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3"/>
  <workbookPr codeName="ThisWorkbook" defaultThemeVersion="124226"/>
  <bookViews>
    <workbookView xWindow="-120" yWindow="-120" windowWidth="20730" windowHeight="11160" tabRatio="914" activeTab="1"/>
  </bookViews>
  <sheets>
    <sheet name="Generalidades" sheetId="12" r:id="rId1"/>
    <sheet name="Supuestos CNBV" sheetId="27" r:id="rId2"/>
    <sheet name="Proyecciones Fin." sheetId="17" r:id="rId3"/>
    <sheet name="APSR" sheetId="23" r:id="rId4"/>
    <sheet name="ASRop" sheetId="33" r:id="rId5"/>
    <sheet name="RCs" sheetId="28" r:id="rId6"/>
    <sheet name="Capital" sheetId="7" r:id="rId7"/>
    <sheet name="Libro actual" sheetId="29" r:id="rId8"/>
    <sheet name="Libro nuevo" sheetId="30" r:id="rId9"/>
    <sheet name="Riesgo Crédito" sheetId="9" r:id="rId10"/>
    <sheet name="Riesgo Mercado" sheetId="15" r:id="rId11"/>
    <sheet name="Liquidez" sheetId="35" r:id="rId12"/>
    <sheet name="Ciberseguridad" sheetId="38" r:id="rId13"/>
    <sheet name="Concentraciones" sheetId="21" r:id="rId14"/>
    <sheet name="Sensibilidades" sheetId="22" r:id="rId15"/>
    <sheet name="Validador" sheetId="26" r:id="rId16"/>
    <sheet name="Definiciones" sheetId="11"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s>
  <definedNames>
    <definedName name="Businesslines" localSheetId="5">[1]Definiciones!$C$24:$C$31</definedName>
    <definedName name="Businesslines" localSheetId="14">#REF!</definedName>
    <definedName name="Businesslines">Definiciones!$C$22:$C$29</definedName>
    <definedName name="Creditsegments" localSheetId="5">[2]Definiciones!$C$31:$C$41</definedName>
    <definedName name="Creditsegments" localSheetId="14">#REF!</definedName>
    <definedName name="Creditsegments">Definiciones!$C$32:$C$48</definedName>
    <definedName name="Enfoque_con_restricción">'Riesgo Mercado'!$C$7</definedName>
    <definedName name="Enfoque_sin_restricción">'Riesgo Mercado'!$C$7</definedName>
    <definedName name="Escenario">'[3]Nuevas Gráficas'!$A$2:$A$8</definedName>
    <definedName name="Escenarios">'[4]CAT Comparativo'!$C$2:$C$3</definedName>
    <definedName name="Estados" localSheetId="5">[5]Definiciones!$B$43:$B$75</definedName>
    <definedName name="Estados" localSheetId="14">#REF!</definedName>
    <definedName name="Estados">Definiciones!$B$51:$B$83</definedName>
    <definedName name="ICAP">[6]ICAP!$A:$AJ</definedName>
    <definedName name="ICAPgraphscen1">'[1]Rdos gráficos'!$R$13:$AC$22</definedName>
    <definedName name="ICAPgraphscen2">'[1]Rdos gráficos'!$AE$13:$AP$22</definedName>
    <definedName name="ICAPgraphscen3">'[1]Rdos gráficos'!$AR$13:$BC$22</definedName>
    <definedName name="Industrias" localSheetId="5">[5]Definiciones!$B$78:$B$101</definedName>
    <definedName name="Industrias" localSheetId="14">#REF!</definedName>
    <definedName name="Industrias">Definiciones!$B$86:$B$109</definedName>
    <definedName name="MATRIZCAPITALIZACION">[7]CAP!$B$8:$XFD$119</definedName>
    <definedName name="MATRIZFECHA" localSheetId="7">#REF!</definedName>
    <definedName name="MATRIZFECHA" localSheetId="8">#REF!</definedName>
    <definedName name="MATRIZFECHA" localSheetId="11">#REF!</definedName>
    <definedName name="MATRIZFECHA">#REF!</definedName>
    <definedName name="MATRIZINDICADORES">[7]Indicadores!$B$7:$XFD$319</definedName>
    <definedName name="MATRIZMEDIA12M">'[7]Media 12m'!$B$7:$XFD$319</definedName>
    <definedName name="MATRIZQYC">[7]QYC!$B$5:$XFD$25</definedName>
    <definedName name="MATRIZR12" localSheetId="7">#REF!</definedName>
    <definedName name="MATRIZR12" localSheetId="8">#REF!</definedName>
    <definedName name="MATRIZR12" localSheetId="11">#REF!</definedName>
    <definedName name="MATRIZR12">#REF!</definedName>
    <definedName name="MATRIZVARANUAL">'[7]Variación Anual'!$B$7:$XFD$319</definedName>
    <definedName name="MATRIZVARMENSUAL">'[7]Variación Mensual'!$B$7:$XFD$319</definedName>
    <definedName name="MetASRop1">[1]ASR!$D$37</definedName>
    <definedName name="MetASRop2">[1]ASR!$D$38</definedName>
    <definedName name="MetASRop3">[1]ASR!$D$39</definedName>
    <definedName name="MetASRopmin1">[1]ASR!$D$36</definedName>
    <definedName name="MetASRopmin2">[1]ASR!$D$35</definedName>
    <definedName name="MetASRopmin3">[1]ASR!$D$34</definedName>
    <definedName name="PERCENTILESINDICADORESGRUPO">'[7]Percentiles Indicadores'!$AW$7:$CP$319</definedName>
    <definedName name="PERCENTILESINDICADORESSISTEMA">'[7]Percentiles Indicadores'!$CQ$7:$EJ$319</definedName>
    <definedName name="PERCENTILESVARANUGRUPO">'[7]Percentiles Var. Anual'!$AW$7:$CP$319</definedName>
    <definedName name="PERCENTILESVARANUSISTEMA">'[7]Percentiles Var. Anual'!$CQ$7:$EJ$319</definedName>
    <definedName name="PERCENTILESVARMENGRUPO">'[7]Percentiles Var. Mensual'!$AW$7:$CP$319</definedName>
    <definedName name="PERCENTILESVARMENSISTEMA">'[7]Percentiles Var. Mensual'!$CQ$7:$EJ$319</definedName>
    <definedName name="PonderadorIB">[8]ASR!$C$23</definedName>
    <definedName name="PROMEDIOGRUPO">'[7]Percentiles Indicadores'!$EL$7:$ER$319</definedName>
    <definedName name="Quitas">'[6]Quitas y Castigos'!$A:$AJ</definedName>
    <definedName name="Scen1">[9]Definiciones!$C$7</definedName>
    <definedName name="Scen2">[9]Definiciones!$C$8</definedName>
    <definedName name="ScenSHOCK">[9]SHOCKS!$D$6</definedName>
    <definedName name="TABLA">[10]TABLA!$A$6:$BD$83</definedName>
    <definedName name="TABLA2015">'[6]TABLA 2012-2015'!$A:$Q</definedName>
    <definedName name="TABLA2016">'[6]TABLA 2016 -&gt;'!$A:$U</definedName>
  </definedNames>
  <calcPr calcId="191029" iterate="1"/>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L52" i="26" l="1"/>
  <c r="J52" i="26"/>
  <c r="H52" i="26"/>
  <c r="F52" i="26"/>
  <c r="D52" i="26"/>
  <c r="N52" i="26" l="1"/>
  <c r="F38" i="26" l="1"/>
  <c r="D38" i="26"/>
  <c r="K29" i="38" l="1"/>
  <c r="J29" i="38"/>
  <c r="I29" i="38"/>
  <c r="H23" i="38"/>
  <c r="G23" i="38"/>
  <c r="F23" i="38"/>
  <c r="E23" i="38"/>
  <c r="D23" i="38"/>
  <c r="I22" i="38"/>
  <c r="I21" i="38"/>
  <c r="I20" i="38"/>
  <c r="I19" i="38"/>
  <c r="I18" i="38"/>
  <c r="I17" i="38"/>
  <c r="I16" i="38"/>
  <c r="I15" i="38"/>
  <c r="I14" i="38"/>
  <c r="I13" i="38"/>
  <c r="I12" i="38"/>
  <c r="I11" i="38"/>
  <c r="I10" i="38"/>
  <c r="I9" i="38"/>
  <c r="I8" i="38"/>
  <c r="I7" i="38"/>
  <c r="A8" i="38"/>
  <c r="A9" i="38" s="1"/>
  <c r="A10" i="38" s="1"/>
  <c r="A11" i="38" s="1"/>
  <c r="A12" i="38" s="1"/>
  <c r="A13" i="38" s="1"/>
  <c r="A14" i="38" s="1"/>
  <c r="A15" i="38" s="1"/>
  <c r="A16" i="38" s="1"/>
  <c r="A17" i="38" s="1"/>
  <c r="A18" i="38" s="1"/>
  <c r="A19" i="38" s="1"/>
  <c r="A20" i="38" s="1"/>
  <c r="A21" i="38" s="1"/>
  <c r="A22" i="38" s="1"/>
  <c r="I23" i="38" l="1"/>
  <c r="Y36" i="26" l="1"/>
  <c r="X36" i="26"/>
  <c r="D40" i="26"/>
  <c r="L36" i="26" l="1"/>
  <c r="J36" i="26"/>
  <c r="H36" i="26"/>
  <c r="F36" i="26"/>
  <c r="D36" i="26"/>
  <c r="L18" i="26"/>
  <c r="J18" i="26"/>
  <c r="H18" i="26" l="1"/>
  <c r="F18" i="26"/>
  <c r="D18" i="26"/>
  <c r="N36" i="26"/>
  <c r="D62" i="21" l="1"/>
  <c r="E60" i="21"/>
  <c r="E59" i="21"/>
  <c r="E58" i="21"/>
  <c r="E57" i="21"/>
  <c r="E56" i="21"/>
  <c r="E55" i="21"/>
  <c r="E54" i="21"/>
  <c r="E53" i="21"/>
  <c r="E52" i="21"/>
  <c r="E51" i="21"/>
  <c r="BP38" i="35"/>
  <c r="BO38" i="35"/>
  <c r="BN38" i="35"/>
  <c r="BM38" i="35"/>
  <c r="BL38" i="35"/>
  <c r="BK38" i="35"/>
  <c r="BJ38" i="35"/>
  <c r="BI38" i="35"/>
  <c r="BH38" i="35"/>
  <c r="BG38" i="35"/>
  <c r="BF38" i="35"/>
  <c r="BE38" i="35"/>
  <c r="BC38" i="35"/>
  <c r="BB38" i="35"/>
  <c r="BA38" i="35"/>
  <c r="AZ38" i="35"/>
  <c r="AY38" i="35"/>
  <c r="AX38" i="35"/>
  <c r="AW38" i="35"/>
  <c r="AV38" i="35"/>
  <c r="AU38" i="35"/>
  <c r="AT38" i="35"/>
  <c r="AS38" i="35"/>
  <c r="AR38" i="35"/>
  <c r="AP38" i="35"/>
  <c r="AO38" i="35"/>
  <c r="AN38" i="35"/>
  <c r="AM38" i="35"/>
  <c r="AL38" i="35"/>
  <c r="AK38" i="35"/>
  <c r="AJ38" i="35"/>
  <c r="AI38" i="35"/>
  <c r="AH38" i="35"/>
  <c r="AG38" i="35"/>
  <c r="AF38" i="35"/>
  <c r="AE38" i="35"/>
  <c r="AC38" i="35"/>
  <c r="AB38" i="35"/>
  <c r="AA38" i="35"/>
  <c r="Z38" i="35"/>
  <c r="Y38" i="35"/>
  <c r="X38" i="35"/>
  <c r="W38" i="35"/>
  <c r="V38" i="35"/>
  <c r="U38" i="35"/>
  <c r="T38" i="35"/>
  <c r="S38" i="35"/>
  <c r="R38" i="35"/>
  <c r="P38" i="35"/>
  <c r="O38" i="35"/>
  <c r="N38" i="35"/>
  <c r="M38" i="35"/>
  <c r="L38" i="35"/>
  <c r="K38" i="35"/>
  <c r="J38" i="35"/>
  <c r="I38" i="35"/>
  <c r="H38" i="35"/>
  <c r="G38" i="35"/>
  <c r="F38" i="35"/>
  <c r="E38" i="35"/>
  <c r="BP34" i="35"/>
  <c r="BO34" i="35"/>
  <c r="BN34" i="35"/>
  <c r="BM34" i="35"/>
  <c r="BL34" i="35"/>
  <c r="BK34" i="35"/>
  <c r="BJ34" i="35"/>
  <c r="BI34" i="35"/>
  <c r="BH34" i="35"/>
  <c r="BG34" i="35"/>
  <c r="BF34" i="35"/>
  <c r="BE34" i="35"/>
  <c r="BC34" i="35"/>
  <c r="BB34" i="35"/>
  <c r="BA34" i="35"/>
  <c r="AZ34" i="35"/>
  <c r="AY34" i="35"/>
  <c r="AX34" i="35"/>
  <c r="AW34" i="35"/>
  <c r="AV34" i="35"/>
  <c r="AU34" i="35"/>
  <c r="AT34" i="35"/>
  <c r="AS34" i="35"/>
  <c r="AR34" i="35"/>
  <c r="AP34" i="35"/>
  <c r="AO34" i="35"/>
  <c r="AN34" i="35"/>
  <c r="AM34" i="35"/>
  <c r="AL34" i="35"/>
  <c r="AK34" i="35"/>
  <c r="AJ34" i="35"/>
  <c r="AI34" i="35"/>
  <c r="AH34" i="35"/>
  <c r="AG34" i="35"/>
  <c r="AF34" i="35"/>
  <c r="AE34" i="35"/>
  <c r="AC34" i="35"/>
  <c r="AB34" i="35"/>
  <c r="AA34" i="35"/>
  <c r="Z34" i="35"/>
  <c r="Y34" i="35"/>
  <c r="X34" i="35"/>
  <c r="W34" i="35"/>
  <c r="V34" i="35"/>
  <c r="U34" i="35"/>
  <c r="T34" i="35"/>
  <c r="S34" i="35"/>
  <c r="R34" i="35"/>
  <c r="P34" i="35"/>
  <c r="O34" i="35"/>
  <c r="N34" i="35"/>
  <c r="M34" i="35"/>
  <c r="L34" i="35"/>
  <c r="K34" i="35"/>
  <c r="J34" i="35"/>
  <c r="I34" i="35"/>
  <c r="H34" i="35"/>
  <c r="G34" i="35"/>
  <c r="F34" i="35"/>
  <c r="E34" i="35"/>
  <c r="BP6" i="35"/>
  <c r="BO6" i="35"/>
  <c r="BN6" i="35"/>
  <c r="BM6" i="35"/>
  <c r="BL6" i="35"/>
  <c r="BK6" i="35"/>
  <c r="BJ6" i="35"/>
  <c r="BI6" i="35"/>
  <c r="BH6" i="35"/>
  <c r="BG6" i="35"/>
  <c r="BF6" i="35"/>
  <c r="BE6" i="35"/>
  <c r="BC6" i="35"/>
  <c r="BB6" i="35"/>
  <c r="BA6" i="35"/>
  <c r="AZ6" i="35"/>
  <c r="AY6" i="35"/>
  <c r="AX6" i="35"/>
  <c r="AW6" i="35"/>
  <c r="AV6" i="35"/>
  <c r="AU6" i="35"/>
  <c r="AT6" i="35"/>
  <c r="AS6" i="35"/>
  <c r="AR6" i="35"/>
  <c r="AP6" i="35"/>
  <c r="AO6" i="35"/>
  <c r="AN6" i="35"/>
  <c r="AM6" i="35"/>
  <c r="AL6" i="35"/>
  <c r="AK6" i="35"/>
  <c r="AJ6" i="35"/>
  <c r="AI6" i="35"/>
  <c r="AH6" i="35"/>
  <c r="AG6" i="35"/>
  <c r="AF6" i="35"/>
  <c r="AE6" i="35"/>
  <c r="AC6" i="35"/>
  <c r="AB6" i="35"/>
  <c r="AA6" i="35"/>
  <c r="Z6" i="35"/>
  <c r="Y6" i="35"/>
  <c r="X6" i="35"/>
  <c r="W6" i="35"/>
  <c r="V6" i="35"/>
  <c r="U6" i="35"/>
  <c r="T6" i="35"/>
  <c r="S6" i="35"/>
  <c r="R6" i="35"/>
  <c r="P6" i="35"/>
  <c r="O6" i="35"/>
  <c r="N6" i="35"/>
  <c r="M6" i="35"/>
  <c r="L6" i="35"/>
  <c r="K6" i="35"/>
  <c r="J6" i="35"/>
  <c r="I6" i="35"/>
  <c r="H6" i="35"/>
  <c r="G6" i="35"/>
  <c r="F6" i="35"/>
  <c r="E6" i="35"/>
  <c r="BE4" i="35"/>
  <c r="AR4" i="35"/>
  <c r="AE4" i="35"/>
  <c r="R4" i="35"/>
  <c r="E4" i="35"/>
  <c r="L50" i="26" l="1"/>
  <c r="J50" i="26"/>
  <c r="H50" i="26"/>
  <c r="F50" i="26"/>
  <c r="D50" i="26"/>
  <c r="D112" i="21" l="1"/>
  <c r="F110" i="26" l="1"/>
  <c r="F108" i="26"/>
  <c r="F106" i="26"/>
  <c r="F104" i="26"/>
  <c r="F102" i="26"/>
  <c r="F100" i="26"/>
  <c r="F98" i="26"/>
  <c r="F96" i="26"/>
  <c r="F94" i="26"/>
  <c r="D94" i="26"/>
  <c r="D110" i="26"/>
  <c r="D108" i="26"/>
  <c r="D106" i="26"/>
  <c r="D104" i="26"/>
  <c r="D102" i="26"/>
  <c r="D100" i="26"/>
  <c r="D98" i="26"/>
  <c r="D96" i="26"/>
  <c r="AN27" i="26"/>
  <c r="D154" i="26"/>
  <c r="D74" i="26" l="1"/>
  <c r="N9" i="33"/>
  <c r="O9" i="33" s="1"/>
  <c r="N33" i="33"/>
  <c r="O33" i="33" s="1"/>
  <c r="N101" i="33"/>
  <c r="O101" i="33" s="1"/>
  <c r="N99" i="33"/>
  <c r="O99" i="33" s="1"/>
  <c r="N98" i="33"/>
  <c r="O98" i="33" s="1"/>
  <c r="N97" i="33"/>
  <c r="O97" i="33" s="1"/>
  <c r="N96" i="33"/>
  <c r="O96" i="33" s="1"/>
  <c r="N95" i="33"/>
  <c r="O95" i="33" s="1"/>
  <c r="N94" i="33"/>
  <c r="O94" i="33" s="1"/>
  <c r="N93" i="33"/>
  <c r="O93" i="33" s="1"/>
  <c r="N92" i="33"/>
  <c r="O92" i="33" s="1"/>
  <c r="N91" i="33"/>
  <c r="O91" i="33" s="1"/>
  <c r="N90" i="33"/>
  <c r="O90" i="33" s="1"/>
  <c r="N89" i="33"/>
  <c r="O89" i="33" s="1"/>
  <c r="N88" i="33"/>
  <c r="O88" i="33" s="1"/>
  <c r="N87" i="33"/>
  <c r="O87" i="33" s="1"/>
  <c r="N86" i="33"/>
  <c r="O86" i="33" s="1"/>
  <c r="N85" i="33"/>
  <c r="O85" i="33" s="1"/>
  <c r="N84" i="33"/>
  <c r="O84" i="33" s="1"/>
  <c r="N83" i="33"/>
  <c r="O83" i="33" s="1"/>
  <c r="N82" i="33"/>
  <c r="O82" i="33" s="1"/>
  <c r="N81" i="33"/>
  <c r="O81" i="33" s="1"/>
  <c r="N80" i="33"/>
  <c r="O80" i="33" s="1"/>
  <c r="N79" i="33"/>
  <c r="O79" i="33" s="1"/>
  <c r="N78" i="33"/>
  <c r="O78" i="33" s="1"/>
  <c r="N77" i="33"/>
  <c r="O77" i="33" s="1"/>
  <c r="N76" i="33"/>
  <c r="O76" i="33" s="1"/>
  <c r="N75" i="33"/>
  <c r="O75" i="33" s="1"/>
  <c r="N74" i="33"/>
  <c r="O74" i="33" s="1"/>
  <c r="N73" i="33"/>
  <c r="O73" i="33" s="1"/>
  <c r="N72" i="33"/>
  <c r="O72" i="33" s="1"/>
  <c r="N71" i="33"/>
  <c r="O71" i="33" s="1"/>
  <c r="N70" i="33"/>
  <c r="O70" i="33" s="1"/>
  <c r="N69" i="33"/>
  <c r="O69" i="33" s="1"/>
  <c r="N68" i="33"/>
  <c r="O68" i="33" s="1"/>
  <c r="N67" i="33"/>
  <c r="O67" i="33" s="1"/>
  <c r="N66" i="33"/>
  <c r="O66" i="33" s="1"/>
  <c r="N61" i="33"/>
  <c r="O61" i="33" s="1"/>
  <c r="N52" i="33"/>
  <c r="O52" i="33" s="1"/>
  <c r="N51" i="33"/>
  <c r="O51" i="33" s="1"/>
  <c r="N50" i="33"/>
  <c r="O50" i="33" s="1"/>
  <c r="N48" i="33"/>
  <c r="O48" i="33" s="1"/>
  <c r="N47" i="33"/>
  <c r="O47" i="33" s="1"/>
  <c r="N46" i="33"/>
  <c r="O46" i="33" s="1"/>
  <c r="N44" i="33"/>
  <c r="O44" i="33" s="1"/>
  <c r="N43" i="33"/>
  <c r="O43" i="33" s="1"/>
  <c r="N42" i="33"/>
  <c r="O42" i="33" s="1"/>
  <c r="N41" i="33"/>
  <c r="O41" i="33" s="1"/>
  <c r="N40" i="33"/>
  <c r="O40" i="33" s="1"/>
  <c r="N39" i="33"/>
  <c r="O39" i="33" s="1"/>
  <c r="N38" i="33"/>
  <c r="O38" i="33" s="1"/>
  <c r="N37" i="33"/>
  <c r="O37" i="33" s="1"/>
  <c r="N36" i="33"/>
  <c r="O36" i="33" s="1"/>
  <c r="N34" i="33"/>
  <c r="O34" i="33" s="1"/>
  <c r="N32" i="33"/>
  <c r="O32" i="33" s="1"/>
  <c r="N31" i="33"/>
  <c r="O31" i="33" s="1"/>
  <c r="N30" i="33"/>
  <c r="O30" i="33" s="1"/>
  <c r="N29" i="33"/>
  <c r="O29" i="33" s="1"/>
  <c r="N28" i="33"/>
  <c r="O28" i="33" s="1"/>
  <c r="N27" i="33"/>
  <c r="O27" i="33" s="1"/>
  <c r="N26" i="33"/>
  <c r="O26" i="33" s="1"/>
  <c r="N25" i="33"/>
  <c r="O25" i="33" s="1"/>
  <c r="N24" i="33"/>
  <c r="O24" i="33" s="1"/>
  <c r="N23" i="33"/>
  <c r="O23" i="33" s="1"/>
  <c r="N22" i="33"/>
  <c r="O22" i="33" s="1"/>
  <c r="N21" i="33"/>
  <c r="O21" i="33" s="1"/>
  <c r="N20" i="33"/>
  <c r="O20" i="33" s="1"/>
  <c r="N19" i="33"/>
  <c r="O19" i="33" s="1"/>
  <c r="N18" i="33"/>
  <c r="O18" i="33" s="1"/>
  <c r="N17" i="33"/>
  <c r="O17" i="33" s="1"/>
  <c r="N16" i="33"/>
  <c r="O16" i="33" s="1"/>
  <c r="N15" i="33"/>
  <c r="O15" i="33" s="1"/>
  <c r="N14" i="33"/>
  <c r="O14" i="33" s="1"/>
  <c r="N13" i="33"/>
  <c r="O13" i="33" s="1"/>
  <c r="N12" i="33"/>
  <c r="O12" i="33" s="1"/>
  <c r="N11" i="33"/>
  <c r="O11" i="33" s="1"/>
  <c r="N10" i="33"/>
  <c r="O10" i="33" s="1"/>
  <c r="D134" i="26" l="1"/>
  <c r="F114" i="26"/>
  <c r="D114" i="26"/>
  <c r="F74" i="26"/>
  <c r="F70" i="26"/>
  <c r="D70" i="26"/>
  <c r="D60" i="26"/>
  <c r="D58" i="26"/>
  <c r="J62" i="26"/>
  <c r="L62" i="26"/>
  <c r="H62" i="26"/>
  <c r="F62" i="26"/>
  <c r="D62" i="26"/>
  <c r="R94" i="17"/>
  <c r="E94" i="17"/>
  <c r="D46" i="26"/>
  <c r="D44" i="26"/>
  <c r="D34" i="26"/>
  <c r="D32" i="26"/>
  <c r="D30" i="26"/>
  <c r="D28" i="26"/>
  <c r="L26" i="26"/>
  <c r="J26" i="26"/>
  <c r="H26" i="26"/>
  <c r="F26" i="26"/>
  <c r="D26" i="26"/>
  <c r="N38" i="26" l="1"/>
  <c r="F24" i="26"/>
  <c r="D24" i="26"/>
  <c r="L20" i="26"/>
  <c r="J20" i="26"/>
  <c r="H20" i="26"/>
  <c r="F20" i="26"/>
  <c r="D20" i="26"/>
  <c r="BJ195" i="28" l="1"/>
  <c r="AW195" i="28"/>
  <c r="AJ195" i="28"/>
  <c r="W195" i="28"/>
  <c r="J195" i="28"/>
  <c r="W6" i="28"/>
  <c r="J6" i="28"/>
  <c r="BJ6" i="28"/>
  <c r="AW6" i="28"/>
  <c r="AJ6" i="28"/>
  <c r="D70" i="7" l="1"/>
  <c r="BM197" i="28" l="1"/>
  <c r="BL197" i="28"/>
  <c r="BK197" i="28"/>
  <c r="BJ197" i="28"/>
  <c r="AZ197" i="28"/>
  <c r="AY197" i="28"/>
  <c r="AX197" i="28"/>
  <c r="AW197" i="28"/>
  <c r="AM197" i="28"/>
  <c r="AL197" i="28"/>
  <c r="AK197" i="28"/>
  <c r="AJ197" i="28"/>
  <c r="Z197" i="28"/>
  <c r="Y197" i="28"/>
  <c r="X197" i="28"/>
  <c r="W197" i="28"/>
  <c r="M197" i="28"/>
  <c r="L197" i="28"/>
  <c r="K197" i="28"/>
  <c r="J197" i="28"/>
  <c r="BM8" i="28"/>
  <c r="BL8" i="28"/>
  <c r="BK8" i="28"/>
  <c r="BJ8" i="28"/>
  <c r="AZ8" i="28"/>
  <c r="AY8" i="28"/>
  <c r="AX8" i="28"/>
  <c r="AW8" i="28"/>
  <c r="AM8" i="28"/>
  <c r="AL8" i="28"/>
  <c r="AK8" i="28"/>
  <c r="AJ8" i="28"/>
  <c r="Z8" i="28"/>
  <c r="Y8" i="28"/>
  <c r="X8" i="28"/>
  <c r="W8" i="28"/>
  <c r="M8" i="28"/>
  <c r="L8" i="28"/>
  <c r="K8" i="28"/>
  <c r="J8" i="28"/>
  <c r="BG46" i="23"/>
  <c r="BF46" i="23"/>
  <c r="BE46" i="23"/>
  <c r="BD46" i="23"/>
  <c r="AT46" i="23"/>
  <c r="AS46" i="23"/>
  <c r="AR46" i="23"/>
  <c r="AQ46" i="23"/>
  <c r="AG46" i="23"/>
  <c r="AF46" i="23"/>
  <c r="AE46" i="23"/>
  <c r="AD46" i="23"/>
  <c r="T46" i="23"/>
  <c r="S46" i="23"/>
  <c r="R46" i="23"/>
  <c r="Q46" i="23"/>
  <c r="G46" i="23"/>
  <c r="F46" i="23"/>
  <c r="E46" i="23"/>
  <c r="D46" i="23"/>
  <c r="BG8" i="23"/>
  <c r="BF8" i="23"/>
  <c r="BE8" i="23"/>
  <c r="BD8" i="23"/>
  <c r="AT8" i="23"/>
  <c r="AS8" i="23"/>
  <c r="AR8" i="23"/>
  <c r="AQ8" i="23"/>
  <c r="AG8" i="23"/>
  <c r="AF8" i="23"/>
  <c r="AE8" i="23"/>
  <c r="AD8" i="23"/>
  <c r="T8" i="23"/>
  <c r="S8" i="23"/>
  <c r="R8" i="23"/>
  <c r="Q8" i="23"/>
  <c r="G8" i="23"/>
  <c r="F8" i="23"/>
  <c r="E8" i="23"/>
  <c r="D8" i="23"/>
  <c r="BH6" i="17"/>
  <c r="BG6" i="17"/>
  <c r="BF6" i="17"/>
  <c r="BE6" i="17"/>
  <c r="AU6" i="17"/>
  <c r="AT6" i="17"/>
  <c r="AS6" i="17"/>
  <c r="AR6" i="17"/>
  <c r="R6" i="27"/>
  <c r="Q6" i="27"/>
  <c r="P6" i="27"/>
  <c r="U6" i="17" l="1"/>
  <c r="T6" i="17"/>
  <c r="S6" i="17"/>
  <c r="R6" i="17"/>
  <c r="D18" i="33" l="1"/>
  <c r="D25" i="33"/>
  <c r="D24" i="33"/>
  <c r="D23" i="33"/>
  <c r="D22" i="33"/>
  <c r="D21" i="33"/>
  <c r="D20" i="33"/>
  <c r="D19" i="33"/>
  <c r="D17" i="33"/>
  <c r="D16" i="33"/>
  <c r="D15" i="33"/>
  <c r="D14" i="33"/>
  <c r="D13" i="33"/>
  <c r="D12" i="33"/>
  <c r="D11" i="33"/>
  <c r="D10" i="33"/>
  <c r="D9" i="33"/>
  <c r="BU197" i="28" l="1"/>
  <c r="BT197" i="28"/>
  <c r="BS197" i="28"/>
  <c r="BR197" i="28"/>
  <c r="BQ197" i="28"/>
  <c r="BP197" i="28"/>
  <c r="BO197" i="28"/>
  <c r="BN197" i="28"/>
  <c r="BH197" i="28"/>
  <c r="BG197" i="28"/>
  <c r="BF197" i="28"/>
  <c r="BE197" i="28"/>
  <c r="BD197" i="28"/>
  <c r="BC197" i="28"/>
  <c r="BB197" i="28"/>
  <c r="BA197" i="28"/>
  <c r="AU197" i="28"/>
  <c r="AT197" i="28"/>
  <c r="AS197" i="28"/>
  <c r="AR197" i="28"/>
  <c r="AQ197" i="28"/>
  <c r="AP197" i="28"/>
  <c r="AO197" i="28"/>
  <c r="AN197" i="28"/>
  <c r="AH197" i="28"/>
  <c r="AG197" i="28"/>
  <c r="AF197" i="28"/>
  <c r="AE197" i="28"/>
  <c r="AD197" i="28"/>
  <c r="AC197" i="28"/>
  <c r="AB197" i="28"/>
  <c r="AA197" i="28"/>
  <c r="U197" i="28"/>
  <c r="T197" i="28"/>
  <c r="S197" i="28"/>
  <c r="R197" i="28"/>
  <c r="Q197" i="28"/>
  <c r="P197" i="28"/>
  <c r="O197" i="28"/>
  <c r="N197" i="28"/>
  <c r="BU8" i="28"/>
  <c r="BT8" i="28"/>
  <c r="BS8" i="28"/>
  <c r="BR8" i="28"/>
  <c r="BQ8" i="28"/>
  <c r="BP8" i="28"/>
  <c r="BO8" i="28"/>
  <c r="BN8" i="28"/>
  <c r="BH8" i="28"/>
  <c r="BG8" i="28"/>
  <c r="BF8" i="28"/>
  <c r="BE8" i="28"/>
  <c r="BD8" i="28"/>
  <c r="BC8" i="28"/>
  <c r="BB8" i="28"/>
  <c r="BA8" i="28"/>
  <c r="AU8" i="28"/>
  <c r="AT8" i="28"/>
  <c r="AS8" i="28"/>
  <c r="AR8" i="28"/>
  <c r="AQ8" i="28"/>
  <c r="AP8" i="28"/>
  <c r="AO8" i="28"/>
  <c r="AN8" i="28"/>
  <c r="AH8" i="28"/>
  <c r="AG8" i="28"/>
  <c r="AF8" i="28"/>
  <c r="AE8" i="28"/>
  <c r="AD8" i="28"/>
  <c r="AC8" i="28"/>
  <c r="AB8" i="28"/>
  <c r="AA8" i="28"/>
  <c r="U8" i="28"/>
  <c r="T8" i="28"/>
  <c r="S8" i="28"/>
  <c r="R8" i="28"/>
  <c r="Q8" i="28"/>
  <c r="P8" i="28"/>
  <c r="O8" i="28"/>
  <c r="N8" i="28"/>
  <c r="L30" i="26"/>
  <c r="J30" i="26"/>
  <c r="H30" i="26"/>
  <c r="F30" i="26"/>
  <c r="D73" i="7"/>
  <c r="J201" i="28" s="1"/>
  <c r="D5" i="21" l="1"/>
  <c r="N4" i="30"/>
  <c r="X4" i="30"/>
  <c r="AH4" i="30"/>
  <c r="AR4" i="30"/>
  <c r="D4" i="30"/>
  <c r="C129" i="30"/>
  <c r="C128" i="30"/>
  <c r="C127" i="30"/>
  <c r="C126" i="30"/>
  <c r="C125" i="30"/>
  <c r="C124" i="30"/>
  <c r="C123" i="30"/>
  <c r="C122" i="30"/>
  <c r="C121" i="30"/>
  <c r="C120" i="30"/>
  <c r="C119" i="30"/>
  <c r="C118" i="30"/>
  <c r="C117" i="30"/>
  <c r="C116" i="30"/>
  <c r="C115" i="30"/>
  <c r="C114" i="30"/>
  <c r="C113" i="30"/>
  <c r="C102" i="30"/>
  <c r="C101" i="30"/>
  <c r="C100" i="30"/>
  <c r="C99" i="30"/>
  <c r="C98" i="30"/>
  <c r="C97" i="30"/>
  <c r="C96" i="30"/>
  <c r="C95" i="30"/>
  <c r="C94" i="30"/>
  <c r="C93" i="30"/>
  <c r="C92" i="30"/>
  <c r="C91" i="30"/>
  <c r="C90" i="30"/>
  <c r="C89" i="30"/>
  <c r="C88" i="30"/>
  <c r="C87" i="30"/>
  <c r="C86" i="30"/>
  <c r="C78" i="30"/>
  <c r="C77" i="30"/>
  <c r="C76" i="30"/>
  <c r="C75" i="30"/>
  <c r="C74" i="30"/>
  <c r="C73" i="30"/>
  <c r="C72" i="30"/>
  <c r="C71" i="30"/>
  <c r="C70" i="30"/>
  <c r="C69" i="30"/>
  <c r="C68" i="30"/>
  <c r="C67" i="30"/>
  <c r="C66" i="30"/>
  <c r="C65" i="30"/>
  <c r="C64" i="30"/>
  <c r="C63" i="30"/>
  <c r="C62" i="30"/>
  <c r="C51" i="30"/>
  <c r="C50" i="30"/>
  <c r="C49" i="30"/>
  <c r="C48" i="30"/>
  <c r="C47" i="30"/>
  <c r="C46" i="30"/>
  <c r="C45" i="30"/>
  <c r="C44" i="30"/>
  <c r="C43" i="30"/>
  <c r="C42" i="30"/>
  <c r="C41" i="30"/>
  <c r="C40" i="30"/>
  <c r="C39" i="30"/>
  <c r="C38" i="30"/>
  <c r="C37" i="30"/>
  <c r="C36" i="30"/>
  <c r="C35" i="30"/>
  <c r="C27" i="30"/>
  <c r="C26" i="30"/>
  <c r="C25" i="30"/>
  <c r="C24" i="30"/>
  <c r="C23" i="30"/>
  <c r="C22" i="30"/>
  <c r="C21" i="30"/>
  <c r="C20" i="30"/>
  <c r="C19" i="30"/>
  <c r="C18" i="30"/>
  <c r="C17" i="30"/>
  <c r="C16" i="30"/>
  <c r="C15" i="30"/>
  <c r="C14" i="30"/>
  <c r="C13" i="30"/>
  <c r="C12" i="30"/>
  <c r="C11" i="30"/>
  <c r="AZ6" i="30"/>
  <c r="AY6" i="30"/>
  <c r="AX6" i="30"/>
  <c r="AW6" i="30"/>
  <c r="AV6" i="30"/>
  <c r="AU6" i="30"/>
  <c r="AT6" i="30"/>
  <c r="AS6" i="30"/>
  <c r="AR6" i="30"/>
  <c r="AP6" i="30"/>
  <c r="AO6" i="30"/>
  <c r="AN6" i="30"/>
  <c r="AM6" i="30"/>
  <c r="AL6" i="30"/>
  <c r="AK6" i="30"/>
  <c r="AJ6" i="30"/>
  <c r="AI6" i="30"/>
  <c r="AH6" i="30"/>
  <c r="AF6" i="30"/>
  <c r="AE6" i="30"/>
  <c r="AD6" i="30"/>
  <c r="AC6" i="30"/>
  <c r="AB6" i="30"/>
  <c r="AA6" i="30"/>
  <c r="Z6" i="30"/>
  <c r="Y6" i="30"/>
  <c r="X6" i="30"/>
  <c r="V6" i="30"/>
  <c r="U6" i="30"/>
  <c r="T6" i="30"/>
  <c r="S6" i="30"/>
  <c r="R6" i="30"/>
  <c r="Q6" i="30"/>
  <c r="P6" i="30"/>
  <c r="O6" i="30"/>
  <c r="N6" i="30"/>
  <c r="L6" i="30"/>
  <c r="K6" i="30"/>
  <c r="J6" i="30"/>
  <c r="I6" i="30"/>
  <c r="H6" i="30"/>
  <c r="G6" i="30"/>
  <c r="F6" i="30"/>
  <c r="E6" i="30"/>
  <c r="D6" i="30"/>
  <c r="C54" i="29"/>
  <c r="C53" i="29"/>
  <c r="C52" i="29"/>
  <c r="C51" i="29"/>
  <c r="C50" i="29"/>
  <c r="C49" i="29"/>
  <c r="C48" i="29"/>
  <c r="C47" i="29"/>
  <c r="C46" i="29"/>
  <c r="C45" i="29"/>
  <c r="C44" i="29"/>
  <c r="C43" i="29"/>
  <c r="C42" i="29"/>
  <c r="C41" i="29"/>
  <c r="C40" i="29"/>
  <c r="C39" i="29"/>
  <c r="C38" i="29"/>
  <c r="C27" i="29"/>
  <c r="C26" i="29"/>
  <c r="C25" i="29"/>
  <c r="C24" i="29"/>
  <c r="C23" i="29"/>
  <c r="C22" i="29"/>
  <c r="C21" i="29"/>
  <c r="C20" i="29"/>
  <c r="C19" i="29"/>
  <c r="C18" i="29"/>
  <c r="C17" i="29"/>
  <c r="C16" i="29"/>
  <c r="C15" i="29"/>
  <c r="C14" i="29"/>
  <c r="C13" i="29"/>
  <c r="C12" i="29"/>
  <c r="C11" i="29"/>
  <c r="L6" i="29"/>
  <c r="K6" i="29"/>
  <c r="J6" i="29"/>
  <c r="I6" i="29"/>
  <c r="H6" i="29"/>
  <c r="G6" i="29"/>
  <c r="F6" i="29"/>
  <c r="E6" i="29"/>
  <c r="D6" i="29"/>
  <c r="G56" i="15"/>
  <c r="E56" i="15"/>
  <c r="D56" i="15"/>
  <c r="D49" i="21" l="1"/>
  <c r="BO75" i="7"/>
  <c r="BN75" i="7"/>
  <c r="BM75" i="7"/>
  <c r="BL75" i="7"/>
  <c r="BK75" i="7"/>
  <c r="BJ75" i="7"/>
  <c r="BI75" i="7"/>
  <c r="BH75" i="7"/>
  <c r="BG75" i="7"/>
  <c r="BF75" i="7"/>
  <c r="BE75" i="7"/>
  <c r="BD75" i="7"/>
  <c r="BO74" i="7"/>
  <c r="BU207" i="28" s="1"/>
  <c r="BN74" i="7"/>
  <c r="BT207" i="28" s="1"/>
  <c r="BM74" i="7"/>
  <c r="BS207" i="28" s="1"/>
  <c r="BL74" i="7"/>
  <c r="BR207" i="28" s="1"/>
  <c r="BK74" i="7"/>
  <c r="BQ207" i="28" s="1"/>
  <c r="BJ74" i="7"/>
  <c r="BP207" i="28" s="1"/>
  <c r="BI74" i="7"/>
  <c r="BO207" i="28" s="1"/>
  <c r="BH74" i="7"/>
  <c r="BN207" i="28" s="1"/>
  <c r="BG74" i="7"/>
  <c r="BM207" i="28" s="1"/>
  <c r="BF74" i="7"/>
  <c r="BL207" i="28" s="1"/>
  <c r="BE74" i="7"/>
  <c r="BK207" i="28" s="1"/>
  <c r="BD74" i="7"/>
  <c r="BJ207" i="28" s="1"/>
  <c r="BO73" i="7"/>
  <c r="BU201" i="28" s="1"/>
  <c r="BN73" i="7"/>
  <c r="BT201" i="28" s="1"/>
  <c r="BM73" i="7"/>
  <c r="BS201" i="28" s="1"/>
  <c r="BL73" i="7"/>
  <c r="BR201" i="28" s="1"/>
  <c r="BK73" i="7"/>
  <c r="BQ201" i="28" s="1"/>
  <c r="BJ73" i="7"/>
  <c r="BP201" i="28" s="1"/>
  <c r="BI73" i="7"/>
  <c r="BO201" i="28" s="1"/>
  <c r="BH73" i="7"/>
  <c r="BN201" i="28" s="1"/>
  <c r="BG73" i="7"/>
  <c r="BM201" i="28" s="1"/>
  <c r="BF73" i="7"/>
  <c r="BL201" i="28" s="1"/>
  <c r="BE73" i="7"/>
  <c r="BK201" i="28" s="1"/>
  <c r="BD73" i="7"/>
  <c r="BJ201" i="28" s="1"/>
  <c r="BB75" i="7"/>
  <c r="BA75" i="7"/>
  <c r="AZ75" i="7"/>
  <c r="AY75" i="7"/>
  <c r="AX75" i="7"/>
  <c r="AW75" i="7"/>
  <c r="AV75" i="7"/>
  <c r="AU75" i="7"/>
  <c r="AT75" i="7"/>
  <c r="AS75" i="7"/>
  <c r="AR75" i="7"/>
  <c r="AQ75" i="7"/>
  <c r="BB74" i="7"/>
  <c r="BH207" i="28" s="1"/>
  <c r="BA74" i="7"/>
  <c r="BG207" i="28" s="1"/>
  <c r="AZ74" i="7"/>
  <c r="BF207" i="28" s="1"/>
  <c r="AY74" i="7"/>
  <c r="BE207" i="28" s="1"/>
  <c r="AX74" i="7"/>
  <c r="BD207" i="28" s="1"/>
  <c r="AW74" i="7"/>
  <c r="BC207" i="28" s="1"/>
  <c r="AV74" i="7"/>
  <c r="BB207" i="28" s="1"/>
  <c r="AU74" i="7"/>
  <c r="BA207" i="28" s="1"/>
  <c r="AT74" i="7"/>
  <c r="AZ207" i="28" s="1"/>
  <c r="AS74" i="7"/>
  <c r="AY207" i="28" s="1"/>
  <c r="AR74" i="7"/>
  <c r="AX207" i="28" s="1"/>
  <c r="AQ74" i="7"/>
  <c r="AW207" i="28" s="1"/>
  <c r="BB73" i="7"/>
  <c r="BH201" i="28" s="1"/>
  <c r="BA73" i="7"/>
  <c r="BG201" i="28" s="1"/>
  <c r="AZ73" i="7"/>
  <c r="BF201" i="28" s="1"/>
  <c r="AY73" i="7"/>
  <c r="BE201" i="28" s="1"/>
  <c r="AX73" i="7"/>
  <c r="BD201" i="28" s="1"/>
  <c r="AW73" i="7"/>
  <c r="BC201" i="28" s="1"/>
  <c r="AV73" i="7"/>
  <c r="BB201" i="28" s="1"/>
  <c r="AU73" i="7"/>
  <c r="BA201" i="28" s="1"/>
  <c r="AT73" i="7"/>
  <c r="AZ201" i="28" s="1"/>
  <c r="AS73" i="7"/>
  <c r="AY201" i="28" s="1"/>
  <c r="AR73" i="7"/>
  <c r="AX201" i="28" s="1"/>
  <c r="AQ73" i="7"/>
  <c r="AW201" i="28" s="1"/>
  <c r="AO75" i="7"/>
  <c r="AN75" i="7"/>
  <c r="AM75" i="7"/>
  <c r="AL75" i="7"/>
  <c r="AK75" i="7"/>
  <c r="AJ75" i="7"/>
  <c r="AI75" i="7"/>
  <c r="AH75" i="7"/>
  <c r="AG75" i="7"/>
  <c r="AF75" i="7"/>
  <c r="AE75" i="7"/>
  <c r="AD75" i="7"/>
  <c r="AO74" i="7"/>
  <c r="AU207" i="28" s="1"/>
  <c r="AN74" i="7"/>
  <c r="AT207" i="28" s="1"/>
  <c r="AM74" i="7"/>
  <c r="AS207" i="28" s="1"/>
  <c r="AL74" i="7"/>
  <c r="AR207" i="28" s="1"/>
  <c r="AK74" i="7"/>
  <c r="AQ207" i="28" s="1"/>
  <c r="AJ74" i="7"/>
  <c r="AP207" i="28" s="1"/>
  <c r="AI74" i="7"/>
  <c r="AO207" i="28" s="1"/>
  <c r="AH74" i="7"/>
  <c r="AN207" i="28" s="1"/>
  <c r="AG74" i="7"/>
  <c r="AM207" i="28" s="1"/>
  <c r="AF74" i="7"/>
  <c r="AL207" i="28" s="1"/>
  <c r="AE74" i="7"/>
  <c r="AK207" i="28" s="1"/>
  <c r="AD74" i="7"/>
  <c r="AJ207" i="28" s="1"/>
  <c r="AO73" i="7"/>
  <c r="AU201" i="28" s="1"/>
  <c r="AN73" i="7"/>
  <c r="AT201" i="28" s="1"/>
  <c r="AM73" i="7"/>
  <c r="AS201" i="28" s="1"/>
  <c r="AL73" i="7"/>
  <c r="AR201" i="28" s="1"/>
  <c r="AK73" i="7"/>
  <c r="AQ201" i="28" s="1"/>
  <c r="AJ73" i="7"/>
  <c r="AP201" i="28" s="1"/>
  <c r="AI73" i="7"/>
  <c r="AO201" i="28" s="1"/>
  <c r="AH73" i="7"/>
  <c r="AN201" i="28" s="1"/>
  <c r="AG73" i="7"/>
  <c r="AM201" i="28" s="1"/>
  <c r="AF73" i="7"/>
  <c r="AL201" i="28" s="1"/>
  <c r="AE73" i="7"/>
  <c r="AK201" i="28" s="1"/>
  <c r="AD73" i="7"/>
  <c r="AJ201" i="28" s="1"/>
  <c r="AB75" i="7"/>
  <c r="AA75" i="7"/>
  <c r="Z75" i="7"/>
  <c r="Y75" i="7"/>
  <c r="X75" i="7"/>
  <c r="W75" i="7"/>
  <c r="V75" i="7"/>
  <c r="U75" i="7"/>
  <c r="T75" i="7"/>
  <c r="S75" i="7"/>
  <c r="R75" i="7"/>
  <c r="Q75" i="7"/>
  <c r="AB74" i="7"/>
  <c r="AH207" i="28" s="1"/>
  <c r="AA74" i="7"/>
  <c r="AG207" i="28" s="1"/>
  <c r="Z74" i="7"/>
  <c r="AF207" i="28" s="1"/>
  <c r="Y74" i="7"/>
  <c r="AE207" i="28" s="1"/>
  <c r="X74" i="7"/>
  <c r="AD207" i="28" s="1"/>
  <c r="W74" i="7"/>
  <c r="AC207" i="28" s="1"/>
  <c r="V74" i="7"/>
  <c r="AB207" i="28" s="1"/>
  <c r="U74" i="7"/>
  <c r="AA207" i="28" s="1"/>
  <c r="T74" i="7"/>
  <c r="Z207" i="28" s="1"/>
  <c r="S74" i="7"/>
  <c r="Y207" i="28" s="1"/>
  <c r="R74" i="7"/>
  <c r="X207" i="28" s="1"/>
  <c r="Q74" i="7"/>
  <c r="W207" i="28" s="1"/>
  <c r="AB73" i="7"/>
  <c r="AH201" i="28" s="1"/>
  <c r="AA73" i="7"/>
  <c r="AG201" i="28" s="1"/>
  <c r="Z73" i="7"/>
  <c r="AF201" i="28" s="1"/>
  <c r="Y73" i="7"/>
  <c r="AE201" i="28" s="1"/>
  <c r="X73" i="7"/>
  <c r="AD201" i="28" s="1"/>
  <c r="W73" i="7"/>
  <c r="AC201" i="28" s="1"/>
  <c r="V73" i="7"/>
  <c r="AB201" i="28" s="1"/>
  <c r="U73" i="7"/>
  <c r="AA201" i="28" s="1"/>
  <c r="T73" i="7"/>
  <c r="Z201" i="28" s="1"/>
  <c r="S73" i="7"/>
  <c r="Y201" i="28" s="1"/>
  <c r="R73" i="7"/>
  <c r="X201" i="28" s="1"/>
  <c r="Q73" i="7"/>
  <c r="W201" i="28" s="1"/>
  <c r="F73" i="7"/>
  <c r="L201" i="28" s="1"/>
  <c r="D29" i="7"/>
  <c r="D116" i="21" l="1"/>
  <c r="D99" i="21"/>
  <c r="D85" i="21"/>
  <c r="D71" i="21"/>
  <c r="D27" i="21"/>
  <c r="BO36" i="7"/>
  <c r="BN36" i="7"/>
  <c r="BM36" i="7"/>
  <c r="BL36" i="7"/>
  <c r="BK36" i="7"/>
  <c r="BJ36" i="7"/>
  <c r="BI36" i="7"/>
  <c r="BH36" i="7"/>
  <c r="BG36" i="7"/>
  <c r="BF36" i="7"/>
  <c r="BE36" i="7"/>
  <c r="BD36" i="7"/>
  <c r="BO35" i="7"/>
  <c r="BU18" i="28" s="1"/>
  <c r="BN35" i="7"/>
  <c r="BT18" i="28" s="1"/>
  <c r="BM35" i="7"/>
  <c r="BS18" i="28" s="1"/>
  <c r="BL35" i="7"/>
  <c r="BR18" i="28" s="1"/>
  <c r="BK35" i="7"/>
  <c r="BQ18" i="28" s="1"/>
  <c r="BJ35" i="7"/>
  <c r="BP18" i="28" s="1"/>
  <c r="BI35" i="7"/>
  <c r="BO18" i="28" s="1"/>
  <c r="BH35" i="7"/>
  <c r="BN18" i="28" s="1"/>
  <c r="BG35" i="7"/>
  <c r="BM18" i="28" s="1"/>
  <c r="BF35" i="7"/>
  <c r="BL18" i="28" s="1"/>
  <c r="BE35" i="7"/>
  <c r="BK18" i="28" s="1"/>
  <c r="BD35" i="7"/>
  <c r="BJ18" i="28" s="1"/>
  <c r="BO34" i="7"/>
  <c r="BU12" i="28" s="1"/>
  <c r="BN34" i="7"/>
  <c r="BT12" i="28" s="1"/>
  <c r="BM34" i="7"/>
  <c r="BS12" i="28" s="1"/>
  <c r="BL34" i="7"/>
  <c r="BR12" i="28" s="1"/>
  <c r="BK34" i="7"/>
  <c r="BQ12" i="28" s="1"/>
  <c r="BJ34" i="7"/>
  <c r="BP12" i="28" s="1"/>
  <c r="BI34" i="7"/>
  <c r="BO12" i="28" s="1"/>
  <c r="BH34" i="7"/>
  <c r="BN12" i="28" s="1"/>
  <c r="BG34" i="7"/>
  <c r="BM12" i="28" s="1"/>
  <c r="BF34" i="7"/>
  <c r="BL12" i="28" s="1"/>
  <c r="BE34" i="7"/>
  <c r="BK12" i="28" s="1"/>
  <c r="BD34" i="7"/>
  <c r="BJ12" i="28" s="1"/>
  <c r="BB36" i="7"/>
  <c r="BA36" i="7"/>
  <c r="AZ36" i="7"/>
  <c r="AY36" i="7"/>
  <c r="AX36" i="7"/>
  <c r="AW36" i="7"/>
  <c r="AV36" i="7"/>
  <c r="AU36" i="7"/>
  <c r="AT36" i="7"/>
  <c r="AS36" i="7"/>
  <c r="AR36" i="7"/>
  <c r="AQ36" i="7"/>
  <c r="BB35" i="7"/>
  <c r="BH18" i="28" s="1"/>
  <c r="BA35" i="7"/>
  <c r="BG18" i="28" s="1"/>
  <c r="AZ35" i="7"/>
  <c r="BF18" i="28" s="1"/>
  <c r="AY35" i="7"/>
  <c r="BE18" i="28" s="1"/>
  <c r="AX35" i="7"/>
  <c r="BD18" i="28" s="1"/>
  <c r="AW35" i="7"/>
  <c r="BC18" i="28" s="1"/>
  <c r="AV35" i="7"/>
  <c r="BB18" i="28" s="1"/>
  <c r="AU35" i="7"/>
  <c r="BA18" i="28" s="1"/>
  <c r="AT35" i="7"/>
  <c r="AZ18" i="28" s="1"/>
  <c r="AS35" i="7"/>
  <c r="AY18" i="28" s="1"/>
  <c r="AR35" i="7"/>
  <c r="AX18" i="28" s="1"/>
  <c r="AQ35" i="7"/>
  <c r="AW18" i="28" s="1"/>
  <c r="BB34" i="7"/>
  <c r="BH12" i="28" s="1"/>
  <c r="BA34" i="7"/>
  <c r="BG12" i="28" s="1"/>
  <c r="AZ34" i="7"/>
  <c r="BF12" i="28" s="1"/>
  <c r="AY34" i="7"/>
  <c r="BE12" i="28" s="1"/>
  <c r="AX34" i="7"/>
  <c r="BD12" i="28" s="1"/>
  <c r="AW34" i="7"/>
  <c r="BC12" i="28" s="1"/>
  <c r="AV34" i="7"/>
  <c r="BB12" i="28" s="1"/>
  <c r="AU34" i="7"/>
  <c r="BA12" i="28" s="1"/>
  <c r="AT34" i="7"/>
  <c r="AZ12" i="28" s="1"/>
  <c r="AS34" i="7"/>
  <c r="AY12" i="28" s="1"/>
  <c r="AR34" i="7"/>
  <c r="AX12" i="28" s="1"/>
  <c r="AQ34" i="7"/>
  <c r="AW12" i="28" s="1"/>
  <c r="AO36" i="7"/>
  <c r="AN36" i="7"/>
  <c r="AM36" i="7"/>
  <c r="AL36" i="7"/>
  <c r="AK36" i="7"/>
  <c r="AJ36" i="7"/>
  <c r="AI36" i="7"/>
  <c r="AH36" i="7"/>
  <c r="AG36" i="7"/>
  <c r="AF36" i="7"/>
  <c r="AE36" i="7"/>
  <c r="AD36" i="7"/>
  <c r="AO35" i="7"/>
  <c r="AU18" i="28" s="1"/>
  <c r="AN35" i="7"/>
  <c r="AT18" i="28" s="1"/>
  <c r="AM35" i="7"/>
  <c r="AS18" i="28" s="1"/>
  <c r="AL35" i="7"/>
  <c r="AR18" i="28" s="1"/>
  <c r="AK35" i="7"/>
  <c r="AQ18" i="28" s="1"/>
  <c r="AJ35" i="7"/>
  <c r="AP18" i="28" s="1"/>
  <c r="AI35" i="7"/>
  <c r="AO18" i="28" s="1"/>
  <c r="AH35" i="7"/>
  <c r="AN18" i="28" s="1"/>
  <c r="AG35" i="7"/>
  <c r="AM18" i="28" s="1"/>
  <c r="AF35" i="7"/>
  <c r="AL18" i="28" s="1"/>
  <c r="AE35" i="7"/>
  <c r="AK18" i="28" s="1"/>
  <c r="AD35" i="7"/>
  <c r="AJ18" i="28" s="1"/>
  <c r="AO34" i="7"/>
  <c r="AU12" i="28" s="1"/>
  <c r="AN34" i="7"/>
  <c r="AT12" i="28" s="1"/>
  <c r="AM34" i="7"/>
  <c r="AS12" i="28" s="1"/>
  <c r="AL34" i="7"/>
  <c r="AR12" i="28" s="1"/>
  <c r="AK34" i="7"/>
  <c r="AQ12" i="28" s="1"/>
  <c r="AJ34" i="7"/>
  <c r="AP12" i="28" s="1"/>
  <c r="AI34" i="7"/>
  <c r="AO12" i="28" s="1"/>
  <c r="AH34" i="7"/>
  <c r="AN12" i="28" s="1"/>
  <c r="AG34" i="7"/>
  <c r="AM12" i="28" s="1"/>
  <c r="AF34" i="7"/>
  <c r="AL12" i="28" s="1"/>
  <c r="AE34" i="7"/>
  <c r="AK12" i="28" s="1"/>
  <c r="AD34" i="7"/>
  <c r="AJ12" i="28" s="1"/>
  <c r="AB36" i="7"/>
  <c r="AA36" i="7"/>
  <c r="Z36" i="7"/>
  <c r="Y36" i="7"/>
  <c r="X36" i="7"/>
  <c r="W36" i="7"/>
  <c r="V36" i="7"/>
  <c r="U36" i="7"/>
  <c r="T36" i="7"/>
  <c r="S36" i="7"/>
  <c r="R36" i="7"/>
  <c r="Q36" i="7"/>
  <c r="AB35" i="7"/>
  <c r="AH18" i="28" s="1"/>
  <c r="AA35" i="7"/>
  <c r="AG18" i="28" s="1"/>
  <c r="Z35" i="7"/>
  <c r="AF18" i="28" s="1"/>
  <c r="Y35" i="7"/>
  <c r="AE18" i="28" s="1"/>
  <c r="X35" i="7"/>
  <c r="AD18" i="28" s="1"/>
  <c r="W35" i="7"/>
  <c r="AC18" i="28" s="1"/>
  <c r="V35" i="7"/>
  <c r="AB18" i="28" s="1"/>
  <c r="U35" i="7"/>
  <c r="AA18" i="28" s="1"/>
  <c r="T35" i="7"/>
  <c r="Z18" i="28" s="1"/>
  <c r="S35" i="7"/>
  <c r="Y18" i="28" s="1"/>
  <c r="R35" i="7"/>
  <c r="X18" i="28" s="1"/>
  <c r="Q35" i="7"/>
  <c r="W18" i="28" s="1"/>
  <c r="AB34" i="7"/>
  <c r="AH12" i="28" s="1"/>
  <c r="AA34" i="7"/>
  <c r="AG12" i="28" s="1"/>
  <c r="Z34" i="7"/>
  <c r="AF12" i="28" s="1"/>
  <c r="Y34" i="7"/>
  <c r="AE12" i="28" s="1"/>
  <c r="X34" i="7"/>
  <c r="AD12" i="28" s="1"/>
  <c r="W34" i="7"/>
  <c r="AC12" i="28" s="1"/>
  <c r="V34" i="7"/>
  <c r="AB12" i="28" s="1"/>
  <c r="U34" i="7"/>
  <c r="AA12" i="28" s="1"/>
  <c r="T34" i="7"/>
  <c r="Z12" i="28" s="1"/>
  <c r="S34" i="7"/>
  <c r="Y12" i="28" s="1"/>
  <c r="R34" i="7"/>
  <c r="X12" i="28" s="1"/>
  <c r="Q34" i="7"/>
  <c r="W12" i="28" s="1"/>
  <c r="E34" i="7"/>
  <c r="K12" i="28" s="1"/>
  <c r="F34" i="7"/>
  <c r="L12" i="28" s="1"/>
  <c r="G34" i="7"/>
  <c r="M12" i="28" s="1"/>
  <c r="H34" i="7"/>
  <c r="N12" i="28" s="1"/>
  <c r="I34" i="7"/>
  <c r="O12" i="28" s="1"/>
  <c r="J34" i="7"/>
  <c r="P12" i="28" s="1"/>
  <c r="K34" i="7"/>
  <c r="Q12" i="28" s="1"/>
  <c r="L34" i="7"/>
  <c r="R12" i="28" s="1"/>
  <c r="M34" i="7"/>
  <c r="S12" i="28" s="1"/>
  <c r="N34" i="7"/>
  <c r="T12" i="28" s="1"/>
  <c r="O34" i="7"/>
  <c r="U12" i="28" s="1"/>
  <c r="E35" i="7"/>
  <c r="K18" i="28" s="1"/>
  <c r="F35" i="7"/>
  <c r="L18" i="28" s="1"/>
  <c r="G35" i="7"/>
  <c r="M18" i="28" s="1"/>
  <c r="H35" i="7"/>
  <c r="N18" i="28" s="1"/>
  <c r="I35" i="7"/>
  <c r="O18" i="28" s="1"/>
  <c r="J35" i="7"/>
  <c r="P18" i="28" s="1"/>
  <c r="K35" i="7"/>
  <c r="Q18" i="28" s="1"/>
  <c r="L35" i="7"/>
  <c r="R18" i="28" s="1"/>
  <c r="M35" i="7"/>
  <c r="S18" i="28" s="1"/>
  <c r="N35" i="7"/>
  <c r="T18" i="28" s="1"/>
  <c r="O35" i="7"/>
  <c r="U18" i="28" s="1"/>
  <c r="E36" i="7"/>
  <c r="F36" i="7"/>
  <c r="G36" i="7"/>
  <c r="H36" i="7"/>
  <c r="I36" i="7"/>
  <c r="J36" i="7"/>
  <c r="K36" i="7"/>
  <c r="L36" i="7"/>
  <c r="M36" i="7"/>
  <c r="N36" i="7"/>
  <c r="O36" i="7"/>
  <c r="F12" i="26" l="1"/>
  <c r="D12" i="26"/>
  <c r="N24" i="26" l="1"/>
  <c r="AD29" i="7" l="1"/>
  <c r="B146" i="9" l="1"/>
  <c r="B145" i="9"/>
  <c r="B127" i="9"/>
  <c r="B126" i="9"/>
  <c r="B125" i="9"/>
  <c r="B105" i="9"/>
  <c r="B104" i="9"/>
  <c r="B86" i="9"/>
  <c r="B85" i="9"/>
  <c r="B84" i="9"/>
  <c r="B66" i="9"/>
  <c r="B65" i="9"/>
  <c r="B64" i="9"/>
  <c r="B46" i="9"/>
  <c r="B45" i="9"/>
  <c r="B44" i="9"/>
  <c r="B25" i="9"/>
  <c r="B24" i="9"/>
  <c r="C66" i="23" l="1"/>
  <c r="C65" i="23"/>
  <c r="C64" i="23"/>
  <c r="C27" i="23"/>
  <c r="C26" i="23"/>
  <c r="D113" i="17"/>
  <c r="D112" i="17"/>
  <c r="D111" i="17"/>
  <c r="D56" i="17"/>
  <c r="D55" i="17"/>
  <c r="D54" i="17"/>
  <c r="D38" i="17"/>
  <c r="D37" i="17"/>
  <c r="B111" i="27"/>
  <c r="B110" i="27"/>
  <c r="B109" i="27"/>
  <c r="B92" i="27"/>
  <c r="B91" i="27"/>
  <c r="B90" i="27"/>
  <c r="B72" i="27"/>
  <c r="B71" i="27"/>
  <c r="L46" i="26" l="1"/>
  <c r="N40" i="26" l="1"/>
  <c r="L64" i="26"/>
  <c r="J64" i="26"/>
  <c r="H64" i="26"/>
  <c r="BP11" i="17"/>
  <c r="BP185" i="17" s="1"/>
  <c r="BP90" i="17"/>
  <c r="BP94" i="17"/>
  <c r="J46" i="26"/>
  <c r="H46" i="26"/>
  <c r="L44" i="26"/>
  <c r="J44" i="26"/>
  <c r="H44" i="26"/>
  <c r="L32" i="26"/>
  <c r="J32" i="26"/>
  <c r="H32" i="26"/>
  <c r="L4" i="26"/>
  <c r="J4" i="26"/>
  <c r="H4" i="26"/>
  <c r="BC4" i="9"/>
  <c r="BN6" i="9"/>
  <c r="BM6" i="9"/>
  <c r="BL6" i="9"/>
  <c r="BK6" i="9"/>
  <c r="BJ6" i="9"/>
  <c r="BI6" i="9"/>
  <c r="BH6" i="9"/>
  <c r="BG6" i="9"/>
  <c r="BF6" i="9"/>
  <c r="BE6" i="9"/>
  <c r="BD6" i="9"/>
  <c r="BC6" i="9"/>
  <c r="BD4" i="7"/>
  <c r="AD4" i="7"/>
  <c r="AQ4" i="7"/>
  <c r="BO72" i="7"/>
  <c r="BN72" i="7"/>
  <c r="BM72" i="7"/>
  <c r="BL72" i="7"/>
  <c r="BJ72" i="7"/>
  <c r="BI72" i="7"/>
  <c r="BH72" i="7"/>
  <c r="BG72" i="7"/>
  <c r="BF72" i="7"/>
  <c r="BE72" i="7"/>
  <c r="BD72" i="7"/>
  <c r="BK72" i="7"/>
  <c r="BO70" i="7"/>
  <c r="BN70" i="7"/>
  <c r="BM70" i="7"/>
  <c r="BL70" i="7"/>
  <c r="BK70" i="7"/>
  <c r="BJ70" i="7"/>
  <c r="BI70" i="7"/>
  <c r="BH70" i="7"/>
  <c r="BG70" i="7"/>
  <c r="BF70" i="7"/>
  <c r="BE70" i="7"/>
  <c r="BD70" i="7"/>
  <c r="BO69" i="7"/>
  <c r="BN69" i="7"/>
  <c r="BM69" i="7"/>
  <c r="BL69" i="7"/>
  <c r="BK69" i="7"/>
  <c r="BJ69" i="7"/>
  <c r="BI69" i="7"/>
  <c r="BH69" i="7"/>
  <c r="BG69" i="7"/>
  <c r="BF69" i="7"/>
  <c r="BE69" i="7"/>
  <c r="BD69" i="7"/>
  <c r="BO68" i="7"/>
  <c r="BN68" i="7"/>
  <c r="BM68" i="7"/>
  <c r="BL68" i="7"/>
  <c r="BK68" i="7"/>
  <c r="BJ68" i="7"/>
  <c r="BI68" i="7"/>
  <c r="BH68" i="7"/>
  <c r="BG68" i="7"/>
  <c r="BF68" i="7"/>
  <c r="BE68" i="7"/>
  <c r="BD68" i="7"/>
  <c r="BL33" i="7"/>
  <c r="BK33" i="7"/>
  <c r="BJ33" i="7"/>
  <c r="BI33" i="7"/>
  <c r="BH33" i="7"/>
  <c r="BG33" i="7"/>
  <c r="BF33" i="7"/>
  <c r="BE33" i="7"/>
  <c r="BD33" i="7"/>
  <c r="BO33" i="7"/>
  <c r="BN33" i="7"/>
  <c r="BM33" i="7"/>
  <c r="BO31" i="7"/>
  <c r="BN31" i="7"/>
  <c r="BM31" i="7"/>
  <c r="BL31" i="7"/>
  <c r="BK31" i="7"/>
  <c r="BJ31" i="7"/>
  <c r="BI31" i="7"/>
  <c r="BH31" i="7"/>
  <c r="BG31" i="7"/>
  <c r="BF31" i="7"/>
  <c r="BE31" i="7"/>
  <c r="BD31" i="7"/>
  <c r="BO30" i="7"/>
  <c r="BO43" i="7" s="1"/>
  <c r="BO45" i="7" s="1"/>
  <c r="BN30" i="7"/>
  <c r="BN43" i="7" s="1"/>
  <c r="BN45" i="7" s="1"/>
  <c r="BM30" i="7"/>
  <c r="BM43" i="7" s="1"/>
  <c r="BM45" i="7" s="1"/>
  <c r="BL30" i="7"/>
  <c r="BL43" i="7" s="1"/>
  <c r="BL45" i="7" s="1"/>
  <c r="BK30" i="7"/>
  <c r="BK43" i="7" s="1"/>
  <c r="BK45" i="7" s="1"/>
  <c r="BJ30" i="7"/>
  <c r="BJ43" i="7" s="1"/>
  <c r="BJ45" i="7" s="1"/>
  <c r="BI30" i="7"/>
  <c r="BI43" i="7" s="1"/>
  <c r="BI45" i="7" s="1"/>
  <c r="BH30" i="7"/>
  <c r="BH43" i="7" s="1"/>
  <c r="BH45" i="7" s="1"/>
  <c r="BG30" i="7"/>
  <c r="BG43" i="7" s="1"/>
  <c r="BG45" i="7" s="1"/>
  <c r="BF30" i="7"/>
  <c r="BF43" i="7" s="1"/>
  <c r="BF45" i="7" s="1"/>
  <c r="BE30" i="7"/>
  <c r="BE43" i="7" s="1"/>
  <c r="BE45" i="7" s="1"/>
  <c r="BD30" i="7"/>
  <c r="BD43" i="7" s="1"/>
  <c r="BD45" i="7" s="1"/>
  <c r="BO29" i="7"/>
  <c r="BN29" i="7"/>
  <c r="BM29" i="7"/>
  <c r="BL29" i="7"/>
  <c r="BK29" i="7"/>
  <c r="BJ29" i="7"/>
  <c r="BI29" i="7"/>
  <c r="BH29" i="7"/>
  <c r="BG29" i="7"/>
  <c r="BF29" i="7"/>
  <c r="BE29" i="7"/>
  <c r="BD29" i="7"/>
  <c r="BO6" i="7"/>
  <c r="BN6" i="7"/>
  <c r="BM6" i="7"/>
  <c r="BL6" i="7"/>
  <c r="BK6" i="7"/>
  <c r="BJ6" i="7"/>
  <c r="BI6" i="7"/>
  <c r="BH6" i="7"/>
  <c r="BG6" i="7"/>
  <c r="BF6" i="7"/>
  <c r="BE6" i="7"/>
  <c r="BD6" i="7"/>
  <c r="BD44" i="23"/>
  <c r="BD6" i="23"/>
  <c r="BO46" i="23"/>
  <c r="BN46" i="23"/>
  <c r="BM46" i="23"/>
  <c r="BL46" i="23"/>
  <c r="BK46" i="23"/>
  <c r="BJ46" i="23"/>
  <c r="BI46" i="23"/>
  <c r="BH46" i="23"/>
  <c r="BO8" i="23"/>
  <c r="BN8" i="23"/>
  <c r="BM8" i="23"/>
  <c r="BL8" i="23"/>
  <c r="BK8" i="23"/>
  <c r="BJ8" i="23"/>
  <c r="BI8" i="23"/>
  <c r="BH8" i="23"/>
  <c r="BE4" i="17"/>
  <c r="BP184" i="17"/>
  <c r="BO184" i="17"/>
  <c r="BN184" i="17"/>
  <c r="BM184" i="17"/>
  <c r="BL184" i="17"/>
  <c r="BK184" i="17"/>
  <c r="BJ184" i="17"/>
  <c r="BI184" i="17"/>
  <c r="BH184" i="17"/>
  <c r="BG184" i="17"/>
  <c r="BF184" i="17"/>
  <c r="BE184" i="17"/>
  <c r="BP183" i="17"/>
  <c r="BO183" i="17"/>
  <c r="BN183" i="17"/>
  <c r="BM183" i="17"/>
  <c r="BL183" i="17"/>
  <c r="BK183" i="17"/>
  <c r="BJ183" i="17"/>
  <c r="BI183" i="17"/>
  <c r="BH183" i="17"/>
  <c r="BG183" i="17"/>
  <c r="BF183" i="17"/>
  <c r="BE183" i="17"/>
  <c r="BP182" i="17"/>
  <c r="BO182" i="17"/>
  <c r="BN182" i="17"/>
  <c r="BM182" i="17"/>
  <c r="BL182" i="17"/>
  <c r="BK182" i="17"/>
  <c r="BJ182" i="17"/>
  <c r="BI182" i="17"/>
  <c r="BH182" i="17"/>
  <c r="BG182" i="17"/>
  <c r="BF182" i="17"/>
  <c r="BE182" i="17"/>
  <c r="BP181" i="17"/>
  <c r="BO181" i="17"/>
  <c r="BN181" i="17"/>
  <c r="BM181" i="17"/>
  <c r="BL181" i="17"/>
  <c r="BK181" i="17"/>
  <c r="BJ181" i="17"/>
  <c r="BI181" i="17"/>
  <c r="BH181" i="17"/>
  <c r="BG181" i="17"/>
  <c r="BF181" i="17"/>
  <c r="BE181" i="17"/>
  <c r="BP177" i="17"/>
  <c r="BO177" i="17"/>
  <c r="BN177" i="17"/>
  <c r="BM177" i="17"/>
  <c r="BL177" i="17"/>
  <c r="BK177" i="17"/>
  <c r="BJ177" i="17"/>
  <c r="BI177" i="17"/>
  <c r="BH177" i="17"/>
  <c r="BG177" i="17"/>
  <c r="BF177" i="17"/>
  <c r="BE177" i="17"/>
  <c r="BP174" i="17"/>
  <c r="BO174" i="17"/>
  <c r="BN174" i="17"/>
  <c r="BM174" i="17"/>
  <c r="BL174" i="17"/>
  <c r="BK174" i="17"/>
  <c r="BJ174" i="17"/>
  <c r="BI174" i="17"/>
  <c r="BH174" i="17"/>
  <c r="BP173" i="17"/>
  <c r="BO173" i="17"/>
  <c r="BN173" i="17"/>
  <c r="BM173" i="17"/>
  <c r="BL173" i="17"/>
  <c r="BK173" i="17"/>
  <c r="BJ173" i="17"/>
  <c r="BI173" i="17"/>
  <c r="BH173" i="17"/>
  <c r="BO94" i="17"/>
  <c r="BN94" i="17"/>
  <c r="BM94" i="17"/>
  <c r="BL94" i="17"/>
  <c r="BK94" i="17"/>
  <c r="BJ94" i="17"/>
  <c r="BI94" i="17"/>
  <c r="BH94" i="17"/>
  <c r="BG94" i="17"/>
  <c r="BF94" i="17"/>
  <c r="BE94" i="17"/>
  <c r="BP93" i="17"/>
  <c r="BO93" i="17"/>
  <c r="BN93" i="17"/>
  <c r="BM93" i="17"/>
  <c r="BL93" i="17"/>
  <c r="BK93" i="17"/>
  <c r="BJ93" i="17"/>
  <c r="BI93" i="17"/>
  <c r="BH93" i="17"/>
  <c r="BG93" i="17"/>
  <c r="BF93" i="17"/>
  <c r="BE93" i="17"/>
  <c r="BP92" i="17"/>
  <c r="BO92" i="17"/>
  <c r="BN92" i="17"/>
  <c r="BM92" i="17"/>
  <c r="BL92" i="17"/>
  <c r="BK92" i="17"/>
  <c r="BJ92" i="17"/>
  <c r="BI92" i="17"/>
  <c r="BH92" i="17"/>
  <c r="BG92" i="17"/>
  <c r="BF92" i="17"/>
  <c r="BE92" i="17"/>
  <c r="BP91" i="17"/>
  <c r="BO91" i="17"/>
  <c r="BN91" i="17"/>
  <c r="BM91" i="17"/>
  <c r="BL91" i="17"/>
  <c r="BK91" i="17"/>
  <c r="BJ91" i="17"/>
  <c r="BI91" i="17"/>
  <c r="BH91" i="17"/>
  <c r="BG91" i="17"/>
  <c r="BF91" i="17"/>
  <c r="BE91" i="17"/>
  <c r="BO90" i="17"/>
  <c r="BN90" i="17"/>
  <c r="BM90" i="17"/>
  <c r="BL90" i="17"/>
  <c r="BK90" i="17"/>
  <c r="BJ90" i="17"/>
  <c r="BI90" i="17"/>
  <c r="BH90" i="17"/>
  <c r="BG90" i="17"/>
  <c r="BF90" i="17"/>
  <c r="BE90" i="17"/>
  <c r="BP12" i="17"/>
  <c r="BO12" i="17"/>
  <c r="BN12" i="17"/>
  <c r="BM12" i="17"/>
  <c r="BL12" i="17"/>
  <c r="BK12" i="17"/>
  <c r="BJ12" i="17"/>
  <c r="BI12" i="17"/>
  <c r="BH12" i="17"/>
  <c r="BG12" i="17"/>
  <c r="BF12" i="17"/>
  <c r="BF179" i="17" s="1"/>
  <c r="BE12" i="17"/>
  <c r="BO11" i="17"/>
  <c r="BO185" i="17" s="1"/>
  <c r="BN11" i="17"/>
  <c r="BN185" i="17" s="1"/>
  <c r="BM11" i="17"/>
  <c r="BM185" i="17" s="1"/>
  <c r="BL11" i="17"/>
  <c r="BL185" i="17" s="1"/>
  <c r="BK11" i="17"/>
  <c r="BK185" i="17" s="1"/>
  <c r="BJ11" i="17"/>
  <c r="BJ185" i="17" s="1"/>
  <c r="BI11" i="17"/>
  <c r="BI185" i="17" s="1"/>
  <c r="BH11" i="17"/>
  <c r="BH185" i="17" s="1"/>
  <c r="BG11" i="17"/>
  <c r="BG185" i="17" s="1"/>
  <c r="BF11" i="17"/>
  <c r="BF185" i="17" s="1"/>
  <c r="BE11" i="17"/>
  <c r="BE185" i="17" s="1"/>
  <c r="BP10" i="17"/>
  <c r="BP180" i="17" s="1"/>
  <c r="BO10" i="17"/>
  <c r="BO180" i="17" s="1"/>
  <c r="BN10" i="17"/>
  <c r="BN178" i="17" s="1"/>
  <c r="BM10" i="17"/>
  <c r="BL10" i="17"/>
  <c r="BL180" i="17" s="1"/>
  <c r="BK10" i="17"/>
  <c r="BJ10" i="17"/>
  <c r="BJ178" i="17" s="1"/>
  <c r="BI10" i="17"/>
  <c r="BH10" i="17"/>
  <c r="BH180" i="17" s="1"/>
  <c r="BG10" i="17"/>
  <c r="BF10" i="17"/>
  <c r="BF178" i="17" s="1"/>
  <c r="BE10" i="17"/>
  <c r="BP6" i="17"/>
  <c r="BO6" i="17"/>
  <c r="BN6" i="17"/>
  <c r="BM6" i="17"/>
  <c r="BL6" i="17"/>
  <c r="BK6" i="17"/>
  <c r="BJ6" i="17"/>
  <c r="BI6" i="17"/>
  <c r="BC4" i="27"/>
  <c r="BN6" i="27"/>
  <c r="BM6" i="27"/>
  <c r="BL6" i="27"/>
  <c r="BK6" i="27"/>
  <c r="BJ6" i="27"/>
  <c r="BI6" i="27"/>
  <c r="BH6" i="27"/>
  <c r="BG6" i="27"/>
  <c r="BF6" i="27"/>
  <c r="BE6" i="27"/>
  <c r="BD6" i="27"/>
  <c r="BC6" i="27"/>
  <c r="BK76" i="7" l="1"/>
  <c r="BM76" i="7"/>
  <c r="BM77" i="7"/>
  <c r="BM78" i="7"/>
  <c r="BE76" i="7"/>
  <c r="BI76" i="7"/>
  <c r="BE77" i="7"/>
  <c r="BI77" i="7"/>
  <c r="BE78" i="7"/>
  <c r="BI78" i="7"/>
  <c r="BO76" i="7"/>
  <c r="BF76" i="7"/>
  <c r="BN76" i="7"/>
  <c r="BF77" i="7"/>
  <c r="BN77" i="7"/>
  <c r="BF78" i="7"/>
  <c r="BN78" i="7"/>
  <c r="BG76" i="7"/>
  <c r="BG77" i="7"/>
  <c r="BK77" i="7"/>
  <c r="BO77" i="7"/>
  <c r="BG78" i="7"/>
  <c r="BK78" i="7"/>
  <c r="BO78" i="7"/>
  <c r="BD76" i="7"/>
  <c r="BH76" i="7"/>
  <c r="BL76" i="7"/>
  <c r="BD77" i="7"/>
  <c r="BH77" i="7"/>
  <c r="BL77" i="7"/>
  <c r="BD78" i="7"/>
  <c r="BH78" i="7"/>
  <c r="BL78" i="7"/>
  <c r="BJ77" i="7"/>
  <c r="BJ78" i="7"/>
  <c r="BJ76" i="7"/>
  <c r="BG37" i="7"/>
  <c r="BK37" i="7"/>
  <c r="BO37" i="7"/>
  <c r="BG38" i="7"/>
  <c r="BK38" i="7"/>
  <c r="BO38" i="7"/>
  <c r="BG39" i="7"/>
  <c r="BK39" i="7"/>
  <c r="BO39" i="7"/>
  <c r="BF37" i="7"/>
  <c r="BJ37" i="7"/>
  <c r="BN37" i="7"/>
  <c r="BF38" i="7"/>
  <c r="BJ38" i="7"/>
  <c r="BN38" i="7"/>
  <c r="BF39" i="7"/>
  <c r="BJ39" i="7"/>
  <c r="BN39" i="7"/>
  <c r="BL37" i="7"/>
  <c r="BH38" i="7"/>
  <c r="BH39" i="7"/>
  <c r="BE37" i="7"/>
  <c r="BI37" i="7"/>
  <c r="BM37" i="7"/>
  <c r="BE38" i="7"/>
  <c r="BI38" i="7"/>
  <c r="BM38" i="7"/>
  <c r="BE39" i="7"/>
  <c r="BI39" i="7"/>
  <c r="BM39" i="7"/>
  <c r="BH37" i="7"/>
  <c r="BL38" i="7"/>
  <c r="BL39" i="7"/>
  <c r="BD39" i="7"/>
  <c r="BD37" i="7"/>
  <c r="BD38" i="7"/>
  <c r="L48" i="26"/>
  <c r="L56" i="26"/>
  <c r="BJ172" i="17"/>
  <c r="BN172" i="17"/>
  <c r="BI171" i="17"/>
  <c r="BJ186" i="17"/>
  <c r="BN180" i="17"/>
  <c r="BJ179" i="17"/>
  <c r="BF186" i="17"/>
  <c r="BN186" i="17"/>
  <c r="BN179" i="17"/>
  <c r="BK186" i="17"/>
  <c r="BL186" i="17"/>
  <c r="BI170" i="17"/>
  <c r="BM170" i="17"/>
  <c r="BJ180" i="17"/>
  <c r="BO186" i="17"/>
  <c r="BH186" i="17"/>
  <c r="BP186" i="17"/>
  <c r="BH170" i="17"/>
  <c r="BL170" i="17"/>
  <c r="BP170" i="17"/>
  <c r="BE186" i="17"/>
  <c r="BI186" i="17"/>
  <c r="BM186" i="17"/>
  <c r="BF180" i="17"/>
  <c r="BN170" i="17"/>
  <c r="BM171" i="17"/>
  <c r="BL172" i="17"/>
  <c r="BK170" i="17"/>
  <c r="BJ171" i="17"/>
  <c r="BI172" i="17"/>
  <c r="BG178" i="17"/>
  <c r="BG179" i="17"/>
  <c r="BG186" i="17"/>
  <c r="BH171" i="17"/>
  <c r="BL171" i="17"/>
  <c r="BP171" i="17"/>
  <c r="BK172" i="17"/>
  <c r="BO172" i="17"/>
  <c r="BE178" i="17"/>
  <c r="BI178" i="17"/>
  <c r="BM178" i="17"/>
  <c r="BE179" i="17"/>
  <c r="BI179" i="17"/>
  <c r="BM179" i="17"/>
  <c r="BE180" i="17"/>
  <c r="BI180" i="17"/>
  <c r="BM180" i="17"/>
  <c r="BJ170" i="17"/>
  <c r="BH172" i="17"/>
  <c r="BP172" i="17"/>
  <c r="BO170" i="17"/>
  <c r="BN171" i="17"/>
  <c r="BM172" i="17"/>
  <c r="BK178" i="17"/>
  <c r="BO178" i="17"/>
  <c r="BK179" i="17"/>
  <c r="BO179" i="17"/>
  <c r="BG180" i="17"/>
  <c r="BK180" i="17"/>
  <c r="BK171" i="17"/>
  <c r="BO171" i="17"/>
  <c r="BH178" i="17"/>
  <c r="BL178" i="17"/>
  <c r="BP178" i="17"/>
  <c r="BH179" i="17"/>
  <c r="BL179" i="17"/>
  <c r="BP179" i="17"/>
  <c r="F4" i="26"/>
  <c r="D4" i="26"/>
  <c r="F5" i="26"/>
  <c r="D5" i="26"/>
  <c r="AP4" i="27"/>
  <c r="BA6" i="27"/>
  <c r="AZ6" i="27"/>
  <c r="AY6" i="27"/>
  <c r="AX6" i="27"/>
  <c r="AW6" i="27"/>
  <c r="AV6" i="27"/>
  <c r="AU6" i="27"/>
  <c r="AT6" i="27"/>
  <c r="AS6" i="27"/>
  <c r="AR6" i="27"/>
  <c r="AQ6" i="27"/>
  <c r="AP6" i="27"/>
  <c r="AC4" i="27"/>
  <c r="AN6" i="27"/>
  <c r="AM6" i="27"/>
  <c r="AL6" i="27"/>
  <c r="AK6" i="27"/>
  <c r="AJ6" i="27"/>
  <c r="AI6" i="27"/>
  <c r="AH6" i="27"/>
  <c r="AG6" i="27"/>
  <c r="AF6" i="27"/>
  <c r="AE6" i="27"/>
  <c r="AD6" i="27"/>
  <c r="AC6" i="27"/>
  <c r="AP4" i="9"/>
  <c r="AC4" i="9"/>
  <c r="BA6" i="9"/>
  <c r="AZ6" i="9"/>
  <c r="AY6" i="9"/>
  <c r="AX6" i="9"/>
  <c r="AW6" i="9"/>
  <c r="AV6" i="9"/>
  <c r="AU6" i="9"/>
  <c r="AT6" i="9"/>
  <c r="AS6" i="9"/>
  <c r="AR6" i="9"/>
  <c r="AQ6" i="9"/>
  <c r="AP6" i="9"/>
  <c r="AN6" i="9"/>
  <c r="AM6" i="9"/>
  <c r="AL6" i="9"/>
  <c r="AK6" i="9"/>
  <c r="AJ6" i="9"/>
  <c r="AI6" i="9"/>
  <c r="AH6" i="9"/>
  <c r="AG6" i="9"/>
  <c r="AF6" i="9"/>
  <c r="AE6" i="9"/>
  <c r="AD6" i="9"/>
  <c r="AC6" i="9"/>
  <c r="AD44" i="23"/>
  <c r="AQ44" i="23"/>
  <c r="AQ6" i="23"/>
  <c r="AD6" i="23"/>
  <c r="AR4" i="17"/>
  <c r="AE4" i="17"/>
  <c r="AX72" i="7"/>
  <c r="AW72" i="7"/>
  <c r="AV72" i="7"/>
  <c r="AU72" i="7"/>
  <c r="AT72" i="7"/>
  <c r="AS72" i="7"/>
  <c r="AR72" i="7"/>
  <c r="AQ72" i="7"/>
  <c r="BB72" i="7"/>
  <c r="BA72" i="7"/>
  <c r="AZ72" i="7"/>
  <c r="AY72" i="7"/>
  <c r="BB70" i="7"/>
  <c r="BA70" i="7"/>
  <c r="AZ70" i="7"/>
  <c r="AY70" i="7"/>
  <c r="AX70" i="7"/>
  <c r="AW70" i="7"/>
  <c r="AV70" i="7"/>
  <c r="AU70" i="7"/>
  <c r="AT70" i="7"/>
  <c r="AS70" i="7"/>
  <c r="AR70" i="7"/>
  <c r="AQ70" i="7"/>
  <c r="BB69" i="7"/>
  <c r="BA69" i="7"/>
  <c r="AZ69" i="7"/>
  <c r="AY69" i="7"/>
  <c r="AX69" i="7"/>
  <c r="AW69" i="7"/>
  <c r="AV69" i="7"/>
  <c r="AU69" i="7"/>
  <c r="AT69" i="7"/>
  <c r="AS69" i="7"/>
  <c r="AR69" i="7"/>
  <c r="AQ69" i="7"/>
  <c r="BB68" i="7"/>
  <c r="BA68" i="7"/>
  <c r="AZ68" i="7"/>
  <c r="AY68" i="7"/>
  <c r="AX68" i="7"/>
  <c r="AW68" i="7"/>
  <c r="AV68" i="7"/>
  <c r="AU68" i="7"/>
  <c r="AT68" i="7"/>
  <c r="AS68" i="7"/>
  <c r="AR68" i="7"/>
  <c r="AQ68" i="7"/>
  <c r="BB33" i="7"/>
  <c r="BA33" i="7"/>
  <c r="AZ33" i="7"/>
  <c r="AY33" i="7"/>
  <c r="AX33" i="7"/>
  <c r="AW33" i="7"/>
  <c r="AV33" i="7"/>
  <c r="AU33" i="7"/>
  <c r="AT33" i="7"/>
  <c r="AS33" i="7"/>
  <c r="AR33" i="7"/>
  <c r="AQ33" i="7"/>
  <c r="BB31" i="7"/>
  <c r="BB39" i="7" s="1"/>
  <c r="BA31" i="7"/>
  <c r="BA39" i="7" s="1"/>
  <c r="AZ31" i="7"/>
  <c r="AZ39" i="7" s="1"/>
  <c r="AY31" i="7"/>
  <c r="AY39" i="7" s="1"/>
  <c r="AX31" i="7"/>
  <c r="AX39" i="7" s="1"/>
  <c r="AW31" i="7"/>
  <c r="AW39" i="7" s="1"/>
  <c r="AV31" i="7"/>
  <c r="AV39" i="7" s="1"/>
  <c r="AU31" i="7"/>
  <c r="AU39" i="7" s="1"/>
  <c r="AT31" i="7"/>
  <c r="AT39" i="7" s="1"/>
  <c r="AS31" i="7"/>
  <c r="AS39" i="7" s="1"/>
  <c r="AR31" i="7"/>
  <c r="AR39" i="7" s="1"/>
  <c r="AQ31" i="7"/>
  <c r="AQ39" i="7" s="1"/>
  <c r="BB30" i="7"/>
  <c r="BA30" i="7"/>
  <c r="AZ30" i="7"/>
  <c r="AY30" i="7"/>
  <c r="AX30" i="7"/>
  <c r="AW30" i="7"/>
  <c r="AV30" i="7"/>
  <c r="AU30" i="7"/>
  <c r="AT30" i="7"/>
  <c r="AS30" i="7"/>
  <c r="AR30" i="7"/>
  <c r="AQ30" i="7"/>
  <c r="BB29" i="7"/>
  <c r="BB37" i="7" s="1"/>
  <c r="BA29" i="7"/>
  <c r="BA37" i="7" s="1"/>
  <c r="AZ29" i="7"/>
  <c r="AZ37" i="7" s="1"/>
  <c r="AY29" i="7"/>
  <c r="AY37" i="7" s="1"/>
  <c r="AX29" i="7"/>
  <c r="AX37" i="7" s="1"/>
  <c r="AW29" i="7"/>
  <c r="AW37" i="7" s="1"/>
  <c r="AV29" i="7"/>
  <c r="AV37" i="7" s="1"/>
  <c r="AU29" i="7"/>
  <c r="AU37" i="7" s="1"/>
  <c r="AT29" i="7"/>
  <c r="AT37" i="7" s="1"/>
  <c r="AS29" i="7"/>
  <c r="AS37" i="7" s="1"/>
  <c r="AR29" i="7"/>
  <c r="AR37" i="7" s="1"/>
  <c r="AQ29" i="7"/>
  <c r="AQ37" i="7" s="1"/>
  <c r="BB6" i="7"/>
  <c r="BA6" i="7"/>
  <c r="AZ6" i="7"/>
  <c r="AY6" i="7"/>
  <c r="AX6" i="7"/>
  <c r="AW6" i="7"/>
  <c r="AV6" i="7"/>
  <c r="AU6" i="7"/>
  <c r="AT6" i="7"/>
  <c r="AS6" i="7"/>
  <c r="AR6" i="7"/>
  <c r="AQ6" i="7"/>
  <c r="AN72" i="7"/>
  <c r="AL72" i="7"/>
  <c r="AJ72" i="7"/>
  <c r="AH72" i="7"/>
  <c r="AG72" i="7"/>
  <c r="AF72" i="7"/>
  <c r="AD72" i="7"/>
  <c r="AM72" i="7"/>
  <c r="AK72" i="7"/>
  <c r="AI72" i="7"/>
  <c r="AE72" i="7"/>
  <c r="AO70" i="7"/>
  <c r="AN70" i="7"/>
  <c r="AM70" i="7"/>
  <c r="AL70" i="7"/>
  <c r="AK70" i="7"/>
  <c r="AJ70" i="7"/>
  <c r="AI70" i="7"/>
  <c r="AI78" i="7" s="1"/>
  <c r="AH70" i="7"/>
  <c r="AG70" i="7"/>
  <c r="AF70" i="7"/>
  <c r="AE70" i="7"/>
  <c r="AD70" i="7"/>
  <c r="AO69" i="7"/>
  <c r="AN69" i="7"/>
  <c r="AM69" i="7"/>
  <c r="AL69" i="7"/>
  <c r="AK69" i="7"/>
  <c r="AJ69" i="7"/>
  <c r="AI69" i="7"/>
  <c r="AI77" i="7" s="1"/>
  <c r="AH69" i="7"/>
  <c r="AG69" i="7"/>
  <c r="AF69" i="7"/>
  <c r="AE69" i="7"/>
  <c r="AD69" i="7"/>
  <c r="AO68" i="7"/>
  <c r="AN68" i="7"/>
  <c r="AM68" i="7"/>
  <c r="AL68" i="7"/>
  <c r="AK68" i="7"/>
  <c r="AJ68" i="7"/>
  <c r="AI68" i="7"/>
  <c r="AI76" i="7" s="1"/>
  <c r="AH68" i="7"/>
  <c r="AG68" i="7"/>
  <c r="AF68" i="7"/>
  <c r="AE68" i="7"/>
  <c r="AD68" i="7"/>
  <c r="AO33" i="7"/>
  <c r="AN33" i="7"/>
  <c r="AM33" i="7"/>
  <c r="AL33" i="7"/>
  <c r="AK33" i="7"/>
  <c r="AJ33" i="7"/>
  <c r="AI33" i="7"/>
  <c r="AH33" i="7"/>
  <c r="AG33" i="7"/>
  <c r="AF33" i="7"/>
  <c r="AE33" i="7"/>
  <c r="AD33" i="7"/>
  <c r="AO31" i="7"/>
  <c r="AO39" i="7" s="1"/>
  <c r="AN31" i="7"/>
  <c r="AN39" i="7" s="1"/>
  <c r="AM31" i="7"/>
  <c r="AM39" i="7" s="1"/>
  <c r="AL31" i="7"/>
  <c r="AL39" i="7" s="1"/>
  <c r="AK31" i="7"/>
  <c r="AK39" i="7" s="1"/>
  <c r="AJ31" i="7"/>
  <c r="AJ39" i="7" s="1"/>
  <c r="AI31" i="7"/>
  <c r="AI39" i="7" s="1"/>
  <c r="AH31" i="7"/>
  <c r="AH39" i="7" s="1"/>
  <c r="AG31" i="7"/>
  <c r="AG39" i="7" s="1"/>
  <c r="AF31" i="7"/>
  <c r="AF39" i="7" s="1"/>
  <c r="AE31" i="7"/>
  <c r="AE39" i="7" s="1"/>
  <c r="AD31" i="7"/>
  <c r="AD39" i="7" s="1"/>
  <c r="AO30" i="7"/>
  <c r="AN30" i="7"/>
  <c r="AM30" i="7"/>
  <c r="AL30" i="7"/>
  <c r="AK30" i="7"/>
  <c r="AJ30" i="7"/>
  <c r="AI30" i="7"/>
  <c r="AH30" i="7"/>
  <c r="AG30" i="7"/>
  <c r="AF30" i="7"/>
  <c r="AE30" i="7"/>
  <c r="AD30" i="7"/>
  <c r="AO29" i="7"/>
  <c r="AO37" i="7" s="1"/>
  <c r="AN29" i="7"/>
  <c r="AN37" i="7" s="1"/>
  <c r="AM29" i="7"/>
  <c r="AM37" i="7" s="1"/>
  <c r="AL29" i="7"/>
  <c r="AL37" i="7" s="1"/>
  <c r="AK29" i="7"/>
  <c r="AK37" i="7" s="1"/>
  <c r="AJ29" i="7"/>
  <c r="AJ37" i="7" s="1"/>
  <c r="AI29" i="7"/>
  <c r="AI37" i="7" s="1"/>
  <c r="AH29" i="7"/>
  <c r="AH37" i="7" s="1"/>
  <c r="AG29" i="7"/>
  <c r="AG37" i="7" s="1"/>
  <c r="AF29" i="7"/>
  <c r="AF37" i="7" s="1"/>
  <c r="AE29" i="7"/>
  <c r="AE37" i="7" s="1"/>
  <c r="AD37" i="7"/>
  <c r="AO6" i="7"/>
  <c r="AN6" i="7"/>
  <c r="AM6" i="7"/>
  <c r="AL6" i="7"/>
  <c r="AK6" i="7"/>
  <c r="AJ6" i="7"/>
  <c r="AI6" i="7"/>
  <c r="AH6" i="7"/>
  <c r="AG6" i="7"/>
  <c r="AF6" i="7"/>
  <c r="AE6" i="7"/>
  <c r="AD6" i="7"/>
  <c r="BB46" i="23"/>
  <c r="BA46" i="23"/>
  <c r="AZ46" i="23"/>
  <c r="AY46" i="23"/>
  <c r="AX46" i="23"/>
  <c r="AW46" i="23"/>
  <c r="AV46" i="23"/>
  <c r="AU46" i="23"/>
  <c r="AO46" i="23"/>
  <c r="AN46" i="23"/>
  <c r="AM46" i="23"/>
  <c r="AL46" i="23"/>
  <c r="AK46" i="23"/>
  <c r="AJ46" i="23"/>
  <c r="AI46" i="23"/>
  <c r="AH46" i="23"/>
  <c r="BB8" i="23"/>
  <c r="BA8" i="23"/>
  <c r="AZ8" i="23"/>
  <c r="AY8" i="23"/>
  <c r="AX8" i="23"/>
  <c r="AW8" i="23"/>
  <c r="AV8" i="23"/>
  <c r="AU8" i="23"/>
  <c r="AO8" i="23"/>
  <c r="AN8" i="23"/>
  <c r="AM8" i="23"/>
  <c r="AL8" i="23"/>
  <c r="AK8" i="23"/>
  <c r="AJ8" i="23"/>
  <c r="AI8" i="23"/>
  <c r="AH8" i="23"/>
  <c r="BC94" i="17"/>
  <c r="BB94" i="17"/>
  <c r="BA94" i="17"/>
  <c r="AZ94" i="17"/>
  <c r="AY94" i="17"/>
  <c r="AX94" i="17"/>
  <c r="AW94" i="17"/>
  <c r="AV94" i="17"/>
  <c r="AU94" i="17"/>
  <c r="AT94" i="17"/>
  <c r="AS94" i="17"/>
  <c r="AR94" i="17"/>
  <c r="BC93" i="17"/>
  <c r="BB93" i="17"/>
  <c r="BA93" i="17"/>
  <c r="AZ93" i="17"/>
  <c r="AY93" i="17"/>
  <c r="AX93" i="17"/>
  <c r="AW93" i="17"/>
  <c r="AV93" i="17"/>
  <c r="AU93" i="17"/>
  <c r="AT93" i="17"/>
  <c r="AS93" i="17"/>
  <c r="AR93" i="17"/>
  <c r="BC92" i="17"/>
  <c r="BB92" i="17"/>
  <c r="BA92" i="17"/>
  <c r="AZ92" i="17"/>
  <c r="AY92" i="17"/>
  <c r="AX92" i="17"/>
  <c r="AW92" i="17"/>
  <c r="AV92" i="17"/>
  <c r="AU92" i="17"/>
  <c r="AT92" i="17"/>
  <c r="AS92" i="17"/>
  <c r="AR92" i="17"/>
  <c r="BC91" i="17"/>
  <c r="BB91" i="17"/>
  <c r="BA91" i="17"/>
  <c r="AZ91" i="17"/>
  <c r="AY91" i="17"/>
  <c r="AX91" i="17"/>
  <c r="AW91" i="17"/>
  <c r="AV91" i="17"/>
  <c r="AU91" i="17"/>
  <c r="AT91" i="17"/>
  <c r="AS91" i="17"/>
  <c r="AR91" i="17"/>
  <c r="BC90" i="17"/>
  <c r="BB90" i="17"/>
  <c r="BA90" i="17"/>
  <c r="AZ90" i="17"/>
  <c r="AY90" i="17"/>
  <c r="AX90" i="17"/>
  <c r="AW90" i="17"/>
  <c r="AV90" i="17"/>
  <c r="AU90" i="17"/>
  <c r="AT90" i="17"/>
  <c r="AS90" i="17"/>
  <c r="AR90" i="17"/>
  <c r="AP94" i="17"/>
  <c r="AO94" i="17"/>
  <c r="AN94" i="17"/>
  <c r="AM94" i="17"/>
  <c r="AL94" i="17"/>
  <c r="AK94" i="17"/>
  <c r="AJ94" i="17"/>
  <c r="AI94" i="17"/>
  <c r="AH94" i="17"/>
  <c r="AG94" i="17"/>
  <c r="AF94" i="17"/>
  <c r="AE94" i="17"/>
  <c r="AP93" i="17"/>
  <c r="AO93" i="17"/>
  <c r="AN93" i="17"/>
  <c r="AM93" i="17"/>
  <c r="AL93" i="17"/>
  <c r="AK93" i="17"/>
  <c r="AJ93" i="17"/>
  <c r="AI93" i="17"/>
  <c r="AH93" i="17"/>
  <c r="AG93" i="17"/>
  <c r="AF93" i="17"/>
  <c r="AE93" i="17"/>
  <c r="AP92" i="17"/>
  <c r="AO92" i="17"/>
  <c r="AN92" i="17"/>
  <c r="AM92" i="17"/>
  <c r="AL92" i="17"/>
  <c r="AK92" i="17"/>
  <c r="AJ92" i="17"/>
  <c r="AI92" i="17"/>
  <c r="AH92" i="17"/>
  <c r="AG92" i="17"/>
  <c r="AF92" i="17"/>
  <c r="AE92" i="17"/>
  <c r="AP91" i="17"/>
  <c r="AO91" i="17"/>
  <c r="AN91" i="17"/>
  <c r="AM91" i="17"/>
  <c r="AL91" i="17"/>
  <c r="AK91" i="17"/>
  <c r="AJ91" i="17"/>
  <c r="AI91" i="17"/>
  <c r="AH91" i="17"/>
  <c r="AG91" i="17"/>
  <c r="AF91" i="17"/>
  <c r="AE91" i="17"/>
  <c r="AP90" i="17"/>
  <c r="AO90" i="17"/>
  <c r="AN90" i="17"/>
  <c r="AM90" i="17"/>
  <c r="AL90" i="17"/>
  <c r="AK90" i="17"/>
  <c r="AJ90" i="17"/>
  <c r="AI90" i="17"/>
  <c r="AH90" i="17"/>
  <c r="AG90" i="17"/>
  <c r="AF90" i="17"/>
  <c r="AE90" i="17"/>
  <c r="BC184" i="17"/>
  <c r="BB184" i="17"/>
  <c r="BA184" i="17"/>
  <c r="AZ184" i="17"/>
  <c r="AY184" i="17"/>
  <c r="AX184" i="17"/>
  <c r="AW184" i="17"/>
  <c r="AV184" i="17"/>
  <c r="AU184" i="17"/>
  <c r="AT184" i="17"/>
  <c r="AS184" i="17"/>
  <c r="AR184" i="17"/>
  <c r="BC183" i="17"/>
  <c r="BB183" i="17"/>
  <c r="BA183" i="17"/>
  <c r="AZ183" i="17"/>
  <c r="AY183" i="17"/>
  <c r="AX183" i="17"/>
  <c r="AW183" i="17"/>
  <c r="AV183" i="17"/>
  <c r="AU183" i="17"/>
  <c r="AT183" i="17"/>
  <c r="AS183" i="17"/>
  <c r="AR183" i="17"/>
  <c r="BC182" i="17"/>
  <c r="BB182" i="17"/>
  <c r="BA182" i="17"/>
  <c r="AZ182" i="17"/>
  <c r="AY182" i="17"/>
  <c r="AX182" i="17"/>
  <c r="AW182" i="17"/>
  <c r="AV182" i="17"/>
  <c r="AU182" i="17"/>
  <c r="AT182" i="17"/>
  <c r="AS182" i="17"/>
  <c r="AR182" i="17"/>
  <c r="BC181" i="17"/>
  <c r="BB181" i="17"/>
  <c r="BA181" i="17"/>
  <c r="AZ181" i="17"/>
  <c r="AY181" i="17"/>
  <c r="AX181" i="17"/>
  <c r="AW181" i="17"/>
  <c r="AV181" i="17"/>
  <c r="AU181" i="17"/>
  <c r="AT181" i="17"/>
  <c r="AS181" i="17"/>
  <c r="AR181" i="17"/>
  <c r="BC177" i="17"/>
  <c r="BB177" i="17"/>
  <c r="BA177" i="17"/>
  <c r="AZ177" i="17"/>
  <c r="AY177" i="17"/>
  <c r="AX177" i="17"/>
  <c r="AW177" i="17"/>
  <c r="AV177" i="17"/>
  <c r="AU177" i="17"/>
  <c r="AT177" i="17"/>
  <c r="AS177" i="17"/>
  <c r="AR177" i="17"/>
  <c r="BC174" i="17"/>
  <c r="BB174" i="17"/>
  <c r="BA174" i="17"/>
  <c r="AZ174" i="17"/>
  <c r="AY174" i="17"/>
  <c r="AX174" i="17"/>
  <c r="AW174" i="17"/>
  <c r="AV174" i="17"/>
  <c r="AU174" i="17"/>
  <c r="BC173" i="17"/>
  <c r="BB173" i="17"/>
  <c r="BA173" i="17"/>
  <c r="AZ173" i="17"/>
  <c r="AY173" i="17"/>
  <c r="AX173" i="17"/>
  <c r="AW173" i="17"/>
  <c r="AV173" i="17"/>
  <c r="AU173" i="17"/>
  <c r="AP184" i="17"/>
  <c r="AO184" i="17"/>
  <c r="AN184" i="17"/>
  <c r="AM184" i="17"/>
  <c r="AL184" i="17"/>
  <c r="AK184" i="17"/>
  <c r="AJ184" i="17"/>
  <c r="AI184" i="17"/>
  <c r="AH184" i="17"/>
  <c r="AG184" i="17"/>
  <c r="AF184" i="17"/>
  <c r="AE184" i="17"/>
  <c r="AP183" i="17"/>
  <c r="AO183" i="17"/>
  <c r="AN183" i="17"/>
  <c r="AM183" i="17"/>
  <c r="AL183" i="17"/>
  <c r="AK183" i="17"/>
  <c r="AJ183" i="17"/>
  <c r="AI183" i="17"/>
  <c r="AH183" i="17"/>
  <c r="AG183" i="17"/>
  <c r="AF183" i="17"/>
  <c r="AE183" i="17"/>
  <c r="AP182" i="17"/>
  <c r="AO182" i="17"/>
  <c r="AN182" i="17"/>
  <c r="AM182" i="17"/>
  <c r="AL182" i="17"/>
  <c r="AK182" i="17"/>
  <c r="AJ182" i="17"/>
  <c r="AI182" i="17"/>
  <c r="AH182" i="17"/>
  <c r="AG182" i="17"/>
  <c r="AF182" i="17"/>
  <c r="AE182" i="17"/>
  <c r="AP181" i="17"/>
  <c r="AO181" i="17"/>
  <c r="AN181" i="17"/>
  <c r="AM181" i="17"/>
  <c r="AL181" i="17"/>
  <c r="AK181" i="17"/>
  <c r="AJ181" i="17"/>
  <c r="AI181" i="17"/>
  <c r="AH181" i="17"/>
  <c r="AG181" i="17"/>
  <c r="AF181" i="17"/>
  <c r="AE181" i="17"/>
  <c r="AP177" i="17"/>
  <c r="AO177" i="17"/>
  <c r="AN177" i="17"/>
  <c r="AM177" i="17"/>
  <c r="AL177" i="17"/>
  <c r="AK177" i="17"/>
  <c r="AJ177" i="17"/>
  <c r="AI177" i="17"/>
  <c r="AH177" i="17"/>
  <c r="AG177" i="17"/>
  <c r="AF177" i="17"/>
  <c r="AE177" i="17"/>
  <c r="AP174" i="17"/>
  <c r="AO174" i="17"/>
  <c r="AN174" i="17"/>
  <c r="AM174" i="17"/>
  <c r="AL174" i="17"/>
  <c r="AK174" i="17"/>
  <c r="AJ174" i="17"/>
  <c r="AI174" i="17"/>
  <c r="AH174" i="17"/>
  <c r="AP173" i="17"/>
  <c r="AO173" i="17"/>
  <c r="AN173" i="17"/>
  <c r="AM173" i="17"/>
  <c r="AL173" i="17"/>
  <c r="AK173" i="17"/>
  <c r="AJ173" i="17"/>
  <c r="AI173" i="17"/>
  <c r="AH173" i="17"/>
  <c r="BC12" i="17"/>
  <c r="BB12" i="17"/>
  <c r="BB179" i="17" s="1"/>
  <c r="BA12" i="17"/>
  <c r="BA179" i="17" s="1"/>
  <c r="AZ12" i="17"/>
  <c r="AY12" i="17"/>
  <c r="AX12" i="17"/>
  <c r="AW12" i="17"/>
  <c r="AV12" i="17"/>
  <c r="AU12" i="17"/>
  <c r="AT12" i="17"/>
  <c r="AT179" i="17" s="1"/>
  <c r="AS12" i="17"/>
  <c r="AS179" i="17" s="1"/>
  <c r="AR12" i="17"/>
  <c r="BC11" i="17"/>
  <c r="BC185" i="17" s="1"/>
  <c r="BB11" i="17"/>
  <c r="BB185" i="17" s="1"/>
  <c r="BA11" i="17"/>
  <c r="BA185" i="17" s="1"/>
  <c r="AZ11" i="17"/>
  <c r="AZ185" i="17" s="1"/>
  <c r="AY11" i="17"/>
  <c r="AY185" i="17" s="1"/>
  <c r="AX11" i="17"/>
  <c r="AX185" i="17" s="1"/>
  <c r="AW11" i="17"/>
  <c r="AW185" i="17" s="1"/>
  <c r="AV11" i="17"/>
  <c r="AV185" i="17" s="1"/>
  <c r="AU11" i="17"/>
  <c r="AU185" i="17" s="1"/>
  <c r="AT11" i="17"/>
  <c r="AT185" i="17" s="1"/>
  <c r="AS11" i="17"/>
  <c r="AS185" i="17" s="1"/>
  <c r="AR11" i="17"/>
  <c r="AR185" i="17" s="1"/>
  <c r="BC10" i="17"/>
  <c r="BC180" i="17" s="1"/>
  <c r="BB10" i="17"/>
  <c r="BB178" i="17" s="1"/>
  <c r="BA10" i="17"/>
  <c r="BA180" i="17" s="1"/>
  <c r="AZ10" i="17"/>
  <c r="AY10" i="17"/>
  <c r="AY180" i="17" s="1"/>
  <c r="AX10" i="17"/>
  <c r="AX180" i="17" s="1"/>
  <c r="AW10" i="17"/>
  <c r="AV10" i="17"/>
  <c r="AV180" i="17" s="1"/>
  <c r="AU10" i="17"/>
  <c r="AU180" i="17" s="1"/>
  <c r="AT10" i="17"/>
  <c r="AT178" i="17" s="1"/>
  <c r="AS10" i="17"/>
  <c r="AR10" i="17"/>
  <c r="BC6" i="17"/>
  <c r="BB6" i="17"/>
  <c r="BA6" i="17"/>
  <c r="AZ6" i="17"/>
  <c r="AY6" i="17"/>
  <c r="AX6" i="17"/>
  <c r="AW6" i="17"/>
  <c r="AV6" i="17"/>
  <c r="AP12" i="17"/>
  <c r="AO12" i="17"/>
  <c r="AO179" i="17" s="1"/>
  <c r="AN12" i="17"/>
  <c r="AN179" i="17" s="1"/>
  <c r="AM12" i="17"/>
  <c r="AL12" i="17"/>
  <c r="AK12" i="17"/>
  <c r="AK179" i="17" s="1"/>
  <c r="AJ12" i="17"/>
  <c r="AI12" i="17"/>
  <c r="AH12" i="17"/>
  <c r="AG12" i="17"/>
  <c r="AG179" i="17" s="1"/>
  <c r="AF12" i="17"/>
  <c r="AF179" i="17" s="1"/>
  <c r="AE12" i="17"/>
  <c r="AP11" i="17"/>
  <c r="AP185" i="17" s="1"/>
  <c r="AO11" i="17"/>
  <c r="AO185" i="17" s="1"/>
  <c r="AN11" i="17"/>
  <c r="AN185" i="17" s="1"/>
  <c r="AM11" i="17"/>
  <c r="AM185" i="17" s="1"/>
  <c r="AL11" i="17"/>
  <c r="AL185" i="17" s="1"/>
  <c r="AK11" i="17"/>
  <c r="AK185" i="17" s="1"/>
  <c r="AJ11" i="17"/>
  <c r="AJ185" i="17" s="1"/>
  <c r="AI11" i="17"/>
  <c r="AI185" i="17" s="1"/>
  <c r="AH11" i="17"/>
  <c r="AH185" i="17" s="1"/>
  <c r="AG11" i="17"/>
  <c r="AG185" i="17" s="1"/>
  <c r="AF11" i="17"/>
  <c r="AF185" i="17" s="1"/>
  <c r="AE11" i="17"/>
  <c r="AE185" i="17" s="1"/>
  <c r="AP10" i="17"/>
  <c r="AP180" i="17" s="1"/>
  <c r="AO10" i="17"/>
  <c r="AO180" i="17" s="1"/>
  <c r="AN10" i="17"/>
  <c r="AN180" i="17" s="1"/>
  <c r="AM10" i="17"/>
  <c r="AM180" i="17" s="1"/>
  <c r="AL10" i="17"/>
  <c r="AK10" i="17"/>
  <c r="AK180" i="17" s="1"/>
  <c r="AJ10" i="17"/>
  <c r="AI10" i="17"/>
  <c r="AI180" i="17" s="1"/>
  <c r="AH10" i="17"/>
  <c r="AG10" i="17"/>
  <c r="AG180" i="17" s="1"/>
  <c r="AF10" i="17"/>
  <c r="AE10" i="17"/>
  <c r="AP6" i="17"/>
  <c r="AO6" i="17"/>
  <c r="AN6" i="17"/>
  <c r="AM6" i="17"/>
  <c r="AL6" i="17"/>
  <c r="AK6" i="17"/>
  <c r="AJ6" i="17"/>
  <c r="AI6" i="17"/>
  <c r="AH6" i="17"/>
  <c r="AG6" i="17"/>
  <c r="AF6" i="17"/>
  <c r="AE6" i="17"/>
  <c r="AF38" i="7" l="1"/>
  <c r="AF43" i="7"/>
  <c r="AF45" i="7" s="1"/>
  <c r="BB38" i="7"/>
  <c r="BB43" i="7"/>
  <c r="BB45" i="7" s="1"/>
  <c r="AG38" i="7"/>
  <c r="AG43" i="7"/>
  <c r="AG45" i="7" s="1"/>
  <c r="AK38" i="7"/>
  <c r="AK43" i="7"/>
  <c r="AK45" i="7" s="1"/>
  <c r="AO38" i="7"/>
  <c r="AO43" i="7"/>
  <c r="AO45" i="7" s="1"/>
  <c r="AQ38" i="7"/>
  <c r="AQ43" i="7"/>
  <c r="AQ45" i="7" s="1"/>
  <c r="AU38" i="7"/>
  <c r="AU43" i="7"/>
  <c r="AU45" i="7" s="1"/>
  <c r="AY38" i="7"/>
  <c r="AY43" i="7"/>
  <c r="AY45" i="7" s="1"/>
  <c r="AJ38" i="7"/>
  <c r="AJ43" i="7"/>
  <c r="AJ45" i="7" s="1"/>
  <c r="AT38" i="7"/>
  <c r="AT43" i="7"/>
  <c r="AT45" i="7" s="1"/>
  <c r="AX38" i="7"/>
  <c r="AX43" i="7"/>
  <c r="AX45" i="7" s="1"/>
  <c r="AD38" i="7"/>
  <c r="AD43" i="7"/>
  <c r="AD45" i="7" s="1"/>
  <c r="AH38" i="7"/>
  <c r="AH43" i="7"/>
  <c r="AH45" i="7" s="1"/>
  <c r="AL38" i="7"/>
  <c r="AL43" i="7"/>
  <c r="AL45" i="7" s="1"/>
  <c r="AR38" i="7"/>
  <c r="AR43" i="7"/>
  <c r="AR45" i="7" s="1"/>
  <c r="AV38" i="7"/>
  <c r="AV43" i="7"/>
  <c r="AV45" i="7" s="1"/>
  <c r="AZ38" i="7"/>
  <c r="AZ43" i="7"/>
  <c r="AZ45" i="7" s="1"/>
  <c r="AN38" i="7"/>
  <c r="AN43" i="7"/>
  <c r="AN45" i="7" s="1"/>
  <c r="AE38" i="7"/>
  <c r="AE43" i="7"/>
  <c r="AE45" i="7" s="1"/>
  <c r="AI38" i="7"/>
  <c r="AI43" i="7"/>
  <c r="AI45" i="7" s="1"/>
  <c r="AM38" i="7"/>
  <c r="AM43" i="7"/>
  <c r="AM45" i="7" s="1"/>
  <c r="AS38" i="7"/>
  <c r="AS43" i="7"/>
  <c r="AS45" i="7" s="1"/>
  <c r="AW38" i="7"/>
  <c r="AW43" i="7"/>
  <c r="AW45" i="7" s="1"/>
  <c r="BA38" i="7"/>
  <c r="BA43" i="7"/>
  <c r="BA45" i="7" s="1"/>
  <c r="AK78" i="7"/>
  <c r="AK76" i="7"/>
  <c r="AK77" i="7"/>
  <c r="AG76" i="7"/>
  <c r="AG77" i="7"/>
  <c r="AE77" i="7"/>
  <c r="AG78" i="7"/>
  <c r="AE76" i="7"/>
  <c r="AM76" i="7"/>
  <c r="AM77" i="7"/>
  <c r="AE78" i="7"/>
  <c r="AM78" i="7"/>
  <c r="AF76" i="7"/>
  <c r="AJ76" i="7"/>
  <c r="AN76" i="7"/>
  <c r="AF77" i="7"/>
  <c r="AJ77" i="7"/>
  <c r="AN77" i="7"/>
  <c r="AF78" i="7"/>
  <c r="AJ78" i="7"/>
  <c r="AN78" i="7"/>
  <c r="AO72" i="7"/>
  <c r="AO78" i="7" s="1"/>
  <c r="AD76" i="7"/>
  <c r="AH76" i="7"/>
  <c r="AL76" i="7"/>
  <c r="AD77" i="7"/>
  <c r="AH77" i="7"/>
  <c r="AL77" i="7"/>
  <c r="AD78" i="7"/>
  <c r="AH78" i="7"/>
  <c r="AL78" i="7"/>
  <c r="AQ76" i="7"/>
  <c r="AY76" i="7"/>
  <c r="AQ77" i="7"/>
  <c r="AY77" i="7"/>
  <c r="AQ78" i="7"/>
  <c r="AY78" i="7"/>
  <c r="BA76" i="7"/>
  <c r="AR76" i="7"/>
  <c r="AZ76" i="7"/>
  <c r="AR77" i="7"/>
  <c r="AZ77" i="7"/>
  <c r="AR78" i="7"/>
  <c r="AZ78" i="7"/>
  <c r="AS76" i="7"/>
  <c r="AW76" i="7"/>
  <c r="AS77" i="7"/>
  <c r="AW77" i="7"/>
  <c r="BA77" i="7"/>
  <c r="AS78" i="7"/>
  <c r="AW78" i="7"/>
  <c r="BA78" i="7"/>
  <c r="AU76" i="7"/>
  <c r="AU77" i="7"/>
  <c r="AU78" i="7"/>
  <c r="AV76" i="7"/>
  <c r="AV77" i="7"/>
  <c r="AV78" i="7"/>
  <c r="AT76" i="7"/>
  <c r="BB76" i="7"/>
  <c r="AT77" i="7"/>
  <c r="BB77" i="7"/>
  <c r="AT78" i="7"/>
  <c r="BB78" i="7"/>
  <c r="AX76" i="7"/>
  <c r="AX77" i="7"/>
  <c r="AX78" i="7"/>
  <c r="AO172" i="17"/>
  <c r="AG186" i="17"/>
  <c r="AT180" i="17"/>
  <c r="AO178" i="17"/>
  <c r="BB180" i="17"/>
  <c r="AK172" i="17"/>
  <c r="BB186" i="17"/>
  <c r="AE180" i="17"/>
  <c r="H56" i="26"/>
  <c r="J56" i="26"/>
  <c r="H48" i="26"/>
  <c r="J48" i="26"/>
  <c r="AK186" i="17"/>
  <c r="AX186" i="17"/>
  <c r="AG178" i="17"/>
  <c r="AX179" i="17"/>
  <c r="AT186" i="17"/>
  <c r="AJ186" i="17"/>
  <c r="AW186" i="17"/>
  <c r="AO186" i="17"/>
  <c r="AM170" i="17"/>
  <c r="AZ170" i="17"/>
  <c r="AK178" i="17"/>
  <c r="AX178" i="17"/>
  <c r="AH186" i="17"/>
  <c r="AP186" i="17"/>
  <c r="AU186" i="17"/>
  <c r="AE186" i="17"/>
  <c r="AI186" i="17"/>
  <c r="AM186" i="17"/>
  <c r="AI170" i="17"/>
  <c r="AV170" i="17"/>
  <c r="AJ172" i="17"/>
  <c r="AN172" i="17"/>
  <c r="BA172" i="17"/>
  <c r="AF178" i="17"/>
  <c r="AN178" i="17"/>
  <c r="AJ179" i="17"/>
  <c r="AF180" i="17"/>
  <c r="AF186" i="17"/>
  <c r="AN186" i="17"/>
  <c r="AS178" i="17"/>
  <c r="BA178" i="17"/>
  <c r="AW179" i="17"/>
  <c r="AS180" i="17"/>
  <c r="AS186" i="17"/>
  <c r="BA186" i="17"/>
  <c r="AL186" i="17"/>
  <c r="AY186" i="17"/>
  <c r="BC186" i="17"/>
  <c r="AU170" i="17"/>
  <c r="BC170" i="17"/>
  <c r="AR186" i="17"/>
  <c r="AV186" i="17"/>
  <c r="AZ186" i="17"/>
  <c r="AJ178" i="17"/>
  <c r="AJ180" i="17"/>
  <c r="AW178" i="17"/>
  <c r="AW180" i="17"/>
  <c r="BA170" i="17"/>
  <c r="AZ171" i="17"/>
  <c r="AY172" i="17"/>
  <c r="BB170" i="17"/>
  <c r="BA171" i="17"/>
  <c r="AZ172" i="17"/>
  <c r="AY170" i="17"/>
  <c r="AX171" i="17"/>
  <c r="AU171" i="17"/>
  <c r="AY171" i="17"/>
  <c r="BC171" i="17"/>
  <c r="AX172" i="17"/>
  <c r="BB172" i="17"/>
  <c r="AR178" i="17"/>
  <c r="AV178" i="17"/>
  <c r="AZ178" i="17"/>
  <c r="AR179" i="17"/>
  <c r="AV179" i="17"/>
  <c r="AZ179" i="17"/>
  <c r="AR180" i="17"/>
  <c r="AZ180" i="17"/>
  <c r="AW170" i="17"/>
  <c r="AV171" i="17"/>
  <c r="AU172" i="17"/>
  <c r="BC172" i="17"/>
  <c r="AX170" i="17"/>
  <c r="AW171" i="17"/>
  <c r="AV172" i="17"/>
  <c r="BB171" i="17"/>
  <c r="AW172" i="17"/>
  <c r="AU178" i="17"/>
  <c r="AY178" i="17"/>
  <c r="BC178" i="17"/>
  <c r="AU179" i="17"/>
  <c r="AY179" i="17"/>
  <c r="BC179" i="17"/>
  <c r="AN170" i="17"/>
  <c r="AM171" i="17"/>
  <c r="AL172" i="17"/>
  <c r="AK170" i="17"/>
  <c r="AJ171" i="17"/>
  <c r="AI172" i="17"/>
  <c r="AH170" i="17"/>
  <c r="AL170" i="17"/>
  <c r="AP170" i="17"/>
  <c r="AK171" i="17"/>
  <c r="AO171" i="17"/>
  <c r="AH178" i="17"/>
  <c r="AL178" i="17"/>
  <c r="AP178" i="17"/>
  <c r="AH179" i="17"/>
  <c r="AL179" i="17"/>
  <c r="AP179" i="17"/>
  <c r="AH180" i="17"/>
  <c r="AL180" i="17"/>
  <c r="AJ170" i="17"/>
  <c r="AI171" i="17"/>
  <c r="AH172" i="17"/>
  <c r="AP172" i="17"/>
  <c r="AO170" i="17"/>
  <c r="AN171" i="17"/>
  <c r="AM172" i="17"/>
  <c r="AH171" i="17"/>
  <c r="AL171" i="17"/>
  <c r="AP171" i="17"/>
  <c r="AE178" i="17"/>
  <c r="AI178" i="17"/>
  <c r="AM178" i="17"/>
  <c r="AE179" i="17"/>
  <c r="AI179" i="17"/>
  <c r="AM179" i="17"/>
  <c r="AO77" i="7" l="1"/>
  <c r="AO76" i="7"/>
  <c r="F44" i="26"/>
  <c r="D10" i="26" l="1"/>
  <c r="F130" i="26" l="1"/>
  <c r="D130" i="26"/>
  <c r="F128" i="26"/>
  <c r="D128" i="26"/>
  <c r="F126" i="26"/>
  <c r="D126" i="26"/>
  <c r="F124" i="26"/>
  <c r="D124" i="26"/>
  <c r="F122" i="26"/>
  <c r="D122" i="26"/>
  <c r="F120" i="26"/>
  <c r="D120" i="26"/>
  <c r="F118" i="26"/>
  <c r="D118" i="26"/>
  <c r="F116" i="26"/>
  <c r="D116" i="26"/>
  <c r="F46" i="26"/>
  <c r="N46" i="26" s="1"/>
  <c r="N44" i="26"/>
  <c r="N50" i="26" l="1"/>
  <c r="N94" i="26"/>
  <c r="N98" i="26"/>
  <c r="N102" i="26"/>
  <c r="N106" i="26"/>
  <c r="N110" i="26"/>
  <c r="N96" i="26"/>
  <c r="N100" i="26"/>
  <c r="N104" i="26"/>
  <c r="N108" i="26"/>
  <c r="N116" i="26"/>
  <c r="N120" i="26"/>
  <c r="N124" i="26"/>
  <c r="N128" i="26"/>
  <c r="N114" i="26"/>
  <c r="N118" i="26"/>
  <c r="N122" i="26"/>
  <c r="N126" i="26"/>
  <c r="N130" i="26"/>
  <c r="F156" i="26"/>
  <c r="F150" i="26"/>
  <c r="F148" i="26"/>
  <c r="F146" i="26"/>
  <c r="F144" i="26"/>
  <c r="F142" i="26"/>
  <c r="F140" i="26"/>
  <c r="F138" i="26"/>
  <c r="F136" i="26"/>
  <c r="F134" i="26"/>
  <c r="D150" i="26"/>
  <c r="D148" i="26"/>
  <c r="D146" i="26"/>
  <c r="D144" i="26"/>
  <c r="D142" i="26"/>
  <c r="D140" i="26"/>
  <c r="D138" i="26"/>
  <c r="D136" i="26"/>
  <c r="F90" i="26"/>
  <c r="F88" i="26"/>
  <c r="F86" i="26"/>
  <c r="F84" i="26"/>
  <c r="F82" i="26"/>
  <c r="F80" i="26"/>
  <c r="F76" i="26"/>
  <c r="D90" i="26"/>
  <c r="D88" i="26"/>
  <c r="D86" i="26"/>
  <c r="D84" i="26"/>
  <c r="D82" i="26"/>
  <c r="D80" i="26"/>
  <c r="D78" i="26"/>
  <c r="D76" i="26"/>
  <c r="N74" i="26" l="1"/>
  <c r="N138" i="26"/>
  <c r="N146" i="26"/>
  <c r="N80" i="26"/>
  <c r="N88" i="26"/>
  <c r="N86" i="26"/>
  <c r="N134" i="26"/>
  <c r="N142" i="26"/>
  <c r="N150" i="26"/>
  <c r="N76" i="26"/>
  <c r="N84" i="26"/>
  <c r="N140" i="26"/>
  <c r="N148" i="26"/>
  <c r="N82" i="26"/>
  <c r="N90" i="26"/>
  <c r="N136" i="26"/>
  <c r="N144" i="26"/>
  <c r="F78" i="26"/>
  <c r="N78" i="26" s="1"/>
  <c r="N70" i="26"/>
  <c r="D64" i="26"/>
  <c r="N60" i="26"/>
  <c r="N58" i="26"/>
  <c r="N62" i="26" l="1"/>
  <c r="F32" i="26"/>
  <c r="AC174" i="17" l="1"/>
  <c r="AB174" i="17"/>
  <c r="AA174" i="17"/>
  <c r="Z174" i="17"/>
  <c r="Y174" i="17"/>
  <c r="X174" i="17"/>
  <c r="W174" i="17"/>
  <c r="V174" i="17"/>
  <c r="AC173" i="17"/>
  <c r="AB173" i="17"/>
  <c r="AA173" i="17"/>
  <c r="Z173" i="17"/>
  <c r="Y173" i="17"/>
  <c r="X173" i="17"/>
  <c r="W173" i="17"/>
  <c r="V173" i="17"/>
  <c r="U174" i="17"/>
  <c r="U173" i="17"/>
  <c r="P174" i="17"/>
  <c r="O174" i="17"/>
  <c r="N174" i="17"/>
  <c r="M174" i="17"/>
  <c r="L174" i="17"/>
  <c r="K174" i="17"/>
  <c r="J174" i="17"/>
  <c r="I174" i="17"/>
  <c r="P173" i="17"/>
  <c r="O173" i="17"/>
  <c r="N173" i="17"/>
  <c r="M173" i="17"/>
  <c r="L173" i="17"/>
  <c r="K173" i="17"/>
  <c r="J173" i="17"/>
  <c r="I173" i="17"/>
  <c r="H174" i="17"/>
  <c r="H173" i="17"/>
  <c r="N32" i="26" l="1"/>
  <c r="B144" i="9"/>
  <c r="B143" i="9"/>
  <c r="B142" i="9"/>
  <c r="B141" i="9"/>
  <c r="B140" i="9"/>
  <c r="B139" i="9"/>
  <c r="B138" i="9"/>
  <c r="B137" i="9"/>
  <c r="B136" i="9"/>
  <c r="B135" i="9"/>
  <c r="B134" i="9"/>
  <c r="B133" i="9"/>
  <c r="B132" i="9"/>
  <c r="B131" i="9"/>
  <c r="B124" i="9"/>
  <c r="B123" i="9"/>
  <c r="B122" i="9"/>
  <c r="B121" i="9"/>
  <c r="B120" i="9"/>
  <c r="B119" i="9"/>
  <c r="B118" i="9"/>
  <c r="B117" i="9"/>
  <c r="B116" i="9"/>
  <c r="B115" i="9"/>
  <c r="B114" i="9"/>
  <c r="B113" i="9"/>
  <c r="B112" i="9"/>
  <c r="B111" i="9"/>
  <c r="B103" i="9"/>
  <c r="B102" i="9"/>
  <c r="B101" i="9"/>
  <c r="B100" i="9"/>
  <c r="B99" i="9"/>
  <c r="B98" i="9"/>
  <c r="B97" i="9"/>
  <c r="B96" i="9"/>
  <c r="B95" i="9"/>
  <c r="B94" i="9"/>
  <c r="B93" i="9"/>
  <c r="B92" i="9"/>
  <c r="B91" i="9"/>
  <c r="B90" i="9"/>
  <c r="B83" i="9"/>
  <c r="B82" i="9"/>
  <c r="B81" i="9"/>
  <c r="B80" i="9"/>
  <c r="B79" i="9"/>
  <c r="B78" i="9"/>
  <c r="B77" i="9"/>
  <c r="B76" i="9"/>
  <c r="B75" i="9"/>
  <c r="B74" i="9"/>
  <c r="B73" i="9"/>
  <c r="B72" i="9"/>
  <c r="B71" i="9"/>
  <c r="B70" i="9"/>
  <c r="B63" i="9"/>
  <c r="B62" i="9"/>
  <c r="B61" i="9"/>
  <c r="B60" i="9"/>
  <c r="B59" i="9"/>
  <c r="B58" i="9"/>
  <c r="B57" i="9"/>
  <c r="B56" i="9"/>
  <c r="B55" i="9"/>
  <c r="B54" i="9"/>
  <c r="B53" i="9"/>
  <c r="B52" i="9"/>
  <c r="B51" i="9"/>
  <c r="B50" i="9"/>
  <c r="B43" i="9"/>
  <c r="B42" i="9"/>
  <c r="B41" i="9"/>
  <c r="B40" i="9"/>
  <c r="B39" i="9"/>
  <c r="B38" i="9"/>
  <c r="B37" i="9"/>
  <c r="B36" i="9"/>
  <c r="B35" i="9"/>
  <c r="B34" i="9"/>
  <c r="B33" i="9"/>
  <c r="B32" i="9"/>
  <c r="B31" i="9"/>
  <c r="B30" i="9"/>
  <c r="B26" i="9"/>
  <c r="B23" i="9"/>
  <c r="B22" i="9"/>
  <c r="B21" i="9"/>
  <c r="B20" i="9"/>
  <c r="B19" i="9"/>
  <c r="B18" i="9"/>
  <c r="B17" i="9"/>
  <c r="B16" i="9"/>
  <c r="B15" i="9"/>
  <c r="B14" i="9"/>
  <c r="B13" i="9"/>
  <c r="B12" i="9"/>
  <c r="B11" i="9"/>
  <c r="B10" i="9"/>
  <c r="C63" i="23"/>
  <c r="C62" i="23"/>
  <c r="C61" i="23"/>
  <c r="C60" i="23"/>
  <c r="C59" i="23"/>
  <c r="C58" i="23"/>
  <c r="C57" i="23"/>
  <c r="C56" i="23"/>
  <c r="C55" i="23"/>
  <c r="C54" i="23"/>
  <c r="C53" i="23"/>
  <c r="C52" i="23"/>
  <c r="C51" i="23"/>
  <c r="C50" i="23"/>
  <c r="C28" i="23"/>
  <c r="C25" i="23"/>
  <c r="C24" i="23"/>
  <c r="C23" i="23"/>
  <c r="C22" i="23"/>
  <c r="C21" i="23"/>
  <c r="C20" i="23"/>
  <c r="C19" i="23"/>
  <c r="C18" i="23"/>
  <c r="C17" i="23"/>
  <c r="C16" i="23"/>
  <c r="C15" i="23"/>
  <c r="C14" i="23"/>
  <c r="C13" i="23"/>
  <c r="C12" i="23"/>
  <c r="D110" i="17"/>
  <c r="D109" i="17"/>
  <c r="D108" i="17"/>
  <c r="D107" i="17"/>
  <c r="D106" i="17"/>
  <c r="D105" i="17"/>
  <c r="D104" i="17"/>
  <c r="D103" i="17"/>
  <c r="D102" i="17"/>
  <c r="D101" i="17"/>
  <c r="D100" i="17"/>
  <c r="D99" i="17"/>
  <c r="D98" i="17"/>
  <c r="D97" i="17"/>
  <c r="D53" i="17"/>
  <c r="D52" i="17"/>
  <c r="D51" i="17"/>
  <c r="D50" i="17"/>
  <c r="D49" i="17"/>
  <c r="D48" i="17"/>
  <c r="D47" i="17"/>
  <c r="D46" i="17"/>
  <c r="D45" i="17"/>
  <c r="D44" i="17"/>
  <c r="D43" i="17"/>
  <c r="D42" i="17"/>
  <c r="D41" i="17"/>
  <c r="D40" i="17"/>
  <c r="D39" i="17"/>
  <c r="D36" i="17"/>
  <c r="D35" i="17"/>
  <c r="D34" i="17"/>
  <c r="D33" i="17"/>
  <c r="D32" i="17"/>
  <c r="D31" i="17"/>
  <c r="D30" i="17"/>
  <c r="D29" i="17"/>
  <c r="D28" i="17"/>
  <c r="D27" i="17"/>
  <c r="D26" i="17"/>
  <c r="D25" i="17"/>
  <c r="D24" i="17"/>
  <c r="D23" i="17"/>
  <c r="B108" i="27"/>
  <c r="B107" i="27"/>
  <c r="B106" i="27"/>
  <c r="B105" i="27"/>
  <c r="B104" i="27"/>
  <c r="B103" i="27"/>
  <c r="B102" i="27"/>
  <c r="B101" i="27"/>
  <c r="B100" i="27"/>
  <c r="B99" i="27"/>
  <c r="B98" i="27"/>
  <c r="B97" i="27"/>
  <c r="B96" i="27"/>
  <c r="B95" i="27"/>
  <c r="B89" i="27"/>
  <c r="B88" i="27"/>
  <c r="B87" i="27"/>
  <c r="B86" i="27"/>
  <c r="B85" i="27"/>
  <c r="B84" i="27"/>
  <c r="B83" i="27"/>
  <c r="B82" i="27"/>
  <c r="B81" i="27"/>
  <c r="B80" i="27"/>
  <c r="B79" i="27"/>
  <c r="B78" i="27"/>
  <c r="B77" i="27"/>
  <c r="B76" i="27"/>
  <c r="B73" i="27"/>
  <c r="B70" i="27"/>
  <c r="B69" i="27"/>
  <c r="B68" i="27"/>
  <c r="B67" i="27"/>
  <c r="B66" i="27"/>
  <c r="B65" i="27"/>
  <c r="B64" i="27"/>
  <c r="B63" i="27"/>
  <c r="B62" i="27"/>
  <c r="B61" i="27"/>
  <c r="B60" i="27"/>
  <c r="B59" i="27"/>
  <c r="B58" i="27"/>
  <c r="B57" i="27"/>
  <c r="N18" i="26" l="1"/>
  <c r="N34" i="26"/>
  <c r="N28" i="26"/>
  <c r="N20" i="26"/>
  <c r="N26" i="26" l="1"/>
  <c r="N30" i="26"/>
  <c r="C4" i="27"/>
  <c r="P4" i="27"/>
  <c r="C6" i="27"/>
  <c r="D6" i="27"/>
  <c r="E6" i="27"/>
  <c r="F6" i="27"/>
  <c r="G6" i="27"/>
  <c r="H6" i="27"/>
  <c r="I6" i="27"/>
  <c r="J6" i="27"/>
  <c r="K6" i="27"/>
  <c r="L6" i="27"/>
  <c r="M6" i="27"/>
  <c r="N6" i="27"/>
  <c r="S6" i="27"/>
  <c r="T6" i="27"/>
  <c r="U6" i="27"/>
  <c r="V6" i="27"/>
  <c r="W6" i="27"/>
  <c r="X6" i="27"/>
  <c r="Y6" i="27"/>
  <c r="Z6" i="27"/>
  <c r="AA6" i="27"/>
  <c r="F10" i="26" l="1"/>
  <c r="N10" i="26" s="1"/>
  <c r="B74" i="26"/>
  <c r="B76" i="26"/>
  <c r="B78" i="26"/>
  <c r="B80" i="26"/>
  <c r="B82" i="26"/>
  <c r="B84" i="26"/>
  <c r="B86" i="26"/>
  <c r="B88" i="26"/>
  <c r="B90" i="26"/>
  <c r="B94" i="26"/>
  <c r="B96" i="26"/>
  <c r="B98" i="26"/>
  <c r="B100" i="26"/>
  <c r="B102" i="26"/>
  <c r="B104" i="26"/>
  <c r="B106" i="26"/>
  <c r="B108" i="26"/>
  <c r="B110" i="26"/>
  <c r="B114" i="26"/>
  <c r="B116" i="26"/>
  <c r="B118" i="26"/>
  <c r="B120" i="26"/>
  <c r="B122" i="26"/>
  <c r="B124" i="26"/>
  <c r="B126" i="26"/>
  <c r="B128" i="26"/>
  <c r="B130" i="26"/>
  <c r="B134" i="26"/>
  <c r="B136" i="26"/>
  <c r="B138" i="26"/>
  <c r="B140" i="26"/>
  <c r="B142" i="26"/>
  <c r="B144" i="26"/>
  <c r="B146" i="26"/>
  <c r="B148" i="26"/>
  <c r="B150" i="26"/>
  <c r="B154" i="26"/>
  <c r="B156" i="26"/>
  <c r="D156" i="26"/>
  <c r="N156" i="26" s="1"/>
  <c r="B158" i="26"/>
  <c r="D158" i="26"/>
  <c r="B160" i="26"/>
  <c r="D160" i="26"/>
  <c r="B162" i="26"/>
  <c r="D162" i="26"/>
  <c r="B164" i="26"/>
  <c r="D164" i="26"/>
  <c r="B166" i="26"/>
  <c r="D166" i="26"/>
  <c r="B168" i="26"/>
  <c r="D168" i="26"/>
  <c r="B170" i="26"/>
  <c r="D170" i="26"/>
  <c r="D14" i="26"/>
  <c r="N14" i="26" s="1"/>
  <c r="F64" i="26"/>
  <c r="N64" i="26" s="1"/>
  <c r="N12" i="26" l="1"/>
  <c r="AC184" i="17"/>
  <c r="AB184" i="17"/>
  <c r="AA184" i="17"/>
  <c r="Z184" i="17"/>
  <c r="Y184" i="17"/>
  <c r="X184" i="17"/>
  <c r="W184" i="17"/>
  <c r="V184" i="17"/>
  <c r="U184" i="17"/>
  <c r="T184" i="17"/>
  <c r="S184" i="17"/>
  <c r="R184" i="17"/>
  <c r="P184" i="17"/>
  <c r="O184" i="17"/>
  <c r="N184" i="17"/>
  <c r="M184" i="17"/>
  <c r="L184" i="17"/>
  <c r="K184" i="17"/>
  <c r="J184" i="17"/>
  <c r="I184" i="17"/>
  <c r="H184" i="17"/>
  <c r="G184" i="17"/>
  <c r="F184" i="17"/>
  <c r="E184" i="17"/>
  <c r="E10" i="17" l="1"/>
  <c r="O75" i="7" l="1"/>
  <c r="N75" i="7"/>
  <c r="M75" i="7"/>
  <c r="L75" i="7"/>
  <c r="K75" i="7"/>
  <c r="J75" i="7"/>
  <c r="I75" i="7"/>
  <c r="H75" i="7"/>
  <c r="G75" i="7"/>
  <c r="F75" i="7"/>
  <c r="E75" i="7"/>
  <c r="O74" i="7"/>
  <c r="U207" i="28" s="1"/>
  <c r="N74" i="7"/>
  <c r="T207" i="28" s="1"/>
  <c r="M74" i="7"/>
  <c r="S207" i="28" s="1"/>
  <c r="L74" i="7"/>
  <c r="R207" i="28" s="1"/>
  <c r="K74" i="7"/>
  <c r="Q207" i="28" s="1"/>
  <c r="J74" i="7"/>
  <c r="P207" i="28" s="1"/>
  <c r="I74" i="7"/>
  <c r="O207" i="28" s="1"/>
  <c r="H74" i="7"/>
  <c r="N207" i="28" s="1"/>
  <c r="G74" i="7"/>
  <c r="M207" i="28" s="1"/>
  <c r="F74" i="7"/>
  <c r="L207" i="28" s="1"/>
  <c r="E74" i="7"/>
  <c r="K207" i="28" s="1"/>
  <c r="O73" i="7"/>
  <c r="U201" i="28" s="1"/>
  <c r="N73" i="7"/>
  <c r="T201" i="28" s="1"/>
  <c r="M73" i="7"/>
  <c r="S201" i="28" s="1"/>
  <c r="L73" i="7"/>
  <c r="R201" i="28" s="1"/>
  <c r="K73" i="7"/>
  <c r="Q201" i="28" s="1"/>
  <c r="J73" i="7"/>
  <c r="P201" i="28" s="1"/>
  <c r="I73" i="7"/>
  <c r="O201" i="28" s="1"/>
  <c r="H73" i="7"/>
  <c r="N201" i="28" s="1"/>
  <c r="G73" i="7"/>
  <c r="M201" i="28" s="1"/>
  <c r="E73" i="7"/>
  <c r="K201" i="28" s="1"/>
  <c r="D75" i="7"/>
  <c r="D74" i="7"/>
  <c r="J207" i="28" s="1"/>
  <c r="D36" i="7"/>
  <c r="D35" i="7"/>
  <c r="J18" i="28" s="1"/>
  <c r="D34" i="7"/>
  <c r="J12" i="28" s="1"/>
  <c r="AB46" i="23"/>
  <c r="AA46" i="23"/>
  <c r="Z46" i="23"/>
  <c r="Y46" i="23"/>
  <c r="X46" i="23"/>
  <c r="W46" i="23"/>
  <c r="V46" i="23"/>
  <c r="U46" i="23"/>
  <c r="O46" i="23"/>
  <c r="N46" i="23"/>
  <c r="M46" i="23"/>
  <c r="L46" i="23"/>
  <c r="K46" i="23"/>
  <c r="J46" i="23"/>
  <c r="I46" i="23"/>
  <c r="H46" i="23"/>
  <c r="Q44" i="23"/>
  <c r="D44" i="23"/>
  <c r="AB8" i="23"/>
  <c r="AA8" i="23"/>
  <c r="Z8" i="23"/>
  <c r="Y8" i="23"/>
  <c r="X8" i="23"/>
  <c r="W8" i="23"/>
  <c r="V8" i="23"/>
  <c r="U8" i="23"/>
  <c r="O8" i="23"/>
  <c r="N8" i="23"/>
  <c r="M8" i="23"/>
  <c r="L8" i="23"/>
  <c r="K8" i="23"/>
  <c r="J8" i="23"/>
  <c r="I8" i="23"/>
  <c r="H8" i="23"/>
  <c r="Q6" i="23"/>
  <c r="D6" i="23"/>
  <c r="H72" i="7" l="1"/>
  <c r="L72" i="7"/>
  <c r="G72" i="7"/>
  <c r="K72" i="7"/>
  <c r="O72" i="7"/>
  <c r="E72" i="7"/>
  <c r="I72" i="7"/>
  <c r="M72" i="7"/>
  <c r="F72" i="7"/>
  <c r="J72" i="7"/>
  <c r="N72" i="7"/>
  <c r="AC183" i="17"/>
  <c r="AB183" i="17"/>
  <c r="AA183" i="17"/>
  <c r="Z183" i="17"/>
  <c r="Y183" i="17"/>
  <c r="X183" i="17"/>
  <c r="W183" i="17"/>
  <c r="V183" i="17"/>
  <c r="U183" i="17"/>
  <c r="T183" i="17"/>
  <c r="S183" i="17"/>
  <c r="R183" i="17"/>
  <c r="P183" i="17"/>
  <c r="O183" i="17"/>
  <c r="N183" i="17"/>
  <c r="M183" i="17"/>
  <c r="L183" i="17"/>
  <c r="K183" i="17"/>
  <c r="J183" i="17"/>
  <c r="I183" i="17"/>
  <c r="H183" i="17"/>
  <c r="G183" i="17"/>
  <c r="F183" i="17"/>
  <c r="E183" i="17"/>
  <c r="AC182" i="17"/>
  <c r="AB182" i="17"/>
  <c r="AA182" i="17"/>
  <c r="Z182" i="17"/>
  <c r="Y182" i="17"/>
  <c r="X182" i="17"/>
  <c r="W182" i="17"/>
  <c r="V182" i="17"/>
  <c r="U182" i="17"/>
  <c r="T182" i="17"/>
  <c r="S182" i="17"/>
  <c r="R182" i="17"/>
  <c r="P182" i="17"/>
  <c r="O182" i="17"/>
  <c r="N182" i="17"/>
  <c r="M182" i="17"/>
  <c r="L182" i="17"/>
  <c r="K182" i="17"/>
  <c r="J182" i="17"/>
  <c r="I182" i="17"/>
  <c r="H182" i="17"/>
  <c r="G182" i="17"/>
  <c r="F182" i="17"/>
  <c r="E182" i="17"/>
  <c r="AC181" i="17"/>
  <c r="AB181" i="17"/>
  <c r="AA181" i="17"/>
  <c r="Z181" i="17"/>
  <c r="Y181" i="17"/>
  <c r="X181" i="17"/>
  <c r="W181" i="17"/>
  <c r="V181" i="17"/>
  <c r="U181" i="17"/>
  <c r="T181" i="17"/>
  <c r="S181" i="17"/>
  <c r="R181" i="17"/>
  <c r="P181" i="17"/>
  <c r="O181" i="17"/>
  <c r="N181" i="17"/>
  <c r="M181" i="17"/>
  <c r="L181" i="17"/>
  <c r="K181" i="17"/>
  <c r="J181" i="17"/>
  <c r="I181" i="17"/>
  <c r="H181" i="17"/>
  <c r="G181" i="17"/>
  <c r="F181" i="17"/>
  <c r="E181" i="17"/>
  <c r="AC177" i="17"/>
  <c r="AB177" i="17"/>
  <c r="AA177" i="17"/>
  <c r="Z177" i="17"/>
  <c r="Y177" i="17"/>
  <c r="X177" i="17"/>
  <c r="W177" i="17"/>
  <c r="V177" i="17"/>
  <c r="U177" i="17"/>
  <c r="T177" i="17"/>
  <c r="S177" i="17"/>
  <c r="R177" i="17"/>
  <c r="P177" i="17"/>
  <c r="O177" i="17"/>
  <c r="N177" i="17"/>
  <c r="M177" i="17"/>
  <c r="L177" i="17"/>
  <c r="K177" i="17"/>
  <c r="J177" i="17"/>
  <c r="I177" i="17"/>
  <c r="H177" i="17"/>
  <c r="G177" i="17"/>
  <c r="F177" i="17"/>
  <c r="E177" i="17"/>
  <c r="AC94" i="17"/>
  <c r="G8" i="22" s="1"/>
  <c r="AB94" i="17"/>
  <c r="AA94" i="17"/>
  <c r="Z94" i="17"/>
  <c r="Y94" i="17"/>
  <c r="F8" i="22" s="1"/>
  <c r="X94" i="17"/>
  <c r="W94" i="17"/>
  <c r="V94" i="17"/>
  <c r="U94" i="17"/>
  <c r="E8" i="22" s="1"/>
  <c r="T94" i="17"/>
  <c r="S94" i="17"/>
  <c r="P94" i="17"/>
  <c r="O94" i="17"/>
  <c r="N94" i="17"/>
  <c r="M94" i="17"/>
  <c r="L94" i="17"/>
  <c r="K94" i="17"/>
  <c r="J94" i="17"/>
  <c r="I94" i="17"/>
  <c r="H94" i="17"/>
  <c r="G94" i="17"/>
  <c r="F94" i="17"/>
  <c r="AC93" i="17"/>
  <c r="AB93" i="17"/>
  <c r="AA93" i="17"/>
  <c r="Z93" i="17"/>
  <c r="Y93" i="17"/>
  <c r="X93" i="17"/>
  <c r="W93" i="17"/>
  <c r="V93" i="17"/>
  <c r="U93" i="17"/>
  <c r="T93" i="17"/>
  <c r="S93" i="17"/>
  <c r="R93" i="17"/>
  <c r="P93" i="17"/>
  <c r="O93" i="17"/>
  <c r="N93" i="17"/>
  <c r="M93" i="17"/>
  <c r="L93" i="17"/>
  <c r="K93" i="17"/>
  <c r="J93" i="17"/>
  <c r="I93" i="17"/>
  <c r="H93" i="17"/>
  <c r="G93" i="17"/>
  <c r="F93" i="17"/>
  <c r="AC92" i="17"/>
  <c r="AB92" i="17"/>
  <c r="AA92" i="17"/>
  <c r="Z92" i="17"/>
  <c r="Y92" i="17"/>
  <c r="X92" i="17"/>
  <c r="W92" i="17"/>
  <c r="V92" i="17"/>
  <c r="U92" i="17"/>
  <c r="T92" i="17"/>
  <c r="S92" i="17"/>
  <c r="R92" i="17"/>
  <c r="P92" i="17"/>
  <c r="O92" i="17"/>
  <c r="N92" i="17"/>
  <c r="M92" i="17"/>
  <c r="L92" i="17"/>
  <c r="K92" i="17"/>
  <c r="J92" i="17"/>
  <c r="I92" i="17"/>
  <c r="H92" i="17"/>
  <c r="G92" i="17"/>
  <c r="F92" i="17"/>
  <c r="AC91" i="17"/>
  <c r="G7" i="22" s="1"/>
  <c r="AB91" i="17"/>
  <c r="AA91" i="17"/>
  <c r="Z91" i="17"/>
  <c r="Y91" i="17"/>
  <c r="F7" i="22" s="1"/>
  <c r="X91" i="17"/>
  <c r="W91" i="17"/>
  <c r="V91" i="17"/>
  <c r="U91" i="17"/>
  <c r="E7" i="22" s="1"/>
  <c r="T91" i="17"/>
  <c r="S91" i="17"/>
  <c r="R91" i="17"/>
  <c r="P91" i="17"/>
  <c r="O91" i="17"/>
  <c r="N91" i="17"/>
  <c r="M91" i="17"/>
  <c r="L91" i="17"/>
  <c r="K91" i="17"/>
  <c r="J91" i="17"/>
  <c r="I91" i="17"/>
  <c r="H91" i="17"/>
  <c r="G91" i="17"/>
  <c r="F91" i="17"/>
  <c r="E91" i="17"/>
  <c r="AC90" i="17"/>
  <c r="G6" i="22" s="1"/>
  <c r="AB90" i="17"/>
  <c r="AA90" i="17"/>
  <c r="Z90" i="17"/>
  <c r="Y90" i="17"/>
  <c r="F6" i="22" s="1"/>
  <c r="X90" i="17"/>
  <c r="W90" i="17"/>
  <c r="V90" i="17"/>
  <c r="U90" i="17"/>
  <c r="E6" i="22" s="1"/>
  <c r="T90" i="17"/>
  <c r="S90" i="17"/>
  <c r="R90" i="17"/>
  <c r="P90" i="17"/>
  <c r="O90" i="17"/>
  <c r="N90" i="17"/>
  <c r="L90" i="17"/>
  <c r="K90" i="17"/>
  <c r="J90" i="17"/>
  <c r="H90" i="17"/>
  <c r="G90" i="17"/>
  <c r="F90" i="17"/>
  <c r="D48" i="26" l="1"/>
  <c r="F48" i="26"/>
  <c r="P12" i="17"/>
  <c r="M90" i="17" l="1"/>
  <c r="I90" i="17"/>
  <c r="N48" i="26"/>
  <c r="E93" i="17"/>
  <c r="E92" i="17"/>
  <c r="E90" i="17" l="1"/>
  <c r="AC12" i="17"/>
  <c r="AB12" i="17"/>
  <c r="AA12" i="17"/>
  <c r="Z12" i="17"/>
  <c r="Y12" i="17"/>
  <c r="X12" i="17"/>
  <c r="W12" i="17"/>
  <c r="V12" i="17"/>
  <c r="U12" i="17"/>
  <c r="T12" i="17"/>
  <c r="S12" i="17"/>
  <c r="R12" i="17"/>
  <c r="AC11" i="17"/>
  <c r="AC185" i="17" s="1"/>
  <c r="AB11" i="17"/>
  <c r="AB185" i="17" s="1"/>
  <c r="AA11" i="17"/>
  <c r="AA185" i="17" s="1"/>
  <c r="Z11" i="17"/>
  <c r="Z185" i="17" s="1"/>
  <c r="Y11" i="17"/>
  <c r="Y185" i="17" s="1"/>
  <c r="X11" i="17"/>
  <c r="X185" i="17" s="1"/>
  <c r="W11" i="17"/>
  <c r="W185" i="17" s="1"/>
  <c r="V11" i="17"/>
  <c r="V185" i="17" s="1"/>
  <c r="U11" i="17"/>
  <c r="U185" i="17" s="1"/>
  <c r="T11" i="17"/>
  <c r="T185" i="17" s="1"/>
  <c r="S11" i="17"/>
  <c r="S185" i="17" s="1"/>
  <c r="R11" i="17"/>
  <c r="R185" i="17" s="1"/>
  <c r="AC10" i="17"/>
  <c r="AB10" i="17"/>
  <c r="AA10" i="17"/>
  <c r="Z10" i="17"/>
  <c r="Y10" i="17"/>
  <c r="X10" i="17"/>
  <c r="W10" i="17"/>
  <c r="V10" i="17"/>
  <c r="U10" i="17"/>
  <c r="T10" i="17"/>
  <c r="S10" i="17"/>
  <c r="R10" i="17"/>
  <c r="P11" i="17"/>
  <c r="P185" i="17" s="1"/>
  <c r="O11" i="17"/>
  <c r="O185" i="17" s="1"/>
  <c r="N11" i="17"/>
  <c r="N185" i="17" s="1"/>
  <c r="M11" i="17"/>
  <c r="M185" i="17" s="1"/>
  <c r="L11" i="17"/>
  <c r="L185" i="17" s="1"/>
  <c r="K11" i="17"/>
  <c r="K185" i="17" s="1"/>
  <c r="J11" i="17"/>
  <c r="J185" i="17" s="1"/>
  <c r="I11" i="17"/>
  <c r="I185" i="17" s="1"/>
  <c r="H11" i="17"/>
  <c r="H185" i="17" s="1"/>
  <c r="G11" i="17"/>
  <c r="G185" i="17" s="1"/>
  <c r="F11" i="17"/>
  <c r="F185" i="17" s="1"/>
  <c r="P10" i="17"/>
  <c r="O10" i="17"/>
  <c r="N10" i="17"/>
  <c r="M10" i="17"/>
  <c r="L10" i="17"/>
  <c r="K10" i="17"/>
  <c r="J10" i="17"/>
  <c r="I10" i="17"/>
  <c r="H10" i="17"/>
  <c r="G10" i="17"/>
  <c r="F10" i="17"/>
  <c r="E11" i="17"/>
  <c r="E185" i="17" s="1"/>
  <c r="F56" i="26" l="1"/>
  <c r="S186" i="17"/>
  <c r="W186" i="17"/>
  <c r="AA179" i="17"/>
  <c r="AA186" i="17"/>
  <c r="T186" i="17"/>
  <c r="X186" i="17"/>
  <c r="AB179" i="17"/>
  <c r="AB186" i="17"/>
  <c r="U186" i="17"/>
  <c r="Y186" i="17"/>
  <c r="AC179" i="17"/>
  <c r="AC186" i="17"/>
  <c r="R186" i="17"/>
  <c r="V186" i="17"/>
  <c r="Z186" i="17"/>
  <c r="I180" i="17"/>
  <c r="I178" i="17"/>
  <c r="L172" i="17"/>
  <c r="L170" i="17"/>
  <c r="W180" i="17"/>
  <c r="Z172" i="17"/>
  <c r="Z170" i="17"/>
  <c r="W178" i="17"/>
  <c r="AA178" i="17"/>
  <c r="AA180" i="17"/>
  <c r="V171" i="17"/>
  <c r="S179" i="17"/>
  <c r="W179" i="17"/>
  <c r="Z171" i="17"/>
  <c r="F178" i="17"/>
  <c r="I172" i="17"/>
  <c r="I170" i="17"/>
  <c r="F180" i="17"/>
  <c r="N178" i="17"/>
  <c r="N180" i="17"/>
  <c r="W170" i="17"/>
  <c r="T180" i="17"/>
  <c r="T178" i="17"/>
  <c r="W172" i="17"/>
  <c r="AB180" i="17"/>
  <c r="AB178" i="17"/>
  <c r="G178" i="17"/>
  <c r="J172" i="17"/>
  <c r="G180" i="17"/>
  <c r="J170" i="17"/>
  <c r="N172" i="17"/>
  <c r="N170" i="17"/>
  <c r="K180" i="17"/>
  <c r="K178" i="17"/>
  <c r="O178" i="17"/>
  <c r="O180" i="17"/>
  <c r="U180" i="17"/>
  <c r="U178" i="17"/>
  <c r="X172" i="17"/>
  <c r="X170" i="17"/>
  <c r="Y180" i="17"/>
  <c r="Y178" i="17"/>
  <c r="AB172" i="17"/>
  <c r="AB170" i="17"/>
  <c r="AC180" i="17"/>
  <c r="AC178" i="17"/>
  <c r="U179" i="17"/>
  <c r="X171" i="17"/>
  <c r="Y179" i="17"/>
  <c r="AB171" i="17"/>
  <c r="M178" i="17"/>
  <c r="P172" i="17"/>
  <c r="P170" i="17"/>
  <c r="M180" i="17"/>
  <c r="S178" i="17"/>
  <c r="S180" i="17"/>
  <c r="V172" i="17"/>
  <c r="V170" i="17"/>
  <c r="J178" i="17"/>
  <c r="M172" i="17"/>
  <c r="M170" i="17"/>
  <c r="J180" i="17"/>
  <c r="AA172" i="17"/>
  <c r="X180" i="17"/>
  <c r="X178" i="17"/>
  <c r="AA170" i="17"/>
  <c r="W171" i="17"/>
  <c r="T179" i="17"/>
  <c r="AA171" i="17"/>
  <c r="X179" i="17"/>
  <c r="E180" i="17"/>
  <c r="H172" i="17"/>
  <c r="H170" i="17"/>
  <c r="E178" i="17"/>
  <c r="H180" i="17"/>
  <c r="H178" i="17"/>
  <c r="K170" i="17"/>
  <c r="K172" i="17"/>
  <c r="L180" i="17"/>
  <c r="O172" i="17"/>
  <c r="L178" i="17"/>
  <c r="O170" i="17"/>
  <c r="P180" i="17"/>
  <c r="P178" i="17"/>
  <c r="U172" i="17"/>
  <c r="U170" i="17"/>
  <c r="R180" i="17"/>
  <c r="R178" i="17"/>
  <c r="Y172" i="17"/>
  <c r="Y170" i="17"/>
  <c r="V180" i="17"/>
  <c r="V178" i="17"/>
  <c r="AC172" i="17"/>
  <c r="AC170" i="17"/>
  <c r="Z180" i="17"/>
  <c r="Z178" i="17"/>
  <c r="U171" i="17"/>
  <c r="R179" i="17"/>
  <c r="V179" i="17"/>
  <c r="Y171" i="17"/>
  <c r="AC171" i="17"/>
  <c r="Z179" i="17"/>
  <c r="E12" i="17"/>
  <c r="M12" i="17"/>
  <c r="M186" i="17" s="1"/>
  <c r="F12" i="17"/>
  <c r="F186" i="17" s="1"/>
  <c r="N12" i="17"/>
  <c r="G12" i="17"/>
  <c r="G186" i="17" s="1"/>
  <c r="K12" i="17"/>
  <c r="K186" i="17" s="1"/>
  <c r="O12" i="17"/>
  <c r="I12" i="17"/>
  <c r="I186" i="17" s="1"/>
  <c r="J12" i="17"/>
  <c r="J186" i="17" s="1"/>
  <c r="H12" i="17"/>
  <c r="H186" i="17" s="1"/>
  <c r="L12" i="17"/>
  <c r="L186" i="17" s="1"/>
  <c r="F166" i="26"/>
  <c r="N166" i="26" s="1"/>
  <c r="F158" i="26"/>
  <c r="N158" i="26" s="1"/>
  <c r="D56" i="26" l="1"/>
  <c r="N56" i="26" s="1"/>
  <c r="F168" i="26"/>
  <c r="N168" i="26" s="1"/>
  <c r="F162" i="26"/>
  <c r="N162" i="26" s="1"/>
  <c r="F170" i="26"/>
  <c r="N170" i="26" s="1"/>
  <c r="F160" i="26"/>
  <c r="N160" i="26" s="1"/>
  <c r="E186" i="17"/>
  <c r="F154" i="26"/>
  <c r="N154" i="26" s="1"/>
  <c r="F164" i="26"/>
  <c r="N164" i="26" s="1"/>
  <c r="O179" i="17"/>
  <c r="O186" i="17"/>
  <c r="P179" i="17"/>
  <c r="P186" i="17"/>
  <c r="N179" i="17"/>
  <c r="N186" i="17"/>
  <c r="K171" i="17"/>
  <c r="H179" i="17"/>
  <c r="M179" i="17"/>
  <c r="P171" i="17"/>
  <c r="J179" i="17"/>
  <c r="M171" i="17"/>
  <c r="G179" i="17"/>
  <c r="J171" i="17"/>
  <c r="E179" i="17"/>
  <c r="H171" i="17"/>
  <c r="L171" i="17"/>
  <c r="I179" i="17"/>
  <c r="K179" i="17"/>
  <c r="N171" i="17"/>
  <c r="O171" i="17"/>
  <c r="L179" i="17"/>
  <c r="I171" i="17"/>
  <c r="F179" i="17"/>
  <c r="E37" i="21" l="1"/>
  <c r="E36" i="21"/>
  <c r="E35" i="21"/>
  <c r="E34" i="21"/>
  <c r="E33" i="21"/>
  <c r="E32" i="21"/>
  <c r="E31" i="21"/>
  <c r="E30" i="21"/>
  <c r="E29" i="21"/>
  <c r="E38" i="21"/>
  <c r="E110" i="21"/>
  <c r="E109" i="21"/>
  <c r="E108" i="21"/>
  <c r="E107" i="21"/>
  <c r="E106" i="21"/>
  <c r="E105" i="21"/>
  <c r="E104" i="21"/>
  <c r="E103" i="21"/>
  <c r="E101" i="21"/>
  <c r="E102" i="21"/>
  <c r="E127" i="21"/>
  <c r="E126" i="21"/>
  <c r="E125" i="21"/>
  <c r="E124" i="21"/>
  <c r="E123" i="21"/>
  <c r="E122" i="21"/>
  <c r="E121" i="21"/>
  <c r="E120" i="21"/>
  <c r="E119" i="21"/>
  <c r="E118" i="21"/>
  <c r="D129" i="21"/>
  <c r="D40" i="21"/>
  <c r="E16" i="21"/>
  <c r="E15" i="21"/>
  <c r="E14" i="21"/>
  <c r="E13" i="21"/>
  <c r="E12" i="21"/>
  <c r="E11" i="21"/>
  <c r="E10" i="21"/>
  <c r="E9" i="21"/>
  <c r="E8" i="21"/>
  <c r="E7" i="21"/>
  <c r="D18" i="21"/>
  <c r="G4" i="22"/>
  <c r="F4" i="22"/>
  <c r="E4" i="22"/>
  <c r="P4" i="9" l="1"/>
  <c r="AA6" i="9"/>
  <c r="Z6" i="9"/>
  <c r="Y6" i="9"/>
  <c r="X6" i="9"/>
  <c r="W6" i="9"/>
  <c r="V6" i="9"/>
  <c r="U6" i="9"/>
  <c r="T6" i="9"/>
  <c r="S6" i="9"/>
  <c r="R6" i="9"/>
  <c r="Q6" i="9"/>
  <c r="P6" i="9"/>
  <c r="N6" i="9"/>
  <c r="M6" i="9"/>
  <c r="L6" i="9"/>
  <c r="K6" i="9"/>
  <c r="J6" i="9"/>
  <c r="I6" i="9"/>
  <c r="H6" i="9"/>
  <c r="G6" i="9"/>
  <c r="F6" i="9"/>
  <c r="E6" i="9"/>
  <c r="D6" i="9"/>
  <c r="C6" i="9"/>
  <c r="C4" i="9"/>
  <c r="Q4" i="7"/>
  <c r="X72" i="7"/>
  <c r="W72" i="7"/>
  <c r="V72" i="7"/>
  <c r="U72" i="7"/>
  <c r="T72" i="7"/>
  <c r="S72" i="7"/>
  <c r="R72" i="7"/>
  <c r="Q72" i="7"/>
  <c r="AB72" i="7"/>
  <c r="AA72" i="7"/>
  <c r="Z72" i="7"/>
  <c r="Y72" i="7"/>
  <c r="AB70" i="7"/>
  <c r="AA70" i="7"/>
  <c r="Z70" i="7"/>
  <c r="Y70" i="7"/>
  <c r="X70" i="7"/>
  <c r="W70" i="7"/>
  <c r="V70" i="7"/>
  <c r="U70" i="7"/>
  <c r="T70" i="7"/>
  <c r="S70" i="7"/>
  <c r="R70" i="7"/>
  <c r="Q70" i="7"/>
  <c r="AB69" i="7"/>
  <c r="AA69" i="7"/>
  <c r="Z69" i="7"/>
  <c r="Y69" i="7"/>
  <c r="X69" i="7"/>
  <c r="W69" i="7"/>
  <c r="V69" i="7"/>
  <c r="U69" i="7"/>
  <c r="T69" i="7"/>
  <c r="S69" i="7"/>
  <c r="R69" i="7"/>
  <c r="Q69" i="7"/>
  <c r="AB68" i="7"/>
  <c r="AA68" i="7"/>
  <c r="Z68" i="7"/>
  <c r="Y68" i="7"/>
  <c r="X68" i="7"/>
  <c r="W68" i="7"/>
  <c r="V68" i="7"/>
  <c r="U68" i="7"/>
  <c r="T68" i="7"/>
  <c r="S68" i="7"/>
  <c r="R68" i="7"/>
  <c r="Q68" i="7"/>
  <c r="AB33" i="7"/>
  <c r="G9" i="22" s="1"/>
  <c r="AA33" i="7"/>
  <c r="Z33" i="7"/>
  <c r="Y33" i="7"/>
  <c r="X33" i="7"/>
  <c r="F9" i="22" s="1"/>
  <c r="W33" i="7"/>
  <c r="V33" i="7"/>
  <c r="U33" i="7"/>
  <c r="T33" i="7"/>
  <c r="E9" i="22" s="1"/>
  <c r="S33" i="7"/>
  <c r="R33" i="7"/>
  <c r="Q33" i="7"/>
  <c r="AB31" i="7"/>
  <c r="AA31" i="7"/>
  <c r="Z31" i="7"/>
  <c r="Y31" i="7"/>
  <c r="X31" i="7"/>
  <c r="W31" i="7"/>
  <c r="V31" i="7"/>
  <c r="U31" i="7"/>
  <c r="T31" i="7"/>
  <c r="S31" i="7"/>
  <c r="R31" i="7"/>
  <c r="Q31" i="7"/>
  <c r="AB30" i="7"/>
  <c r="AB43" i="7" s="1"/>
  <c r="AB45" i="7" s="1"/>
  <c r="AA30" i="7"/>
  <c r="AA43" i="7" s="1"/>
  <c r="AA45" i="7" s="1"/>
  <c r="Z30" i="7"/>
  <c r="Z43" i="7" s="1"/>
  <c r="Z45" i="7" s="1"/>
  <c r="Y30" i="7"/>
  <c r="Y43" i="7" s="1"/>
  <c r="Y45" i="7" s="1"/>
  <c r="X30" i="7"/>
  <c r="X43" i="7" s="1"/>
  <c r="X45" i="7" s="1"/>
  <c r="W30" i="7"/>
  <c r="W43" i="7" s="1"/>
  <c r="W45" i="7" s="1"/>
  <c r="V30" i="7"/>
  <c r="V43" i="7" s="1"/>
  <c r="V45" i="7" s="1"/>
  <c r="U30" i="7"/>
  <c r="U43" i="7" s="1"/>
  <c r="U45" i="7" s="1"/>
  <c r="T30" i="7"/>
  <c r="T43" i="7" s="1"/>
  <c r="T45" i="7" s="1"/>
  <c r="S30" i="7"/>
  <c r="S43" i="7" s="1"/>
  <c r="S45" i="7" s="1"/>
  <c r="R30" i="7"/>
  <c r="R43" i="7" s="1"/>
  <c r="R45" i="7" s="1"/>
  <c r="Q30" i="7"/>
  <c r="Q43" i="7" s="1"/>
  <c r="Q45" i="7" s="1"/>
  <c r="AB29" i="7"/>
  <c r="AA29" i="7"/>
  <c r="Z29" i="7"/>
  <c r="Y29" i="7"/>
  <c r="X29" i="7"/>
  <c r="W29" i="7"/>
  <c r="V29" i="7"/>
  <c r="U29" i="7"/>
  <c r="T29" i="7"/>
  <c r="S29" i="7"/>
  <c r="R29" i="7"/>
  <c r="Q29" i="7"/>
  <c r="AB6" i="7"/>
  <c r="AA6" i="7"/>
  <c r="Z6" i="7"/>
  <c r="Y6" i="7"/>
  <c r="X6" i="7"/>
  <c r="W6" i="7"/>
  <c r="V6" i="7"/>
  <c r="U6" i="7"/>
  <c r="T6" i="7"/>
  <c r="S6" i="7"/>
  <c r="R6" i="7"/>
  <c r="Q6" i="7"/>
  <c r="O6" i="7"/>
  <c r="N6" i="7"/>
  <c r="M6" i="7"/>
  <c r="L6" i="7"/>
  <c r="K6" i="7"/>
  <c r="J6" i="7"/>
  <c r="I6" i="7"/>
  <c r="H6" i="7"/>
  <c r="G6" i="7"/>
  <c r="F6" i="7"/>
  <c r="E6" i="7"/>
  <c r="D6" i="7"/>
  <c r="D4" i="7"/>
  <c r="R4" i="17"/>
  <c r="AC6" i="17"/>
  <c r="AB6" i="17"/>
  <c r="AA6" i="17"/>
  <c r="Z6" i="17"/>
  <c r="Y6" i="17"/>
  <c r="X6" i="17"/>
  <c r="W6" i="17"/>
  <c r="V6" i="17"/>
  <c r="P6" i="17"/>
  <c r="O6" i="17"/>
  <c r="N6" i="17"/>
  <c r="M6" i="17"/>
  <c r="L6" i="17"/>
  <c r="K6" i="17"/>
  <c r="J6" i="17"/>
  <c r="I6" i="17"/>
  <c r="H6" i="17"/>
  <c r="G6" i="17"/>
  <c r="F6" i="17"/>
  <c r="E6" i="17"/>
  <c r="E4" i="17"/>
  <c r="Y34" i="26"/>
  <c r="X34" i="26"/>
  <c r="Q38" i="7" l="1"/>
  <c r="Q37" i="7"/>
  <c r="Q39" i="7"/>
  <c r="U37" i="7"/>
  <c r="Y37" i="7"/>
  <c r="U38" i="7"/>
  <c r="Y38" i="7"/>
  <c r="U39" i="7"/>
  <c r="Y39" i="7"/>
  <c r="R37" i="7"/>
  <c r="V37" i="7"/>
  <c r="Z37" i="7"/>
  <c r="R38" i="7"/>
  <c r="V38" i="7"/>
  <c r="Z38" i="7"/>
  <c r="R39" i="7"/>
  <c r="V39" i="7"/>
  <c r="Z39" i="7"/>
  <c r="S37" i="7"/>
  <c r="AA37" i="7"/>
  <c r="S38" i="7"/>
  <c r="AA38" i="7"/>
  <c r="S39" i="7"/>
  <c r="AA39" i="7"/>
  <c r="T37" i="7"/>
  <c r="X37" i="7"/>
  <c r="AB37" i="7"/>
  <c r="T38" i="7"/>
  <c r="X38" i="7"/>
  <c r="AB38" i="7"/>
  <c r="T39" i="7"/>
  <c r="E10" i="22" s="1"/>
  <c r="X39" i="7"/>
  <c r="F10" i="22" s="1"/>
  <c r="AB39" i="7"/>
  <c r="G10" i="22" s="1"/>
  <c r="W38" i="7"/>
  <c r="W37" i="7"/>
  <c r="W39" i="7"/>
  <c r="W76" i="7"/>
  <c r="AA76" i="7"/>
  <c r="W77" i="7"/>
  <c r="AA77" i="7"/>
  <c r="W78" i="7"/>
  <c r="AA78" i="7"/>
  <c r="T76" i="7"/>
  <c r="X76" i="7"/>
  <c r="AB76" i="7"/>
  <c r="T77" i="7"/>
  <c r="X77" i="7"/>
  <c r="AB77" i="7"/>
  <c r="T78" i="7"/>
  <c r="X78" i="7"/>
  <c r="AB78" i="7"/>
  <c r="U76" i="7"/>
  <c r="Y76" i="7"/>
  <c r="Q77" i="7"/>
  <c r="Y77" i="7"/>
  <c r="Q78" i="7"/>
  <c r="U78" i="7"/>
  <c r="Y78" i="7"/>
  <c r="R76" i="7"/>
  <c r="V76" i="7"/>
  <c r="Z76" i="7"/>
  <c r="R77" i="7"/>
  <c r="V77" i="7"/>
  <c r="Z77" i="7"/>
  <c r="R78" i="7"/>
  <c r="V78" i="7"/>
  <c r="Z78" i="7"/>
  <c r="Q76" i="7"/>
  <c r="U77" i="7"/>
  <c r="S76" i="7"/>
  <c r="S77" i="7"/>
  <c r="S78" i="7"/>
  <c r="O70" i="7" l="1"/>
  <c r="N70" i="7"/>
  <c r="M70" i="7"/>
  <c r="L70" i="7"/>
  <c r="K70" i="7"/>
  <c r="J70" i="7"/>
  <c r="I70" i="7"/>
  <c r="H70" i="7"/>
  <c r="G70" i="7"/>
  <c r="F70" i="7"/>
  <c r="E70" i="7"/>
  <c r="O69" i="7"/>
  <c r="N69" i="7"/>
  <c r="M69" i="7"/>
  <c r="L69" i="7"/>
  <c r="K69" i="7"/>
  <c r="J69" i="7"/>
  <c r="I69" i="7"/>
  <c r="H69" i="7"/>
  <c r="G69" i="7"/>
  <c r="F69" i="7"/>
  <c r="E69" i="7"/>
  <c r="D69" i="7"/>
  <c r="O68" i="7"/>
  <c r="N68" i="7"/>
  <c r="M68" i="7"/>
  <c r="L68" i="7"/>
  <c r="K68" i="7"/>
  <c r="J68" i="7"/>
  <c r="I68" i="7"/>
  <c r="H68" i="7"/>
  <c r="G68" i="7"/>
  <c r="F68" i="7"/>
  <c r="E68" i="7"/>
  <c r="D68" i="7"/>
  <c r="O31" i="7"/>
  <c r="N31" i="7"/>
  <c r="M31" i="7"/>
  <c r="L31" i="7"/>
  <c r="K31" i="7"/>
  <c r="J31" i="7"/>
  <c r="I31" i="7"/>
  <c r="H31" i="7"/>
  <c r="G31" i="7"/>
  <c r="F31" i="7"/>
  <c r="E31" i="7"/>
  <c r="O30" i="7"/>
  <c r="O43" i="7" s="1"/>
  <c r="O45" i="7" s="1"/>
  <c r="N30" i="7"/>
  <c r="N43" i="7" s="1"/>
  <c r="N45" i="7" s="1"/>
  <c r="M30" i="7"/>
  <c r="M43" i="7" s="1"/>
  <c r="M45" i="7" s="1"/>
  <c r="L30" i="7"/>
  <c r="L43" i="7" s="1"/>
  <c r="L45" i="7" s="1"/>
  <c r="K30" i="7"/>
  <c r="K43" i="7" s="1"/>
  <c r="K45" i="7" s="1"/>
  <c r="J30" i="7"/>
  <c r="J43" i="7" s="1"/>
  <c r="J45" i="7" s="1"/>
  <c r="I30" i="7"/>
  <c r="I43" i="7" s="1"/>
  <c r="I45" i="7" s="1"/>
  <c r="H30" i="7"/>
  <c r="H43" i="7" s="1"/>
  <c r="H45" i="7" s="1"/>
  <c r="G30" i="7"/>
  <c r="G43" i="7" s="1"/>
  <c r="G45" i="7" s="1"/>
  <c r="F30" i="7"/>
  <c r="F43" i="7" s="1"/>
  <c r="F45" i="7" s="1"/>
  <c r="E30" i="7"/>
  <c r="E43" i="7" s="1"/>
  <c r="E45" i="7" s="1"/>
  <c r="O29" i="7"/>
  <c r="N29" i="7"/>
  <c r="M29" i="7"/>
  <c r="L29" i="7"/>
  <c r="K29" i="7"/>
  <c r="J29" i="7"/>
  <c r="I29" i="7"/>
  <c r="H29" i="7"/>
  <c r="G29" i="7"/>
  <c r="F29" i="7"/>
  <c r="E29" i="7"/>
  <c r="D30" i="7"/>
  <c r="D43" i="7" s="1"/>
  <c r="D45" i="7" s="1"/>
  <c r="D31" i="7"/>
  <c r="E76" i="7" l="1"/>
  <c r="I77" i="7"/>
  <c r="M77" i="7"/>
  <c r="G78" i="7"/>
  <c r="K78" i="7"/>
  <c r="H78" i="7"/>
  <c r="L78" i="7"/>
  <c r="O77" i="7"/>
  <c r="K76" i="7"/>
  <c r="I76" i="7"/>
  <c r="D72" i="7"/>
  <c r="D78" i="7" l="1"/>
  <c r="D77" i="7"/>
  <c r="D76" i="7"/>
  <c r="G76" i="7"/>
  <c r="I78" i="7"/>
  <c r="H76" i="7"/>
  <c r="H77" i="7"/>
  <c r="E77" i="7"/>
  <c r="E78" i="7"/>
  <c r="M78" i="7"/>
  <c r="M76" i="7"/>
  <c r="G77" i="7"/>
  <c r="O78" i="7"/>
  <c r="K77" i="7"/>
  <c r="O76" i="7"/>
  <c r="L76" i="7"/>
  <c r="L77" i="7"/>
  <c r="N76" i="7"/>
  <c r="N78" i="7"/>
  <c r="N77" i="7"/>
  <c r="J76" i="7"/>
  <c r="J78" i="7"/>
  <c r="J77" i="7"/>
  <c r="F76" i="7"/>
  <c r="F78" i="7"/>
  <c r="F77" i="7"/>
  <c r="D33" i="7" l="1"/>
  <c r="E33" i="7"/>
  <c r="I33" i="7"/>
  <c r="M33" i="7"/>
  <c r="G33" i="7"/>
  <c r="K33" i="7"/>
  <c r="O33" i="7"/>
  <c r="H33" i="7"/>
  <c r="L33" i="7"/>
  <c r="F33" i="7"/>
  <c r="J33" i="7"/>
  <c r="N33" i="7"/>
  <c r="G37" i="7"/>
  <c r="L39" i="7" l="1"/>
  <c r="H38" i="7"/>
  <c r="L37" i="7"/>
  <c r="G39" i="7"/>
  <c r="D39" i="7"/>
  <c r="N39" i="7"/>
  <c r="H39" i="7"/>
  <c r="M39" i="7"/>
  <c r="N38" i="7"/>
  <c r="D37" i="7"/>
  <c r="J38" i="7"/>
  <c r="O37" i="7"/>
  <c r="I37" i="7"/>
  <c r="L38" i="7"/>
  <c r="G38" i="7"/>
  <c r="F38" i="7"/>
  <c r="K37" i="7"/>
  <c r="E38" i="7"/>
  <c r="D38" i="7"/>
  <c r="K39" i="7"/>
  <c r="I38" i="7"/>
  <c r="E39" i="7"/>
  <c r="F37" i="7"/>
  <c r="K38" i="7"/>
  <c r="M37" i="7"/>
  <c r="N37" i="7"/>
  <c r="H37" i="7"/>
  <c r="M38" i="7"/>
  <c r="J37" i="7"/>
  <c r="E37" i="7"/>
  <c r="I39" i="7"/>
  <c r="O39" i="7"/>
  <c r="O38" i="7"/>
  <c r="J39" i="7"/>
  <c r="F39" i="7"/>
  <c r="G10" i="15"/>
  <c r="G14" i="15" s="1"/>
  <c r="F10" i="15"/>
  <c r="F14" i="15" s="1"/>
  <c r="E10" i="15"/>
  <c r="E14" i="15" s="1"/>
  <c r="D10" i="15"/>
  <c r="D14" i="15" s="1"/>
  <c r="H10" i="15"/>
  <c r="H14" i="15" s="1"/>
  <c r="D16" i="15" l="1"/>
  <c r="D17" i="15" a="1"/>
  <c r="D17" i="15" s="1"/>
  <c r="D68" i="26" l="1"/>
  <c r="F68" i="26"/>
  <c r="N68" i="26" l="1"/>
  <c r="D22" i="26" l="1"/>
  <c r="N22" i="26" s="1"/>
  <c r="N35" i="33"/>
  <c r="O35" i="33" s="1"/>
</calcChain>
</file>

<file path=xl/sharedStrings.xml><?xml version="1.0" encoding="utf-8"?>
<sst xmlns="http://schemas.openxmlformats.org/spreadsheetml/2006/main" count="2282" uniqueCount="734">
  <si>
    <t>Nombre de la institución:</t>
  </si>
  <si>
    <t>Nombre:</t>
  </si>
  <si>
    <t>Puesto:</t>
  </si>
  <si>
    <t>Teléfono:</t>
  </si>
  <si>
    <t>Correo electrónico:</t>
  </si>
  <si>
    <t>.</t>
  </si>
  <si>
    <t>Cifras históricas</t>
  </si>
  <si>
    <t>Cifras proyectadas</t>
  </si>
  <si>
    <t>1. Banco de México</t>
  </si>
  <si>
    <t>2. INEGI</t>
  </si>
  <si>
    <t>Activo</t>
  </si>
  <si>
    <t>Disponibilidades</t>
  </si>
  <si>
    <t>Inversiones en valores</t>
  </si>
  <si>
    <t>Negociación</t>
  </si>
  <si>
    <t>Disponible para la venta</t>
  </si>
  <si>
    <t>Conservados a vencimiento</t>
  </si>
  <si>
    <t>Operaciones con valores y derivados</t>
  </si>
  <si>
    <t>Otros activos</t>
  </si>
  <si>
    <t>Pasivo</t>
  </si>
  <si>
    <t>Títulos de crédito emitidos</t>
  </si>
  <si>
    <t>Capital contable</t>
  </si>
  <si>
    <t>Ingresos por intereses cartera crédito</t>
  </si>
  <si>
    <t>Ingresos por intereses resto</t>
  </si>
  <si>
    <t>Intereses de disponibilidades y cuentas de margen</t>
  </si>
  <si>
    <t>Ingresos de inversiones en valores</t>
  </si>
  <si>
    <t>Ingresos de operaciones con valores y derivados</t>
  </si>
  <si>
    <t>Gastos por intereses</t>
  </si>
  <si>
    <t>Intereses por depósitos a plazo</t>
  </si>
  <si>
    <t>Intereses por obligaciones subordinadas</t>
  </si>
  <si>
    <t>Gastos en operaciones con valores</t>
  </si>
  <si>
    <t>Otros gastos por intereses</t>
  </si>
  <si>
    <t>EPRC</t>
  </si>
  <si>
    <t>Fondos inversión</t>
  </si>
  <si>
    <t>Tarjeta de crédito y débito</t>
  </si>
  <si>
    <t>Comisiones bancarias</t>
  </si>
  <si>
    <t>Seguros</t>
  </si>
  <si>
    <t>Otras comisiones y tarifas netas</t>
  </si>
  <si>
    <t>Quebrantos</t>
  </si>
  <si>
    <t>Otros (Netos) recurrentes</t>
  </si>
  <si>
    <t>Otros (Netos) no recurrentes</t>
  </si>
  <si>
    <t>Gasto de personal</t>
  </si>
  <si>
    <t>Fijo</t>
  </si>
  <si>
    <t>Variable</t>
  </si>
  <si>
    <t>Rentas, amortización y depreciación</t>
  </si>
  <si>
    <t>Otros gastos de administración y promoción</t>
  </si>
  <si>
    <t>Subsidiarias</t>
  </si>
  <si>
    <t>Impuestos netos</t>
  </si>
  <si>
    <t>Otros</t>
  </si>
  <si>
    <t>%</t>
  </si>
  <si>
    <t>Cartera vigente</t>
  </si>
  <si>
    <t>Depósitos</t>
  </si>
  <si>
    <t>Fondeo mayorista</t>
  </si>
  <si>
    <t>Resultado por intermediación</t>
  </si>
  <si>
    <t>Libro nuevo</t>
  </si>
  <si>
    <t>Cartera vencida</t>
  </si>
  <si>
    <t>Capital neto</t>
  </si>
  <si>
    <t>Otro capital ganado (+)</t>
  </si>
  <si>
    <t>Deducciones (-)</t>
  </si>
  <si>
    <t>Total</t>
  </si>
  <si>
    <t>Pérdida por riesgo de crédito</t>
  </si>
  <si>
    <t>Pérdida por riesgo de mercado</t>
  </si>
  <si>
    <t>Sobretasas</t>
  </si>
  <si>
    <t>Unidades</t>
  </si>
  <si>
    <t>Impacto</t>
  </si>
  <si>
    <t>Ganancia (+) /
Pérdida (-)</t>
  </si>
  <si>
    <t>Información adicional</t>
  </si>
  <si>
    <t>Nombre de los escenarios</t>
  </si>
  <si>
    <t>Escenario 1</t>
  </si>
  <si>
    <t>Escenario 2</t>
  </si>
  <si>
    <t>Fechas</t>
  </si>
  <si>
    <t>t</t>
  </si>
  <si>
    <t>t1</t>
  </si>
  <si>
    <t>t2</t>
  </si>
  <si>
    <t>t3</t>
  </si>
  <si>
    <t>t4</t>
  </si>
  <si>
    <t>t5</t>
  </si>
  <si>
    <t>t6</t>
  </si>
  <si>
    <t>t7</t>
  </si>
  <si>
    <t>t8</t>
  </si>
  <si>
    <t>Cifras históricas anuales</t>
  </si>
  <si>
    <t>Nombres</t>
  </si>
  <si>
    <t>Líneas de Negocio</t>
  </si>
  <si>
    <t>Línea de negocio 1</t>
  </si>
  <si>
    <t>Finanzas corporativas</t>
  </si>
  <si>
    <t>Línea de negocio 2</t>
  </si>
  <si>
    <t>Negociación y ventas</t>
  </si>
  <si>
    <t>Línea de negocio 3</t>
  </si>
  <si>
    <t>Banca minorista</t>
  </si>
  <si>
    <t>Línea de negocio 4</t>
  </si>
  <si>
    <t>Banca comercial</t>
  </si>
  <si>
    <t>Línea de negocio 5</t>
  </si>
  <si>
    <t>Pagos y liquidación</t>
  </si>
  <si>
    <t>Línea de negocio 6</t>
  </si>
  <si>
    <t>Servicios de agencia</t>
  </si>
  <si>
    <t>Línea de negocio 7</t>
  </si>
  <si>
    <t>Administración de activos</t>
  </si>
  <si>
    <t>Línea de negocio 8</t>
  </si>
  <si>
    <t>Intermediación minorista en mercado de deuda</t>
  </si>
  <si>
    <t>Segmentos de crédito</t>
  </si>
  <si>
    <t>Segmento de crédito 1</t>
  </si>
  <si>
    <t>Segmento de crédito 2</t>
  </si>
  <si>
    <t>Segmento de crédito 3</t>
  </si>
  <si>
    <t>Segmento de crédito 4</t>
  </si>
  <si>
    <t>Segmento de crédito 5</t>
  </si>
  <si>
    <t>Segmento de crédito 6</t>
  </si>
  <si>
    <t>Segmento de crédito 7</t>
  </si>
  <si>
    <t>Segmento de crédito 8</t>
  </si>
  <si>
    <t>Segmento de crédito 9</t>
  </si>
  <si>
    <t>Segmento de crédito 10</t>
  </si>
  <si>
    <t>Segmento de crédito 11</t>
  </si>
  <si>
    <t>Datos Generales</t>
  </si>
  <si>
    <t>Dato que no es necesario rellenar</t>
  </si>
  <si>
    <t>Dato proporcionado por la CNBV</t>
  </si>
  <si>
    <t>Dato a rellenar por la Institución</t>
  </si>
  <si>
    <t>Cartera</t>
  </si>
  <si>
    <t>Gastos de administración y promoción</t>
  </si>
  <si>
    <t>Estimaciones preventivas para riesgos crediticios</t>
  </si>
  <si>
    <t>Del público en general</t>
  </si>
  <si>
    <t>Mercado de dinero</t>
  </si>
  <si>
    <t>Préstamos interbancarios y de otros organismos</t>
  </si>
  <si>
    <t>De exigibilidad inmediata y de corto plazo</t>
  </si>
  <si>
    <t>Obligaciones subordinadas en circulación</t>
  </si>
  <si>
    <t>Colaterales vendidos o dados en garantía</t>
  </si>
  <si>
    <t>Capital contribuido</t>
  </si>
  <si>
    <t>Reservas de capital</t>
  </si>
  <si>
    <t>Resultado de ejercicios anteriores</t>
  </si>
  <si>
    <t>Otro capital ganado</t>
  </si>
  <si>
    <t>Intereses por títulos de crédito emitidos</t>
  </si>
  <si>
    <t>Intereses por préstamos interbancarios y de otros organismos</t>
  </si>
  <si>
    <t>Recuperación de cartera de crédito</t>
  </si>
  <si>
    <t>Cesión de cartera de crédito neto</t>
  </si>
  <si>
    <t>Ingresos netos relacionados con bienes adjudicados</t>
  </si>
  <si>
    <t>Participación en el resultados de subsidiarias y asociadas</t>
  </si>
  <si>
    <t>Impuestos a la utilidad causados</t>
  </si>
  <si>
    <t>Impuestos a la utilidad diferidos</t>
  </si>
  <si>
    <t>Depósitos de exigibilidad inmediata</t>
  </si>
  <si>
    <t>Depósitos a plazo</t>
  </si>
  <si>
    <t>De largo plazo</t>
  </si>
  <si>
    <t>Con fines de negociación</t>
  </si>
  <si>
    <t>Con fines de cobertura</t>
  </si>
  <si>
    <t>Otras operaciones con valores y derivados</t>
  </si>
  <si>
    <t>Cartera total</t>
  </si>
  <si>
    <t>Depósitos a plazo - Del público en general</t>
  </si>
  <si>
    <t>Depósitos a plazo - Mercado de dinero</t>
  </si>
  <si>
    <t>Préstamos interbancarios y de otros organismos - De exigibilidad inmediata y de corto plazo</t>
  </si>
  <si>
    <t>Préstamos interbancarios y de otros organismos - De largo plazo</t>
  </si>
  <si>
    <t xml:space="preserve">Plazo promedio nueva originación (meses) </t>
  </si>
  <si>
    <t>Escenario Adverso</t>
  </si>
  <si>
    <t>Escenario Base</t>
  </si>
  <si>
    <t>Cálculo</t>
  </si>
  <si>
    <t>Cifras proyectadas trimestrales</t>
  </si>
  <si>
    <t>t-1</t>
  </si>
  <si>
    <t>Indicador final de año</t>
  </si>
  <si>
    <t>Cifras proyectadas anuales</t>
  </si>
  <si>
    <t>Supuestos CNBV</t>
  </si>
  <si>
    <t>Leyenda de colores</t>
  </si>
  <si>
    <t>Capital social y aportaciones (+)</t>
  </si>
  <si>
    <t>TIIE 28 días (%)</t>
  </si>
  <si>
    <t>Cetes 28 días (%)</t>
  </si>
  <si>
    <t>Cetes 91 días (%)</t>
  </si>
  <si>
    <t>Cetes 182 días (%)</t>
  </si>
  <si>
    <t>Cetes 364 días (%)</t>
  </si>
  <si>
    <t>Cambio anual PIB real (%)</t>
  </si>
  <si>
    <t>Inflación trimestral (%)</t>
  </si>
  <si>
    <t>% Cartera a tasa fija (% sobre total)</t>
  </si>
  <si>
    <t>2. Rendimiento / costo libro existente y segmentación del último periodo (%)</t>
  </si>
  <si>
    <t>Gastos en tecnología y publicidad</t>
  </si>
  <si>
    <t>Aportaciones IPAB</t>
  </si>
  <si>
    <t>Gobierno Federal</t>
  </si>
  <si>
    <t>Paraestatales</t>
  </si>
  <si>
    <t>Fideicomisos</t>
  </si>
  <si>
    <t>MiPyMes</t>
  </si>
  <si>
    <t>Estados y Municipios - Garantizados</t>
  </si>
  <si>
    <t>Estados y Municipios - No garantizados</t>
  </si>
  <si>
    <t>Entidades Financieras</t>
  </si>
  <si>
    <t>Consumo-Revolvente</t>
  </si>
  <si>
    <t>Millones de pesos</t>
  </si>
  <si>
    <t>Millones de pesos, acumulado</t>
  </si>
  <si>
    <t>Margen financiero</t>
  </si>
  <si>
    <t>Margen financiero ajustado por riesgos crediticios</t>
  </si>
  <si>
    <t>Resultado de la operación</t>
  </si>
  <si>
    <t>Resultado antes de impuestos a la utilidad</t>
  </si>
  <si>
    <t>Resultado neto</t>
  </si>
  <si>
    <t>Índice de morosidad de cartera total</t>
  </si>
  <si>
    <t>Rentabilidad (resultado neto) sobre total activo (ROA)</t>
  </si>
  <si>
    <t>Rentabilidad (resultado neto) sobre capital (ROE)</t>
  </si>
  <si>
    <t>Margen financiero / Total activo</t>
  </si>
  <si>
    <t>Total depósitos / Total pasivo</t>
  </si>
  <si>
    <t xml:space="preserve">3. Plazo promedio nueva originación (meses) </t>
  </si>
  <si>
    <t>Cifras en millones de pesos</t>
  </si>
  <si>
    <t>2. Estado de resultados</t>
  </si>
  <si>
    <t>Cifras en millones de pesos. Valores trimestrales no acumulados, en positivo o negativo según sea ingreso o gasto respectivamente</t>
  </si>
  <si>
    <t>1. Capital neto</t>
  </si>
  <si>
    <t>Perfil de vencimiento</t>
  </si>
  <si>
    <t>Cifras en %</t>
  </si>
  <si>
    <t>1. Volumen de nueva originación</t>
  </si>
  <si>
    <t>Cifras en meses</t>
  </si>
  <si>
    <t>1. Valores históricos de resultados de intermediación</t>
  </si>
  <si>
    <t>Flujo de vencido a vigente (trimestral)</t>
  </si>
  <si>
    <t>Cifras en millones de pesos. Valores en positivo</t>
  </si>
  <si>
    <t>Cifras en millones de pesos. Valores trimestrales no acumulados en signo positivo</t>
  </si>
  <si>
    <t>Resultados de ejercicios anteriores (+ / -)</t>
  </si>
  <si>
    <t>Nombre de acreditado</t>
  </si>
  <si>
    <t>Nombre depositante</t>
  </si>
  <si>
    <t>Sector de la industria</t>
  </si>
  <si>
    <t>1. Supuestos macroeconómicos</t>
  </si>
  <si>
    <t>Reservas de capital (+)</t>
  </si>
  <si>
    <t>Resultado del ejercicio acumulado (+ / -)</t>
  </si>
  <si>
    <t>Capital complementario</t>
  </si>
  <si>
    <t>Indicador básico</t>
  </si>
  <si>
    <t>Incremento de la tasa pasiva en un 10% respecto al escenario adverso durante todo el horizonte de proyección para la nueva originación de pasivos que generen gastos por intereses</t>
  </si>
  <si>
    <t>Reducción de la tasa activa en un 10% respecto al escenario adverso durante todo el horizonte de proyección para la nueva originación de activos sujeto que generen ingresos por intereses</t>
  </si>
  <si>
    <t>Valores del escenario adverso incluidos en el resto de pestañas</t>
  </si>
  <si>
    <t>Tasas reales</t>
  </si>
  <si>
    <t>Tasas nominales en moneda nacional</t>
  </si>
  <si>
    <t>Tasas nominales en moneda extranjera</t>
  </si>
  <si>
    <t>Divisas (USD)</t>
  </si>
  <si>
    <t>Divisas (UDI)</t>
  </si>
  <si>
    <t>Índice IPC</t>
  </si>
  <si>
    <t>Índice S&amp;P</t>
  </si>
  <si>
    <t>Pago de dividendos</t>
  </si>
  <si>
    <t>Saldo</t>
  </si>
  <si>
    <t>Fecha de envío (mm/dd/año):</t>
  </si>
  <si>
    <t>Banco (no consolidado)</t>
  </si>
  <si>
    <t>Banco consolidado</t>
  </si>
  <si>
    <t>1. Balance general</t>
  </si>
  <si>
    <t>2. Aportaciones de capital y pago de dividendos</t>
  </si>
  <si>
    <t>3. Índice de capitalización</t>
  </si>
  <si>
    <t>Emisiones / Aportaciones de capital</t>
  </si>
  <si>
    <t>Estados</t>
  </si>
  <si>
    <t>Aguascalientes</t>
  </si>
  <si>
    <t>Baja California</t>
  </si>
  <si>
    <t>Baja California Sur</t>
  </si>
  <si>
    <t>Campeche</t>
  </si>
  <si>
    <t>Coahuila de Zaragoza</t>
  </si>
  <si>
    <t>Colima</t>
  </si>
  <si>
    <t>Chiapas</t>
  </si>
  <si>
    <t>Chihuahua</t>
  </si>
  <si>
    <t>Distrito Federal</t>
  </si>
  <si>
    <t>Durango</t>
  </si>
  <si>
    <t>Guanajuato</t>
  </si>
  <si>
    <t>Guerrero</t>
  </si>
  <si>
    <t>Hidalgo</t>
  </si>
  <si>
    <t>Jalisco</t>
  </si>
  <si>
    <t>México</t>
  </si>
  <si>
    <t>Michoacán de Ocampo</t>
  </si>
  <si>
    <t>Morelos</t>
  </si>
  <si>
    <t>Nayarit</t>
  </si>
  <si>
    <t>Nuevo León</t>
  </si>
  <si>
    <t>Oaxaca</t>
  </si>
  <si>
    <t>Puebla</t>
  </si>
  <si>
    <t>Querétaro</t>
  </si>
  <si>
    <t>Quintana Roo</t>
  </si>
  <si>
    <t>San Luis Potosí</t>
  </si>
  <si>
    <t>Sinaloa</t>
  </si>
  <si>
    <t>Sonora</t>
  </si>
  <si>
    <t>Tabasco</t>
  </si>
  <si>
    <t>Tamaulipas</t>
  </si>
  <si>
    <t>Tlaxcala</t>
  </si>
  <si>
    <t>Veracruz de Ignacio de la Llave</t>
  </si>
  <si>
    <t>Yucatán</t>
  </si>
  <si>
    <t>Zacatecas</t>
  </si>
  <si>
    <t>Extranjero</t>
  </si>
  <si>
    <t>Industrias</t>
  </si>
  <si>
    <t>Bancario</t>
  </si>
  <si>
    <t>Comercio</t>
  </si>
  <si>
    <t>Construcción</t>
  </si>
  <si>
    <t>Educativo</t>
  </si>
  <si>
    <t>Salud</t>
  </si>
  <si>
    <t>Transporte</t>
  </si>
  <si>
    <t>Gobierno, Estados y Municipio</t>
  </si>
  <si>
    <t>Otro</t>
  </si>
  <si>
    <t>Agricultura, silvicultura, ganadería y pesca</t>
  </si>
  <si>
    <t>Comunicaciones y telecomunicaciones</t>
  </si>
  <si>
    <t>Hoteles y restaurantes</t>
  </si>
  <si>
    <t>Alimentos, bebidas y tabaco</t>
  </si>
  <si>
    <t>Industria automotriz</t>
  </si>
  <si>
    <t>Petróleo, minería, gas y energía</t>
  </si>
  <si>
    <t>Resto industria</t>
  </si>
  <si>
    <t>Servicios comunales y sociales</t>
  </si>
  <si>
    <t>Servicios financieros (No bancarios)</t>
  </si>
  <si>
    <t>Servicios profesionales y técnicos</t>
  </si>
  <si>
    <t>Organismos internacionales</t>
  </si>
  <si>
    <t>Industria textil y de calzado</t>
  </si>
  <si>
    <t>Industria química y farmacéutica</t>
  </si>
  <si>
    <t>Industria materiales de construcción</t>
  </si>
  <si>
    <t>Servicios de esparcimiento y otros servicios recreativo</t>
  </si>
  <si>
    <t>Cifra histórica trimestral</t>
  </si>
  <si>
    <t>Estado</t>
  </si>
  <si>
    <t>Nombre de proveedor</t>
  </si>
  <si>
    <t>Año</t>
  </si>
  <si>
    <t>Impacto del shock aplicado en las siguientes cuentas:</t>
  </si>
  <si>
    <t>Valor trimestral no acumulado (-)</t>
  </si>
  <si>
    <t>Emisión del periodo sin acumular valores (+)</t>
  </si>
  <si>
    <t>Horizonte de amortización</t>
  </si>
  <si>
    <t>a. Rendimiento / costos de la nueva originación a tasa variable</t>
  </si>
  <si>
    <t>b. Rendimiento / costos de la nueva originación a tasa fija</t>
  </si>
  <si>
    <t>2. Proyecciones del rendimiento / costos de la nueva originación (%)</t>
  </si>
  <si>
    <t>EPRC cartera vencida (Balance)</t>
  </si>
  <si>
    <t>Estimaciones preventivas riesgo crédito (Estado de resultados)</t>
  </si>
  <si>
    <t>Emisiones deuda subordinada</t>
  </si>
  <si>
    <t>pbs</t>
  </si>
  <si>
    <t>PI - Probabilidad de incumplimiento cartera vigente (%) (anual)</t>
  </si>
  <si>
    <t>Total capital contable / Total activo</t>
  </si>
  <si>
    <t>Ingreso neto total</t>
  </si>
  <si>
    <t>Pérdida (-)</t>
  </si>
  <si>
    <t>Resultados escenario adverso</t>
  </si>
  <si>
    <t>a. Quebranto de las 10 principales contrapartes (riesgo de crédito)</t>
  </si>
  <si>
    <t>Inflación anual (%)</t>
  </si>
  <si>
    <t>Índice de precios y cotizaciones (IPC) (unidades)</t>
  </si>
  <si>
    <t>Fuente de las series históricas:</t>
  </si>
  <si>
    <t>SP - Severidad de la pérdida cartera vigente (%) (anual)</t>
  </si>
  <si>
    <t>Proyecciones financieras</t>
  </si>
  <si>
    <t xml:space="preserve">Otros pasivos </t>
  </si>
  <si>
    <t>Otros ingresos por intereses</t>
  </si>
  <si>
    <t>Intereses por depósitos de exigibilidad inmediata</t>
  </si>
  <si>
    <t>Gastos de administración y promoción / Ingreso de la operación</t>
  </si>
  <si>
    <t>4. Proyecciones del rendimiento / costos de disponibilidades, inversiones en valores y cartera vencida (%)</t>
  </si>
  <si>
    <t xml:space="preserve">Flujo de quitas y castigos (trimestral) </t>
  </si>
  <si>
    <t>Inversiones en valores para negociar, disponible para la venta y derivados</t>
  </si>
  <si>
    <t>3. Rendimiento / costo libro existente del último periodo (%)</t>
  </si>
  <si>
    <t>Libro actual</t>
  </si>
  <si>
    <t>Dato a rellenar por la Institución (de entre opciones predefinidas)</t>
  </si>
  <si>
    <t>Notas:</t>
  </si>
  <si>
    <t>a. Exposición a los 10 principales depositantes</t>
  </si>
  <si>
    <t>Monto quebrantado</t>
  </si>
  <si>
    <t xml:space="preserve">Nota: La determinación de las principales contrapartes debe realizarse conforme a la exposición ajustada por severidad de pérdida (monto quebrantado) </t>
  </si>
  <si>
    <t>Quebranto simultáneo de las 10 principales contrapartes de crédito en el primer trimestre de proyección (ajustado por severidad de la pérdida)</t>
  </si>
  <si>
    <t>Saldo 10 principales depositantes</t>
  </si>
  <si>
    <t>Saldo total Banco</t>
  </si>
  <si>
    <t>Saldo 10 principales sectores de la industria</t>
  </si>
  <si>
    <t>Saldo 10 principales estados</t>
  </si>
  <si>
    <t>Saldo 10 principales proveedores de financiación mayorista</t>
  </si>
  <si>
    <t>% sobre total del Banco</t>
  </si>
  <si>
    <t>2. Supuestos de riesgo de crédito</t>
  </si>
  <si>
    <t>SP - Severidad de la pérdida cartera vencida (%) (anual)</t>
  </si>
  <si>
    <t>1. Perfil de vencimiento libro actual</t>
  </si>
  <si>
    <t>a. Volumen de nueva originación a tasa variable (no acumulado)</t>
  </si>
  <si>
    <t>b. Volumen de nueva originación a tasa fija (no acumulado)</t>
  </si>
  <si>
    <t>Cifras en millones de pesos (sobre cartera vencida inicial + flujo a vencido del trimestre)</t>
  </si>
  <si>
    <t>Cartera crédito total / Captación tradicional</t>
  </si>
  <si>
    <t>1. Los valores introducidos para Banco consolidado sólo son diferentes de los de Banco (no consolidado) para aquellas entidades con subsidiarias financieras sujetas a requerimientos de capital dependientes del banco</t>
  </si>
  <si>
    <t>Comisiones y tarifas netas</t>
  </si>
  <si>
    <t>Otros ingresos / Gastos netos</t>
  </si>
  <si>
    <t>Tasa de interés fija (%)</t>
  </si>
  <si>
    <t>Tasa de Fondos Federales en Estados Unidos (%)</t>
  </si>
  <si>
    <t>Cifras en millones de pesos. Valor final del trimestre</t>
  </si>
  <si>
    <t>Totales</t>
  </si>
  <si>
    <t>Cifras en millones de pesos. Valores acumulados, en positivo o negativo según sea ingreso o gasto respectivamente</t>
  </si>
  <si>
    <t>Resultado del ejercicio acumulado (resultado neto)</t>
  </si>
  <si>
    <t>Deudores por reporto</t>
  </si>
  <si>
    <t>Acreedores por reporto</t>
  </si>
  <si>
    <t>Otras cuentas por cobrar</t>
  </si>
  <si>
    <t>Otras cuentas por pagar</t>
  </si>
  <si>
    <t>Bienes en custodia o administración</t>
  </si>
  <si>
    <t>Colaterales recibidos por la entidad</t>
  </si>
  <si>
    <t>Colaterales recibidos y vendidos o entregados en garantía por la entidad</t>
  </si>
  <si>
    <t>Cuentas de orden</t>
  </si>
  <si>
    <t>Moneda extranjera</t>
  </si>
  <si>
    <t>Moneda nacional</t>
  </si>
  <si>
    <t>LIBOR 1 mes (%)</t>
  </si>
  <si>
    <t>LIBOR 3 meses (%)</t>
  </si>
  <si>
    <t>LIBOR 6 meses (%)</t>
  </si>
  <si>
    <t>LIBOR 12 meses (%)</t>
  </si>
  <si>
    <t>Índice S&amp;P 500 (unidades)</t>
  </si>
  <si>
    <t>CBOE Volatility Index (VIX) (unidades)</t>
  </si>
  <si>
    <t>Índice de Volatilidad México (VIMEX) (unidades)</t>
  </si>
  <si>
    <t>TC -Tasa de cura cartera vencida (%) (anual)</t>
  </si>
  <si>
    <t>Operaciones por cuenta de terceros</t>
  </si>
  <si>
    <t>Bienes en fideicomiso y mandato</t>
  </si>
  <si>
    <t>Operaciones por cuenta propia</t>
  </si>
  <si>
    <t>Otras cuentas de orden</t>
  </si>
  <si>
    <t>Segmento de crédito 12</t>
  </si>
  <si>
    <t>Corporativos - Moneda nacional</t>
  </si>
  <si>
    <t>Corporativos - Moneda extranjera</t>
  </si>
  <si>
    <t>Coeficiente de capital fundamental (%)</t>
  </si>
  <si>
    <t>Coeficiente de capital básico (%)</t>
  </si>
  <si>
    <t>Índice de capitalización (%)</t>
  </si>
  <si>
    <t>Capital fundamental</t>
  </si>
  <si>
    <t>Capital básico no fundamental</t>
  </si>
  <si>
    <t>Capital básico</t>
  </si>
  <si>
    <t>Análisis de sensibilidades</t>
  </si>
  <si>
    <t>Análisis de concentración</t>
  </si>
  <si>
    <t>Operaciones de banca de inversión por cuenta de terceros</t>
  </si>
  <si>
    <t>Divisas (EUR)</t>
  </si>
  <si>
    <t xml:space="preserve">       Datos del responsable de la elaboración de las proyecciones financieras:</t>
  </si>
  <si>
    <t>3. Federal Reserve Economic Data</t>
  </si>
  <si>
    <t>Base anual</t>
  </si>
  <si>
    <t>Base trimestral</t>
  </si>
  <si>
    <t>Tasa de interés efectiva crédito</t>
  </si>
  <si>
    <t>Coeficiente de Cobertura de Liquidez (CCL)</t>
  </si>
  <si>
    <t>Porcentaje</t>
  </si>
  <si>
    <t>Ajuste por valuación en operaciones derivadas</t>
  </si>
  <si>
    <t>CUB Título Primero, Capítulo V, Capitalización por riesgo operacional</t>
  </si>
  <si>
    <r>
      <t>Banco consolidado</t>
    </r>
    <r>
      <rPr>
        <b/>
        <vertAlign val="superscript"/>
        <sz val="16"/>
        <color theme="0"/>
        <rFont val="Arial"/>
        <family val="2"/>
      </rPr>
      <t>1</t>
    </r>
  </si>
  <si>
    <t>Cifras en millones de pesos. Valores trimestrales no acumulados</t>
  </si>
  <si>
    <t>2. Ingreso neto para cálculo de riesgo operacional</t>
  </si>
  <si>
    <t>Método cálculo riesgo operacional:</t>
  </si>
  <si>
    <t>Exposición neta</t>
  </si>
  <si>
    <t>Cifras en unidades correspondientes</t>
  </si>
  <si>
    <t>Cifras en millones de pesos. Valores acumulados anuales, en positivo o negativo según sea ingreso o gasto respectivamente</t>
  </si>
  <si>
    <t>Mes y año de inicio de operaciones (MM/AAAA):</t>
  </si>
  <si>
    <t>&gt;&gt; Cálculos auxiliares para definición diseño de checks</t>
  </si>
  <si>
    <t>Entidad en operación = 1, Entidad inoperativa = 0 &gt;&gt;</t>
  </si>
  <si>
    <t>Validador</t>
  </si>
  <si>
    <t>Validación</t>
  </si>
  <si>
    <t>Causa del error</t>
  </si>
  <si>
    <t>Supuestos macroeconómicos</t>
  </si>
  <si>
    <t>Supuestos de riesgo de crédito</t>
  </si>
  <si>
    <t>Proyecciones Fin.</t>
  </si>
  <si>
    <t>Capital</t>
  </si>
  <si>
    <t>Riesgo Credito</t>
  </si>
  <si>
    <t>Riesgo Mercado</t>
  </si>
  <si>
    <t>Concentraciones</t>
  </si>
  <si>
    <t>V1</t>
  </si>
  <si>
    <t>V2</t>
  </si>
  <si>
    <t>Requerimiento de celdas obligatorias</t>
  </si>
  <si>
    <t>Activo = Pasivo + Capital Contable</t>
  </si>
  <si>
    <t>V4</t>
  </si>
  <si>
    <t>V5</t>
  </si>
  <si>
    <t>Resultado Neto</t>
  </si>
  <si>
    <t>V6</t>
  </si>
  <si>
    <t>EPRC - Estado de Resultados</t>
  </si>
  <si>
    <t>V7</t>
  </si>
  <si>
    <t>V8</t>
  </si>
  <si>
    <t>V9</t>
  </si>
  <si>
    <t>V10</t>
  </si>
  <si>
    <t>V11</t>
  </si>
  <si>
    <t>V12</t>
  </si>
  <si>
    <t>V13</t>
  </si>
  <si>
    <t>Cálculo de cartera vencida</t>
  </si>
  <si>
    <t>V14</t>
  </si>
  <si>
    <t>Cálculo de EPRC - Balance General</t>
  </si>
  <si>
    <t>Cálculo de EPRC - Estado de Resultados</t>
  </si>
  <si>
    <t>V15</t>
  </si>
  <si>
    <t>V16</t>
  </si>
  <si>
    <t>V18</t>
  </si>
  <si>
    <t>Favor de explicar las razones por las cuales disminuye la densidad de ASR a lo largo del horizonte de proyeccción</t>
  </si>
  <si>
    <t>Resultado de intermediación</t>
  </si>
  <si>
    <t>V19</t>
  </si>
  <si>
    <t>V20</t>
  </si>
  <si>
    <t>Gastos</t>
  </si>
  <si>
    <t>V17</t>
  </si>
  <si>
    <t>Ingresos a favor en operaciones de reporto</t>
  </si>
  <si>
    <t>Gastos a cargo en operaciones de reporto</t>
  </si>
  <si>
    <t>Valores y derivados</t>
  </si>
  <si>
    <t>Divisas</t>
  </si>
  <si>
    <t>Tasa de interés efectiva captación tradicional</t>
  </si>
  <si>
    <t>Recuperación de cartera vencida (trimestral)</t>
  </si>
  <si>
    <t>Supuestos CNBV inalterados</t>
  </si>
  <si>
    <t xml:space="preserve">Enfoque de mercado: </t>
  </si>
  <si>
    <t>Suma Supuestos Macro</t>
  </si>
  <si>
    <t>Suma Supuestos Riesgo Crédito</t>
  </si>
  <si>
    <t>EPRC - Balance</t>
  </si>
  <si>
    <t>No se han rellenado todas las celdas necesarias</t>
  </si>
  <si>
    <t>V3</t>
  </si>
  <si>
    <t>El activo no equivale a la suma de pasivo y capital contable</t>
  </si>
  <si>
    <t>Las EPRC totales reportadas en el Balance General de la hoja "Proyecciones Fin." no coinciden con las presentadas en la hoja "Riesgo de Crédito"</t>
  </si>
  <si>
    <t>Las EPRC totales reportadas en el Estado de Resultados de la hoja "Proyecciones Fin." no coinciden con las presentadas en la hoja "Riesgo de Crédito"</t>
  </si>
  <si>
    <t>Los supuestos  de riesgo de crédito han sido alterados</t>
  </si>
  <si>
    <t>Los supuestos macroeconomicos han sido alterados</t>
  </si>
  <si>
    <t>No se ha detectado ningún error</t>
  </si>
  <si>
    <t>El Resultado Neto presentado en el Balance General no coincide con el del Estado de Resultados</t>
  </si>
  <si>
    <t>El cálculo de la cartera vencida para el trimestre no es al adecuado, favor de revisar el manual metodológico</t>
  </si>
  <si>
    <t>El cálculo de las EPRC del Balance General no es el adecuado, favor de revisar el manual metodológico</t>
  </si>
  <si>
    <t>El cálculo de las EPRC del Estado de Resultados no es el adecuado, favor de revisar el manual metodológico</t>
  </si>
  <si>
    <t>Los gastos deben ser reportados con signo negativo</t>
  </si>
  <si>
    <t>Las Reservas de capital y/o Resultados de ejercicios anteriores y/o Resultado del ejercicio acumulado que se presentan en la hoja "Proyecciones Fin." no coinciden con la hoja "Capital"</t>
  </si>
  <si>
    <t>Coherencia de la información reportada</t>
  </si>
  <si>
    <t>El porcentaje a tasa fija reportado en la hoja "Libro Actual" excede del 100%</t>
  </si>
  <si>
    <t>El horizonte de amortización reportado en la hoja "Libro Actual" excede del 100%</t>
  </si>
  <si>
    <t>Favor de explicar valores positivos en el informe cualitativo</t>
  </si>
  <si>
    <t>El resultado de intermediación ha sobrepasado el límite del escenario en uno o varios años</t>
  </si>
  <si>
    <t>Supuestos shock de mercado</t>
  </si>
  <si>
    <t>Suma variables Shock de Mercado</t>
  </si>
  <si>
    <t>Porcentaje de cartera a tasa fija</t>
  </si>
  <si>
    <t>Restricciones de Riesgo Mercado (enfoque simplificado)</t>
  </si>
  <si>
    <t>Balance estático</t>
  </si>
  <si>
    <t>El cálculo del Capital Social presenta alguna inconsistencia</t>
  </si>
  <si>
    <t>El calculo del resultado de ejercicios anteriores del periodo presenta alguna inconsistencia</t>
  </si>
  <si>
    <t>Los parámetros de uno (o ambos) escenarios shock han sido alterados</t>
  </si>
  <si>
    <t>Tasa variable (%).
Spread sobre TIIE 28 o Libor 1m (solo moneda extranjera)</t>
  </si>
  <si>
    <t>Spread sobre TIIE 28 (%) o Libor 1m (solo para moneda extranjera)</t>
  </si>
  <si>
    <t>Conciliación entre hojas del formulario</t>
  </si>
  <si>
    <t>EPRC cartera vigente (Balance)</t>
  </si>
  <si>
    <t>V21</t>
  </si>
  <si>
    <t xml:space="preserve">Bajo el enfoque simplificado, los portafolios de negociación del BG (inversiones en valores y derivados) deben de permanecer constantes en los trimestres proyectados. </t>
  </si>
  <si>
    <t>Flujo de vigente a vencido (trimestral)</t>
  </si>
  <si>
    <t>Activos Líquidos Computables</t>
  </si>
  <si>
    <t>Flujo total de salida de efectivo</t>
  </si>
  <si>
    <t>Flujo total de entrada de efectivo</t>
  </si>
  <si>
    <t>Segmento de crédito 13</t>
  </si>
  <si>
    <t>Segmento de crédito 14</t>
  </si>
  <si>
    <t>Segmento de crédito 15</t>
  </si>
  <si>
    <t>Consumo-No revolvente - Otros</t>
  </si>
  <si>
    <t>Consumo-No revolvente - Nomina</t>
  </si>
  <si>
    <t>Consumo-No revolvente - Personales</t>
  </si>
  <si>
    <t>Disminución en un grado de riesgo otorgado bajo el método estándar de las 10 contrapartes calificadas con mayor exposición de las entidades que conforman los grupos VII-A y VII-B</t>
  </si>
  <si>
    <t>b. Sensibilidad al riesgo de Corporativos</t>
  </si>
  <si>
    <t>c. Sensibilidad al riesgo de Estados y Municipios</t>
  </si>
  <si>
    <t>e. Incremento de costos de fondeo</t>
  </si>
  <si>
    <t>f. Bajada de precios de activos</t>
  </si>
  <si>
    <t>d. Sensibilidad al riesgo por CVA</t>
  </si>
  <si>
    <t>Disminución en un grado de riesgo otorgado bajo el método estándar de las 10 principales contrapartes en operaciones de derivados para efectos del cálculo de requerimientos de capital por CVA</t>
  </si>
  <si>
    <t>Límite anual de proyección para enfoque simplificado</t>
  </si>
  <si>
    <t>Perfil de vencimiento libro actual</t>
  </si>
  <si>
    <t>Cálculo de capital social (Banco no consolidado)</t>
  </si>
  <si>
    <t>Acumulación del resultado de ejercicios anteriores (Banco no consolidado)</t>
  </si>
  <si>
    <t>Escenario 3</t>
  </si>
  <si>
    <t>Escenario 4</t>
  </si>
  <si>
    <t>Escenario supervisor base</t>
  </si>
  <si>
    <t>Escenario supervisor adverso</t>
  </si>
  <si>
    <t>Escenario 5</t>
  </si>
  <si>
    <t>v0</t>
  </si>
  <si>
    <t>Factor de redondeo</t>
  </si>
  <si>
    <t>Cifras en millones de pesos (sobre cartera vencida inicial + flujo a vencido del trimestre - flujo de vencido a vigente del trimestre)</t>
  </si>
  <si>
    <t>Nota: En la suma de crédito total se deben incluir todas aquellas carteras que representen más de un 5% del total de crédito a Junio de 2016</t>
  </si>
  <si>
    <t>Disminución en un grado de riesgo otorgado bajo el método estándar de las 10 contrapartes calificadas con mayor exposición de las entidades que conforman el grupo V</t>
  </si>
  <si>
    <t>Activos ponderados sujetos a riesgo</t>
  </si>
  <si>
    <t>1. Activos ponderados sujetos a riesgo</t>
  </si>
  <si>
    <t>Activos ponderados sujetos a riesgo de crédito</t>
  </si>
  <si>
    <t>Activos ponderados sujetos a riesgo de mercado</t>
  </si>
  <si>
    <t>Activos ponderados sujetos a riesgo operacional</t>
  </si>
  <si>
    <t>Activos ponderados sujetos a riesgo total</t>
  </si>
  <si>
    <t>Activos ponderados sujetos a riesgo (total)</t>
  </si>
  <si>
    <t>APSR</t>
  </si>
  <si>
    <t>Segmento de crédito 16</t>
  </si>
  <si>
    <t>Segmento de crédito 17</t>
  </si>
  <si>
    <t>Hipotecaria a la Vivienda - Media, Residencial e Interés Social</t>
  </si>
  <si>
    <t>Hipotecaria a la Vivienda - Créditos de Remodelación</t>
  </si>
  <si>
    <t>Hipotecaria a la Vivienda - Infonavit e ISSSTE</t>
  </si>
  <si>
    <t>Escenario Interno Shock</t>
  </si>
  <si>
    <t>Escenario Interno shock</t>
  </si>
  <si>
    <t>Escenario Supervisor Shock</t>
  </si>
  <si>
    <t xml:space="preserve">Escenario Supervisor Shock </t>
  </si>
  <si>
    <t>2. Shock de mercado</t>
  </si>
  <si>
    <t>3. Impacto del shock</t>
  </si>
  <si>
    <t>Consumo-No revolvente - Autos y ABCD</t>
  </si>
  <si>
    <t>Bono M 3 años (%)</t>
  </si>
  <si>
    <t>Bono M 5 años (%)</t>
  </si>
  <si>
    <t>Bono M 10 años (%)</t>
  </si>
  <si>
    <t>Tipo de cambio MXN peso - USD (pesos por dólar)</t>
  </si>
  <si>
    <t>Tipo de cambio MXN peso - EUR (pesos por euro)</t>
  </si>
  <si>
    <t>Tasa de desocupación (%)</t>
  </si>
  <si>
    <t>Exportaciones no petroleras (millones de dólares)</t>
  </si>
  <si>
    <t>Cifra histórica</t>
  </si>
  <si>
    <t>Consumo-No revolvente - Autos (ABCD)</t>
  </si>
  <si>
    <t>Pérdida Esperada (%) (anual)</t>
  </si>
  <si>
    <t>Paraestatales *</t>
  </si>
  <si>
    <t>Gobierno Federal *</t>
  </si>
  <si>
    <t>Estados y Municipios - Garantizados *</t>
  </si>
  <si>
    <t>Entidades Financieras *</t>
  </si>
  <si>
    <t>4. Razones financieras</t>
  </si>
  <si>
    <t>Balance General</t>
  </si>
  <si>
    <t>Cifras en millones de pesos. Valor promedio trimestral</t>
  </si>
  <si>
    <t>3. Volumen promedio operado</t>
  </si>
  <si>
    <t>Operaciones de crédito de carteras (Modelos - Calif Interna)</t>
  </si>
  <si>
    <t>2. Operaciones para el cálculo de riesgo de crédito</t>
  </si>
  <si>
    <t>RC07: Relativo al riesgo de crédito (emisor) por posiciones en títulos de deuda</t>
  </si>
  <si>
    <t>Grupo RC - (0%)</t>
  </si>
  <si>
    <t>Grupo RC - (20%)</t>
  </si>
  <si>
    <t>Grupo RC - (50%)</t>
  </si>
  <si>
    <t>Grupo RC - (100%)</t>
  </si>
  <si>
    <t>Grupo RC - (115%)</t>
  </si>
  <si>
    <t>Grupo RC - (120%)</t>
  </si>
  <si>
    <t>Grupo RC - (150%)</t>
  </si>
  <si>
    <t>RC08: Relativo al Riesgo de Crédito por Depósitos, Préstamos y Créditos</t>
  </si>
  <si>
    <t>Grupo RC - (10%)</t>
  </si>
  <si>
    <t>Grupo RC - (75%)</t>
  </si>
  <si>
    <t>Grupo RC - (1250%)</t>
  </si>
  <si>
    <t>3. Operaciones para el cálculo de riesgo de mercado</t>
  </si>
  <si>
    <t xml:space="preserve">RC01: Relativa a operaciones con riesgo de mercado por tasa de interés nominal en moneda nacional </t>
  </si>
  <si>
    <t>Banda 1</t>
  </si>
  <si>
    <t>Activo total</t>
  </si>
  <si>
    <t>Pasivo total</t>
  </si>
  <si>
    <t>Banda 2</t>
  </si>
  <si>
    <t>Banda 3</t>
  </si>
  <si>
    <t>Banda 4</t>
  </si>
  <si>
    <t>Banda 5</t>
  </si>
  <si>
    <t>Banda 6</t>
  </si>
  <si>
    <t>Banda 7</t>
  </si>
  <si>
    <t>Banda 8</t>
  </si>
  <si>
    <t>Banda 9</t>
  </si>
  <si>
    <t>Banda 10</t>
  </si>
  <si>
    <t>Banda 11</t>
  </si>
  <si>
    <t>Banda 12</t>
  </si>
  <si>
    <t>Banda 13</t>
  </si>
  <si>
    <t>Banda 14</t>
  </si>
  <si>
    <t xml:space="preserve">RC02: Relativa a operaciones con riesgo de mercado por sobretasa, con títulos de deuda en moneda nacional y cuya tasa de rendimiento esté integrada por una sobretasa y una tasa revisable </t>
  </si>
  <si>
    <t>Serie en operaciones con y sobre acciones</t>
  </si>
  <si>
    <t>Serie en operaciones referidas a canastas de acciones</t>
  </si>
  <si>
    <t>Serie en operaciones referidas a índices accionarios</t>
  </si>
  <si>
    <t>Cebures que no otorgan créditos o inviertan en financiamientos</t>
  </si>
  <si>
    <t>Enfoque sin Restricción</t>
  </si>
  <si>
    <t>RCs</t>
  </si>
  <si>
    <t>Cifras en millones de pesos.</t>
  </si>
  <si>
    <t>Posición Neta</t>
  </si>
  <si>
    <t>Activos Sujetos a Riesgo</t>
  </si>
  <si>
    <t>Saldo Insoluto</t>
  </si>
  <si>
    <t>Cifras en millones de pesos. Valores trimestrales no acumulados, en positivo o negativo según sea pérdida o ganancia respectivamente</t>
  </si>
  <si>
    <t>APSRC cálculados bajo metodología de crédito estándar (RC 08) de las carteras que utilizan Modelos Internos</t>
  </si>
  <si>
    <t>RC03: Relativa a operaciones con riesgo de mercado por tasa de interés real en udis y en moneda nacional</t>
  </si>
  <si>
    <t>RC04: Relativa a operaciones con riesgo de mercado por tasa de interés nominal en moneda extranjera</t>
  </si>
  <si>
    <t xml:space="preserve">RC11: Relativa a operaciones con riesgo de mercado por tasa de rendimiento referida al crecimiento del salario mínimo general o con rendimiento referido al crecimiento del salario mínimo general </t>
  </si>
  <si>
    <t xml:space="preserve"> RC05: Relativa al riesgo de mercado por operaciones con acciones y sobre acciones o con rendimiento referido a éstas </t>
  </si>
  <si>
    <t>RC08-A: Otros Activos y Operaciones Contingentes</t>
  </si>
  <si>
    <t>TIIE 91 días (%)</t>
  </si>
  <si>
    <t>TIIE 182 días (%)</t>
  </si>
  <si>
    <t>TIIE 364 días (%)</t>
  </si>
  <si>
    <t>TIIE 1092 días (%)</t>
  </si>
  <si>
    <t>TIIE 1800 días (%)</t>
  </si>
  <si>
    <t>TIIE 3600 días (%)</t>
  </si>
  <si>
    <t>Otros (incluye el Shock de Mercado)</t>
  </si>
  <si>
    <t>Dato de llenado opcional, que podría ser solicitado por la CNBV en caso de ser requerido</t>
  </si>
  <si>
    <t>Escenario interno 1</t>
  </si>
  <si>
    <t>Escenario interno 2</t>
  </si>
  <si>
    <t>Escenario interno 3</t>
  </si>
  <si>
    <t>Acciones</t>
  </si>
  <si>
    <t>Deuda</t>
  </si>
  <si>
    <t>Gubernamental (MN y UDIs)</t>
  </si>
  <si>
    <t>Privada (MN y UDIs)</t>
  </si>
  <si>
    <t>Moneda Extranjera</t>
  </si>
  <si>
    <t>Reportos</t>
  </si>
  <si>
    <t>Préstamo de Valores</t>
  </si>
  <si>
    <t>Forwards</t>
  </si>
  <si>
    <t>Futuros</t>
  </si>
  <si>
    <t>Swaps</t>
  </si>
  <si>
    <t>Mercados Reconocidos</t>
  </si>
  <si>
    <t>Mercados no Reconocidos (Interest Rate Swaps)</t>
  </si>
  <si>
    <t>Mercados no Reconocidos (Cross Currency Swaps)</t>
  </si>
  <si>
    <t>Mercados no Reconocidos (Subyacentes distintos a tasas de interés)</t>
  </si>
  <si>
    <t>Opciones</t>
  </si>
  <si>
    <t>Mercados no Reconocidos</t>
  </si>
  <si>
    <t xml:space="preserve">Warrants </t>
  </si>
  <si>
    <t>Posición Riesgo Cambiario</t>
  </si>
  <si>
    <t>t-2</t>
  </si>
  <si>
    <t>Reservas Adicionales</t>
  </si>
  <si>
    <t>Método estándar alternativo</t>
  </si>
  <si>
    <t>Asignación por línea de negocio</t>
  </si>
  <si>
    <t>1. Estado de resultados</t>
  </si>
  <si>
    <t>2. Balance general</t>
  </si>
  <si>
    <t>ASRop</t>
  </si>
  <si>
    <t>Banca
minorista</t>
  </si>
  <si>
    <r>
      <t xml:space="preserve">Cifras en %. Porcentaje del </t>
    </r>
    <r>
      <rPr>
        <b/>
        <i/>
        <u/>
        <sz val="10"/>
        <rFont val="Arial"/>
        <family val="2"/>
      </rPr>
      <t>volumen inicial</t>
    </r>
    <r>
      <rPr>
        <b/>
        <i/>
        <sz val="10"/>
        <rFont val="Arial"/>
        <family val="2"/>
      </rPr>
      <t xml:space="preserve"> (septiembre 2018) que vence cada trimestre; cada línea debe sumar ≤100%</t>
    </r>
  </si>
  <si>
    <t>Malware</t>
  </si>
  <si>
    <t>Requerimientos de capital</t>
  </si>
  <si>
    <t>TOTAL</t>
  </si>
  <si>
    <t>g. Evento por riesgo operacional</t>
  </si>
  <si>
    <t>Aplicación en el primer trimestre de proyección de la pérdida derivada del mayor evento por riesgo operacional en los últimos 5 años</t>
  </si>
  <si>
    <t>Análisis de riesgos por eventos de ciberseguridad</t>
  </si>
  <si>
    <t>a. Riesgos por ciberseguridad (estimado anual)</t>
  </si>
  <si>
    <t>Descripción riesgo</t>
  </si>
  <si>
    <t xml:space="preserve">Pérdida esperada </t>
  </si>
  <si>
    <t>Nota: Cifras acumuladas anuales por cada rubro</t>
  </si>
  <si>
    <t>Aplicación de la pérdida esperada total en cada uno de los años de proyección (al cierre de diciembre). Sin acumular el efecto de años anteriores, impacto en un punto en el año señalado.</t>
  </si>
  <si>
    <t>4. Razón de apalancamiento</t>
  </si>
  <si>
    <t>Capital Básico</t>
  </si>
  <si>
    <t>Activos Ajustados</t>
  </si>
  <si>
    <t>Razón de apalancamiento (%)</t>
  </si>
  <si>
    <t>Cifras en %. Porcentaje de distribución inicial (septiembre 2018) a cada línea de negocio por rubro; en cada rubro los porcentajes asignados al total de líneas debe sumar ≤100%</t>
  </si>
  <si>
    <t>Ciberseguridad</t>
  </si>
  <si>
    <t>TC</t>
  </si>
  <si>
    <t>Matriz cálculo EPRC con Cura</t>
  </si>
  <si>
    <t>Activos Nivel 1</t>
  </si>
  <si>
    <t>Activos nivel 2A</t>
  </si>
  <si>
    <t>Activos nivel 2B</t>
  </si>
  <si>
    <t>Activos No Líquidos</t>
  </si>
  <si>
    <t>Coeficiente de Financiamiento Estable Neto (CFEN)</t>
  </si>
  <si>
    <t>Financiamiento Estable Disponible (FED)</t>
  </si>
  <si>
    <t>Financiamiento Estable Requerido (FER)</t>
  </si>
  <si>
    <t>Coeficiente de Financiamiento Estable Neto (CEFEN)</t>
  </si>
  <si>
    <t>Entradas de efectivo por operaciones garantizadas</t>
  </si>
  <si>
    <t xml:space="preserve">Entradas de efectivo por operaciones no garantizadas </t>
  </si>
  <si>
    <t>Otras entradas de efectivo</t>
  </si>
  <si>
    <t>Financiamiento minorista no garantizado</t>
  </si>
  <si>
    <t>Financiamiento mayorista no garantizado</t>
  </si>
  <si>
    <t>Financiamiento mayorista garantizado</t>
  </si>
  <si>
    <t>Otras salidas de efectivo</t>
  </si>
  <si>
    <t>Cifras en porcentaje</t>
  </si>
  <si>
    <t>Impacto en los indicadores asumiendo la salida de los 10 principales proveedores de financiamiento mayorista:</t>
  </si>
  <si>
    <t>Impacto en los indicadores asumiendo la salida de los 10 principales depositantes:</t>
  </si>
  <si>
    <t>Saldo 10 principales líneas de crédito contingente</t>
  </si>
  <si>
    <t>1. Estructura de Fondeo</t>
  </si>
  <si>
    <t>2. Indicadores de Liquidez</t>
  </si>
  <si>
    <t>Liquidez</t>
  </si>
  <si>
    <t>Depósitos mayoristas</t>
  </si>
  <si>
    <t>Depósitos minoristas</t>
  </si>
  <si>
    <t>Cifras en millones de pesos salvo se indique lo contrario. Valor final del trimestre</t>
  </si>
  <si>
    <t>d. Exposición a las 10 principales contrapartes de crédito (excl. cartera de Estados y Municipios)</t>
  </si>
  <si>
    <t>e. Exposición a las 10 principales contrapartes de crédito de la cartera de Estados y Municipios</t>
  </si>
  <si>
    <t>f. Concentración del crédito total por los 10 principales estados</t>
  </si>
  <si>
    <t>g. Concentración de crédito total por los 10 principales sectores de la industria</t>
  </si>
  <si>
    <t>h. Pérdidas históricas a raíz de los 3 principales eventos por riesgo operacional ocurridos en los últimos 5 años</t>
  </si>
  <si>
    <t>c. Exposición a las 10 principales líneas interbancarias incondicionalmente revocables</t>
  </si>
  <si>
    <t>b. Exposición a los 10 principales proveedores de financiamiento mayorista (excluyendo líneas interbancarias)</t>
  </si>
  <si>
    <t>Impacto en los indicadores asumiendo la cancelación de las 10 principales líneas interbancarias incondicionalmente revocables:</t>
  </si>
  <si>
    <t>Tasa de T-bill de 1 mes (%)</t>
  </si>
  <si>
    <t>Tasa de T-bill de 3 meses (%)</t>
  </si>
  <si>
    <t>Tasa de T-bill de 6 meses (%)</t>
  </si>
  <si>
    <t>Tasa de T-bill de 12 meses (%)</t>
  </si>
  <si>
    <t>Tasa de T-note de 3 años (%)</t>
  </si>
  <si>
    <t>Tasa de T-note de 5 años (%)</t>
  </si>
  <si>
    <t>Tasa de T-note de 10 años (%)</t>
  </si>
  <si>
    <t>Inflación anual esperada a 12 meses (%)</t>
  </si>
  <si>
    <t>Tasa de interés nominal anual (%)</t>
  </si>
  <si>
    <t>Rendimiento / costo a tasa de interés nominal anual</t>
  </si>
  <si>
    <t>b. Evento por riesgo relacionado a la ciberseguridad</t>
  </si>
  <si>
    <t>Descripción evento por riesgo operacional</t>
  </si>
  <si>
    <t>t-3</t>
  </si>
  <si>
    <t>Pérdida Directa</t>
  </si>
  <si>
    <t>Pérdida Indirecta</t>
  </si>
  <si>
    <t>Lucro Cesante</t>
  </si>
  <si>
    <t>Ingeniería Social</t>
  </si>
  <si>
    <t>Polimórficos</t>
  </si>
  <si>
    <t>Combinados</t>
  </si>
  <si>
    <t>Inyección</t>
  </si>
  <si>
    <t>Deterioro reputacional</t>
  </si>
  <si>
    <t>Recuperación y Mitigantes</t>
  </si>
  <si>
    <t>Navegación forzada / Manipulación de URL</t>
  </si>
  <si>
    <t>Intercepción de tráfico de red / Man-In-The Middle</t>
  </si>
  <si>
    <t>Suplantación de identidad</t>
  </si>
  <si>
    <t>Escalamiento</t>
  </si>
  <si>
    <t>Buffer overflow (Desbordamiento de Buffer)</t>
  </si>
  <si>
    <t>APT  (Amenaza Persistente Avanzada)</t>
  </si>
  <si>
    <t>Zero Day</t>
  </si>
  <si>
    <t>Negación de servicio (DoS)</t>
  </si>
  <si>
    <t>Divulgación de información / DROWN (Multiprotocolo Bleichenbacher RSA padding)</t>
  </si>
  <si>
    <t xml:space="preserve">Secuestro de información mediante cifrado </t>
  </si>
  <si>
    <t>Fuerza bruta / Ataques de diccionario</t>
  </si>
  <si>
    <t>Menor o igual a un año</t>
  </si>
  <si>
    <t>Mayor a un año</t>
  </si>
  <si>
    <t>V22</t>
  </si>
  <si>
    <t>La estructura de fondeo reportada en la hoja "Liquidez" no coincide con la presentada en el Balance General de la hoja "Proyecciones Fin."</t>
  </si>
  <si>
    <t>Ejercicio de 
Proyecciones Financieras en Escenarios de Estrés
2019-2021</t>
  </si>
</sst>
</file>

<file path=xl/styles.xml><?xml version="1.0" encoding="utf-8"?>
<styleSheet xmlns="http://schemas.openxmlformats.org/spreadsheetml/2006/main" xmlns:mc="http://schemas.openxmlformats.org/markup-compatibility/2006" xmlns:x14ac="http://schemas.microsoft.com/office/spreadsheetml/2009/9/ac" mc:Ignorable="x14ac">
  <numFmts count="11">
    <numFmt numFmtId="164" formatCode="_(* #,##0.00_);_(* \(#,##0.00\);_(* &quot;-&quot;??_);_(@_)"/>
    <numFmt numFmtId="165" formatCode="_-* #,##0_-;\-* #,##0_-;_-* &quot;-&quot;??_-;_-@_-"/>
    <numFmt numFmtId="166" formatCode="0.0%"/>
    <numFmt numFmtId="167" formatCode="_(* #,##0_);_(* \(#,##0\);_(* &quot;-&quot;??_);_(@_)"/>
    <numFmt numFmtId="168" formatCode="[$€]\ #,##0.00;[Red]\-[$€]\ #,##0.00"/>
    <numFmt numFmtId="169" formatCode="dd\-mm\-yy;@"/>
    <numFmt numFmtId="170" formatCode="dd\-mm\-yyyy;@"/>
    <numFmt numFmtId="171" formatCode="yyyy"/>
    <numFmt numFmtId="172" formatCode="[$-C0A]mmm\-yy;@"/>
    <numFmt numFmtId="173" formatCode="0.000"/>
    <numFmt numFmtId="174" formatCode="0.0000%"/>
  </numFmts>
  <fonts count="52" x14ac:knownFonts="1">
    <font>
      <sz val="11"/>
      <color theme="1"/>
      <name val="Calibri"/>
      <family val="2"/>
      <scheme val="minor"/>
    </font>
    <font>
      <sz val="11"/>
      <color theme="1"/>
      <name val="Calibri"/>
      <family val="2"/>
      <scheme val="minor"/>
    </font>
    <font>
      <sz val="10"/>
      <name val="Arial"/>
      <family val="2"/>
    </font>
    <font>
      <i/>
      <sz val="10"/>
      <name val="Arial"/>
      <family val="2"/>
    </font>
    <font>
      <b/>
      <sz val="10"/>
      <name val="Arial"/>
      <family val="2"/>
    </font>
    <font>
      <b/>
      <i/>
      <sz val="10"/>
      <name val="Arial"/>
      <family val="2"/>
    </font>
    <font>
      <sz val="10"/>
      <color rgb="FFFF0000"/>
      <name val="Arial"/>
      <family val="2"/>
    </font>
    <font>
      <b/>
      <sz val="10"/>
      <color theme="0"/>
      <name val="Arial"/>
      <family val="2"/>
    </font>
    <font>
      <sz val="10"/>
      <color theme="0"/>
      <name val="Arial"/>
      <family val="2"/>
    </font>
    <font>
      <b/>
      <sz val="10"/>
      <color rgb="FFFF0000"/>
      <name val="Arial"/>
      <family val="2"/>
    </font>
    <font>
      <sz val="10"/>
      <color indexed="8"/>
      <name val="Arial"/>
      <family val="2"/>
    </font>
    <font>
      <sz val="10"/>
      <color theme="1"/>
      <name val="Arial"/>
      <family val="2"/>
    </font>
    <font>
      <b/>
      <sz val="10"/>
      <color theme="1"/>
      <name val="Arial"/>
      <family val="2"/>
    </font>
    <font>
      <sz val="8"/>
      <color theme="1"/>
      <name val="Arial"/>
      <family val="2"/>
    </font>
    <font>
      <b/>
      <sz val="8"/>
      <color theme="1"/>
      <name val="Arial"/>
      <family val="2"/>
    </font>
    <font>
      <sz val="8"/>
      <name val="Arial"/>
      <family val="2"/>
    </font>
    <font>
      <sz val="10"/>
      <color theme="0" tint="-0.14999847407452621"/>
      <name val="Arial"/>
      <family val="2"/>
    </font>
    <font>
      <sz val="11"/>
      <color rgb="FF000000"/>
      <name val="Calibri"/>
      <family val="2"/>
      <scheme val="minor"/>
    </font>
    <font>
      <sz val="1"/>
      <color indexed="8"/>
      <name val="Courier"/>
      <family val="3"/>
    </font>
    <font>
      <b/>
      <sz val="11"/>
      <name val="Arial"/>
      <family val="2"/>
    </font>
    <font>
      <sz val="11"/>
      <name val="Arial"/>
      <family val="2"/>
    </font>
    <font>
      <sz val="10"/>
      <name val="Arial"/>
      <family val="2"/>
    </font>
    <font>
      <sz val="10"/>
      <name val="Arial"/>
      <family val="2"/>
    </font>
    <font>
      <sz val="11"/>
      <color theme="1"/>
      <name val="Arial"/>
      <family val="2"/>
    </font>
    <font>
      <b/>
      <sz val="14"/>
      <color theme="1"/>
      <name val="Arial"/>
      <family val="2"/>
    </font>
    <font>
      <b/>
      <u/>
      <sz val="12"/>
      <color theme="1"/>
      <name val="Arial"/>
      <family val="2"/>
    </font>
    <font>
      <i/>
      <sz val="11"/>
      <name val="Arial"/>
      <family val="2"/>
    </font>
    <font>
      <b/>
      <sz val="11"/>
      <color theme="1"/>
      <name val="Arial"/>
      <family val="2"/>
    </font>
    <font>
      <b/>
      <i/>
      <sz val="11"/>
      <name val="Arial"/>
      <family val="2"/>
    </font>
    <font>
      <sz val="11"/>
      <color rgb="FFFF0000"/>
      <name val="Arial"/>
      <family val="2"/>
    </font>
    <font>
      <i/>
      <sz val="10"/>
      <color theme="1" tint="0.499984740745262"/>
      <name val="Arial"/>
      <family val="2"/>
    </font>
    <font>
      <sz val="10"/>
      <color theme="1" tint="0.499984740745262"/>
      <name val="Arial"/>
      <family val="2"/>
    </font>
    <font>
      <b/>
      <sz val="18"/>
      <name val="Arial"/>
      <family val="2"/>
    </font>
    <font>
      <sz val="18"/>
      <name val="Arial"/>
      <family val="2"/>
    </font>
    <font>
      <b/>
      <sz val="18"/>
      <color theme="0"/>
      <name val="Arial"/>
      <family val="2"/>
    </font>
    <font>
      <b/>
      <i/>
      <sz val="10"/>
      <color theme="0"/>
      <name val="Arial"/>
      <family val="2"/>
    </font>
    <font>
      <i/>
      <sz val="10"/>
      <color theme="0"/>
      <name val="Arial"/>
      <family val="2"/>
    </font>
    <font>
      <sz val="18"/>
      <color theme="0"/>
      <name val="Arial"/>
      <family val="2"/>
    </font>
    <font>
      <b/>
      <sz val="14"/>
      <name val="Arial"/>
      <family val="2"/>
    </font>
    <font>
      <b/>
      <i/>
      <u/>
      <sz val="10"/>
      <name val="Arial"/>
      <family val="2"/>
    </font>
    <font>
      <b/>
      <sz val="14"/>
      <color theme="0"/>
      <name val="Arial"/>
      <family val="2"/>
    </font>
    <font>
      <b/>
      <sz val="16"/>
      <color theme="0"/>
      <name val="Arial"/>
      <family val="2"/>
    </font>
    <font>
      <b/>
      <vertAlign val="superscript"/>
      <sz val="16"/>
      <color theme="0"/>
      <name val="Arial"/>
      <family val="2"/>
    </font>
    <font>
      <i/>
      <sz val="10"/>
      <color theme="0" tint="-0.499984740745262"/>
      <name val="Arial"/>
      <family val="2"/>
    </font>
    <font>
      <b/>
      <i/>
      <sz val="10"/>
      <color theme="0" tint="-0.499984740745262"/>
      <name val="Arial"/>
      <family val="2"/>
    </font>
    <font>
      <b/>
      <sz val="12"/>
      <color theme="0"/>
      <name val="Arial"/>
      <family val="2"/>
    </font>
    <font>
      <b/>
      <sz val="18"/>
      <color theme="0" tint="-0.34998626667073579"/>
      <name val="Arial"/>
      <family val="2"/>
    </font>
    <font>
      <sz val="10"/>
      <color theme="0" tint="-0.34998626667073579"/>
      <name val="Arial"/>
      <family val="2"/>
    </font>
    <font>
      <b/>
      <i/>
      <sz val="10"/>
      <color theme="0" tint="-0.34998626667073579"/>
      <name val="Arial"/>
      <family val="2"/>
    </font>
    <font>
      <sz val="14"/>
      <color rgb="FFFF0000"/>
      <name val="Arial"/>
      <family val="2"/>
    </font>
    <font>
      <sz val="10"/>
      <color theme="1"/>
      <name val="Calibri"/>
      <family val="2"/>
      <scheme val="minor"/>
    </font>
    <font>
      <u/>
      <sz val="10"/>
      <color theme="0"/>
      <name val="Arial"/>
      <family val="2"/>
    </font>
  </fonts>
  <fills count="21">
    <fill>
      <patternFill patternType="none"/>
    </fill>
    <fill>
      <patternFill patternType="gray125"/>
    </fill>
    <fill>
      <patternFill patternType="solid">
        <fgColor theme="0"/>
        <bgColor indexed="64"/>
      </patternFill>
    </fill>
    <fill>
      <patternFill patternType="solid">
        <fgColor theme="1" tint="0.499984740745262"/>
        <bgColor indexed="64"/>
      </patternFill>
    </fill>
    <fill>
      <patternFill patternType="solid">
        <fgColor theme="0" tint="-4.9989318521683403E-2"/>
        <bgColor indexed="64"/>
      </patternFill>
    </fill>
    <fill>
      <patternFill patternType="solid">
        <fgColor rgb="FFFFFF99"/>
        <bgColor indexed="64"/>
      </patternFill>
    </fill>
    <fill>
      <patternFill patternType="solid">
        <fgColor theme="8" tint="0.79998168889431442"/>
        <bgColor indexed="64"/>
      </patternFill>
    </fill>
    <fill>
      <patternFill patternType="solid">
        <fgColor theme="3"/>
        <bgColor indexed="64"/>
      </patternFill>
    </fill>
    <fill>
      <patternFill patternType="solid">
        <fgColor rgb="FFF2F2F2"/>
        <bgColor indexed="64"/>
      </patternFill>
    </fill>
    <fill>
      <patternFill patternType="solid">
        <fgColor rgb="FFFFFFCC"/>
        <bgColor indexed="64"/>
      </patternFill>
    </fill>
    <fill>
      <patternFill patternType="solid">
        <fgColor theme="6" tint="0.39997558519241921"/>
        <bgColor indexed="64"/>
      </patternFill>
    </fill>
    <fill>
      <patternFill patternType="solid">
        <fgColor rgb="FFC4D79B"/>
        <bgColor indexed="64"/>
      </patternFill>
    </fill>
    <fill>
      <patternFill patternType="solid">
        <fgColor theme="1" tint="0.249977111117893"/>
        <bgColor indexed="64"/>
      </patternFill>
    </fill>
    <fill>
      <patternFill patternType="solid">
        <fgColor theme="0" tint="-0.14999847407452621"/>
        <bgColor indexed="64"/>
      </patternFill>
    </fill>
    <fill>
      <patternFill patternType="solid">
        <fgColor theme="1"/>
        <bgColor indexed="64"/>
      </patternFill>
    </fill>
    <fill>
      <patternFill patternType="solid">
        <fgColor rgb="FF000000"/>
        <bgColor indexed="64"/>
      </patternFill>
    </fill>
    <fill>
      <patternFill patternType="solid">
        <fgColor theme="6" tint="0.39994506668294322"/>
        <bgColor indexed="64"/>
      </patternFill>
    </fill>
    <fill>
      <patternFill patternType="solid">
        <fgColor rgb="FFFFFFFF"/>
        <bgColor indexed="64"/>
      </patternFill>
    </fill>
    <fill>
      <patternFill patternType="solid">
        <fgColor rgb="FFDAEEF3"/>
        <bgColor indexed="64"/>
      </patternFill>
    </fill>
    <fill>
      <patternFill patternType="solid">
        <fgColor theme="9" tint="0.79998168889431442"/>
        <bgColor indexed="64"/>
      </patternFill>
    </fill>
    <fill>
      <patternFill patternType="solid">
        <fgColor rgb="FF808080"/>
        <bgColor indexed="64"/>
      </patternFill>
    </fill>
  </fills>
  <borders count="25">
    <border>
      <left/>
      <right/>
      <top/>
      <bottom/>
      <diagonal/>
    </border>
    <border>
      <left/>
      <right/>
      <top/>
      <bottom style="thin">
        <color indexed="55"/>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right/>
      <top style="hair">
        <color indexed="64"/>
      </top>
      <bottom/>
      <diagonal/>
    </border>
    <border>
      <left/>
      <right/>
      <top/>
      <bottom style="hair">
        <color indexed="64"/>
      </bottom>
      <diagonal/>
    </border>
    <border>
      <left/>
      <right/>
      <top style="hair">
        <color indexed="64"/>
      </top>
      <bottom style="hair">
        <color indexed="64"/>
      </bottom>
      <diagonal/>
    </border>
    <border>
      <left/>
      <right/>
      <top style="thin">
        <color indexed="64"/>
      </top>
      <bottom style="hair">
        <color indexed="64"/>
      </bottom>
      <diagonal/>
    </border>
    <border>
      <left/>
      <right/>
      <top style="hair">
        <color indexed="64"/>
      </top>
      <bottom style="thin">
        <color auto="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dotted">
        <color indexed="64"/>
      </bottom>
      <diagonal/>
    </border>
    <border>
      <left/>
      <right/>
      <top style="dotted">
        <color indexed="64"/>
      </top>
      <bottom style="dotted">
        <color indexed="64"/>
      </bottom>
      <diagonal/>
    </border>
    <border>
      <left/>
      <right/>
      <top/>
      <bottom style="thin">
        <color auto="1"/>
      </bottom>
      <diagonal/>
    </border>
    <border>
      <left/>
      <right/>
      <top/>
      <bottom style="thin">
        <color auto="1"/>
      </bottom>
      <diagonal/>
    </border>
    <border>
      <left/>
      <right style="thin">
        <color indexed="64"/>
      </right>
      <top/>
      <bottom/>
      <diagonal/>
    </border>
    <border>
      <left/>
      <right style="hair">
        <color indexed="64"/>
      </right>
      <top/>
      <bottom/>
      <diagonal/>
    </border>
    <border>
      <left/>
      <right style="hair">
        <color indexed="64"/>
      </right>
      <top style="thin">
        <color indexed="64"/>
      </top>
      <bottom style="thin">
        <color indexed="64"/>
      </bottom>
      <diagonal/>
    </border>
    <border>
      <left/>
      <right/>
      <top/>
      <bottom style="thin">
        <color auto="1"/>
      </bottom>
      <diagonal/>
    </border>
  </borders>
  <cellStyleXfs count="20">
    <xf numFmtId="0" fontId="0" fillId="0" borderId="0"/>
    <xf numFmtId="164" fontId="1" fillId="0" borderId="0" applyFont="0" applyFill="0" applyBorder="0" applyAlignment="0" applyProtection="0"/>
    <xf numFmtId="9" fontId="2" fillId="0" borderId="0" applyFont="0" applyFill="0" applyBorder="0" applyAlignment="0" applyProtection="0"/>
    <xf numFmtId="0" fontId="2" fillId="0" borderId="0"/>
    <xf numFmtId="0" fontId="1" fillId="0" borderId="0"/>
    <xf numFmtId="0" fontId="2" fillId="0" borderId="0"/>
    <xf numFmtId="0" fontId="17" fillId="0" borderId="0"/>
    <xf numFmtId="0" fontId="17" fillId="0" borderId="0"/>
    <xf numFmtId="0" fontId="2" fillId="0" borderId="0"/>
    <xf numFmtId="0" fontId="17" fillId="0" borderId="0"/>
    <xf numFmtId="0" fontId="17" fillId="0" borderId="0"/>
    <xf numFmtId="168" fontId="18" fillId="0" borderId="0">
      <protection locked="0"/>
    </xf>
    <xf numFmtId="9" fontId="1" fillId="0" borderId="0" applyFont="0" applyFill="0" applyBorder="0" applyAlignment="0" applyProtection="0"/>
    <xf numFmtId="164" fontId="2" fillId="0" borderId="0" applyFont="0" applyFill="0" applyBorder="0" applyAlignment="0" applyProtection="0"/>
    <xf numFmtId="0" fontId="2" fillId="0" borderId="0"/>
    <xf numFmtId="9" fontId="2" fillId="0" borderId="0" applyFont="0" applyFill="0" applyBorder="0" applyAlignment="0" applyProtection="0"/>
    <xf numFmtId="0" fontId="21" fillId="0" borderId="0"/>
    <xf numFmtId="0" fontId="22" fillId="0" borderId="0"/>
    <xf numFmtId="0" fontId="2" fillId="0" borderId="0"/>
    <xf numFmtId="9" fontId="1" fillId="0" borderId="0" applyFont="0" applyFill="0" applyBorder="0" applyAlignment="0" applyProtection="0"/>
  </cellStyleXfs>
  <cellXfs count="766">
    <xf numFmtId="0" fontId="0" fillId="0" borderId="0" xfId="0"/>
    <xf numFmtId="0" fontId="2" fillId="0" borderId="0" xfId="3"/>
    <xf numFmtId="0" fontId="5" fillId="0" borderId="0" xfId="3" applyFont="1"/>
    <xf numFmtId="0" fontId="6" fillId="4" borderId="0" xfId="3" applyFont="1" applyFill="1"/>
    <xf numFmtId="0" fontId="2" fillId="0" borderId="5" xfId="3" applyBorder="1"/>
    <xf numFmtId="0" fontId="2" fillId="2" borderId="0" xfId="3" applyFill="1"/>
    <xf numFmtId="0" fontId="2" fillId="0" borderId="5" xfId="3" applyBorder="1" applyAlignment="1">
      <alignment horizontal="left"/>
    </xf>
    <xf numFmtId="0" fontId="2" fillId="0" borderId="0" xfId="3" applyAlignment="1">
      <alignment horizontal="left"/>
    </xf>
    <xf numFmtId="0" fontId="2" fillId="0" borderId="6" xfId="3" applyBorder="1" applyAlignment="1">
      <alignment horizontal="left"/>
    </xf>
    <xf numFmtId="0" fontId="4" fillId="0" borderId="0" xfId="3" applyFont="1" applyAlignment="1">
      <alignment horizontal="left"/>
    </xf>
    <xf numFmtId="0" fontId="2" fillId="0" borderId="6" xfId="3" applyBorder="1"/>
    <xf numFmtId="0" fontId="2" fillId="0" borderId="0" xfId="3" applyProtection="1">
      <protection locked="0"/>
    </xf>
    <xf numFmtId="167" fontId="2" fillId="0" borderId="0" xfId="3" applyNumberFormat="1" applyAlignment="1" applyProtection="1">
      <alignment horizontal="center"/>
      <protection locked="0"/>
    </xf>
    <xf numFmtId="0" fontId="2" fillId="0" borderId="0" xfId="3" applyAlignment="1" applyProtection="1">
      <alignment horizontal="center"/>
      <protection locked="0"/>
    </xf>
    <xf numFmtId="0" fontId="2" fillId="0" borderId="0" xfId="3" applyAlignment="1" applyProtection="1">
      <alignment horizontal="left"/>
      <protection locked="0"/>
    </xf>
    <xf numFmtId="1" fontId="8" fillId="0" borderId="0" xfId="3" applyNumberFormat="1" applyFont="1" applyProtection="1">
      <protection locked="0"/>
    </xf>
    <xf numFmtId="1" fontId="10" fillId="0" borderId="0" xfId="3" applyNumberFormat="1" applyFont="1" applyProtection="1">
      <protection locked="0"/>
    </xf>
    <xf numFmtId="1" fontId="2" fillId="0" borderId="0" xfId="3" applyNumberFormat="1" applyProtection="1">
      <protection locked="0"/>
    </xf>
    <xf numFmtId="0" fontId="8" fillId="0" borderId="0" xfId="3" applyFont="1" applyProtection="1">
      <protection locked="0"/>
    </xf>
    <xf numFmtId="0" fontId="10" fillId="0" borderId="0" xfId="3" applyFont="1" applyProtection="1">
      <protection locked="0"/>
    </xf>
    <xf numFmtId="0" fontId="2" fillId="0" borderId="0" xfId="3" applyAlignment="1" applyProtection="1">
      <alignment vertical="center"/>
      <protection locked="0"/>
    </xf>
    <xf numFmtId="0" fontId="10" fillId="0" borderId="0" xfId="3" applyFont="1" applyAlignment="1" applyProtection="1">
      <alignment vertical="center"/>
      <protection locked="0"/>
    </xf>
    <xf numFmtId="0" fontId="11" fillId="0" borderId="0" xfId="3" applyFont="1" applyProtection="1">
      <protection locked="0"/>
    </xf>
    <xf numFmtId="0" fontId="7" fillId="0" borderId="0" xfId="3" applyFont="1" applyProtection="1">
      <protection locked="0"/>
    </xf>
    <xf numFmtId="0" fontId="7" fillId="0" borderId="0" xfId="3" applyFont="1" applyAlignment="1" applyProtection="1">
      <alignment horizontal="center"/>
      <protection locked="0"/>
    </xf>
    <xf numFmtId="0" fontId="2" fillId="0" borderId="0" xfId="3" applyAlignment="1" applyProtection="1">
      <alignment horizontal="left" vertical="top"/>
      <protection locked="0"/>
    </xf>
    <xf numFmtId="0" fontId="2" fillId="0" borderId="6" xfId="3" applyBorder="1" applyAlignment="1" applyProtection="1">
      <alignment horizontal="left" vertical="top"/>
      <protection locked="0"/>
    </xf>
    <xf numFmtId="167" fontId="11" fillId="0" borderId="0" xfId="3" applyNumberFormat="1" applyFont="1" applyProtection="1">
      <protection locked="0"/>
    </xf>
    <xf numFmtId="0" fontId="2" fillId="0" borderId="5" xfId="3" applyBorder="1" applyAlignment="1" applyProtection="1">
      <alignment horizontal="left"/>
      <protection locked="0"/>
    </xf>
    <xf numFmtId="0" fontId="2" fillId="0" borderId="6" xfId="3" applyBorder="1" applyAlignment="1" applyProtection="1">
      <alignment horizontal="left"/>
      <protection locked="0"/>
    </xf>
    <xf numFmtId="0" fontId="7" fillId="0" borderId="6" xfId="3" applyFont="1" applyBorder="1" applyProtection="1">
      <protection locked="0"/>
    </xf>
    <xf numFmtId="0" fontId="7" fillId="0" borderId="5" xfId="3" applyFont="1" applyBorder="1" applyProtection="1">
      <protection locked="0"/>
    </xf>
    <xf numFmtId="0" fontId="7" fillId="0" borderId="5" xfId="3" applyFont="1" applyBorder="1" applyAlignment="1" applyProtection="1">
      <alignment horizontal="center"/>
      <protection locked="0"/>
    </xf>
    <xf numFmtId="0" fontId="11" fillId="0" borderId="0" xfId="3" applyFont="1" applyAlignment="1" applyProtection="1">
      <alignment vertical="center"/>
      <protection locked="0"/>
    </xf>
    <xf numFmtId="0" fontId="7" fillId="0" borderId="6" xfId="3" applyFont="1" applyBorder="1" applyAlignment="1">
      <alignment horizontal="left" wrapText="1"/>
    </xf>
    <xf numFmtId="0" fontId="8" fillId="0" borderId="6" xfId="3" applyFont="1" applyBorder="1" applyAlignment="1">
      <alignment wrapText="1"/>
    </xf>
    <xf numFmtId="167" fontId="11" fillId="0" borderId="0" xfId="3" applyNumberFormat="1" applyFont="1" applyAlignment="1" applyProtection="1">
      <alignment horizontal="center"/>
      <protection locked="0"/>
    </xf>
    <xf numFmtId="0" fontId="12" fillId="0" borderId="0" xfId="3" applyFont="1" applyProtection="1">
      <protection locked="0"/>
    </xf>
    <xf numFmtId="0" fontId="13" fillId="0" borderId="0" xfId="3" applyFont="1" applyProtection="1">
      <protection locked="0"/>
    </xf>
    <xf numFmtId="0" fontId="14" fillId="0" borderId="0" xfId="3" applyFont="1" applyProtection="1">
      <protection locked="0"/>
    </xf>
    <xf numFmtId="4" fontId="15" fillId="0" borderId="0" xfId="3" applyNumberFormat="1" applyFont="1" applyAlignment="1" applyProtection="1">
      <alignment horizontal="left" indent="1"/>
      <protection locked="0"/>
    </xf>
    <xf numFmtId="0" fontId="12" fillId="0" borderId="0" xfId="3" applyFont="1" applyAlignment="1" applyProtection="1">
      <alignment vertical="center"/>
      <protection locked="0"/>
    </xf>
    <xf numFmtId="0" fontId="12" fillId="0" borderId="0" xfId="3" applyFont="1" applyAlignment="1" applyProtection="1">
      <alignment horizontal="left"/>
      <protection locked="0"/>
    </xf>
    <xf numFmtId="0" fontId="4" fillId="6" borderId="3" xfId="3" applyFont="1" applyFill="1" applyBorder="1" applyAlignment="1" applyProtection="1">
      <alignment horizontal="left" vertical="center" wrapText="1" indent="1"/>
      <protection locked="0"/>
    </xf>
    <xf numFmtId="4" fontId="2" fillId="0" borderId="3" xfId="3" applyNumberFormat="1" applyBorder="1" applyAlignment="1" applyProtection="1">
      <alignment horizontal="left" vertical="center"/>
      <protection locked="0"/>
    </xf>
    <xf numFmtId="0" fontId="2" fillId="0" borderId="0" xfId="5"/>
    <xf numFmtId="0" fontId="16" fillId="0" borderId="0" xfId="5" applyFont="1"/>
    <xf numFmtId="0" fontId="4" fillId="0" borderId="0" xfId="5" applyFont="1"/>
    <xf numFmtId="0" fontId="4" fillId="6" borderId="3" xfId="3" applyFont="1" applyFill="1" applyBorder="1"/>
    <xf numFmtId="0" fontId="4" fillId="0" borderId="0" xfId="3" applyFont="1" applyAlignment="1">
      <alignment vertical="center" wrapText="1"/>
    </xf>
    <xf numFmtId="0" fontId="7" fillId="7" borderId="3" xfId="3" applyFont="1" applyFill="1" applyBorder="1"/>
    <xf numFmtId="10" fontId="2" fillId="0" borderId="0" xfId="3" applyNumberFormat="1"/>
    <xf numFmtId="0" fontId="6" fillId="4" borderId="5" xfId="3" applyFont="1" applyFill="1" applyBorder="1"/>
    <xf numFmtId="0" fontId="6" fillId="4" borderId="6" xfId="3" applyFont="1" applyFill="1" applyBorder="1"/>
    <xf numFmtId="0" fontId="4" fillId="0" borderId="5" xfId="3" applyFont="1" applyBorder="1" applyAlignment="1">
      <alignment horizontal="center"/>
    </xf>
    <xf numFmtId="1" fontId="2" fillId="0" borderId="0" xfId="3" applyNumberFormat="1"/>
    <xf numFmtId="0" fontId="20" fillId="2" borderId="0" xfId="4" applyFont="1" applyFill="1"/>
    <xf numFmtId="165" fontId="20" fillId="2" borderId="0" xfId="4" applyNumberFormat="1" applyFont="1" applyFill="1"/>
    <xf numFmtId="3" fontId="2" fillId="4" borderId="0" xfId="2" applyNumberFormat="1" applyFill="1" applyAlignment="1" applyProtection="1">
      <alignment horizontal="right" wrapText="1"/>
      <protection locked="0"/>
    </xf>
    <xf numFmtId="0" fontId="11" fillId="0" borderId="0" xfId="3" applyFont="1" applyAlignment="1" applyProtection="1">
      <alignment horizontal="left"/>
      <protection locked="0"/>
    </xf>
    <xf numFmtId="3" fontId="2" fillId="0" borderId="0" xfId="3" applyNumberFormat="1" applyProtection="1">
      <protection locked="0"/>
    </xf>
    <xf numFmtId="0" fontId="6" fillId="0" borderId="0" xfId="3" applyFont="1" applyProtection="1">
      <protection locked="0"/>
    </xf>
    <xf numFmtId="0" fontId="2" fillId="10" borderId="5" xfId="3" quotePrefix="1" applyFill="1" applyBorder="1"/>
    <xf numFmtId="0" fontId="2" fillId="10" borderId="0" xfId="3" applyFill="1"/>
    <xf numFmtId="0" fontId="2" fillId="10" borderId="0" xfId="3" quotePrefix="1" applyFill="1"/>
    <xf numFmtId="0" fontId="2" fillId="0" borderId="3" xfId="3" applyBorder="1" applyAlignment="1">
      <alignment horizontal="left"/>
    </xf>
    <xf numFmtId="0" fontId="3" fillId="0" borderId="0" xfId="8" applyFont="1" applyAlignment="1">
      <alignment horizontal="left" indent="2"/>
    </xf>
    <xf numFmtId="0" fontId="2" fillId="0" borderId="0" xfId="8"/>
    <xf numFmtId="0" fontId="2" fillId="0" borderId="8" xfId="8" applyBorder="1" applyAlignment="1">
      <alignment horizontal="left"/>
    </xf>
    <xf numFmtId="0" fontId="2" fillId="0" borderId="0" xfId="8" applyAlignment="1">
      <alignment horizontal="left"/>
    </xf>
    <xf numFmtId="0" fontId="2" fillId="0" borderId="9" xfId="8" applyBorder="1" applyAlignment="1">
      <alignment horizontal="left"/>
    </xf>
    <xf numFmtId="0" fontId="4" fillId="0" borderId="10" xfId="8" applyFont="1" applyBorder="1" applyAlignment="1">
      <alignment horizontal="left" vertical="center"/>
    </xf>
    <xf numFmtId="0" fontId="2" fillId="0" borderId="10" xfId="8" applyBorder="1"/>
    <xf numFmtId="0" fontId="4" fillId="0" borderId="6" xfId="8" applyFont="1" applyBorder="1" applyAlignment="1">
      <alignment horizontal="left" vertical="center"/>
    </xf>
    <xf numFmtId="0" fontId="2" fillId="0" borderId="6" xfId="8" applyBorder="1"/>
    <xf numFmtId="0" fontId="4" fillId="0" borderId="11" xfId="8" applyFont="1" applyBorder="1" applyAlignment="1">
      <alignment horizontal="left" vertical="center"/>
    </xf>
    <xf numFmtId="0" fontId="4" fillId="0" borderId="11" xfId="8" applyFont="1" applyBorder="1"/>
    <xf numFmtId="0" fontId="4" fillId="0" borderId="0" xfId="8" applyFont="1" applyAlignment="1">
      <alignment horizontal="left" vertical="center"/>
    </xf>
    <xf numFmtId="0" fontId="4" fillId="0" borderId="0" xfId="8" applyFont="1"/>
    <xf numFmtId="0" fontId="4" fillId="0" borderId="10" xfId="8" applyFont="1" applyBorder="1"/>
    <xf numFmtId="0" fontId="4" fillId="0" borderId="6" xfId="8" applyFont="1" applyBorder="1"/>
    <xf numFmtId="0" fontId="4" fillId="0" borderId="12" xfId="8" applyFont="1" applyBorder="1" applyAlignment="1">
      <alignment horizontal="left" vertical="center"/>
    </xf>
    <xf numFmtId="0" fontId="4" fillId="0" borderId="12" xfId="8" applyFont="1" applyBorder="1"/>
    <xf numFmtId="0" fontId="2" fillId="0" borderId="5" xfId="8" applyBorder="1" applyAlignment="1">
      <alignment horizontal="left"/>
    </xf>
    <xf numFmtId="0" fontId="4" fillId="0" borderId="9" xfId="8" applyFont="1" applyBorder="1" applyAlignment="1">
      <alignment horizontal="left" vertical="center" wrapText="1"/>
    </xf>
    <xf numFmtId="0" fontId="2" fillId="0" borderId="9" xfId="8" applyBorder="1"/>
    <xf numFmtId="0" fontId="4" fillId="0" borderId="6" xfId="8" applyFont="1" applyBorder="1" applyAlignment="1">
      <alignment horizontal="left"/>
    </xf>
    <xf numFmtId="0" fontId="4" fillId="6" borderId="0" xfId="8" applyFont="1" applyFill="1" applyAlignment="1">
      <alignment horizontal="left" vertical="center" wrapText="1" indent="1"/>
    </xf>
    <xf numFmtId="0" fontId="4" fillId="0" borderId="8" xfId="8" applyFont="1" applyBorder="1"/>
    <xf numFmtId="0" fontId="4" fillId="0" borderId="10" xfId="8" applyFont="1" applyBorder="1" applyAlignment="1">
      <alignment horizontal="left"/>
    </xf>
    <xf numFmtId="0" fontId="4" fillId="0" borderId="12" xfId="8" applyFont="1" applyBorder="1" applyAlignment="1">
      <alignment horizontal="left"/>
    </xf>
    <xf numFmtId="0" fontId="4" fillId="6" borderId="3" xfId="8" applyFont="1" applyFill="1" applyBorder="1" applyAlignment="1">
      <alignment horizontal="left" indent="1"/>
    </xf>
    <xf numFmtId="0" fontId="4" fillId="0" borderId="3" xfId="8" applyFont="1" applyBorder="1"/>
    <xf numFmtId="0" fontId="4" fillId="0" borderId="11" xfId="3" applyFont="1" applyBorder="1" applyAlignment="1">
      <alignment horizontal="left"/>
    </xf>
    <xf numFmtId="0" fontId="4" fillId="0" borderId="12" xfId="3" applyFont="1" applyBorder="1" applyAlignment="1">
      <alignment horizontal="left"/>
    </xf>
    <xf numFmtId="0" fontId="2" fillId="0" borderId="0" xfId="8" applyAlignment="1">
      <alignment horizontal="right"/>
    </xf>
    <xf numFmtId="0" fontId="2" fillId="0" borderId="6" xfId="3" applyBorder="1" applyAlignment="1" applyProtection="1">
      <alignment horizontal="left" vertical="center"/>
      <protection locked="0"/>
    </xf>
    <xf numFmtId="0" fontId="2" fillId="0" borderId="5" xfId="3" applyBorder="1" applyAlignment="1" applyProtection="1">
      <alignment horizontal="left" vertical="center"/>
      <protection locked="0"/>
    </xf>
    <xf numFmtId="0" fontId="2" fillId="0" borderId="0" xfId="8" applyAlignment="1">
      <alignment horizontal="left" vertical="center"/>
    </xf>
    <xf numFmtId="0" fontId="2" fillId="0" borderId="0" xfId="3" applyAlignment="1" applyProtection="1">
      <alignment horizontal="left" vertical="center"/>
      <protection locked="0"/>
    </xf>
    <xf numFmtId="4" fontId="2" fillId="0" borderId="0" xfId="3" applyNumberFormat="1" applyAlignment="1" applyProtection="1">
      <alignment horizontal="left" vertical="top" wrapText="1"/>
      <protection locked="0"/>
    </xf>
    <xf numFmtId="3" fontId="2" fillId="4" borderId="5" xfId="8" applyNumberFormat="1" applyFill="1" applyBorder="1" applyAlignment="1">
      <alignment horizontal="right"/>
    </xf>
    <xf numFmtId="3" fontId="2" fillId="4" borderId="8" xfId="8" applyNumberFormat="1" applyFill="1" applyBorder="1" applyAlignment="1">
      <alignment horizontal="right"/>
    </xf>
    <xf numFmtId="3" fontId="2" fillId="4" borderId="0" xfId="8" applyNumberFormat="1" applyFill="1" applyAlignment="1">
      <alignment horizontal="right"/>
    </xf>
    <xf numFmtId="3" fontId="2" fillId="4" borderId="9" xfId="8" applyNumberFormat="1" applyFill="1" applyBorder="1" applyAlignment="1">
      <alignment horizontal="right"/>
    </xf>
    <xf numFmtId="3" fontId="2" fillId="4" borderId="10" xfId="8" applyNumberFormat="1" applyFill="1" applyBorder="1" applyAlignment="1">
      <alignment horizontal="right"/>
    </xf>
    <xf numFmtId="3" fontId="2" fillId="4" borderId="6" xfId="8" applyNumberFormat="1" applyFill="1" applyBorder="1" applyAlignment="1">
      <alignment horizontal="right"/>
    </xf>
    <xf numFmtId="3" fontId="2" fillId="4" borderId="11" xfId="8" applyNumberFormat="1" applyFill="1" applyBorder="1" applyAlignment="1">
      <alignment horizontal="right"/>
    </xf>
    <xf numFmtId="3" fontId="2" fillId="4" borderId="12" xfId="8" applyNumberFormat="1" applyFill="1" applyBorder="1" applyAlignment="1">
      <alignment horizontal="right"/>
    </xf>
    <xf numFmtId="3" fontId="2" fillId="4" borderId="3" xfId="8" applyNumberFormat="1" applyFill="1" applyBorder="1" applyAlignment="1">
      <alignment horizontal="right"/>
    </xf>
    <xf numFmtId="0" fontId="6" fillId="0" borderId="0" xfId="3" applyFont="1"/>
    <xf numFmtId="0" fontId="4" fillId="6" borderId="3" xfId="3" applyFont="1" applyFill="1" applyBorder="1" applyAlignment="1">
      <alignment horizontal="left" vertical="center" wrapText="1"/>
    </xf>
    <xf numFmtId="0" fontId="2" fillId="0" borderId="3" xfId="3" applyBorder="1" applyAlignment="1">
      <alignment horizontal="left" vertical="center"/>
    </xf>
    <xf numFmtId="0" fontId="7" fillId="0" borderId="0" xfId="3" applyFont="1" applyAlignment="1">
      <alignment vertical="center" wrapText="1"/>
    </xf>
    <xf numFmtId="17" fontId="6" fillId="4" borderId="6" xfId="0" applyNumberFormat="1" applyFont="1" applyFill="1" applyBorder="1" applyAlignment="1">
      <alignment horizontal="center"/>
    </xf>
    <xf numFmtId="1" fontId="6" fillId="0" borderId="3" xfId="0" applyNumberFormat="1" applyFont="1" applyBorder="1" applyAlignment="1">
      <alignment horizontal="center"/>
    </xf>
    <xf numFmtId="17" fontId="6" fillId="4" borderId="3" xfId="3" applyNumberFormat="1" applyFont="1" applyFill="1" applyBorder="1" applyAlignment="1">
      <alignment horizontal="center"/>
    </xf>
    <xf numFmtId="3" fontId="19" fillId="2" borderId="0" xfId="4" applyNumberFormat="1" applyFont="1" applyFill="1" applyAlignment="1" applyProtection="1">
      <alignment vertical="center" wrapText="1"/>
      <protection locked="0"/>
    </xf>
    <xf numFmtId="0" fontId="23" fillId="2" borderId="0" xfId="0" applyFont="1" applyFill="1"/>
    <xf numFmtId="0" fontId="25" fillId="2" borderId="0" xfId="0" applyFont="1" applyFill="1"/>
    <xf numFmtId="0" fontId="26" fillId="2" borderId="0" xfId="4" applyFont="1" applyFill="1" applyAlignment="1">
      <alignment horizontal="right"/>
    </xf>
    <xf numFmtId="0" fontId="20" fillId="2" borderId="0" xfId="4" applyFont="1" applyFill="1" applyAlignment="1">
      <alignment horizontal="right"/>
    </xf>
    <xf numFmtId="0" fontId="27" fillId="2" borderId="0" xfId="0" applyFont="1" applyFill="1"/>
    <xf numFmtId="0" fontId="28" fillId="2" borderId="0" xfId="4" applyFont="1" applyFill="1" applyAlignment="1">
      <alignment horizontal="left"/>
    </xf>
    <xf numFmtId="10" fontId="29" fillId="0" borderId="0" xfId="12" applyNumberFormat="1" applyFont="1"/>
    <xf numFmtId="0" fontId="20" fillId="10" borderId="7" xfId="4" applyFont="1" applyFill="1" applyBorder="1"/>
    <xf numFmtId="3" fontId="2" fillId="8" borderId="5" xfId="8" applyNumberFormat="1" applyFill="1" applyBorder="1" applyAlignment="1">
      <alignment horizontal="right"/>
    </xf>
    <xf numFmtId="3" fontId="2" fillId="8" borderId="8" xfId="8" applyNumberFormat="1" applyFill="1" applyBorder="1" applyAlignment="1">
      <alignment horizontal="right"/>
    </xf>
    <xf numFmtId="3" fontId="2" fillId="8" borderId="0" xfId="8" applyNumberFormat="1" applyFill="1" applyAlignment="1">
      <alignment horizontal="right"/>
    </xf>
    <xf numFmtId="3" fontId="2" fillId="8" borderId="9" xfId="8" applyNumberFormat="1" applyFill="1" applyBorder="1" applyAlignment="1">
      <alignment horizontal="right"/>
    </xf>
    <xf numFmtId="3" fontId="2" fillId="8" borderId="10" xfId="8" applyNumberFormat="1" applyFill="1" applyBorder="1" applyAlignment="1">
      <alignment horizontal="right"/>
    </xf>
    <xf numFmtId="3" fontId="2" fillId="8" borderId="6" xfId="8" applyNumberFormat="1" applyFill="1" applyBorder="1" applyAlignment="1">
      <alignment horizontal="right"/>
    </xf>
    <xf numFmtId="3" fontId="2" fillId="8" borderId="11" xfId="8" applyNumberFormat="1" applyFill="1" applyBorder="1" applyAlignment="1">
      <alignment horizontal="right"/>
    </xf>
    <xf numFmtId="3" fontId="2" fillId="8" borderId="12" xfId="8" applyNumberFormat="1" applyFill="1" applyBorder="1" applyAlignment="1">
      <alignment horizontal="right"/>
    </xf>
    <xf numFmtId="0" fontId="4" fillId="0" borderId="3" xfId="3" applyFont="1" applyBorder="1"/>
    <xf numFmtId="0" fontId="2" fillId="0" borderId="3" xfId="3" applyBorder="1" applyAlignment="1">
      <alignment horizontal="left" indent="1"/>
    </xf>
    <xf numFmtId="3" fontId="2" fillId="0" borderId="3" xfId="2" applyNumberFormat="1" applyBorder="1"/>
    <xf numFmtId="3" fontId="2" fillId="0" borderId="3" xfId="5" applyNumberFormat="1" applyBorder="1"/>
    <xf numFmtId="10" fontId="2" fillId="0" borderId="3" xfId="2" applyNumberFormat="1" applyBorder="1"/>
    <xf numFmtId="0" fontId="2" fillId="2" borderId="0" xfId="0" applyFont="1" applyFill="1"/>
    <xf numFmtId="3" fontId="9" fillId="0" borderId="5" xfId="3" applyNumberFormat="1" applyFont="1" applyBorder="1" applyAlignment="1">
      <alignment vertical="center" wrapText="1"/>
    </xf>
    <xf numFmtId="0" fontId="31" fillId="0" borderId="0" xfId="8" applyFont="1"/>
    <xf numFmtId="0" fontId="2" fillId="0" borderId="11" xfId="5" applyBorder="1"/>
    <xf numFmtId="3" fontId="2" fillId="4" borderId="11" xfId="5" applyNumberFormat="1" applyFill="1" applyBorder="1"/>
    <xf numFmtId="0" fontId="2" fillId="0" borderId="10" xfId="5" applyBorder="1"/>
    <xf numFmtId="3" fontId="2" fillId="4" borderId="10" xfId="5" applyNumberFormat="1" applyFill="1" applyBorder="1"/>
    <xf numFmtId="0" fontId="2" fillId="0" borderId="12" xfId="5" applyBorder="1"/>
    <xf numFmtId="0" fontId="2" fillId="0" borderId="3" xfId="8" applyBorder="1"/>
    <xf numFmtId="0" fontId="3" fillId="10" borderId="5" xfId="3" applyFont="1" applyFill="1" applyBorder="1" applyAlignment="1">
      <alignment horizontal="center"/>
    </xf>
    <xf numFmtId="0" fontId="3" fillId="10" borderId="0" xfId="3" applyFont="1" applyFill="1" applyAlignment="1">
      <alignment horizontal="center"/>
    </xf>
    <xf numFmtId="0" fontId="3" fillId="2" borderId="5" xfId="5" applyFont="1" applyFill="1" applyBorder="1" applyAlignment="1">
      <alignment vertical="center"/>
    </xf>
    <xf numFmtId="0" fontId="3" fillId="2" borderId="3" xfId="5" applyFont="1" applyFill="1" applyBorder="1" applyAlignment="1">
      <alignment vertical="center"/>
    </xf>
    <xf numFmtId="0" fontId="32" fillId="0" borderId="0" xfId="3" applyFont="1" applyAlignment="1">
      <alignment horizontal="left" indent="2"/>
    </xf>
    <xf numFmtId="0" fontId="33" fillId="0" borderId="0" xfId="3" applyFont="1"/>
    <xf numFmtId="0" fontId="3" fillId="0" borderId="1" xfId="3" applyFont="1" applyBorder="1" applyAlignment="1">
      <alignment horizontal="left" indent="2"/>
    </xf>
    <xf numFmtId="0" fontId="2" fillId="0" borderId="1" xfId="3" applyBorder="1"/>
    <xf numFmtId="0" fontId="8" fillId="0" borderId="0" xfId="3" applyFont="1"/>
    <xf numFmtId="0" fontId="34" fillId="14" borderId="0" xfId="3" applyFont="1" applyFill="1"/>
    <xf numFmtId="0" fontId="7" fillId="14" borderId="0" xfId="3" applyFont="1" applyFill="1"/>
    <xf numFmtId="0" fontId="8" fillId="14" borderId="0" xfId="3" applyFont="1" applyFill="1"/>
    <xf numFmtId="0" fontId="7" fillId="0" borderId="0" xfId="3" applyFont="1"/>
    <xf numFmtId="0" fontId="35" fillId="14" borderId="0" xfId="3" applyFont="1" applyFill="1"/>
    <xf numFmtId="17" fontId="7" fillId="14" borderId="3" xfId="3" applyNumberFormat="1" applyFont="1" applyFill="1" applyBorder="1" applyAlignment="1">
      <alignment horizontal="center" vertical="center"/>
    </xf>
    <xf numFmtId="0" fontId="36" fillId="0" borderId="0" xfId="8" applyFont="1" applyAlignment="1">
      <alignment horizontal="left" indent="2"/>
    </xf>
    <xf numFmtId="0" fontId="8" fillId="0" borderId="0" xfId="8" applyFont="1"/>
    <xf numFmtId="3" fontId="8" fillId="0" borderId="0" xfId="8" applyNumberFormat="1" applyFont="1" applyAlignment="1">
      <alignment horizontal="left" indent="6"/>
    </xf>
    <xf numFmtId="0" fontId="36" fillId="0" borderId="0" xfId="8" applyFont="1"/>
    <xf numFmtId="3" fontId="36" fillId="0" borderId="0" xfId="8" applyNumberFormat="1" applyFont="1" applyAlignment="1">
      <alignment horizontal="left" indent="6"/>
    </xf>
    <xf numFmtId="0" fontId="34" fillId="12" borderId="0" xfId="8" applyFont="1" applyFill="1" applyAlignment="1">
      <alignment horizontal="left"/>
    </xf>
    <xf numFmtId="0" fontId="7" fillId="12" borderId="0" xfId="8" applyFont="1" applyFill="1" applyAlignment="1">
      <alignment horizontal="left"/>
    </xf>
    <xf numFmtId="0" fontId="8" fillId="12" borderId="0" xfId="8" applyFont="1" applyFill="1"/>
    <xf numFmtId="0" fontId="5" fillId="0" borderId="0" xfId="8" applyFont="1" applyAlignment="1">
      <alignment horizontal="left"/>
    </xf>
    <xf numFmtId="0" fontId="3" fillId="0" borderId="3" xfId="8" applyFont="1" applyBorder="1"/>
    <xf numFmtId="10" fontId="2" fillId="0" borderId="3" xfId="8" applyNumberFormat="1" applyBorder="1" applyAlignment="1">
      <alignment horizontal="right"/>
    </xf>
    <xf numFmtId="0" fontId="7" fillId="0" borderId="6" xfId="5" applyFont="1" applyBorder="1"/>
    <xf numFmtId="0" fontId="5" fillId="0" borderId="3" xfId="8" applyFont="1" applyBorder="1" applyAlignment="1">
      <alignment horizontal="left"/>
    </xf>
    <xf numFmtId="0" fontId="7" fillId="0" borderId="3" xfId="3" applyFont="1" applyBorder="1" applyAlignment="1">
      <alignment vertical="center" wrapText="1"/>
    </xf>
    <xf numFmtId="0" fontId="34" fillId="3" borderId="0" xfId="3" applyFont="1" applyFill="1" applyAlignment="1">
      <alignment horizontal="left"/>
    </xf>
    <xf numFmtId="0" fontId="37" fillId="3" borderId="0" xfId="3" applyFont="1" applyFill="1"/>
    <xf numFmtId="0" fontId="23" fillId="0" borderId="0" xfId="3" applyFont="1" applyProtection="1">
      <protection locked="0"/>
    </xf>
    <xf numFmtId="0" fontId="20" fillId="0" borderId="0" xfId="3" applyFont="1" applyAlignment="1" applyProtection="1">
      <alignment horizontal="center"/>
      <protection locked="0"/>
    </xf>
    <xf numFmtId="0" fontId="20" fillId="0" borderId="0" xfId="3" applyFont="1" applyAlignment="1" applyProtection="1">
      <alignment horizontal="left"/>
      <protection locked="0"/>
    </xf>
    <xf numFmtId="0" fontId="20" fillId="0" borderId="0" xfId="3" applyFont="1" applyProtection="1">
      <protection locked="0"/>
    </xf>
    <xf numFmtId="0" fontId="7" fillId="14" borderId="3" xfId="3" applyFont="1" applyFill="1" applyBorder="1" applyAlignment="1">
      <alignment vertical="center" wrapText="1"/>
    </xf>
    <xf numFmtId="0" fontId="19" fillId="13" borderId="6" xfId="3" applyFont="1" applyFill="1" applyBorder="1" applyAlignment="1">
      <alignment horizontal="left" indent="1"/>
    </xf>
    <xf numFmtId="0" fontId="20" fillId="13" borderId="6" xfId="3" applyFont="1" applyFill="1" applyBorder="1"/>
    <xf numFmtId="0" fontId="20" fillId="13" borderId="6" xfId="3" applyFont="1" applyFill="1" applyBorder="1" applyAlignment="1">
      <alignment horizontal="center"/>
    </xf>
    <xf numFmtId="0" fontId="19" fillId="13" borderId="6" xfId="3" applyFont="1" applyFill="1" applyBorder="1" applyAlignment="1">
      <alignment horizontal="left"/>
    </xf>
    <xf numFmtId="0" fontId="19" fillId="13" borderId="3" xfId="3" applyFont="1" applyFill="1" applyBorder="1" applyAlignment="1">
      <alignment horizontal="left" indent="1"/>
    </xf>
    <xf numFmtId="0" fontId="20" fillId="13" borderId="3" xfId="3" applyFont="1" applyFill="1" applyBorder="1"/>
    <xf numFmtId="0" fontId="19" fillId="13" borderId="3" xfId="3" applyFont="1" applyFill="1" applyBorder="1" applyAlignment="1">
      <alignment horizontal="left"/>
    </xf>
    <xf numFmtId="0" fontId="20" fillId="13" borderId="3" xfId="3" applyFont="1" applyFill="1" applyBorder="1" applyAlignment="1">
      <alignment horizontal="center"/>
    </xf>
    <xf numFmtId="0" fontId="5" fillId="0" borderId="5" xfId="8" applyFont="1" applyBorder="1" applyAlignment="1">
      <alignment horizontal="left"/>
    </xf>
    <xf numFmtId="0" fontId="27" fillId="0" borderId="0" xfId="3" applyFont="1" applyProtection="1">
      <protection locked="0"/>
    </xf>
    <xf numFmtId="0" fontId="19" fillId="13" borderId="0" xfId="3" applyFont="1" applyFill="1"/>
    <xf numFmtId="0" fontId="19" fillId="13" borderId="0" xfId="3" applyFont="1" applyFill="1" applyAlignment="1">
      <alignment horizontal="center"/>
    </xf>
    <xf numFmtId="0" fontId="19" fillId="0" borderId="0" xfId="3" applyFont="1" applyProtection="1">
      <protection locked="0"/>
    </xf>
    <xf numFmtId="0" fontId="7" fillId="14" borderId="5" xfId="3" applyFont="1" applyFill="1" applyBorder="1" applyAlignment="1">
      <alignment horizontal="center" vertical="center" wrapText="1"/>
    </xf>
    <xf numFmtId="17" fontId="4" fillId="0" borderId="0" xfId="8" applyNumberFormat="1" applyFont="1" applyAlignment="1">
      <alignment horizontal="center"/>
    </xf>
    <xf numFmtId="0" fontId="23" fillId="3" borderId="0" xfId="0" applyFont="1" applyFill="1"/>
    <xf numFmtId="0" fontId="24" fillId="3" borderId="0" xfId="0" applyFont="1" applyFill="1"/>
    <xf numFmtId="169" fontId="23" fillId="3" borderId="0" xfId="0" applyNumberFormat="1" applyFont="1" applyFill="1"/>
    <xf numFmtId="0" fontId="38" fillId="0" borderId="0" xfId="8" applyFont="1"/>
    <xf numFmtId="0" fontId="2" fillId="0" borderId="5" xfId="8" applyBorder="1"/>
    <xf numFmtId="0" fontId="30" fillId="0" borderId="5" xfId="8" applyFont="1" applyBorder="1"/>
    <xf numFmtId="0" fontId="31" fillId="0" borderId="6" xfId="8" applyFont="1" applyBorder="1"/>
    <xf numFmtId="0" fontId="30" fillId="0" borderId="10" xfId="8" applyFont="1" applyBorder="1"/>
    <xf numFmtId="0" fontId="19" fillId="13" borderId="3" xfId="3" applyFont="1" applyFill="1" applyBorder="1"/>
    <xf numFmtId="3" fontId="4" fillId="0" borderId="0" xfId="8" applyNumberFormat="1" applyFont="1" applyAlignment="1">
      <alignment horizontal="left"/>
    </xf>
    <xf numFmtId="3" fontId="32" fillId="0" borderId="0" xfId="8" applyNumberFormat="1" applyFont="1" applyAlignment="1">
      <alignment horizontal="left"/>
    </xf>
    <xf numFmtId="10" fontId="20" fillId="4" borderId="7" xfId="12" applyNumberFormat="1" applyFont="1" applyFill="1" applyBorder="1"/>
    <xf numFmtId="10" fontId="20" fillId="5" borderId="7" xfId="12" applyNumberFormat="1" applyFont="1" applyFill="1" applyBorder="1"/>
    <xf numFmtId="164" fontId="20" fillId="3" borderId="7" xfId="1" applyFont="1" applyFill="1" applyBorder="1" applyProtection="1">
      <protection locked="0"/>
    </xf>
    <xf numFmtId="0" fontId="20" fillId="2" borderId="7" xfId="0" applyFont="1" applyFill="1" applyBorder="1"/>
    <xf numFmtId="3" fontId="2" fillId="4" borderId="0" xfId="3" applyNumberFormat="1" applyFill="1"/>
    <xf numFmtId="166" fontId="2" fillId="0" borderId="0" xfId="2" applyNumberFormat="1"/>
    <xf numFmtId="17" fontId="4" fillId="0" borderId="0" xfId="3" applyNumberFormat="1" applyFont="1" applyAlignment="1">
      <alignment horizontal="center" vertical="center"/>
    </xf>
    <xf numFmtId="10" fontId="2" fillId="10" borderId="5" xfId="3" applyNumberFormat="1" applyFill="1" applyBorder="1"/>
    <xf numFmtId="10" fontId="2" fillId="10" borderId="0" xfId="3" applyNumberFormat="1" applyFill="1"/>
    <xf numFmtId="10" fontId="2" fillId="10" borderId="6" xfId="3" applyNumberFormat="1" applyFill="1" applyBorder="1"/>
    <xf numFmtId="0" fontId="2" fillId="12" borderId="0" xfId="8" applyFill="1"/>
    <xf numFmtId="2" fontId="2" fillId="0" borderId="0" xfId="3" applyNumberFormat="1"/>
    <xf numFmtId="3" fontId="2" fillId="8" borderId="5" xfId="3" applyNumberFormat="1" applyFill="1" applyBorder="1"/>
    <xf numFmtId="3" fontId="2" fillId="8" borderId="6" xfId="3" applyNumberFormat="1" applyFill="1" applyBorder="1"/>
    <xf numFmtId="3" fontId="2" fillId="4" borderId="12" xfId="5" applyNumberFormat="1" applyFill="1" applyBorder="1"/>
    <xf numFmtId="3" fontId="4" fillId="0" borderId="3" xfId="3" applyNumberFormat="1" applyFont="1" applyBorder="1"/>
    <xf numFmtId="3" fontId="2" fillId="4" borderId="5" xfId="5" applyNumberFormat="1" applyFill="1" applyBorder="1"/>
    <xf numFmtId="166" fontId="2" fillId="4" borderId="0" xfId="2" applyNumberFormat="1" applyFill="1" applyAlignment="1" applyProtection="1">
      <alignment horizontal="right"/>
      <protection locked="0"/>
    </xf>
    <xf numFmtId="166" fontId="2" fillId="4" borderId="5" xfId="2" applyNumberFormat="1" applyFill="1" applyBorder="1" applyAlignment="1" applyProtection="1">
      <alignment horizontal="right"/>
      <protection locked="0"/>
    </xf>
    <xf numFmtId="9" fontId="2" fillId="4" borderId="6" xfId="2" applyFill="1" applyBorder="1" applyAlignment="1" applyProtection="1">
      <alignment horizontal="right" vertical="center"/>
      <protection locked="0"/>
    </xf>
    <xf numFmtId="9" fontId="2" fillId="4" borderId="0" xfId="2" applyFill="1" applyAlignment="1" applyProtection="1">
      <alignment horizontal="right" vertical="center"/>
      <protection locked="0"/>
    </xf>
    <xf numFmtId="9" fontId="2" fillId="4" borderId="5" xfId="2" applyFill="1" applyBorder="1" applyAlignment="1" applyProtection="1">
      <alignment horizontal="right" vertical="center"/>
      <protection locked="0"/>
    </xf>
    <xf numFmtId="9" fontId="2" fillId="4" borderId="3" xfId="2" applyFill="1" applyBorder="1" applyAlignment="1" applyProtection="1">
      <alignment horizontal="right" vertical="center"/>
      <protection locked="0"/>
    </xf>
    <xf numFmtId="3" fontId="2" fillId="4" borderId="6" xfId="2" applyNumberFormat="1" applyFill="1" applyBorder="1" applyAlignment="1" applyProtection="1">
      <alignment horizontal="right" wrapText="1"/>
      <protection locked="0"/>
    </xf>
    <xf numFmtId="3" fontId="2" fillId="4" borderId="0" xfId="2" applyNumberFormat="1" applyFill="1" applyAlignment="1" applyProtection="1">
      <alignment horizontal="right"/>
      <protection locked="0"/>
    </xf>
    <xf numFmtId="3" fontId="2" fillId="4" borderId="6" xfId="2" applyNumberFormat="1" applyFill="1" applyBorder="1" applyAlignment="1" applyProtection="1">
      <alignment horizontal="right"/>
      <protection locked="0"/>
    </xf>
    <xf numFmtId="3" fontId="2" fillId="4" borderId="5" xfId="2" applyNumberFormat="1" applyFill="1" applyBorder="1" applyAlignment="1" applyProtection="1">
      <alignment horizontal="right"/>
      <protection locked="0"/>
    </xf>
    <xf numFmtId="3" fontId="2" fillId="4" borderId="5" xfId="2" applyNumberFormat="1" applyFill="1" applyBorder="1" applyAlignment="1" applyProtection="1">
      <alignment horizontal="right" wrapText="1"/>
      <protection locked="0"/>
    </xf>
    <xf numFmtId="167" fontId="2" fillId="0" borderId="0" xfId="3" applyNumberFormat="1" applyAlignment="1" applyProtection="1">
      <alignment horizontal="left" indent="4"/>
      <protection locked="0"/>
    </xf>
    <xf numFmtId="0" fontId="4" fillId="0" borderId="0" xfId="3" applyFont="1" applyAlignment="1" applyProtection="1">
      <alignment horizontal="center"/>
      <protection locked="0"/>
    </xf>
    <xf numFmtId="166" fontId="2" fillId="4" borderId="6" xfId="3" applyNumberFormat="1" applyFill="1" applyBorder="1" applyAlignment="1" applyProtection="1">
      <alignment horizontal="right" vertical="center"/>
      <protection locked="0"/>
    </xf>
    <xf numFmtId="166" fontId="2" fillId="4" borderId="6" xfId="2" applyNumberFormat="1" applyFill="1" applyBorder="1" applyAlignment="1" applyProtection="1">
      <alignment horizontal="right" vertical="center"/>
      <protection locked="0"/>
    </xf>
    <xf numFmtId="166" fontId="2" fillId="4" borderId="0" xfId="3" applyNumberFormat="1" applyFill="1" applyAlignment="1" applyProtection="1">
      <alignment horizontal="right" vertical="center"/>
      <protection locked="0"/>
    </xf>
    <xf numFmtId="166" fontId="2" fillId="4" borderId="0" xfId="2" applyNumberFormat="1" applyFill="1" applyAlignment="1" applyProtection="1">
      <alignment horizontal="right" vertical="center"/>
      <protection locked="0"/>
    </xf>
    <xf numFmtId="166" fontId="2" fillId="4" borderId="5" xfId="3" applyNumberFormat="1" applyFill="1" applyBorder="1" applyAlignment="1" applyProtection="1">
      <alignment horizontal="right" vertical="center"/>
      <protection locked="0"/>
    </xf>
    <xf numFmtId="166" fontId="2" fillId="4" borderId="5" xfId="2" applyNumberFormat="1" applyFill="1" applyBorder="1" applyAlignment="1" applyProtection="1">
      <alignment horizontal="right" vertical="center"/>
      <protection locked="0"/>
    </xf>
    <xf numFmtId="166" fontId="2" fillId="4" borderId="3" xfId="3" applyNumberFormat="1" applyFill="1" applyBorder="1" applyAlignment="1" applyProtection="1">
      <alignment horizontal="right" vertical="center"/>
      <protection locked="0"/>
    </xf>
    <xf numFmtId="166" fontId="2" fillId="4" borderId="3" xfId="2" applyNumberFormat="1" applyFill="1" applyBorder="1" applyAlignment="1" applyProtection="1">
      <alignment horizontal="right" vertical="center"/>
      <protection locked="0"/>
    </xf>
    <xf numFmtId="3" fontId="2" fillId="4" borderId="6" xfId="2" applyNumberFormat="1" applyFill="1" applyBorder="1" applyAlignment="1" applyProtection="1">
      <alignment horizontal="right" vertical="center"/>
      <protection locked="0"/>
    </xf>
    <xf numFmtId="3" fontId="2" fillId="4" borderId="0" xfId="2" applyNumberFormat="1" applyFill="1" applyAlignment="1" applyProtection="1">
      <alignment horizontal="right" vertical="center"/>
      <protection locked="0"/>
    </xf>
    <xf numFmtId="3" fontId="2" fillId="4" borderId="5" xfId="2" applyNumberFormat="1" applyFill="1" applyBorder="1" applyAlignment="1" applyProtection="1">
      <alignment horizontal="right" vertical="center"/>
      <protection locked="0"/>
    </xf>
    <xf numFmtId="3" fontId="2" fillId="4" borderId="5" xfId="3" applyNumberFormat="1" applyFill="1" applyBorder="1"/>
    <xf numFmtId="3" fontId="2" fillId="4" borderId="6" xfId="3" applyNumberFormat="1" applyFill="1" applyBorder="1"/>
    <xf numFmtId="3" fontId="2" fillId="0" borderId="0" xfId="3" applyNumberFormat="1"/>
    <xf numFmtId="0" fontId="4" fillId="12" borderId="0" xfId="8" applyFont="1" applyFill="1" applyAlignment="1">
      <alignment horizontal="left"/>
    </xf>
    <xf numFmtId="3" fontId="4" fillId="0" borderId="5" xfId="3" applyNumberFormat="1" applyFont="1" applyBorder="1" applyAlignment="1">
      <alignment vertical="center" wrapText="1"/>
    </xf>
    <xf numFmtId="0" fontId="2" fillId="4" borderId="3" xfId="8" applyFill="1" applyBorder="1"/>
    <xf numFmtId="0" fontId="2" fillId="5" borderId="3" xfId="8" applyFill="1" applyBorder="1"/>
    <xf numFmtId="3" fontId="2" fillId="4" borderId="3" xfId="5" applyNumberFormat="1" applyFill="1" applyBorder="1"/>
    <xf numFmtId="0" fontId="5" fillId="0" borderId="0" xfId="3" applyFont="1" applyAlignment="1">
      <alignment vertical="center"/>
    </xf>
    <xf numFmtId="0" fontId="4" fillId="0" borderId="0" xfId="3" applyFont="1" applyAlignment="1">
      <alignment horizontal="right" vertical="center" wrapText="1"/>
    </xf>
    <xf numFmtId="3" fontId="2" fillId="8" borderId="3" xfId="3" applyNumberFormat="1" applyFill="1" applyBorder="1" applyAlignment="1" applyProtection="1">
      <alignment vertical="center"/>
      <protection locked="0"/>
    </xf>
    <xf numFmtId="17" fontId="7" fillId="15" borderId="3" xfId="3" applyNumberFormat="1" applyFont="1" applyFill="1" applyBorder="1" applyAlignment="1">
      <alignment horizontal="center" vertical="center"/>
    </xf>
    <xf numFmtId="0" fontId="2" fillId="0" borderId="5" xfId="8" applyBorder="1" applyAlignment="1">
      <alignment horizontal="left" vertical="center"/>
    </xf>
    <xf numFmtId="0" fontId="2" fillId="0" borderId="6" xfId="8" applyBorder="1" applyAlignment="1">
      <alignment horizontal="left" vertical="center"/>
    </xf>
    <xf numFmtId="17" fontId="6" fillId="8" borderId="6" xfId="0" applyNumberFormat="1" applyFont="1" applyFill="1" applyBorder="1" applyAlignment="1">
      <alignment horizontal="center"/>
    </xf>
    <xf numFmtId="0" fontId="7" fillId="3" borderId="5" xfId="3" applyFont="1" applyFill="1" applyBorder="1"/>
    <xf numFmtId="0" fontId="4" fillId="3" borderId="5" xfId="3" applyFont="1" applyFill="1" applyBorder="1"/>
    <xf numFmtId="3" fontId="2" fillId="0" borderId="5" xfId="8" applyNumberFormat="1" applyBorder="1" applyAlignment="1">
      <alignment horizontal="right"/>
    </xf>
    <xf numFmtId="3" fontId="2" fillId="2" borderId="0" xfId="8" applyNumberFormat="1" applyFill="1" applyAlignment="1">
      <alignment horizontal="right"/>
    </xf>
    <xf numFmtId="0" fontId="7" fillId="3" borderId="0" xfId="3" applyFont="1" applyFill="1"/>
    <xf numFmtId="0" fontId="4" fillId="3" borderId="0" xfId="3" applyFont="1" applyFill="1"/>
    <xf numFmtId="3" fontId="2" fillId="0" borderId="0" xfId="8" applyNumberFormat="1" applyAlignment="1">
      <alignment horizontal="right"/>
    </xf>
    <xf numFmtId="0" fontId="7" fillId="3" borderId="6" xfId="3" applyFont="1" applyFill="1" applyBorder="1"/>
    <xf numFmtId="0" fontId="4" fillId="3" borderId="6" xfId="3" applyFont="1" applyFill="1" applyBorder="1"/>
    <xf numFmtId="3" fontId="2" fillId="0" borderId="6" xfId="8" applyNumberFormat="1" applyBorder="1" applyAlignment="1">
      <alignment horizontal="right"/>
    </xf>
    <xf numFmtId="0" fontId="7" fillId="3" borderId="0" xfId="3" applyFont="1" applyFill="1" applyAlignment="1">
      <alignment vertical="center"/>
    </xf>
    <xf numFmtId="0" fontId="8" fillId="3" borderId="0" xfId="8" applyFont="1" applyFill="1"/>
    <xf numFmtId="0" fontId="7" fillId="3" borderId="6" xfId="3" applyFont="1" applyFill="1" applyBorder="1" applyAlignment="1">
      <alignment vertical="center"/>
    </xf>
    <xf numFmtId="0" fontId="8" fillId="3" borderId="6" xfId="8" applyFont="1" applyFill="1" applyBorder="1"/>
    <xf numFmtId="0" fontId="34" fillId="2" borderId="0" xfId="8" applyFont="1" applyFill="1" applyAlignment="1">
      <alignment horizontal="left"/>
    </xf>
    <xf numFmtId="0" fontId="4" fillId="2" borderId="0" xfId="8" applyFont="1" applyFill="1" applyAlignment="1">
      <alignment horizontal="left"/>
    </xf>
    <xf numFmtId="0" fontId="8" fillId="2" borderId="0" xfId="8" applyFont="1" applyFill="1"/>
    <xf numFmtId="3" fontId="2" fillId="17" borderId="0" xfId="8" applyNumberFormat="1" applyFill="1" applyAlignment="1">
      <alignment horizontal="right"/>
    </xf>
    <xf numFmtId="3" fontId="2" fillId="2" borderId="6" xfId="8" applyNumberFormat="1" applyFill="1" applyBorder="1" applyAlignment="1">
      <alignment horizontal="right"/>
    </xf>
    <xf numFmtId="0" fontId="2" fillId="0" borderId="6" xfId="8" applyBorder="1" applyAlignment="1">
      <alignment horizontal="right"/>
    </xf>
    <xf numFmtId="0" fontId="5" fillId="0" borderId="6" xfId="8" applyFont="1" applyBorder="1" applyAlignment="1">
      <alignment horizontal="left"/>
    </xf>
    <xf numFmtId="0" fontId="4" fillId="2" borderId="0" xfId="8" applyFont="1" applyFill="1" applyAlignment="1">
      <alignment horizontal="left" vertical="center" wrapText="1" indent="1"/>
    </xf>
    <xf numFmtId="0" fontId="4" fillId="2" borderId="0" xfId="8" applyFont="1" applyFill="1" applyAlignment="1">
      <alignment horizontal="left" vertical="center"/>
    </xf>
    <xf numFmtId="0" fontId="4" fillId="2" borderId="0" xfId="8" applyFont="1" applyFill="1"/>
    <xf numFmtId="0" fontId="2" fillId="2" borderId="0" xfId="8" applyFill="1"/>
    <xf numFmtId="0" fontId="4" fillId="6" borderId="3" xfId="8" applyFont="1" applyFill="1" applyBorder="1" applyAlignment="1">
      <alignment horizontal="left"/>
    </xf>
    <xf numFmtId="0" fontId="4" fillId="6" borderId="5" xfId="5" applyFont="1" applyFill="1" applyBorder="1"/>
    <xf numFmtId="10" fontId="4" fillId="6" borderId="3" xfId="5" applyNumberFormat="1" applyFont="1" applyFill="1" applyBorder="1"/>
    <xf numFmtId="3" fontId="2" fillId="8" borderId="3" xfId="3" applyNumberFormat="1" applyFill="1" applyBorder="1"/>
    <xf numFmtId="0" fontId="4" fillId="2" borderId="3" xfId="3" applyFont="1" applyFill="1" applyBorder="1"/>
    <xf numFmtId="0" fontId="2" fillId="2" borderId="0" xfId="5" applyFill="1"/>
    <xf numFmtId="3" fontId="2" fillId="2" borderId="3" xfId="5" applyNumberFormat="1" applyFill="1" applyBorder="1"/>
    <xf numFmtId="3" fontId="2" fillId="2" borderId="0" xfId="5" applyNumberFormat="1" applyFill="1"/>
    <xf numFmtId="0" fontId="7" fillId="14" borderId="3" xfId="3" applyFont="1" applyFill="1" applyBorder="1" applyAlignment="1">
      <alignment horizontal="center" vertical="center" wrapText="1"/>
    </xf>
    <xf numFmtId="4" fontId="2" fillId="0" borderId="0" xfId="3" applyNumberFormat="1" applyAlignment="1" applyProtection="1">
      <alignment horizontal="left"/>
      <protection locked="0"/>
    </xf>
    <xf numFmtId="0" fontId="7" fillId="12" borderId="0" xfId="3" applyFont="1" applyFill="1" applyAlignment="1">
      <alignment horizontal="left"/>
    </xf>
    <xf numFmtId="0" fontId="4" fillId="12" borderId="0" xfId="3" applyFont="1" applyFill="1" applyAlignment="1">
      <alignment horizontal="left"/>
    </xf>
    <xf numFmtId="10" fontId="2" fillId="11" borderId="5" xfId="2" applyNumberFormat="1" applyFill="1" applyBorder="1"/>
    <xf numFmtId="10" fontId="2" fillId="10" borderId="0" xfId="2" applyNumberFormat="1" applyFill="1"/>
    <xf numFmtId="10" fontId="2" fillId="2" borderId="0" xfId="2" applyNumberFormat="1" applyFill="1"/>
    <xf numFmtId="2" fontId="2" fillId="10" borderId="0" xfId="2" applyNumberFormat="1" applyFill="1"/>
    <xf numFmtId="2" fontId="2" fillId="2" borderId="0" xfId="2" applyNumberFormat="1" applyFill="1"/>
    <xf numFmtId="3" fontId="2" fillId="10" borderId="0" xfId="2" applyNumberFormat="1" applyFill="1"/>
    <xf numFmtId="3" fontId="2" fillId="11" borderId="0" xfId="2" applyNumberFormat="1" applyFill="1"/>
    <xf numFmtId="3" fontId="2" fillId="2" borderId="0" xfId="2" applyNumberFormat="1" applyFill="1"/>
    <xf numFmtId="4" fontId="2" fillId="10" borderId="0" xfId="2" applyNumberFormat="1" applyFill="1"/>
    <xf numFmtId="4" fontId="2" fillId="11" borderId="0" xfId="2" applyNumberFormat="1" applyFill="1"/>
    <xf numFmtId="4" fontId="2" fillId="2" borderId="0" xfId="2" applyNumberFormat="1" applyFill="1"/>
    <xf numFmtId="4" fontId="2" fillId="10" borderId="6" xfId="2" applyNumberFormat="1" applyFill="1" applyBorder="1"/>
    <xf numFmtId="4" fontId="2" fillId="11" borderId="6" xfId="2" applyNumberFormat="1" applyFill="1" applyBorder="1"/>
    <xf numFmtId="0" fontId="7" fillId="3" borderId="6" xfId="8" applyFont="1" applyFill="1" applyBorder="1" applyAlignment="1">
      <alignment vertical="center"/>
    </xf>
    <xf numFmtId="10" fontId="2" fillId="3" borderId="3" xfId="2" applyNumberFormat="1" applyFill="1" applyBorder="1" applyAlignment="1">
      <alignment horizontal="right" vertical="center"/>
    </xf>
    <xf numFmtId="10" fontId="2" fillId="2" borderId="3" xfId="2" applyNumberFormat="1" applyFill="1" applyBorder="1" applyAlignment="1">
      <alignment horizontal="right" vertical="center"/>
    </xf>
    <xf numFmtId="0" fontId="41" fillId="3" borderId="0" xfId="3" applyFont="1" applyFill="1" applyAlignment="1">
      <alignment horizontal="left" vertical="center"/>
    </xf>
    <xf numFmtId="0" fontId="7" fillId="0" borderId="6" xfId="3" applyFont="1" applyBorder="1" applyAlignment="1">
      <alignment vertical="center" wrapText="1"/>
    </xf>
    <xf numFmtId="0" fontId="4" fillId="6" borderId="3" xfId="3" applyFont="1" applyFill="1" applyBorder="1" applyAlignment="1">
      <alignment horizontal="left" vertical="center"/>
    </xf>
    <xf numFmtId="4" fontId="2" fillId="0" borderId="3" xfId="3" applyNumberFormat="1" applyBorder="1" applyAlignment="1" applyProtection="1">
      <alignment horizontal="left"/>
      <protection locked="0"/>
    </xf>
    <xf numFmtId="0" fontId="34" fillId="12" borderId="3" xfId="8" applyFont="1" applyFill="1" applyBorder="1" applyAlignment="1">
      <alignment horizontal="left"/>
    </xf>
    <xf numFmtId="3" fontId="2" fillId="0" borderId="0" xfId="3" applyNumberFormat="1" applyAlignment="1" applyProtection="1">
      <alignment vertical="center"/>
      <protection locked="0"/>
    </xf>
    <xf numFmtId="0" fontId="3" fillId="10" borderId="6" xfId="3" applyFont="1" applyFill="1" applyBorder="1" applyAlignment="1">
      <alignment horizontal="center"/>
    </xf>
    <xf numFmtId="0" fontId="2" fillId="0" borderId="6" xfId="3" applyBorder="1" applyAlignment="1">
      <alignment vertical="center"/>
    </xf>
    <xf numFmtId="0" fontId="2" fillId="0" borderId="11" xfId="3" applyBorder="1" applyAlignment="1">
      <alignment vertical="center"/>
    </xf>
    <xf numFmtId="3" fontId="2" fillId="0" borderId="11" xfId="3" applyNumberFormat="1" applyBorder="1" applyAlignment="1" applyProtection="1">
      <alignment vertical="center"/>
      <protection locked="0"/>
    </xf>
    <xf numFmtId="0" fontId="4" fillId="6" borderId="3" xfId="8" applyFont="1" applyFill="1" applyBorder="1" applyAlignment="1">
      <alignment vertical="center" wrapText="1"/>
    </xf>
    <xf numFmtId="172" fontId="4" fillId="8" borderId="3" xfId="3" applyNumberFormat="1" applyFont="1" applyFill="1" applyBorder="1" applyAlignment="1" applyProtection="1">
      <alignment horizontal="right"/>
      <protection locked="0"/>
    </xf>
    <xf numFmtId="0" fontId="43" fillId="0" borderId="0" xfId="3" applyFont="1" applyAlignment="1" applyProtection="1">
      <alignment vertical="center"/>
      <protection locked="0"/>
    </xf>
    <xf numFmtId="0" fontId="44" fillId="0" borderId="0" xfId="8" applyFont="1" applyAlignment="1">
      <alignment vertical="center"/>
    </xf>
    <xf numFmtId="0" fontId="2" fillId="0" borderId="0" xfId="3" applyAlignment="1">
      <alignment horizontal="left" vertical="center" indent="1"/>
    </xf>
    <xf numFmtId="0" fontId="2" fillId="0" borderId="0" xfId="3" applyAlignment="1">
      <alignment vertical="center"/>
    </xf>
    <xf numFmtId="0" fontId="2" fillId="0" borderId="13" xfId="3" applyBorder="1"/>
    <xf numFmtId="0" fontId="2" fillId="0" borderId="17" xfId="8" applyBorder="1"/>
    <xf numFmtId="0" fontId="2" fillId="0" borderId="18" xfId="3" applyBorder="1" applyAlignment="1">
      <alignment horizontal="left" vertical="center" indent="1"/>
    </xf>
    <xf numFmtId="17" fontId="2" fillId="0" borderId="18" xfId="3" applyNumberFormat="1" applyBorder="1" applyAlignment="1">
      <alignment horizontal="left" vertical="center" indent="1"/>
    </xf>
    <xf numFmtId="0" fontId="4" fillId="0" borderId="6" xfId="3" applyFont="1" applyBorder="1"/>
    <xf numFmtId="0" fontId="2" fillId="0" borderId="0" xfId="8" applyAlignment="1">
      <alignment vertical="center"/>
    </xf>
    <xf numFmtId="3" fontId="46" fillId="0" borderId="0" xfId="8" applyNumberFormat="1" applyFont="1" applyAlignment="1">
      <alignment horizontal="left"/>
    </xf>
    <xf numFmtId="0" fontId="47" fillId="0" borderId="0" xfId="3" applyFont="1"/>
    <xf numFmtId="10" fontId="47" fillId="0" borderId="0" xfId="3" applyNumberFormat="1" applyFont="1"/>
    <xf numFmtId="0" fontId="47" fillId="0" borderId="0" xfId="18" applyFont="1"/>
    <xf numFmtId="0" fontId="47" fillId="0" borderId="0" xfId="8" applyFont="1"/>
    <xf numFmtId="0" fontId="48" fillId="0" borderId="0" xfId="5" applyFont="1"/>
    <xf numFmtId="3" fontId="33" fillId="0" borderId="0" xfId="3" applyNumberFormat="1" applyFont="1"/>
    <xf numFmtId="0" fontId="2" fillId="0" borderId="0" xfId="18"/>
    <xf numFmtId="0" fontId="3" fillId="2" borderId="0" xfId="4" applyFont="1" applyFill="1" applyAlignment="1">
      <alignment horizontal="right"/>
    </xf>
    <xf numFmtId="3" fontId="9" fillId="5" borderId="7" xfId="4" applyNumberFormat="1" applyFont="1" applyFill="1" applyBorder="1" applyAlignment="1" applyProtection="1">
      <alignment vertical="center" wrapText="1"/>
      <protection locked="0"/>
    </xf>
    <xf numFmtId="9" fontId="47" fillId="0" borderId="0" xfId="3" applyNumberFormat="1" applyFont="1"/>
    <xf numFmtId="9" fontId="2" fillId="0" borderId="0" xfId="18" applyNumberFormat="1"/>
    <xf numFmtId="0" fontId="6" fillId="0" borderId="0" xfId="18" applyFont="1"/>
    <xf numFmtId="4" fontId="2" fillId="10" borderId="0" xfId="3" applyNumberFormat="1" applyFill="1"/>
    <xf numFmtId="3" fontId="2" fillId="10" borderId="0" xfId="3" applyNumberFormat="1" applyFill="1"/>
    <xf numFmtId="3" fontId="2" fillId="8" borderId="0" xfId="3" applyNumberFormat="1" applyFill="1"/>
    <xf numFmtId="3" fontId="2" fillId="4" borderId="3" xfId="3" applyNumberFormat="1" applyFill="1" applyBorder="1"/>
    <xf numFmtId="3" fontId="2" fillId="8" borderId="3" xfId="2" applyNumberFormat="1" applyFill="1" applyBorder="1"/>
    <xf numFmtId="166" fontId="2" fillId="8" borderId="0" xfId="2" applyNumberFormat="1" applyFill="1" applyAlignment="1" applyProtection="1">
      <alignment horizontal="right"/>
      <protection locked="0"/>
    </xf>
    <xf numFmtId="0" fontId="3" fillId="0" borderId="12" xfId="8" applyFont="1" applyBorder="1"/>
    <xf numFmtId="9" fontId="2" fillId="0" borderId="0" xfId="2"/>
    <xf numFmtId="9" fontId="2" fillId="0" borderId="12" xfId="2" applyBorder="1" applyAlignment="1">
      <alignment horizontal="right"/>
    </xf>
    <xf numFmtId="0" fontId="2" fillId="8" borderId="3" xfId="8" applyFill="1" applyBorder="1"/>
    <xf numFmtId="3" fontId="2" fillId="8" borderId="3" xfId="8" applyNumberFormat="1" applyFill="1" applyBorder="1" applyAlignment="1">
      <alignment horizontal="right"/>
    </xf>
    <xf numFmtId="3" fontId="2" fillId="17" borderId="6" xfId="8" applyNumberFormat="1" applyFill="1" applyBorder="1" applyAlignment="1">
      <alignment horizontal="right"/>
    </xf>
    <xf numFmtId="166" fontId="2" fillId="8" borderId="6" xfId="2" applyNumberFormat="1" applyFill="1" applyBorder="1" applyAlignment="1" applyProtection="1">
      <alignment horizontal="right"/>
      <protection locked="0"/>
    </xf>
    <xf numFmtId="166" fontId="2" fillId="8" borderId="5" xfId="2" applyNumberFormat="1" applyFill="1" applyBorder="1" applyAlignment="1" applyProtection="1">
      <alignment horizontal="right" wrapText="1"/>
      <protection locked="0"/>
    </xf>
    <xf numFmtId="166" fontId="2" fillId="8" borderId="0" xfId="2" applyNumberFormat="1" applyFill="1" applyAlignment="1" applyProtection="1">
      <alignment horizontal="right" wrapText="1"/>
      <protection locked="0"/>
    </xf>
    <xf numFmtId="166" fontId="2" fillId="8" borderId="6" xfId="2" applyNumberFormat="1" applyFill="1" applyBorder="1" applyAlignment="1" applyProtection="1">
      <alignment horizontal="right" wrapText="1"/>
      <protection locked="0"/>
    </xf>
    <xf numFmtId="9" fontId="2" fillId="8" borderId="5" xfId="2" applyFill="1" applyBorder="1" applyAlignment="1" applyProtection="1">
      <alignment horizontal="right" vertical="center"/>
      <protection locked="0"/>
    </xf>
    <xf numFmtId="9" fontId="2" fillId="8" borderId="0" xfId="2" applyFill="1" applyAlignment="1" applyProtection="1">
      <alignment horizontal="right" vertical="center"/>
      <protection locked="0"/>
    </xf>
    <xf numFmtId="9" fontId="2" fillId="8" borderId="6" xfId="2" applyFill="1" applyBorder="1" applyAlignment="1" applyProtection="1">
      <alignment horizontal="right" vertical="center"/>
      <protection locked="0"/>
    </xf>
    <xf numFmtId="10" fontId="2" fillId="11" borderId="5" xfId="3" applyNumberFormat="1" applyFill="1" applyBorder="1"/>
    <xf numFmtId="10" fontId="2" fillId="11" borderId="0" xfId="3" applyNumberFormat="1" applyFill="1"/>
    <xf numFmtId="10" fontId="2" fillId="11" borderId="6" xfId="3" applyNumberFormat="1" applyFill="1" applyBorder="1"/>
    <xf numFmtId="3" fontId="2" fillId="8" borderId="11" xfId="5" applyNumberFormat="1" applyFill="1" applyBorder="1"/>
    <xf numFmtId="3" fontId="2" fillId="8" borderId="5" xfId="5" applyNumberFormat="1" applyFill="1" applyBorder="1"/>
    <xf numFmtId="0" fontId="33" fillId="2" borderId="0" xfId="3" applyFont="1" applyFill="1"/>
    <xf numFmtId="0" fontId="2" fillId="2" borderId="1" xfId="3" applyFill="1" applyBorder="1"/>
    <xf numFmtId="3" fontId="32" fillId="2" borderId="0" xfId="8" applyNumberFormat="1" applyFont="1" applyFill="1" applyAlignment="1">
      <alignment horizontal="left"/>
    </xf>
    <xf numFmtId="0" fontId="45" fillId="2" borderId="0" xfId="8" applyFont="1" applyFill="1" applyAlignment="1">
      <alignment horizontal="center" vertical="center"/>
    </xf>
    <xf numFmtId="0" fontId="2" fillId="2" borderId="6" xfId="3" applyFill="1" applyBorder="1"/>
    <xf numFmtId="0" fontId="2" fillId="2" borderId="0" xfId="18" applyFill="1"/>
    <xf numFmtId="0" fontId="2" fillId="2" borderId="0" xfId="8" applyFill="1" applyAlignment="1">
      <alignment vertical="center"/>
    </xf>
    <xf numFmtId="3" fontId="2" fillId="8" borderId="3" xfId="5" applyNumberFormat="1" applyFill="1" applyBorder="1"/>
    <xf numFmtId="0" fontId="34" fillId="15" borderId="0" xfId="3" applyFont="1" applyFill="1"/>
    <xf numFmtId="3" fontId="2" fillId="0" borderId="3" xfId="3" applyNumberFormat="1" applyBorder="1" applyAlignment="1" applyProtection="1">
      <alignment vertical="center"/>
      <protection locked="0"/>
    </xf>
    <xf numFmtId="0" fontId="7" fillId="14" borderId="6" xfId="3" applyFont="1" applyFill="1" applyBorder="1" applyAlignment="1">
      <alignment horizontal="center" vertical="center" wrapText="1"/>
    </xf>
    <xf numFmtId="164" fontId="2" fillId="0" borderId="0" xfId="1" applyFont="1"/>
    <xf numFmtId="10" fontId="2" fillId="4" borderId="5" xfId="2" applyNumberFormat="1" applyFill="1" applyBorder="1"/>
    <xf numFmtId="4" fontId="2" fillId="4" borderId="6" xfId="2" applyNumberFormat="1" applyFill="1" applyBorder="1"/>
    <xf numFmtId="10" fontId="2" fillId="4" borderId="0" xfId="2" applyNumberFormat="1" applyFill="1"/>
    <xf numFmtId="166" fontId="2" fillId="4" borderId="0" xfId="3" applyNumberFormat="1" applyFill="1"/>
    <xf numFmtId="166" fontId="2" fillId="4" borderId="0" xfId="2" applyNumberFormat="1" applyFill="1"/>
    <xf numFmtId="4" fontId="2" fillId="4" borderId="0" xfId="3" applyNumberFormat="1" applyFill="1"/>
    <xf numFmtId="2" fontId="2" fillId="4" borderId="0" xfId="2" applyNumberFormat="1" applyFill="1"/>
    <xf numFmtId="3" fontId="2" fillId="4" borderId="0" xfId="2" applyNumberFormat="1" applyFill="1"/>
    <xf numFmtId="4" fontId="2" fillId="4" borderId="0" xfId="2" applyNumberFormat="1" applyFill="1"/>
    <xf numFmtId="10" fontId="2" fillId="4" borderId="5" xfId="3" applyNumberFormat="1" applyFill="1" applyBorder="1"/>
    <xf numFmtId="10" fontId="2" fillId="4" borderId="0" xfId="3" applyNumberFormat="1" applyFill="1"/>
    <xf numFmtId="10" fontId="2" fillId="4" borderId="6" xfId="3" applyNumberFormat="1" applyFill="1" applyBorder="1"/>
    <xf numFmtId="0" fontId="2" fillId="2" borderId="0" xfId="3" applyFill="1" applyAlignment="1">
      <alignment horizontal="left"/>
    </xf>
    <xf numFmtId="0" fontId="2" fillId="2" borderId="6" xfId="3" applyFill="1" applyBorder="1" applyAlignment="1">
      <alignment horizontal="left"/>
    </xf>
    <xf numFmtId="0" fontId="2" fillId="2" borderId="0" xfId="8" applyFill="1" applyAlignment="1">
      <alignment horizontal="left"/>
    </xf>
    <xf numFmtId="0" fontId="2" fillId="2" borderId="5" xfId="8" applyFill="1" applyBorder="1"/>
    <xf numFmtId="0" fontId="2" fillId="2" borderId="8" xfId="8" applyFill="1" applyBorder="1" applyAlignment="1">
      <alignment horizontal="left"/>
    </xf>
    <xf numFmtId="0" fontId="2" fillId="2" borderId="0" xfId="8" applyFill="1" applyAlignment="1">
      <alignment horizontal="left" vertical="center"/>
    </xf>
    <xf numFmtId="4" fontId="2" fillId="2" borderId="0" xfId="3" applyNumberFormat="1" applyFill="1" applyAlignment="1" applyProtection="1">
      <alignment horizontal="left"/>
      <protection locked="0"/>
    </xf>
    <xf numFmtId="4" fontId="2" fillId="2" borderId="5" xfId="3" applyNumberFormat="1" applyFill="1" applyBorder="1" applyAlignment="1" applyProtection="1">
      <alignment horizontal="left" vertical="top" wrapText="1"/>
      <protection locked="0"/>
    </xf>
    <xf numFmtId="4" fontId="2" fillId="2" borderId="0" xfId="3" applyNumberFormat="1" applyFill="1" applyAlignment="1" applyProtection="1">
      <alignment horizontal="left" vertical="top" wrapText="1"/>
      <protection locked="0"/>
    </xf>
    <xf numFmtId="4" fontId="2" fillId="2" borderId="5" xfId="3" applyNumberFormat="1" applyFill="1" applyBorder="1" applyAlignment="1" applyProtection="1">
      <alignment horizontal="left" vertical="center" wrapText="1"/>
      <protection locked="0"/>
    </xf>
    <xf numFmtId="0" fontId="35" fillId="14" borderId="6" xfId="3" applyFont="1" applyFill="1" applyBorder="1"/>
    <xf numFmtId="0" fontId="19" fillId="2" borderId="0" xfId="3" applyFont="1" applyFill="1"/>
    <xf numFmtId="0" fontId="2" fillId="2" borderId="5" xfId="3" applyFill="1" applyBorder="1" applyAlignment="1">
      <alignment horizontal="left"/>
    </xf>
    <xf numFmtId="0" fontId="0" fillId="2" borderId="0" xfId="0" applyFill="1"/>
    <xf numFmtId="9" fontId="2" fillId="4" borderId="5" xfId="3" applyNumberFormat="1" applyFill="1" applyBorder="1"/>
    <xf numFmtId="9" fontId="2" fillId="4" borderId="0" xfId="3" applyNumberFormat="1" applyFill="1"/>
    <xf numFmtId="0" fontId="2" fillId="4" borderId="0" xfId="3" applyFill="1" applyAlignment="1">
      <alignment horizontal="left"/>
    </xf>
    <xf numFmtId="0" fontId="2" fillId="4" borderId="0" xfId="18" applyFill="1"/>
    <xf numFmtId="0" fontId="2" fillId="4" borderId="5" xfId="3" applyFill="1" applyBorder="1" applyAlignment="1">
      <alignment horizontal="left"/>
    </xf>
    <xf numFmtId="1" fontId="2" fillId="10" borderId="5" xfId="3" quotePrefix="1" applyNumberFormat="1" applyFill="1" applyBorder="1"/>
    <xf numFmtId="1" fontId="2" fillId="10" borderId="0" xfId="3" quotePrefix="1" applyNumberFormat="1" applyFill="1"/>
    <xf numFmtId="1" fontId="2" fillId="10" borderId="0" xfId="3" applyNumberFormat="1" applyFill="1"/>
    <xf numFmtId="173" fontId="2" fillId="0" borderId="0" xfId="3" applyNumberFormat="1"/>
    <xf numFmtId="0" fontId="4" fillId="2" borderId="0" xfId="3" applyFont="1" applyFill="1" applyAlignment="1">
      <alignment horizontal="left"/>
    </xf>
    <xf numFmtId="0" fontId="2" fillId="0" borderId="1" xfId="3" applyBorder="1" applyAlignment="1">
      <alignment horizontal="left"/>
    </xf>
    <xf numFmtId="0" fontId="36" fillId="0" borderId="0" xfId="3" applyFont="1" applyAlignment="1">
      <alignment horizontal="left" indent="2"/>
    </xf>
    <xf numFmtId="3" fontId="32" fillId="0" borderId="0" xfId="3" applyNumberFormat="1" applyFont="1" applyAlignment="1">
      <alignment horizontal="left"/>
    </xf>
    <xf numFmtId="0" fontId="8" fillId="2" borderId="0" xfId="3" applyFont="1" applyFill="1"/>
    <xf numFmtId="3" fontId="4" fillId="0" borderId="0" xfId="3" applyNumberFormat="1" applyFont="1" applyAlignment="1">
      <alignment horizontal="left"/>
    </xf>
    <xf numFmtId="3" fontId="8" fillId="0" borderId="0" xfId="3" applyNumberFormat="1" applyFont="1" applyAlignment="1">
      <alignment horizontal="left" indent="6"/>
    </xf>
    <xf numFmtId="0" fontId="7" fillId="2" borderId="0" xfId="3" applyFont="1" applyFill="1"/>
    <xf numFmtId="0" fontId="36" fillId="0" borderId="0" xfId="3" applyFont="1"/>
    <xf numFmtId="3" fontId="36" fillId="0" borderId="0" xfId="3" applyNumberFormat="1" applyFont="1" applyAlignment="1">
      <alignment horizontal="left" indent="6"/>
    </xf>
    <xf numFmtId="17" fontId="7" fillId="14" borderId="0" xfId="3" applyNumberFormat="1" applyFont="1" applyFill="1" applyAlignment="1">
      <alignment horizontal="center" vertical="center"/>
    </xf>
    <xf numFmtId="0" fontId="3" fillId="0" borderId="0" xfId="3" applyFont="1" applyAlignment="1">
      <alignment horizontal="left" indent="2"/>
    </xf>
    <xf numFmtId="0" fontId="34" fillId="12" borderId="0" xfId="3" applyFont="1" applyFill="1" applyAlignment="1">
      <alignment horizontal="left"/>
    </xf>
    <xf numFmtId="0" fontId="8" fillId="12" borderId="0" xfId="3" applyFont="1" applyFill="1"/>
    <xf numFmtId="0" fontId="5" fillId="0" borderId="5" xfId="3" applyFont="1" applyBorder="1" applyAlignment="1">
      <alignment horizontal="left"/>
    </xf>
    <xf numFmtId="0" fontId="7" fillId="0" borderId="5" xfId="3" applyFont="1" applyBorder="1" applyAlignment="1">
      <alignment vertical="center" wrapText="1"/>
    </xf>
    <xf numFmtId="0" fontId="7" fillId="2" borderId="0" xfId="3" applyFont="1" applyFill="1" applyAlignment="1">
      <alignment vertical="center" wrapText="1"/>
    </xf>
    <xf numFmtId="166" fontId="4" fillId="0" borderId="3" xfId="2" applyNumberFormat="1" applyFont="1" applyBorder="1" applyAlignment="1">
      <alignment vertical="center" wrapText="1"/>
    </xf>
    <xf numFmtId="167" fontId="4" fillId="0" borderId="3" xfId="1" applyNumberFormat="1" applyFont="1" applyBorder="1" applyAlignment="1">
      <alignment vertical="center" wrapText="1"/>
    </xf>
    <xf numFmtId="0" fontId="4" fillId="18" borderId="3" xfId="3" applyFont="1" applyFill="1" applyBorder="1" applyAlignment="1">
      <alignment horizontal="left" vertical="center"/>
    </xf>
    <xf numFmtId="0" fontId="3" fillId="18" borderId="3" xfId="3" applyFont="1" applyFill="1" applyBorder="1" applyAlignment="1">
      <alignment horizontal="left" vertical="center" indent="1"/>
    </xf>
    <xf numFmtId="1" fontId="2" fillId="2" borderId="0" xfId="2" applyNumberFormat="1" applyFill="1" applyAlignment="1">
      <alignment horizontal="right"/>
    </xf>
    <xf numFmtId="167" fontId="2" fillId="4" borderId="3" xfId="1" applyNumberFormat="1" applyFont="1" applyFill="1" applyBorder="1" applyAlignment="1">
      <alignment horizontal="right"/>
    </xf>
    <xf numFmtId="167" fontId="2" fillId="8" borderId="3" xfId="1" applyNumberFormat="1" applyFont="1" applyFill="1" applyBorder="1" applyAlignment="1">
      <alignment horizontal="right"/>
    </xf>
    <xf numFmtId="0" fontId="3" fillId="2" borderId="3" xfId="3" applyFont="1" applyFill="1" applyBorder="1" applyAlignment="1">
      <alignment horizontal="left" vertical="center" indent="1"/>
    </xf>
    <xf numFmtId="0" fontId="2" fillId="12" borderId="0" xfId="3" applyFill="1"/>
    <xf numFmtId="1" fontId="2" fillId="0" borderId="0" xfId="2" applyNumberFormat="1" applyAlignment="1">
      <alignment horizontal="right"/>
    </xf>
    <xf numFmtId="0" fontId="5" fillId="0" borderId="3" xfId="3" applyFont="1" applyBorder="1" applyAlignment="1">
      <alignment horizontal="left"/>
    </xf>
    <xf numFmtId="0" fontId="5" fillId="0" borderId="0" xfId="3" applyFont="1" applyAlignment="1">
      <alignment horizontal="left"/>
    </xf>
    <xf numFmtId="2" fontId="6" fillId="0" borderId="0" xfId="2" applyNumberFormat="1" applyFont="1"/>
    <xf numFmtId="0" fontId="2" fillId="2" borderId="5" xfId="3" applyFill="1" applyBorder="1" applyAlignment="1">
      <alignment vertical="center" wrapText="1"/>
    </xf>
    <xf numFmtId="0" fontId="2" fillId="2" borderId="5" xfId="3" applyFill="1" applyBorder="1" applyAlignment="1">
      <alignment horizontal="left" vertical="center" wrapText="1" indent="1"/>
    </xf>
    <xf numFmtId="167" fontId="11" fillId="4" borderId="5" xfId="1" applyNumberFormat="1" applyFont="1" applyFill="1" applyBorder="1" applyAlignment="1">
      <alignment wrapText="1"/>
    </xf>
    <xf numFmtId="1" fontId="11" fillId="2" borderId="0" xfId="5" applyNumberFormat="1" applyFont="1" applyFill="1" applyAlignment="1">
      <alignment horizontal="right"/>
    </xf>
    <xf numFmtId="0" fontId="2" fillId="2" borderId="8" xfId="3" applyFill="1" applyBorder="1" applyAlignment="1">
      <alignment vertical="center" wrapText="1"/>
    </xf>
    <xf numFmtId="0" fontId="2" fillId="2" borderId="8" xfId="3" applyFill="1" applyBorder="1" applyAlignment="1">
      <alignment horizontal="left" vertical="center" wrapText="1" indent="1"/>
    </xf>
    <xf numFmtId="167" fontId="11" fillId="4" borderId="8" xfId="1" applyNumberFormat="1" applyFont="1" applyFill="1" applyBorder="1" applyAlignment="1">
      <alignment wrapText="1"/>
    </xf>
    <xf numFmtId="1" fontId="11" fillId="2" borderId="0" xfId="2" applyNumberFormat="1" applyFont="1" applyFill="1" applyAlignment="1">
      <alignment horizontal="right"/>
    </xf>
    <xf numFmtId="0" fontId="2" fillId="2" borderId="10" xfId="3" applyFill="1" applyBorder="1" applyAlignment="1">
      <alignment vertical="center" wrapText="1"/>
    </xf>
    <xf numFmtId="0" fontId="2" fillId="2" borderId="10" xfId="3" applyFill="1" applyBorder="1" applyAlignment="1">
      <alignment horizontal="left" vertical="center" wrapText="1" indent="1"/>
    </xf>
    <xf numFmtId="167" fontId="11" fillId="4" borderId="10" xfId="1" applyNumberFormat="1" applyFont="1" applyFill="1" applyBorder="1" applyAlignment="1">
      <alignment wrapText="1"/>
    </xf>
    <xf numFmtId="0" fontId="2" fillId="2" borderId="0" xfId="3" applyFill="1" applyAlignment="1">
      <alignment vertical="center" wrapText="1"/>
    </xf>
    <xf numFmtId="0" fontId="2" fillId="2" borderId="0" xfId="3" applyFill="1" applyAlignment="1">
      <alignment horizontal="left" vertical="center" wrapText="1" indent="1"/>
    </xf>
    <xf numFmtId="167" fontId="11" fillId="2" borderId="0" xfId="1" applyNumberFormat="1" applyFont="1" applyFill="1" applyAlignment="1">
      <alignment horizontal="right"/>
    </xf>
    <xf numFmtId="167" fontId="11" fillId="4" borderId="12" xfId="1" applyNumberFormat="1" applyFont="1" applyFill="1" applyBorder="1" applyAlignment="1">
      <alignment wrapText="1"/>
    </xf>
    <xf numFmtId="0" fontId="2" fillId="2" borderId="11" xfId="3" applyFill="1" applyBorder="1" applyAlignment="1">
      <alignment vertical="center" wrapText="1"/>
    </xf>
    <xf numFmtId="0" fontId="2" fillId="2" borderId="11" xfId="3" applyFill="1" applyBorder="1" applyAlignment="1">
      <alignment horizontal="left" vertical="center" wrapText="1" indent="1"/>
    </xf>
    <xf numFmtId="167" fontId="11" fillId="8" borderId="9" xfId="1" applyNumberFormat="1" applyFont="1" applyFill="1" applyBorder="1" applyAlignment="1">
      <alignment horizontal="right"/>
    </xf>
    <xf numFmtId="0" fontId="2" fillId="2" borderId="9" xfId="3" applyFill="1" applyBorder="1" applyAlignment="1">
      <alignment vertical="center" wrapText="1"/>
    </xf>
    <xf numFmtId="167" fontId="11" fillId="8" borderId="10" xfId="1" applyNumberFormat="1" applyFont="1" applyFill="1" applyBorder="1" applyAlignment="1">
      <alignment horizontal="right"/>
    </xf>
    <xf numFmtId="0" fontId="2" fillId="2" borderId="12" xfId="3" applyFill="1" applyBorder="1" applyAlignment="1">
      <alignment vertical="center" wrapText="1"/>
    </xf>
    <xf numFmtId="0" fontId="2" fillId="2" borderId="12" xfId="3" applyFill="1" applyBorder="1" applyAlignment="1">
      <alignment horizontal="left" vertical="center" wrapText="1" indent="1"/>
    </xf>
    <xf numFmtId="167" fontId="11" fillId="8" borderId="12" xfId="1" applyNumberFormat="1" applyFont="1" applyFill="1" applyBorder="1" applyAlignment="1">
      <alignment horizontal="right"/>
    </xf>
    <xf numFmtId="0" fontId="2" fillId="2" borderId="9" xfId="3" applyFill="1" applyBorder="1" applyAlignment="1">
      <alignment horizontal="left" vertical="center" wrapText="1" indent="1"/>
    </xf>
    <xf numFmtId="167" fontId="11" fillId="8" borderId="11" xfId="1" applyNumberFormat="1" applyFont="1" applyFill="1" applyBorder="1" applyAlignment="1">
      <alignment horizontal="right"/>
    </xf>
    <xf numFmtId="0" fontId="2" fillId="2" borderId="6" xfId="3" applyFill="1" applyBorder="1" applyAlignment="1">
      <alignment vertical="center" wrapText="1"/>
    </xf>
    <xf numFmtId="0" fontId="2" fillId="2" borderId="6" xfId="3" applyFill="1" applyBorder="1" applyAlignment="1">
      <alignment horizontal="left" vertical="center" wrapText="1" indent="1"/>
    </xf>
    <xf numFmtId="167" fontId="11" fillId="8" borderId="6" xfId="1" applyNumberFormat="1" applyFont="1" applyFill="1" applyBorder="1" applyAlignment="1">
      <alignment horizontal="right"/>
    </xf>
    <xf numFmtId="0" fontId="7" fillId="2" borderId="3" xfId="3" applyFont="1" applyFill="1" applyBorder="1" applyAlignment="1">
      <alignment horizontal="left"/>
    </xf>
    <xf numFmtId="0" fontId="7" fillId="2" borderId="5" xfId="3" applyFont="1" applyFill="1" applyBorder="1" applyAlignment="1">
      <alignment horizontal="left"/>
    </xf>
    <xf numFmtId="0" fontId="7" fillId="2" borderId="0" xfId="3" applyFont="1" applyFill="1" applyAlignment="1">
      <alignment horizontal="left"/>
    </xf>
    <xf numFmtId="1" fontId="11" fillId="0" borderId="0" xfId="3" applyNumberFormat="1" applyFont="1"/>
    <xf numFmtId="1" fontId="11" fillId="4" borderId="5" xfId="5" applyNumberFormat="1" applyFont="1" applyFill="1" applyBorder="1"/>
    <xf numFmtId="1" fontId="11" fillId="4" borderId="0" xfId="5" applyNumberFormat="1" applyFont="1" applyFill="1"/>
    <xf numFmtId="1" fontId="11" fillId="2" borderId="0" xfId="5" applyNumberFormat="1" applyFont="1" applyFill="1"/>
    <xf numFmtId="1" fontId="11" fillId="4" borderId="8" xfId="5" applyNumberFormat="1" applyFont="1" applyFill="1" applyBorder="1"/>
    <xf numFmtId="1" fontId="11" fillId="8" borderId="8" xfId="5" applyNumberFormat="1" applyFont="1" applyFill="1" applyBorder="1"/>
    <xf numFmtId="1" fontId="11" fillId="4" borderId="9" xfId="5" applyNumberFormat="1" applyFont="1" applyFill="1" applyBorder="1"/>
    <xf numFmtId="1" fontId="11" fillId="8" borderId="9" xfId="5" applyNumberFormat="1" applyFont="1" applyFill="1" applyBorder="1"/>
    <xf numFmtId="167" fontId="11" fillId="4" borderId="5" xfId="1" applyNumberFormat="1" applyFont="1" applyFill="1" applyBorder="1"/>
    <xf numFmtId="167" fontId="11" fillId="4" borderId="0" xfId="1" applyNumberFormat="1" applyFont="1" applyFill="1"/>
    <xf numFmtId="167" fontId="11" fillId="8" borderId="8" xfId="1" applyNumberFormat="1" applyFont="1" applyFill="1" applyBorder="1"/>
    <xf numFmtId="167" fontId="11" fillId="8" borderId="9" xfId="1" applyNumberFormat="1" applyFont="1" applyFill="1" applyBorder="1"/>
    <xf numFmtId="167" fontId="11" fillId="4" borderId="8" xfId="1" applyNumberFormat="1" applyFont="1" applyFill="1" applyBorder="1"/>
    <xf numFmtId="167" fontId="11" fillId="4" borderId="9" xfId="1" applyNumberFormat="1" applyFont="1" applyFill="1" applyBorder="1"/>
    <xf numFmtId="164" fontId="11" fillId="4" borderId="5" xfId="1" applyFont="1" applyFill="1" applyBorder="1"/>
    <xf numFmtId="164" fontId="11" fillId="4" borderId="0" xfId="1" applyFont="1" applyFill="1"/>
    <xf numFmtId="164" fontId="11" fillId="4" borderId="8" xfId="1" applyFont="1" applyFill="1" applyBorder="1"/>
    <xf numFmtId="164" fontId="11" fillId="4" borderId="9" xfId="1" applyFont="1" applyFill="1" applyBorder="1"/>
    <xf numFmtId="167" fontId="11" fillId="4" borderId="6" xfId="1" applyNumberFormat="1" applyFont="1" applyFill="1" applyBorder="1"/>
    <xf numFmtId="1" fontId="11" fillId="4" borderId="6" xfId="5" applyNumberFormat="1" applyFont="1" applyFill="1" applyBorder="1"/>
    <xf numFmtId="0" fontId="2" fillId="0" borderId="6" xfId="3" applyBorder="1" applyAlignment="1">
      <alignment horizontal="left" indent="1"/>
    </xf>
    <xf numFmtId="0" fontId="3" fillId="2" borderId="6" xfId="3" applyFont="1" applyFill="1" applyBorder="1" applyAlignment="1">
      <alignment horizontal="left" vertical="center" indent="1"/>
    </xf>
    <xf numFmtId="0" fontId="2" fillId="0" borderId="11" xfId="3" applyBorder="1" applyAlignment="1">
      <alignment horizontal="left" indent="1"/>
    </xf>
    <xf numFmtId="0" fontId="3" fillId="2" borderId="11" xfId="3" applyFont="1" applyFill="1" applyBorder="1" applyAlignment="1">
      <alignment horizontal="left" vertical="center" indent="1"/>
    </xf>
    <xf numFmtId="167" fontId="2" fillId="4" borderId="6" xfId="1" applyNumberFormat="1" applyFont="1" applyFill="1" applyBorder="1" applyAlignment="1">
      <alignment horizontal="right"/>
    </xf>
    <xf numFmtId="167" fontId="2" fillId="4" borderId="11" xfId="1" applyNumberFormat="1" applyFont="1" applyFill="1" applyBorder="1" applyAlignment="1">
      <alignment horizontal="right"/>
    </xf>
    <xf numFmtId="0" fontId="37" fillId="2" borderId="0" xfId="3" applyFont="1" applyFill="1"/>
    <xf numFmtId="0" fontId="5" fillId="2" borderId="0" xfId="8" applyFont="1" applyFill="1" applyAlignment="1">
      <alignment horizontal="left" vertical="center"/>
    </xf>
    <xf numFmtId="0" fontId="2" fillId="0" borderId="12" xfId="8" applyBorder="1"/>
    <xf numFmtId="9" fontId="2" fillId="10" borderId="0" xfId="3" applyNumberFormat="1" applyFill="1"/>
    <xf numFmtId="9" fontId="2" fillId="16" borderId="6" xfId="3" applyNumberFormat="1" applyFill="1" applyBorder="1"/>
    <xf numFmtId="10" fontId="2" fillId="11" borderId="0" xfId="2" applyNumberFormat="1" applyFill="1"/>
    <xf numFmtId="167" fontId="2" fillId="19" borderId="3" xfId="1" applyNumberFormat="1" applyFont="1" applyFill="1" applyBorder="1" applyAlignment="1">
      <alignment horizontal="right"/>
    </xf>
    <xf numFmtId="167" fontId="2" fillId="19" borderId="11" xfId="1" applyNumberFormat="1" applyFont="1" applyFill="1" applyBorder="1" applyAlignment="1">
      <alignment horizontal="right"/>
    </xf>
    <xf numFmtId="167" fontId="11" fillId="19" borderId="5" xfId="1" applyNumberFormat="1" applyFont="1" applyFill="1" applyBorder="1" applyAlignment="1">
      <alignment wrapText="1"/>
    </xf>
    <xf numFmtId="167" fontId="11" fillId="19" borderId="8" xfId="1" applyNumberFormat="1" applyFont="1" applyFill="1" applyBorder="1" applyAlignment="1">
      <alignment wrapText="1"/>
    </xf>
    <xf numFmtId="167" fontId="11" fillId="19" borderId="10" xfId="1" applyNumberFormat="1" applyFont="1" applyFill="1" applyBorder="1" applyAlignment="1">
      <alignment wrapText="1"/>
    </xf>
    <xf numFmtId="167" fontId="11" fillId="19" borderId="12" xfId="1" applyNumberFormat="1" applyFont="1" applyFill="1" applyBorder="1" applyAlignment="1">
      <alignment wrapText="1"/>
    </xf>
    <xf numFmtId="167" fontId="11" fillId="19" borderId="9" xfId="1" applyNumberFormat="1" applyFont="1" applyFill="1" applyBorder="1" applyAlignment="1">
      <alignment horizontal="right"/>
    </xf>
    <xf numFmtId="167" fontId="11" fillId="19" borderId="10" xfId="1" applyNumberFormat="1" applyFont="1" applyFill="1" applyBorder="1" applyAlignment="1">
      <alignment horizontal="right"/>
    </xf>
    <xf numFmtId="167" fontId="11" fillId="19" borderId="12" xfId="1" applyNumberFormat="1" applyFont="1" applyFill="1" applyBorder="1" applyAlignment="1">
      <alignment horizontal="right"/>
    </xf>
    <xf numFmtId="167" fontId="11" fillId="19" borderId="11" xfId="1" applyNumberFormat="1" applyFont="1" applyFill="1" applyBorder="1" applyAlignment="1">
      <alignment horizontal="right"/>
    </xf>
    <xf numFmtId="167" fontId="11" fillId="19" borderId="6" xfId="1" applyNumberFormat="1" applyFont="1" applyFill="1" applyBorder="1" applyAlignment="1">
      <alignment horizontal="right"/>
    </xf>
    <xf numFmtId="1" fontId="11" fillId="19" borderId="5" xfId="5" applyNumberFormat="1" applyFont="1" applyFill="1" applyBorder="1"/>
    <xf numFmtId="1" fontId="11" fillId="19" borderId="0" xfId="5" applyNumberFormat="1" applyFont="1" applyFill="1"/>
    <xf numFmtId="1" fontId="11" fillId="19" borderId="8" xfId="5" applyNumberFormat="1" applyFont="1" applyFill="1" applyBorder="1"/>
    <xf numFmtId="1" fontId="11" fillId="19" borderId="9" xfId="5" applyNumberFormat="1" applyFont="1" applyFill="1" applyBorder="1"/>
    <xf numFmtId="1" fontId="11" fillId="19" borderId="6" xfId="5" applyNumberFormat="1" applyFont="1" applyFill="1" applyBorder="1"/>
    <xf numFmtId="0" fontId="20" fillId="19" borderId="7" xfId="4" applyFont="1" applyFill="1" applyBorder="1"/>
    <xf numFmtId="0" fontId="2" fillId="0" borderId="3" xfId="3" applyBorder="1"/>
    <xf numFmtId="0" fontId="2" fillId="0" borderId="19" xfId="3" applyBorder="1"/>
    <xf numFmtId="0" fontId="2" fillId="0" borderId="0" xfId="3" applyAlignment="1">
      <alignment horizontal="left" indent="1"/>
    </xf>
    <xf numFmtId="164" fontId="2" fillId="0" borderId="3" xfId="1" applyFont="1" applyBorder="1" applyAlignment="1">
      <alignment horizontal="right"/>
    </xf>
    <xf numFmtId="0" fontId="34" fillId="2" borderId="0" xfId="3" applyFont="1" applyFill="1" applyAlignment="1">
      <alignment horizontal="left"/>
    </xf>
    <xf numFmtId="0" fontId="34" fillId="12" borderId="5" xfId="8" applyFont="1" applyFill="1" applyBorder="1" applyAlignment="1">
      <alignment horizontal="left"/>
    </xf>
    <xf numFmtId="0" fontId="35" fillId="2" borderId="0" xfId="3" applyFont="1" applyFill="1"/>
    <xf numFmtId="0" fontId="7" fillId="14" borderId="0" xfId="3" applyFont="1" applyFill="1" applyAlignment="1">
      <alignment horizontal="center" vertical="center" wrapText="1"/>
    </xf>
    <xf numFmtId="0" fontId="7" fillId="2" borderId="0" xfId="3" applyFont="1" applyFill="1" applyAlignment="1">
      <alignment horizontal="center" vertical="center" wrapText="1"/>
    </xf>
    <xf numFmtId="0" fontId="49" fillId="0" borderId="0" xfId="3" applyFont="1" applyAlignment="1">
      <alignment horizontal="center" vertical="center"/>
    </xf>
    <xf numFmtId="0" fontId="4" fillId="0" borderId="0" xfId="3" applyFont="1" applyAlignment="1">
      <alignment horizontal="left" vertical="center"/>
    </xf>
    <xf numFmtId="0" fontId="34" fillId="12" borderId="5" xfId="3" applyFont="1" applyFill="1" applyBorder="1" applyAlignment="1">
      <alignment horizontal="left"/>
    </xf>
    <xf numFmtId="0" fontId="2" fillId="20" borderId="5" xfId="3" applyFill="1" applyBorder="1" applyAlignment="1">
      <alignment horizontal="left"/>
    </xf>
    <xf numFmtId="0" fontId="2" fillId="0" borderId="9" xfId="3" applyBorder="1" applyAlignment="1">
      <alignment horizontal="left"/>
    </xf>
    <xf numFmtId="0" fontId="2" fillId="20" borderId="9" xfId="3" applyFill="1" applyBorder="1" applyAlignment="1">
      <alignment horizontal="left"/>
    </xf>
    <xf numFmtId="0" fontId="2" fillId="20" borderId="0" xfId="3" applyFill="1" applyAlignment="1">
      <alignment horizontal="left"/>
    </xf>
    <xf numFmtId="0" fontId="2" fillId="20" borderId="0" xfId="3" applyFill="1"/>
    <xf numFmtId="0" fontId="2" fillId="2" borderId="9" xfId="3" applyFill="1" applyBorder="1"/>
    <xf numFmtId="0" fontId="2" fillId="20" borderId="9" xfId="3" applyFill="1" applyBorder="1"/>
    <xf numFmtId="0" fontId="4" fillId="0" borderId="8" xfId="3" applyFont="1" applyBorder="1"/>
    <xf numFmtId="0" fontId="4" fillId="0" borderId="0" xfId="3" applyFont="1"/>
    <xf numFmtId="0" fontId="4" fillId="20" borderId="0" xfId="3" applyFont="1" applyFill="1"/>
    <xf numFmtId="0" fontId="2" fillId="2" borderId="8" xfId="3" applyFill="1" applyBorder="1" applyAlignment="1">
      <alignment horizontal="left"/>
    </xf>
    <xf numFmtId="0" fontId="2" fillId="20" borderId="8" xfId="3" applyFill="1" applyBorder="1" applyAlignment="1">
      <alignment horizontal="left"/>
    </xf>
    <xf numFmtId="0" fontId="2" fillId="0" borderId="8" xfId="3" applyBorder="1" applyAlignment="1">
      <alignment horizontal="left"/>
    </xf>
    <xf numFmtId="0" fontId="4" fillId="0" borderId="8" xfId="3" applyFont="1" applyBorder="1" applyAlignment="1">
      <alignment horizontal="left" vertical="center"/>
    </xf>
    <xf numFmtId="0" fontId="4" fillId="20" borderId="0" xfId="3" applyFont="1" applyFill="1" applyAlignment="1">
      <alignment horizontal="left" vertical="center"/>
    </xf>
    <xf numFmtId="0" fontId="4" fillId="0" borderId="8" xfId="3" applyFont="1" applyBorder="1" applyAlignment="1">
      <alignment vertical="center"/>
    </xf>
    <xf numFmtId="0" fontId="4" fillId="0" borderId="10" xfId="3" applyFont="1" applyBorder="1" applyAlignment="1">
      <alignment vertical="center"/>
    </xf>
    <xf numFmtId="0" fontId="4" fillId="20" borderId="10" xfId="3" applyFont="1" applyFill="1" applyBorder="1" applyAlignment="1">
      <alignment vertical="center"/>
    </xf>
    <xf numFmtId="0" fontId="4" fillId="0" borderId="12" xfId="3" applyFont="1" applyBorder="1"/>
    <xf numFmtId="0" fontId="4" fillId="0" borderId="19" xfId="3" applyFont="1" applyBorder="1"/>
    <xf numFmtId="0" fontId="4" fillId="20" borderId="19" xfId="3" applyFont="1" applyFill="1" applyBorder="1"/>
    <xf numFmtId="0" fontId="5" fillId="0" borderId="0" xfId="8" applyFont="1" applyAlignment="1">
      <alignment horizontal="center" vertical="center"/>
    </xf>
    <xf numFmtId="0" fontId="5" fillId="2" borderId="0" xfId="8" applyFont="1" applyFill="1" applyAlignment="1">
      <alignment horizontal="left"/>
    </xf>
    <xf numFmtId="0" fontId="4" fillId="0" borderId="9" xfId="8" applyFont="1" applyBorder="1" applyAlignment="1">
      <alignment horizontal="left" vertical="center"/>
    </xf>
    <xf numFmtId="0" fontId="2" fillId="0" borderId="15" xfId="3" applyBorder="1"/>
    <xf numFmtId="0" fontId="3" fillId="2" borderId="20" xfId="3" applyFont="1" applyFill="1" applyBorder="1" applyAlignment="1">
      <alignment horizontal="left" vertical="center" indent="1"/>
    </xf>
    <xf numFmtId="0" fontId="2" fillId="2" borderId="6" xfId="3" applyFill="1" applyBorder="1" applyAlignment="1">
      <alignment horizontal="left" indent="1"/>
    </xf>
    <xf numFmtId="0" fontId="4" fillId="2" borderId="3" xfId="3" applyFont="1" applyFill="1" applyBorder="1" applyAlignment="1">
      <alignment horizontal="left" vertical="center"/>
    </xf>
    <xf numFmtId="0" fontId="2" fillId="2" borderId="20" xfId="3" applyFill="1" applyBorder="1" applyAlignment="1">
      <alignment horizontal="left" indent="1"/>
    </xf>
    <xf numFmtId="167" fontId="2" fillId="2" borderId="20" xfId="1" applyNumberFormat="1" applyFont="1" applyFill="1" applyBorder="1" applyAlignment="1">
      <alignment horizontal="right"/>
    </xf>
    <xf numFmtId="167" fontId="2" fillId="2" borderId="3" xfId="1" applyNumberFormat="1" applyFont="1" applyFill="1" applyBorder="1" applyAlignment="1">
      <alignment horizontal="right"/>
    </xf>
    <xf numFmtId="0" fontId="7" fillId="14" borderId="21" xfId="3" applyFont="1" applyFill="1" applyBorder="1"/>
    <xf numFmtId="0" fontId="35" fillId="14" borderId="21" xfId="3" applyFont="1" applyFill="1" applyBorder="1"/>
    <xf numFmtId="17" fontId="7" fillId="15" borderId="4" xfId="3" applyNumberFormat="1" applyFont="1" applyFill="1" applyBorder="1" applyAlignment="1">
      <alignment horizontal="center" vertical="center"/>
    </xf>
    <xf numFmtId="0" fontId="7" fillId="12" borderId="5" xfId="8" applyFont="1" applyFill="1" applyBorder="1" applyAlignment="1">
      <alignment horizontal="left"/>
    </xf>
    <xf numFmtId="9" fontId="2" fillId="4" borderId="5" xfId="2" applyFill="1" applyBorder="1" applyAlignment="1">
      <alignment horizontal="center" vertical="center"/>
    </xf>
    <xf numFmtId="9" fontId="2" fillId="8" borderId="5" xfId="2" applyFill="1" applyBorder="1" applyAlignment="1">
      <alignment horizontal="center" vertical="center"/>
    </xf>
    <xf numFmtId="9" fontId="2" fillId="4" borderId="0" xfId="2" applyFill="1" applyAlignment="1">
      <alignment horizontal="center" vertical="center"/>
    </xf>
    <xf numFmtId="9" fontId="2" fillId="8" borderId="0" xfId="2" applyFill="1" applyAlignment="1">
      <alignment horizontal="center" vertical="center"/>
    </xf>
    <xf numFmtId="9" fontId="2" fillId="8" borderId="8" xfId="2" applyFill="1" applyBorder="1" applyAlignment="1">
      <alignment horizontal="center" vertical="center"/>
    </xf>
    <xf numFmtId="9" fontId="2" fillId="4" borderId="8" xfId="2" applyFill="1" applyBorder="1" applyAlignment="1">
      <alignment horizontal="center" vertical="center"/>
    </xf>
    <xf numFmtId="9" fontId="2" fillId="8" borderId="9" xfId="2" applyFill="1" applyBorder="1" applyAlignment="1">
      <alignment horizontal="center" vertical="center"/>
    </xf>
    <xf numFmtId="9" fontId="2" fillId="4" borderId="9" xfId="2" applyFill="1" applyBorder="1" applyAlignment="1">
      <alignment horizontal="center" vertical="center"/>
    </xf>
    <xf numFmtId="9" fontId="2" fillId="8" borderId="6" xfId="2" applyFill="1" applyBorder="1" applyAlignment="1">
      <alignment horizontal="center" vertical="center"/>
    </xf>
    <xf numFmtId="9" fontId="2" fillId="4" borderId="6" xfId="2" applyFill="1" applyBorder="1" applyAlignment="1">
      <alignment horizontal="center" vertical="center"/>
    </xf>
    <xf numFmtId="9" fontId="4" fillId="20" borderId="0" xfId="3" applyNumberFormat="1" applyFont="1" applyFill="1" applyAlignment="1">
      <alignment horizontal="right"/>
    </xf>
    <xf numFmtId="9" fontId="2" fillId="20" borderId="8" xfId="3" applyNumberFormat="1" applyFill="1" applyBorder="1" applyAlignment="1">
      <alignment horizontal="right"/>
    </xf>
    <xf numFmtId="9" fontId="2" fillId="20" borderId="0" xfId="3" applyNumberFormat="1" applyFill="1" applyAlignment="1">
      <alignment horizontal="right"/>
    </xf>
    <xf numFmtId="9" fontId="2" fillId="20" borderId="9" xfId="3" applyNumberFormat="1" applyFill="1" applyBorder="1" applyAlignment="1">
      <alignment horizontal="right"/>
    </xf>
    <xf numFmtId="9" fontId="4" fillId="20" borderId="0" xfId="3" applyNumberFormat="1" applyFont="1" applyFill="1" applyAlignment="1">
      <alignment horizontal="right" vertical="center"/>
    </xf>
    <xf numFmtId="9" fontId="2" fillId="4" borderId="0" xfId="3" applyNumberFormat="1" applyFill="1" applyAlignment="1">
      <alignment horizontal="center" vertical="center"/>
    </xf>
    <xf numFmtId="9" fontId="2" fillId="4" borderId="0" xfId="3" applyNumberFormat="1" applyFill="1" applyAlignment="1">
      <alignment horizontal="right" vertical="center"/>
    </xf>
    <xf numFmtId="9" fontId="2" fillId="4" borderId="9" xfId="3" applyNumberFormat="1" applyFill="1" applyBorder="1" applyAlignment="1">
      <alignment horizontal="right" vertical="center"/>
    </xf>
    <xf numFmtId="9" fontId="2" fillId="4" borderId="8" xfId="3" applyNumberFormat="1" applyFill="1" applyBorder="1" applyAlignment="1">
      <alignment horizontal="right" vertical="center"/>
    </xf>
    <xf numFmtId="9" fontId="2" fillId="4" borderId="9" xfId="3" applyNumberFormat="1" applyFill="1" applyBorder="1" applyAlignment="1">
      <alignment horizontal="center" vertical="center"/>
    </xf>
    <xf numFmtId="9" fontId="4" fillId="4" borderId="10" xfId="3" applyNumberFormat="1" applyFont="1" applyFill="1" applyBorder="1" applyAlignment="1">
      <alignment horizontal="center" vertical="center"/>
    </xf>
    <xf numFmtId="9" fontId="2" fillId="8" borderId="10" xfId="2" applyFill="1" applyBorder="1" applyAlignment="1">
      <alignment horizontal="center" vertical="center"/>
    </xf>
    <xf numFmtId="9" fontId="2" fillId="4" borderId="10" xfId="2" applyFill="1" applyBorder="1" applyAlignment="1">
      <alignment horizontal="center" vertical="center"/>
    </xf>
    <xf numFmtId="9" fontId="2" fillId="8" borderId="12" xfId="2" applyFill="1" applyBorder="1" applyAlignment="1">
      <alignment horizontal="center" vertical="center"/>
    </xf>
    <xf numFmtId="9" fontId="2" fillId="4" borderId="12" xfId="2" applyFill="1" applyBorder="1" applyAlignment="1">
      <alignment horizontal="center" vertical="center"/>
    </xf>
    <xf numFmtId="9" fontId="2" fillId="3" borderId="3" xfId="2" applyFill="1" applyBorder="1" applyAlignment="1">
      <alignment horizontal="center" vertical="center"/>
    </xf>
    <xf numFmtId="9" fontId="2" fillId="4" borderId="11" xfId="2" applyFill="1" applyBorder="1" applyAlignment="1">
      <alignment horizontal="center" vertical="center"/>
    </xf>
    <xf numFmtId="9" fontId="2" fillId="3" borderId="10" xfId="2" applyFill="1" applyBorder="1" applyAlignment="1">
      <alignment horizontal="center" vertical="center"/>
    </xf>
    <xf numFmtId="9" fontId="2" fillId="8" borderId="11" xfId="2" applyFill="1" applyBorder="1" applyAlignment="1">
      <alignment horizontal="center" vertical="center"/>
    </xf>
    <xf numFmtId="9" fontId="2" fillId="3" borderId="12" xfId="2" applyFill="1" applyBorder="1" applyAlignment="1">
      <alignment horizontal="center" vertical="center"/>
    </xf>
    <xf numFmtId="9" fontId="2" fillId="4" borderId="8" xfId="3" applyNumberFormat="1" applyFill="1" applyBorder="1" applyAlignment="1">
      <alignment horizontal="center" vertical="center"/>
    </xf>
    <xf numFmtId="0" fontId="2" fillId="0" borderId="20" xfId="3" applyBorder="1" applyAlignment="1">
      <alignment horizontal="center" vertical="center"/>
    </xf>
    <xf numFmtId="174" fontId="2" fillId="4" borderId="9" xfId="2" applyNumberFormat="1" applyFill="1" applyBorder="1" applyAlignment="1">
      <alignment horizontal="center" vertical="center"/>
    </xf>
    <xf numFmtId="0" fontId="4" fillId="0" borderId="0" xfId="18" applyFont="1" applyAlignment="1">
      <alignment horizontal="center" vertical="center"/>
    </xf>
    <xf numFmtId="0" fontId="2" fillId="0" borderId="0" xfId="18" applyAlignment="1">
      <alignment horizontal="center" vertical="center"/>
    </xf>
    <xf numFmtId="9" fontId="20" fillId="2" borderId="0" xfId="2" applyFont="1" applyFill="1" applyAlignment="1">
      <alignment horizontal="center"/>
    </xf>
    <xf numFmtId="9" fontId="20" fillId="2" borderId="5" xfId="2" applyFont="1" applyFill="1" applyBorder="1" applyAlignment="1">
      <alignment horizontal="center"/>
    </xf>
    <xf numFmtId="9" fontId="2" fillId="2" borderId="5" xfId="2" applyFill="1" applyBorder="1" applyAlignment="1">
      <alignment horizontal="center" vertical="center"/>
    </xf>
    <xf numFmtId="9" fontId="2" fillId="2" borderId="0" xfId="2" applyFill="1" applyAlignment="1">
      <alignment horizontal="center" vertical="center"/>
    </xf>
    <xf numFmtId="9" fontId="2" fillId="2" borderId="8" xfId="2" applyFill="1" applyBorder="1" applyAlignment="1">
      <alignment horizontal="center" vertical="center"/>
    </xf>
    <xf numFmtId="9" fontId="2" fillId="2" borderId="9" xfId="2" applyFill="1" applyBorder="1" applyAlignment="1">
      <alignment horizontal="center" vertical="center"/>
    </xf>
    <xf numFmtId="9" fontId="2" fillId="2" borderId="6" xfId="2" applyFill="1" applyBorder="1" applyAlignment="1">
      <alignment horizontal="center" vertical="center"/>
    </xf>
    <xf numFmtId="9" fontId="2" fillId="2" borderId="10" xfId="2" applyFill="1" applyBorder="1" applyAlignment="1">
      <alignment horizontal="center" vertical="center"/>
    </xf>
    <xf numFmtId="9" fontId="2" fillId="2" borderId="12" xfId="2" applyFill="1" applyBorder="1" applyAlignment="1">
      <alignment horizontal="center" vertical="center"/>
    </xf>
    <xf numFmtId="9" fontId="2" fillId="2" borderId="11" xfId="2" applyFill="1" applyBorder="1" applyAlignment="1">
      <alignment horizontal="center" vertical="center"/>
    </xf>
    <xf numFmtId="9" fontId="2" fillId="2" borderId="0" xfId="3" applyNumberFormat="1" applyFill="1" applyAlignment="1">
      <alignment horizontal="center" vertical="center"/>
    </xf>
    <xf numFmtId="9" fontId="2" fillId="2" borderId="9" xfId="3" applyNumberFormat="1" applyFill="1" applyBorder="1" applyAlignment="1">
      <alignment horizontal="center" vertical="center"/>
    </xf>
    <xf numFmtId="9" fontId="2" fillId="2" borderId="8" xfId="3" applyNumberFormat="1" applyFill="1" applyBorder="1" applyAlignment="1">
      <alignment horizontal="center" vertical="center"/>
    </xf>
    <xf numFmtId="9" fontId="2" fillId="2" borderId="10" xfId="3" applyNumberFormat="1" applyFill="1" applyBorder="1" applyAlignment="1">
      <alignment horizontal="center" vertical="center"/>
    </xf>
    <xf numFmtId="0" fontId="3" fillId="0" borderId="0" xfId="8" applyFont="1"/>
    <xf numFmtId="0" fontId="19" fillId="0" borderId="0" xfId="8" applyFont="1"/>
    <xf numFmtId="0" fontId="3" fillId="2" borderId="0" xfId="8" applyFont="1" applyFill="1" applyAlignment="1">
      <alignment horizontal="left" indent="2"/>
    </xf>
    <xf numFmtId="0" fontId="4" fillId="0" borderId="5" xfId="8" applyFont="1" applyBorder="1" applyAlignment="1">
      <alignment vertical="center"/>
    </xf>
    <xf numFmtId="0" fontId="2" fillId="0" borderId="20" xfId="8" applyBorder="1"/>
    <xf numFmtId="0" fontId="2" fillId="0" borderId="20" xfId="8" applyBorder="1" applyAlignment="1">
      <alignment horizontal="left"/>
    </xf>
    <xf numFmtId="3" fontId="2" fillId="4" borderId="20" xfId="8" applyNumberFormat="1" applyFill="1" applyBorder="1" applyAlignment="1">
      <alignment horizontal="right"/>
    </xf>
    <xf numFmtId="3" fontId="2" fillId="8" borderId="20" xfId="8" applyNumberFormat="1" applyFill="1" applyBorder="1" applyAlignment="1">
      <alignment horizontal="right"/>
    </xf>
    <xf numFmtId="0" fontId="4" fillId="0" borderId="20" xfId="8" applyFont="1" applyBorder="1" applyAlignment="1">
      <alignment vertical="center"/>
    </xf>
    <xf numFmtId="10" fontId="2" fillId="2" borderId="0" xfId="8" applyNumberFormat="1" applyFill="1"/>
    <xf numFmtId="0" fontId="8" fillId="0" borderId="1" xfId="3" applyFont="1" applyBorder="1"/>
    <xf numFmtId="10" fontId="2" fillId="0" borderId="0" xfId="18" applyNumberFormat="1"/>
    <xf numFmtId="9" fontId="47" fillId="0" borderId="0" xfId="2" applyFont="1"/>
    <xf numFmtId="0" fontId="51" fillId="12" borderId="0" xfId="8" applyFont="1" applyFill="1"/>
    <xf numFmtId="3" fontId="2" fillId="8" borderId="5" xfId="8" applyNumberFormat="1" applyFill="1" applyBorder="1" applyAlignment="1">
      <alignment horizontal="center" vertical="center"/>
    </xf>
    <xf numFmtId="3" fontId="2" fillId="8" borderId="10" xfId="8" applyNumberFormat="1" applyFill="1" applyBorder="1" applyAlignment="1">
      <alignment horizontal="center" vertical="center"/>
    </xf>
    <xf numFmtId="10" fontId="2" fillId="8" borderId="20" xfId="8" applyNumberFormat="1" applyFill="1" applyBorder="1" applyAlignment="1">
      <alignment horizontal="center" vertical="center"/>
    </xf>
    <xf numFmtId="3" fontId="2" fillId="0" borderId="5" xfId="8" applyNumberFormat="1" applyBorder="1" applyAlignment="1">
      <alignment horizontal="center" vertical="center"/>
    </xf>
    <xf numFmtId="3" fontId="2" fillId="0" borderId="10" xfId="8" applyNumberFormat="1" applyBorder="1" applyAlignment="1">
      <alignment horizontal="center" vertical="center"/>
    </xf>
    <xf numFmtId="10" fontId="2" fillId="0" borderId="20" xfId="8" applyNumberFormat="1" applyBorder="1" applyAlignment="1">
      <alignment horizontal="center" vertical="center"/>
    </xf>
    <xf numFmtId="0" fontId="2" fillId="8" borderId="3" xfId="8" applyFill="1" applyBorder="1" applyAlignment="1">
      <alignment horizontal="center" vertical="center"/>
    </xf>
    <xf numFmtId="9" fontId="2" fillId="8" borderId="3" xfId="2" applyFill="1" applyBorder="1" applyAlignment="1">
      <alignment horizontal="center" vertical="center"/>
    </xf>
    <xf numFmtId="3" fontId="2" fillId="8" borderId="3" xfId="8" applyNumberFormat="1" applyFill="1" applyBorder="1" applyAlignment="1">
      <alignment horizontal="center" vertical="center"/>
    </xf>
    <xf numFmtId="3" fontId="2" fillId="0" borderId="3" xfId="8" applyNumberFormat="1" applyBorder="1" applyAlignment="1">
      <alignment horizontal="center" vertical="center"/>
    </xf>
    <xf numFmtId="0" fontId="2" fillId="0" borderId="0" xfId="8" applyAlignment="1">
      <alignment horizontal="center" vertical="center"/>
    </xf>
    <xf numFmtId="3" fontId="2" fillId="4" borderId="3" xfId="8" applyNumberFormat="1" applyFill="1" applyBorder="1" applyAlignment="1">
      <alignment horizontal="center" vertical="center"/>
    </xf>
    <xf numFmtId="171" fontId="2" fillId="5" borderId="3" xfId="3" applyNumberFormat="1" applyFill="1" applyBorder="1" applyAlignment="1">
      <alignment horizontal="center" vertical="center"/>
    </xf>
    <xf numFmtId="17" fontId="4" fillId="0" borderId="0" xfId="3" applyNumberFormat="1" applyFont="1" applyAlignment="1">
      <alignment horizontal="center"/>
    </xf>
    <xf numFmtId="0" fontId="19" fillId="13" borderId="22" xfId="3" applyFont="1" applyFill="1" applyBorder="1"/>
    <xf numFmtId="0" fontId="19" fillId="13" borderId="22" xfId="3" applyFont="1" applyFill="1" applyBorder="1" applyAlignment="1">
      <alignment horizontal="center"/>
    </xf>
    <xf numFmtId="0" fontId="31" fillId="0" borderId="0" xfId="3" applyFont="1"/>
    <xf numFmtId="0" fontId="2" fillId="13" borderId="3" xfId="3" applyFill="1" applyBorder="1"/>
    <xf numFmtId="0" fontId="2" fillId="13" borderId="23" xfId="3" applyFill="1" applyBorder="1"/>
    <xf numFmtId="3" fontId="2" fillId="4" borderId="23" xfId="3" applyNumberFormat="1" applyFill="1" applyBorder="1"/>
    <xf numFmtId="3" fontId="2" fillId="2" borderId="3" xfId="3" applyNumberFormat="1" applyFill="1" applyBorder="1" applyAlignment="1">
      <alignment horizontal="center"/>
    </xf>
    <xf numFmtId="0" fontId="4" fillId="13" borderId="3" xfId="3" applyFont="1" applyFill="1" applyBorder="1"/>
    <xf numFmtId="0" fontId="4" fillId="13" borderId="23" xfId="3" applyFont="1" applyFill="1" applyBorder="1"/>
    <xf numFmtId="3" fontId="2" fillId="0" borderId="3" xfId="3" applyNumberFormat="1" applyBorder="1" applyAlignment="1">
      <alignment horizontal="center"/>
    </xf>
    <xf numFmtId="3" fontId="2" fillId="0" borderId="23" xfId="3" applyNumberFormat="1" applyBorder="1" applyAlignment="1">
      <alignment horizontal="center"/>
    </xf>
    <xf numFmtId="0" fontId="38" fillId="0" borderId="0" xfId="3" applyFont="1"/>
    <xf numFmtId="0" fontId="30" fillId="0" borderId="5" xfId="3" applyFont="1" applyBorder="1"/>
    <xf numFmtId="3" fontId="2" fillId="8" borderId="5" xfId="3" applyNumberFormat="1" applyFill="1" applyBorder="1" applyAlignment="1">
      <alignment horizontal="center" vertical="center"/>
    </xf>
    <xf numFmtId="0" fontId="2" fillId="0" borderId="10" xfId="3" applyBorder="1"/>
    <xf numFmtId="0" fontId="30" fillId="0" borderId="10" xfId="3" applyFont="1" applyBorder="1"/>
    <xf numFmtId="3" fontId="2" fillId="8" borderId="10" xfId="3" applyNumberFormat="1" applyFill="1" applyBorder="1" applyAlignment="1">
      <alignment horizontal="center" vertical="center"/>
    </xf>
    <xf numFmtId="0" fontId="2" fillId="0" borderId="24" xfId="3" applyBorder="1"/>
    <xf numFmtId="0" fontId="31" fillId="0" borderId="24" xfId="3" applyFont="1" applyBorder="1"/>
    <xf numFmtId="10" fontId="2" fillId="8" borderId="24" xfId="3" applyNumberFormat="1" applyFill="1" applyBorder="1" applyAlignment="1">
      <alignment horizontal="center" vertical="center"/>
    </xf>
    <xf numFmtId="0" fontId="30" fillId="0" borderId="0" xfId="3" applyFont="1" applyAlignment="1">
      <alignment horizontal="center" vertical="center" wrapText="1"/>
    </xf>
    <xf numFmtId="0" fontId="31" fillId="2" borderId="0" xfId="3" applyFont="1" applyFill="1"/>
    <xf numFmtId="167" fontId="2" fillId="0" borderId="0" xfId="1" applyNumberFormat="1" applyFont="1"/>
    <xf numFmtId="10" fontId="2" fillId="4" borderId="0" xfId="2" applyNumberFormat="1" applyFill="1" applyAlignment="1">
      <alignment horizontal="right"/>
    </xf>
    <xf numFmtId="4" fontId="2" fillId="4" borderId="0" xfId="8" applyNumberFormat="1" applyFill="1" applyAlignment="1">
      <alignment horizontal="right"/>
    </xf>
    <xf numFmtId="2" fontId="2" fillId="4" borderId="0" xfId="2" applyNumberFormat="1" applyFill="1" applyAlignment="1">
      <alignment horizontal="right"/>
    </xf>
    <xf numFmtId="2" fontId="2" fillId="4" borderId="6" xfId="2" applyNumberFormat="1" applyFill="1" applyBorder="1"/>
    <xf numFmtId="3" fontId="20" fillId="4" borderId="2" xfId="4" applyNumberFormat="1" applyFont="1" applyFill="1" applyBorder="1" applyAlignment="1" applyProtection="1">
      <alignment horizontal="left" vertical="center" wrapText="1" indent="1"/>
      <protection locked="0"/>
    </xf>
    <xf numFmtId="3" fontId="20" fillId="4" borderId="3" xfId="4" applyNumberFormat="1" applyFont="1" applyFill="1" applyBorder="1" applyAlignment="1" applyProtection="1">
      <alignment horizontal="left" vertical="center" wrapText="1" indent="1"/>
      <protection locked="0"/>
    </xf>
    <xf numFmtId="3" fontId="20" fillId="4" borderId="4" xfId="4" applyNumberFormat="1" applyFont="1" applyFill="1" applyBorder="1" applyAlignment="1" applyProtection="1">
      <alignment horizontal="left" vertical="center" wrapText="1" indent="1"/>
      <protection locked="0"/>
    </xf>
    <xf numFmtId="0" fontId="24" fillId="2" borderId="0" xfId="0" applyFont="1" applyFill="1" applyAlignment="1">
      <alignment horizontal="center" vertical="center" wrapText="1"/>
    </xf>
    <xf numFmtId="170" fontId="20" fillId="4" borderId="2" xfId="0" applyNumberFormat="1" applyFont="1" applyFill="1" applyBorder="1" applyAlignment="1">
      <alignment horizontal="left" indent="1"/>
    </xf>
    <xf numFmtId="170" fontId="20" fillId="4" borderId="3" xfId="0" applyNumberFormat="1" applyFont="1" applyFill="1" applyBorder="1" applyAlignment="1">
      <alignment horizontal="left" indent="1"/>
    </xf>
    <xf numFmtId="170" fontId="20" fillId="4" borderId="4" xfId="0" applyNumberFormat="1" applyFont="1" applyFill="1" applyBorder="1" applyAlignment="1">
      <alignment horizontal="left" indent="1"/>
    </xf>
    <xf numFmtId="0" fontId="40" fillId="3" borderId="5" xfId="3" applyFont="1" applyFill="1" applyBorder="1" applyAlignment="1">
      <alignment horizontal="left" vertical="center" indent="1"/>
    </xf>
    <xf numFmtId="0" fontId="40" fillId="3" borderId="0" xfId="3" applyFont="1" applyFill="1" applyAlignment="1">
      <alignment horizontal="left" vertical="center" indent="1"/>
    </xf>
    <xf numFmtId="0" fontId="40" fillId="3" borderId="6" xfId="3" applyFont="1" applyFill="1" applyBorder="1" applyAlignment="1">
      <alignment horizontal="left" vertical="center" indent="1"/>
    </xf>
    <xf numFmtId="0" fontId="4" fillId="6" borderId="5" xfId="8" applyFont="1" applyFill="1" applyBorder="1" applyAlignment="1">
      <alignment horizontal="left" vertical="center" wrapText="1" indent="1"/>
    </xf>
    <xf numFmtId="0" fontId="0" fillId="0" borderId="0" xfId="0" applyAlignment="1">
      <alignment horizontal="left" vertical="center" wrapText="1" indent="1"/>
    </xf>
    <xf numFmtId="0" fontId="0" fillId="0" borderId="6" xfId="0" applyBorder="1" applyAlignment="1">
      <alignment horizontal="left" vertical="center" wrapText="1" indent="1"/>
    </xf>
    <xf numFmtId="0" fontId="4" fillId="0" borderId="5" xfId="8" applyFont="1" applyBorder="1" applyAlignment="1">
      <alignment horizontal="left" vertical="center"/>
    </xf>
    <xf numFmtId="0" fontId="0" fillId="0" borderId="9" xfId="0" applyBorder="1" applyAlignment="1">
      <alignment horizontal="left" vertical="center"/>
    </xf>
    <xf numFmtId="0" fontId="4" fillId="6" borderId="5" xfId="8" applyFont="1" applyFill="1" applyBorder="1" applyAlignment="1">
      <alignment horizontal="left" vertical="center" indent="1"/>
    </xf>
    <xf numFmtId="0" fontId="4" fillId="6" borderId="0" xfId="8" applyFont="1" applyFill="1" applyAlignment="1">
      <alignment horizontal="left" vertical="center" indent="1"/>
    </xf>
    <xf numFmtId="0" fontId="4" fillId="6" borderId="6" xfId="8" applyFont="1" applyFill="1" applyBorder="1" applyAlignment="1">
      <alignment horizontal="left" vertical="center" indent="1"/>
    </xf>
    <xf numFmtId="0" fontId="4" fillId="0" borderId="8" xfId="8" applyFont="1" applyBorder="1" applyAlignment="1">
      <alignment horizontal="left" vertical="center"/>
    </xf>
    <xf numFmtId="0" fontId="4" fillId="0" borderId="0" xfId="8" applyFont="1" applyAlignment="1">
      <alignment horizontal="left" vertical="center"/>
    </xf>
    <xf numFmtId="0" fontId="4" fillId="0" borderId="9" xfId="8" applyFont="1" applyBorder="1" applyAlignment="1">
      <alignment horizontal="left" vertical="center"/>
    </xf>
    <xf numFmtId="0" fontId="4" fillId="0" borderId="8" xfId="8" applyFont="1" applyBorder="1" applyAlignment="1">
      <alignment horizontal="left" vertical="center" wrapText="1"/>
    </xf>
    <xf numFmtId="0" fontId="4" fillId="0" borderId="0" xfId="8" applyFont="1" applyAlignment="1">
      <alignment horizontal="left" vertical="center" wrapText="1"/>
    </xf>
    <xf numFmtId="0" fontId="4" fillId="0" borderId="9" xfId="8" applyFont="1" applyBorder="1" applyAlignment="1">
      <alignment horizontal="left" vertical="center" wrapText="1"/>
    </xf>
    <xf numFmtId="0" fontId="4" fillId="6" borderId="0" xfId="8" applyFont="1" applyFill="1" applyAlignment="1">
      <alignment horizontal="left" vertical="center" wrapText="1" indent="1"/>
    </xf>
    <xf numFmtId="0" fontId="4" fillId="6" borderId="6" xfId="8" applyFont="1" applyFill="1" applyBorder="1" applyAlignment="1">
      <alignment horizontal="left" vertical="center" wrapText="1" indent="1"/>
    </xf>
    <xf numFmtId="0" fontId="4" fillId="0" borderId="5" xfId="8" applyFont="1" applyBorder="1" applyAlignment="1">
      <alignment horizontal="left" vertical="center" wrapText="1"/>
    </xf>
    <xf numFmtId="0" fontId="4" fillId="0" borderId="6" xfId="8" applyFont="1" applyBorder="1" applyAlignment="1">
      <alignment horizontal="left" vertical="center" wrapText="1"/>
    </xf>
    <xf numFmtId="0" fontId="4" fillId="6" borderId="19" xfId="8" applyFont="1" applyFill="1" applyBorder="1" applyAlignment="1">
      <alignment horizontal="left" vertical="center" wrapText="1" indent="1"/>
    </xf>
    <xf numFmtId="0" fontId="4" fillId="6" borderId="5" xfId="8" applyFont="1" applyFill="1" applyBorder="1" applyAlignment="1">
      <alignment horizontal="left" vertical="center" wrapText="1"/>
    </xf>
    <xf numFmtId="0" fontId="4" fillId="6" borderId="0" xfId="8" applyFont="1" applyFill="1" applyAlignment="1">
      <alignment horizontal="left" vertical="center" wrapText="1"/>
    </xf>
    <xf numFmtId="0" fontId="4" fillId="6" borderId="6" xfId="8" applyFont="1" applyFill="1" applyBorder="1" applyAlignment="1">
      <alignment horizontal="left" vertical="center" wrapText="1"/>
    </xf>
    <xf numFmtId="0" fontId="4" fillId="9" borderId="7" xfId="3" applyFont="1" applyFill="1" applyBorder="1" applyAlignment="1">
      <alignment horizontal="center" vertical="center"/>
    </xf>
    <xf numFmtId="0" fontId="4" fillId="0" borderId="8" xfId="3" applyFont="1" applyBorder="1" applyAlignment="1">
      <alignment horizontal="left" vertical="center"/>
    </xf>
    <xf numFmtId="0" fontId="4" fillId="0" borderId="0" xfId="3" applyFont="1" applyAlignment="1">
      <alignment horizontal="left" vertical="center"/>
    </xf>
    <xf numFmtId="0" fontId="4" fillId="0" borderId="9" xfId="3" applyFont="1" applyBorder="1" applyAlignment="1">
      <alignment horizontal="left" vertical="center"/>
    </xf>
    <xf numFmtId="0" fontId="4" fillId="0" borderId="5" xfId="3" applyFont="1" applyBorder="1" applyAlignment="1">
      <alignment horizontal="left" vertical="center"/>
    </xf>
    <xf numFmtId="0" fontId="4" fillId="6" borderId="5" xfId="3" applyFont="1" applyFill="1" applyBorder="1" applyAlignment="1">
      <alignment horizontal="center" vertical="center"/>
    </xf>
    <xf numFmtId="0" fontId="4" fillId="6" borderId="0" xfId="3" applyFont="1" applyFill="1" applyAlignment="1">
      <alignment horizontal="center" vertical="center"/>
    </xf>
    <xf numFmtId="0" fontId="4" fillId="6" borderId="19" xfId="3" applyFont="1" applyFill="1" applyBorder="1" applyAlignment="1">
      <alignment horizontal="center" vertical="center"/>
    </xf>
    <xf numFmtId="0" fontId="50" fillId="0" borderId="9" xfId="0" applyFont="1" applyBorder="1" applyAlignment="1">
      <alignment horizontal="left" vertical="center"/>
    </xf>
    <xf numFmtId="0" fontId="4" fillId="18" borderId="0" xfId="3" applyFont="1" applyFill="1" applyAlignment="1">
      <alignment horizontal="center" vertical="center" wrapText="1"/>
    </xf>
    <xf numFmtId="0" fontId="4" fillId="18" borderId="6" xfId="3" applyFont="1" applyFill="1" applyBorder="1" applyAlignment="1">
      <alignment horizontal="center" vertical="center" wrapText="1"/>
    </xf>
    <xf numFmtId="0" fontId="2" fillId="2" borderId="5" xfId="3" applyFill="1" applyBorder="1" applyAlignment="1">
      <alignment horizontal="left" vertical="center" wrapText="1" indent="1"/>
    </xf>
    <xf numFmtId="0" fontId="2" fillId="2" borderId="9" xfId="3" applyFill="1" applyBorder="1" applyAlignment="1">
      <alignment horizontal="left" vertical="center" wrapText="1" indent="1"/>
    </xf>
    <xf numFmtId="0" fontId="2" fillId="2" borderId="8" xfId="3" applyFill="1" applyBorder="1" applyAlignment="1">
      <alignment horizontal="left" vertical="center" wrapText="1" indent="1"/>
    </xf>
    <xf numFmtId="0" fontId="2" fillId="2" borderId="6" xfId="3" applyFill="1" applyBorder="1" applyAlignment="1">
      <alignment horizontal="left" vertical="center" wrapText="1" indent="1"/>
    </xf>
    <xf numFmtId="0" fontId="4" fillId="18" borderId="5" xfId="3" applyFont="1" applyFill="1" applyBorder="1" applyAlignment="1">
      <alignment horizontal="center" vertical="center" wrapText="1"/>
    </xf>
    <xf numFmtId="0" fontId="2" fillId="2" borderId="8" xfId="3" applyFill="1" applyBorder="1" applyAlignment="1">
      <alignment horizontal="left" vertical="center" indent="1"/>
    </xf>
    <xf numFmtId="0" fontId="2" fillId="2" borderId="9" xfId="3" applyFill="1" applyBorder="1" applyAlignment="1">
      <alignment horizontal="left" vertical="center" indent="1"/>
    </xf>
    <xf numFmtId="0" fontId="4" fillId="6" borderId="5" xfId="3" applyFont="1" applyFill="1" applyBorder="1" applyAlignment="1" applyProtection="1">
      <alignment horizontal="left" vertical="center" wrapText="1" indent="1"/>
      <protection locked="0"/>
    </xf>
    <xf numFmtId="0" fontId="4" fillId="6" borderId="6" xfId="3" applyFont="1" applyFill="1" applyBorder="1" applyAlignment="1" applyProtection="1">
      <alignment horizontal="left" vertical="center" wrapText="1" indent="1"/>
      <protection locked="0"/>
    </xf>
    <xf numFmtId="0" fontId="4" fillId="6" borderId="0" xfId="3" applyFont="1" applyFill="1" applyAlignment="1" applyProtection="1">
      <alignment horizontal="left" vertical="center" wrapText="1" indent="1"/>
      <protection locked="0"/>
    </xf>
    <xf numFmtId="0" fontId="4" fillId="6" borderId="5" xfId="3" applyFont="1" applyFill="1" applyBorder="1" applyAlignment="1">
      <alignment horizontal="left" vertical="center" wrapText="1" indent="1"/>
    </xf>
    <xf numFmtId="0" fontId="4" fillId="6" borderId="6" xfId="3" applyFont="1" applyFill="1" applyBorder="1" applyAlignment="1">
      <alignment horizontal="left" vertical="center" wrapText="1" indent="1"/>
    </xf>
    <xf numFmtId="0" fontId="7" fillId="14" borderId="0" xfId="3" applyFont="1" applyFill="1" applyAlignment="1">
      <alignment horizontal="center" vertical="center" wrapText="1"/>
    </xf>
    <xf numFmtId="0" fontId="7" fillId="14" borderId="6" xfId="3" applyFont="1" applyFill="1" applyBorder="1" applyAlignment="1">
      <alignment horizontal="center" vertical="center" wrapText="1"/>
    </xf>
    <xf numFmtId="0" fontId="4" fillId="6" borderId="0" xfId="3" applyFont="1" applyFill="1" applyAlignment="1">
      <alignment horizontal="left" vertical="center" wrapText="1" indent="1"/>
    </xf>
    <xf numFmtId="0" fontId="4" fillId="6" borderId="5" xfId="3" applyFont="1" applyFill="1" applyBorder="1" applyAlignment="1">
      <alignment horizontal="center" vertical="center" wrapText="1"/>
    </xf>
    <xf numFmtId="0" fontId="4" fillId="6" borderId="0" xfId="3" applyFont="1" applyFill="1" applyAlignment="1">
      <alignment horizontal="center" vertical="center" wrapText="1"/>
    </xf>
    <xf numFmtId="0" fontId="4" fillId="0" borderId="20" xfId="8" applyFont="1" applyBorder="1" applyAlignment="1">
      <alignment horizontal="left" vertical="center"/>
    </xf>
    <xf numFmtId="0" fontId="4" fillId="6" borderId="20" xfId="8" applyFont="1" applyFill="1" applyBorder="1" applyAlignment="1">
      <alignment horizontal="left" vertical="center" wrapText="1" indent="1"/>
    </xf>
    <xf numFmtId="0" fontId="4" fillId="6" borderId="24" xfId="8" applyFont="1" applyFill="1" applyBorder="1" applyAlignment="1">
      <alignment horizontal="left" vertical="center" indent="1"/>
    </xf>
    <xf numFmtId="0" fontId="4" fillId="6" borderId="24" xfId="8" applyFont="1" applyFill="1" applyBorder="1" applyAlignment="1">
      <alignment horizontal="left" vertical="center" wrapText="1" indent="1"/>
    </xf>
    <xf numFmtId="0" fontId="30" fillId="0" borderId="5" xfId="3" applyFont="1" applyBorder="1" applyAlignment="1">
      <alignment horizontal="center" vertical="center" wrapText="1"/>
    </xf>
    <xf numFmtId="0" fontId="30" fillId="0" borderId="0" xfId="3" applyFont="1" applyAlignment="1">
      <alignment horizontal="center" vertical="center" wrapText="1"/>
    </xf>
    <xf numFmtId="0" fontId="30" fillId="0" borderId="24" xfId="3" applyFont="1" applyBorder="1" applyAlignment="1">
      <alignment horizontal="center" vertical="center" wrapText="1"/>
    </xf>
    <xf numFmtId="0" fontId="2" fillId="0" borderId="0" xfId="8" applyAlignment="1">
      <alignment horizontal="left" vertical="top" wrapText="1"/>
    </xf>
    <xf numFmtId="0" fontId="30" fillId="0" borderId="5" xfId="8" applyFont="1" applyBorder="1" applyAlignment="1">
      <alignment horizontal="left" vertical="top" wrapText="1"/>
    </xf>
    <xf numFmtId="0" fontId="30" fillId="0" borderId="0" xfId="8" applyFont="1" applyAlignment="1">
      <alignment horizontal="left" vertical="top" wrapText="1"/>
    </xf>
    <xf numFmtId="0" fontId="30" fillId="0" borderId="6" xfId="8" applyFont="1" applyBorder="1" applyAlignment="1">
      <alignment horizontal="left" vertical="top" wrapText="1"/>
    </xf>
    <xf numFmtId="0" fontId="2" fillId="0" borderId="14" xfId="3" applyBorder="1"/>
    <xf numFmtId="0" fontId="2" fillId="0" borderId="15" xfId="3" applyBorder="1"/>
    <xf numFmtId="0" fontId="0" fillId="0" borderId="15" xfId="0" applyBorder="1"/>
    <xf numFmtId="0" fontId="0" fillId="0" borderId="16" xfId="0" applyBorder="1"/>
    <xf numFmtId="0" fontId="45" fillId="12" borderId="0" xfId="3" applyFont="1" applyFill="1" applyAlignment="1">
      <alignment horizontal="center" vertical="center" wrapText="1"/>
    </xf>
    <xf numFmtId="0" fontId="0" fillId="0" borderId="0" xfId="0" applyAlignment="1">
      <alignment vertical="center" wrapText="1"/>
    </xf>
    <xf numFmtId="0" fontId="2" fillId="0" borderId="16" xfId="3" applyBorder="1"/>
    <xf numFmtId="0" fontId="45" fillId="12" borderId="0" xfId="3" applyFont="1" applyFill="1" applyAlignment="1">
      <alignment horizontal="center" vertical="center"/>
    </xf>
    <xf numFmtId="0" fontId="0" fillId="0" borderId="0" xfId="0" applyAlignment="1">
      <alignment vertical="center"/>
    </xf>
  </cellXfs>
  <cellStyles count="20">
    <cellStyle name="Millares" xfId="1" builtinId="3"/>
    <cellStyle name="Millares 2" xfId="13"/>
    <cellStyle name="Normal" xfId="0" builtinId="0"/>
    <cellStyle name="Normal 10" xfId="18"/>
    <cellStyle name="Normal 13 2 2" xfId="6"/>
    <cellStyle name="Normal 14 2" xfId="7"/>
    <cellStyle name="Normal 2" xfId="8"/>
    <cellStyle name="Normal 2 2 2" xfId="3"/>
    <cellStyle name="Normal 3" xfId="5"/>
    <cellStyle name="Normal 4" xfId="16"/>
    <cellStyle name="Normal 5" xfId="17"/>
    <cellStyle name="Normal 5 2" xfId="4"/>
    <cellStyle name="Normal 7" xfId="14"/>
    <cellStyle name="Normal 8 2 7 2 2" xfId="9"/>
    <cellStyle name="Normal 8 6 3 2" xfId="10"/>
    <cellStyle name="Percent 2" xfId="11"/>
    <cellStyle name="Porcentaje" xfId="2" builtinId="5"/>
    <cellStyle name="Porcentaje 2" xfId="15"/>
    <cellStyle name="Porcentaje 3" xfId="19"/>
    <cellStyle name="Porcentual 5" xfId="12"/>
  </cellStyles>
  <dxfs count="335">
    <dxf>
      <font>
        <b/>
        <i val="0"/>
        <color rgb="FF9C0006"/>
      </font>
    </dxf>
    <dxf>
      <font>
        <b/>
        <i val="0"/>
        <color rgb="FF00B050"/>
      </font>
      <fill>
        <patternFill patternType="none">
          <bgColor auto="1"/>
        </patternFill>
      </fill>
    </dxf>
    <dxf>
      <font>
        <b/>
        <i val="0"/>
        <color rgb="FF9C0006"/>
      </font>
    </dxf>
    <dxf>
      <font>
        <b/>
        <i val="0"/>
        <color rgb="FF00B050"/>
      </font>
      <fill>
        <patternFill patternType="none">
          <bgColor auto="1"/>
        </patternFill>
      </fill>
    </dxf>
    <dxf>
      <font>
        <b/>
        <i val="0"/>
        <color rgb="FF9C0006"/>
      </font>
    </dxf>
    <dxf>
      <font>
        <b/>
        <i val="0"/>
        <color rgb="FF00B050"/>
      </font>
      <fill>
        <patternFill patternType="none">
          <bgColor auto="1"/>
        </patternFill>
      </fill>
    </dxf>
    <dxf>
      <font>
        <b/>
        <i val="0"/>
        <color rgb="FF9C0006"/>
      </font>
    </dxf>
    <dxf>
      <font>
        <b/>
        <i val="0"/>
        <color rgb="FF00B050"/>
      </font>
      <fill>
        <patternFill patternType="none">
          <bgColor auto="1"/>
        </patternFill>
      </fill>
    </dxf>
    <dxf>
      <font>
        <b/>
        <i val="0"/>
        <color rgb="FF9C0006"/>
      </font>
    </dxf>
    <dxf>
      <font>
        <b/>
        <i val="0"/>
        <color rgb="FF00B050"/>
      </font>
      <fill>
        <patternFill patternType="none">
          <bgColor auto="1"/>
        </patternFill>
      </fill>
    </dxf>
    <dxf>
      <font>
        <b/>
        <i val="0"/>
        <color rgb="FF9C0006"/>
      </font>
    </dxf>
    <dxf>
      <font>
        <b/>
        <i val="0"/>
        <color rgb="FF00B050"/>
      </font>
      <fill>
        <patternFill patternType="none">
          <bgColor auto="1"/>
        </patternFill>
      </fill>
    </dxf>
    <dxf>
      <font>
        <b/>
        <i val="0"/>
        <color rgb="FF9C0006"/>
      </font>
    </dxf>
    <dxf>
      <font>
        <b/>
        <i val="0"/>
        <color rgb="FF00B050"/>
      </font>
      <fill>
        <patternFill patternType="none">
          <bgColor auto="1"/>
        </patternFill>
      </fill>
    </dxf>
    <dxf>
      <font>
        <b/>
        <i val="0"/>
        <color theme="9"/>
      </font>
      <fill>
        <patternFill>
          <bgColor theme="0"/>
        </patternFill>
      </fill>
    </dxf>
    <dxf>
      <font>
        <b/>
        <i val="0"/>
        <color rgb="FF00B050"/>
      </font>
      <fill>
        <patternFill patternType="none">
          <bgColor auto="1"/>
        </patternFill>
      </fill>
    </dxf>
    <dxf>
      <font>
        <b/>
        <i val="0"/>
        <color rgb="FF9C0006"/>
      </font>
    </dxf>
    <dxf>
      <font>
        <b/>
        <i val="0"/>
        <color rgb="FF00B050"/>
      </font>
      <fill>
        <patternFill patternType="none">
          <bgColor auto="1"/>
        </patternFill>
      </fill>
    </dxf>
    <dxf>
      <font>
        <b/>
        <i val="0"/>
        <color rgb="FF9C0006"/>
      </font>
    </dxf>
    <dxf>
      <font>
        <b/>
        <i val="0"/>
        <color rgb="FF00B050"/>
      </font>
      <fill>
        <patternFill patternType="none">
          <bgColor auto="1"/>
        </patternFill>
      </fill>
    </dxf>
    <dxf>
      <font>
        <b/>
        <i val="0"/>
        <color rgb="FF9C0006"/>
      </font>
    </dxf>
    <dxf>
      <font>
        <b/>
        <i val="0"/>
        <color rgb="FF00B050"/>
      </font>
      <fill>
        <patternFill patternType="none">
          <bgColor auto="1"/>
        </patternFill>
      </fill>
    </dxf>
    <dxf>
      <font>
        <b/>
        <i val="0"/>
        <color rgb="FF9C0006"/>
      </font>
    </dxf>
    <dxf>
      <font>
        <b/>
        <i val="0"/>
        <color rgb="FF00B050"/>
      </font>
      <fill>
        <patternFill patternType="none">
          <bgColor auto="1"/>
        </patternFill>
      </fill>
    </dxf>
    <dxf>
      <font>
        <b/>
        <i val="0"/>
        <color rgb="FF9C0006"/>
      </font>
    </dxf>
    <dxf>
      <font>
        <b/>
        <i val="0"/>
        <color rgb="FF00B050"/>
      </font>
      <fill>
        <patternFill patternType="none">
          <bgColor auto="1"/>
        </patternFill>
      </fill>
    </dxf>
    <dxf>
      <font>
        <b/>
        <i val="0"/>
        <color rgb="FF9C0006"/>
      </font>
    </dxf>
    <dxf>
      <font>
        <b/>
        <i val="0"/>
        <color rgb="FF00B050"/>
      </font>
      <fill>
        <patternFill patternType="none">
          <bgColor auto="1"/>
        </patternFill>
      </fill>
    </dxf>
    <dxf>
      <font>
        <b/>
        <i val="0"/>
        <color rgb="FF9C0006"/>
      </font>
    </dxf>
    <dxf>
      <font>
        <b/>
        <i val="0"/>
        <color rgb="FF00B050"/>
      </font>
      <fill>
        <patternFill patternType="none">
          <bgColor auto="1"/>
        </patternFill>
      </fill>
    </dxf>
    <dxf>
      <font>
        <b/>
        <i val="0"/>
        <color rgb="FF9C0006"/>
      </font>
    </dxf>
    <dxf>
      <font>
        <b/>
        <i val="0"/>
        <color rgb="FF00B050"/>
      </font>
      <fill>
        <patternFill patternType="none">
          <bgColor auto="1"/>
        </patternFill>
      </fill>
    </dxf>
    <dxf>
      <font>
        <b/>
        <i val="0"/>
        <color rgb="FF9C0006"/>
      </font>
    </dxf>
    <dxf>
      <font>
        <b/>
        <i val="0"/>
        <color rgb="FF00B050"/>
      </font>
      <fill>
        <patternFill patternType="none">
          <bgColor auto="1"/>
        </patternFill>
      </fill>
    </dxf>
    <dxf>
      <font>
        <b/>
        <i val="0"/>
        <color rgb="FF9C0006"/>
      </font>
    </dxf>
    <dxf>
      <font>
        <b/>
        <i val="0"/>
        <color rgb="FF00B050"/>
      </font>
      <fill>
        <patternFill patternType="none">
          <bgColor auto="1"/>
        </patternFill>
      </fill>
    </dxf>
    <dxf>
      <font>
        <b/>
        <i val="0"/>
        <color rgb="FF9C0006"/>
      </font>
    </dxf>
    <dxf>
      <font>
        <b/>
        <i val="0"/>
        <color rgb="FF00B050"/>
      </font>
      <fill>
        <patternFill patternType="none">
          <bgColor auto="1"/>
        </patternFill>
      </fill>
    </dxf>
    <dxf>
      <font>
        <b/>
        <i val="0"/>
        <color rgb="FF9C0006"/>
      </font>
    </dxf>
    <dxf>
      <font>
        <b/>
        <i val="0"/>
        <color rgb="FF00B050"/>
      </font>
      <fill>
        <patternFill patternType="none">
          <bgColor auto="1"/>
        </patternFill>
      </fill>
    </dxf>
    <dxf>
      <font>
        <b/>
        <i val="0"/>
        <color rgb="FF9C0006"/>
      </font>
    </dxf>
    <dxf>
      <font>
        <b/>
        <i val="0"/>
        <color rgb="FF00B050"/>
      </font>
      <fill>
        <patternFill patternType="none">
          <bgColor auto="1"/>
        </patternFill>
      </fill>
    </dxf>
    <dxf>
      <font>
        <b/>
        <i val="0"/>
        <color rgb="FF9C0006"/>
      </font>
    </dxf>
    <dxf>
      <font>
        <b/>
        <i val="0"/>
        <color rgb="FF00B050"/>
      </font>
      <fill>
        <patternFill patternType="none">
          <bgColor auto="1"/>
        </patternFill>
      </fill>
    </dxf>
    <dxf>
      <font>
        <b/>
        <i val="0"/>
        <color rgb="FF9C0006"/>
      </font>
    </dxf>
    <dxf>
      <font>
        <b/>
        <i val="0"/>
        <color rgb="FF00B050"/>
      </font>
      <fill>
        <patternFill patternType="none">
          <bgColor auto="1"/>
        </patternFill>
      </fill>
    </dxf>
    <dxf>
      <font>
        <b/>
        <i val="0"/>
        <color rgb="FF9C0006"/>
      </font>
    </dxf>
    <dxf>
      <font>
        <b/>
        <i val="0"/>
        <color rgb="FF00B050"/>
      </font>
      <fill>
        <patternFill patternType="none">
          <bgColor auto="1"/>
        </patternFill>
      </fill>
    </dxf>
    <dxf>
      <font>
        <b/>
        <i val="0"/>
        <color rgb="FF9C0006"/>
      </font>
    </dxf>
    <dxf>
      <font>
        <b/>
        <i val="0"/>
        <color rgb="FF00B050"/>
      </font>
      <fill>
        <patternFill patternType="none">
          <bgColor auto="1"/>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theme="5"/>
      </font>
      <fill>
        <patternFill>
          <bgColor theme="5"/>
        </patternFill>
      </fill>
    </dxf>
    <dxf>
      <font>
        <color rgb="FF00B050"/>
      </font>
      <fill>
        <patternFill>
          <bgColor rgb="FF00B050"/>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9"/>
      </font>
      <fill>
        <patternFill>
          <bgColor theme="9"/>
        </patternFill>
      </fill>
    </dxf>
    <dxf>
      <font>
        <color rgb="FF00B050"/>
      </font>
      <fill>
        <patternFill>
          <bgColor rgb="FF00B050"/>
        </patternFill>
      </fill>
    </dxf>
    <dxf>
      <font>
        <color theme="9"/>
      </font>
      <fill>
        <patternFill>
          <bgColor theme="9"/>
        </patternFill>
      </fill>
    </dxf>
    <dxf>
      <font>
        <color rgb="FF00B050"/>
      </font>
      <fill>
        <patternFill>
          <bgColor rgb="FF00B050"/>
        </patternFill>
      </fill>
    </dxf>
    <dxf>
      <font>
        <color theme="9"/>
      </font>
      <fill>
        <patternFill>
          <bgColor theme="9"/>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theme="5"/>
      </font>
      <fill>
        <patternFill>
          <bgColor theme="5"/>
        </patternFill>
      </fill>
    </dxf>
    <dxf>
      <font>
        <color rgb="FF00B050"/>
      </font>
      <fill>
        <patternFill>
          <bgColor rgb="FF00B050"/>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9"/>
      </font>
      <fill>
        <patternFill>
          <bgColor theme="9"/>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9"/>
      </font>
      <fill>
        <patternFill>
          <bgColor theme="9"/>
        </patternFill>
      </fill>
    </dxf>
    <dxf>
      <font>
        <color theme="5"/>
      </font>
      <fill>
        <patternFill>
          <bgColor theme="5"/>
        </patternFill>
      </fill>
    </dxf>
    <dxf>
      <font>
        <color rgb="FF00B050"/>
      </font>
      <fill>
        <patternFill>
          <bgColor rgb="FF00B050"/>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9"/>
      </font>
      <fill>
        <patternFill>
          <bgColor theme="9"/>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9"/>
      </font>
      <fill>
        <patternFill>
          <bgColor theme="9"/>
        </patternFill>
      </fill>
    </dxf>
    <dxf>
      <font>
        <color theme="5"/>
      </font>
      <fill>
        <patternFill>
          <bgColor theme="5"/>
        </patternFill>
      </fill>
    </dxf>
    <dxf>
      <font>
        <color rgb="FF00B050"/>
      </font>
      <fill>
        <patternFill>
          <bgColor rgb="FF00B050"/>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9"/>
      </font>
      <fill>
        <patternFill>
          <bgColor theme="9"/>
        </patternFill>
      </fill>
    </dxf>
    <dxf>
      <font>
        <color rgb="FF00B050"/>
      </font>
      <fill>
        <patternFill>
          <bgColor rgb="FF00B050"/>
        </patternFill>
      </fill>
    </dxf>
    <dxf>
      <font>
        <color theme="9"/>
      </font>
      <fill>
        <patternFill>
          <bgColor theme="9"/>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9"/>
      </font>
      <fill>
        <patternFill>
          <bgColor theme="9"/>
        </patternFill>
      </fill>
    </dxf>
    <dxf>
      <font>
        <color rgb="FF00B050"/>
      </font>
      <fill>
        <patternFill>
          <bgColor rgb="FF00B050"/>
        </patternFill>
      </fill>
    </dxf>
    <dxf>
      <font>
        <color theme="9"/>
      </font>
      <fill>
        <patternFill>
          <bgColor theme="9"/>
        </patternFill>
      </fill>
    </dxf>
    <dxf>
      <font>
        <color theme="5"/>
      </font>
      <fill>
        <patternFill>
          <bgColor theme="5"/>
        </patternFill>
      </fill>
    </dxf>
    <dxf>
      <font>
        <color rgb="FF00B050"/>
      </font>
      <fill>
        <patternFill>
          <bgColor rgb="FF00B050"/>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9"/>
      </font>
      <fill>
        <patternFill>
          <bgColor theme="9"/>
        </patternFill>
      </fill>
    </dxf>
    <dxf>
      <font>
        <color rgb="FF00B050"/>
      </font>
      <fill>
        <patternFill>
          <bgColor rgb="FF00B050"/>
        </patternFill>
      </fill>
    </dxf>
    <dxf>
      <font>
        <color theme="9"/>
      </font>
      <fill>
        <patternFill>
          <bgColor theme="9"/>
        </patternFill>
      </fill>
    </dxf>
    <dxf>
      <font>
        <color rgb="FF00B050"/>
      </font>
      <fill>
        <patternFill>
          <bgColor rgb="FF00B050"/>
        </patternFill>
      </fill>
    </dxf>
    <dxf>
      <font>
        <color theme="9"/>
      </font>
      <fill>
        <patternFill>
          <bgColor theme="9"/>
        </patternFill>
      </fill>
    </dxf>
    <dxf>
      <font>
        <color rgb="FF00B050"/>
      </font>
      <fill>
        <patternFill>
          <bgColor rgb="FF00B050"/>
        </patternFill>
      </fill>
    </dxf>
    <dxf>
      <font>
        <color theme="9"/>
      </font>
      <fill>
        <patternFill>
          <bgColor theme="9"/>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rgb="FF00B050"/>
      </font>
      <fill>
        <patternFill>
          <bgColor rgb="FF00B050"/>
        </patternFill>
      </fill>
    </dxf>
    <dxf>
      <font>
        <color theme="5"/>
      </font>
      <fill>
        <patternFill>
          <bgColor theme="5"/>
        </patternFill>
      </fill>
    </dxf>
    <dxf>
      <font>
        <color theme="5"/>
      </font>
      <fill>
        <patternFill>
          <bgColor theme="5"/>
        </patternFill>
      </fill>
    </dxf>
    <dxf>
      <font>
        <color rgb="FF00B050"/>
      </font>
      <fill>
        <patternFill>
          <bgColor rgb="FF00B050"/>
        </patternFill>
      </fill>
    </dxf>
    <dxf>
      <font>
        <color theme="1" tint="0.499984740745262"/>
      </font>
      <fill>
        <patternFill>
          <bgColor theme="1" tint="0.499984740745262"/>
        </patternFill>
      </fill>
    </dxf>
    <dxf>
      <fill>
        <patternFill>
          <bgColor rgb="FFFFC7CE"/>
        </patternFill>
      </fill>
    </dxf>
    <dxf>
      <fill>
        <patternFill>
          <bgColor rgb="FFFFC7CE"/>
        </patternFill>
      </fill>
    </dxf>
    <dxf>
      <font>
        <color theme="1" tint="0.499984740745262"/>
      </font>
      <fill>
        <patternFill>
          <bgColor theme="1" tint="0.499984740745262"/>
        </patternFill>
      </fill>
    </dxf>
    <dxf>
      <font>
        <color theme="1" tint="0.499984740745262"/>
      </font>
      <fill>
        <patternFill>
          <bgColor theme="1" tint="0.499984740745262"/>
        </patternFill>
      </fill>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ont>
        <b/>
        <i val="0"/>
        <color theme="0"/>
      </font>
      <fill>
        <patternFill>
          <bgColor rgb="FFC00000"/>
        </patternFill>
      </fill>
    </dxf>
  </dxfs>
  <tableStyles count="0" defaultTableStyle="TableStyleMedium2" defaultPivotStyle="PivotStyleLight16"/>
  <colors>
    <mruColors>
      <color rgb="FFE46C0A"/>
      <color rgb="FFBFBFBF"/>
      <color rgb="FFD9D9D9"/>
      <color rgb="FF808080"/>
      <color rgb="FFFFFF99"/>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7</xdr:col>
      <xdr:colOff>476249</xdr:colOff>
      <xdr:row>2</xdr:row>
      <xdr:rowOff>130969</xdr:rowOff>
    </xdr:from>
    <xdr:to>
      <xdr:col>9</xdr:col>
      <xdr:colOff>190499</xdr:colOff>
      <xdr:row>7</xdr:row>
      <xdr:rowOff>71438</xdr:rowOff>
    </xdr:to>
    <xdr:pic>
      <xdr:nvPicPr>
        <xdr:cNvPr id="5" name="Imagen 3">
          <a:extLst>
            <a:ext uri="{FF2B5EF4-FFF2-40B4-BE49-F238E27FC236}">
              <a16:creationId xmlns:a16="http://schemas.microsoft.com/office/drawing/2014/main" xmlns="" id="{00000000-0008-0000-0000-000005000000}"/>
            </a:ext>
          </a:extLst>
        </xdr:cNvPr>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5051" t="-9259" b="-20371"/>
        <a:stretch/>
      </xdr:blipFill>
      <xdr:spPr>
        <a:xfrm>
          <a:off x="5953124" y="488157"/>
          <a:ext cx="1238250" cy="833437"/>
        </a:xfrm>
        <a:prstGeom prst="rect">
          <a:avLst/>
        </a:prstGeom>
        <a:extLst>
          <a:ext uri="{FAA26D3D-D897-4be2-8F04-BA451C77F1D7}">
            <ma14:placeholderFlag xmlns:wpc="http://schemas.microsoft.com/office/word/2010/wordprocessingCanvas" xmlns:mc="http://schemas.openxmlformats.org/markup-compatibility/2006" xmlns:r="http://schemas.openxmlformats.org/officeDocument/2006/relationships" xmlns:m="http://schemas.openxmlformats.org/officeDocument/2006/math" xmlns:wp14="http://schemas.microsoft.com/office/word/2010/wordprocessingDrawing" xmlns:wp="http://schemas.openxmlformats.org/drawingml/2006/wordprocessingDrawing" xmlns:w14="http://schemas.microsoft.com/office/word/2010/wordml" xmlns:w15="http://schemas.microsoft.com/office/word/2012/wordml" xmlns:wpg="http://schemas.microsoft.com/office/word/2010/wordprocessingGroup" xmlns:wpi="http://schemas.microsoft.com/office/word/2010/wordprocessingInk" xmlns:wne="http://schemas.microsoft.com/office/word/2006/wordml" xmlns:wps="http://schemas.microsoft.com/office/word/2010/wordprocessingShape" xmlns:pic="http://schemas.openxmlformats.org/drawingml/2006/picture" xmlns:ma14="http://schemas.microsoft.com/office/mac/drawingml/2011/main" xmlns:w="http://schemas.openxmlformats.org/wordprocessingml/2006/main" xmlns:w10="urn:schemas-microsoft-com:office:word" xmlns:v="urn:schemas-microsoft-com:vml" xmlns:o="urn:schemas-microsoft-com:office:office" xmlns:mv="urn:schemas-microsoft-com:mac:vml" xmlns:mo="http://schemas.microsoft.com/office/mac/office/2008/main" xmlns="" xmlns:lc="http://schemas.openxmlformats.org/drawingml/2006/lockedCanvas"/>
          </a:ext>
        </a:extLst>
      </xdr:spPr>
    </xdr:pic>
    <xdr:clientData/>
  </xdr:twoCellAnchor>
  <xdr:twoCellAnchor editAs="oneCell">
    <xdr:from>
      <xdr:col>1</xdr:col>
      <xdr:colOff>0</xdr:colOff>
      <xdr:row>2</xdr:row>
      <xdr:rowOff>0</xdr:rowOff>
    </xdr:from>
    <xdr:to>
      <xdr:col>3</xdr:col>
      <xdr:colOff>479190</xdr:colOff>
      <xdr:row>7</xdr:row>
      <xdr:rowOff>144599</xdr:rowOff>
    </xdr:to>
    <xdr:pic>
      <xdr:nvPicPr>
        <xdr:cNvPr id="4" name="10 Imagen">
          <a:extLst>
            <a:ext uri="{FF2B5EF4-FFF2-40B4-BE49-F238E27FC236}">
              <a16:creationId xmlns:a16="http://schemas.microsoft.com/office/drawing/2014/main" xmlns="" id="{00000000-0008-0000-00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9563" y="357188"/>
          <a:ext cx="2598502" cy="103756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sector1\DGAAA\21%20Ejercicio%20de%20estr&#233;s\2015\03.%20Validador\Validador%20y%20copia%20al%20modelo\Modelos%20internos%20generados\Modelo%20interno%20Banco%20Ahorro%20Fams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ctor1\DGAAA\Users\id003145\Desktop\Inputs%20modelo.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ctor1\DGAAA\21%20Ejercicio%20de%20estr&#233;s\2016\01.%20IBM\09.%20Validador%20y%20Challenger\Junk\Prueba%202017\Challenger%20v12.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ID003864/Documents/07.%20Pruebas%20de%20Estr&#233;s/2017/Casas%20de%20Bolsa/Challenger%20CdB%20v7.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sector1\DGAAA\21%20Ejercicio%20de%20estr&#233;s\2015\03.%20Pruebas%20de%20la%20macro\Archivo%20validacion\Banamex.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sector1\DGAAA\21%20Ejercicio%20de%20estr&#233;s\2016\01.%20IBM\09.%20Validador%20y%20Challenger\Junk\Prueba%202017\Cuentas%20challenger%202016.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sector1\DGAAA\IDEX8454\Desktop\PDC_Banca%20M&#250;ltiple_Abril.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sector1\DGAAA\21%20Ejercicio%20de%20estr&#233;s\2017\01.%20CB\14.%20Modelo%20OW\Modelo_CdB_MASTER_CdB_20170511.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sector1\DGAAA\21%20Ejercicio%20de%20estr&#233;s\2015\03.%20Validador\Pruebas\Macro%20para%20copiar%20al%20modelo\Tool_v2-EN%20BLANCO.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sector1\DGAAA\21%20Ejercicio%20de%20estr&#233;s\2017\01.%20CB\05.%20Validador%20y%20Challenger\Extracci&#243;n%20hist&#243;rica%20CdB.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ción"/>
      <sheetName val="RESULTADOS&gt;&gt;"/>
      <sheetName val="Supuestos"/>
      <sheetName val="Rdos resumen"/>
      <sheetName val="Rdos gráficos"/>
      <sheetName val="ROE-CIR"/>
      <sheetName val="Shocks"/>
      <sheetName val="Rdos detalle"/>
      <sheetName val="INPUT&gt;&gt;"/>
      <sheetName val="Escenarios macro"/>
      <sheetName val="Estados financieros"/>
      <sheetName val="Libro actual"/>
      <sheetName val="Libro nuevo"/>
      <sheetName val="ASR"/>
      <sheetName val="Capital"/>
      <sheetName val="Crédito"/>
      <sheetName val="Mercado"/>
      <sheetName val="Definiciones"/>
      <sheetName val="Parámetros"/>
      <sheetName val="CALCULOS&gt;&gt;"/>
      <sheetName val="Balance"/>
      <sheetName val="MFvols"/>
      <sheetName val="MFrent"/>
      <sheetName val="MFmargen"/>
      <sheetName val="Comisiones y Gastos"/>
      <sheetName val="Estado resultados"/>
      <sheetName val="ASRCyM"/>
      <sheetName val="ASRop"/>
      <sheetName val="CapitalC"/>
      <sheetName val="CréditoC"/>
      <sheetName val="MercadoC"/>
    </sheetNames>
    <sheetDataSet>
      <sheetData sheetId="0">
        <row r="3">
          <cell r="A3" t="str">
            <v>Herramienta de planificación financiera basada en escenarios</v>
          </cell>
        </row>
      </sheetData>
      <sheetData sheetId="1" refreshError="1"/>
      <sheetData sheetId="2" refreshError="1"/>
      <sheetData sheetId="3" refreshError="1"/>
      <sheetData sheetId="4">
        <row r="13">
          <cell r="R13">
            <v>2365.9080471027423</v>
          </cell>
          <cell r="S13">
            <v>2373.6999536552889</v>
          </cell>
          <cell r="T13" t="e">
            <v>#VALUE!</v>
          </cell>
          <cell r="U13" t="e">
            <v>#VALUE!</v>
          </cell>
          <cell r="V13" t="e">
            <v>#VALUE!</v>
          </cell>
          <cell r="W13" t="e">
            <v>#VALUE!</v>
          </cell>
          <cell r="X13" t="e">
            <v>#VALUE!</v>
          </cell>
          <cell r="Y13" t="e">
            <v>#VALUE!</v>
          </cell>
          <cell r="Z13" t="e">
            <v>#VALUE!</v>
          </cell>
          <cell r="AA13" t="e">
            <v>#VALUE!</v>
          </cell>
          <cell r="AB13" t="e">
            <v>#VALUE!</v>
          </cell>
          <cell r="AC13" t="e">
            <v>#VALUE!</v>
          </cell>
          <cell r="AE13">
            <v>2365.908177902742</v>
          </cell>
          <cell r="AF13">
            <v>2373.700084455289</v>
          </cell>
          <cell r="AG13" t="e">
            <v>#VALUE!</v>
          </cell>
          <cell r="AH13" t="e">
            <v>#VALUE!</v>
          </cell>
          <cell r="AI13" t="e">
            <v>#VALUE!</v>
          </cell>
          <cell r="AJ13" t="e">
            <v>#VALUE!</v>
          </cell>
          <cell r="AK13" t="e">
            <v>#VALUE!</v>
          </cell>
          <cell r="AL13" t="e">
            <v>#VALUE!</v>
          </cell>
          <cell r="AM13" t="e">
            <v>#VALUE!</v>
          </cell>
          <cell r="AN13" t="e">
            <v>#VALUE!</v>
          </cell>
          <cell r="AO13" t="e">
            <v>#VALUE!</v>
          </cell>
          <cell r="AP13" t="e">
            <v>#VALUE!</v>
          </cell>
          <cell r="AR13">
            <v>0</v>
          </cell>
          <cell r="AS13">
            <v>0</v>
          </cell>
          <cell r="AT13" t="e">
            <v>#VALUE!</v>
          </cell>
          <cell r="AU13" t="e">
            <v>#VALUE!</v>
          </cell>
          <cell r="AV13" t="e">
            <v>#VALUE!</v>
          </cell>
          <cell r="AW13" t="e">
            <v>#VALUE!</v>
          </cell>
          <cell r="AX13" t="e">
            <v>#VALUE!</v>
          </cell>
          <cell r="AY13" t="e">
            <v>#VALUE!</v>
          </cell>
          <cell r="AZ13" t="e">
            <v>#VALUE!</v>
          </cell>
          <cell r="BA13" t="e">
            <v>#VALUE!</v>
          </cell>
          <cell r="BB13" t="e">
            <v>#VALUE!</v>
          </cell>
          <cell r="BC13" t="e">
            <v>#VALUE!</v>
          </cell>
        </row>
        <row r="14">
          <cell r="R14">
            <v>2365.9080471027423</v>
          </cell>
          <cell r="S14">
            <v>2373.6999536552889</v>
          </cell>
          <cell r="T14" t="e">
            <v>#VALUE!</v>
          </cell>
          <cell r="U14" t="e">
            <v>#VALUE!</v>
          </cell>
          <cell r="V14" t="e">
            <v>#VALUE!</v>
          </cell>
          <cell r="W14" t="e">
            <v>#VALUE!</v>
          </cell>
          <cell r="X14" t="e">
            <v>#VALUE!</v>
          </cell>
          <cell r="Y14" t="e">
            <v>#VALUE!</v>
          </cell>
          <cell r="Z14" t="e">
            <v>#VALUE!</v>
          </cell>
          <cell r="AA14" t="e">
            <v>#VALUE!</v>
          </cell>
          <cell r="AB14" t="e">
            <v>#VALUE!</v>
          </cell>
          <cell r="AC14" t="e">
            <v>#VALUE!</v>
          </cell>
          <cell r="AE14">
            <v>2365.908177902742</v>
          </cell>
          <cell r="AF14">
            <v>2373.700084455289</v>
          </cell>
          <cell r="AG14" t="e">
            <v>#VALUE!</v>
          </cell>
          <cell r="AH14" t="e">
            <v>#VALUE!</v>
          </cell>
          <cell r="AI14" t="e">
            <v>#VALUE!</v>
          </cell>
          <cell r="AJ14" t="e">
            <v>#VALUE!</v>
          </cell>
          <cell r="AK14" t="e">
            <v>#VALUE!</v>
          </cell>
          <cell r="AL14" t="e">
            <v>#VALUE!</v>
          </cell>
          <cell r="AM14" t="e">
            <v>#VALUE!</v>
          </cell>
          <cell r="AN14" t="e">
            <v>#VALUE!</v>
          </cell>
          <cell r="AO14" t="e">
            <v>#VALUE!</v>
          </cell>
          <cell r="AP14" t="e">
            <v>#VALUE!</v>
          </cell>
          <cell r="AR14">
            <v>0</v>
          </cell>
          <cell r="AS14">
            <v>0</v>
          </cell>
          <cell r="AT14" t="e">
            <v>#VALUE!</v>
          </cell>
          <cell r="AU14" t="e">
            <v>#VALUE!</v>
          </cell>
          <cell r="AV14" t="e">
            <v>#VALUE!</v>
          </cell>
          <cell r="AW14" t="e">
            <v>#VALUE!</v>
          </cell>
          <cell r="AX14" t="e">
            <v>#VALUE!</v>
          </cell>
          <cell r="AY14" t="e">
            <v>#VALUE!</v>
          </cell>
          <cell r="AZ14" t="e">
            <v>#VALUE!</v>
          </cell>
          <cell r="BA14" t="e">
            <v>#VALUE!</v>
          </cell>
          <cell r="BB14" t="e">
            <v>#VALUE!</v>
          </cell>
          <cell r="BC14" t="e">
            <v>#VALUE!</v>
          </cell>
        </row>
        <row r="15">
          <cell r="R15">
            <v>1895.022485162742</v>
          </cell>
          <cell r="S15">
            <v>1884.894829637002</v>
          </cell>
          <cell r="T15">
            <v>1984.0981583738396</v>
          </cell>
          <cell r="U15">
            <v>1996.1866838269032</v>
          </cell>
          <cell r="V15">
            <v>1994.1315380823553</v>
          </cell>
          <cell r="W15">
            <v>1990.3140751961203</v>
          </cell>
          <cell r="X15">
            <v>1997.2386552369555</v>
          </cell>
          <cell r="Y15">
            <v>2022.1700960441199</v>
          </cell>
          <cell r="Z15">
            <v>2042.9114668617894</v>
          </cell>
          <cell r="AA15">
            <v>2045.6287466292481</v>
          </cell>
          <cell r="AB15">
            <v>2059.054943349598</v>
          </cell>
          <cell r="AC15">
            <v>2082.2198789850308</v>
          </cell>
          <cell r="AE15">
            <v>1895.0226159627416</v>
          </cell>
          <cell r="AF15">
            <v>1884.8949604370018</v>
          </cell>
          <cell r="AG15">
            <v>1985.987368898408</v>
          </cell>
          <cell r="AH15">
            <v>1971.0430615372984</v>
          </cell>
          <cell r="AI15">
            <v>1938.1663863448005</v>
          </cell>
          <cell r="AJ15">
            <v>1917.8767795526073</v>
          </cell>
          <cell r="AK15">
            <v>1915.4575112611342</v>
          </cell>
          <cell r="AL15">
            <v>1937.6815420189205</v>
          </cell>
          <cell r="AM15">
            <v>1933.7228236017297</v>
          </cell>
          <cell r="AN15">
            <v>1924.611614296922</v>
          </cell>
          <cell r="AO15">
            <v>1930.2519050720355</v>
          </cell>
          <cell r="AP15">
            <v>1952.9827481747952</v>
          </cell>
          <cell r="AR15">
            <v>0</v>
          </cell>
          <cell r="AS15">
            <v>0</v>
          </cell>
          <cell r="AT15">
            <v>0</v>
          </cell>
          <cell r="AU15">
            <v>0</v>
          </cell>
          <cell r="AV15">
            <v>0</v>
          </cell>
          <cell r="AW15">
            <v>0</v>
          </cell>
          <cell r="AX15">
            <v>0</v>
          </cell>
          <cell r="AY15">
            <v>0</v>
          </cell>
          <cell r="AZ15">
            <v>0</v>
          </cell>
          <cell r="BA15">
            <v>0</v>
          </cell>
          <cell r="BB15">
            <v>0</v>
          </cell>
          <cell r="BC15">
            <v>0</v>
          </cell>
        </row>
        <row r="16">
          <cell r="R16">
            <v>470.88556194000017</v>
          </cell>
          <cell r="S16">
            <v>488.80512401828702</v>
          </cell>
          <cell r="T16" t="e">
            <v>#VALUE!</v>
          </cell>
          <cell r="U16" t="e">
            <v>#VALUE!</v>
          </cell>
          <cell r="V16" t="e">
            <v>#VALUE!</v>
          </cell>
          <cell r="W16" t="e">
            <v>#VALUE!</v>
          </cell>
          <cell r="X16" t="e">
            <v>#VALUE!</v>
          </cell>
          <cell r="Y16" t="e">
            <v>#VALUE!</v>
          </cell>
          <cell r="Z16" t="e">
            <v>#VALUE!</v>
          </cell>
          <cell r="AA16" t="e">
            <v>#VALUE!</v>
          </cell>
          <cell r="AB16" t="e">
            <v>#VALUE!</v>
          </cell>
          <cell r="AC16" t="e">
            <v>#VALUE!</v>
          </cell>
          <cell r="AE16">
            <v>470.88556194000017</v>
          </cell>
          <cell r="AF16">
            <v>488.80512401828702</v>
          </cell>
          <cell r="AG16" t="e">
            <v>#VALUE!</v>
          </cell>
          <cell r="AH16" t="e">
            <v>#VALUE!</v>
          </cell>
          <cell r="AI16" t="e">
            <v>#VALUE!</v>
          </cell>
          <cell r="AJ16" t="e">
            <v>#VALUE!</v>
          </cell>
          <cell r="AK16" t="e">
            <v>#VALUE!</v>
          </cell>
          <cell r="AL16" t="e">
            <v>#VALUE!</v>
          </cell>
          <cell r="AM16" t="e">
            <v>#VALUE!</v>
          </cell>
          <cell r="AN16" t="e">
            <v>#VALUE!</v>
          </cell>
          <cell r="AO16" t="e">
            <v>#VALUE!</v>
          </cell>
          <cell r="AP16" t="e">
            <v>#VALUE!</v>
          </cell>
          <cell r="AR16">
            <v>0</v>
          </cell>
          <cell r="AS16">
            <v>0</v>
          </cell>
          <cell r="AT16" t="e">
            <v>#VALUE!</v>
          </cell>
          <cell r="AU16" t="e">
            <v>#VALUE!</v>
          </cell>
          <cell r="AV16" t="e">
            <v>#VALUE!</v>
          </cell>
          <cell r="AW16" t="e">
            <v>#VALUE!</v>
          </cell>
          <cell r="AX16" t="e">
            <v>#VALUE!</v>
          </cell>
          <cell r="AY16" t="e">
            <v>#VALUE!</v>
          </cell>
          <cell r="AZ16" t="e">
            <v>#VALUE!</v>
          </cell>
          <cell r="BA16" t="e">
            <v>#VALUE!</v>
          </cell>
          <cell r="BB16" t="e">
            <v>#VALUE!</v>
          </cell>
          <cell r="BC16" t="e">
            <v>#VALUE!</v>
          </cell>
        </row>
        <row r="17">
          <cell r="R17">
            <v>0</v>
          </cell>
          <cell r="S17">
            <v>0</v>
          </cell>
          <cell r="T17">
            <v>0</v>
          </cell>
          <cell r="U17">
            <v>0</v>
          </cell>
          <cell r="V17">
            <v>0</v>
          </cell>
          <cell r="W17">
            <v>0</v>
          </cell>
          <cell r="X17">
            <v>0</v>
          </cell>
          <cell r="Y17">
            <v>0</v>
          </cell>
          <cell r="Z17">
            <v>0</v>
          </cell>
          <cell r="AA17">
            <v>0</v>
          </cell>
          <cell r="AB17">
            <v>0</v>
          </cell>
          <cell r="AC17">
            <v>0</v>
          </cell>
          <cell r="AE17">
            <v>0</v>
          </cell>
          <cell r="AF17">
            <v>0</v>
          </cell>
          <cell r="AG17">
            <v>0</v>
          </cell>
          <cell r="AH17">
            <v>0</v>
          </cell>
          <cell r="AI17">
            <v>0</v>
          </cell>
          <cell r="AJ17">
            <v>0</v>
          </cell>
          <cell r="AK17">
            <v>0</v>
          </cell>
          <cell r="AL17">
            <v>0</v>
          </cell>
          <cell r="AM17">
            <v>0</v>
          </cell>
          <cell r="AN17">
            <v>0</v>
          </cell>
          <cell r="AO17">
            <v>0</v>
          </cell>
          <cell r="AP17">
            <v>0</v>
          </cell>
          <cell r="AR17">
            <v>0</v>
          </cell>
          <cell r="AS17">
            <v>0</v>
          </cell>
          <cell r="AT17">
            <v>0</v>
          </cell>
          <cell r="AU17">
            <v>0</v>
          </cell>
          <cell r="AV17">
            <v>0</v>
          </cell>
          <cell r="AW17">
            <v>0</v>
          </cell>
          <cell r="AX17">
            <v>0</v>
          </cell>
          <cell r="AY17">
            <v>0</v>
          </cell>
          <cell r="AZ17">
            <v>0</v>
          </cell>
          <cell r="BA17">
            <v>0</v>
          </cell>
          <cell r="BB17">
            <v>0</v>
          </cell>
          <cell r="BC17">
            <v>0</v>
          </cell>
        </row>
        <row r="18">
          <cell r="R18">
            <v>18871.266366421867</v>
          </cell>
          <cell r="S18">
            <v>19378.518833925507</v>
          </cell>
          <cell r="T18" t="e">
            <v>#VALUE!</v>
          </cell>
          <cell r="U18" t="e">
            <v>#VALUE!</v>
          </cell>
          <cell r="V18" t="e">
            <v>#VALUE!</v>
          </cell>
          <cell r="W18" t="e">
            <v>#VALUE!</v>
          </cell>
          <cell r="X18" t="e">
            <v>#VALUE!</v>
          </cell>
          <cell r="Y18" t="e">
            <v>#VALUE!</v>
          </cell>
          <cell r="Z18" t="e">
            <v>#VALUE!</v>
          </cell>
          <cell r="AA18" t="e">
            <v>#VALUE!</v>
          </cell>
          <cell r="AB18" t="e">
            <v>#VALUE!</v>
          </cell>
          <cell r="AC18" t="e">
            <v>#VALUE!</v>
          </cell>
          <cell r="AE18">
            <v>18871.266366421867</v>
          </cell>
          <cell r="AF18">
            <v>19378.518833925507</v>
          </cell>
          <cell r="AG18" t="e">
            <v>#VALUE!</v>
          </cell>
          <cell r="AH18" t="e">
            <v>#VALUE!</v>
          </cell>
          <cell r="AI18" t="e">
            <v>#VALUE!</v>
          </cell>
          <cell r="AJ18" t="e">
            <v>#VALUE!</v>
          </cell>
          <cell r="AK18" t="e">
            <v>#VALUE!</v>
          </cell>
          <cell r="AL18" t="e">
            <v>#VALUE!</v>
          </cell>
          <cell r="AM18" t="e">
            <v>#VALUE!</v>
          </cell>
          <cell r="AN18" t="e">
            <v>#VALUE!</v>
          </cell>
          <cell r="AO18" t="e">
            <v>#VALUE!</v>
          </cell>
          <cell r="AP18" t="e">
            <v>#VALUE!</v>
          </cell>
          <cell r="AR18">
            <v>18871.266366421867</v>
          </cell>
          <cell r="AS18">
            <v>19378.518833925507</v>
          </cell>
          <cell r="AT18" t="e">
            <v>#VALUE!</v>
          </cell>
          <cell r="AU18" t="e">
            <v>#VALUE!</v>
          </cell>
          <cell r="AV18" t="e">
            <v>#VALUE!</v>
          </cell>
          <cell r="AW18" t="e">
            <v>#VALUE!</v>
          </cell>
          <cell r="AX18" t="e">
            <v>#VALUE!</v>
          </cell>
          <cell r="AY18" t="e">
            <v>#VALUE!</v>
          </cell>
          <cell r="AZ18" t="e">
            <v>#VALUE!</v>
          </cell>
          <cell r="BA18" t="e">
            <v>#VALUE!</v>
          </cell>
          <cell r="BB18" t="e">
            <v>#VALUE!</v>
          </cell>
          <cell r="BC18" t="e">
            <v>#VALUE!</v>
          </cell>
        </row>
        <row r="19">
          <cell r="R19">
            <v>16232.657779221867</v>
          </cell>
          <cell r="S19">
            <v>16618.006333925507</v>
          </cell>
          <cell r="T19">
            <v>16886.21905328779</v>
          </cell>
          <cell r="U19">
            <v>17620.259756472115</v>
          </cell>
          <cell r="V19">
            <v>18095.775496452308</v>
          </cell>
          <cell r="W19">
            <v>18706.248131231507</v>
          </cell>
          <cell r="X19">
            <v>19285.6736056056</v>
          </cell>
          <cell r="Y19">
            <v>19787.839590579126</v>
          </cell>
          <cell r="Z19">
            <v>20255.545822890224</v>
          </cell>
          <cell r="AA19">
            <v>20843.707637324114</v>
          </cell>
          <cell r="AB19">
            <v>21278.631435608124</v>
          </cell>
          <cell r="AC19">
            <v>21665.189416547375</v>
          </cell>
          <cell r="AE19">
            <v>16232.657779221867</v>
          </cell>
          <cell r="AF19">
            <v>16618.006333925507</v>
          </cell>
          <cell r="AG19">
            <v>16915.184895710074</v>
          </cell>
          <cell r="AH19">
            <v>17285.875947293258</v>
          </cell>
          <cell r="AI19">
            <v>17602.523074614135</v>
          </cell>
          <cell r="AJ19">
            <v>17961.548914701354</v>
          </cell>
          <cell r="AK19">
            <v>18265.221642311033</v>
          </cell>
          <cell r="AL19">
            <v>18561.273730133755</v>
          </cell>
          <cell r="AM19">
            <v>18820.066776463253</v>
          </cell>
          <cell r="AN19">
            <v>19119.076622429184</v>
          </cell>
          <cell r="AO19">
            <v>19339.387681973341</v>
          </cell>
          <cell r="AP19">
            <v>19534.809621235589</v>
          </cell>
          <cell r="AR19">
            <v>16232.657779221867</v>
          </cell>
          <cell r="AS19">
            <v>16618.006333925507</v>
          </cell>
          <cell r="AT19">
            <v>16441.880072542877</v>
          </cell>
          <cell r="AU19">
            <v>16441.880072542877</v>
          </cell>
          <cell r="AV19">
            <v>16441.880072542877</v>
          </cell>
          <cell r="AW19">
            <v>16441.880072542877</v>
          </cell>
          <cell r="AX19">
            <v>16441.880072542877</v>
          </cell>
          <cell r="AY19">
            <v>16441.880072542877</v>
          </cell>
          <cell r="AZ19">
            <v>16441.880072542877</v>
          </cell>
          <cell r="BA19">
            <v>16441.880072542877</v>
          </cell>
          <cell r="BB19">
            <v>16441.880072542877</v>
          </cell>
          <cell r="BC19">
            <v>16441.880072542877</v>
          </cell>
        </row>
        <row r="20">
          <cell r="R20">
            <v>460.35122319999999</v>
          </cell>
          <cell r="S20">
            <v>527.4</v>
          </cell>
          <cell r="T20">
            <v>501.27331950535751</v>
          </cell>
          <cell r="U20">
            <v>534.48656112840763</v>
          </cell>
          <cell r="V20">
            <v>549.07242963715487</v>
          </cell>
          <cell r="W20">
            <v>570.17087298796389</v>
          </cell>
          <cell r="X20">
            <v>593.15905668164316</v>
          </cell>
          <cell r="Y20">
            <v>613.28334941758987</v>
          </cell>
          <cell r="Z20">
            <v>627.19087493439622</v>
          </cell>
          <cell r="AA20">
            <v>646.65572219194019</v>
          </cell>
          <cell r="AB20">
            <v>662.46765754937769</v>
          </cell>
          <cell r="AC20">
            <v>677.36950899240344</v>
          </cell>
          <cell r="AE20">
            <v>460.35122319999999</v>
          </cell>
          <cell r="AF20">
            <v>527.4</v>
          </cell>
          <cell r="AG20">
            <v>505.88542164139091</v>
          </cell>
          <cell r="AH20">
            <v>520.93026325298536</v>
          </cell>
          <cell r="AI20">
            <v>530.32594013653704</v>
          </cell>
          <cell r="AJ20">
            <v>542.66265159406601</v>
          </cell>
          <cell r="AK20">
            <v>555.71108539429929</v>
          </cell>
          <cell r="AL20">
            <v>569.41508748925548</v>
          </cell>
          <cell r="AM20">
            <v>576.31087543870876</v>
          </cell>
          <cell r="AN20">
            <v>585.20853652911114</v>
          </cell>
          <cell r="AO20">
            <v>594.02324400598536</v>
          </cell>
          <cell r="AP20">
            <v>602.65091277322165</v>
          </cell>
          <cell r="AR20">
            <v>460.35122319999999</v>
          </cell>
          <cell r="AS20">
            <v>527.4</v>
          </cell>
          <cell r="AT20">
            <v>486.09547468841953</v>
          </cell>
          <cell r="AU20">
            <v>486.09547468841953</v>
          </cell>
          <cell r="AV20">
            <v>486.09547468841959</v>
          </cell>
          <cell r="AW20">
            <v>486.09547468841953</v>
          </cell>
          <cell r="AX20">
            <v>486.09547468841953</v>
          </cell>
          <cell r="AY20">
            <v>486.09547468841959</v>
          </cell>
          <cell r="AZ20">
            <v>486.09547468841959</v>
          </cell>
          <cell r="BA20">
            <v>486.09547468841953</v>
          </cell>
          <cell r="BB20">
            <v>486.09547468841953</v>
          </cell>
          <cell r="BC20">
            <v>486.09547468841947</v>
          </cell>
        </row>
        <row r="21">
          <cell r="R21">
            <v>2178.2573640000001</v>
          </cell>
          <cell r="S21">
            <v>2233.1125000000002</v>
          </cell>
          <cell r="T21" t="e">
            <v>#VALUE!</v>
          </cell>
          <cell r="U21" t="e">
            <v>#VALUE!</v>
          </cell>
          <cell r="V21" t="e">
            <v>#VALUE!</v>
          </cell>
          <cell r="W21" t="e">
            <v>#VALUE!</v>
          </cell>
          <cell r="X21" t="e">
            <v>#VALUE!</v>
          </cell>
          <cell r="Y21" t="e">
            <v>#VALUE!</v>
          </cell>
          <cell r="Z21" t="e">
            <v>#VALUE!</v>
          </cell>
          <cell r="AA21" t="e">
            <v>#VALUE!</v>
          </cell>
          <cell r="AB21" t="e">
            <v>#VALUE!</v>
          </cell>
          <cell r="AC21" t="e">
            <v>#VALUE!</v>
          </cell>
          <cell r="AE21">
            <v>2178.2573640000001</v>
          </cell>
          <cell r="AF21">
            <v>2233.1125000000002</v>
          </cell>
          <cell r="AG21" t="e">
            <v>#VALUE!</v>
          </cell>
          <cell r="AH21" t="e">
            <v>#VALUE!</v>
          </cell>
          <cell r="AI21" t="e">
            <v>#VALUE!</v>
          </cell>
          <cell r="AJ21" t="e">
            <v>#VALUE!</v>
          </cell>
          <cell r="AK21" t="e">
            <v>#VALUE!</v>
          </cell>
          <cell r="AL21" t="e">
            <v>#VALUE!</v>
          </cell>
          <cell r="AM21" t="e">
            <v>#VALUE!</v>
          </cell>
          <cell r="AN21" t="e">
            <v>#VALUE!</v>
          </cell>
          <cell r="AO21" t="e">
            <v>#VALUE!</v>
          </cell>
          <cell r="AP21" t="e">
            <v>#VALUE!</v>
          </cell>
          <cell r="AR21">
            <v>2178.2573640000001</v>
          </cell>
          <cell r="AS21">
            <v>2233.1125000000002</v>
          </cell>
          <cell r="AT21" t="e">
            <v>#VALUE!</v>
          </cell>
          <cell r="AU21" t="e">
            <v>#VALUE!</v>
          </cell>
          <cell r="AV21" t="e">
            <v>#VALUE!</v>
          </cell>
          <cell r="AW21" t="e">
            <v>#VALUE!</v>
          </cell>
          <cell r="AX21" t="e">
            <v>#VALUE!</v>
          </cell>
          <cell r="AY21" t="e">
            <v>#VALUE!</v>
          </cell>
          <cell r="AZ21" t="e">
            <v>#VALUE!</v>
          </cell>
          <cell r="BA21" t="e">
            <v>#VALUE!</v>
          </cell>
          <cell r="BB21" t="e">
            <v>#VALUE!</v>
          </cell>
          <cell r="BC21" t="e">
            <v>#VALUE!</v>
          </cell>
        </row>
        <row r="22">
          <cell r="R22">
            <v>0.1253709211223081</v>
          </cell>
          <cell r="S22">
            <v>0.12249129946400802</v>
          </cell>
          <cell r="T22" t="e">
            <v>#VALUE!</v>
          </cell>
          <cell r="U22" t="e">
            <v>#VALUE!</v>
          </cell>
          <cell r="V22" t="e">
            <v>#VALUE!</v>
          </cell>
          <cell r="W22" t="e">
            <v>#VALUE!</v>
          </cell>
          <cell r="X22" t="e">
            <v>#VALUE!</v>
          </cell>
          <cell r="Y22" t="e">
            <v>#VALUE!</v>
          </cell>
          <cell r="Z22" t="e">
            <v>#VALUE!</v>
          </cell>
          <cell r="AA22" t="e">
            <v>#VALUE!</v>
          </cell>
          <cell r="AB22" t="e">
            <v>#VALUE!</v>
          </cell>
          <cell r="AC22" t="e">
            <v>#VALUE!</v>
          </cell>
          <cell r="AE22">
            <v>0.12537092805348049</v>
          </cell>
          <cell r="AF22">
            <v>0.1224913062137499</v>
          </cell>
          <cell r="AG22" t="e">
            <v>#VALUE!</v>
          </cell>
          <cell r="AH22" t="e">
            <v>#VALUE!</v>
          </cell>
          <cell r="AI22" t="e">
            <v>#VALUE!</v>
          </cell>
          <cell r="AJ22" t="e">
            <v>#VALUE!</v>
          </cell>
          <cell r="AK22" t="e">
            <v>#VALUE!</v>
          </cell>
          <cell r="AL22" t="e">
            <v>#VALUE!</v>
          </cell>
          <cell r="AM22" t="e">
            <v>#VALUE!</v>
          </cell>
          <cell r="AN22" t="e">
            <v>#VALUE!</v>
          </cell>
          <cell r="AO22" t="e">
            <v>#VALUE!</v>
          </cell>
          <cell r="AP22" t="e">
            <v>#VALUE!</v>
          </cell>
          <cell r="AR22">
            <v>0</v>
          </cell>
          <cell r="AS22">
            <v>0</v>
          </cell>
          <cell r="AT22" t="e">
            <v>#VALUE!</v>
          </cell>
          <cell r="AU22" t="e">
            <v>#VALUE!</v>
          </cell>
          <cell r="AV22" t="e">
            <v>#VALUE!</v>
          </cell>
          <cell r="AW22" t="e">
            <v>#VALUE!</v>
          </cell>
          <cell r="AX22" t="e">
            <v>#VALUE!</v>
          </cell>
          <cell r="AY22" t="e">
            <v>#VALUE!</v>
          </cell>
          <cell r="AZ22" t="e">
            <v>#VALUE!</v>
          </cell>
          <cell r="BA22" t="e">
            <v>#VALUE!</v>
          </cell>
          <cell r="BB22" t="e">
            <v>#VALUE!</v>
          </cell>
          <cell r="BC22" t="e">
            <v>#VALUE!</v>
          </cell>
        </row>
      </sheetData>
      <sheetData sheetId="5" refreshError="1"/>
      <sheetData sheetId="6">
        <row r="6">
          <cell r="D6" t="str">
            <v>Escenario base</v>
          </cell>
        </row>
      </sheetData>
      <sheetData sheetId="7" refreshError="1"/>
      <sheetData sheetId="8" refreshError="1"/>
      <sheetData sheetId="9" refreshError="1"/>
      <sheetData sheetId="10" refreshError="1"/>
      <sheetData sheetId="11" refreshError="1"/>
      <sheetData sheetId="12" refreshError="1"/>
      <sheetData sheetId="13">
        <row r="34">
          <cell r="D34" t="str">
            <v>Indicador básico</v>
          </cell>
        </row>
        <row r="35">
          <cell r="D35" t="str">
            <v>Indicador básico</v>
          </cell>
        </row>
        <row r="36">
          <cell r="D36" t="str">
            <v>Indicador básico</v>
          </cell>
        </row>
        <row r="37">
          <cell r="D37" t="str">
            <v>Indicador básico</v>
          </cell>
        </row>
        <row r="38">
          <cell r="D38" t="str">
            <v>Método estándar alternativo</v>
          </cell>
        </row>
        <row r="39">
          <cell r="D39" t="str">
            <v>Método estándar alternativo</v>
          </cell>
        </row>
      </sheetData>
      <sheetData sheetId="14" refreshError="1"/>
      <sheetData sheetId="15" refreshError="1"/>
      <sheetData sheetId="16" refreshError="1"/>
      <sheetData sheetId="17">
        <row r="9">
          <cell r="E9">
            <v>42248</v>
          </cell>
        </row>
        <row r="24">
          <cell r="C24" t="str">
            <v>Finanzas corporativas</v>
          </cell>
        </row>
        <row r="25">
          <cell r="C25" t="str">
            <v>Negociación y ventas</v>
          </cell>
        </row>
        <row r="26">
          <cell r="C26" t="str">
            <v>Banca minorista</v>
          </cell>
        </row>
        <row r="27">
          <cell r="C27" t="str">
            <v>Banca comercial</v>
          </cell>
        </row>
        <row r="28">
          <cell r="C28" t="str">
            <v>Pagos y liquidación</v>
          </cell>
        </row>
        <row r="29">
          <cell r="C29" t="str">
            <v>Servicios de agencia</v>
          </cell>
        </row>
        <row r="30">
          <cell r="C30" t="str">
            <v>Administración de activos</v>
          </cell>
        </row>
        <row r="31">
          <cell r="C31" t="str">
            <v>Intermediación minorista en mercado de deuda</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gt;&gt;"/>
      <sheetName val="Escenarios"/>
      <sheetName val="Estados fin."/>
      <sheetName val="Libroexistente"/>
      <sheetName val="Libronuevo"/>
      <sheetName val="Capital"/>
      <sheetName val="ASR"/>
      <sheetName val="Crédito"/>
      <sheetName val="Mercado"/>
      <sheetName val="Definicion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31">
          <cell r="C31" t="str">
            <v>Paraestatales</v>
          </cell>
        </row>
        <row r="32">
          <cell r="C32" t="str">
            <v>Corporativos</v>
          </cell>
        </row>
        <row r="33">
          <cell r="C33" t="str">
            <v>Fideicomisos</v>
          </cell>
        </row>
        <row r="34">
          <cell r="C34" t="str">
            <v>MiPyMes</v>
          </cell>
        </row>
        <row r="35">
          <cell r="C35" t="str">
            <v>Cartera al Gobierno Federal</v>
          </cell>
        </row>
        <row r="36">
          <cell r="C36" t="str">
            <v>Estados y Municipios - Garantizados</v>
          </cell>
        </row>
        <row r="37">
          <cell r="C37" t="str">
            <v>Estados y Municipios - No garantizados</v>
          </cell>
        </row>
        <row r="38">
          <cell r="C38" t="str">
            <v>Entidades Financieras</v>
          </cell>
        </row>
        <row r="39">
          <cell r="C39" t="str">
            <v>Consumo-Revolvente</v>
          </cell>
        </row>
        <row r="40">
          <cell r="C40" t="str">
            <v>Consumo-No revolvente</v>
          </cell>
        </row>
        <row r="41">
          <cell r="C41" t="str">
            <v>Cartera Hipotecaria a la Vivienda</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pia y pega formularios"/>
      <sheetName val="Macro para copiar al modelo"/>
      <sheetName val="Aux Validador"/>
      <sheetName val="Parámetros"/>
      <sheetName val="Aux tablas comparativas"/>
      <sheetName val="V1 Celdas con datos"/>
      <sheetName val="Aux Challenger"/>
      <sheetName val="Validador Capital"/>
      <sheetName val="Nuevas Gráficas"/>
      <sheetName val="Tablas Comparativas"/>
      <sheetName val="Gráficas Comparativas"/>
      <sheetName val="Gráficas por escenario"/>
      <sheetName val="Resumen Escenario Internos"/>
      <sheetName val="Resumen challenger"/>
      <sheetName val="Datos Históricos"/>
      <sheetName val="Challenger"/>
      <sheetName val="Validador Formulario"/>
      <sheetName val="Supuestos CNBV"/>
      <sheetName val="Proyecciones Fin."/>
      <sheetName val="Capital"/>
      <sheetName val="Riesgo Crédito"/>
      <sheetName val="Riesgo Mercado"/>
      <sheetName val="Libro nuevo"/>
      <sheetName val="Libro actual"/>
      <sheetName val="APSR"/>
      <sheetName val="Concentraciones"/>
      <sheetName val="Sensibilidades"/>
      <sheetName val="Challenger v12.1"/>
      <sheetName val="Definiciones"/>
    </sheetNames>
    <sheetDataSet>
      <sheetData sheetId="0"/>
      <sheetData sheetId="1"/>
      <sheetData sheetId="2"/>
      <sheetData sheetId="3"/>
      <sheetData sheetId="4">
        <row r="2">
          <cell r="A2" t="str">
            <v>ABC Capital</v>
          </cell>
        </row>
      </sheetData>
      <sheetData sheetId="5"/>
      <sheetData sheetId="6"/>
      <sheetData sheetId="7"/>
      <sheetData sheetId="8">
        <row r="2">
          <cell r="A2" t="str">
            <v>Escenario supervisor base</v>
          </cell>
        </row>
        <row r="3">
          <cell r="A3" t="str">
            <v>Escenario supervisor adverso</v>
          </cell>
        </row>
        <row r="4">
          <cell r="A4" t="str">
            <v>Escenario interno adverso 1</v>
          </cell>
        </row>
        <row r="5">
          <cell r="A5" t="str">
            <v>Escenario interno adverso 2</v>
          </cell>
        </row>
        <row r="6">
          <cell r="A6" t="str">
            <v>Escenario interno adverso 3</v>
          </cell>
        </row>
        <row r="7">
          <cell r="A7" t="str">
            <v>Modelo Base</v>
          </cell>
        </row>
        <row r="8">
          <cell r="A8" t="str">
            <v>Modelo Adverso</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x Mario Bros"/>
      <sheetName val="Aux"/>
      <sheetName val="Validador para imprimir"/>
      <sheetName val="CAT Comparativo"/>
      <sheetName val="Datos Históricos"/>
      <sheetName val="Información histórica"/>
      <sheetName val="Macro para copiar al modelo"/>
      <sheetName val="Resumen Challenger"/>
      <sheetName val="Challenger"/>
      <sheetName val="Comparativo"/>
      <sheetName val="Gráf. Modelo por Escenario"/>
      <sheetName val="Mario Bros"/>
      <sheetName val="Mario Bros Toño"/>
      <sheetName val="Validador Formulario"/>
      <sheetName val="Hoja1"/>
      <sheetName val="Validador 1"/>
      <sheetName val="Gráf. Form. por Escenario"/>
      <sheetName val="Generalidades"/>
      <sheetName val="Supuestos CNBV"/>
      <sheetName val="Proyecciones Fin."/>
      <sheetName val="Capital"/>
      <sheetName val="ASR"/>
      <sheetName val="Rentabilidad"/>
      <sheetName val="Shock Mercado"/>
      <sheetName val="Concentraciones"/>
      <sheetName val="Sensibilidades"/>
      <sheetName val="CALCULADORA&gt;&gt;"/>
      <sheetName val="Bandas"/>
      <sheetName val="Parámetros_bandas"/>
      <sheetName val="ASR C_Bandas"/>
      <sheetName val="CapitalC_Bandas"/>
      <sheetName val="ASR Crédito"/>
    </sheetNames>
    <sheetDataSet>
      <sheetData sheetId="0"/>
      <sheetData sheetId="1"/>
      <sheetData sheetId="2"/>
      <sheetData sheetId="3">
        <row r="2">
          <cell r="C2" t="str">
            <v>Escenario Base</v>
          </cell>
        </row>
        <row r="3">
          <cell r="C3" t="str">
            <v>Escenario Adverso</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10">
          <cell r="D10">
            <v>72</v>
          </cell>
        </row>
      </sheetData>
      <sheetData sheetId="21">
        <row r="37">
          <cell r="AB37">
            <v>5682.7925410227544</v>
          </cell>
        </row>
      </sheetData>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idades"/>
      <sheetName val="Supuestos CNBV"/>
      <sheetName val="Proyecciones Fin."/>
      <sheetName val="ASR"/>
      <sheetName val="Capital"/>
      <sheetName val="Libro actual"/>
      <sheetName val="Libro nuevo"/>
      <sheetName val="Riesgo Crédito"/>
      <sheetName val="Riesgo Mercado"/>
      <sheetName val="Sensibilidades ES"/>
      <sheetName val="Sensibilidades EC"/>
      <sheetName val="Definiciones"/>
      <sheetName val="APSR"/>
      <sheetName val="Sensibilidades"/>
      <sheetName val="Concentraciones"/>
      <sheetName val="RCs"/>
      <sheetName val="ASRo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5">
          <cell r="C5" t="str">
            <v>Escenario base</v>
          </cell>
        </row>
        <row r="43">
          <cell r="B43" t="str">
            <v>Aguascalientes</v>
          </cell>
        </row>
        <row r="44">
          <cell r="B44" t="str">
            <v>Baja California</v>
          </cell>
        </row>
        <row r="45">
          <cell r="B45" t="str">
            <v>Baja California Sur</v>
          </cell>
        </row>
        <row r="46">
          <cell r="B46" t="str">
            <v>Campeche</v>
          </cell>
        </row>
        <row r="47">
          <cell r="B47" t="str">
            <v>Coahuila de Zaragoza</v>
          </cell>
        </row>
        <row r="48">
          <cell r="B48" t="str">
            <v>Colima</v>
          </cell>
        </row>
        <row r="49">
          <cell r="B49" t="str">
            <v>Chiapas</v>
          </cell>
        </row>
        <row r="50">
          <cell r="B50" t="str">
            <v>Chihuahua</v>
          </cell>
        </row>
        <row r="51">
          <cell r="B51" t="str">
            <v>Distrito Federal</v>
          </cell>
        </row>
        <row r="52">
          <cell r="B52" t="str">
            <v>Durango</v>
          </cell>
        </row>
        <row r="53">
          <cell r="B53" t="str">
            <v>Guanajuato</v>
          </cell>
        </row>
        <row r="54">
          <cell r="B54" t="str">
            <v>Guerrero</v>
          </cell>
        </row>
        <row r="55">
          <cell r="B55" t="str">
            <v>Hidalgo</v>
          </cell>
        </row>
        <row r="56">
          <cell r="B56" t="str">
            <v>Jalisco</v>
          </cell>
        </row>
        <row r="57">
          <cell r="B57" t="str">
            <v>México</v>
          </cell>
        </row>
        <row r="58">
          <cell r="B58" t="str">
            <v>Michoacán de Ocampo</v>
          </cell>
        </row>
        <row r="59">
          <cell r="B59" t="str">
            <v>Morelos</v>
          </cell>
        </row>
        <row r="60">
          <cell r="B60" t="str">
            <v>Nayarit</v>
          </cell>
        </row>
        <row r="61">
          <cell r="B61" t="str">
            <v>Nuevo León</v>
          </cell>
        </row>
        <row r="62">
          <cell r="B62" t="str">
            <v>Oaxaca</v>
          </cell>
        </row>
        <row r="63">
          <cell r="B63" t="str">
            <v>Puebla</v>
          </cell>
        </row>
        <row r="64">
          <cell r="B64" t="str">
            <v>Querétaro</v>
          </cell>
        </row>
        <row r="65">
          <cell r="B65" t="str">
            <v>Quintana Roo</v>
          </cell>
        </row>
        <row r="66">
          <cell r="B66" t="str">
            <v>San Luis Potosí</v>
          </cell>
        </row>
        <row r="67">
          <cell r="B67" t="str">
            <v>Sinaloa</v>
          </cell>
        </row>
        <row r="68">
          <cell r="B68" t="str">
            <v>Sonora</v>
          </cell>
        </row>
        <row r="69">
          <cell r="B69" t="str">
            <v>Tabasco</v>
          </cell>
        </row>
        <row r="70">
          <cell r="B70" t="str">
            <v>Tamaulipas</v>
          </cell>
        </row>
        <row r="71">
          <cell r="B71" t="str">
            <v>Tlaxcala</v>
          </cell>
        </row>
        <row r="72">
          <cell r="B72" t="str">
            <v>Veracruz de Ignacio de la Llave</v>
          </cell>
        </row>
        <row r="73">
          <cell r="B73" t="str">
            <v>Yucatán</v>
          </cell>
        </row>
        <row r="74">
          <cell r="B74" t="str">
            <v>Zacatecas</v>
          </cell>
        </row>
        <row r="75">
          <cell r="B75" t="str">
            <v>Extranjero</v>
          </cell>
        </row>
        <row r="78">
          <cell r="B78" t="str">
            <v>Agricultura, silvicultura, ganadería y pesca</v>
          </cell>
        </row>
        <row r="79">
          <cell r="B79" t="str">
            <v>Bancario</v>
          </cell>
        </row>
        <row r="80">
          <cell r="B80" t="str">
            <v>Comercio</v>
          </cell>
        </row>
        <row r="81">
          <cell r="B81" t="str">
            <v>Comunicaciones y telecomunicaciones</v>
          </cell>
        </row>
        <row r="82">
          <cell r="B82" t="str">
            <v>Construcción</v>
          </cell>
        </row>
        <row r="83">
          <cell r="B83" t="str">
            <v>Educativo</v>
          </cell>
        </row>
        <row r="84">
          <cell r="B84" t="str">
            <v>Hoteles y restaurantes</v>
          </cell>
        </row>
        <row r="85">
          <cell r="B85" t="str">
            <v>Alimentos, bebidas y tabaco</v>
          </cell>
        </row>
        <row r="86">
          <cell r="B86" t="str">
            <v>Industria automotriz</v>
          </cell>
        </row>
        <row r="87">
          <cell r="B87" t="str">
            <v>Petróleo, minería, gas y energía</v>
          </cell>
        </row>
        <row r="88">
          <cell r="B88" t="str">
            <v>Resto industria</v>
          </cell>
        </row>
        <row r="89">
          <cell r="B89" t="str">
            <v>Salud</v>
          </cell>
        </row>
        <row r="90">
          <cell r="B90" t="str">
            <v>Servicios comunales y sociales</v>
          </cell>
        </row>
        <row r="91">
          <cell r="B91" t="str">
            <v>Servicios financieros (No bancarios)</v>
          </cell>
        </row>
        <row r="92">
          <cell r="B92" t="str">
            <v>Servicios profesionales y técnicos</v>
          </cell>
        </row>
        <row r="93">
          <cell r="B93" t="str">
            <v>Transporte</v>
          </cell>
        </row>
        <row r="94">
          <cell r="B94" t="str">
            <v>Gobierno, Estados y Municipio</v>
          </cell>
        </row>
        <row r="95">
          <cell r="B95" t="str">
            <v>Gobierno Federal</v>
          </cell>
        </row>
        <row r="96">
          <cell r="B96" t="str">
            <v>Organismos internacionales</v>
          </cell>
        </row>
        <row r="97">
          <cell r="B97" t="str">
            <v>Industria textil y de calzado</v>
          </cell>
        </row>
        <row r="98">
          <cell r="B98" t="str">
            <v>Industria química y farmacéutica</v>
          </cell>
        </row>
        <row r="99">
          <cell r="B99" t="str">
            <v>Industria materiales de construcción</v>
          </cell>
        </row>
        <row r="100">
          <cell r="B100" t="str">
            <v>Servicios de esparcimiento y otros servicios recreativo</v>
          </cell>
        </row>
        <row r="101">
          <cell r="B101" t="str">
            <v>Otro</v>
          </cell>
        </row>
      </sheetData>
      <sheetData sheetId="12" refreshError="1"/>
      <sheetData sheetId="13" refreshError="1"/>
      <sheetData sheetId="14" refreshError="1"/>
      <sheetData sheetId="15" refreshError="1"/>
      <sheetData sheetId="1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tálogo"/>
      <sheetName val="Histórico"/>
      <sheetName val="TABLA 2016 -&gt;"/>
      <sheetName val="Quitas y Castigos"/>
      <sheetName val="ICAP"/>
      <sheetName val="TABLA 2012-2015"/>
    </sheetNames>
    <sheetDataSet>
      <sheetData sheetId="0"/>
      <sheetData sheetId="1"/>
      <sheetData sheetId="2">
        <row r="1">
          <cell r="B1">
            <v>42430</v>
          </cell>
          <cell r="C1">
            <v>42522</v>
          </cell>
          <cell r="D1">
            <v>42614</v>
          </cell>
        </row>
        <row r="2">
          <cell r="A2">
            <v>0</v>
          </cell>
          <cell r="B2">
            <v>0</v>
          </cell>
        </row>
        <row r="3">
          <cell r="A3" t="str">
            <v>cve_institucion</v>
          </cell>
          <cell r="B3" t="str">
            <v>040002</v>
          </cell>
        </row>
        <row r="4">
          <cell r="A4">
            <v>0</v>
          </cell>
          <cell r="B4">
            <v>0</v>
          </cell>
        </row>
        <row r="5">
          <cell r="A5" t="str">
            <v>Suma de MDP</v>
          </cell>
          <cell r="B5" t="str">
            <v>cve_periodo</v>
          </cell>
        </row>
        <row r="6">
          <cell r="A6" t="str">
            <v>cve_concepto2</v>
          </cell>
          <cell r="B6">
            <v>201603</v>
          </cell>
          <cell r="C6">
            <v>201606</v>
          </cell>
          <cell r="D6">
            <v>201609</v>
          </cell>
        </row>
        <row r="7">
          <cell r="A7" t="str">
            <v>Activo</v>
          </cell>
          <cell r="B7">
            <v>1200153.910188</v>
          </cell>
          <cell r="C7">
            <v>1104554.2853979999</v>
          </cell>
          <cell r="D7">
            <v>1136540.3777699999</v>
          </cell>
        </row>
        <row r="8">
          <cell r="A8" t="str">
            <v>Disponibilidades</v>
          </cell>
          <cell r="B8">
            <v>140354.419134</v>
          </cell>
          <cell r="C8">
            <v>65849.712893000004</v>
          </cell>
          <cell r="D8">
            <v>77756.779490000001</v>
          </cell>
        </row>
        <row r="9">
          <cell r="A9" t="str">
            <v>Inversiones en valores</v>
          </cell>
          <cell r="B9">
            <v>346587.19734999997</v>
          </cell>
          <cell r="C9">
            <v>308597.010725</v>
          </cell>
          <cell r="D9">
            <v>331546.89964700001</v>
          </cell>
        </row>
        <row r="10">
          <cell r="A10" t="str">
            <v>Negociación</v>
          </cell>
          <cell r="B10">
            <v>84574.698783999993</v>
          </cell>
          <cell r="C10">
            <v>49594.140978000003</v>
          </cell>
          <cell r="D10">
            <v>69261.630932</v>
          </cell>
        </row>
        <row r="11">
          <cell r="A11" t="str">
            <v>Disponible para la venta</v>
          </cell>
          <cell r="B11">
            <v>172983.54244600001</v>
          </cell>
          <cell r="C11">
            <v>199419.284614</v>
          </cell>
          <cell r="D11">
            <v>202263.412389</v>
          </cell>
        </row>
        <row r="12">
          <cell r="A12" t="str">
            <v>Conservados a vencimiento</v>
          </cell>
          <cell r="B12">
            <v>89028.956120000003</v>
          </cell>
          <cell r="C12">
            <v>59583.585133</v>
          </cell>
          <cell r="D12">
            <v>60021.856326000001</v>
          </cell>
        </row>
        <row r="13">
          <cell r="A13" t="str">
            <v>Deudores por reporto</v>
          </cell>
          <cell r="B13">
            <v>69.007150999999993</v>
          </cell>
          <cell r="C13">
            <v>15001.733152000001</v>
          </cell>
          <cell r="D13">
            <v>1.9999999999999999E-6</v>
          </cell>
        </row>
        <row r="14">
          <cell r="A14" t="str">
            <v>Operaciones con valores y derivados (act)</v>
          </cell>
          <cell r="B14">
            <v>37682.881798000002</v>
          </cell>
          <cell r="C14">
            <v>36614.808818999998</v>
          </cell>
          <cell r="D14">
            <v>45043.140180000002</v>
          </cell>
        </row>
        <row r="15">
          <cell r="A15" t="str">
            <v>Con fines de negociación</v>
          </cell>
          <cell r="B15">
            <v>37560.662411999998</v>
          </cell>
          <cell r="C15">
            <v>36403.321985000002</v>
          </cell>
          <cell r="D15">
            <v>44741.336536000003</v>
          </cell>
        </row>
        <row r="16">
          <cell r="A16" t="str">
            <v>Con fines de cobertura</v>
          </cell>
          <cell r="B16">
            <v>122.219386</v>
          </cell>
          <cell r="C16">
            <v>211.48683399999999</v>
          </cell>
          <cell r="D16">
            <v>301.80364400000002</v>
          </cell>
        </row>
        <row r="17">
          <cell r="A17" t="str">
            <v>Cartera vigente</v>
          </cell>
          <cell r="B17">
            <v>545246.37488100003</v>
          </cell>
          <cell r="C17">
            <v>566996.05455799995</v>
          </cell>
          <cell r="D17">
            <v>572342.96032900002</v>
          </cell>
        </row>
        <row r="18">
          <cell r="A18" t="str">
            <v>Corporativos - Moneda nacional (vig)</v>
          </cell>
          <cell r="B18">
            <v>195874.33627900001</v>
          </cell>
          <cell r="C18">
            <v>210388.11225499999</v>
          </cell>
          <cell r="D18">
            <v>224504.31552</v>
          </cell>
        </row>
        <row r="19">
          <cell r="A19" t="str">
            <v>Entidades Financieras (vig)</v>
          </cell>
          <cell r="B19">
            <v>52773.174461000002</v>
          </cell>
          <cell r="C19">
            <v>53193.414599000003</v>
          </cell>
          <cell r="D19">
            <v>37450.688058</v>
          </cell>
        </row>
        <row r="20">
          <cell r="A20" t="str">
            <v>Gobierno Federal (vig)</v>
          </cell>
          <cell r="B20">
            <v>5288.9768249999997</v>
          </cell>
          <cell r="C20">
            <v>5151.756633</v>
          </cell>
          <cell r="D20">
            <v>5015.2810529999997</v>
          </cell>
        </row>
        <row r="21">
          <cell r="A21" t="str">
            <v>Estados y Municipios - Garantizados (vig)</v>
          </cell>
          <cell r="B21">
            <v>21272.665699000001</v>
          </cell>
          <cell r="C21">
            <v>21639.097332000001</v>
          </cell>
          <cell r="D21">
            <v>22147.736326999999</v>
          </cell>
        </row>
        <row r="22">
          <cell r="A22" t="str">
            <v>Consumo (vig)</v>
          </cell>
          <cell r="B22">
            <v>169791.06279</v>
          </cell>
          <cell r="C22">
            <v>176618.045805</v>
          </cell>
          <cell r="D22">
            <v>180867.70504299999</v>
          </cell>
        </row>
        <row r="23">
          <cell r="A23" t="str">
            <v>Consumo-Revolvente (vig)</v>
          </cell>
          <cell r="B23">
            <v>86804.179315000001</v>
          </cell>
          <cell r="C23">
            <v>88014.563408000002</v>
          </cell>
          <cell r="D23">
            <v>91073.392108</v>
          </cell>
        </row>
        <row r="24">
          <cell r="A24" t="str">
            <v>Consumo-No revolvente - Personales (vig)</v>
          </cell>
          <cell r="B24">
            <v>37157.143864999998</v>
          </cell>
          <cell r="C24">
            <v>37997.002315999998</v>
          </cell>
          <cell r="D24">
            <v>38186.346143000002</v>
          </cell>
        </row>
        <row r="25">
          <cell r="A25" t="str">
            <v>Consumo-No revolvente - Autos y ABCD (vig)</v>
          </cell>
          <cell r="B25">
            <v>216.34401</v>
          </cell>
          <cell r="C25">
            <v>196.18950599999999</v>
          </cell>
          <cell r="D25">
            <v>167.36168599999999</v>
          </cell>
        </row>
        <row r="26">
          <cell r="A26" t="str">
            <v>Consumo-No revolvente - Nomina (vig)</v>
          </cell>
          <cell r="B26">
            <v>45613.395600000003</v>
          </cell>
          <cell r="C26">
            <v>50410.290574999999</v>
          </cell>
          <cell r="D26">
            <v>51440.605106000003</v>
          </cell>
        </row>
        <row r="27">
          <cell r="A27" t="str">
            <v>Vivienda (vig)</v>
          </cell>
          <cell r="B27">
            <v>80283.535306999998</v>
          </cell>
          <cell r="C27">
            <v>79736.978283999997</v>
          </cell>
          <cell r="D27">
            <v>80785.194480999999</v>
          </cell>
        </row>
        <row r="28">
          <cell r="A28" t="str">
            <v>Hipotecaria a la Vivienda - Infonavit e ISSSTE (vig)</v>
          </cell>
          <cell r="B28">
            <v>57921.781061000002</v>
          </cell>
          <cell r="C28">
            <v>56540.142852999998</v>
          </cell>
          <cell r="D28">
            <v>56520.315297000001</v>
          </cell>
        </row>
        <row r="29">
          <cell r="A29" t="str">
            <v>Hipotecaria a la Vivienda - Créditos de Remodelación (vig)</v>
          </cell>
          <cell r="B29">
            <v>0</v>
          </cell>
          <cell r="C29">
            <v>0</v>
          </cell>
          <cell r="D29">
            <v>0</v>
          </cell>
        </row>
        <row r="30">
          <cell r="A30" t="str">
            <v>Cartera vencida</v>
          </cell>
          <cell r="B30">
            <v>8104.9681060000003</v>
          </cell>
          <cell r="C30">
            <v>8468.3948610000007</v>
          </cell>
          <cell r="D30">
            <v>8757.7626770000006</v>
          </cell>
        </row>
        <row r="31">
          <cell r="A31" t="str">
            <v>Corporativos - Moneda nacional (ven)</v>
          </cell>
          <cell r="B31">
            <v>540.46437100000003</v>
          </cell>
          <cell r="C31">
            <v>662.18696499999999</v>
          </cell>
          <cell r="D31">
            <v>777.51665000000003</v>
          </cell>
        </row>
        <row r="32">
          <cell r="A32" t="str">
            <v>Entidades Financieras (ven)</v>
          </cell>
          <cell r="B32">
            <v>0</v>
          </cell>
          <cell r="C32">
            <v>0</v>
          </cell>
          <cell r="D32">
            <v>0</v>
          </cell>
        </row>
        <row r="33">
          <cell r="A33" t="str">
            <v>Gobierno Federal (ven)</v>
          </cell>
          <cell r="B33">
            <v>0</v>
          </cell>
          <cell r="C33">
            <v>0</v>
          </cell>
          <cell r="D33">
            <v>0</v>
          </cell>
        </row>
        <row r="34">
          <cell r="A34" t="str">
            <v>Estados y Municipios - Garantizados (ven)</v>
          </cell>
          <cell r="B34">
            <v>0</v>
          </cell>
          <cell r="C34">
            <v>0</v>
          </cell>
          <cell r="D34">
            <v>0</v>
          </cell>
        </row>
        <row r="35">
          <cell r="A35" t="str">
            <v>Consumo (ven)</v>
          </cell>
          <cell r="B35">
            <v>6718.1851059999999</v>
          </cell>
          <cell r="C35">
            <v>7017.3747270000003</v>
          </cell>
          <cell r="D35">
            <v>7055.841058</v>
          </cell>
        </row>
        <row r="36">
          <cell r="A36" t="str">
            <v>Consumo-Revolvente (ven)</v>
          </cell>
          <cell r="B36">
            <v>4143.9084059999996</v>
          </cell>
          <cell r="C36">
            <v>4272.3555960000003</v>
          </cell>
          <cell r="D36">
            <v>4171.2844610000002</v>
          </cell>
        </row>
        <row r="37">
          <cell r="A37" t="str">
            <v>Consumo-No revolvente - Personales (ven)</v>
          </cell>
          <cell r="B37">
            <v>1274.1351709999999</v>
          </cell>
          <cell r="C37">
            <v>1355.878154</v>
          </cell>
          <cell r="D37">
            <v>1274.2721739999999</v>
          </cell>
        </row>
        <row r="38">
          <cell r="A38" t="str">
            <v>Consumo-No revolvente - Autos y ABCD (ven)</v>
          </cell>
          <cell r="B38">
            <v>35.862254999999998</v>
          </cell>
          <cell r="C38">
            <v>35.799390000000002</v>
          </cell>
          <cell r="D38">
            <v>40.534182000000001</v>
          </cell>
        </row>
        <row r="39">
          <cell r="A39" t="str">
            <v>Consumo-No revolvente - Nomina (ven)</v>
          </cell>
          <cell r="B39">
            <v>1261.5385900000001</v>
          </cell>
          <cell r="C39">
            <v>1353.1702210000001</v>
          </cell>
          <cell r="D39">
            <v>1569.416248</v>
          </cell>
        </row>
        <row r="40">
          <cell r="A40" t="str">
            <v>Vivienda (ven)</v>
          </cell>
          <cell r="B40">
            <v>846.31862899999999</v>
          </cell>
          <cell r="C40">
            <v>788.833169</v>
          </cell>
          <cell r="D40">
            <v>924.40496900000005</v>
          </cell>
        </row>
        <row r="41">
          <cell r="A41" t="str">
            <v>Hipotecaria a la Vivienda - Infonavit e ISSSTE (ven)</v>
          </cell>
          <cell r="B41">
            <v>668.472624</v>
          </cell>
          <cell r="C41">
            <v>585.47310500000003</v>
          </cell>
          <cell r="D41">
            <v>741.50353500000006</v>
          </cell>
        </row>
        <row r="42">
          <cell r="A42" t="str">
            <v>Hipotecaria a la Vivienda - Créditos de Remodelación (ven)</v>
          </cell>
          <cell r="B42">
            <v>0</v>
          </cell>
          <cell r="C42">
            <v>0</v>
          </cell>
          <cell r="D42">
            <v>0</v>
          </cell>
        </row>
        <row r="43">
          <cell r="A43" t="str">
            <v>EPRC (Balance)</v>
          </cell>
          <cell r="B43">
            <v>-22625.634843</v>
          </cell>
          <cell r="C43">
            <v>-25025.022224</v>
          </cell>
          <cell r="D43">
            <v>-25740.465163000001</v>
          </cell>
        </row>
        <row r="44">
          <cell r="A44" t="str">
            <v>EPRC Cartera</v>
          </cell>
          <cell r="B44">
            <v>-21880.296998000002</v>
          </cell>
          <cell r="C44">
            <v>-23988.568507</v>
          </cell>
          <cell r="D44">
            <v>-24710.260319000001</v>
          </cell>
        </row>
        <row r="45">
          <cell r="A45" t="str">
            <v>EPRC Corporativos - Moneda nacional</v>
          </cell>
          <cell r="B45">
            <v>-3032.1114050000001</v>
          </cell>
          <cell r="C45">
            <v>-3252.4465919999998</v>
          </cell>
          <cell r="D45">
            <v>-3519.8627390000001</v>
          </cell>
        </row>
        <row r="46">
          <cell r="A46" t="str">
            <v>EPRC Entidades Financieras</v>
          </cell>
          <cell r="B46">
            <v>-1569.897737</v>
          </cell>
          <cell r="C46">
            <v>-1268.1407180000001</v>
          </cell>
          <cell r="D46">
            <v>-1404.3531069999999</v>
          </cell>
        </row>
        <row r="47">
          <cell r="A47" t="str">
            <v>EPRC Gobierno Federal</v>
          </cell>
          <cell r="B47">
            <v>-29.841239000000002</v>
          </cell>
          <cell r="C47">
            <v>-29.103570000000001</v>
          </cell>
          <cell r="D47">
            <v>-28.372990999999999</v>
          </cell>
        </row>
        <row r="48">
          <cell r="A48" t="str">
            <v>EPRC Estados y Municipios - Garantizados</v>
          </cell>
          <cell r="B48">
            <v>-113.423219</v>
          </cell>
          <cell r="C48">
            <v>-85.826137000000003</v>
          </cell>
          <cell r="D48">
            <v>-98.013050000000007</v>
          </cell>
        </row>
        <row r="49">
          <cell r="A49" t="str">
            <v>EPRC Consumo</v>
          </cell>
          <cell r="B49">
            <v>-15417.565893999999</v>
          </cell>
          <cell r="C49">
            <v>-17805.262684000001</v>
          </cell>
          <cell r="D49">
            <v>-17928.121212999999</v>
          </cell>
        </row>
        <row r="50">
          <cell r="A50" t="str">
            <v>EPRC Consumo-Revolvente</v>
          </cell>
          <cell r="B50">
            <v>-9437.4449760000007</v>
          </cell>
          <cell r="C50">
            <v>-11541.138886000001</v>
          </cell>
          <cell r="D50">
            <v>-11632.555628</v>
          </cell>
        </row>
        <row r="51">
          <cell r="A51" t="str">
            <v>EPRC Consumo-No revolvente - Personales</v>
          </cell>
          <cell r="B51">
            <v>-2993.1958100000002</v>
          </cell>
          <cell r="C51">
            <v>-3030.0002460000001</v>
          </cell>
          <cell r="D51">
            <v>-2956.411302</v>
          </cell>
        </row>
        <row r="52">
          <cell r="A52" t="str">
            <v>EPRC Consumo-No revolvente - Autos y ABCD</v>
          </cell>
          <cell r="B52">
            <v>-46.689168000000002</v>
          </cell>
          <cell r="C52">
            <v>-46.156140999999998</v>
          </cell>
          <cell r="D52">
            <v>-44.888312999999997</v>
          </cell>
        </row>
        <row r="53">
          <cell r="A53" t="str">
            <v>EPRC Consumo-No revolvente - Nomina</v>
          </cell>
          <cell r="B53">
            <v>-2937.4952560000002</v>
          </cell>
          <cell r="C53">
            <v>-3187.5827760000002</v>
          </cell>
          <cell r="D53">
            <v>-3293.9319770000002</v>
          </cell>
        </row>
        <row r="54">
          <cell r="A54" t="str">
            <v>EPRC Vivienda</v>
          </cell>
          <cell r="B54">
            <v>-1583.2303750000001</v>
          </cell>
          <cell r="C54">
            <v>-1432.954158</v>
          </cell>
          <cell r="D54">
            <v>-1577.966422</v>
          </cell>
        </row>
        <row r="55">
          <cell r="A55" t="str">
            <v>EPRC Hipotecaria a la Vivienda - Infonavit e ISSSTE</v>
          </cell>
          <cell r="B55">
            <v>-1505.1805859999999</v>
          </cell>
          <cell r="C55">
            <v>-1354.9037129999999</v>
          </cell>
          <cell r="D55">
            <v>-1473.0314149999999</v>
          </cell>
        </row>
        <row r="56">
          <cell r="A56" t="str">
            <v>EPRC Hipotecaria a la Vivienda - Créditos de Remodelación</v>
          </cell>
          <cell r="B56">
            <v>0</v>
          </cell>
          <cell r="C56">
            <v>0</v>
          </cell>
          <cell r="D56">
            <v>0</v>
          </cell>
        </row>
        <row r="57">
          <cell r="A57" t="str">
            <v>Otras cuentas por cobrar</v>
          </cell>
          <cell r="B57">
            <v>74810.929606000005</v>
          </cell>
          <cell r="C57">
            <v>55988.979282</v>
          </cell>
          <cell r="D57">
            <v>54195.170831000003</v>
          </cell>
        </row>
        <row r="58">
          <cell r="A58" t="str">
            <v>Pasivo</v>
          </cell>
          <cell r="B58">
            <v>1049455.3496580001</v>
          </cell>
          <cell r="C58">
            <v>952483.73151099996</v>
          </cell>
          <cell r="D58">
            <v>984376.33220399998</v>
          </cell>
        </row>
        <row r="59">
          <cell r="A59" t="str">
            <v>Depósitos de exigibilidad inmediata</v>
          </cell>
          <cell r="B59">
            <v>525424.21811799996</v>
          </cell>
          <cell r="C59">
            <v>501736.15761400003</v>
          </cell>
          <cell r="D59">
            <v>506647.794521</v>
          </cell>
        </row>
        <row r="60">
          <cell r="A60" t="str">
            <v>Depósitos a plazo</v>
          </cell>
          <cell r="B60">
            <v>142662.55266300001</v>
          </cell>
          <cell r="C60">
            <v>149610.08299200001</v>
          </cell>
          <cell r="D60">
            <v>171665.57822200001</v>
          </cell>
        </row>
        <row r="61">
          <cell r="A61" t="str">
            <v>Del público en general</v>
          </cell>
          <cell r="B61">
            <v>80227.963575999995</v>
          </cell>
          <cell r="C61">
            <v>84234.636786000003</v>
          </cell>
          <cell r="D61">
            <v>83253.610415000003</v>
          </cell>
        </row>
        <row r="62">
          <cell r="A62" t="str">
            <v>Mercado de dinero</v>
          </cell>
          <cell r="B62">
            <v>62434.589087</v>
          </cell>
          <cell r="C62">
            <v>65375.446206000001</v>
          </cell>
          <cell r="D62">
            <v>88411.967806999994</v>
          </cell>
        </row>
        <row r="63">
          <cell r="A63" t="str">
            <v>Títulos de crédito emitidos</v>
          </cell>
          <cell r="B63">
            <v>8808.9111639999992</v>
          </cell>
          <cell r="C63">
            <v>8999.6409879999992</v>
          </cell>
          <cell r="D63">
            <v>8670.1158159999995</v>
          </cell>
        </row>
        <row r="64">
          <cell r="A64" t="str">
            <v>Acreedores por reporto</v>
          </cell>
          <cell r="B64">
            <v>149707.433513</v>
          </cell>
          <cell r="C64">
            <v>121526.311223</v>
          </cell>
          <cell r="D64">
            <v>129052.08752299999</v>
          </cell>
        </row>
        <row r="65">
          <cell r="A65" t="str">
            <v>Colaterales vendidos o dados en garantía</v>
          </cell>
          <cell r="B65">
            <v>19189.364314999999</v>
          </cell>
          <cell r="C65">
            <v>14066.671444</v>
          </cell>
          <cell r="D65">
            <v>31697.178833000002</v>
          </cell>
        </row>
        <row r="66">
          <cell r="A66" t="str">
            <v>Operaciones con valores y derivados (pvo)</v>
          </cell>
          <cell r="B66">
            <v>33627.100951</v>
          </cell>
          <cell r="C66">
            <v>37138.074593999998</v>
          </cell>
          <cell r="D66">
            <v>44576.189858999998</v>
          </cell>
        </row>
        <row r="67">
          <cell r="A67" t="str">
            <v>Con fines de negociación (pvo)</v>
          </cell>
          <cell r="B67">
            <v>33009.958442000003</v>
          </cell>
          <cell r="C67">
            <v>36607.437607</v>
          </cell>
          <cell r="D67">
            <v>43847.390953000002</v>
          </cell>
        </row>
        <row r="68">
          <cell r="A68" t="str">
            <v>Con fines de cobertura (pvo)</v>
          </cell>
          <cell r="B68">
            <v>617.14250900000002</v>
          </cell>
          <cell r="C68">
            <v>530.63698699999998</v>
          </cell>
          <cell r="D68">
            <v>728.79890599999999</v>
          </cell>
        </row>
        <row r="69">
          <cell r="A69" t="str">
            <v>Obligaciones subordinadas en circulación</v>
          </cell>
          <cell r="B69">
            <v>0</v>
          </cell>
          <cell r="C69">
            <v>0</v>
          </cell>
          <cell r="D69">
            <v>0</v>
          </cell>
        </row>
        <row r="70">
          <cell r="A70" t="str">
            <v>Préstamos interbancarios y de otros organismos</v>
          </cell>
          <cell r="B70">
            <v>43277.766147000002</v>
          </cell>
          <cell r="C70">
            <v>41692.656581000003</v>
          </cell>
          <cell r="D70">
            <v>9323.9297100000003</v>
          </cell>
        </row>
        <row r="71">
          <cell r="A71" t="str">
            <v>De largo plazo</v>
          </cell>
          <cell r="B71">
            <v>1774.719116</v>
          </cell>
          <cell r="C71">
            <v>1771.401539</v>
          </cell>
          <cell r="D71">
            <v>1909.8385510000001</v>
          </cell>
        </row>
        <row r="72">
          <cell r="A72" t="str">
            <v>Otras cuentas por pagar</v>
          </cell>
          <cell r="B72">
            <v>119022.62500099999</v>
          </cell>
          <cell r="C72">
            <v>69930.503847999993</v>
          </cell>
          <cell r="D72">
            <v>74938.754572999998</v>
          </cell>
        </row>
        <row r="73">
          <cell r="A73" t="str">
            <v>Capital contable</v>
          </cell>
          <cell r="B73">
            <v>150698.56052999999</v>
          </cell>
          <cell r="C73">
            <v>152070.55388699999</v>
          </cell>
          <cell r="D73">
            <v>152164.04556599999</v>
          </cell>
        </row>
        <row r="74">
          <cell r="A74" t="str">
            <v>Capital contribuido</v>
          </cell>
          <cell r="B74">
            <v>37962.847780999997</v>
          </cell>
          <cell r="C74">
            <v>37962.847780999997</v>
          </cell>
          <cell r="D74">
            <v>37962.847780999997</v>
          </cell>
        </row>
        <row r="75">
          <cell r="A75" t="str">
            <v>Capital ganado</v>
          </cell>
          <cell r="B75">
            <v>112392.262296</v>
          </cell>
          <cell r="C75">
            <v>113757.56142899999</v>
          </cell>
          <cell r="D75">
            <v>113830.484149</v>
          </cell>
        </row>
        <row r="76">
          <cell r="A76" t="str">
            <v>Reservas de capital</v>
          </cell>
          <cell r="B76">
            <v>97589.070745000005</v>
          </cell>
          <cell r="C76">
            <v>107954.07332700001</v>
          </cell>
          <cell r="D76">
            <v>107954.073328</v>
          </cell>
        </row>
        <row r="77">
          <cell r="A77" t="str">
            <v>Resultado de ejercicios anteriores</v>
          </cell>
          <cell r="B77">
            <v>11905.718043999999</v>
          </cell>
          <cell r="C77">
            <v>134.33130199999999</v>
          </cell>
          <cell r="D77">
            <v>201.49695299999999</v>
          </cell>
        </row>
        <row r="78">
          <cell r="A78" t="str">
            <v>Resultado del ejercicio acumulado (resultado neto)</v>
          </cell>
          <cell r="B78">
            <v>4517.1040330000005</v>
          </cell>
          <cell r="C78">
            <v>7338.9280250000002</v>
          </cell>
          <cell r="D78">
            <v>8359.7827340000003</v>
          </cell>
        </row>
        <row r="79">
          <cell r="A79" t="str">
            <v>Otros ingresos (egresos) operación</v>
          </cell>
          <cell r="B79">
            <v>853.01047300000005</v>
          </cell>
          <cell r="C79">
            <v>368.57159799999999</v>
          </cell>
          <cell r="D79">
            <v>-2159.6495789999999</v>
          </cell>
        </row>
        <row r="80">
          <cell r="A80" t="str">
            <v>Cesión de cartera de crédito neto</v>
          </cell>
          <cell r="B80">
            <v>0</v>
          </cell>
          <cell r="C80">
            <v>0</v>
          </cell>
          <cell r="D80">
            <v>0</v>
          </cell>
        </row>
        <row r="81">
          <cell r="A81" t="str">
            <v>Ingresos netos relacionados con bienes adjudicados</v>
          </cell>
          <cell r="B81">
            <v>39.304234000000001</v>
          </cell>
          <cell r="C81">
            <v>69.415903</v>
          </cell>
          <cell r="D81">
            <v>94.799768999999998</v>
          </cell>
        </row>
        <row r="82">
          <cell r="A82" t="str">
            <v>Quebrantos</v>
          </cell>
          <cell r="B82">
            <v>-388.96477099999998</v>
          </cell>
          <cell r="C82">
            <v>-886.30166999999994</v>
          </cell>
          <cell r="D82">
            <v>-1333.0232699999999</v>
          </cell>
        </row>
        <row r="83">
          <cell r="A83" t="str">
            <v>Recuperación de cartera de crédito</v>
          </cell>
          <cell r="B83">
            <v>781.73588800000005</v>
          </cell>
          <cell r="C83">
            <v>1596.7845620000001</v>
          </cell>
          <cell r="D83">
            <v>2298.7871709999999</v>
          </cell>
        </row>
        <row r="84">
          <cell r="A84" t="str">
            <v>Ingresos por Intereses</v>
          </cell>
          <cell r="B84">
            <v>21438.523828000001</v>
          </cell>
          <cell r="C84">
            <v>43383.378105999996</v>
          </cell>
          <cell r="D84">
            <v>66293.097655000005</v>
          </cell>
        </row>
        <row r="85">
          <cell r="A85" t="str">
            <v>Intereses de disponibilidades y cuentas de margen</v>
          </cell>
          <cell r="B85">
            <v>315.65811200000002</v>
          </cell>
          <cell r="C85">
            <v>659.04231800000002</v>
          </cell>
          <cell r="D85">
            <v>990.75750400000004</v>
          </cell>
        </row>
        <row r="86">
          <cell r="A86" t="str">
            <v>Ingresos de Cartera</v>
          </cell>
          <cell r="B86">
            <v>16684.619123</v>
          </cell>
          <cell r="C86">
            <v>34020.918014000003</v>
          </cell>
          <cell r="D86">
            <v>52266.826785999991</v>
          </cell>
        </row>
        <row r="87">
          <cell r="A87" t="str">
            <v>Ingresos de Corporativos - Moneda nacional</v>
          </cell>
          <cell r="B87">
            <v>2927.3949619999999</v>
          </cell>
          <cell r="C87">
            <v>6048.4041669999988</v>
          </cell>
          <cell r="D87">
            <v>9543.5524770000011</v>
          </cell>
        </row>
        <row r="88">
          <cell r="A88" t="str">
            <v>Ingresos de Entidades Financieras</v>
          </cell>
          <cell r="B88">
            <v>469.81199700000002</v>
          </cell>
          <cell r="C88">
            <v>1126.663556</v>
          </cell>
          <cell r="D88">
            <v>1727.706899</v>
          </cell>
        </row>
        <row r="89">
          <cell r="A89" t="str">
            <v>Ingresos de Gobierno Federal</v>
          </cell>
          <cell r="B89">
            <v>74.482928999999999</v>
          </cell>
          <cell r="C89">
            <v>147.39555999999999</v>
          </cell>
          <cell r="D89">
            <v>219.51985199999999</v>
          </cell>
        </row>
        <row r="90">
          <cell r="A90" t="str">
            <v>Ingresos de Estados y Municipios - Garantizados</v>
          </cell>
          <cell r="B90">
            <v>308.525758</v>
          </cell>
          <cell r="C90">
            <v>625.42657499999996</v>
          </cell>
          <cell r="D90">
            <v>963.04252399999996</v>
          </cell>
        </row>
        <row r="91">
          <cell r="A91" t="str">
            <v>Ingresos de Consumo</v>
          </cell>
          <cell r="B91">
            <v>10225.456315000001</v>
          </cell>
          <cell r="C91">
            <v>20716.693062000002</v>
          </cell>
          <cell r="D91">
            <v>31792.331942000001</v>
          </cell>
        </row>
        <row r="92">
          <cell r="A92" t="str">
            <v>Ingresos de Consumo-Revolvente</v>
          </cell>
          <cell r="B92">
            <v>4907.0729280000005</v>
          </cell>
          <cell r="C92">
            <v>9905.250747</v>
          </cell>
          <cell r="D92">
            <v>15146.414629000001</v>
          </cell>
        </row>
        <row r="93">
          <cell r="A93" t="str">
            <v>Ingresos de Consumo-No revolvente - Personales</v>
          </cell>
          <cell r="B93">
            <v>2314.7900070000001</v>
          </cell>
          <cell r="C93">
            <v>4610.9088400000001</v>
          </cell>
          <cell r="D93">
            <v>6967.2111789999999</v>
          </cell>
        </row>
        <row r="94">
          <cell r="A94" t="str">
            <v>Ingresos de Consumo-No revolvente - Autos y ABCD</v>
          </cell>
          <cell r="B94">
            <v>6.044206</v>
          </cell>
          <cell r="C94">
            <v>11.772692999999999</v>
          </cell>
          <cell r="D94">
            <v>17.032312000000001</v>
          </cell>
        </row>
        <row r="95">
          <cell r="A95" t="str">
            <v>Ingresos de Consumo-No revolvente - Nomina</v>
          </cell>
          <cell r="B95">
            <v>2997.5491740000002</v>
          </cell>
          <cell r="C95">
            <v>6188.7607820000003</v>
          </cell>
          <cell r="D95">
            <v>9661.6738219999988</v>
          </cell>
        </row>
        <row r="96">
          <cell r="A96" t="str">
            <v>Ingresos de Vivienda</v>
          </cell>
          <cell r="B96">
            <v>2517.4431849999996</v>
          </cell>
          <cell r="C96">
            <v>5024.6473850000002</v>
          </cell>
          <cell r="D96">
            <v>7514.8836869999996</v>
          </cell>
        </row>
        <row r="97">
          <cell r="A97" t="str">
            <v>Ingresos de Hipotecaria a la Vivienda - Infonavit e ISSSTE</v>
          </cell>
          <cell r="B97">
            <v>1966.2034719999999</v>
          </cell>
          <cell r="C97">
            <v>3911.411822</v>
          </cell>
          <cell r="D97">
            <v>5822.8721940000005</v>
          </cell>
        </row>
        <row r="98">
          <cell r="A98" t="str">
            <v>Ingresos de Hipotecaria a la Vivienda - Créditos de Remodelación</v>
          </cell>
          <cell r="B98">
            <v>0</v>
          </cell>
          <cell r="C98">
            <v>0</v>
          </cell>
          <cell r="D98">
            <v>0</v>
          </cell>
        </row>
        <row r="99">
          <cell r="A99" t="str">
            <v>Ingresos de inversiones en valores</v>
          </cell>
          <cell r="B99">
            <v>1483.7651229999999</v>
          </cell>
          <cell r="C99">
            <v>3183.6413080000002</v>
          </cell>
          <cell r="D99">
            <v>5264.7586659999997</v>
          </cell>
        </row>
        <row r="100">
          <cell r="A100" t="str">
            <v>Ingresos de negociación</v>
          </cell>
          <cell r="B100">
            <v>284.63970999999998</v>
          </cell>
          <cell r="C100">
            <v>476.36695700000001</v>
          </cell>
          <cell r="D100">
            <v>939.72002399999997</v>
          </cell>
        </row>
        <row r="101">
          <cell r="A101" t="str">
            <v>Ingresos de disponibles para la venta</v>
          </cell>
          <cell r="B101">
            <v>800.360546</v>
          </cell>
          <cell r="C101">
            <v>1908.0827280000001</v>
          </cell>
          <cell r="D101">
            <v>3184.7638459999998</v>
          </cell>
        </row>
        <row r="102">
          <cell r="A102" t="str">
            <v>Ingresos de conservados a vencimiento</v>
          </cell>
          <cell r="B102">
            <v>398.76486699999998</v>
          </cell>
          <cell r="C102">
            <v>799.19162300000005</v>
          </cell>
          <cell r="D102">
            <v>1140.2747959999999</v>
          </cell>
        </row>
        <row r="103">
          <cell r="A103" t="str">
            <v>Ingresos a favor en operaciones de reporto</v>
          </cell>
          <cell r="B103">
            <v>2929.8977159999999</v>
          </cell>
          <cell r="C103">
            <v>5316.2497709999998</v>
          </cell>
          <cell r="D103">
            <v>7483.967834</v>
          </cell>
        </row>
        <row r="104">
          <cell r="A104" t="str">
            <v>Ingresos de operaciones con valores y derivados</v>
          </cell>
          <cell r="B104">
            <v>8.1517510000000009</v>
          </cell>
          <cell r="C104">
            <v>97.661103999999995</v>
          </cell>
          <cell r="D104">
            <v>172.37796599999999</v>
          </cell>
        </row>
        <row r="105">
          <cell r="A105" t="str">
            <v>Comisiones y tarifas cobradas</v>
          </cell>
          <cell r="B105">
            <v>5981.0304930000002</v>
          </cell>
          <cell r="C105">
            <v>12037.408149999999</v>
          </cell>
          <cell r="D105">
            <v>18162.696544999999</v>
          </cell>
        </row>
        <row r="106">
          <cell r="A106" t="str">
            <v>Resultado por intermediación</v>
          </cell>
          <cell r="B106">
            <v>802.02308700000003</v>
          </cell>
          <cell r="C106">
            <v>921.55015300000002</v>
          </cell>
          <cell r="D106">
            <v>1590.5898950000001</v>
          </cell>
        </row>
        <row r="107">
          <cell r="A107" t="str">
            <v>Valores y derivados</v>
          </cell>
          <cell r="B107">
            <v>-2877.6790780000001</v>
          </cell>
          <cell r="C107">
            <v>106.71454799999999</v>
          </cell>
          <cell r="D107">
            <v>433.65203100000002</v>
          </cell>
        </row>
        <row r="108">
          <cell r="A108" t="str">
            <v>Divisas</v>
          </cell>
          <cell r="B108">
            <v>2460.8312219999998</v>
          </cell>
          <cell r="C108">
            <v>4747.8328419999998</v>
          </cell>
          <cell r="D108">
            <v>4419.9816190000001</v>
          </cell>
        </row>
        <row r="109">
          <cell r="A109" t="str">
            <v>Impuestos a la utilidad diferidos</v>
          </cell>
          <cell r="B109">
            <v>-751.40138300000001</v>
          </cell>
          <cell r="C109">
            <v>1404.1072039999999</v>
          </cell>
          <cell r="D109">
            <v>2185.754312</v>
          </cell>
        </row>
        <row r="110">
          <cell r="A110" t="str">
            <v>Participación en el resultados de subsidiarias y asociadas</v>
          </cell>
          <cell r="B110">
            <v>131.978498</v>
          </cell>
          <cell r="C110">
            <v>281.34859399999999</v>
          </cell>
          <cell r="D110">
            <v>410.82995399999999</v>
          </cell>
        </row>
        <row r="111">
          <cell r="A111" t="str">
            <v>Gastos por Intereses</v>
          </cell>
          <cell r="B111">
            <v>3918.5684959999999</v>
          </cell>
          <cell r="C111">
            <v>7931.0862260000004</v>
          </cell>
          <cell r="D111">
            <v>12171.440637</v>
          </cell>
        </row>
        <row r="112">
          <cell r="A112" t="str">
            <v>Intereses por depósitos de exigibilidad inmediata</v>
          </cell>
          <cell r="B112">
            <v>464.19140499999997</v>
          </cell>
          <cell r="C112">
            <v>998.65550199999996</v>
          </cell>
          <cell r="D112">
            <v>1640.086967</v>
          </cell>
        </row>
        <row r="113">
          <cell r="A113" t="str">
            <v>Intereses por depósitos a plazo</v>
          </cell>
          <cell r="B113">
            <v>779.67901600000005</v>
          </cell>
          <cell r="C113">
            <v>1723.8612069999999</v>
          </cell>
          <cell r="D113">
            <v>2826.158312</v>
          </cell>
        </row>
        <row r="114">
          <cell r="A114" t="str">
            <v>Intereses por títulos de crédito emitidos</v>
          </cell>
          <cell r="B114">
            <v>101.15029699999999</v>
          </cell>
          <cell r="C114">
            <v>208.31165999999999</v>
          </cell>
          <cell r="D114">
            <v>348.22672399999999</v>
          </cell>
        </row>
        <row r="115">
          <cell r="A115" t="str">
            <v>Gastos a cargo en operaciones de reporto</v>
          </cell>
          <cell r="B115">
            <v>1639.8889140000001</v>
          </cell>
          <cell r="C115">
            <v>3120.048738</v>
          </cell>
          <cell r="D115">
            <v>4668.7186060000004</v>
          </cell>
        </row>
        <row r="116">
          <cell r="A116" t="str">
            <v>Intereses por obligaciones subordinadas</v>
          </cell>
          <cell r="B116">
            <v>0</v>
          </cell>
          <cell r="C116">
            <v>0</v>
          </cell>
          <cell r="D116">
            <v>0</v>
          </cell>
        </row>
        <row r="117">
          <cell r="A117" t="str">
            <v>Gastos en operaciones con valores</v>
          </cell>
          <cell r="B117">
            <v>434.36159700000002</v>
          </cell>
          <cell r="C117">
            <v>853.63314300000002</v>
          </cell>
          <cell r="D117">
            <v>1212.4294440000001</v>
          </cell>
        </row>
        <row r="118">
          <cell r="A118" t="str">
            <v>Intereses por préstamos interbancarios y de otros organismos</v>
          </cell>
          <cell r="B118">
            <v>302.79372100000001</v>
          </cell>
          <cell r="C118">
            <v>655.52808800000003</v>
          </cell>
          <cell r="D118">
            <v>896.33693600000004</v>
          </cell>
        </row>
        <row r="119">
          <cell r="A119" t="str">
            <v>EPRC (Resultados)</v>
          </cell>
          <cell r="B119">
            <v>4794.9625500000002</v>
          </cell>
          <cell r="C119">
            <v>10615.025964</v>
          </cell>
          <cell r="D119">
            <v>17105.309992999999</v>
          </cell>
        </row>
        <row r="120">
          <cell r="A120" t="str">
            <v>EPRC Cartera (Res)</v>
          </cell>
          <cell r="B120">
            <v>5036.9294829999999</v>
          </cell>
          <cell r="C120">
            <v>10600.845541999999</v>
          </cell>
          <cell r="D120">
            <v>17126.736557</v>
          </cell>
        </row>
        <row r="121">
          <cell r="A121" t="str">
            <v>EPRC Corporativos - Moneda nacional (Res)</v>
          </cell>
          <cell r="B121">
            <v>25.33315</v>
          </cell>
          <cell r="C121">
            <v>436.22775799999999</v>
          </cell>
          <cell r="D121">
            <v>998.55856700000004</v>
          </cell>
        </row>
        <row r="122">
          <cell r="A122" t="str">
            <v>EPRC Entidades Financieras (Res)</v>
          </cell>
          <cell r="B122">
            <v>234.69892899999999</v>
          </cell>
          <cell r="C122">
            <v>-54.812427</v>
          </cell>
          <cell r="D122">
            <v>81.200261999999995</v>
          </cell>
        </row>
        <row r="123">
          <cell r="A123" t="str">
            <v>EPRC Gobierno Federal (Res)</v>
          </cell>
          <cell r="B123">
            <v>0</v>
          </cell>
          <cell r="C123">
            <v>0</v>
          </cell>
          <cell r="D123">
            <v>0</v>
          </cell>
        </row>
        <row r="124">
          <cell r="A124" t="str">
            <v>EPRC Estados y Municipios - Garantizados (Res)</v>
          </cell>
          <cell r="B124">
            <v>-66.704915999999997</v>
          </cell>
          <cell r="C124">
            <v>-95.148848000000001</v>
          </cell>
          <cell r="D124">
            <v>-83.583344999999994</v>
          </cell>
        </row>
        <row r="125">
          <cell r="A125" t="str">
            <v>EPRC Consumo (Res)</v>
          </cell>
          <cell r="B125">
            <v>4370.1828560000004</v>
          </cell>
          <cell r="C125">
            <v>9480.3081739999998</v>
          </cell>
          <cell r="D125">
            <v>14634.474929</v>
          </cell>
        </row>
        <row r="126">
          <cell r="A126" t="str">
            <v>EPRC Consumo-Revolvente (Res)</v>
          </cell>
          <cell r="B126">
            <v>2471.945952</v>
          </cell>
          <cell r="C126">
            <v>5383.0340120000001</v>
          </cell>
          <cell r="D126">
            <v>8456.7512839999999</v>
          </cell>
        </row>
        <row r="127">
          <cell r="A127" t="str">
            <v>EPRC Consumo-No revolvente - Personales (Res)</v>
          </cell>
          <cell r="B127">
            <v>701.20313699999997</v>
          </cell>
          <cell r="C127">
            <v>1564.4779149999999</v>
          </cell>
          <cell r="D127">
            <v>2378.0781740000002</v>
          </cell>
        </row>
        <row r="128">
          <cell r="A128" t="str">
            <v>EPRC Consumo-No revolvente - Autos y ABCD (Res)</v>
          </cell>
          <cell r="B128">
            <v>35.162056999999997</v>
          </cell>
          <cell r="C128">
            <v>70.547172000000003</v>
          </cell>
          <cell r="D128">
            <v>106.32748699999999</v>
          </cell>
        </row>
        <row r="129">
          <cell r="A129" t="str">
            <v>EPRC Consumo-No revolvente - Nomina (Res)</v>
          </cell>
          <cell r="B129">
            <v>1159.1827860000001</v>
          </cell>
          <cell r="C129">
            <v>2462.2580830000002</v>
          </cell>
          <cell r="D129">
            <v>3693.3786289999998</v>
          </cell>
        </row>
        <row r="130">
          <cell r="A130" t="str">
            <v>EPRC Vivienda (Res)</v>
          </cell>
          <cell r="B130">
            <v>543.07655999999997</v>
          </cell>
          <cell r="C130">
            <v>927.060969</v>
          </cell>
          <cell r="D130">
            <v>1553.4697100000001</v>
          </cell>
        </row>
        <row r="131">
          <cell r="A131" t="str">
            <v>EPRC Hipotecaria a la Vivienda - Infonavit e ISSSTE (Res)</v>
          </cell>
          <cell r="B131">
            <v>-992.06207700000004</v>
          </cell>
          <cell r="C131">
            <v>-992.06207700000004</v>
          </cell>
          <cell r="D131">
            <v>-992.06207700000004</v>
          </cell>
        </row>
        <row r="132">
          <cell r="A132" t="str">
            <v>EPRC Hipotecaria a la Vivienda - Créditos de Remodelación (Res)</v>
          </cell>
          <cell r="B132">
            <v>0</v>
          </cell>
          <cell r="C132">
            <v>0</v>
          </cell>
          <cell r="D132">
            <v>0</v>
          </cell>
        </row>
        <row r="133">
          <cell r="A133" t="str">
            <v>Comisiones y tarifas pagadas</v>
          </cell>
          <cell r="B133">
            <v>583.47353099999998</v>
          </cell>
          <cell r="C133">
            <v>1067.178238</v>
          </cell>
          <cell r="D133">
            <v>1689.6918000000001</v>
          </cell>
        </row>
        <row r="134">
          <cell r="A134" t="str">
            <v>GAP</v>
          </cell>
          <cell r="B134">
            <v>13489.088109</v>
          </cell>
          <cell r="C134">
            <v>27273.245730999999</v>
          </cell>
          <cell r="D134">
            <v>41107.559314999999</v>
          </cell>
        </row>
        <row r="135">
          <cell r="A135" t="str">
            <v>Gasto de personal</v>
          </cell>
          <cell r="B135">
            <v>6290.7349249999997</v>
          </cell>
          <cell r="C135">
            <v>12701.281666999999</v>
          </cell>
          <cell r="D135">
            <v>18733.935516999998</v>
          </cell>
        </row>
        <row r="136">
          <cell r="A136" t="str">
            <v>Rentas, amortización y depreciación</v>
          </cell>
          <cell r="B136">
            <v>1028.0176200000001</v>
          </cell>
          <cell r="C136">
            <v>2137.7933170000001</v>
          </cell>
          <cell r="D136">
            <v>3237.4717499999997</v>
          </cell>
        </row>
        <row r="137">
          <cell r="A137" t="str">
            <v>Gastos en tecnología y publicidad</v>
          </cell>
          <cell r="B137">
            <v>2816.6559389999998</v>
          </cell>
          <cell r="C137">
            <v>5927.4025519999996</v>
          </cell>
          <cell r="D137">
            <v>9382.8888630000001</v>
          </cell>
        </row>
        <row r="138">
          <cell r="A138" t="str">
            <v>Aportaciones IPAB</v>
          </cell>
          <cell r="B138">
            <v>667.39377899999999</v>
          </cell>
          <cell r="C138">
            <v>1386.7318700000001</v>
          </cell>
          <cell r="D138">
            <v>2081.9642210000002</v>
          </cell>
        </row>
        <row r="139">
          <cell r="A139" t="str">
            <v>Impuestos a la utilidad causados</v>
          </cell>
          <cell r="B139">
            <v>1471.2664279999999</v>
          </cell>
          <cell r="C139">
            <v>4473.6788619999998</v>
          </cell>
          <cell r="D139">
            <v>6352.3135350000002</v>
          </cell>
        </row>
        <row r="140">
          <cell r="A140" t="str">
            <v>Resultado Neto</v>
          </cell>
          <cell r="B140">
            <v>4197.8058819999997</v>
          </cell>
          <cell r="C140">
            <v>7036.148784</v>
          </cell>
          <cell r="D140">
            <v>8057.0035019999996</v>
          </cell>
        </row>
        <row r="141">
          <cell r="A141">
            <v>0</v>
          </cell>
          <cell r="B141">
            <v>0</v>
          </cell>
        </row>
        <row r="142">
          <cell r="A142">
            <v>0</v>
          </cell>
          <cell r="B142">
            <v>0</v>
          </cell>
        </row>
        <row r="143">
          <cell r="A143">
            <v>0</v>
          </cell>
          <cell r="B143">
            <v>0</v>
          </cell>
        </row>
        <row r="144">
          <cell r="A144">
            <v>0</v>
          </cell>
          <cell r="B144">
            <v>0</v>
          </cell>
        </row>
        <row r="145">
          <cell r="A145">
            <v>0</v>
          </cell>
          <cell r="B145">
            <v>0</v>
          </cell>
        </row>
        <row r="146">
          <cell r="A146">
            <v>0</v>
          </cell>
          <cell r="B146">
            <v>0</v>
          </cell>
        </row>
        <row r="147">
          <cell r="A147">
            <v>0</v>
          </cell>
          <cell r="B147">
            <v>0</v>
          </cell>
        </row>
        <row r="148">
          <cell r="A148">
            <v>0</v>
          </cell>
          <cell r="B148">
            <v>0</v>
          </cell>
        </row>
        <row r="149">
          <cell r="A149">
            <v>0</v>
          </cell>
          <cell r="B149">
            <v>0</v>
          </cell>
        </row>
        <row r="150">
          <cell r="A150">
            <v>0</v>
          </cell>
          <cell r="B150">
            <v>0</v>
          </cell>
        </row>
        <row r="151">
          <cell r="A151">
            <v>0</v>
          </cell>
          <cell r="B151">
            <v>0</v>
          </cell>
        </row>
        <row r="152">
          <cell r="A152">
            <v>0</v>
          </cell>
          <cell r="B152">
            <v>0</v>
          </cell>
        </row>
        <row r="153">
          <cell r="A153">
            <v>0</v>
          </cell>
          <cell r="B153">
            <v>0</v>
          </cell>
        </row>
        <row r="154">
          <cell r="A154">
            <v>0</v>
          </cell>
          <cell r="B154">
            <v>0</v>
          </cell>
        </row>
        <row r="155">
          <cell r="A155">
            <v>0</v>
          </cell>
          <cell r="B155">
            <v>0</v>
          </cell>
        </row>
        <row r="156">
          <cell r="A156">
            <v>0</v>
          </cell>
          <cell r="B156">
            <v>0</v>
          </cell>
        </row>
        <row r="157">
          <cell r="A157">
            <v>0</v>
          </cell>
          <cell r="B157">
            <v>0</v>
          </cell>
        </row>
        <row r="158">
          <cell r="A158">
            <v>0</v>
          </cell>
          <cell r="B158">
            <v>0</v>
          </cell>
        </row>
        <row r="159">
          <cell r="A159">
            <v>0</v>
          </cell>
          <cell r="B159">
            <v>0</v>
          </cell>
        </row>
        <row r="160">
          <cell r="A160">
            <v>0</v>
          </cell>
          <cell r="B160">
            <v>0</v>
          </cell>
        </row>
        <row r="161">
          <cell r="A161">
            <v>0</v>
          </cell>
          <cell r="B161">
            <v>0</v>
          </cell>
        </row>
        <row r="162">
          <cell r="A162">
            <v>0</v>
          </cell>
          <cell r="B162">
            <v>0</v>
          </cell>
        </row>
        <row r="163">
          <cell r="A163">
            <v>0</v>
          </cell>
          <cell r="B163">
            <v>0</v>
          </cell>
        </row>
        <row r="164">
          <cell r="A164">
            <v>0</v>
          </cell>
          <cell r="B164">
            <v>0</v>
          </cell>
        </row>
        <row r="165">
          <cell r="A165">
            <v>0</v>
          </cell>
          <cell r="B165">
            <v>0</v>
          </cell>
        </row>
        <row r="166">
          <cell r="A166">
            <v>0</v>
          </cell>
          <cell r="B166">
            <v>0</v>
          </cell>
        </row>
        <row r="167">
          <cell r="A167">
            <v>0</v>
          </cell>
          <cell r="B167">
            <v>0</v>
          </cell>
        </row>
        <row r="168">
          <cell r="A168">
            <v>0</v>
          </cell>
          <cell r="B168">
            <v>0</v>
          </cell>
        </row>
        <row r="169">
          <cell r="A169">
            <v>0</v>
          </cell>
          <cell r="B169">
            <v>0</v>
          </cell>
        </row>
        <row r="170">
          <cell r="A170">
            <v>0</v>
          </cell>
          <cell r="B170">
            <v>0</v>
          </cell>
        </row>
        <row r="171">
          <cell r="A171">
            <v>0</v>
          </cell>
          <cell r="B171">
            <v>0</v>
          </cell>
        </row>
        <row r="172">
          <cell r="A172">
            <v>0</v>
          </cell>
          <cell r="B172">
            <v>0</v>
          </cell>
        </row>
        <row r="173">
          <cell r="A173">
            <v>0</v>
          </cell>
          <cell r="B173">
            <v>0</v>
          </cell>
        </row>
        <row r="174">
          <cell r="A174">
            <v>0</v>
          </cell>
          <cell r="B174">
            <v>0</v>
          </cell>
        </row>
        <row r="175">
          <cell r="A175">
            <v>0</v>
          </cell>
          <cell r="B175">
            <v>0</v>
          </cell>
        </row>
        <row r="176">
          <cell r="A176">
            <v>0</v>
          </cell>
          <cell r="B176">
            <v>0</v>
          </cell>
        </row>
        <row r="177">
          <cell r="A177">
            <v>0</v>
          </cell>
          <cell r="B177">
            <v>0</v>
          </cell>
        </row>
        <row r="178">
          <cell r="A178">
            <v>0</v>
          </cell>
          <cell r="B178">
            <v>0</v>
          </cell>
        </row>
        <row r="179">
          <cell r="A179">
            <v>0</v>
          </cell>
          <cell r="B179">
            <v>0</v>
          </cell>
        </row>
        <row r="180">
          <cell r="A180">
            <v>0</v>
          </cell>
          <cell r="B180">
            <v>0</v>
          </cell>
        </row>
        <row r="181">
          <cell r="A181">
            <v>0</v>
          </cell>
          <cell r="B181">
            <v>0</v>
          </cell>
        </row>
        <row r="182">
          <cell r="A182">
            <v>0</v>
          </cell>
          <cell r="B182">
            <v>0</v>
          </cell>
        </row>
        <row r="183">
          <cell r="A183">
            <v>0</v>
          </cell>
          <cell r="B183">
            <v>0</v>
          </cell>
        </row>
        <row r="184">
          <cell r="A184">
            <v>0</v>
          </cell>
          <cell r="B184">
            <v>0</v>
          </cell>
        </row>
        <row r="185">
          <cell r="A185">
            <v>0</v>
          </cell>
          <cell r="B185">
            <v>0</v>
          </cell>
        </row>
        <row r="186">
          <cell r="A186">
            <v>0</v>
          </cell>
          <cell r="B186">
            <v>0</v>
          </cell>
        </row>
        <row r="187">
          <cell r="A187">
            <v>0</v>
          </cell>
          <cell r="B187">
            <v>0</v>
          </cell>
        </row>
        <row r="188">
          <cell r="A188">
            <v>0</v>
          </cell>
          <cell r="B188">
            <v>0</v>
          </cell>
        </row>
        <row r="189">
          <cell r="A189">
            <v>0</v>
          </cell>
          <cell r="B189">
            <v>0</v>
          </cell>
        </row>
        <row r="190">
          <cell r="A190">
            <v>0</v>
          </cell>
          <cell r="B190">
            <v>0</v>
          </cell>
        </row>
        <row r="191">
          <cell r="A191">
            <v>0</v>
          </cell>
          <cell r="B191">
            <v>0</v>
          </cell>
        </row>
        <row r="192">
          <cell r="A192">
            <v>0</v>
          </cell>
          <cell r="B192">
            <v>0</v>
          </cell>
        </row>
        <row r="193">
          <cell r="A193">
            <v>0</v>
          </cell>
          <cell r="B193">
            <v>0</v>
          </cell>
        </row>
        <row r="194">
          <cell r="A194">
            <v>0</v>
          </cell>
          <cell r="B194">
            <v>0</v>
          </cell>
        </row>
        <row r="195">
          <cell r="A195">
            <v>0</v>
          </cell>
          <cell r="B195">
            <v>0</v>
          </cell>
        </row>
        <row r="196">
          <cell r="A196">
            <v>0</v>
          </cell>
          <cell r="B196">
            <v>0</v>
          </cell>
        </row>
        <row r="197">
          <cell r="A197">
            <v>0</v>
          </cell>
          <cell r="B197">
            <v>0</v>
          </cell>
        </row>
        <row r="198">
          <cell r="A198">
            <v>0</v>
          </cell>
          <cell r="B198">
            <v>0</v>
          </cell>
        </row>
        <row r="199">
          <cell r="A199">
            <v>0</v>
          </cell>
          <cell r="B199">
            <v>0</v>
          </cell>
        </row>
        <row r="200">
          <cell r="A200">
            <v>0</v>
          </cell>
          <cell r="B200">
            <v>0</v>
          </cell>
        </row>
        <row r="201">
          <cell r="A201">
            <v>0</v>
          </cell>
          <cell r="B201">
            <v>0</v>
          </cell>
        </row>
        <row r="202">
          <cell r="A202">
            <v>0</v>
          </cell>
          <cell r="B202">
            <v>0</v>
          </cell>
        </row>
        <row r="203">
          <cell r="A203">
            <v>0</v>
          </cell>
          <cell r="B203">
            <v>0</v>
          </cell>
        </row>
        <row r="204">
          <cell r="A204">
            <v>0</v>
          </cell>
          <cell r="B204">
            <v>0</v>
          </cell>
        </row>
        <row r="205">
          <cell r="A205">
            <v>0</v>
          </cell>
          <cell r="B205">
            <v>0</v>
          </cell>
        </row>
        <row r="206">
          <cell r="A206">
            <v>0</v>
          </cell>
          <cell r="B206">
            <v>0</v>
          </cell>
        </row>
        <row r="207">
          <cell r="A207">
            <v>0</v>
          </cell>
          <cell r="B207">
            <v>0</v>
          </cell>
        </row>
        <row r="208">
          <cell r="A208">
            <v>0</v>
          </cell>
          <cell r="B208">
            <v>0</v>
          </cell>
        </row>
        <row r="209">
          <cell r="A209">
            <v>0</v>
          </cell>
          <cell r="B209">
            <v>0</v>
          </cell>
        </row>
        <row r="210">
          <cell r="A210">
            <v>0</v>
          </cell>
          <cell r="B210">
            <v>0</v>
          </cell>
        </row>
        <row r="211">
          <cell r="A211">
            <v>0</v>
          </cell>
          <cell r="B211">
            <v>0</v>
          </cell>
        </row>
        <row r="212">
          <cell r="A212">
            <v>0</v>
          </cell>
          <cell r="B212">
            <v>0</v>
          </cell>
        </row>
        <row r="213">
          <cell r="A213">
            <v>0</v>
          </cell>
          <cell r="B213">
            <v>0</v>
          </cell>
        </row>
        <row r="214">
          <cell r="A214">
            <v>0</v>
          </cell>
          <cell r="B214">
            <v>0</v>
          </cell>
        </row>
        <row r="215">
          <cell r="A215">
            <v>0</v>
          </cell>
          <cell r="B215">
            <v>0</v>
          </cell>
        </row>
        <row r="216">
          <cell r="A216">
            <v>0</v>
          </cell>
          <cell r="B216">
            <v>0</v>
          </cell>
        </row>
        <row r="217">
          <cell r="A217">
            <v>0</v>
          </cell>
          <cell r="B217">
            <v>0</v>
          </cell>
        </row>
        <row r="218">
          <cell r="A218">
            <v>0</v>
          </cell>
          <cell r="B218">
            <v>0</v>
          </cell>
        </row>
        <row r="219">
          <cell r="A219">
            <v>0</v>
          </cell>
          <cell r="B219">
            <v>0</v>
          </cell>
        </row>
        <row r="220">
          <cell r="A220">
            <v>0</v>
          </cell>
          <cell r="B220">
            <v>0</v>
          </cell>
        </row>
        <row r="221">
          <cell r="A221">
            <v>0</v>
          </cell>
          <cell r="B221">
            <v>0</v>
          </cell>
        </row>
        <row r="222">
          <cell r="A222">
            <v>0</v>
          </cell>
          <cell r="B222">
            <v>0</v>
          </cell>
        </row>
        <row r="223">
          <cell r="A223">
            <v>0</v>
          </cell>
          <cell r="B223">
            <v>0</v>
          </cell>
        </row>
        <row r="224">
          <cell r="A224">
            <v>0</v>
          </cell>
          <cell r="B224">
            <v>0</v>
          </cell>
        </row>
        <row r="225">
          <cell r="A225">
            <v>0</v>
          </cell>
          <cell r="B225">
            <v>0</v>
          </cell>
        </row>
        <row r="226">
          <cell r="A226">
            <v>0</v>
          </cell>
          <cell r="B226">
            <v>0</v>
          </cell>
        </row>
        <row r="227">
          <cell r="A227">
            <v>0</v>
          </cell>
          <cell r="B227">
            <v>0</v>
          </cell>
        </row>
        <row r="228">
          <cell r="A228">
            <v>0</v>
          </cell>
          <cell r="B228">
            <v>0</v>
          </cell>
        </row>
        <row r="229">
          <cell r="A229">
            <v>0</v>
          </cell>
          <cell r="B229">
            <v>0</v>
          </cell>
        </row>
        <row r="230">
          <cell r="A230">
            <v>0</v>
          </cell>
          <cell r="B230">
            <v>0</v>
          </cell>
        </row>
        <row r="231">
          <cell r="A231">
            <v>0</v>
          </cell>
          <cell r="B231">
            <v>0</v>
          </cell>
        </row>
        <row r="232">
          <cell r="A232">
            <v>0</v>
          </cell>
          <cell r="B232">
            <v>0</v>
          </cell>
        </row>
        <row r="233">
          <cell r="A233">
            <v>0</v>
          </cell>
          <cell r="B233">
            <v>0</v>
          </cell>
        </row>
        <row r="234">
          <cell r="A234">
            <v>0</v>
          </cell>
          <cell r="B234">
            <v>0</v>
          </cell>
        </row>
        <row r="235">
          <cell r="A235">
            <v>0</v>
          </cell>
          <cell r="B235">
            <v>0</v>
          </cell>
        </row>
        <row r="236">
          <cell r="A236">
            <v>0</v>
          </cell>
          <cell r="B236">
            <v>0</v>
          </cell>
        </row>
        <row r="237">
          <cell r="A237">
            <v>0</v>
          </cell>
          <cell r="B237">
            <v>0</v>
          </cell>
        </row>
        <row r="238">
          <cell r="A238">
            <v>0</v>
          </cell>
          <cell r="B238">
            <v>0</v>
          </cell>
        </row>
        <row r="239">
          <cell r="A239">
            <v>0</v>
          </cell>
          <cell r="B239">
            <v>0</v>
          </cell>
        </row>
        <row r="240">
          <cell r="A240">
            <v>0</v>
          </cell>
          <cell r="B240">
            <v>0</v>
          </cell>
        </row>
        <row r="241">
          <cell r="A241">
            <v>0</v>
          </cell>
          <cell r="B241">
            <v>0</v>
          </cell>
        </row>
        <row r="242">
          <cell r="A242">
            <v>0</v>
          </cell>
          <cell r="B242">
            <v>0</v>
          </cell>
        </row>
        <row r="243">
          <cell r="A243">
            <v>0</v>
          </cell>
          <cell r="B243">
            <v>0</v>
          </cell>
        </row>
        <row r="244">
          <cell r="A244">
            <v>0</v>
          </cell>
          <cell r="B244">
            <v>0</v>
          </cell>
        </row>
      </sheetData>
      <sheetData sheetId="3">
        <row r="1">
          <cell r="B1">
            <v>40969</v>
          </cell>
          <cell r="C1">
            <v>41061</v>
          </cell>
          <cell r="D1">
            <v>41153</v>
          </cell>
          <cell r="E1">
            <v>41244</v>
          </cell>
          <cell r="F1">
            <v>41334</v>
          </cell>
          <cell r="G1">
            <v>41426</v>
          </cell>
          <cell r="H1">
            <v>41518</v>
          </cell>
          <cell r="I1">
            <v>41609</v>
          </cell>
          <cell r="J1">
            <v>41699</v>
          </cell>
          <cell r="K1">
            <v>41791</v>
          </cell>
          <cell r="L1">
            <v>41883</v>
          </cell>
          <cell r="M1">
            <v>41974</v>
          </cell>
          <cell r="N1">
            <v>42064</v>
          </cell>
          <cell r="O1">
            <v>42156</v>
          </cell>
          <cell r="P1">
            <v>42248</v>
          </cell>
          <cell r="Q1">
            <v>42339</v>
          </cell>
          <cell r="R1">
            <v>42430</v>
          </cell>
          <cell r="S1">
            <v>42522</v>
          </cell>
          <cell r="T1">
            <v>42614</v>
          </cell>
          <cell r="U1">
            <v>42644</v>
          </cell>
          <cell r="V1">
            <v>0</v>
          </cell>
          <cell r="W1">
            <v>0</v>
          </cell>
          <cell r="X1">
            <v>0</v>
          </cell>
          <cell r="Y1">
            <v>0</v>
          </cell>
          <cell r="Z1">
            <v>0</v>
          </cell>
          <cell r="AA1">
            <v>0</v>
          </cell>
          <cell r="AB1">
            <v>0</v>
          </cell>
          <cell r="AC1">
            <v>0</v>
          </cell>
          <cell r="AD1">
            <v>0</v>
          </cell>
          <cell r="AE1">
            <v>0</v>
          </cell>
          <cell r="AF1">
            <v>0</v>
          </cell>
          <cell r="AG1">
            <v>0</v>
          </cell>
          <cell r="AH1">
            <v>0</v>
          </cell>
          <cell r="AI1">
            <v>0</v>
          </cell>
          <cell r="AJ1">
            <v>0</v>
          </cell>
        </row>
        <row r="2">
          <cell r="A2">
            <v>0</v>
          </cell>
        </row>
        <row r="3">
          <cell r="A3" t="str">
            <v>cve_institucion2</v>
          </cell>
          <cell r="B3" t="str">
            <v>040002</v>
          </cell>
        </row>
        <row r="4">
          <cell r="A4">
            <v>0</v>
          </cell>
        </row>
        <row r="5">
          <cell r="A5" t="str">
            <v>Suma de MDP</v>
          </cell>
          <cell r="B5" t="str">
            <v>cve_periodo2</v>
          </cell>
        </row>
        <row r="6">
          <cell r="A6" t="str">
            <v>cve_concepto2</v>
          </cell>
          <cell r="B6" t="str">
            <v>201203</v>
          </cell>
          <cell r="C6" t="str">
            <v>201206</v>
          </cell>
          <cell r="D6" t="str">
            <v>201209</v>
          </cell>
          <cell r="E6" t="str">
            <v>201212</v>
          </cell>
          <cell r="F6" t="str">
            <v>201303</v>
          </cell>
          <cell r="G6" t="str">
            <v>201306</v>
          </cell>
          <cell r="H6" t="str">
            <v>201309</v>
          </cell>
          <cell r="I6" t="str">
            <v>201312</v>
          </cell>
          <cell r="J6" t="str">
            <v>201403</v>
          </cell>
          <cell r="K6" t="str">
            <v>201406</v>
          </cell>
          <cell r="L6" t="str">
            <v>201409</v>
          </cell>
          <cell r="M6" t="str">
            <v>201412</v>
          </cell>
          <cell r="N6" t="str">
            <v>201503</v>
          </cell>
          <cell r="O6" t="str">
            <v>201506</v>
          </cell>
          <cell r="P6" t="str">
            <v>201509</v>
          </cell>
          <cell r="Q6" t="str">
            <v>201512</v>
          </cell>
          <cell r="R6" t="str">
            <v>201603</v>
          </cell>
          <cell r="S6" t="str">
            <v>201606</v>
          </cell>
          <cell r="T6" t="str">
            <v>201609</v>
          </cell>
          <cell r="U6">
            <v>201610</v>
          </cell>
        </row>
        <row r="7">
          <cell r="A7" t="str">
            <v>Empresas</v>
          </cell>
          <cell r="B7">
            <v>231.741421</v>
          </cell>
          <cell r="C7">
            <v>260.53817199999997</v>
          </cell>
          <cell r="D7">
            <v>127.326206</v>
          </cell>
          <cell r="E7">
            <v>170.527411</v>
          </cell>
          <cell r="F7">
            <v>475.16393299999999</v>
          </cell>
          <cell r="G7">
            <v>280.738111</v>
          </cell>
          <cell r="H7">
            <v>135.942926</v>
          </cell>
          <cell r="I7">
            <v>360.51028300000002</v>
          </cell>
          <cell r="J7">
            <v>2361.1543419999998</v>
          </cell>
          <cell r="K7">
            <v>2556.9673629999998</v>
          </cell>
          <cell r="L7">
            <v>258.99997100000002</v>
          </cell>
          <cell r="M7">
            <v>1589.3043399999999</v>
          </cell>
          <cell r="N7">
            <v>220.263913</v>
          </cell>
          <cell r="O7">
            <v>274.32215400000001</v>
          </cell>
          <cell r="P7">
            <v>322.354983</v>
          </cell>
          <cell r="Q7">
            <v>744.40281300000004</v>
          </cell>
          <cell r="R7">
            <v>1646.2470940000001</v>
          </cell>
          <cell r="S7">
            <v>258.20504299999999</v>
          </cell>
          <cell r="T7">
            <v>359.35549600000002</v>
          </cell>
          <cell r="U7">
            <v>120.07778999999999</v>
          </cell>
        </row>
        <row r="8">
          <cell r="A8" t="str">
            <v>Ent. Financieras</v>
          </cell>
          <cell r="B8">
            <v>0</v>
          </cell>
          <cell r="C8">
            <v>0</v>
          </cell>
          <cell r="D8">
            <v>0</v>
          </cell>
          <cell r="E8">
            <v>0</v>
          </cell>
          <cell r="F8">
            <v>0</v>
          </cell>
          <cell r="G8">
            <v>0</v>
          </cell>
          <cell r="H8">
            <v>0</v>
          </cell>
          <cell r="I8">
            <v>0</v>
          </cell>
          <cell r="J8">
            <v>0</v>
          </cell>
          <cell r="K8">
            <v>0</v>
          </cell>
          <cell r="L8">
            <v>0</v>
          </cell>
          <cell r="M8">
            <v>0</v>
          </cell>
          <cell r="N8">
            <v>0</v>
          </cell>
          <cell r="O8">
            <v>0</v>
          </cell>
          <cell r="P8">
            <v>40.952615000000002</v>
          </cell>
          <cell r="Q8">
            <v>11.525743</v>
          </cell>
          <cell r="R8">
            <v>0</v>
          </cell>
          <cell r="S8">
            <v>0</v>
          </cell>
          <cell r="T8">
            <v>55.787914000000001</v>
          </cell>
          <cell r="U8">
            <v>0</v>
          </cell>
        </row>
        <row r="9">
          <cell r="A9" t="str">
            <v>Interbancarias</v>
          </cell>
          <cell r="B9">
            <v>0</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55.787914000000001</v>
          </cell>
          <cell r="U9">
            <v>0</v>
          </cell>
        </row>
        <row r="10">
          <cell r="A10" t="str">
            <v>No Bancarias</v>
          </cell>
          <cell r="B10">
            <v>0</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row>
        <row r="11">
          <cell r="A11" t="str">
            <v>Ent. Gubernamentales</v>
          </cell>
          <cell r="B11">
            <v>0</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12.540906</v>
          </cell>
          <cell r="R11">
            <v>0</v>
          </cell>
          <cell r="S11">
            <v>0</v>
          </cell>
          <cell r="T11">
            <v>0.110842</v>
          </cell>
          <cell r="U11">
            <v>0</v>
          </cell>
        </row>
        <row r="12">
          <cell r="A12" t="str">
            <v>Gob. Federal</v>
          </cell>
          <cell r="B12">
            <v>0</v>
          </cell>
          <cell r="C12">
            <v>0</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row>
        <row r="13">
          <cell r="A13" t="str">
            <v>Edos. y Mpos.</v>
          </cell>
          <cell r="B13">
            <v>0</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row>
        <row r="14">
          <cell r="A14" t="str">
            <v>Paraestatales</v>
          </cell>
          <cell r="B14">
            <v>0</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0.110842</v>
          </cell>
          <cell r="U14">
            <v>0</v>
          </cell>
        </row>
        <row r="15">
          <cell r="A15" t="str">
            <v>Consumo</v>
          </cell>
          <cell r="B15">
            <v>3185.6106970000001</v>
          </cell>
          <cell r="C15">
            <v>2881.5168550000003</v>
          </cell>
          <cell r="D15">
            <v>3454.6009360000003</v>
          </cell>
          <cell r="E15">
            <v>3849.5484170000004</v>
          </cell>
          <cell r="F15">
            <v>4017.5419659999998</v>
          </cell>
          <cell r="G15">
            <v>4134.6022870000006</v>
          </cell>
          <cell r="H15">
            <v>4347.8722969999999</v>
          </cell>
          <cell r="I15">
            <v>4766.3555159999996</v>
          </cell>
          <cell r="J15">
            <v>5018.7921820000001</v>
          </cell>
          <cell r="K15">
            <v>5166.386704999999</v>
          </cell>
          <cell r="L15">
            <v>5426.0301530000006</v>
          </cell>
          <cell r="M15">
            <v>5636.9733759999999</v>
          </cell>
          <cell r="N15">
            <v>5805.8163260000001</v>
          </cell>
          <cell r="O15">
            <v>5178.549078</v>
          </cell>
          <cell r="P15">
            <v>5293.2749269999995</v>
          </cell>
          <cell r="Q15">
            <v>5261.9520090000005</v>
          </cell>
          <cell r="R15">
            <v>5374.063787000001</v>
          </cell>
          <cell r="S15">
            <v>4831.8754419999996</v>
          </cell>
          <cell r="T15">
            <v>5019.2052519999997</v>
          </cell>
          <cell r="U15">
            <v>1636.683137</v>
          </cell>
        </row>
        <row r="16">
          <cell r="A16" t="str">
            <v>TDC</v>
          </cell>
          <cell r="B16">
            <v>1958.4934030000002</v>
          </cell>
          <cell r="C16">
            <v>1928.5748549999998</v>
          </cell>
          <cell r="D16">
            <v>2177.7465459999999</v>
          </cell>
          <cell r="E16">
            <v>2457.0812110000002</v>
          </cell>
          <cell r="F16">
            <v>2420.9854919999998</v>
          </cell>
          <cell r="G16">
            <v>2466.38346</v>
          </cell>
          <cell r="H16">
            <v>2670.445913</v>
          </cell>
          <cell r="I16">
            <v>2940.1834399999998</v>
          </cell>
          <cell r="J16">
            <v>3152.1341560000001</v>
          </cell>
          <cell r="K16">
            <v>3349.2994609999996</v>
          </cell>
          <cell r="L16">
            <v>3552.6095919999998</v>
          </cell>
          <cell r="M16">
            <v>3842.830903</v>
          </cell>
          <cell r="N16">
            <v>3937.2460169999999</v>
          </cell>
          <cell r="O16">
            <v>3412.6181190000002</v>
          </cell>
          <cell r="P16">
            <v>3428.360267</v>
          </cell>
          <cell r="Q16">
            <v>3323.067978</v>
          </cell>
          <cell r="R16">
            <v>3306.9720660000003</v>
          </cell>
          <cell r="S16">
            <v>2906.2147490000002</v>
          </cell>
          <cell r="T16">
            <v>2983.2408209999999</v>
          </cell>
          <cell r="U16">
            <v>944.39555100000007</v>
          </cell>
        </row>
        <row r="17">
          <cell r="A17" t="str">
            <v>Personales</v>
          </cell>
          <cell r="B17">
            <v>520.196102</v>
          </cell>
          <cell r="C17">
            <v>435.73914700000006</v>
          </cell>
          <cell r="D17">
            <v>582.48329899999999</v>
          </cell>
          <cell r="E17">
            <v>623.75254500000005</v>
          </cell>
          <cell r="F17">
            <v>673.27588800000001</v>
          </cell>
          <cell r="G17">
            <v>746.55479200000002</v>
          </cell>
          <cell r="H17">
            <v>828.84725100000003</v>
          </cell>
          <cell r="I17">
            <v>905.41801600000008</v>
          </cell>
          <cell r="J17">
            <v>862.56301700000006</v>
          </cell>
          <cell r="K17">
            <v>885.339111</v>
          </cell>
          <cell r="L17">
            <v>870.44234299999994</v>
          </cell>
          <cell r="M17">
            <v>858.55853100000002</v>
          </cell>
          <cell r="N17">
            <v>845.1567399999999</v>
          </cell>
          <cell r="O17">
            <v>771.00886200000002</v>
          </cell>
          <cell r="P17">
            <v>800.232527</v>
          </cell>
          <cell r="Q17">
            <v>835.75439900000003</v>
          </cell>
          <cell r="R17">
            <v>904.33111500000007</v>
          </cell>
          <cell r="S17">
            <v>836.75275399999998</v>
          </cell>
          <cell r="T17">
            <v>874.14488699999993</v>
          </cell>
          <cell r="U17">
            <v>285.95229599999999</v>
          </cell>
        </row>
        <row r="18">
          <cell r="A18" t="str">
            <v>Auto y ABCD</v>
          </cell>
          <cell r="B18">
            <v>48.059902999999998</v>
          </cell>
          <cell r="C18">
            <v>36.882247</v>
          </cell>
          <cell r="D18">
            <v>34.616172000000006</v>
          </cell>
          <cell r="E18">
            <v>38.433756000000002</v>
          </cell>
          <cell r="F18">
            <v>37.792478000000003</v>
          </cell>
          <cell r="G18">
            <v>41.910584999999998</v>
          </cell>
          <cell r="H18">
            <v>40.072027999999996</v>
          </cell>
          <cell r="I18">
            <v>35.386977000000002</v>
          </cell>
          <cell r="J18">
            <v>47.617226000000002</v>
          </cell>
          <cell r="K18">
            <v>44.193368</v>
          </cell>
          <cell r="L18">
            <v>51.940793999999997</v>
          </cell>
          <cell r="M18">
            <v>53.648591000000003</v>
          </cell>
          <cell r="N18">
            <v>59.079992000000004</v>
          </cell>
          <cell r="O18">
            <v>48.995888000000001</v>
          </cell>
          <cell r="P18">
            <v>43.136828999999999</v>
          </cell>
          <cell r="Q18">
            <v>48.707982000000001</v>
          </cell>
          <cell r="R18">
            <v>36.106518999999999</v>
          </cell>
          <cell r="S18">
            <v>35.920161999999998</v>
          </cell>
          <cell r="T18">
            <v>37.048198999999997</v>
          </cell>
          <cell r="U18">
            <v>14.606358</v>
          </cell>
        </row>
        <row r="19">
          <cell r="A19" t="str">
            <v>Otros (Consumo)</v>
          </cell>
          <cell r="B19">
            <v>0</v>
          </cell>
          <cell r="C19">
            <v>0</v>
          </cell>
          <cell r="D19">
            <v>0</v>
          </cell>
          <cell r="E19">
            <v>0</v>
          </cell>
          <cell r="F19">
            <v>0</v>
          </cell>
          <cell r="G19">
            <v>0</v>
          </cell>
          <cell r="H19">
            <v>0</v>
          </cell>
          <cell r="I19">
            <v>0</v>
          </cell>
          <cell r="J19">
            <v>0</v>
          </cell>
          <cell r="K19">
            <v>0</v>
          </cell>
          <cell r="L19">
            <v>0</v>
          </cell>
          <cell r="M19">
            <v>0</v>
          </cell>
          <cell r="N19">
            <v>0</v>
          </cell>
          <cell r="O19">
            <v>0</v>
          </cell>
          <cell r="P19">
            <v>5.7613999999999999E-2</v>
          </cell>
          <cell r="Q19">
            <v>0.65024199999999999</v>
          </cell>
          <cell r="R19">
            <v>0</v>
          </cell>
          <cell r="S19">
            <v>0</v>
          </cell>
          <cell r="T19">
            <v>0</v>
          </cell>
          <cell r="U19">
            <v>0</v>
          </cell>
        </row>
        <row r="20">
          <cell r="A20" t="str">
            <v>Nómina</v>
          </cell>
          <cell r="B20">
            <v>658.86129000000005</v>
          </cell>
          <cell r="C20">
            <v>480.32060999999999</v>
          </cell>
          <cell r="D20">
            <v>659.75492299999996</v>
          </cell>
          <cell r="E20">
            <v>730.28090700000007</v>
          </cell>
          <cell r="F20">
            <v>885.48811100000012</v>
          </cell>
          <cell r="G20">
            <v>879.75345300000004</v>
          </cell>
          <cell r="H20">
            <v>808.50710900000001</v>
          </cell>
          <cell r="I20">
            <v>885.36708599999997</v>
          </cell>
          <cell r="J20">
            <v>956.47778700000003</v>
          </cell>
          <cell r="K20">
            <v>887.55476799999997</v>
          </cell>
          <cell r="L20">
            <v>951.03742499999998</v>
          </cell>
          <cell r="M20">
            <v>881.93535199999997</v>
          </cell>
          <cell r="N20">
            <v>964.33358099999987</v>
          </cell>
          <cell r="O20">
            <v>945.92621200000008</v>
          </cell>
          <cell r="P20">
            <v>1021.487692</v>
          </cell>
          <cell r="Q20">
            <v>1053.7714109999999</v>
          </cell>
          <cell r="R20">
            <v>1126.6540870000001</v>
          </cell>
          <cell r="S20">
            <v>1052.9877770000001</v>
          </cell>
          <cell r="T20">
            <v>1124.7713450000001</v>
          </cell>
          <cell r="U20">
            <v>391.72893199999999</v>
          </cell>
        </row>
        <row r="21">
          <cell r="A21" t="str">
            <v>Vivienda</v>
          </cell>
          <cell r="B21">
            <v>352.77272499999998</v>
          </cell>
          <cell r="C21">
            <v>369.78893099999999</v>
          </cell>
          <cell r="D21">
            <v>437.99417699999998</v>
          </cell>
          <cell r="E21">
            <v>463.05283000000003</v>
          </cell>
          <cell r="F21">
            <v>518.15861600000005</v>
          </cell>
          <cell r="G21">
            <v>522.99832500000002</v>
          </cell>
          <cell r="H21">
            <v>515.99933299999998</v>
          </cell>
          <cell r="I21">
            <v>538.54731200000003</v>
          </cell>
          <cell r="J21">
            <v>586.86158300000011</v>
          </cell>
          <cell r="K21">
            <v>530.55256499999996</v>
          </cell>
          <cell r="L21">
            <v>528.51310599999999</v>
          </cell>
          <cell r="M21">
            <v>547.76884699999994</v>
          </cell>
          <cell r="N21">
            <v>607.96999200000005</v>
          </cell>
          <cell r="O21">
            <v>544.91916200000003</v>
          </cell>
          <cell r="P21">
            <v>466.73079000000001</v>
          </cell>
          <cell r="Q21">
            <v>495.85786000000007</v>
          </cell>
          <cell r="R21">
            <v>622.39740700000004</v>
          </cell>
          <cell r="S21">
            <v>512.15293999999994</v>
          </cell>
          <cell r="T21">
            <v>481.40393999999998</v>
          </cell>
          <cell r="U21">
            <v>143.78323700000001</v>
          </cell>
        </row>
        <row r="22">
          <cell r="A22" t="str">
            <v>Media, Residencial y de interés social</v>
          </cell>
          <cell r="B22">
            <v>0</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200.84948600000001</v>
          </cell>
          <cell r="S22">
            <v>242.797189</v>
          </cell>
          <cell r="T22">
            <v>50.696287000000005</v>
          </cell>
          <cell r="U22">
            <v>27.696463000000001</v>
          </cell>
        </row>
        <row r="23">
          <cell r="A23" t="str">
            <v>Adquiridos INFONAVIT FOVISSSTE</v>
          </cell>
          <cell r="B23">
            <v>0</v>
          </cell>
          <cell r="C23">
            <v>0</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421.54792099999997</v>
          </cell>
          <cell r="S23">
            <v>269.355751</v>
          </cell>
          <cell r="T23">
            <v>430.70765299999999</v>
          </cell>
          <cell r="U23">
            <v>116.08677400000001</v>
          </cell>
        </row>
        <row r="24">
          <cell r="A24" t="str">
            <v>Créditos de Remodelación</v>
          </cell>
          <cell r="B24">
            <v>0</v>
          </cell>
          <cell r="C24">
            <v>0</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row>
        <row r="25">
          <cell r="A25" t="str">
            <v>Otras Quitas</v>
          </cell>
          <cell r="B25">
            <v>0</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row>
        <row r="26">
          <cell r="A26">
            <v>0</v>
          </cell>
        </row>
        <row r="27">
          <cell r="A27">
            <v>0</v>
          </cell>
        </row>
        <row r="28">
          <cell r="A28">
            <v>0</v>
          </cell>
        </row>
        <row r="29">
          <cell r="A29">
            <v>0</v>
          </cell>
        </row>
        <row r="30">
          <cell r="A30">
            <v>0</v>
          </cell>
        </row>
        <row r="31">
          <cell r="A31">
            <v>0</v>
          </cell>
        </row>
        <row r="32">
          <cell r="A32">
            <v>0</v>
          </cell>
        </row>
        <row r="33">
          <cell r="A33">
            <v>0</v>
          </cell>
        </row>
        <row r="34">
          <cell r="A34">
            <v>0</v>
          </cell>
        </row>
        <row r="35">
          <cell r="A35">
            <v>0</v>
          </cell>
        </row>
        <row r="36">
          <cell r="A36">
            <v>0</v>
          </cell>
        </row>
        <row r="37">
          <cell r="A37">
            <v>0</v>
          </cell>
        </row>
        <row r="38">
          <cell r="A38">
            <v>0</v>
          </cell>
        </row>
        <row r="39">
          <cell r="A39">
            <v>0</v>
          </cell>
        </row>
        <row r="40">
          <cell r="A40">
            <v>0</v>
          </cell>
        </row>
        <row r="41">
          <cell r="A41">
            <v>0</v>
          </cell>
        </row>
        <row r="42">
          <cell r="A42">
            <v>0</v>
          </cell>
        </row>
        <row r="43">
          <cell r="A43">
            <v>0</v>
          </cell>
        </row>
        <row r="44">
          <cell r="A44">
            <v>0</v>
          </cell>
        </row>
        <row r="45">
          <cell r="A45">
            <v>0</v>
          </cell>
        </row>
        <row r="46">
          <cell r="A46">
            <v>0</v>
          </cell>
        </row>
        <row r="47">
          <cell r="A47">
            <v>0</v>
          </cell>
        </row>
        <row r="48">
          <cell r="A48">
            <v>0</v>
          </cell>
        </row>
        <row r="49">
          <cell r="A49">
            <v>0</v>
          </cell>
        </row>
        <row r="50">
          <cell r="A50">
            <v>0</v>
          </cell>
        </row>
        <row r="51">
          <cell r="A51">
            <v>0</v>
          </cell>
        </row>
        <row r="52">
          <cell r="A52">
            <v>0</v>
          </cell>
        </row>
        <row r="53">
          <cell r="A53">
            <v>0</v>
          </cell>
        </row>
        <row r="54">
          <cell r="A54">
            <v>0</v>
          </cell>
        </row>
        <row r="55">
          <cell r="A55">
            <v>0</v>
          </cell>
        </row>
        <row r="56">
          <cell r="A56">
            <v>0</v>
          </cell>
        </row>
        <row r="57">
          <cell r="A57">
            <v>0</v>
          </cell>
        </row>
        <row r="58">
          <cell r="A58">
            <v>0</v>
          </cell>
        </row>
        <row r="59">
          <cell r="A59">
            <v>0</v>
          </cell>
        </row>
        <row r="60">
          <cell r="A60">
            <v>0</v>
          </cell>
        </row>
        <row r="61">
          <cell r="A61">
            <v>0</v>
          </cell>
        </row>
        <row r="62">
          <cell r="A62">
            <v>0</v>
          </cell>
        </row>
        <row r="63">
          <cell r="A63">
            <v>0</v>
          </cell>
        </row>
        <row r="64">
          <cell r="A64">
            <v>0</v>
          </cell>
        </row>
        <row r="65">
          <cell r="A65">
            <v>0</v>
          </cell>
        </row>
        <row r="66">
          <cell r="A66">
            <v>0</v>
          </cell>
        </row>
        <row r="67">
          <cell r="A67">
            <v>0</v>
          </cell>
        </row>
        <row r="68">
          <cell r="A68">
            <v>0</v>
          </cell>
        </row>
        <row r="69">
          <cell r="A69">
            <v>0</v>
          </cell>
        </row>
        <row r="70">
          <cell r="A70">
            <v>0</v>
          </cell>
        </row>
        <row r="71">
          <cell r="A71">
            <v>0</v>
          </cell>
        </row>
        <row r="72">
          <cell r="A72">
            <v>0</v>
          </cell>
        </row>
        <row r="73">
          <cell r="A73">
            <v>0</v>
          </cell>
        </row>
        <row r="74">
          <cell r="A74">
            <v>0</v>
          </cell>
        </row>
        <row r="75">
          <cell r="A75">
            <v>0</v>
          </cell>
        </row>
        <row r="76">
          <cell r="A76">
            <v>0</v>
          </cell>
        </row>
        <row r="77">
          <cell r="A77">
            <v>0</v>
          </cell>
        </row>
        <row r="78">
          <cell r="A78">
            <v>0</v>
          </cell>
        </row>
        <row r="79">
          <cell r="A79">
            <v>0</v>
          </cell>
        </row>
        <row r="80">
          <cell r="A80">
            <v>0</v>
          </cell>
        </row>
      </sheetData>
      <sheetData sheetId="4">
        <row r="1">
          <cell r="B1">
            <v>40969</v>
          </cell>
          <cell r="C1">
            <v>41061</v>
          </cell>
          <cell r="D1">
            <v>41153</v>
          </cell>
          <cell r="E1">
            <v>41244</v>
          </cell>
          <cell r="F1">
            <v>41334</v>
          </cell>
          <cell r="G1">
            <v>41426</v>
          </cell>
          <cell r="H1">
            <v>41518</v>
          </cell>
          <cell r="I1">
            <v>41609</v>
          </cell>
          <cell r="J1">
            <v>41699</v>
          </cell>
          <cell r="K1">
            <v>41791</v>
          </cell>
          <cell r="L1">
            <v>41883</v>
          </cell>
          <cell r="M1">
            <v>41974</v>
          </cell>
          <cell r="N1">
            <v>42064</v>
          </cell>
          <cell r="O1">
            <v>42156</v>
          </cell>
          <cell r="P1">
            <v>42248</v>
          </cell>
          <cell r="Q1">
            <v>42339</v>
          </cell>
          <cell r="R1">
            <v>42430</v>
          </cell>
          <cell r="S1">
            <v>42522</v>
          </cell>
          <cell r="T1">
            <v>42614</v>
          </cell>
        </row>
        <row r="3">
          <cell r="A3" t="str">
            <v>cve_institucion</v>
          </cell>
          <cell r="B3" t="str">
            <v>040002</v>
          </cell>
        </row>
        <row r="5">
          <cell r="A5" t="str">
            <v>Suma de Expr2</v>
          </cell>
          <cell r="B5" t="str">
            <v>cve_periodo</v>
          </cell>
        </row>
        <row r="6">
          <cell r="A6" t="str">
            <v>cve_calculado</v>
          </cell>
          <cell r="B6">
            <v>201203</v>
          </cell>
          <cell r="C6">
            <v>201206</v>
          </cell>
          <cell r="D6">
            <v>201209</v>
          </cell>
          <cell r="E6">
            <v>201212</v>
          </cell>
          <cell r="F6">
            <v>201303</v>
          </cell>
          <cell r="G6">
            <v>201306</v>
          </cell>
          <cell r="H6">
            <v>201309</v>
          </cell>
          <cell r="I6">
            <v>201312</v>
          </cell>
          <cell r="J6">
            <v>201403</v>
          </cell>
          <cell r="K6">
            <v>201406</v>
          </cell>
          <cell r="L6">
            <v>201409</v>
          </cell>
          <cell r="M6">
            <v>201412</v>
          </cell>
          <cell r="N6">
            <v>201503</v>
          </cell>
          <cell r="O6">
            <v>201506</v>
          </cell>
          <cell r="P6">
            <v>201509</v>
          </cell>
          <cell r="Q6">
            <v>201512</v>
          </cell>
          <cell r="R6">
            <v>201603</v>
          </cell>
          <cell r="S6">
            <v>201606</v>
          </cell>
          <cell r="T6">
            <v>201609</v>
          </cell>
        </row>
        <row r="7">
          <cell r="A7">
            <v>4030211</v>
          </cell>
          <cell r="B7">
            <v>96780497900</v>
          </cell>
          <cell r="C7">
            <v>113074709000</v>
          </cell>
          <cell r="D7">
            <v>113547516400</v>
          </cell>
          <cell r="E7">
            <v>114001289000</v>
          </cell>
          <cell r="F7">
            <v>116516680340</v>
          </cell>
          <cell r="G7">
            <v>116257124740</v>
          </cell>
          <cell r="H7">
            <v>118372374640</v>
          </cell>
          <cell r="I7">
            <v>111898836110</v>
          </cell>
          <cell r="J7">
            <v>109673591280</v>
          </cell>
          <cell r="K7">
            <v>110873781560</v>
          </cell>
          <cell r="L7">
            <v>111080622700</v>
          </cell>
          <cell r="M7">
            <v>115948223800</v>
          </cell>
          <cell r="N7">
            <v>113328008000</v>
          </cell>
          <cell r="O7">
            <v>116843038500</v>
          </cell>
          <cell r="P7">
            <v>118454572700</v>
          </cell>
          <cell r="Q7">
            <v>115932933400</v>
          </cell>
          <cell r="R7">
            <v>117219146200</v>
          </cell>
          <cell r="S7">
            <v>117350871600</v>
          </cell>
          <cell r="T7">
            <v>114205805900</v>
          </cell>
        </row>
        <row r="8">
          <cell r="A8">
            <v>4030212</v>
          </cell>
          <cell r="B8">
            <v>95478233900</v>
          </cell>
          <cell r="C8">
            <v>111812024000</v>
          </cell>
          <cell r="D8">
            <v>112490544400</v>
          </cell>
          <cell r="E8">
            <v>112802287000</v>
          </cell>
          <cell r="F8">
            <v>114896352490</v>
          </cell>
          <cell r="G8">
            <v>115811229650</v>
          </cell>
          <cell r="H8">
            <v>117890317610</v>
          </cell>
          <cell r="I8">
            <v>111367595770</v>
          </cell>
          <cell r="J8">
            <v>109673591280</v>
          </cell>
          <cell r="K8">
            <v>110873781560</v>
          </cell>
          <cell r="L8">
            <v>111080622700</v>
          </cell>
          <cell r="M8">
            <v>115948223800</v>
          </cell>
          <cell r="N8">
            <v>113328008000</v>
          </cell>
          <cell r="O8">
            <v>116843038500</v>
          </cell>
          <cell r="P8">
            <v>118454572700</v>
          </cell>
          <cell r="Q8">
            <v>115932933400</v>
          </cell>
          <cell r="R8">
            <v>117219146200</v>
          </cell>
          <cell r="S8">
            <v>117350871600</v>
          </cell>
          <cell r="T8">
            <v>114205805900</v>
          </cell>
        </row>
        <row r="9">
          <cell r="A9">
            <v>4030213</v>
          </cell>
          <cell r="B9">
            <v>0</v>
          </cell>
          <cell r="C9">
            <v>0</v>
          </cell>
          <cell r="D9">
            <v>0</v>
          </cell>
          <cell r="E9">
            <v>0</v>
          </cell>
          <cell r="F9">
            <v>114896352490</v>
          </cell>
          <cell r="G9">
            <v>115811229650</v>
          </cell>
          <cell r="H9">
            <v>117890317610</v>
          </cell>
          <cell r="I9">
            <v>111367595770</v>
          </cell>
          <cell r="J9">
            <v>109673591280</v>
          </cell>
          <cell r="K9">
            <v>110873781560</v>
          </cell>
          <cell r="L9">
            <v>111080622700</v>
          </cell>
          <cell r="M9">
            <v>115948223800</v>
          </cell>
          <cell r="N9">
            <v>113328008000</v>
          </cell>
          <cell r="O9">
            <v>116843038500</v>
          </cell>
          <cell r="P9">
            <v>118454572700</v>
          </cell>
          <cell r="Q9">
            <v>115932933400</v>
          </cell>
          <cell r="R9">
            <v>117219146200</v>
          </cell>
          <cell r="S9">
            <v>117350871600</v>
          </cell>
          <cell r="T9">
            <v>114205805900</v>
          </cell>
        </row>
        <row r="10">
          <cell r="A10">
            <v>4030220</v>
          </cell>
          <cell r="B10">
            <v>169661511471.70001</v>
          </cell>
          <cell r="C10">
            <v>181299715031.79999</v>
          </cell>
          <cell r="D10">
            <v>218443401488.39999</v>
          </cell>
          <cell r="E10">
            <v>241738350770</v>
          </cell>
          <cell r="F10">
            <v>227518933996</v>
          </cell>
          <cell r="G10">
            <v>211402443340</v>
          </cell>
          <cell r="H10">
            <v>245399209390</v>
          </cell>
          <cell r="I10">
            <v>263176436770</v>
          </cell>
          <cell r="J10">
            <v>233290592335</v>
          </cell>
          <cell r="K10">
            <v>154313958160</v>
          </cell>
          <cell r="L10">
            <v>160170487100</v>
          </cell>
          <cell r="M10">
            <v>177590486900</v>
          </cell>
          <cell r="N10">
            <v>165640320700</v>
          </cell>
          <cell r="O10">
            <v>152900062800</v>
          </cell>
          <cell r="P10">
            <v>152872496600</v>
          </cell>
          <cell r="Q10">
            <v>156616617100</v>
          </cell>
          <cell r="R10">
            <v>140738673400</v>
          </cell>
          <cell r="S10">
            <v>145494198100</v>
          </cell>
          <cell r="T10">
            <v>139626143400</v>
          </cell>
        </row>
        <row r="11">
          <cell r="A11">
            <v>4030231</v>
          </cell>
          <cell r="B11">
            <v>383785684420</v>
          </cell>
          <cell r="C11">
            <v>404976141385</v>
          </cell>
          <cell r="D11">
            <v>403515176975</v>
          </cell>
          <cell r="E11">
            <v>434802791120</v>
          </cell>
          <cell r="F11">
            <v>445909701465</v>
          </cell>
          <cell r="G11">
            <v>436223150040</v>
          </cell>
          <cell r="H11">
            <v>443081826040</v>
          </cell>
          <cell r="I11">
            <v>460416592680</v>
          </cell>
          <cell r="J11">
            <v>450516773877</v>
          </cell>
          <cell r="K11">
            <v>460973414830</v>
          </cell>
          <cell r="L11">
            <v>462704003500</v>
          </cell>
          <cell r="M11">
            <v>472966891000</v>
          </cell>
          <cell r="N11">
            <v>476095180500</v>
          </cell>
          <cell r="O11">
            <v>482421145000</v>
          </cell>
          <cell r="P11">
            <v>500006097000</v>
          </cell>
          <cell r="Q11">
            <v>570529556600</v>
          </cell>
          <cell r="R11">
            <v>569277610800</v>
          </cell>
          <cell r="S11">
            <v>567819919200</v>
          </cell>
          <cell r="T11">
            <v>590903151300</v>
          </cell>
        </row>
        <row r="12">
          <cell r="A12">
            <v>4030247</v>
          </cell>
          <cell r="B12">
            <v>79836451879.100006</v>
          </cell>
          <cell r="C12">
            <v>80140763312.800003</v>
          </cell>
          <cell r="D12">
            <v>80648116550.100006</v>
          </cell>
          <cell r="E12">
            <v>81494584620</v>
          </cell>
          <cell r="F12">
            <v>83037536482.699997</v>
          </cell>
          <cell r="G12">
            <v>84915428000</v>
          </cell>
          <cell r="H12">
            <v>86348627360</v>
          </cell>
          <cell r="I12">
            <v>87288665100</v>
          </cell>
          <cell r="J12">
            <v>89195353651</v>
          </cell>
          <cell r="K12">
            <v>91181465050</v>
          </cell>
          <cell r="L12">
            <v>93368024920</v>
          </cell>
          <cell r="M12">
            <v>97336193940</v>
          </cell>
          <cell r="N12">
            <v>97239002430</v>
          </cell>
          <cell r="O12">
            <v>99444394280</v>
          </cell>
          <cell r="P12">
            <v>100008266800</v>
          </cell>
          <cell r="Q12">
            <v>103224632400</v>
          </cell>
          <cell r="R12">
            <v>102742973600</v>
          </cell>
          <cell r="S12">
            <v>104665644000</v>
          </cell>
          <cell r="T12">
            <v>109493380000</v>
          </cell>
        </row>
        <row r="13">
          <cell r="A13">
            <v>4030249</v>
          </cell>
          <cell r="B13">
            <v>633283647770.80005</v>
          </cell>
          <cell r="C13">
            <v>666416619729.59998</v>
          </cell>
          <cell r="D13">
            <v>702606695013.5</v>
          </cell>
          <cell r="E13">
            <v>758035726510</v>
          </cell>
          <cell r="F13">
            <v>756466171943.69995</v>
          </cell>
          <cell r="G13">
            <v>732541021380</v>
          </cell>
          <cell r="H13">
            <v>774829662790</v>
          </cell>
          <cell r="I13">
            <v>810881694560</v>
          </cell>
          <cell r="J13">
            <v>773002719862</v>
          </cell>
          <cell r="K13">
            <v>706468838040</v>
          </cell>
          <cell r="L13">
            <v>716242515500</v>
          </cell>
          <cell r="M13">
            <v>747893571900</v>
          </cell>
          <cell r="N13">
            <v>738974503600</v>
          </cell>
          <cell r="O13">
            <v>734765602000</v>
          </cell>
          <cell r="P13">
            <v>752886860300</v>
          </cell>
          <cell r="Q13">
            <v>830370806100</v>
          </cell>
          <cell r="R13">
            <v>812759257900</v>
          </cell>
          <cell r="S13">
            <v>817979761300</v>
          </cell>
          <cell r="T13">
            <v>840022674700</v>
          </cell>
        </row>
      </sheetData>
      <sheetData sheetId="5">
        <row r="1">
          <cell r="B1">
            <v>40969</v>
          </cell>
          <cell r="C1">
            <v>41061</v>
          </cell>
          <cell r="D1">
            <v>41153</v>
          </cell>
          <cell r="E1">
            <v>41244</v>
          </cell>
          <cell r="F1">
            <v>41334</v>
          </cell>
          <cell r="G1">
            <v>41426</v>
          </cell>
          <cell r="H1">
            <v>41518</v>
          </cell>
          <cell r="I1">
            <v>41609</v>
          </cell>
          <cell r="J1">
            <v>41699</v>
          </cell>
          <cell r="K1">
            <v>41791</v>
          </cell>
          <cell r="L1">
            <v>41883</v>
          </cell>
          <cell r="M1">
            <v>41974</v>
          </cell>
          <cell r="N1">
            <v>42064</v>
          </cell>
          <cell r="O1">
            <v>42156</v>
          </cell>
          <cell r="P1">
            <v>42248</v>
          </cell>
          <cell r="Q1">
            <v>42339</v>
          </cell>
        </row>
        <row r="3">
          <cell r="A3" t="str">
            <v>cve_institucion</v>
          </cell>
          <cell r="B3" t="str">
            <v>91</v>
          </cell>
        </row>
        <row r="5">
          <cell r="A5" t="str">
            <v>Suma de dat_importe</v>
          </cell>
          <cell r="B5" t="str">
            <v>cve_periodo</v>
          </cell>
        </row>
        <row r="6">
          <cell r="A6" t="str">
            <v>cve_concepto</v>
          </cell>
          <cell r="B6">
            <v>201203</v>
          </cell>
          <cell r="C6">
            <v>201206</v>
          </cell>
          <cell r="D6">
            <v>201209</v>
          </cell>
          <cell r="E6">
            <v>201212</v>
          </cell>
          <cell r="F6">
            <v>201303</v>
          </cell>
          <cell r="G6">
            <v>201306</v>
          </cell>
          <cell r="H6">
            <v>201309</v>
          </cell>
          <cell r="I6">
            <v>201312</v>
          </cell>
          <cell r="J6">
            <v>201403</v>
          </cell>
          <cell r="K6">
            <v>201406</v>
          </cell>
          <cell r="L6">
            <v>201409</v>
          </cell>
          <cell r="M6">
            <v>201412</v>
          </cell>
          <cell r="N6">
            <v>201503</v>
          </cell>
          <cell r="O6">
            <v>201506</v>
          </cell>
          <cell r="P6">
            <v>201509</v>
          </cell>
          <cell r="Q6">
            <v>201512</v>
          </cell>
        </row>
        <row r="7">
          <cell r="A7">
            <v>100000000000</v>
          </cell>
          <cell r="B7">
            <v>1053563.0211110001</v>
          </cell>
          <cell r="C7">
            <v>1118026.6129000001</v>
          </cell>
          <cell r="D7">
            <v>1080882.931075</v>
          </cell>
          <cell r="E7">
            <v>1120264.4202099999</v>
          </cell>
          <cell r="F7">
            <v>1098185.2027720001</v>
          </cell>
          <cell r="G7">
            <v>1153282.894962</v>
          </cell>
          <cell r="H7">
            <v>1183303.6043140001</v>
          </cell>
          <cell r="I7">
            <v>1175917.4927670001</v>
          </cell>
          <cell r="J7">
            <v>1163985.7052780001</v>
          </cell>
          <cell r="K7">
            <v>1133308.307853</v>
          </cell>
          <cell r="L7">
            <v>1142497.1577379999</v>
          </cell>
          <cell r="M7">
            <v>1120560.612987</v>
          </cell>
          <cell r="N7">
            <v>1125523.0508719999</v>
          </cell>
          <cell r="O7">
            <v>1116297.891788</v>
          </cell>
          <cell r="P7">
            <v>1137448.7826</v>
          </cell>
          <cell r="Q7">
            <v>1156574.090594</v>
          </cell>
        </row>
        <row r="8">
          <cell r="A8">
            <v>110000000000</v>
          </cell>
          <cell r="B8">
            <v>125511.04698</v>
          </cell>
          <cell r="C8">
            <v>104119.087891</v>
          </cell>
          <cell r="D8">
            <v>108828.73308999999</v>
          </cell>
          <cell r="E8">
            <v>98186.535717000006</v>
          </cell>
          <cell r="F8">
            <v>97688.819921000002</v>
          </cell>
          <cell r="G8">
            <v>101888.906512</v>
          </cell>
          <cell r="H8">
            <v>91391.877468999999</v>
          </cell>
          <cell r="I8">
            <v>107006.385431</v>
          </cell>
          <cell r="J8">
            <v>94047.698619000003</v>
          </cell>
          <cell r="K8">
            <v>105885.683995</v>
          </cell>
          <cell r="L8">
            <v>116281.396523</v>
          </cell>
          <cell r="M8">
            <v>113681.87865</v>
          </cell>
          <cell r="N8">
            <v>80257.701770999993</v>
          </cell>
          <cell r="O8">
            <v>84409.566042000006</v>
          </cell>
          <cell r="P8">
            <v>79336.740325000006</v>
          </cell>
          <cell r="Q8">
            <v>131195.55080999999</v>
          </cell>
        </row>
        <row r="9">
          <cell r="A9">
            <v>120000000000</v>
          </cell>
          <cell r="B9">
            <v>387886.16363000002</v>
          </cell>
          <cell r="C9">
            <v>409031.42965200002</v>
          </cell>
          <cell r="D9">
            <v>386896.82561499998</v>
          </cell>
          <cell r="E9">
            <v>387284.184848</v>
          </cell>
          <cell r="F9">
            <v>372266.56060000003</v>
          </cell>
          <cell r="G9">
            <v>411061.87792100001</v>
          </cell>
          <cell r="H9">
            <v>434236.396595</v>
          </cell>
          <cell r="I9">
            <v>398674.61524900002</v>
          </cell>
          <cell r="J9">
            <v>396808.04166400002</v>
          </cell>
          <cell r="K9">
            <v>365282.24851399998</v>
          </cell>
          <cell r="L9">
            <v>356035.43541199999</v>
          </cell>
          <cell r="M9">
            <v>342414.91467199998</v>
          </cell>
          <cell r="N9">
            <v>340896.13719600003</v>
          </cell>
          <cell r="O9">
            <v>360554.44109799998</v>
          </cell>
          <cell r="P9">
            <v>376355.97430200002</v>
          </cell>
          <cell r="Q9">
            <v>329637.83119699999</v>
          </cell>
        </row>
        <row r="10">
          <cell r="A10">
            <v>121000000000</v>
          </cell>
          <cell r="B10">
            <v>51361.368265999998</v>
          </cell>
          <cell r="C10">
            <v>71065.534805999996</v>
          </cell>
          <cell r="D10">
            <v>60842.574760000003</v>
          </cell>
          <cell r="E10">
            <v>57322.293429999998</v>
          </cell>
          <cell r="F10">
            <v>37496.418694</v>
          </cell>
          <cell r="G10">
            <v>29334.808093</v>
          </cell>
          <cell r="H10">
            <v>25683.705180000001</v>
          </cell>
          <cell r="I10">
            <v>30177.435276</v>
          </cell>
          <cell r="J10">
            <v>31538.900532</v>
          </cell>
          <cell r="K10">
            <v>26187.361148</v>
          </cell>
          <cell r="L10">
            <v>23594.568488000001</v>
          </cell>
          <cell r="M10">
            <v>30183.715335000001</v>
          </cell>
          <cell r="N10">
            <v>33184.27953</v>
          </cell>
          <cell r="O10">
            <v>27318.90222</v>
          </cell>
          <cell r="P10">
            <v>34320.055839000001</v>
          </cell>
          <cell r="Q10">
            <v>35065.736691999999</v>
          </cell>
        </row>
        <row r="11">
          <cell r="A11">
            <v>130000000000</v>
          </cell>
          <cell r="B11">
            <v>396644.55831699999</v>
          </cell>
          <cell r="C11">
            <v>408927.27638699999</v>
          </cell>
          <cell r="D11">
            <v>416904.68031199998</v>
          </cell>
          <cell r="E11">
            <v>436117.83055800002</v>
          </cell>
          <cell r="F11">
            <v>445363.53878100001</v>
          </cell>
          <cell r="G11">
            <v>452980.26925999997</v>
          </cell>
          <cell r="H11">
            <v>468550.57473599998</v>
          </cell>
          <cell r="I11">
            <v>468528.96488799999</v>
          </cell>
          <cell r="J11">
            <v>460866.742271</v>
          </cell>
          <cell r="K11">
            <v>459343.74080999999</v>
          </cell>
          <cell r="L11">
            <v>465540.41385000001</v>
          </cell>
          <cell r="M11">
            <v>468390.76987100003</v>
          </cell>
          <cell r="N11">
            <v>485711.739474</v>
          </cell>
          <cell r="O11">
            <v>496003.74937799998</v>
          </cell>
          <cell r="P11">
            <v>511057.11774399999</v>
          </cell>
          <cell r="Q11">
            <v>557373.91149099998</v>
          </cell>
        </row>
        <row r="12">
          <cell r="A12">
            <v>130105000000</v>
          </cell>
          <cell r="B12">
            <v>149099.62420200001</v>
          </cell>
          <cell r="C12">
            <v>157298.23038600001</v>
          </cell>
          <cell r="D12">
            <v>155629.47813900001</v>
          </cell>
          <cell r="E12">
            <v>169187.18929000001</v>
          </cell>
          <cell r="F12">
            <v>172053.41911799999</v>
          </cell>
          <cell r="G12">
            <v>168173.555631</v>
          </cell>
          <cell r="H12">
            <v>173219.01871400001</v>
          </cell>
          <cell r="I12">
            <v>176760.77953900001</v>
          </cell>
          <cell r="J12">
            <v>169934.08972300001</v>
          </cell>
          <cell r="K12">
            <v>167707.31852500001</v>
          </cell>
          <cell r="L12">
            <v>173572.997244</v>
          </cell>
          <cell r="M12">
            <v>166548.493433</v>
          </cell>
          <cell r="N12">
            <v>176636.135002</v>
          </cell>
          <cell r="O12">
            <v>179608.88396199999</v>
          </cell>
          <cell r="P12">
            <v>197983.77882000001</v>
          </cell>
          <cell r="Q12">
            <v>208914.29962800001</v>
          </cell>
        </row>
        <row r="13">
          <cell r="A13">
            <v>130106000000</v>
          </cell>
          <cell r="B13">
            <v>17817.145481</v>
          </cell>
          <cell r="C13">
            <v>18235.051667</v>
          </cell>
          <cell r="D13">
            <v>18540.83165</v>
          </cell>
          <cell r="E13">
            <v>15948.562946</v>
          </cell>
          <cell r="F13">
            <v>14160.250135</v>
          </cell>
          <cell r="G13">
            <v>20027.252515</v>
          </cell>
          <cell r="H13">
            <v>19578.109345000001</v>
          </cell>
          <cell r="I13">
            <v>18252.583102000001</v>
          </cell>
          <cell r="J13">
            <v>18974.308321</v>
          </cell>
          <cell r="K13">
            <v>15295.424674</v>
          </cell>
          <cell r="L13">
            <v>13880.851024</v>
          </cell>
          <cell r="M13">
            <v>20655.817504999999</v>
          </cell>
          <cell r="N13">
            <v>19346.828815000001</v>
          </cell>
          <cell r="O13">
            <v>26366.564618</v>
          </cell>
          <cell r="P13">
            <v>22323.085693000001</v>
          </cell>
          <cell r="Q13">
            <v>54831.473276999997</v>
          </cell>
        </row>
        <row r="14">
          <cell r="A14">
            <v>130121010000</v>
          </cell>
          <cell r="B14">
            <v>2180.899735</v>
          </cell>
          <cell r="C14">
            <v>1720.2036639999999</v>
          </cell>
          <cell r="D14">
            <v>2087.8669</v>
          </cell>
          <cell r="E14">
            <v>2216.7852189999999</v>
          </cell>
          <cell r="F14">
            <v>3661.1015990000001</v>
          </cell>
          <cell r="G14">
            <v>3201.619494</v>
          </cell>
          <cell r="H14">
            <v>2297.896311</v>
          </cell>
          <cell r="I14">
            <v>5778.1739470000002</v>
          </cell>
          <cell r="J14">
            <v>6210.0595549999998</v>
          </cell>
          <cell r="K14">
            <v>5843.8904839999996</v>
          </cell>
          <cell r="L14">
            <v>5821.8420560000004</v>
          </cell>
          <cell r="M14">
            <v>5853.3658640000003</v>
          </cell>
          <cell r="N14">
            <v>5831.1007929999996</v>
          </cell>
          <cell r="O14">
            <v>5475.9434769999998</v>
          </cell>
          <cell r="P14">
            <v>5451.0557600000002</v>
          </cell>
          <cell r="Q14">
            <v>5423.018599</v>
          </cell>
        </row>
        <row r="15">
          <cell r="A15">
            <v>130121020000</v>
          </cell>
          <cell r="B15">
            <v>21323.198109000001</v>
          </cell>
          <cell r="C15">
            <v>19827.639770999998</v>
          </cell>
          <cell r="D15">
            <v>20240.932163000001</v>
          </cell>
          <cell r="E15">
            <v>20598.707637</v>
          </cell>
          <cell r="F15">
            <v>19768.851716000001</v>
          </cell>
          <cell r="G15">
            <v>19935.206197</v>
          </cell>
          <cell r="H15">
            <v>17765.736665</v>
          </cell>
          <cell r="I15">
            <v>17163.765108</v>
          </cell>
          <cell r="J15">
            <v>16569.510925999999</v>
          </cell>
          <cell r="K15">
            <v>16859.811748</v>
          </cell>
          <cell r="L15">
            <v>16977.390589999999</v>
          </cell>
          <cell r="M15">
            <v>17566.546351000001</v>
          </cell>
          <cell r="N15">
            <v>18290.800396999999</v>
          </cell>
          <cell r="O15">
            <v>19547.187432999999</v>
          </cell>
          <cell r="P15">
            <v>18023.470847000001</v>
          </cell>
          <cell r="Q15">
            <v>21327.002970000001</v>
          </cell>
        </row>
        <row r="16">
          <cell r="A16">
            <v>130121030000</v>
          </cell>
          <cell r="B16">
            <v>19206.205566000001</v>
          </cell>
          <cell r="C16">
            <v>17948.147130000001</v>
          </cell>
          <cell r="D16">
            <v>18052.162707</v>
          </cell>
          <cell r="E16">
            <v>19105.359538000001</v>
          </cell>
          <cell r="F16">
            <v>19630.691002</v>
          </cell>
          <cell r="G16">
            <v>18562.565984000001</v>
          </cell>
          <cell r="H16">
            <v>24657.179956</v>
          </cell>
          <cell r="I16">
            <v>18182.403474999999</v>
          </cell>
          <cell r="J16">
            <v>16918.652088999999</v>
          </cell>
          <cell r="K16">
            <v>16736.118908</v>
          </cell>
          <cell r="L16">
            <v>15660.004761</v>
          </cell>
          <cell r="M16">
            <v>16067.364885000001</v>
          </cell>
          <cell r="N16">
            <v>21758.20133</v>
          </cell>
          <cell r="O16">
            <v>20061.321994999998</v>
          </cell>
          <cell r="P16">
            <v>20574.659905</v>
          </cell>
          <cell r="Q16">
            <v>18337.565103000001</v>
          </cell>
        </row>
        <row r="17">
          <cell r="A17">
            <v>131100000000</v>
          </cell>
          <cell r="B17">
            <v>125910.198643</v>
          </cell>
          <cell r="C17">
            <v>131464.49727600001</v>
          </cell>
          <cell r="D17">
            <v>138021.35037</v>
          </cell>
          <cell r="E17">
            <v>143213.18635599999</v>
          </cell>
          <cell r="F17">
            <v>146317.35599099999</v>
          </cell>
          <cell r="G17">
            <v>151806.51958600001</v>
          </cell>
          <cell r="H17">
            <v>156531.75917800001</v>
          </cell>
          <cell r="I17">
            <v>158556.83407000001</v>
          </cell>
          <cell r="J17">
            <v>154317.540523</v>
          </cell>
          <cell r="K17">
            <v>158212.668087</v>
          </cell>
          <cell r="L17">
            <v>163093.913975</v>
          </cell>
          <cell r="M17">
            <v>165458.107307</v>
          </cell>
          <cell r="N17">
            <v>164470.80550399999</v>
          </cell>
          <cell r="O17">
            <v>166214.60960299999</v>
          </cell>
          <cell r="P17">
            <v>167951.37067400001</v>
          </cell>
          <cell r="Q17">
            <v>170337.52525400001</v>
          </cell>
        </row>
        <row r="18">
          <cell r="A18">
            <v>131101000000</v>
          </cell>
          <cell r="B18">
            <v>70552.373162000004</v>
          </cell>
          <cell r="C18">
            <v>72502.717485999994</v>
          </cell>
          <cell r="D18">
            <v>75218.598843</v>
          </cell>
          <cell r="E18">
            <v>81208.335579000006</v>
          </cell>
          <cell r="F18">
            <v>83201.644289000003</v>
          </cell>
          <cell r="G18">
            <v>86326.357824000006</v>
          </cell>
          <cell r="H18">
            <v>88821.667532000007</v>
          </cell>
          <cell r="I18">
            <v>91630.136545999994</v>
          </cell>
          <cell r="J18">
            <v>88961.867238000006</v>
          </cell>
          <cell r="K18">
            <v>89775.704394999993</v>
          </cell>
          <cell r="L18">
            <v>91472.436423000006</v>
          </cell>
          <cell r="M18">
            <v>92242.873640000005</v>
          </cell>
          <cell r="N18">
            <v>87774.436350000004</v>
          </cell>
          <cell r="O18">
            <v>86883.461584999997</v>
          </cell>
          <cell r="P18">
            <v>86111.821939000001</v>
          </cell>
          <cell r="Q18">
            <v>88348.27837</v>
          </cell>
        </row>
        <row r="19">
          <cell r="A19">
            <v>131112000000</v>
          </cell>
          <cell r="B19">
            <v>25210.760608000001</v>
          </cell>
          <cell r="C19">
            <v>26841.551082000002</v>
          </cell>
          <cell r="D19">
            <v>29228.044297</v>
          </cell>
          <cell r="E19">
            <v>28069.705236999998</v>
          </cell>
          <cell r="F19">
            <v>28630.369509</v>
          </cell>
          <cell r="G19">
            <v>29637.648412999999</v>
          </cell>
          <cell r="H19">
            <v>30506.581905999999</v>
          </cell>
          <cell r="I19">
            <v>29556.604221000001</v>
          </cell>
          <cell r="J19">
            <v>28075.503626999998</v>
          </cell>
          <cell r="K19">
            <v>29681.398337999999</v>
          </cell>
          <cell r="L19">
            <v>31499.394265999999</v>
          </cell>
          <cell r="M19">
            <v>32637.984983999999</v>
          </cell>
          <cell r="N19">
            <v>35613.569714999998</v>
          </cell>
          <cell r="O19">
            <v>36817.933270000001</v>
          </cell>
          <cell r="P19">
            <v>37954.989550999999</v>
          </cell>
          <cell r="Q19">
            <v>37736.754203999997</v>
          </cell>
        </row>
        <row r="20">
          <cell r="A20">
            <v>131113000000</v>
          </cell>
          <cell r="B20">
            <v>616.35382500000003</v>
          </cell>
          <cell r="C20">
            <v>663.12109299999997</v>
          </cell>
          <cell r="D20">
            <v>694.71220600000004</v>
          </cell>
          <cell r="E20">
            <v>704.68532700000003</v>
          </cell>
          <cell r="F20">
            <v>683.66222300000004</v>
          </cell>
          <cell r="G20">
            <v>666.90632400000004</v>
          </cell>
          <cell r="H20">
            <v>621.68420600000002</v>
          </cell>
          <cell r="I20">
            <v>571.75513000000001</v>
          </cell>
          <cell r="J20">
            <v>515.12739699999997</v>
          </cell>
          <cell r="K20">
            <v>472.63227599999999</v>
          </cell>
          <cell r="L20">
            <v>423.24431399999997</v>
          </cell>
          <cell r="M20">
            <v>381.97278499999999</v>
          </cell>
          <cell r="N20">
            <v>321.507249</v>
          </cell>
          <cell r="O20">
            <v>299.12577499999998</v>
          </cell>
          <cell r="P20">
            <v>260.10848900000002</v>
          </cell>
          <cell r="Q20">
            <v>229.21577099999999</v>
          </cell>
        </row>
        <row r="21">
          <cell r="A21">
            <v>131114000000</v>
          </cell>
          <cell r="B21">
            <v>0</v>
          </cell>
          <cell r="C21">
            <v>0</v>
          </cell>
          <cell r="D21">
            <v>0</v>
          </cell>
          <cell r="E21">
            <v>0</v>
          </cell>
          <cell r="F21">
            <v>1.4549099999999999</v>
          </cell>
          <cell r="G21">
            <v>1.3411919999999999</v>
          </cell>
          <cell r="H21">
            <v>1.0902540000000001</v>
          </cell>
          <cell r="I21">
            <v>0.93498499999999996</v>
          </cell>
          <cell r="J21">
            <v>0.74553199999999997</v>
          </cell>
          <cell r="K21">
            <v>0.61294000000000004</v>
          </cell>
          <cell r="L21">
            <v>0.52136199999999999</v>
          </cell>
          <cell r="M21">
            <v>0.43911099999999997</v>
          </cell>
          <cell r="N21">
            <v>0.36155599999999999</v>
          </cell>
          <cell r="O21">
            <v>0.239256</v>
          </cell>
          <cell r="P21">
            <v>0.171738</v>
          </cell>
          <cell r="Q21">
            <v>9.2579999999999996E-2</v>
          </cell>
        </row>
        <row r="22">
          <cell r="A22">
            <v>131123000000</v>
          </cell>
          <cell r="B22">
            <v>29530.711048000001</v>
          </cell>
          <cell r="C22">
            <v>31457.107615000001</v>
          </cell>
          <cell r="D22">
            <v>32879.995024000003</v>
          </cell>
          <cell r="E22">
            <v>33230.460212999998</v>
          </cell>
          <cell r="F22">
            <v>33800.225059999997</v>
          </cell>
          <cell r="G22">
            <v>35174.265832999998</v>
          </cell>
          <cell r="H22">
            <v>36580.735280000001</v>
          </cell>
          <cell r="I22">
            <v>36797.403187999997</v>
          </cell>
          <cell r="J22">
            <v>36764.296729000002</v>
          </cell>
          <cell r="K22">
            <v>38282.320138000003</v>
          </cell>
          <cell r="L22">
            <v>39698.317609999998</v>
          </cell>
          <cell r="M22">
            <v>40194.836787</v>
          </cell>
          <cell r="N22">
            <v>40760.930633999997</v>
          </cell>
          <cell r="O22">
            <v>42213.849716999997</v>
          </cell>
          <cell r="P22">
            <v>43624.278957000002</v>
          </cell>
          <cell r="Q22">
            <v>44023.184329000003</v>
          </cell>
        </row>
        <row r="23">
          <cell r="A23">
            <v>131600000000</v>
          </cell>
          <cell r="B23">
            <v>61107.286581</v>
          </cell>
          <cell r="C23">
            <v>62433.506493000001</v>
          </cell>
          <cell r="D23">
            <v>64332.058383000003</v>
          </cell>
          <cell r="E23">
            <v>65848.039571999994</v>
          </cell>
          <cell r="F23">
            <v>69771.869219999993</v>
          </cell>
          <cell r="G23">
            <v>71273.549853000004</v>
          </cell>
          <cell r="H23">
            <v>74500.874567000006</v>
          </cell>
          <cell r="I23">
            <v>73834.425646999996</v>
          </cell>
          <cell r="J23">
            <v>77942.581133999993</v>
          </cell>
          <cell r="K23">
            <v>78688.508384000001</v>
          </cell>
          <cell r="L23">
            <v>76533.414199999999</v>
          </cell>
          <cell r="M23">
            <v>76241.074525999997</v>
          </cell>
          <cell r="N23">
            <v>79377.867633000002</v>
          </cell>
          <cell r="O23">
            <v>78729.238289999994</v>
          </cell>
          <cell r="P23">
            <v>78749.696045000004</v>
          </cell>
          <cell r="Q23">
            <v>78203.026660000003</v>
          </cell>
        </row>
        <row r="24">
          <cell r="A24">
            <v>135000000000</v>
          </cell>
          <cell r="B24">
            <v>6094.2295999999997</v>
          </cell>
          <cell r="C24">
            <v>6647.3109029999996</v>
          </cell>
          <cell r="D24">
            <v>7462.3273660000004</v>
          </cell>
          <cell r="E24">
            <v>8377.8204509999996</v>
          </cell>
          <cell r="F24">
            <v>7578.6337739999999</v>
          </cell>
          <cell r="G24">
            <v>8213.4887999999992</v>
          </cell>
          <cell r="H24">
            <v>10979.722738</v>
          </cell>
          <cell r="I24">
            <v>11605.894425</v>
          </cell>
          <cell r="J24">
            <v>12584.510924</v>
          </cell>
          <cell r="K24">
            <v>11154.209622</v>
          </cell>
          <cell r="L24">
            <v>11457.652282999999</v>
          </cell>
          <cell r="M24">
            <v>10508.54817</v>
          </cell>
          <cell r="N24">
            <v>9683.8508529999999</v>
          </cell>
          <cell r="O24">
            <v>9697.6398000000008</v>
          </cell>
          <cell r="P24">
            <v>9617.1829190000008</v>
          </cell>
          <cell r="Q24">
            <v>9073.9927549999993</v>
          </cell>
        </row>
        <row r="25">
          <cell r="A25">
            <v>135105000000</v>
          </cell>
          <cell r="B25">
            <v>648.33656099999996</v>
          </cell>
          <cell r="C25">
            <v>472.71781299999998</v>
          </cell>
          <cell r="D25">
            <v>609.39182500000004</v>
          </cell>
          <cell r="E25">
            <v>742.16241100000002</v>
          </cell>
          <cell r="F25">
            <v>531.14341899999999</v>
          </cell>
          <cell r="G25">
            <v>658.28283699999997</v>
          </cell>
          <cell r="H25">
            <v>2990.3953849999998</v>
          </cell>
          <cell r="I25">
            <v>2842.8247780000002</v>
          </cell>
          <cell r="J25">
            <v>3906.4388730000001</v>
          </cell>
          <cell r="K25">
            <v>1888.117313</v>
          </cell>
          <cell r="L25">
            <v>2011.055773</v>
          </cell>
          <cell r="M25">
            <v>566.74651800000004</v>
          </cell>
          <cell r="N25">
            <v>667.55084799999997</v>
          </cell>
          <cell r="O25">
            <v>786.14178700000002</v>
          </cell>
          <cell r="P25">
            <v>819.64832699999999</v>
          </cell>
          <cell r="Q25">
            <v>563.94077100000004</v>
          </cell>
        </row>
        <row r="26">
          <cell r="A26">
            <v>135156000000</v>
          </cell>
          <cell r="B26">
            <v>0</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row>
        <row r="27">
          <cell r="A27">
            <v>135171010000</v>
          </cell>
          <cell r="B27">
            <v>7.2300000000000001E-4</v>
          </cell>
          <cell r="C27">
            <v>0</v>
          </cell>
          <cell r="D27">
            <v>7.4399999999999998E-4</v>
          </cell>
          <cell r="E27">
            <v>0</v>
          </cell>
          <cell r="F27">
            <v>0</v>
          </cell>
          <cell r="G27">
            <v>0</v>
          </cell>
          <cell r="H27">
            <v>0</v>
          </cell>
          <cell r="I27">
            <v>0</v>
          </cell>
          <cell r="J27">
            <v>3.6141E-2</v>
          </cell>
          <cell r="K27">
            <v>0.51078800000000002</v>
          </cell>
          <cell r="L27">
            <v>3.4139000000000003E-2</v>
          </cell>
          <cell r="M27">
            <v>0</v>
          </cell>
          <cell r="N27">
            <v>0</v>
          </cell>
          <cell r="O27">
            <v>0</v>
          </cell>
          <cell r="P27">
            <v>0</v>
          </cell>
          <cell r="Q27">
            <v>0</v>
          </cell>
        </row>
        <row r="28">
          <cell r="A28">
            <v>135171020000</v>
          </cell>
          <cell r="B28">
            <v>0</v>
          </cell>
          <cell r="C28">
            <v>0</v>
          </cell>
          <cell r="D28">
            <v>0</v>
          </cell>
          <cell r="E28">
            <v>0</v>
          </cell>
          <cell r="F28">
            <v>0</v>
          </cell>
          <cell r="G28">
            <v>0</v>
          </cell>
          <cell r="H28">
            <v>4.8299999999999998E-4</v>
          </cell>
          <cell r="I28">
            <v>0</v>
          </cell>
          <cell r="J28">
            <v>0</v>
          </cell>
          <cell r="K28">
            <v>0</v>
          </cell>
          <cell r="L28">
            <v>0</v>
          </cell>
          <cell r="M28">
            <v>0</v>
          </cell>
          <cell r="N28">
            <v>0</v>
          </cell>
          <cell r="O28">
            <v>0</v>
          </cell>
          <cell r="P28">
            <v>0</v>
          </cell>
          <cell r="Q28">
            <v>0</v>
          </cell>
        </row>
        <row r="29">
          <cell r="A29">
            <v>135171030000</v>
          </cell>
          <cell r="B29">
            <v>1.4307019999999999</v>
          </cell>
          <cell r="C29">
            <v>31.317249</v>
          </cell>
          <cell r="D29">
            <v>0</v>
          </cell>
          <cell r="E29">
            <v>0</v>
          </cell>
          <cell r="F29">
            <v>0</v>
          </cell>
          <cell r="G29">
            <v>0</v>
          </cell>
          <cell r="H29">
            <v>0</v>
          </cell>
          <cell r="I29">
            <v>1.5100000000000001E-3</v>
          </cell>
          <cell r="J29">
            <v>0</v>
          </cell>
          <cell r="K29">
            <v>0</v>
          </cell>
          <cell r="L29">
            <v>0</v>
          </cell>
          <cell r="M29">
            <v>0</v>
          </cell>
          <cell r="N29">
            <v>0</v>
          </cell>
          <cell r="O29">
            <v>0</v>
          </cell>
          <cell r="P29">
            <v>0</v>
          </cell>
          <cell r="Q29">
            <v>0</v>
          </cell>
        </row>
        <row r="30">
          <cell r="A30">
            <v>136100000000</v>
          </cell>
          <cell r="B30">
            <v>4754.4785270000002</v>
          </cell>
          <cell r="C30">
            <v>5416.0078460000004</v>
          </cell>
          <cell r="D30">
            <v>6021.5069149999999</v>
          </cell>
          <cell r="E30">
            <v>6435.8295969999999</v>
          </cell>
          <cell r="F30">
            <v>6462.2124089999998</v>
          </cell>
          <cell r="G30">
            <v>6733.5929100000003</v>
          </cell>
          <cell r="H30">
            <v>7207.1994430000004</v>
          </cell>
          <cell r="I30">
            <v>7712.7817720000003</v>
          </cell>
          <cell r="J30">
            <v>7912.0546299999996</v>
          </cell>
          <cell r="K30">
            <v>8312.8852100000004</v>
          </cell>
          <cell r="L30">
            <v>8512.7922820000003</v>
          </cell>
          <cell r="M30">
            <v>8775.6458689999999</v>
          </cell>
          <cell r="N30">
            <v>7916.2158429999999</v>
          </cell>
          <cell r="O30">
            <v>8036.3504370000001</v>
          </cell>
          <cell r="P30">
            <v>8031.839438</v>
          </cell>
          <cell r="Q30">
            <v>7548.3191809999998</v>
          </cell>
        </row>
        <row r="31">
          <cell r="A31">
            <v>136101000000</v>
          </cell>
          <cell r="B31">
            <v>2891.323069</v>
          </cell>
          <cell r="C31">
            <v>3257.791678</v>
          </cell>
          <cell r="D31">
            <v>3511.2929210000002</v>
          </cell>
          <cell r="E31">
            <v>3772.0087899999999</v>
          </cell>
          <cell r="F31">
            <v>3712.1887689999999</v>
          </cell>
          <cell r="G31">
            <v>4035.7451930000002</v>
          </cell>
          <cell r="H31">
            <v>4253.0950309999998</v>
          </cell>
          <cell r="I31">
            <v>4724.7867889999998</v>
          </cell>
          <cell r="J31">
            <v>4862.1140679999999</v>
          </cell>
          <cell r="K31">
            <v>5294.6402120000002</v>
          </cell>
          <cell r="L31">
            <v>5567.5438839999997</v>
          </cell>
          <cell r="M31">
            <v>5729.3987289999995</v>
          </cell>
          <cell r="N31">
            <v>4994.1909830000004</v>
          </cell>
          <cell r="O31">
            <v>4962.5283179999997</v>
          </cell>
          <cell r="P31">
            <v>4806.467138</v>
          </cell>
          <cell r="Q31">
            <v>4840.5246989999996</v>
          </cell>
        </row>
        <row r="32">
          <cell r="A32">
            <v>136103000000</v>
          </cell>
          <cell r="B32">
            <v>647.45022800000004</v>
          </cell>
          <cell r="C32">
            <v>811.68780600000002</v>
          </cell>
          <cell r="D32">
            <v>904.34199000000001</v>
          </cell>
          <cell r="E32">
            <v>981.59221700000001</v>
          </cell>
          <cell r="F32">
            <v>1063.6214749999999</v>
          </cell>
          <cell r="G32">
            <v>1178.841371</v>
          </cell>
          <cell r="H32">
            <v>1242.1642240000001</v>
          </cell>
          <cell r="I32">
            <v>1277.994342</v>
          </cell>
          <cell r="J32">
            <v>1343.302363</v>
          </cell>
          <cell r="K32">
            <v>1366.4566689999999</v>
          </cell>
          <cell r="L32">
            <v>1292.2194400000001</v>
          </cell>
          <cell r="M32">
            <v>1301.3093679999999</v>
          </cell>
          <cell r="N32">
            <v>1197.007644</v>
          </cell>
          <cell r="O32">
            <v>1253.285547</v>
          </cell>
          <cell r="P32">
            <v>1277.8724030000001</v>
          </cell>
          <cell r="Q32">
            <v>1334.646561</v>
          </cell>
        </row>
        <row r="33">
          <cell r="A33">
            <v>136105000000</v>
          </cell>
          <cell r="B33">
            <v>39.488421000000002</v>
          </cell>
          <cell r="C33">
            <v>35.508724000000001</v>
          </cell>
          <cell r="D33">
            <v>39.267480999999997</v>
          </cell>
          <cell r="E33">
            <v>39.072671</v>
          </cell>
          <cell r="F33">
            <v>46.613422</v>
          </cell>
          <cell r="G33">
            <v>45.473134999999999</v>
          </cell>
          <cell r="H33">
            <v>38.666710999999999</v>
          </cell>
          <cell r="I33">
            <v>51.869686999999999</v>
          </cell>
          <cell r="J33">
            <v>42.237098000000003</v>
          </cell>
          <cell r="K33">
            <v>48.609620999999997</v>
          </cell>
          <cell r="L33">
            <v>51.738833999999997</v>
          </cell>
          <cell r="M33">
            <v>59.764338000000002</v>
          </cell>
          <cell r="N33">
            <v>49.055503000000002</v>
          </cell>
          <cell r="O33">
            <v>43.733994000000003</v>
          </cell>
          <cell r="P33">
            <v>47.768447999999999</v>
          </cell>
          <cell r="Q33">
            <v>37.530755999999997</v>
          </cell>
        </row>
        <row r="34">
          <cell r="A34">
            <v>136106000000</v>
          </cell>
          <cell r="B34">
            <v>0</v>
          </cell>
          <cell r="C34">
            <v>0</v>
          </cell>
          <cell r="D34">
            <v>0</v>
          </cell>
          <cell r="E34">
            <v>0</v>
          </cell>
          <cell r="F34">
            <v>3.1985E-2</v>
          </cell>
          <cell r="G34">
            <v>0.130437</v>
          </cell>
          <cell r="H34">
            <v>6.6823999999999995E-2</v>
          </cell>
          <cell r="I34">
            <v>5.0075000000000001E-2</v>
          </cell>
          <cell r="J34">
            <v>0.106853</v>
          </cell>
          <cell r="K34">
            <v>3.6819999999999999E-2</v>
          </cell>
          <cell r="L34">
            <v>1.2770999999999999E-2</v>
          </cell>
          <cell r="M34">
            <v>0</v>
          </cell>
          <cell r="N34">
            <v>0</v>
          </cell>
          <cell r="O34">
            <v>3.2832E-2</v>
          </cell>
          <cell r="P34">
            <v>3.6327999999999999E-2</v>
          </cell>
          <cell r="Q34">
            <v>3.2698999999999999E-2</v>
          </cell>
        </row>
        <row r="35">
          <cell r="A35">
            <v>136113000000</v>
          </cell>
          <cell r="B35">
            <v>1176.1594560000001</v>
          </cell>
          <cell r="C35">
            <v>1310.8153850000001</v>
          </cell>
          <cell r="D35">
            <v>1566.484078</v>
          </cell>
          <cell r="E35">
            <v>1643.0328689999999</v>
          </cell>
          <cell r="F35">
            <v>1639.0964349999999</v>
          </cell>
          <cell r="G35">
            <v>1473.4024260000001</v>
          </cell>
          <cell r="H35">
            <v>1673.177676</v>
          </cell>
          <cell r="I35">
            <v>1657.9237109999999</v>
          </cell>
          <cell r="J35">
            <v>1664.237781</v>
          </cell>
          <cell r="K35">
            <v>1603.0348180000001</v>
          </cell>
          <cell r="L35">
            <v>1601.259505</v>
          </cell>
          <cell r="M35">
            <v>1685.068385</v>
          </cell>
          <cell r="N35">
            <v>1675.954448</v>
          </cell>
          <cell r="O35">
            <v>1776.604992</v>
          </cell>
          <cell r="P35">
            <v>1899.4704099999999</v>
          </cell>
          <cell r="Q35">
            <v>1335.394757</v>
          </cell>
        </row>
        <row r="36">
          <cell r="A36">
            <v>136600000000</v>
          </cell>
          <cell r="B36">
            <v>689.98308699999995</v>
          </cell>
          <cell r="C36">
            <v>727.26799500000004</v>
          </cell>
          <cell r="D36">
            <v>831.42788199999995</v>
          </cell>
          <cell r="E36">
            <v>1199.8284430000001</v>
          </cell>
          <cell r="F36">
            <v>585.27794600000004</v>
          </cell>
          <cell r="G36">
            <v>821.61305300000004</v>
          </cell>
          <cell r="H36">
            <v>782.12742700000001</v>
          </cell>
          <cell r="I36">
            <v>1050.2863649999999</v>
          </cell>
          <cell r="J36">
            <v>765.98127999999997</v>
          </cell>
          <cell r="K36">
            <v>952.69631100000004</v>
          </cell>
          <cell r="L36">
            <v>933.77008899999998</v>
          </cell>
          <cell r="M36">
            <v>1166.1557829999999</v>
          </cell>
          <cell r="N36">
            <v>1100.0841620000001</v>
          </cell>
          <cell r="O36">
            <v>875.14757599999996</v>
          </cell>
          <cell r="P36">
            <v>765.695154</v>
          </cell>
          <cell r="Q36">
            <v>961.73280299999999</v>
          </cell>
        </row>
        <row r="37">
          <cell r="A37">
            <v>139000000000</v>
          </cell>
          <cell r="B37">
            <v>-17360.120683000001</v>
          </cell>
          <cell r="C37">
            <v>-17866.939243000001</v>
          </cell>
          <cell r="D37">
            <v>-18881.528980999999</v>
          </cell>
          <cell r="E37">
            <v>-19667.978437000002</v>
          </cell>
          <cell r="F37">
            <v>-20514.147052</v>
          </cell>
          <cell r="G37">
            <v>-22537.683207999999</v>
          </cell>
          <cell r="H37">
            <v>-24307.949597999999</v>
          </cell>
          <cell r="I37">
            <v>-25271.354165000001</v>
          </cell>
          <cell r="J37">
            <v>-26145.744984000001</v>
          </cell>
          <cell r="K37">
            <v>-25325.589480999999</v>
          </cell>
          <cell r="L37">
            <v>-24578.698100000001</v>
          </cell>
          <cell r="M37">
            <v>-24055.839337000001</v>
          </cell>
          <cell r="N37">
            <v>-24359.752121000001</v>
          </cell>
          <cell r="O37">
            <v>-24533.665854999999</v>
          </cell>
          <cell r="P37">
            <v>-23924.147867</v>
          </cell>
          <cell r="Q37">
            <v>-24212.128338999999</v>
          </cell>
        </row>
        <row r="38">
          <cell r="A38">
            <v>139150510500</v>
          </cell>
          <cell r="B38">
            <v>-3837.1445469999999</v>
          </cell>
          <cell r="C38">
            <v>-3734.6107010000001</v>
          </cell>
          <cell r="D38">
            <v>-3706.3876679999998</v>
          </cell>
          <cell r="E38">
            <v>-3939.8373630000001</v>
          </cell>
          <cell r="F38">
            <v>-3733.7824169999999</v>
          </cell>
          <cell r="G38">
            <v>-4183.5571040000004</v>
          </cell>
          <cell r="H38">
            <v>-4205.2710070000003</v>
          </cell>
          <cell r="I38">
            <v>-4150.5951699999996</v>
          </cell>
          <cell r="J38">
            <v>-4504.8454350000002</v>
          </cell>
          <cell r="K38">
            <v>-3940.1859119999999</v>
          </cell>
          <cell r="L38">
            <v>-3819.7103929999998</v>
          </cell>
          <cell r="M38">
            <v>-2893.6874499999999</v>
          </cell>
          <cell r="N38">
            <v>-3736.0311449999999</v>
          </cell>
          <cell r="O38">
            <v>-3160.878631</v>
          </cell>
          <cell r="P38">
            <v>-3853.1919849999999</v>
          </cell>
          <cell r="Q38">
            <v>-3691.2959999999998</v>
          </cell>
        </row>
        <row r="39">
          <cell r="A39">
            <v>139150510600</v>
          </cell>
          <cell r="B39">
            <v>-406.50771500000002</v>
          </cell>
          <cell r="C39">
            <v>-407.60654299999999</v>
          </cell>
          <cell r="D39">
            <v>-429.774384</v>
          </cell>
          <cell r="E39">
            <v>-522.08868500000005</v>
          </cell>
          <cell r="F39">
            <v>-504.02743199999998</v>
          </cell>
          <cell r="G39">
            <v>-503.953712</v>
          </cell>
          <cell r="H39">
            <v>-482.05703499999998</v>
          </cell>
          <cell r="I39">
            <v>-531.24033799999995</v>
          </cell>
          <cell r="J39">
            <v>-683.042193</v>
          </cell>
          <cell r="K39">
            <v>-568.52668800000004</v>
          </cell>
          <cell r="L39">
            <v>-539.53418399999998</v>
          </cell>
          <cell r="M39">
            <v>-808.133151</v>
          </cell>
          <cell r="N39">
            <v>-760.91298800000004</v>
          </cell>
          <cell r="O39">
            <v>-968.24775899999997</v>
          </cell>
          <cell r="P39">
            <v>-870.66487600000005</v>
          </cell>
          <cell r="Q39">
            <v>-1350.3723219999999</v>
          </cell>
        </row>
        <row r="40">
          <cell r="A40">
            <v>139150517100</v>
          </cell>
          <cell r="B40">
            <v>-327.856177</v>
          </cell>
          <cell r="C40">
            <v>-376.73644899999999</v>
          </cell>
          <cell r="D40">
            <v>-307.70753200000001</v>
          </cell>
          <cell r="E40">
            <v>-381.851789</v>
          </cell>
          <cell r="F40">
            <v>-413.19361099999998</v>
          </cell>
          <cell r="G40">
            <v>-436.04834799999998</v>
          </cell>
          <cell r="H40">
            <v>-453.40186</v>
          </cell>
          <cell r="I40">
            <v>-420.17337300000003</v>
          </cell>
          <cell r="J40">
            <v>-384.60206599999998</v>
          </cell>
          <cell r="K40">
            <v>-358.78129100000001</v>
          </cell>
          <cell r="L40">
            <v>-344.09829100000002</v>
          </cell>
          <cell r="M40">
            <v>-217.35696200000001</v>
          </cell>
          <cell r="N40">
            <v>-317.25193300000001</v>
          </cell>
          <cell r="O40">
            <v>-243.17332400000001</v>
          </cell>
          <cell r="P40">
            <v>-287.87760900000001</v>
          </cell>
          <cell r="Q40">
            <v>-344.13051000000002</v>
          </cell>
        </row>
        <row r="41">
          <cell r="A41">
            <v>139150610000</v>
          </cell>
          <cell r="B41">
            <v>-11106.942541</v>
          </cell>
          <cell r="C41">
            <v>-11548.960222</v>
          </cell>
          <cell r="D41">
            <v>-12552.283681999999</v>
          </cell>
          <cell r="E41">
            <v>-12876.571588999999</v>
          </cell>
          <cell r="F41">
            <v>-13754.724813000001</v>
          </cell>
          <cell r="G41">
            <v>-15330.88769</v>
          </cell>
          <cell r="H41">
            <v>-16872.875442</v>
          </cell>
          <cell r="I41">
            <v>-17585.588673999999</v>
          </cell>
          <cell r="J41">
            <v>-18709.120109</v>
          </cell>
          <cell r="K41">
            <v>-18713.36493</v>
          </cell>
          <cell r="L41">
            <v>-18550.250951999999</v>
          </cell>
          <cell r="M41">
            <v>-18744.302999</v>
          </cell>
          <cell r="N41">
            <v>-18019.474946999999</v>
          </cell>
          <cell r="O41">
            <v>-18458.187106000001</v>
          </cell>
          <cell r="P41">
            <v>-17315.134646999999</v>
          </cell>
          <cell r="Q41">
            <v>-16288.759203</v>
          </cell>
        </row>
        <row r="42">
          <cell r="A42">
            <v>139150660000</v>
          </cell>
          <cell r="B42">
            <v>-1039.2588310000001</v>
          </cell>
          <cell r="C42">
            <v>-1041.1623729999999</v>
          </cell>
          <cell r="D42">
            <v>-1167.3881100000001</v>
          </cell>
          <cell r="E42">
            <v>-1139.194281</v>
          </cell>
          <cell r="F42">
            <v>-1323.7129890000001</v>
          </cell>
          <cell r="G42">
            <v>-1337.8349450000001</v>
          </cell>
          <cell r="H42">
            <v>-1507.0379379999999</v>
          </cell>
          <cell r="I42">
            <v>-1731.089236</v>
          </cell>
          <cell r="J42">
            <v>-1732.2936500000001</v>
          </cell>
          <cell r="K42">
            <v>-1609.4952800000001</v>
          </cell>
          <cell r="L42">
            <v>-1184.9645869999999</v>
          </cell>
          <cell r="M42">
            <v>-1201.7217020000001</v>
          </cell>
          <cell r="N42">
            <v>-1363.2832719999999</v>
          </cell>
          <cell r="O42">
            <v>-1507.6928969999999</v>
          </cell>
          <cell r="P42">
            <v>-1378.6978469999999</v>
          </cell>
          <cell r="Q42">
            <v>-1404.693397</v>
          </cell>
        </row>
        <row r="43">
          <cell r="A43">
            <v>139150670100</v>
          </cell>
          <cell r="B43">
            <v>-7768.5523069999999</v>
          </cell>
          <cell r="C43">
            <v>-7865.904106</v>
          </cell>
          <cell r="D43">
            <v>-8388.453501</v>
          </cell>
          <cell r="E43">
            <v>-8857.0722010000009</v>
          </cell>
          <cell r="F43">
            <v>-9607.4853330000005</v>
          </cell>
          <cell r="G43">
            <v>-10284.855727</v>
          </cell>
          <cell r="H43">
            <v>-11083.588014999999</v>
          </cell>
          <cell r="I43">
            <v>-11808.018411999999</v>
          </cell>
          <cell r="J43">
            <v>-12579.104587</v>
          </cell>
          <cell r="K43">
            <v>-12369.863423999999</v>
          </cell>
          <cell r="L43">
            <v>-12266.146908000001</v>
          </cell>
          <cell r="M43">
            <v>-12245.479502</v>
          </cell>
          <cell r="N43">
            <v>-11591.925714000001</v>
          </cell>
          <cell r="O43">
            <v>-11638.035451</v>
          </cell>
          <cell r="P43">
            <v>-11064.429571999999</v>
          </cell>
          <cell r="Q43">
            <v>-10194.068450999999</v>
          </cell>
        </row>
        <row r="44">
          <cell r="A44">
            <v>139150670300</v>
          </cell>
          <cell r="B44">
            <v>-1462.417848</v>
          </cell>
          <cell r="C44">
            <v>-1607.524287</v>
          </cell>
          <cell r="D44">
            <v>-1781.1962370000001</v>
          </cell>
          <cell r="E44">
            <v>-1756.1816590000001</v>
          </cell>
          <cell r="F44">
            <v>-1880.717052</v>
          </cell>
          <cell r="G44">
            <v>-2552.9460749999998</v>
          </cell>
          <cell r="H44">
            <v>-2810.064672</v>
          </cell>
          <cell r="I44">
            <v>-2901.9715219999998</v>
          </cell>
          <cell r="J44">
            <v>-3005.2780010000001</v>
          </cell>
          <cell r="K44">
            <v>-3107.3321289999999</v>
          </cell>
          <cell r="L44">
            <v>-2843.6455080000001</v>
          </cell>
          <cell r="M44">
            <v>-3121.2989170000001</v>
          </cell>
          <cell r="N44">
            <v>-3014.3139689999998</v>
          </cell>
          <cell r="O44">
            <v>-3312.1686209999998</v>
          </cell>
          <cell r="P44">
            <v>-3159.5048320000001</v>
          </cell>
          <cell r="Q44">
            <v>-3141.9010290000001</v>
          </cell>
        </row>
        <row r="45">
          <cell r="A45">
            <v>139150670500</v>
          </cell>
          <cell r="B45">
            <v>-51.522906999999996</v>
          </cell>
          <cell r="C45">
            <v>-52.969347999999997</v>
          </cell>
          <cell r="D45">
            <v>-58.916102000000002</v>
          </cell>
          <cell r="E45">
            <v>-61.182927999999997</v>
          </cell>
          <cell r="F45">
            <v>-57.580798000000001</v>
          </cell>
          <cell r="G45">
            <v>-64.046842999999996</v>
          </cell>
          <cell r="H45">
            <v>-64.345391000000006</v>
          </cell>
          <cell r="I45">
            <v>-57.543359000000002</v>
          </cell>
          <cell r="J45">
            <v>-51.701784000000004</v>
          </cell>
          <cell r="K45">
            <v>-74.446957999999995</v>
          </cell>
          <cell r="L45">
            <v>-77.122971000000007</v>
          </cell>
          <cell r="M45">
            <v>-74.924498999999997</v>
          </cell>
          <cell r="N45">
            <v>-64.065389999999994</v>
          </cell>
          <cell r="O45">
            <v>-57.413679000000002</v>
          </cell>
          <cell r="P45">
            <v>-58.132651000000003</v>
          </cell>
          <cell r="Q45">
            <v>-47.59478</v>
          </cell>
        </row>
        <row r="46">
          <cell r="A46">
            <v>139150670600</v>
          </cell>
          <cell r="B46">
            <v>0</v>
          </cell>
          <cell r="C46">
            <v>0</v>
          </cell>
          <cell r="D46">
            <v>0</v>
          </cell>
          <cell r="E46">
            <v>0</v>
          </cell>
          <cell r="F46">
            <v>-0.13070000000000001</v>
          </cell>
          <cell r="G46">
            <v>-0.18087</v>
          </cell>
          <cell r="H46">
            <v>-0.11687500000000001</v>
          </cell>
          <cell r="I46">
            <v>-0.10713499999999999</v>
          </cell>
          <cell r="J46">
            <v>-0.12821099999999999</v>
          </cell>
          <cell r="K46">
            <v>-8.5333000000000006E-2</v>
          </cell>
          <cell r="L46">
            <v>-0.19547700000000001</v>
          </cell>
          <cell r="M46">
            <v>-0.195608</v>
          </cell>
          <cell r="N46">
            <v>-0.16100500000000001</v>
          </cell>
          <cell r="O46">
            <v>-0.111415</v>
          </cell>
          <cell r="P46">
            <v>-7.9350000000000004E-2</v>
          </cell>
          <cell r="Q46">
            <v>-3.8675000000000001E-2</v>
          </cell>
        </row>
        <row r="47">
          <cell r="A47">
            <v>139150671300</v>
          </cell>
          <cell r="B47">
            <v>-1824.392126</v>
          </cell>
          <cell r="C47">
            <v>-2022.3582269999999</v>
          </cell>
          <cell r="D47">
            <v>-2323.597397</v>
          </cell>
          <cell r="E47">
            <v>-2202.011751</v>
          </cell>
          <cell r="F47">
            <v>-2208.150607</v>
          </cell>
          <cell r="G47">
            <v>-2428.8578269999998</v>
          </cell>
          <cell r="H47">
            <v>-2914.7315119999998</v>
          </cell>
          <cell r="I47">
            <v>-2817.7910780000002</v>
          </cell>
          <cell r="J47">
            <v>-3072.8510590000001</v>
          </cell>
          <cell r="K47">
            <v>-3161.5300160000002</v>
          </cell>
          <cell r="L47">
            <v>-3363.1222400000001</v>
          </cell>
          <cell r="M47">
            <v>-3302.2994239999998</v>
          </cell>
          <cell r="N47">
            <v>-3348.9999389999998</v>
          </cell>
          <cell r="O47">
            <v>-3450.2931859999999</v>
          </cell>
          <cell r="P47">
            <v>-3032.7635310000001</v>
          </cell>
          <cell r="Q47">
            <v>-2904.966559</v>
          </cell>
        </row>
        <row r="48">
          <cell r="A48">
            <v>139201050000</v>
          </cell>
          <cell r="B48">
            <v>38.030512999999999</v>
          </cell>
          <cell r="C48">
            <v>168.69487899999999</v>
          </cell>
          <cell r="D48">
            <v>28.520019999999999</v>
          </cell>
          <cell r="E48">
            <v>84.264819000000003</v>
          </cell>
          <cell r="F48">
            <v>103.340659</v>
          </cell>
          <cell r="G48">
            <v>102.276016</v>
          </cell>
          <cell r="H48">
            <v>23.664859</v>
          </cell>
          <cell r="I48">
            <v>136.31970100000001</v>
          </cell>
          <cell r="J48">
            <v>2184.2752820000001</v>
          </cell>
          <cell r="K48">
            <v>2187.3811989999999</v>
          </cell>
          <cell r="L48">
            <v>59.752612999999997</v>
          </cell>
          <cell r="M48">
            <v>1298.9603239999999</v>
          </cell>
          <cell r="N48">
            <v>129.48665700000001</v>
          </cell>
          <cell r="O48">
            <v>118.43803200000001</v>
          </cell>
          <cell r="P48">
            <v>99.245305999999999</v>
          </cell>
          <cell r="Q48">
            <v>409.07134600000001</v>
          </cell>
        </row>
        <row r="49">
          <cell r="A49">
            <v>139201060000</v>
          </cell>
          <cell r="B49">
            <v>0</v>
          </cell>
          <cell r="C49">
            <v>0</v>
          </cell>
          <cell r="D49">
            <v>0</v>
          </cell>
          <cell r="E49">
            <v>0</v>
          </cell>
          <cell r="F49">
            <v>0</v>
          </cell>
          <cell r="G49">
            <v>0</v>
          </cell>
          <cell r="H49">
            <v>0</v>
          </cell>
          <cell r="I49">
            <v>0</v>
          </cell>
          <cell r="J49">
            <v>0</v>
          </cell>
          <cell r="K49">
            <v>0</v>
          </cell>
          <cell r="L49">
            <v>0</v>
          </cell>
          <cell r="M49">
            <v>0</v>
          </cell>
          <cell r="N49">
            <v>0</v>
          </cell>
          <cell r="O49">
            <v>0</v>
          </cell>
          <cell r="P49">
            <v>0</v>
          </cell>
          <cell r="Q49">
            <v>0</v>
          </cell>
        </row>
        <row r="50">
          <cell r="A50">
            <v>139201710000</v>
          </cell>
          <cell r="B50">
            <v>0</v>
          </cell>
          <cell r="C50">
            <v>0</v>
          </cell>
          <cell r="D50">
            <v>0</v>
          </cell>
          <cell r="E50">
            <v>0</v>
          </cell>
          <cell r="F50">
            <v>0</v>
          </cell>
          <cell r="G50">
            <v>0</v>
          </cell>
          <cell r="H50">
            <v>0</v>
          </cell>
          <cell r="I50">
            <v>0</v>
          </cell>
          <cell r="J50">
            <v>0</v>
          </cell>
          <cell r="K50">
            <v>0</v>
          </cell>
          <cell r="L50">
            <v>0</v>
          </cell>
          <cell r="M50">
            <v>0</v>
          </cell>
          <cell r="N50">
            <v>0</v>
          </cell>
          <cell r="O50">
            <v>0</v>
          </cell>
          <cell r="P50">
            <v>0</v>
          </cell>
          <cell r="Q50">
            <v>12.540906</v>
          </cell>
        </row>
        <row r="51">
          <cell r="A51">
            <v>139202000000</v>
          </cell>
          <cell r="B51">
            <v>675.47228500000006</v>
          </cell>
          <cell r="C51">
            <v>976.03130899999996</v>
          </cell>
          <cell r="D51">
            <v>1157.1697610000001</v>
          </cell>
          <cell r="E51">
            <v>1369.9528680000001</v>
          </cell>
          <cell r="F51">
            <v>1348.5314209999999</v>
          </cell>
          <cell r="G51">
            <v>1329.0378989999999</v>
          </cell>
          <cell r="H51">
            <v>1441.353795</v>
          </cell>
          <cell r="I51">
            <v>1716.699507</v>
          </cell>
          <cell r="J51">
            <v>1681.1944109999999</v>
          </cell>
          <cell r="K51">
            <v>1623.839242</v>
          </cell>
          <cell r="L51">
            <v>1799.528916</v>
          </cell>
          <cell r="M51">
            <v>1972.1991069999999</v>
          </cell>
          <cell r="N51">
            <v>1861.9676010000001</v>
          </cell>
          <cell r="O51">
            <v>1640.3791759999999</v>
          </cell>
          <cell r="P51">
            <v>1855.8413190000001</v>
          </cell>
          <cell r="Q51">
            <v>1963.9358540000001</v>
          </cell>
        </row>
        <row r="52">
          <cell r="A52">
            <v>139202010000</v>
          </cell>
          <cell r="B52">
            <v>636.97655999999995</v>
          </cell>
          <cell r="C52">
            <v>623.40153799999996</v>
          </cell>
          <cell r="D52">
            <v>756.84282900000005</v>
          </cell>
          <cell r="E52">
            <v>873.37903600000004</v>
          </cell>
          <cell r="F52">
            <v>826.70485499999995</v>
          </cell>
          <cell r="G52">
            <v>788.99866999999995</v>
          </cell>
          <cell r="H52">
            <v>926.75472100000002</v>
          </cell>
          <cell r="I52">
            <v>1074.58222</v>
          </cell>
          <cell r="J52">
            <v>1101.7570310000001</v>
          </cell>
          <cell r="K52">
            <v>1054.5073600000001</v>
          </cell>
          <cell r="L52">
            <v>1184.37985</v>
          </cell>
          <cell r="M52">
            <v>1346.3362569999999</v>
          </cell>
          <cell r="N52">
            <v>1231.8797380000001</v>
          </cell>
          <cell r="O52">
            <v>1090.4568839999999</v>
          </cell>
          <cell r="P52">
            <v>1176.894256</v>
          </cell>
          <cell r="Q52">
            <v>1259.4938910000001</v>
          </cell>
        </row>
        <row r="53">
          <cell r="A53">
            <v>139202020000</v>
          </cell>
          <cell r="B53">
            <v>17.956754</v>
          </cell>
          <cell r="C53">
            <v>153.98159000000001</v>
          </cell>
          <cell r="D53">
            <v>191.01203899999999</v>
          </cell>
          <cell r="E53">
            <v>187.60482999999999</v>
          </cell>
          <cell r="F53">
            <v>238.67648700000001</v>
          </cell>
          <cell r="G53">
            <v>252.37542999999999</v>
          </cell>
          <cell r="H53">
            <v>269.73207400000001</v>
          </cell>
          <cell r="I53">
            <v>298.46653099999997</v>
          </cell>
          <cell r="J53">
            <v>246.945369</v>
          </cell>
          <cell r="K53">
            <v>273.30487299999999</v>
          </cell>
          <cell r="L53">
            <v>294.54069800000002</v>
          </cell>
          <cell r="M53">
            <v>302.11139100000003</v>
          </cell>
          <cell r="N53">
            <v>278.24977799999999</v>
          </cell>
          <cell r="O53">
            <v>255.05545499999999</v>
          </cell>
          <cell r="P53">
            <v>282.31662699999998</v>
          </cell>
          <cell r="Q53">
            <v>307.111783</v>
          </cell>
        </row>
        <row r="54">
          <cell r="A54">
            <v>139202030000</v>
          </cell>
          <cell r="B54">
            <v>17.319151999999999</v>
          </cell>
          <cell r="C54">
            <v>11.919744</v>
          </cell>
          <cell r="D54">
            <v>8.5885870000000004</v>
          </cell>
          <cell r="E54">
            <v>16.065712999999999</v>
          </cell>
          <cell r="F54">
            <v>8.2704979999999999</v>
          </cell>
          <cell r="G54">
            <v>8.942266</v>
          </cell>
          <cell r="H54">
            <v>11.801392999999999</v>
          </cell>
          <cell r="I54">
            <v>15.491158</v>
          </cell>
          <cell r="J54">
            <v>15.95477</v>
          </cell>
          <cell r="K54">
            <v>14.245044</v>
          </cell>
          <cell r="L54">
            <v>21.620511</v>
          </cell>
          <cell r="M54">
            <v>15.744673000000001</v>
          </cell>
          <cell r="N54">
            <v>13.570404</v>
          </cell>
          <cell r="O54">
            <v>10.267047</v>
          </cell>
          <cell r="P54">
            <v>12.965966</v>
          </cell>
          <cell r="Q54">
            <v>19.453057999999999</v>
          </cell>
        </row>
        <row r="55">
          <cell r="A55">
            <v>139202040000</v>
          </cell>
          <cell r="B55">
            <v>0</v>
          </cell>
          <cell r="C55">
            <v>0</v>
          </cell>
          <cell r="D55">
            <v>0</v>
          </cell>
          <cell r="E55">
            <v>0</v>
          </cell>
          <cell r="F55">
            <v>0</v>
          </cell>
          <cell r="G55">
            <v>0</v>
          </cell>
          <cell r="H55">
            <v>0</v>
          </cell>
          <cell r="I55">
            <v>0</v>
          </cell>
          <cell r="J55">
            <v>0</v>
          </cell>
          <cell r="K55">
            <v>0</v>
          </cell>
          <cell r="L55">
            <v>0</v>
          </cell>
          <cell r="M55">
            <v>0</v>
          </cell>
          <cell r="N55">
            <v>0</v>
          </cell>
          <cell r="O55">
            <v>0</v>
          </cell>
          <cell r="P55">
            <v>2.3830000000000001E-3</v>
          </cell>
          <cell r="Q55">
            <v>0</v>
          </cell>
        </row>
        <row r="56">
          <cell r="A56">
            <v>139202070000</v>
          </cell>
          <cell r="B56">
            <v>3.2198190000000002</v>
          </cell>
          <cell r="C56">
            <v>186.72843900000001</v>
          </cell>
          <cell r="D56">
            <v>200.72630699999999</v>
          </cell>
          <cell r="E56">
            <v>292.90329000000003</v>
          </cell>
          <cell r="F56">
            <v>274.87958300000003</v>
          </cell>
          <cell r="G56">
            <v>278.72153400000002</v>
          </cell>
          <cell r="H56">
            <v>233.065608</v>
          </cell>
          <cell r="I56">
            <v>328.15959900000001</v>
          </cell>
          <cell r="J56">
            <v>316.53724199999999</v>
          </cell>
          <cell r="K56">
            <v>281.78196700000001</v>
          </cell>
          <cell r="L56">
            <v>298.98785800000002</v>
          </cell>
          <cell r="M56">
            <v>308.00678599999998</v>
          </cell>
          <cell r="N56">
            <v>338.26768299999998</v>
          </cell>
          <cell r="O56">
            <v>284.59979099999998</v>
          </cell>
          <cell r="P56">
            <v>383.60447499999998</v>
          </cell>
          <cell r="Q56">
            <v>377.87712299999998</v>
          </cell>
        </row>
        <row r="57">
          <cell r="A57">
            <v>139203000000</v>
          </cell>
          <cell r="B57">
            <v>105.64752</v>
          </cell>
          <cell r="C57">
            <v>134.294499</v>
          </cell>
          <cell r="D57">
            <v>139.57673299999999</v>
          </cell>
          <cell r="E57">
            <v>182.04833400000001</v>
          </cell>
          <cell r="F57">
            <v>145.399013</v>
          </cell>
          <cell r="G57">
            <v>233.106964</v>
          </cell>
          <cell r="H57">
            <v>135.49408600000001</v>
          </cell>
          <cell r="I57">
            <v>194.52091799999999</v>
          </cell>
          <cell r="J57">
            <v>173.90591000000001</v>
          </cell>
          <cell r="K57">
            <v>185.41504599999999</v>
          </cell>
          <cell r="L57">
            <v>150.905607</v>
          </cell>
          <cell r="M57">
            <v>252.133748</v>
          </cell>
          <cell r="N57">
            <v>307.52510699999999</v>
          </cell>
          <cell r="O57">
            <v>140.55891800000001</v>
          </cell>
          <cell r="P57">
            <v>164.29788500000001</v>
          </cell>
          <cell r="Q57">
            <v>171.78979000000001</v>
          </cell>
        </row>
        <row r="58">
          <cell r="A58">
            <v>200000000000</v>
          </cell>
          <cell r="B58">
            <v>922764.07015799999</v>
          </cell>
          <cell r="C58">
            <v>988149.884983</v>
          </cell>
          <cell r="D58">
            <v>948301.38367300003</v>
          </cell>
          <cell r="E58">
            <v>990813.26971599995</v>
          </cell>
          <cell r="F58">
            <v>963968.47274500004</v>
          </cell>
          <cell r="G58">
            <v>1016326.682021</v>
          </cell>
          <cell r="H58">
            <v>1043096.1391800001</v>
          </cell>
          <cell r="I58">
            <v>1041231.4584839999</v>
          </cell>
          <cell r="J58">
            <v>1028588.812326</v>
          </cell>
          <cell r="K58">
            <v>994096.964194</v>
          </cell>
          <cell r="L58">
            <v>1001692.7201489999</v>
          </cell>
          <cell r="M58">
            <v>977808.67534199997</v>
          </cell>
          <cell r="N58">
            <v>981967.82899399998</v>
          </cell>
          <cell r="O58">
            <v>967792.60278399999</v>
          </cell>
          <cell r="P58">
            <v>985655.18429899996</v>
          </cell>
          <cell r="Q58">
            <v>1010032.3906179999</v>
          </cell>
        </row>
        <row r="59">
          <cell r="A59">
            <v>210100000000</v>
          </cell>
          <cell r="B59">
            <v>352036.91152199998</v>
          </cell>
          <cell r="C59">
            <v>367569.660195</v>
          </cell>
          <cell r="D59">
            <v>369450.34173699998</v>
          </cell>
          <cell r="E59">
            <v>400428.14364700002</v>
          </cell>
          <cell r="F59">
            <v>366644.91473399999</v>
          </cell>
          <cell r="G59">
            <v>382464.72502299998</v>
          </cell>
          <cell r="H59">
            <v>364164.76621799998</v>
          </cell>
          <cell r="I59">
            <v>430280.14408499998</v>
          </cell>
          <cell r="J59">
            <v>402298.29163499997</v>
          </cell>
          <cell r="K59">
            <v>414621.92911299999</v>
          </cell>
          <cell r="L59">
            <v>406569.00501299999</v>
          </cell>
          <cell r="M59">
            <v>470041.95061300002</v>
          </cell>
          <cell r="N59">
            <v>459907.86517100001</v>
          </cell>
          <cell r="O59">
            <v>461813.15353200003</v>
          </cell>
          <cell r="P59">
            <v>474219.79635399999</v>
          </cell>
          <cell r="Q59">
            <v>483428.867042</v>
          </cell>
        </row>
        <row r="60">
          <cell r="A60">
            <v>211100000000</v>
          </cell>
          <cell r="B60">
            <v>114938.322765</v>
          </cell>
          <cell r="C60">
            <v>132800.751506</v>
          </cell>
          <cell r="D60">
            <v>133937.326607</v>
          </cell>
          <cell r="E60">
            <v>132012.92800099999</v>
          </cell>
          <cell r="F60">
            <v>122361.45888400001</v>
          </cell>
          <cell r="G60">
            <v>114161.59650299999</v>
          </cell>
          <cell r="H60">
            <v>130319.613423</v>
          </cell>
          <cell r="I60">
            <v>116591.359891</v>
          </cell>
          <cell r="J60">
            <v>144801.531422</v>
          </cell>
          <cell r="K60">
            <v>117968.064507</v>
          </cell>
          <cell r="L60">
            <v>107105.57339999999</v>
          </cell>
          <cell r="M60">
            <v>111989.426331</v>
          </cell>
          <cell r="N60">
            <v>121591.34959899999</v>
          </cell>
          <cell r="O60">
            <v>123975.026279</v>
          </cell>
          <cell r="P60">
            <v>126357.58749200001</v>
          </cell>
          <cell r="Q60">
            <v>142330.21672</v>
          </cell>
        </row>
        <row r="61">
          <cell r="A61">
            <v>211101000000</v>
          </cell>
          <cell r="B61">
            <v>61325.544795000002</v>
          </cell>
          <cell r="C61">
            <v>58086.142926</v>
          </cell>
          <cell r="D61">
            <v>56364.314429999999</v>
          </cell>
          <cell r="E61">
            <v>55808.257129999998</v>
          </cell>
          <cell r="F61">
            <v>59349.750053000003</v>
          </cell>
          <cell r="G61">
            <v>58078.291980000002</v>
          </cell>
          <cell r="H61">
            <v>58304.461644000003</v>
          </cell>
          <cell r="I61">
            <v>66190.867624999999</v>
          </cell>
          <cell r="J61">
            <v>66013.302305000005</v>
          </cell>
          <cell r="K61">
            <v>71180.191562000007</v>
          </cell>
          <cell r="L61">
            <v>70550.023728</v>
          </cell>
          <cell r="M61">
            <v>73754.836527000007</v>
          </cell>
          <cell r="N61">
            <v>74485.087073000002</v>
          </cell>
          <cell r="O61">
            <v>78886.785300000003</v>
          </cell>
          <cell r="P61">
            <v>77280.069667000003</v>
          </cell>
          <cell r="Q61">
            <v>79040.610946999994</v>
          </cell>
        </row>
        <row r="62">
          <cell r="A62">
            <v>211102000000</v>
          </cell>
          <cell r="B62">
            <v>35854.840945999997</v>
          </cell>
          <cell r="C62">
            <v>57833.456724999996</v>
          </cell>
          <cell r="D62">
            <v>58107.803797</v>
          </cell>
          <cell r="E62">
            <v>55924.713604999997</v>
          </cell>
          <cell r="F62">
            <v>41140.726071999998</v>
          </cell>
          <cell r="G62">
            <v>37000.255101000002</v>
          </cell>
          <cell r="H62">
            <v>52679.217296000003</v>
          </cell>
          <cell r="I62">
            <v>32772.590938000001</v>
          </cell>
          <cell r="J62">
            <v>60783.777464999999</v>
          </cell>
          <cell r="K62">
            <v>29147.449928999999</v>
          </cell>
          <cell r="L62">
            <v>19933.733907000002</v>
          </cell>
          <cell r="M62">
            <v>22038.635675000001</v>
          </cell>
          <cell r="N62">
            <v>30920.564806999999</v>
          </cell>
          <cell r="O62">
            <v>28900.393422000001</v>
          </cell>
          <cell r="P62">
            <v>33388.165547999997</v>
          </cell>
          <cell r="Q62">
            <v>54807.189946999999</v>
          </cell>
        </row>
        <row r="63">
          <cell r="A63">
            <v>220000000000</v>
          </cell>
          <cell r="B63">
            <v>252665.85939999999</v>
          </cell>
          <cell r="C63">
            <v>286923.45507700002</v>
          </cell>
          <cell r="D63">
            <v>266728.59093200002</v>
          </cell>
          <cell r="E63">
            <v>273195.46812699997</v>
          </cell>
          <cell r="F63">
            <v>302302.93177899998</v>
          </cell>
          <cell r="G63">
            <v>307268.876536</v>
          </cell>
          <cell r="H63">
            <v>342159.305421</v>
          </cell>
          <cell r="I63">
            <v>300850.920943</v>
          </cell>
          <cell r="J63">
            <v>271620.70077200001</v>
          </cell>
          <cell r="K63">
            <v>270491.91880300001</v>
          </cell>
          <cell r="L63">
            <v>257732.18358800001</v>
          </cell>
          <cell r="M63">
            <v>198352.166559</v>
          </cell>
          <cell r="N63">
            <v>185373.883798</v>
          </cell>
          <cell r="O63">
            <v>195588.340402</v>
          </cell>
          <cell r="P63">
            <v>247099.40695800001</v>
          </cell>
          <cell r="Q63">
            <v>216749.19899999999</v>
          </cell>
        </row>
        <row r="64">
          <cell r="A64">
            <v>230000000000</v>
          </cell>
          <cell r="B64">
            <v>67123.224138000005</v>
          </cell>
          <cell r="C64">
            <v>39690.846623999998</v>
          </cell>
          <cell r="D64">
            <v>37069.006775000002</v>
          </cell>
          <cell r="E64">
            <v>43133.256979999998</v>
          </cell>
          <cell r="F64">
            <v>29954.288154999998</v>
          </cell>
          <cell r="G64">
            <v>20997.495998999999</v>
          </cell>
          <cell r="H64">
            <v>44729.172856999998</v>
          </cell>
          <cell r="I64">
            <v>21742.605454</v>
          </cell>
          <cell r="J64">
            <v>38675.075430999997</v>
          </cell>
          <cell r="K64">
            <v>15214.500101</v>
          </cell>
          <cell r="L64">
            <v>27933.430537</v>
          </cell>
          <cell r="M64">
            <v>7958.6073120000001</v>
          </cell>
          <cell r="N64">
            <v>33613.534312999996</v>
          </cell>
          <cell r="O64">
            <v>25734.573104999999</v>
          </cell>
          <cell r="P64">
            <v>8568.9122520000001</v>
          </cell>
          <cell r="Q64">
            <v>24786.950930999999</v>
          </cell>
        </row>
        <row r="65">
          <cell r="A65">
            <v>230300000000</v>
          </cell>
          <cell r="B65">
            <v>3112.093989</v>
          </cell>
          <cell r="C65">
            <v>3292.3077509999998</v>
          </cell>
          <cell r="D65">
            <v>3225.4818380000002</v>
          </cell>
          <cell r="E65">
            <v>3557.6839100000002</v>
          </cell>
          <cell r="F65">
            <v>3028.2380130000001</v>
          </cell>
          <cell r="G65">
            <v>1369.8280830000001</v>
          </cell>
          <cell r="H65">
            <v>1315.8545280000001</v>
          </cell>
          <cell r="I65">
            <v>1357.691165</v>
          </cell>
          <cell r="J65">
            <v>1462.2682400000001</v>
          </cell>
          <cell r="K65">
            <v>1493.4997129999999</v>
          </cell>
          <cell r="L65">
            <v>1367.3613290000001</v>
          </cell>
          <cell r="M65">
            <v>1393.7854520000001</v>
          </cell>
          <cell r="N65">
            <v>1433.504541</v>
          </cell>
          <cell r="O65">
            <v>2007.315568</v>
          </cell>
          <cell r="P65">
            <v>1991.611148</v>
          </cell>
          <cell r="Q65">
            <v>1881.7373150000001</v>
          </cell>
        </row>
        <row r="66">
          <cell r="A66">
            <v>270000000000</v>
          </cell>
          <cell r="B66">
            <v>0</v>
          </cell>
          <cell r="C66">
            <v>0</v>
          </cell>
          <cell r="D66">
            <v>0</v>
          </cell>
          <cell r="E66">
            <v>0</v>
          </cell>
          <cell r="F66">
            <v>0</v>
          </cell>
          <cell r="G66">
            <v>0</v>
          </cell>
          <cell r="H66">
            <v>0</v>
          </cell>
          <cell r="I66">
            <v>0</v>
          </cell>
          <cell r="J66">
            <v>0</v>
          </cell>
          <cell r="K66">
            <v>0</v>
          </cell>
          <cell r="L66">
            <v>0</v>
          </cell>
          <cell r="M66">
            <v>0</v>
          </cell>
          <cell r="N66">
            <v>0</v>
          </cell>
          <cell r="O66">
            <v>0</v>
          </cell>
          <cell r="P66">
            <v>0</v>
          </cell>
          <cell r="Q66">
            <v>0</v>
          </cell>
        </row>
        <row r="67">
          <cell r="A67">
            <v>400000000000</v>
          </cell>
          <cell r="B67">
            <v>130798.95095300001</v>
          </cell>
          <cell r="C67">
            <v>129876.727917</v>
          </cell>
          <cell r="D67">
            <v>132581.547402</v>
          </cell>
          <cell r="E67">
            <v>129451.150494</v>
          </cell>
          <cell r="F67">
            <v>134216.73002700001</v>
          </cell>
          <cell r="G67">
            <v>136956.21294100001</v>
          </cell>
          <cell r="H67">
            <v>140207.465134</v>
          </cell>
          <cell r="I67">
            <v>134686.03428299999</v>
          </cell>
          <cell r="J67">
            <v>135396.89295199999</v>
          </cell>
          <cell r="K67">
            <v>139211.34365900001</v>
          </cell>
          <cell r="L67">
            <v>140804.43758900001</v>
          </cell>
          <cell r="M67">
            <v>142751.937645</v>
          </cell>
          <cell r="N67">
            <v>143555.22187800001</v>
          </cell>
          <cell r="O67">
            <v>148505.28900399999</v>
          </cell>
          <cell r="P67">
            <v>151793.59830099999</v>
          </cell>
          <cell r="Q67">
            <v>146541.699976</v>
          </cell>
        </row>
        <row r="68">
          <cell r="A68">
            <v>410000000000</v>
          </cell>
          <cell r="B68">
            <v>37853.773208999999</v>
          </cell>
          <cell r="C68">
            <v>37885.273211</v>
          </cell>
          <cell r="D68">
            <v>37885.273211</v>
          </cell>
          <cell r="E68">
            <v>37885.273211</v>
          </cell>
          <cell r="F68">
            <v>37885.273211</v>
          </cell>
          <cell r="G68">
            <v>37885.273211</v>
          </cell>
          <cell r="H68">
            <v>37885.273211</v>
          </cell>
          <cell r="I68">
            <v>37962.847780999997</v>
          </cell>
          <cell r="J68">
            <v>37962.847780999997</v>
          </cell>
          <cell r="K68">
            <v>37962.847780999997</v>
          </cell>
          <cell r="L68">
            <v>37962.847780999997</v>
          </cell>
          <cell r="M68">
            <v>37962.847780999997</v>
          </cell>
          <cell r="N68">
            <v>37962.847780999997</v>
          </cell>
          <cell r="O68">
            <v>37962.847780999997</v>
          </cell>
          <cell r="P68">
            <v>37962.847780999997</v>
          </cell>
          <cell r="Q68">
            <v>37962.847780999997</v>
          </cell>
        </row>
        <row r="69">
          <cell r="A69">
            <v>420000000000</v>
          </cell>
          <cell r="B69">
            <v>92945.177744000001</v>
          </cell>
          <cell r="C69">
            <v>91991.454706000004</v>
          </cell>
          <cell r="D69">
            <v>94696.274191000004</v>
          </cell>
          <cell r="E69">
            <v>91565.877282999994</v>
          </cell>
          <cell r="F69">
            <v>96331.456816000005</v>
          </cell>
          <cell r="G69">
            <v>99070.939729999998</v>
          </cell>
          <cell r="H69">
            <v>102322.19192300001</v>
          </cell>
          <cell r="I69">
            <v>96723.186501999997</v>
          </cell>
          <cell r="J69">
            <v>97434.045171000005</v>
          </cell>
          <cell r="K69">
            <v>101248.495878</v>
          </cell>
          <cell r="L69">
            <v>102841.589808</v>
          </cell>
          <cell r="M69">
            <v>104789.08986399999</v>
          </cell>
          <cell r="N69">
            <v>105592.37409700001</v>
          </cell>
          <cell r="O69">
            <v>110542.441223</v>
          </cell>
          <cell r="P69">
            <v>113830.75052</v>
          </cell>
          <cell r="Q69">
            <v>108578.852195</v>
          </cell>
        </row>
        <row r="70">
          <cell r="A70">
            <v>505000000000</v>
          </cell>
          <cell r="B70">
            <v>-325.60908999999998</v>
          </cell>
          <cell r="C70">
            <v>365.27325300000001</v>
          </cell>
          <cell r="D70">
            <v>579.84274200000004</v>
          </cell>
          <cell r="E70">
            <v>1130.9023560000001</v>
          </cell>
          <cell r="F70">
            <v>481.98417499999999</v>
          </cell>
          <cell r="G70">
            <v>1299.7380840000001</v>
          </cell>
          <cell r="H70">
            <v>774.87385600000005</v>
          </cell>
          <cell r="I70">
            <v>-2848.7096080000001</v>
          </cell>
          <cell r="J70">
            <v>-168.61723599999999</v>
          </cell>
          <cell r="K70">
            <v>-867.56913099999997</v>
          </cell>
          <cell r="L70">
            <v>-1493.9437680000001</v>
          </cell>
          <cell r="M70">
            <v>-2219.4762999999998</v>
          </cell>
          <cell r="N70">
            <v>812.33242199999995</v>
          </cell>
          <cell r="O70">
            <v>3594.3784890000002</v>
          </cell>
          <cell r="P70">
            <v>2290.3535630000001</v>
          </cell>
          <cell r="Q70">
            <v>71.051882000000006</v>
          </cell>
        </row>
        <row r="71">
          <cell r="A71">
            <v>510000000000</v>
          </cell>
          <cell r="B71">
            <v>19335.885391</v>
          </cell>
          <cell r="C71">
            <v>39088.697197000001</v>
          </cell>
          <cell r="D71">
            <v>59532.561179999997</v>
          </cell>
          <cell r="E71">
            <v>80198.696416999999</v>
          </cell>
          <cell r="F71">
            <v>20225.726157000001</v>
          </cell>
          <cell r="G71">
            <v>40314.769708</v>
          </cell>
          <cell r="H71">
            <v>60989.840085000003</v>
          </cell>
          <cell r="I71">
            <v>82375.286554000006</v>
          </cell>
          <cell r="J71">
            <v>20589.610293999998</v>
          </cell>
          <cell r="K71">
            <v>40426.450900000003</v>
          </cell>
          <cell r="L71">
            <v>60425.376990999997</v>
          </cell>
          <cell r="M71">
            <v>80885.522568</v>
          </cell>
          <cell r="N71">
            <v>19524.959122</v>
          </cell>
          <cell r="O71">
            <v>39371.895672999999</v>
          </cell>
          <cell r="P71">
            <v>60000.024152999998</v>
          </cell>
          <cell r="Q71">
            <v>81436.817286999998</v>
          </cell>
        </row>
        <row r="72">
          <cell r="A72">
            <v>510100000000</v>
          </cell>
          <cell r="B72">
            <v>509.12137200000001</v>
          </cell>
          <cell r="C72">
            <v>1016.046522</v>
          </cell>
          <cell r="D72">
            <v>1524.0466919999999</v>
          </cell>
          <cell r="E72">
            <v>2038.488869</v>
          </cell>
          <cell r="F72">
            <v>493.572498</v>
          </cell>
          <cell r="G72">
            <v>940.95914300000004</v>
          </cell>
          <cell r="H72">
            <v>1384.880302</v>
          </cell>
          <cell r="I72">
            <v>1804.808493</v>
          </cell>
          <cell r="J72">
            <v>391.85825899999998</v>
          </cell>
          <cell r="K72">
            <v>773.94560100000001</v>
          </cell>
          <cell r="L72">
            <v>1011.472209</v>
          </cell>
          <cell r="M72">
            <v>1294.1307770000001</v>
          </cell>
          <cell r="N72">
            <v>263.73004400000002</v>
          </cell>
          <cell r="O72">
            <v>521.326686</v>
          </cell>
          <cell r="P72">
            <v>796.10882800000002</v>
          </cell>
          <cell r="Q72">
            <v>1098.6194029999999</v>
          </cell>
        </row>
        <row r="73">
          <cell r="A73">
            <v>510200000000</v>
          </cell>
          <cell r="B73">
            <v>74.021289999999993</v>
          </cell>
          <cell r="C73">
            <v>157.34070800000001</v>
          </cell>
          <cell r="D73">
            <v>232.96483499999999</v>
          </cell>
          <cell r="E73">
            <v>322.65813000000003</v>
          </cell>
          <cell r="F73">
            <v>67.380655000000004</v>
          </cell>
          <cell r="G73">
            <v>156.61086900000001</v>
          </cell>
          <cell r="H73">
            <v>244.15607700000001</v>
          </cell>
          <cell r="I73">
            <v>320.240206</v>
          </cell>
          <cell r="J73">
            <v>85.756124</v>
          </cell>
          <cell r="K73">
            <v>208.63624300000001</v>
          </cell>
          <cell r="L73">
            <v>358.14678700000002</v>
          </cell>
          <cell r="M73">
            <v>508.87881900000002</v>
          </cell>
          <cell r="N73">
            <v>81.779813000000004</v>
          </cell>
          <cell r="O73">
            <v>151.26777799999999</v>
          </cell>
          <cell r="P73">
            <v>240.25782599999999</v>
          </cell>
          <cell r="Q73">
            <v>306.55571300000003</v>
          </cell>
        </row>
        <row r="74">
          <cell r="A74">
            <v>510300000000</v>
          </cell>
          <cell r="B74">
            <v>1429.2095340000001</v>
          </cell>
          <cell r="C74">
            <v>2616.313811</v>
          </cell>
          <cell r="D74">
            <v>4139.1249529999996</v>
          </cell>
          <cell r="E74">
            <v>4641.1444250000004</v>
          </cell>
          <cell r="F74">
            <v>817.02139299999999</v>
          </cell>
          <cell r="G74">
            <v>1415.899643</v>
          </cell>
          <cell r="H74">
            <v>1974.4960659999999</v>
          </cell>
          <cell r="I74">
            <v>2632.3341580000001</v>
          </cell>
          <cell r="J74">
            <v>702.91643699999997</v>
          </cell>
          <cell r="K74">
            <v>1489.48919</v>
          </cell>
          <cell r="L74">
            <v>2450.489669</v>
          </cell>
          <cell r="M74">
            <v>3514.2420010000001</v>
          </cell>
          <cell r="N74">
            <v>1244.9461610000001</v>
          </cell>
          <cell r="O74">
            <v>2305.2331260000001</v>
          </cell>
          <cell r="P74">
            <v>3490.461738</v>
          </cell>
          <cell r="Q74">
            <v>4827.4403759999996</v>
          </cell>
        </row>
        <row r="75">
          <cell r="A75">
            <v>510501050000</v>
          </cell>
          <cell r="B75">
            <v>2510.2093300000001</v>
          </cell>
          <cell r="C75">
            <v>5045.987803</v>
          </cell>
          <cell r="D75">
            <v>7635.6598720000002</v>
          </cell>
          <cell r="E75">
            <v>10354.410732</v>
          </cell>
          <cell r="F75">
            <v>2637.5486169999999</v>
          </cell>
          <cell r="G75">
            <v>5239.4424710000003</v>
          </cell>
          <cell r="H75">
            <v>7737.8117659999998</v>
          </cell>
          <cell r="I75">
            <v>10188.64524</v>
          </cell>
          <cell r="J75">
            <v>2559.7772960000002</v>
          </cell>
          <cell r="K75">
            <v>5179.8539799999999</v>
          </cell>
          <cell r="L75">
            <v>7705.0002510000004</v>
          </cell>
          <cell r="M75">
            <v>10254.991609000001</v>
          </cell>
          <cell r="N75">
            <v>2338.2205300000001</v>
          </cell>
          <cell r="O75">
            <v>4772.6044009999996</v>
          </cell>
          <cell r="P75">
            <v>7246.4716150000004</v>
          </cell>
          <cell r="Q75">
            <v>9861.3678120000004</v>
          </cell>
        </row>
        <row r="76">
          <cell r="A76">
            <v>510501060000</v>
          </cell>
          <cell r="B76">
            <v>208.99082899999999</v>
          </cell>
          <cell r="C76">
            <v>420.69523099999998</v>
          </cell>
          <cell r="D76">
            <v>640.63194199999998</v>
          </cell>
          <cell r="E76">
            <v>855.59406100000001</v>
          </cell>
          <cell r="F76">
            <v>173.78466599999999</v>
          </cell>
          <cell r="G76">
            <v>340.89443999999997</v>
          </cell>
          <cell r="H76">
            <v>509.75338599999998</v>
          </cell>
          <cell r="I76">
            <v>630.96563700000002</v>
          </cell>
          <cell r="J76">
            <v>163.28282999999999</v>
          </cell>
          <cell r="K76">
            <v>283.24541299999999</v>
          </cell>
          <cell r="L76">
            <v>407.383354</v>
          </cell>
          <cell r="M76">
            <v>550.92875100000003</v>
          </cell>
          <cell r="N76">
            <v>153.42491899999999</v>
          </cell>
          <cell r="O76">
            <v>338.68533400000001</v>
          </cell>
          <cell r="P76">
            <v>529.92452300000002</v>
          </cell>
          <cell r="Q76">
            <v>809.44552699999997</v>
          </cell>
        </row>
        <row r="77">
          <cell r="A77">
            <v>510501210000</v>
          </cell>
          <cell r="B77">
            <v>635.23316799999998</v>
          </cell>
          <cell r="C77">
            <v>1228.115914</v>
          </cell>
          <cell r="D77">
            <v>1828.0657639999999</v>
          </cell>
          <cell r="E77">
            <v>2439.9526110000002</v>
          </cell>
          <cell r="F77">
            <v>602.88582199999996</v>
          </cell>
          <cell r="G77">
            <v>1198.8922</v>
          </cell>
          <cell r="H77">
            <v>1806.2066850000001</v>
          </cell>
          <cell r="I77">
            <v>2404.1785300000001</v>
          </cell>
          <cell r="J77">
            <v>521.81737199999998</v>
          </cell>
          <cell r="K77">
            <v>1013.593342</v>
          </cell>
          <cell r="L77">
            <v>1448.0117419999999</v>
          </cell>
          <cell r="M77">
            <v>1892.214999</v>
          </cell>
          <cell r="N77">
            <v>456.57068099999998</v>
          </cell>
          <cell r="O77">
            <v>940.46905100000004</v>
          </cell>
          <cell r="P77">
            <v>1426.514993</v>
          </cell>
          <cell r="Q77">
            <v>1934.1169199999999</v>
          </cell>
        </row>
        <row r="78">
          <cell r="A78">
            <v>510511000000</v>
          </cell>
          <cell r="B78">
            <v>7863.0257240000001</v>
          </cell>
          <cell r="C78">
            <v>16131.477084</v>
          </cell>
          <cell r="D78">
            <v>24713.852436000001</v>
          </cell>
          <cell r="E78">
            <v>33572.044752000002</v>
          </cell>
          <cell r="F78">
            <v>8540.1262320000005</v>
          </cell>
          <cell r="G78">
            <v>17522.121659</v>
          </cell>
          <cell r="H78">
            <v>27068.767607999998</v>
          </cell>
          <cell r="I78">
            <v>36773.866078999999</v>
          </cell>
          <cell r="J78">
            <v>9296.2353060000005</v>
          </cell>
          <cell r="K78">
            <v>18860.262376999999</v>
          </cell>
          <cell r="L78">
            <v>28989.945775</v>
          </cell>
          <cell r="M78">
            <v>39471.293620999997</v>
          </cell>
          <cell r="N78">
            <v>10024.229614</v>
          </cell>
          <cell r="O78">
            <v>20244.778098999999</v>
          </cell>
          <cell r="P78">
            <v>30750.084613999999</v>
          </cell>
          <cell r="Q78">
            <v>41249.532365999999</v>
          </cell>
        </row>
        <row r="79">
          <cell r="A79">
            <v>510511010000</v>
          </cell>
          <cell r="B79">
            <v>4300.0760389999996</v>
          </cell>
          <cell r="C79">
            <v>8738.8346440000005</v>
          </cell>
          <cell r="D79">
            <v>13272.744634999999</v>
          </cell>
          <cell r="E79">
            <v>18343.369255000001</v>
          </cell>
          <cell r="F79">
            <v>4517.9243569999999</v>
          </cell>
          <cell r="G79">
            <v>9316.8995809999997</v>
          </cell>
          <cell r="H79">
            <v>14510.314152999999</v>
          </cell>
          <cell r="I79">
            <v>19831.867117999998</v>
          </cell>
          <cell r="J79">
            <v>5120.3828119999998</v>
          </cell>
          <cell r="K79">
            <v>10416.554719</v>
          </cell>
          <cell r="L79">
            <v>15909.878568</v>
          </cell>
          <cell r="M79">
            <v>21545.556613000001</v>
          </cell>
          <cell r="N79">
            <v>5221.3999409999997</v>
          </cell>
          <cell r="O79">
            <v>10393.744076000001</v>
          </cell>
          <cell r="P79">
            <v>15675.021269999999</v>
          </cell>
          <cell r="Q79">
            <v>20854.975452999999</v>
          </cell>
        </row>
        <row r="80">
          <cell r="A80">
            <v>510516000000</v>
          </cell>
          <cell r="B80">
            <v>1990.6075719999999</v>
          </cell>
          <cell r="C80">
            <v>4054.151198</v>
          </cell>
          <cell r="D80">
            <v>6185.5736280000001</v>
          </cell>
          <cell r="E80">
            <v>8377.2684719999997</v>
          </cell>
          <cell r="F80">
            <v>2351.7793310000002</v>
          </cell>
          <cell r="G80">
            <v>4828.0549440000004</v>
          </cell>
          <cell r="H80">
            <v>7363.006558</v>
          </cell>
          <cell r="I80">
            <v>9926.786865</v>
          </cell>
          <cell r="J80">
            <v>2413.8135870000001</v>
          </cell>
          <cell r="K80">
            <v>4912.3026179999997</v>
          </cell>
          <cell r="L80">
            <v>7377.0103950000002</v>
          </cell>
          <cell r="M80">
            <v>9801.9230989999996</v>
          </cell>
          <cell r="N80">
            <v>2477.1963860000001</v>
          </cell>
          <cell r="O80">
            <v>4997.3507879999997</v>
          </cell>
          <cell r="P80">
            <v>7513.5365540000003</v>
          </cell>
          <cell r="Q80">
            <v>10068.395672000001</v>
          </cell>
        </row>
        <row r="81">
          <cell r="A81">
            <v>510651000000</v>
          </cell>
          <cell r="B81">
            <v>160.833091</v>
          </cell>
          <cell r="C81">
            <v>344.34894600000001</v>
          </cell>
          <cell r="D81">
            <v>501.53361000000001</v>
          </cell>
          <cell r="E81">
            <v>673.2079</v>
          </cell>
          <cell r="F81">
            <v>176.90247400000001</v>
          </cell>
          <cell r="G81">
            <v>402.55024600000002</v>
          </cell>
          <cell r="H81">
            <v>609.43166399999996</v>
          </cell>
          <cell r="I81">
            <v>837.15630299999998</v>
          </cell>
          <cell r="J81">
            <v>206.14317399999999</v>
          </cell>
          <cell r="K81">
            <v>434.88014500000003</v>
          </cell>
          <cell r="L81">
            <v>628.43065999999999</v>
          </cell>
          <cell r="M81">
            <v>808.52795000000003</v>
          </cell>
          <cell r="N81">
            <v>219.66374099999999</v>
          </cell>
          <cell r="O81">
            <v>392.33727900000002</v>
          </cell>
          <cell r="P81">
            <v>606.431693</v>
          </cell>
          <cell r="Q81">
            <v>815.60085800000002</v>
          </cell>
        </row>
        <row r="82">
          <cell r="A82">
            <v>510661000000</v>
          </cell>
          <cell r="B82">
            <v>67.497432000000003</v>
          </cell>
          <cell r="C82">
            <v>129.724403</v>
          </cell>
          <cell r="D82">
            <v>200.196628</v>
          </cell>
          <cell r="E82">
            <v>271.03946000000002</v>
          </cell>
          <cell r="F82">
            <v>78.941783999999998</v>
          </cell>
          <cell r="G82">
            <v>158.09829999999999</v>
          </cell>
          <cell r="H82">
            <v>233.96217899999999</v>
          </cell>
          <cell r="I82">
            <v>315.149136</v>
          </cell>
          <cell r="J82">
            <v>71.913780000000003</v>
          </cell>
          <cell r="K82">
            <v>153.483035</v>
          </cell>
          <cell r="L82">
            <v>219.864555</v>
          </cell>
          <cell r="M82">
            <v>284.81009999999998</v>
          </cell>
          <cell r="N82">
            <v>70.262227999999993</v>
          </cell>
          <cell r="O82">
            <v>153.176725</v>
          </cell>
          <cell r="P82">
            <v>244.10762800000001</v>
          </cell>
          <cell r="Q82">
            <v>341.568692</v>
          </cell>
        </row>
        <row r="83">
          <cell r="A83">
            <v>510671000000</v>
          </cell>
          <cell r="B83">
            <v>16.842894000000001</v>
          </cell>
          <cell r="C83">
            <v>32.525168999999998</v>
          </cell>
          <cell r="D83">
            <v>49.134255000000003</v>
          </cell>
          <cell r="E83">
            <v>64.749803999999997</v>
          </cell>
          <cell r="F83">
            <v>15.407161</v>
          </cell>
          <cell r="G83">
            <v>30.001162000000001</v>
          </cell>
          <cell r="H83">
            <v>44.142020000000002</v>
          </cell>
          <cell r="I83">
            <v>57.674137999999999</v>
          </cell>
          <cell r="J83">
            <v>12.910529</v>
          </cell>
          <cell r="K83">
            <v>25.136286999999999</v>
          </cell>
          <cell r="L83">
            <v>36.811718999999997</v>
          </cell>
          <cell r="M83">
            <v>48.211516000000003</v>
          </cell>
          <cell r="N83">
            <v>10.727074999999999</v>
          </cell>
          <cell r="O83">
            <v>20.694953999999999</v>
          </cell>
          <cell r="P83">
            <v>30.237673999999998</v>
          </cell>
          <cell r="Q83">
            <v>39.524921999999997</v>
          </cell>
        </row>
        <row r="84">
          <cell r="A84">
            <v>530000000000</v>
          </cell>
          <cell r="B84">
            <v>4760.1917089999997</v>
          </cell>
          <cell r="C84">
            <v>9726.1891570000007</v>
          </cell>
          <cell r="D84">
            <v>14766.925743</v>
          </cell>
          <cell r="E84">
            <v>20393.898677000001</v>
          </cell>
          <cell r="F84">
            <v>5564.7466899999999</v>
          </cell>
          <cell r="G84">
            <v>11457.982903</v>
          </cell>
          <cell r="H84">
            <v>17223.384178</v>
          </cell>
          <cell r="I84">
            <v>23685.744662000001</v>
          </cell>
          <cell r="J84">
            <v>5885.8652060000004</v>
          </cell>
          <cell r="K84">
            <v>11904.386304</v>
          </cell>
          <cell r="L84">
            <v>18279.868192000002</v>
          </cell>
          <cell r="M84">
            <v>25304.941401</v>
          </cell>
          <cell r="N84">
            <v>6584.1369729999997</v>
          </cell>
          <cell r="O84">
            <v>13217.474135</v>
          </cell>
          <cell r="P84">
            <v>19352.078021000001</v>
          </cell>
          <cell r="Q84">
            <v>27305.510958999999</v>
          </cell>
        </row>
        <row r="85">
          <cell r="A85">
            <v>540000000000</v>
          </cell>
          <cell r="B85">
            <v>310.025713</v>
          </cell>
          <cell r="C85">
            <v>590.31735200000003</v>
          </cell>
          <cell r="D85">
            <v>1022.869368</v>
          </cell>
          <cell r="E85">
            <v>1205.3389979999999</v>
          </cell>
          <cell r="F85">
            <v>1674.3338409999999</v>
          </cell>
          <cell r="G85">
            <v>2238.1641169999998</v>
          </cell>
          <cell r="H85">
            <v>3076.5686479999999</v>
          </cell>
          <cell r="I85">
            <v>3361.9223400000001</v>
          </cell>
          <cell r="J85">
            <v>866.97206500000004</v>
          </cell>
          <cell r="K85">
            <v>1884.758873</v>
          </cell>
          <cell r="L85">
            <v>2521.5257620000002</v>
          </cell>
          <cell r="M85">
            <v>2670.2155039999998</v>
          </cell>
          <cell r="N85">
            <v>192.74407400000001</v>
          </cell>
          <cell r="O85">
            <v>372.401724</v>
          </cell>
          <cell r="P85">
            <v>756.31773899999996</v>
          </cell>
          <cell r="Q85">
            <v>630.61581200000001</v>
          </cell>
        </row>
        <row r="86">
          <cell r="A86">
            <v>560000000000</v>
          </cell>
          <cell r="B86">
            <v>642.82940499999995</v>
          </cell>
          <cell r="C86">
            <v>-1288.9159790000001</v>
          </cell>
          <cell r="D86">
            <v>-1653.159989</v>
          </cell>
          <cell r="E86">
            <v>-306.593279</v>
          </cell>
          <cell r="F86">
            <v>630.47031100000004</v>
          </cell>
          <cell r="G86">
            <v>-203.790415</v>
          </cell>
          <cell r="H86">
            <v>548.80091400000003</v>
          </cell>
          <cell r="I86">
            <v>4486.8436789999996</v>
          </cell>
          <cell r="J86">
            <v>-307.65101399999998</v>
          </cell>
          <cell r="K86">
            <v>-397.32792799999999</v>
          </cell>
          <cell r="L86">
            <v>-722.71498099999997</v>
          </cell>
          <cell r="M86">
            <v>271.62473799999998</v>
          </cell>
          <cell r="N86">
            <v>242.90764100000001</v>
          </cell>
          <cell r="O86">
            <v>656.75850700000001</v>
          </cell>
          <cell r="P86">
            <v>128.822092</v>
          </cell>
          <cell r="Q86">
            <v>701.52045999999996</v>
          </cell>
        </row>
        <row r="87">
          <cell r="A87">
            <v>570000000000</v>
          </cell>
          <cell r="B87">
            <v>101.43498200000001</v>
          </cell>
          <cell r="C87">
            <v>258.34928000000002</v>
          </cell>
          <cell r="D87">
            <v>361.26392499999997</v>
          </cell>
          <cell r="E87">
            <v>482.22034400000001</v>
          </cell>
          <cell r="F87">
            <v>250.670875</v>
          </cell>
          <cell r="G87">
            <v>482.03815300000002</v>
          </cell>
          <cell r="H87">
            <v>766.81493599999999</v>
          </cell>
          <cell r="I87">
            <v>627.08280600000001</v>
          </cell>
          <cell r="J87">
            <v>321.307838</v>
          </cell>
          <cell r="K87">
            <v>475.66844500000002</v>
          </cell>
          <cell r="L87">
            <v>565.03940999999998</v>
          </cell>
          <cell r="M87">
            <v>637.11481800000001</v>
          </cell>
          <cell r="N87">
            <v>102.56547500000001</v>
          </cell>
          <cell r="O87">
            <v>248.45860200000001</v>
          </cell>
          <cell r="P87">
            <v>339.413432</v>
          </cell>
          <cell r="Q87">
            <v>409.85694599999999</v>
          </cell>
        </row>
        <row r="88">
          <cell r="A88">
            <v>580000000000</v>
          </cell>
          <cell r="B88">
            <v>0</v>
          </cell>
          <cell r="C88">
            <v>0</v>
          </cell>
          <cell r="D88">
            <v>0</v>
          </cell>
          <cell r="E88">
            <v>0</v>
          </cell>
          <cell r="F88">
            <v>0</v>
          </cell>
          <cell r="G88">
            <v>0</v>
          </cell>
          <cell r="H88">
            <v>0</v>
          </cell>
          <cell r="I88">
            <v>0</v>
          </cell>
          <cell r="J88">
            <v>0</v>
          </cell>
          <cell r="K88">
            <v>0</v>
          </cell>
          <cell r="L88">
            <v>0</v>
          </cell>
          <cell r="M88">
            <v>0</v>
          </cell>
          <cell r="N88">
            <v>0</v>
          </cell>
          <cell r="O88">
            <v>0</v>
          </cell>
          <cell r="P88">
            <v>0</v>
          </cell>
          <cell r="Q88">
            <v>0</v>
          </cell>
        </row>
        <row r="89">
          <cell r="A89">
            <v>610000000000</v>
          </cell>
          <cell r="B89">
            <v>5269.6529549999996</v>
          </cell>
          <cell r="C89">
            <v>11139.395794</v>
          </cell>
          <cell r="D89">
            <v>16931.068647</v>
          </cell>
          <cell r="E89">
            <v>22642.233714999998</v>
          </cell>
          <cell r="F89">
            <v>5745.7488069999999</v>
          </cell>
          <cell r="G89">
            <v>11082.446889000001</v>
          </cell>
          <cell r="H89">
            <v>16434.083988999999</v>
          </cell>
          <cell r="I89">
            <v>21463.323070999999</v>
          </cell>
          <cell r="J89">
            <v>4606.5712999999996</v>
          </cell>
          <cell r="K89">
            <v>8890.9859300000007</v>
          </cell>
          <cell r="L89">
            <v>12336.444103</v>
          </cell>
          <cell r="M89">
            <v>15528.558650999999</v>
          </cell>
          <cell r="N89">
            <v>3121.617812</v>
          </cell>
          <cell r="O89">
            <v>6484.6316479999996</v>
          </cell>
          <cell r="P89">
            <v>9939.3371239999997</v>
          </cell>
          <cell r="Q89">
            <v>13715.3968</v>
          </cell>
        </row>
        <row r="90">
          <cell r="A90">
            <v>610100000000</v>
          </cell>
          <cell r="B90">
            <v>727.58979399999998</v>
          </cell>
          <cell r="C90">
            <v>1443.4692190000001</v>
          </cell>
          <cell r="D90">
            <v>2102.5667119999998</v>
          </cell>
          <cell r="E90">
            <v>2747.1913119999999</v>
          </cell>
          <cell r="F90">
            <v>574.63271499999996</v>
          </cell>
          <cell r="G90">
            <v>1008.260733</v>
          </cell>
          <cell r="H90">
            <v>1404.5947550000001</v>
          </cell>
          <cell r="I90">
            <v>1815.5062499999999</v>
          </cell>
          <cell r="J90">
            <v>382.177145</v>
          </cell>
          <cell r="K90">
            <v>739.99498500000004</v>
          </cell>
          <cell r="L90">
            <v>1080.1718310000001</v>
          </cell>
          <cell r="M90">
            <v>1468.3717690000001</v>
          </cell>
          <cell r="N90">
            <v>343.330849</v>
          </cell>
          <cell r="O90">
            <v>717.07712600000002</v>
          </cell>
          <cell r="P90">
            <v>1119.1439700000001</v>
          </cell>
          <cell r="Q90">
            <v>1594.439762</v>
          </cell>
        </row>
        <row r="91">
          <cell r="A91">
            <v>610200000000</v>
          </cell>
          <cell r="B91">
            <v>671.35045700000001</v>
          </cell>
          <cell r="C91">
            <v>1289.638336</v>
          </cell>
          <cell r="D91">
            <v>1874.7626049999999</v>
          </cell>
          <cell r="E91">
            <v>2473.1445840000001</v>
          </cell>
          <cell r="F91">
            <v>592.51306999999997</v>
          </cell>
          <cell r="G91">
            <v>1184.192986</v>
          </cell>
          <cell r="H91">
            <v>1702.921345</v>
          </cell>
          <cell r="I91">
            <v>2281.928304</v>
          </cell>
          <cell r="J91">
            <v>521.22717599999999</v>
          </cell>
          <cell r="K91">
            <v>986.69612600000005</v>
          </cell>
          <cell r="L91">
            <v>1410.4363960000001</v>
          </cell>
          <cell r="M91">
            <v>1750.2795209999999</v>
          </cell>
          <cell r="N91">
            <v>456.48019499999998</v>
          </cell>
          <cell r="O91">
            <v>883.10977000000003</v>
          </cell>
          <cell r="P91">
            <v>1324.643497</v>
          </cell>
          <cell r="Q91">
            <v>1882.9594340000001</v>
          </cell>
        </row>
        <row r="92">
          <cell r="A92">
            <v>610300000000</v>
          </cell>
          <cell r="B92">
            <v>277.63044200000002</v>
          </cell>
          <cell r="C92">
            <v>541.522291</v>
          </cell>
          <cell r="D92">
            <v>863.66539299999999</v>
          </cell>
          <cell r="E92">
            <v>1183.55825</v>
          </cell>
          <cell r="F92">
            <v>326.745791</v>
          </cell>
          <cell r="G92">
            <v>579.905033</v>
          </cell>
          <cell r="H92">
            <v>820.30524600000001</v>
          </cell>
          <cell r="I92">
            <v>1005.4228869999999</v>
          </cell>
          <cell r="J92">
            <v>188.19739799999999</v>
          </cell>
          <cell r="K92">
            <v>365.45203099999998</v>
          </cell>
          <cell r="L92">
            <v>517.314932</v>
          </cell>
          <cell r="M92">
            <v>666.89093500000001</v>
          </cell>
          <cell r="N92">
            <v>149.39938699999999</v>
          </cell>
          <cell r="O92">
            <v>307.73371100000003</v>
          </cell>
          <cell r="P92">
            <v>464.21078199999999</v>
          </cell>
          <cell r="Q92">
            <v>589.96773399999995</v>
          </cell>
        </row>
        <row r="93">
          <cell r="A93">
            <v>610600000000</v>
          </cell>
          <cell r="B93">
            <v>0</v>
          </cell>
          <cell r="C93">
            <v>0</v>
          </cell>
          <cell r="D93">
            <v>0</v>
          </cell>
          <cell r="E93">
            <v>0</v>
          </cell>
          <cell r="F93">
            <v>0</v>
          </cell>
          <cell r="G93">
            <v>0</v>
          </cell>
          <cell r="H93">
            <v>0</v>
          </cell>
          <cell r="I93">
            <v>0</v>
          </cell>
          <cell r="J93">
            <v>0</v>
          </cell>
          <cell r="K93">
            <v>0</v>
          </cell>
          <cell r="L93">
            <v>0</v>
          </cell>
          <cell r="M93">
            <v>0</v>
          </cell>
          <cell r="N93">
            <v>0</v>
          </cell>
          <cell r="O93">
            <v>0</v>
          </cell>
          <cell r="P93">
            <v>0</v>
          </cell>
          <cell r="Q93">
            <v>0</v>
          </cell>
        </row>
        <row r="94">
          <cell r="A94">
            <v>611400000000</v>
          </cell>
          <cell r="B94">
            <v>241.943896</v>
          </cell>
          <cell r="C94">
            <v>515.34321699999998</v>
          </cell>
          <cell r="D94">
            <v>775.66980899999999</v>
          </cell>
          <cell r="E94">
            <v>1055.191386</v>
          </cell>
          <cell r="F94">
            <v>321.17123400000003</v>
          </cell>
          <cell r="G94">
            <v>616.216633</v>
          </cell>
          <cell r="H94">
            <v>921.49453100000005</v>
          </cell>
          <cell r="I94">
            <v>1199.3437719999999</v>
          </cell>
          <cell r="J94">
            <v>283.38482199999999</v>
          </cell>
          <cell r="K94">
            <v>564.38495599999999</v>
          </cell>
          <cell r="L94">
            <v>759.56408899999997</v>
          </cell>
          <cell r="M94">
            <v>920.38678200000004</v>
          </cell>
          <cell r="N94">
            <v>163.47071199999999</v>
          </cell>
          <cell r="O94">
            <v>386.84362800000002</v>
          </cell>
          <cell r="P94">
            <v>581.82987400000002</v>
          </cell>
          <cell r="Q94">
            <v>818.76947199999995</v>
          </cell>
        </row>
        <row r="95">
          <cell r="A95">
            <v>620000000000</v>
          </cell>
          <cell r="B95">
            <v>3969.8247040000001</v>
          </cell>
          <cell r="C95">
            <v>8012.4073470000003</v>
          </cell>
          <cell r="D95">
            <v>13120.35089</v>
          </cell>
          <cell r="E95">
            <v>18416.937881000002</v>
          </cell>
          <cell r="F95">
            <v>5932.6247149999999</v>
          </cell>
          <cell r="G95">
            <v>12259.77936</v>
          </cell>
          <cell r="H95">
            <v>19036.689347</v>
          </cell>
          <cell r="I95">
            <v>25653.619455</v>
          </cell>
          <cell r="J95">
            <v>8628.1996209999998</v>
          </cell>
          <cell r="K95">
            <v>16072.526609</v>
          </cell>
          <cell r="L95">
            <v>21702.910153000001</v>
          </cell>
          <cell r="M95">
            <v>28885.834481000002</v>
          </cell>
          <cell r="N95">
            <v>6895.3244830000003</v>
          </cell>
          <cell r="O95">
            <v>13029.286690000001</v>
          </cell>
          <cell r="P95">
            <v>18388.050061999998</v>
          </cell>
          <cell r="Q95">
            <v>24917.706546000001</v>
          </cell>
        </row>
        <row r="96">
          <cell r="A96">
            <v>629151050000</v>
          </cell>
          <cell r="B96">
            <v>-84.835870999999997</v>
          </cell>
          <cell r="C96">
            <v>43.294364999999999</v>
          </cell>
          <cell r="D96">
            <v>167.691902</v>
          </cell>
          <cell r="E96">
            <v>567.21482100000003</v>
          </cell>
          <cell r="F96">
            <v>303.13415800000001</v>
          </cell>
          <cell r="G96">
            <v>385.512136</v>
          </cell>
          <cell r="H96">
            <v>537.55999899999995</v>
          </cell>
          <cell r="I96">
            <v>846.78380600000003</v>
          </cell>
          <cell r="J96">
            <v>2663.112854</v>
          </cell>
          <cell r="K96">
            <v>4659.2286379999996</v>
          </cell>
          <cell r="L96">
            <v>4948.3742670000001</v>
          </cell>
          <cell r="M96">
            <v>5553.7970869999999</v>
          </cell>
          <cell r="N96">
            <v>1030.963626</v>
          </cell>
          <cell r="O96">
            <v>703.03698899999995</v>
          </cell>
          <cell r="P96">
            <v>1626.60052</v>
          </cell>
          <cell r="Q96">
            <v>1959.117254</v>
          </cell>
        </row>
        <row r="97">
          <cell r="A97">
            <v>629151060000</v>
          </cell>
          <cell r="B97">
            <v>5.5592329999999999</v>
          </cell>
          <cell r="C97">
            <v>5.6937939999999996</v>
          </cell>
          <cell r="D97">
            <v>29.051653000000002</v>
          </cell>
          <cell r="E97">
            <v>121.21183499999999</v>
          </cell>
          <cell r="F97">
            <v>-16.849936</v>
          </cell>
          <cell r="G97">
            <v>-19.781334000000001</v>
          </cell>
          <cell r="H97">
            <v>-42.584501000000003</v>
          </cell>
          <cell r="I97">
            <v>6.8751150000000001</v>
          </cell>
          <cell r="J97">
            <v>-56.043945999999998</v>
          </cell>
          <cell r="K97">
            <v>-170.19727499999999</v>
          </cell>
          <cell r="L97">
            <v>-200.63337899999999</v>
          </cell>
          <cell r="M97">
            <v>62.980862999999999</v>
          </cell>
          <cell r="N97">
            <v>-49.445169999999997</v>
          </cell>
          <cell r="O97">
            <v>155.26746</v>
          </cell>
          <cell r="P97">
            <v>53.586826000000002</v>
          </cell>
          <cell r="Q97">
            <v>533.07464300000004</v>
          </cell>
        </row>
        <row r="98">
          <cell r="A98">
            <v>629151210000</v>
          </cell>
          <cell r="B98">
            <v>32.739789000000002</v>
          </cell>
          <cell r="C98">
            <v>79.477759000000006</v>
          </cell>
          <cell r="D98">
            <v>11.341875999999999</v>
          </cell>
          <cell r="E98">
            <v>85.371236999999994</v>
          </cell>
          <cell r="F98">
            <v>32.664734000000003</v>
          </cell>
          <cell r="G98">
            <v>54.231316</v>
          </cell>
          <cell r="H98">
            <v>71.532675999999995</v>
          </cell>
          <cell r="I98">
            <v>38.461959</v>
          </cell>
          <cell r="J98">
            <v>-35.566803999999998</v>
          </cell>
          <cell r="K98">
            <v>-61.210467999999999</v>
          </cell>
          <cell r="L98">
            <v>-76.887356999999994</v>
          </cell>
          <cell r="M98">
            <v>-207.243494</v>
          </cell>
          <cell r="N98">
            <v>98.265787000000003</v>
          </cell>
          <cell r="O98">
            <v>22.369515</v>
          </cell>
          <cell r="P98">
            <v>61.738120000000002</v>
          </cell>
          <cell r="Q98">
            <v>114.254407</v>
          </cell>
        </row>
        <row r="99">
          <cell r="A99">
            <v>629161000000</v>
          </cell>
          <cell r="B99">
            <v>3491.470135</v>
          </cell>
          <cell r="C99">
            <v>6844.4988370000001</v>
          </cell>
          <cell r="D99">
            <v>11323.672051</v>
          </cell>
          <cell r="E99">
            <v>15517.155663</v>
          </cell>
          <cell r="F99">
            <v>4921.0710799999997</v>
          </cell>
          <cell r="G99">
            <v>10654.008205</v>
          </cell>
          <cell r="H99">
            <v>16555.860896999999</v>
          </cell>
          <cell r="I99">
            <v>22005.397215000001</v>
          </cell>
          <cell r="J99">
            <v>5521.2003860000004</v>
          </cell>
          <cell r="K99">
            <v>10690.475719</v>
          </cell>
          <cell r="L99">
            <v>15834.582406</v>
          </cell>
          <cell r="M99">
            <v>21674.805716999999</v>
          </cell>
          <cell r="N99">
            <v>5078.6717529999996</v>
          </cell>
          <cell r="O99">
            <v>10693.327856</v>
          </cell>
          <cell r="P99">
            <v>14842.298231000001</v>
          </cell>
          <cell r="Q99">
            <v>19075.671946999999</v>
          </cell>
        </row>
        <row r="100">
          <cell r="A100">
            <v>629166000000</v>
          </cell>
          <cell r="B100">
            <v>449.33067199999999</v>
          </cell>
          <cell r="C100">
            <v>854.26121499999999</v>
          </cell>
          <cell r="D100">
            <v>1434.3315130000001</v>
          </cell>
          <cell r="E100">
            <v>1882.521855</v>
          </cell>
          <cell r="F100">
            <v>708.55163100000004</v>
          </cell>
          <cell r="G100">
            <v>1249.1863599999999</v>
          </cell>
          <cell r="H100">
            <v>1938.0781030000001</v>
          </cell>
          <cell r="I100">
            <v>2713.6112130000001</v>
          </cell>
          <cell r="J100">
            <v>552.90548200000001</v>
          </cell>
          <cell r="K100">
            <v>967.51633600000002</v>
          </cell>
          <cell r="L100">
            <v>1209.1130209999999</v>
          </cell>
          <cell r="M100">
            <v>1773.6017409999999</v>
          </cell>
          <cell r="N100">
            <v>769.52533200000005</v>
          </cell>
          <cell r="O100">
            <v>1458.8644939999999</v>
          </cell>
          <cell r="P100">
            <v>1796.5984550000001</v>
          </cell>
          <cell r="Q100">
            <v>2318.4313780000002</v>
          </cell>
        </row>
        <row r="101">
          <cell r="A101">
            <v>630000000000</v>
          </cell>
          <cell r="B101">
            <v>713.96387900000002</v>
          </cell>
          <cell r="C101">
            <v>1571.2573190000001</v>
          </cell>
          <cell r="D101">
            <v>2540.5306230000001</v>
          </cell>
          <cell r="E101">
            <v>3313.617506</v>
          </cell>
          <cell r="F101">
            <v>920.20929699999999</v>
          </cell>
          <cell r="G101">
            <v>1840.672372</v>
          </cell>
          <cell r="H101">
            <v>2700.238601</v>
          </cell>
          <cell r="I101">
            <v>3687.7412359999998</v>
          </cell>
          <cell r="J101">
            <v>914.97091399999999</v>
          </cell>
          <cell r="K101">
            <v>1780.196418</v>
          </cell>
          <cell r="L101">
            <v>2717.360897</v>
          </cell>
          <cell r="M101">
            <v>3772.982015</v>
          </cell>
          <cell r="N101">
            <v>962.81269699999996</v>
          </cell>
          <cell r="O101">
            <v>1860.7345439999999</v>
          </cell>
          <cell r="P101">
            <v>2281.4938820000002</v>
          </cell>
          <cell r="Q101">
            <v>5186.9329079999998</v>
          </cell>
        </row>
        <row r="102">
          <cell r="A102">
            <v>640000000000</v>
          </cell>
          <cell r="B102">
            <v>9757.8811769999993</v>
          </cell>
          <cell r="C102">
            <v>20160.825902</v>
          </cell>
          <cell r="D102">
            <v>30658.092637000002</v>
          </cell>
          <cell r="E102">
            <v>41557.966595999998</v>
          </cell>
          <cell r="F102">
            <v>10364.482946</v>
          </cell>
          <cell r="G102">
            <v>20812.204066999999</v>
          </cell>
          <cell r="H102">
            <v>31118.660857999999</v>
          </cell>
          <cell r="I102">
            <v>41353.944968000003</v>
          </cell>
          <cell r="J102">
            <v>11485.668075</v>
          </cell>
          <cell r="K102">
            <v>22012.570209000001</v>
          </cell>
          <cell r="L102">
            <v>33610.422775999999</v>
          </cell>
          <cell r="M102">
            <v>45445.650543999996</v>
          </cell>
          <cell r="N102">
            <v>11688.999414</v>
          </cell>
          <cell r="O102">
            <v>24158.597118000002</v>
          </cell>
          <cell r="P102">
            <v>36408.105256000003</v>
          </cell>
          <cell r="Q102">
            <v>47929.785239999997</v>
          </cell>
        </row>
        <row r="103">
          <cell r="A103">
            <v>660000000000</v>
          </cell>
          <cell r="B103">
            <v>1765.2470820000001</v>
          </cell>
          <cell r="C103">
            <v>1115.9546459999999</v>
          </cell>
          <cell r="D103">
            <v>1777.409103</v>
          </cell>
          <cell r="E103">
            <v>4715.8484429999999</v>
          </cell>
          <cell r="F103">
            <v>1931.8018589999999</v>
          </cell>
          <cell r="G103">
            <v>1872.418739</v>
          </cell>
          <cell r="H103">
            <v>3265.3599800000002</v>
          </cell>
          <cell r="I103">
            <v>6249.930413</v>
          </cell>
          <cell r="J103">
            <v>665.20412699999997</v>
          </cell>
          <cell r="K103">
            <v>370.86711500000001</v>
          </cell>
          <cell r="L103">
            <v>3050.8576109999999</v>
          </cell>
          <cell r="M103">
            <v>5811.3498040000004</v>
          </cell>
          <cell r="N103">
            <v>1482.7270020000001</v>
          </cell>
          <cell r="O103">
            <v>3717.1446219999998</v>
          </cell>
          <cell r="P103">
            <v>4555.9724990000004</v>
          </cell>
          <cell r="Q103">
            <v>6801.1168779999998</v>
          </cell>
        </row>
        <row r="104">
          <cell r="A104">
            <v>671100000000</v>
          </cell>
          <cell r="B104">
            <v>3348.1883130000001</v>
          </cell>
          <cell r="C104">
            <v>6740.0692520000002</v>
          </cell>
          <cell r="D104">
            <v>9582.8510690000003</v>
          </cell>
          <cell r="E104">
            <v>12457.859372000001</v>
          </cell>
          <cell r="F104">
            <v>3933.064425</v>
          </cell>
          <cell r="G104">
            <v>7721.3811230000001</v>
          </cell>
          <cell r="H104">
            <v>10825.249841999999</v>
          </cell>
          <cell r="I104">
            <v>13279.611290000001</v>
          </cell>
          <cell r="J104">
            <v>886.87311599999998</v>
          </cell>
          <cell r="K104">
            <v>4299.2211820000002</v>
          </cell>
          <cell r="L104">
            <v>6157.1560659999996</v>
          </cell>
          <cell r="M104">
            <v>8105.5672340000001</v>
          </cell>
          <cell r="N104">
            <v>3308.164299</v>
          </cell>
          <cell r="O104">
            <v>8210.9725080000007</v>
          </cell>
          <cell r="P104">
            <v>11294.050176999999</v>
          </cell>
          <cell r="Q104">
            <v>12004.434974</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nel de Control Ingles"/>
      <sheetName val="Indicadores de Dimensión"/>
      <sheetName val="Indicadores de Desempeño"/>
      <sheetName val="Instrucciones"/>
      <sheetName val="Inputs"/>
      <sheetName val="Catálogos"/>
      <sheetName val="Hoja1"/>
      <sheetName val="R12"/>
      <sheetName val="QYC"/>
      <sheetName val="CAP"/>
      <sheetName val="ADC"/>
      <sheetName val="CCL"/>
      <sheetName val="Balance General"/>
      <sheetName val="Estado de Resultados"/>
      <sheetName val="Capitalización"/>
      <sheetName val="Quitas y Castigos"/>
      <sheetName val="Indicadores"/>
      <sheetName val="Variación Mensual"/>
      <sheetName val="Variación Anual"/>
      <sheetName val="Media 12m"/>
      <sheetName val="Percentiles Indicadores"/>
      <sheetName val="Percentiles Var. Mensual"/>
      <sheetName val="Percentiles Var. Anual"/>
      <sheetName val="Evaluación"/>
      <sheetName val="Formulario"/>
      <sheetName val="40_BancaMúltiple"/>
    </sheetNames>
    <sheetDataSet>
      <sheetData sheetId="0"/>
      <sheetData sheetId="1"/>
      <sheetData sheetId="2"/>
      <sheetData sheetId="3"/>
      <sheetData sheetId="4"/>
      <sheetData sheetId="5"/>
      <sheetData sheetId="6"/>
      <sheetData sheetId="7"/>
      <sheetData sheetId="8">
        <row r="5">
          <cell r="C5">
            <v>40179</v>
          </cell>
          <cell r="D5">
            <v>40210</v>
          </cell>
          <cell r="E5">
            <v>40238</v>
          </cell>
          <cell r="F5">
            <v>40269</v>
          </cell>
          <cell r="G5">
            <v>40299</v>
          </cell>
          <cell r="H5">
            <v>40330</v>
          </cell>
          <cell r="I5">
            <v>40360</v>
          </cell>
          <cell r="J5">
            <v>40391</v>
          </cell>
          <cell r="K5">
            <v>40422</v>
          </cell>
          <cell r="L5">
            <v>40452</v>
          </cell>
          <cell r="M5">
            <v>40483</v>
          </cell>
          <cell r="N5">
            <v>40513</v>
          </cell>
          <cell r="O5">
            <v>40544</v>
          </cell>
          <cell r="P5">
            <v>40575</v>
          </cell>
          <cell r="Q5">
            <v>40603</v>
          </cell>
          <cell r="R5">
            <v>40634</v>
          </cell>
          <cell r="S5">
            <v>40664</v>
          </cell>
          <cell r="T5">
            <v>40695</v>
          </cell>
          <cell r="U5">
            <v>40725</v>
          </cell>
          <cell r="V5">
            <v>40756</v>
          </cell>
          <cell r="W5">
            <v>40787</v>
          </cell>
          <cell r="X5">
            <v>40817</v>
          </cell>
          <cell r="Y5">
            <v>40848</v>
          </cell>
          <cell r="Z5">
            <v>40878</v>
          </cell>
          <cell r="AA5">
            <v>40909</v>
          </cell>
          <cell r="AB5">
            <v>40940</v>
          </cell>
          <cell r="AC5">
            <v>40969</v>
          </cell>
          <cell r="AD5">
            <v>41000</v>
          </cell>
          <cell r="AE5">
            <v>41030</v>
          </cell>
          <cell r="AF5">
            <v>41061</v>
          </cell>
          <cell r="AG5">
            <v>41091</v>
          </cell>
          <cell r="AH5">
            <v>41122</v>
          </cell>
          <cell r="AI5">
            <v>41153</v>
          </cell>
          <cell r="AJ5">
            <v>41183</v>
          </cell>
          <cell r="AK5">
            <v>41214</v>
          </cell>
          <cell r="AL5">
            <v>41244</v>
          </cell>
          <cell r="AM5">
            <v>41275</v>
          </cell>
          <cell r="AN5">
            <v>41306</v>
          </cell>
          <cell r="AO5">
            <v>41334</v>
          </cell>
          <cell r="AP5">
            <v>41365</v>
          </cell>
          <cell r="AQ5">
            <v>41395</v>
          </cell>
          <cell r="AR5">
            <v>41426</v>
          </cell>
          <cell r="AS5">
            <v>41456</v>
          </cell>
          <cell r="AT5">
            <v>41487</v>
          </cell>
          <cell r="AU5">
            <v>41518</v>
          </cell>
          <cell r="AV5">
            <v>41548</v>
          </cell>
          <cell r="AW5">
            <v>41579</v>
          </cell>
          <cell r="AX5">
            <v>41609</v>
          </cell>
          <cell r="AY5">
            <v>41640</v>
          </cell>
          <cell r="AZ5">
            <v>41671</v>
          </cell>
          <cell r="BA5">
            <v>41699</v>
          </cell>
          <cell r="BB5">
            <v>41730</v>
          </cell>
          <cell r="BC5">
            <v>41760</v>
          </cell>
          <cell r="BD5">
            <v>41791</v>
          </cell>
          <cell r="BE5">
            <v>41821</v>
          </cell>
          <cell r="BF5">
            <v>41852</v>
          </cell>
          <cell r="BG5">
            <v>41883</v>
          </cell>
          <cell r="BH5">
            <v>41913</v>
          </cell>
          <cell r="BI5">
            <v>41944</v>
          </cell>
          <cell r="BJ5">
            <v>41974</v>
          </cell>
          <cell r="BK5">
            <v>42005</v>
          </cell>
          <cell r="BL5">
            <v>42036</v>
          </cell>
          <cell r="BM5">
            <v>42064</v>
          </cell>
          <cell r="BN5">
            <v>42095</v>
          </cell>
          <cell r="BO5">
            <v>42125</v>
          </cell>
          <cell r="BP5">
            <v>42125</v>
          </cell>
          <cell r="BQ5">
            <v>42125</v>
          </cell>
          <cell r="BR5">
            <v>42125</v>
          </cell>
          <cell r="BS5">
            <v>42125</v>
          </cell>
          <cell r="BT5">
            <v>42125</v>
          </cell>
          <cell r="BU5">
            <v>42125</v>
          </cell>
          <cell r="BV5">
            <v>42125</v>
          </cell>
          <cell r="BW5">
            <v>42125</v>
          </cell>
          <cell r="BX5">
            <v>42125</v>
          </cell>
          <cell r="BY5">
            <v>42125</v>
          </cell>
          <cell r="BZ5">
            <v>42125</v>
          </cell>
          <cell r="CA5">
            <v>42125</v>
          </cell>
          <cell r="CB5">
            <v>42125</v>
          </cell>
          <cell r="CC5">
            <v>42125</v>
          </cell>
          <cell r="CD5">
            <v>42125</v>
          </cell>
          <cell r="CE5">
            <v>42125</v>
          </cell>
          <cell r="CF5">
            <v>42125</v>
          </cell>
          <cell r="CG5">
            <v>42125</v>
          </cell>
          <cell r="CH5">
            <v>42125</v>
          </cell>
          <cell r="CI5">
            <v>42125</v>
          </cell>
          <cell r="CJ5">
            <v>42125</v>
          </cell>
          <cell r="CK5">
            <v>42125</v>
          </cell>
          <cell r="CL5">
            <v>42125</v>
          </cell>
          <cell r="CM5">
            <v>42125</v>
          </cell>
          <cell r="CN5">
            <v>42125</v>
          </cell>
          <cell r="CO5">
            <v>42125</v>
          </cell>
          <cell r="CP5">
            <v>42125</v>
          </cell>
          <cell r="CQ5">
            <v>42125</v>
          </cell>
          <cell r="CR5">
            <v>42125</v>
          </cell>
          <cell r="CS5">
            <v>42125</v>
          </cell>
          <cell r="CT5">
            <v>42125</v>
          </cell>
          <cell r="CU5">
            <v>42125</v>
          </cell>
        </row>
        <row r="6">
          <cell r="B6" t="str">
            <v>Suma de dat_importe</v>
          </cell>
          <cell r="C6" t="str">
            <v>cve_periodo</v>
          </cell>
        </row>
        <row r="7">
          <cell r="B7" t="str">
            <v>cve_concepto2</v>
          </cell>
          <cell r="C7">
            <v>201001</v>
          </cell>
          <cell r="D7">
            <v>201002</v>
          </cell>
          <cell r="E7">
            <v>201003</v>
          </cell>
          <cell r="F7">
            <v>201004</v>
          </cell>
          <cell r="G7">
            <v>201005</v>
          </cell>
          <cell r="H7">
            <v>201006</v>
          </cell>
          <cell r="I7">
            <v>201007</v>
          </cell>
          <cell r="J7">
            <v>201008</v>
          </cell>
          <cell r="K7">
            <v>201009</v>
          </cell>
          <cell r="L7">
            <v>201010</v>
          </cell>
          <cell r="M7">
            <v>201011</v>
          </cell>
          <cell r="N7">
            <v>201012</v>
          </cell>
          <cell r="O7">
            <v>201101</v>
          </cell>
          <cell r="P7">
            <v>201102</v>
          </cell>
          <cell r="Q7">
            <v>201103</v>
          </cell>
          <cell r="R7">
            <v>201104</v>
          </cell>
          <cell r="S7">
            <v>201105</v>
          </cell>
          <cell r="T7">
            <v>201106</v>
          </cell>
          <cell r="U7">
            <v>201107</v>
          </cell>
          <cell r="V7">
            <v>201108</v>
          </cell>
          <cell r="W7">
            <v>201109</v>
          </cell>
          <cell r="X7">
            <v>201110</v>
          </cell>
          <cell r="Y7">
            <v>201111</v>
          </cell>
          <cell r="Z7">
            <v>201112</v>
          </cell>
          <cell r="AA7">
            <v>201201</v>
          </cell>
          <cell r="AB7">
            <v>201202</v>
          </cell>
          <cell r="AC7">
            <v>201203</v>
          </cell>
          <cell r="AD7">
            <v>201204</v>
          </cell>
          <cell r="AE7">
            <v>201205</v>
          </cell>
          <cell r="AF7">
            <v>201206</v>
          </cell>
          <cell r="AG7">
            <v>201207</v>
          </cell>
          <cell r="AH7">
            <v>201208</v>
          </cell>
          <cell r="AI7">
            <v>201209</v>
          </cell>
          <cell r="AJ7">
            <v>201210</v>
          </cell>
          <cell r="AK7">
            <v>201211</v>
          </cell>
          <cell r="AL7">
            <v>201212</v>
          </cell>
          <cell r="AM7">
            <v>201301</v>
          </cell>
          <cell r="AN7">
            <v>201302</v>
          </cell>
          <cell r="AO7">
            <v>201303</v>
          </cell>
          <cell r="AP7">
            <v>201304</v>
          </cell>
          <cell r="AQ7">
            <v>201305</v>
          </cell>
          <cell r="AR7">
            <v>201306</v>
          </cell>
          <cell r="AS7">
            <v>201307</v>
          </cell>
          <cell r="AT7">
            <v>201308</v>
          </cell>
          <cell r="AU7">
            <v>201309</v>
          </cell>
          <cell r="AV7">
            <v>201310</v>
          </cell>
          <cell r="AW7">
            <v>201311</v>
          </cell>
          <cell r="AX7">
            <v>201312</v>
          </cell>
          <cell r="AY7">
            <v>201401</v>
          </cell>
          <cell r="AZ7">
            <v>201402</v>
          </cell>
          <cell r="BA7">
            <v>201403</v>
          </cell>
          <cell r="BB7">
            <v>201404</v>
          </cell>
          <cell r="BC7">
            <v>201405</v>
          </cell>
          <cell r="BD7">
            <v>201406</v>
          </cell>
          <cell r="BE7">
            <v>201407</v>
          </cell>
          <cell r="BF7">
            <v>201408</v>
          </cell>
          <cell r="BG7">
            <v>201409</v>
          </cell>
          <cell r="BH7">
            <v>201410</v>
          </cell>
          <cell r="BI7">
            <v>201411</v>
          </cell>
          <cell r="BJ7">
            <v>201412</v>
          </cell>
          <cell r="BK7">
            <v>201501</v>
          </cell>
          <cell r="BL7">
            <v>201502</v>
          </cell>
          <cell r="BM7">
            <v>201503</v>
          </cell>
          <cell r="BN7">
            <v>201504</v>
          </cell>
          <cell r="BO7">
            <v>201505</v>
          </cell>
        </row>
        <row r="8">
          <cell r="B8" t="str">
            <v>Castigos por creditos Comerciales</v>
          </cell>
          <cell r="C8">
            <v>57852232</v>
          </cell>
          <cell r="D8">
            <v>8728270</v>
          </cell>
          <cell r="E8">
            <v>228776130</v>
          </cell>
          <cell r="F8">
            <v>4287148</v>
          </cell>
          <cell r="G8">
            <v>77062666</v>
          </cell>
          <cell r="H8">
            <v>429159341</v>
          </cell>
          <cell r="I8">
            <v>103487445</v>
          </cell>
          <cell r="J8">
            <v>154740466</v>
          </cell>
          <cell r="K8">
            <v>80706955</v>
          </cell>
          <cell r="L8">
            <v>0</v>
          </cell>
          <cell r="M8">
            <v>123708724</v>
          </cell>
          <cell r="N8">
            <v>24610212</v>
          </cell>
          <cell r="O8">
            <v>34563998</v>
          </cell>
          <cell r="P8">
            <v>0</v>
          </cell>
          <cell r="Q8">
            <v>72788433</v>
          </cell>
          <cell r="R8">
            <v>70576265</v>
          </cell>
          <cell r="S8">
            <v>57737429</v>
          </cell>
          <cell r="T8">
            <v>46899285</v>
          </cell>
          <cell r="U8">
            <v>310482837</v>
          </cell>
          <cell r="V8">
            <v>108328057</v>
          </cell>
          <cell r="W8">
            <v>555147902</v>
          </cell>
          <cell r="X8">
            <v>216839101</v>
          </cell>
          <cell r="Y8">
            <v>125975726</v>
          </cell>
          <cell r="Z8">
            <v>395250504</v>
          </cell>
          <cell r="AA8">
            <v>122455069</v>
          </cell>
          <cell r="AB8">
            <v>21598853</v>
          </cell>
          <cell r="AC8">
            <v>51056652</v>
          </cell>
          <cell r="AD8">
            <v>35342032</v>
          </cell>
          <cell r="AE8">
            <v>93412393</v>
          </cell>
          <cell r="AF8">
            <v>92909754</v>
          </cell>
          <cell r="AG8">
            <v>209739958</v>
          </cell>
          <cell r="AH8">
            <v>103794595</v>
          </cell>
          <cell r="AI8">
            <v>230497463</v>
          </cell>
          <cell r="AJ8">
            <v>90307917</v>
          </cell>
          <cell r="AK8">
            <v>104043461</v>
          </cell>
          <cell r="AL8">
            <v>471005044</v>
          </cell>
          <cell r="AM8">
            <v>53602983</v>
          </cell>
          <cell r="AN8">
            <v>166933299</v>
          </cell>
          <cell r="AO8">
            <v>579760476</v>
          </cell>
          <cell r="AP8">
            <v>503197798</v>
          </cell>
          <cell r="AQ8">
            <v>98755860</v>
          </cell>
          <cell r="AR8">
            <v>105235641</v>
          </cell>
          <cell r="AS8">
            <v>381349252</v>
          </cell>
          <cell r="AT8">
            <v>133887159</v>
          </cell>
          <cell r="AU8">
            <v>353527492</v>
          </cell>
          <cell r="AV8">
            <v>47415061</v>
          </cell>
          <cell r="AW8">
            <v>359672240</v>
          </cell>
          <cell r="AX8">
            <v>158145425</v>
          </cell>
          <cell r="AY8">
            <v>57126239</v>
          </cell>
          <cell r="AZ8">
            <v>147402555</v>
          </cell>
          <cell r="BA8">
            <v>63588593</v>
          </cell>
          <cell r="BB8">
            <v>337470893</v>
          </cell>
          <cell r="BC8">
            <v>96317207</v>
          </cell>
          <cell r="BD8">
            <v>146634493</v>
          </cell>
          <cell r="BE8">
            <v>77890486</v>
          </cell>
          <cell r="BF8">
            <v>60638955</v>
          </cell>
          <cell r="BG8">
            <v>121975505</v>
          </cell>
          <cell r="BH8">
            <v>93390436</v>
          </cell>
          <cell r="BI8">
            <v>72315092</v>
          </cell>
          <cell r="BJ8">
            <v>167530921</v>
          </cell>
          <cell r="BK8">
            <v>58085908</v>
          </cell>
          <cell r="BL8">
            <v>102250777</v>
          </cell>
          <cell r="BM8">
            <v>157735193</v>
          </cell>
          <cell r="BN8">
            <v>222398121</v>
          </cell>
        </row>
        <row r="9">
          <cell r="B9" t="str">
            <v>Castigos por creditos a Empresas</v>
          </cell>
          <cell r="C9">
            <v>57852232</v>
          </cell>
          <cell r="D9">
            <v>8728270</v>
          </cell>
          <cell r="E9">
            <v>228776130</v>
          </cell>
          <cell r="F9">
            <v>4287148</v>
          </cell>
          <cell r="G9">
            <v>77062666</v>
          </cell>
          <cell r="H9">
            <v>429159341</v>
          </cell>
          <cell r="I9">
            <v>103487445</v>
          </cell>
          <cell r="J9">
            <v>154740466</v>
          </cell>
          <cell r="K9">
            <v>80706955</v>
          </cell>
          <cell r="L9">
            <v>0</v>
          </cell>
          <cell r="M9">
            <v>123708724</v>
          </cell>
          <cell r="N9">
            <v>24610212</v>
          </cell>
          <cell r="O9">
            <v>34563998</v>
          </cell>
          <cell r="P9">
            <v>0</v>
          </cell>
          <cell r="Q9">
            <v>72788433</v>
          </cell>
          <cell r="R9">
            <v>70576265</v>
          </cell>
          <cell r="S9">
            <v>57737429</v>
          </cell>
          <cell r="T9">
            <v>46899285</v>
          </cell>
          <cell r="U9">
            <v>310482837</v>
          </cell>
          <cell r="V9">
            <v>108328057</v>
          </cell>
          <cell r="W9">
            <v>555147902</v>
          </cell>
          <cell r="X9">
            <v>216839101</v>
          </cell>
          <cell r="Y9">
            <v>125975726</v>
          </cell>
          <cell r="Z9">
            <v>395250504</v>
          </cell>
          <cell r="AA9">
            <v>122455069</v>
          </cell>
          <cell r="AB9">
            <v>21598853</v>
          </cell>
          <cell r="AC9">
            <v>51056652</v>
          </cell>
          <cell r="AD9">
            <v>35342032</v>
          </cell>
          <cell r="AE9">
            <v>93412393</v>
          </cell>
          <cell r="AF9">
            <v>92909754</v>
          </cell>
          <cell r="AG9">
            <v>209739958</v>
          </cell>
          <cell r="AH9">
            <v>103794595</v>
          </cell>
          <cell r="AI9">
            <v>230497463</v>
          </cell>
          <cell r="AJ9">
            <v>89606740</v>
          </cell>
          <cell r="AK9">
            <v>104043461</v>
          </cell>
          <cell r="AL9">
            <v>470936140</v>
          </cell>
          <cell r="AM9">
            <v>53602983</v>
          </cell>
          <cell r="AN9">
            <v>166933299</v>
          </cell>
          <cell r="AO9">
            <v>579760476</v>
          </cell>
          <cell r="AP9">
            <v>503197798</v>
          </cell>
          <cell r="AQ9">
            <v>98755860</v>
          </cell>
          <cell r="AR9">
            <v>105235641</v>
          </cell>
          <cell r="AS9">
            <v>333107579</v>
          </cell>
          <cell r="AT9">
            <v>133887159</v>
          </cell>
          <cell r="AU9">
            <v>353527492</v>
          </cell>
          <cell r="AV9">
            <v>47415061</v>
          </cell>
          <cell r="AW9">
            <v>359672240</v>
          </cell>
          <cell r="AX9">
            <v>158145425</v>
          </cell>
          <cell r="AY9">
            <v>57126239</v>
          </cell>
          <cell r="AZ9">
            <v>147402555</v>
          </cell>
          <cell r="BA9">
            <v>63588593</v>
          </cell>
          <cell r="BB9">
            <v>337470893</v>
          </cell>
          <cell r="BC9">
            <v>96317207</v>
          </cell>
          <cell r="BD9">
            <v>146634493</v>
          </cell>
          <cell r="BE9">
            <v>77890486</v>
          </cell>
          <cell r="BF9">
            <v>60638955</v>
          </cell>
          <cell r="BG9">
            <v>121975505</v>
          </cell>
          <cell r="BH9">
            <v>93390436</v>
          </cell>
          <cell r="BI9">
            <v>72315092</v>
          </cell>
          <cell r="BJ9">
            <v>167530921</v>
          </cell>
          <cell r="BK9">
            <v>58085908</v>
          </cell>
          <cell r="BL9">
            <v>102250777</v>
          </cell>
          <cell r="BM9">
            <v>157735193</v>
          </cell>
          <cell r="BN9">
            <v>222398121</v>
          </cell>
        </row>
        <row r="10">
          <cell r="B10" t="str">
            <v>Castigos por creditos a entidades financieras</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701177</v>
          </cell>
          <cell r="AK10">
            <v>0</v>
          </cell>
          <cell r="AL10">
            <v>68904</v>
          </cell>
          <cell r="AM10">
            <v>0</v>
          </cell>
          <cell r="AN10">
            <v>0</v>
          </cell>
          <cell r="AO10">
            <v>0</v>
          </cell>
          <cell r="AP10">
            <v>0</v>
          </cell>
          <cell r="AQ10">
            <v>0</v>
          </cell>
          <cell r="AR10">
            <v>0</v>
          </cell>
          <cell r="AS10">
            <v>48241673</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row>
        <row r="11">
          <cell r="B11" t="str">
            <v>Castigos por creditos a entidades gubernamentales</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row>
        <row r="12">
          <cell r="B12" t="str">
            <v>Castigos por creditos al consumo</v>
          </cell>
          <cell r="C12">
            <v>921989273</v>
          </cell>
          <cell r="D12">
            <v>1540171666</v>
          </cell>
          <cell r="E12">
            <v>1557420015</v>
          </cell>
          <cell r="F12">
            <v>1182089856</v>
          </cell>
          <cell r="G12">
            <v>876518097</v>
          </cell>
          <cell r="H12">
            <v>992160217</v>
          </cell>
          <cell r="I12">
            <v>1014230725</v>
          </cell>
          <cell r="J12">
            <v>843623884</v>
          </cell>
          <cell r="K12">
            <v>831571889</v>
          </cell>
          <cell r="L12">
            <v>815913007</v>
          </cell>
          <cell r="M12">
            <v>718508206</v>
          </cell>
          <cell r="N12">
            <v>668725826</v>
          </cell>
          <cell r="O12">
            <v>699363431</v>
          </cell>
          <cell r="P12">
            <v>783311713</v>
          </cell>
          <cell r="Q12">
            <v>1011131590</v>
          </cell>
          <cell r="R12">
            <v>957581656</v>
          </cell>
          <cell r="S12">
            <v>884247950</v>
          </cell>
          <cell r="T12">
            <v>933983092</v>
          </cell>
          <cell r="U12">
            <v>1046824364</v>
          </cell>
          <cell r="V12">
            <v>1074277493</v>
          </cell>
          <cell r="W12">
            <v>1057598203</v>
          </cell>
          <cell r="X12">
            <v>1103161420</v>
          </cell>
          <cell r="Y12">
            <v>1070014633</v>
          </cell>
          <cell r="Z12">
            <v>1172411992</v>
          </cell>
          <cell r="AA12">
            <v>1156998750</v>
          </cell>
          <cell r="AB12">
            <v>1194153070</v>
          </cell>
          <cell r="AC12">
            <v>1134794359</v>
          </cell>
          <cell r="AD12">
            <v>1106339679</v>
          </cell>
          <cell r="AE12">
            <v>1071886252</v>
          </cell>
          <cell r="AF12">
            <v>1153352053</v>
          </cell>
          <cell r="AG12">
            <v>1290698324</v>
          </cell>
          <cell r="AH12">
            <v>1307767930</v>
          </cell>
          <cell r="AI12">
            <v>1284008197</v>
          </cell>
          <cell r="AJ12">
            <v>1340307703</v>
          </cell>
          <cell r="AK12">
            <v>1347400808</v>
          </cell>
          <cell r="AL12">
            <v>1423260010</v>
          </cell>
          <cell r="AM12">
            <v>1451281477</v>
          </cell>
          <cell r="AN12">
            <v>1544947621</v>
          </cell>
          <cell r="AO12">
            <v>1608522963</v>
          </cell>
          <cell r="AP12">
            <v>1640367530</v>
          </cell>
          <cell r="AQ12">
            <v>1493254543</v>
          </cell>
          <cell r="AR12">
            <v>2501907359</v>
          </cell>
          <cell r="AS12">
            <v>1664697652</v>
          </cell>
          <cell r="AT12">
            <v>1711739663</v>
          </cell>
          <cell r="AU12">
            <v>1788292561</v>
          </cell>
          <cell r="AV12">
            <v>1759213883</v>
          </cell>
          <cell r="AW12">
            <v>1773502550</v>
          </cell>
          <cell r="AX12">
            <v>1766324493</v>
          </cell>
          <cell r="AY12">
            <v>1762414250</v>
          </cell>
          <cell r="AZ12">
            <v>1705298372</v>
          </cell>
          <cell r="BA12">
            <v>1574361186</v>
          </cell>
          <cell r="BB12">
            <v>1572285226</v>
          </cell>
          <cell r="BC12">
            <v>1679316623</v>
          </cell>
          <cell r="BD12">
            <v>1816037548</v>
          </cell>
          <cell r="BE12">
            <v>1802796240</v>
          </cell>
          <cell r="BF12">
            <v>1793797427</v>
          </cell>
          <cell r="BG12">
            <v>1872772563</v>
          </cell>
          <cell r="BH12">
            <v>1912570697</v>
          </cell>
          <cell r="BI12">
            <v>1878631646</v>
          </cell>
          <cell r="BJ12">
            <v>1817007690</v>
          </cell>
          <cell r="BK12">
            <v>1836912783</v>
          </cell>
          <cell r="BL12">
            <v>1820449770</v>
          </cell>
          <cell r="BM12">
            <v>1770922778</v>
          </cell>
          <cell r="BN12">
            <v>1681022691</v>
          </cell>
        </row>
        <row r="13">
          <cell r="B13" t="str">
            <v xml:space="preserve">        Tarjeta de crédito</v>
          </cell>
          <cell r="P13">
            <v>783311713</v>
          </cell>
          <cell r="Q13">
            <v>754270965</v>
          </cell>
          <cell r="R13">
            <v>702640609</v>
          </cell>
          <cell r="S13">
            <v>654835609</v>
          </cell>
          <cell r="T13">
            <v>711825200</v>
          </cell>
          <cell r="U13">
            <v>813038296</v>
          </cell>
          <cell r="V13">
            <v>820834008</v>
          </cell>
          <cell r="W13">
            <v>755988360</v>
          </cell>
          <cell r="X13">
            <v>788898648</v>
          </cell>
          <cell r="Y13">
            <v>776529564</v>
          </cell>
          <cell r="Z13">
            <v>834575714</v>
          </cell>
          <cell r="AA13">
            <v>816988524</v>
          </cell>
          <cell r="AB13">
            <v>840540501</v>
          </cell>
          <cell r="AC13">
            <v>746451397</v>
          </cell>
          <cell r="AD13">
            <v>733023193</v>
          </cell>
          <cell r="AE13">
            <v>702060710</v>
          </cell>
          <cell r="AF13">
            <v>758433396</v>
          </cell>
          <cell r="AG13">
            <v>837159498</v>
          </cell>
          <cell r="AH13">
            <v>823580448</v>
          </cell>
          <cell r="AI13">
            <v>789999421</v>
          </cell>
          <cell r="AJ13">
            <v>836709568</v>
          </cell>
          <cell r="AK13">
            <v>838878130</v>
          </cell>
          <cell r="AL13">
            <v>865602978</v>
          </cell>
          <cell r="AM13">
            <v>914974554</v>
          </cell>
          <cell r="AN13">
            <v>967447708</v>
          </cell>
          <cell r="AO13">
            <v>1009421459</v>
          </cell>
          <cell r="AP13">
            <v>1025560609</v>
          </cell>
          <cell r="AQ13">
            <v>916614540</v>
          </cell>
          <cell r="AR13">
            <v>1962462373</v>
          </cell>
          <cell r="AS13">
            <v>1071304967</v>
          </cell>
          <cell r="AT13">
            <v>1080473929</v>
          </cell>
          <cell r="AU13">
            <v>1177582662</v>
          </cell>
          <cell r="AV13">
            <v>1130246653</v>
          </cell>
          <cell r="AW13">
            <v>1156201992</v>
          </cell>
          <cell r="AX13">
            <v>1101823420</v>
          </cell>
          <cell r="AY13">
            <v>1109749956</v>
          </cell>
          <cell r="AZ13">
            <v>1029343927</v>
          </cell>
          <cell r="BA13">
            <v>883177390</v>
          </cell>
          <cell r="BB13">
            <v>893316043</v>
          </cell>
          <cell r="BC13">
            <v>990730348</v>
          </cell>
          <cell r="BD13">
            <v>1205469200</v>
          </cell>
          <cell r="BE13">
            <v>1136284733</v>
          </cell>
          <cell r="BF13">
            <v>1097284284</v>
          </cell>
          <cell r="BG13">
            <v>1161093314</v>
          </cell>
          <cell r="BH13">
            <v>1147243143</v>
          </cell>
          <cell r="BI13">
            <v>1167237322</v>
          </cell>
          <cell r="BJ13">
            <v>1084770906</v>
          </cell>
          <cell r="BK13">
            <v>1089476746</v>
          </cell>
          <cell r="BL13">
            <v>1007584116</v>
          </cell>
          <cell r="BM13">
            <v>973187273</v>
          </cell>
          <cell r="BN13">
            <v>902606404</v>
          </cell>
        </row>
        <row r="14">
          <cell r="B14" t="str">
            <v xml:space="preserve">        Personales</v>
          </cell>
          <cell r="P14">
            <v>0</v>
          </cell>
          <cell r="Q14">
            <v>210013343</v>
          </cell>
          <cell r="R14">
            <v>242436618</v>
          </cell>
          <cell r="S14">
            <v>252424953</v>
          </cell>
          <cell r="T14">
            <v>214942502</v>
          </cell>
          <cell r="U14">
            <v>213950881</v>
          </cell>
          <cell r="V14">
            <v>209607528</v>
          </cell>
          <cell r="W14">
            <v>203682098</v>
          </cell>
          <cell r="X14">
            <v>272305734</v>
          </cell>
          <cell r="Y14">
            <v>251680898</v>
          </cell>
          <cell r="Z14">
            <v>247670891</v>
          </cell>
          <cell r="AA14">
            <v>299565775</v>
          </cell>
          <cell r="AB14">
            <v>300011457</v>
          </cell>
          <cell r="AC14">
            <v>336712246</v>
          </cell>
          <cell r="AD14">
            <v>301995044</v>
          </cell>
          <cell r="AE14">
            <v>377230927</v>
          </cell>
          <cell r="AF14">
            <v>372095132</v>
          </cell>
          <cell r="AG14">
            <v>332604305</v>
          </cell>
          <cell r="AH14">
            <v>420959904</v>
          </cell>
          <cell r="AI14">
            <v>411444612</v>
          </cell>
          <cell r="AJ14">
            <v>448778225</v>
          </cell>
          <cell r="AK14">
            <v>456594194</v>
          </cell>
          <cell r="AL14">
            <v>467691160</v>
          </cell>
          <cell r="AM14">
            <v>41714687</v>
          </cell>
          <cell r="AN14">
            <v>29480846</v>
          </cell>
          <cell r="AO14">
            <v>187536529</v>
          </cell>
          <cell r="AP14">
            <v>234132430</v>
          </cell>
          <cell r="AQ14">
            <v>170463065</v>
          </cell>
          <cell r="AR14">
            <v>153665781</v>
          </cell>
          <cell r="AS14">
            <v>176263129</v>
          </cell>
          <cell r="AT14">
            <v>193699854</v>
          </cell>
          <cell r="AU14">
            <v>192971902</v>
          </cell>
          <cell r="AV14">
            <v>203191928</v>
          </cell>
          <cell r="AW14">
            <v>197021019</v>
          </cell>
          <cell r="AX14">
            <v>202800230</v>
          </cell>
          <cell r="AY14">
            <v>224965574</v>
          </cell>
          <cell r="AZ14">
            <v>213831753</v>
          </cell>
          <cell r="BA14">
            <v>227996442</v>
          </cell>
          <cell r="BB14">
            <v>231928682</v>
          </cell>
          <cell r="BC14">
            <v>244000693</v>
          </cell>
          <cell r="BD14">
            <v>233007425</v>
          </cell>
          <cell r="BE14">
            <v>258743094</v>
          </cell>
          <cell r="BF14">
            <v>283052477</v>
          </cell>
          <cell r="BG14">
            <v>282571147</v>
          </cell>
          <cell r="BH14">
            <v>312904777</v>
          </cell>
          <cell r="BI14">
            <v>291728543</v>
          </cell>
          <cell r="BJ14">
            <v>316235111</v>
          </cell>
          <cell r="BK14">
            <v>302915011</v>
          </cell>
          <cell r="BL14">
            <v>333051920</v>
          </cell>
          <cell r="BM14">
            <v>333275882</v>
          </cell>
          <cell r="BN14">
            <v>291895908</v>
          </cell>
        </row>
        <row r="15">
          <cell r="B15" t="str">
            <v xml:space="preserve">        Automotriz</v>
          </cell>
          <cell r="P15">
            <v>0</v>
          </cell>
          <cell r="Q15">
            <v>22703600</v>
          </cell>
          <cell r="R15">
            <v>22620111</v>
          </cell>
          <cell r="S15">
            <v>24336724</v>
          </cell>
          <cell r="T15">
            <v>25281769</v>
          </cell>
          <cell r="U15">
            <v>21875476</v>
          </cell>
          <cell r="V15">
            <v>20020412</v>
          </cell>
          <cell r="W15">
            <v>24073150</v>
          </cell>
          <cell r="X15">
            <v>25675576</v>
          </cell>
          <cell r="Y15">
            <v>31740819</v>
          </cell>
          <cell r="Z15">
            <v>33755415</v>
          </cell>
          <cell r="AA15">
            <v>28649462</v>
          </cell>
          <cell r="AB15">
            <v>19983797</v>
          </cell>
          <cell r="AC15">
            <v>33523459</v>
          </cell>
          <cell r="AD15">
            <v>28306062</v>
          </cell>
          <cell r="AE15">
            <v>24726780</v>
          </cell>
          <cell r="AF15">
            <v>27769641</v>
          </cell>
          <cell r="AG15">
            <v>30209469</v>
          </cell>
          <cell r="AH15">
            <v>25194065</v>
          </cell>
          <cell r="AI15">
            <v>25463263</v>
          </cell>
          <cell r="AJ15">
            <v>31063861</v>
          </cell>
          <cell r="AK15">
            <v>33944606</v>
          </cell>
          <cell r="AL15">
            <v>33973942</v>
          </cell>
          <cell r="AM15">
            <v>35524135</v>
          </cell>
          <cell r="AN15">
            <v>31974842</v>
          </cell>
          <cell r="AO15">
            <v>41705259</v>
          </cell>
          <cell r="AP15">
            <v>29819504</v>
          </cell>
          <cell r="AQ15">
            <v>49933516</v>
          </cell>
          <cell r="AR15">
            <v>50006260</v>
          </cell>
          <cell r="AS15">
            <v>53908167</v>
          </cell>
          <cell r="AT15">
            <v>36077457</v>
          </cell>
          <cell r="AU15">
            <v>48681546</v>
          </cell>
          <cell r="AV15">
            <v>53558978</v>
          </cell>
          <cell r="AW15">
            <v>56329761</v>
          </cell>
          <cell r="AX15">
            <v>62583328</v>
          </cell>
          <cell r="AY15">
            <v>44372433</v>
          </cell>
          <cell r="AZ15">
            <v>65408735</v>
          </cell>
          <cell r="BA15">
            <v>61281954</v>
          </cell>
          <cell r="BB15">
            <v>55160680</v>
          </cell>
          <cell r="BC15">
            <v>61196006</v>
          </cell>
          <cell r="BD15">
            <v>62111817</v>
          </cell>
          <cell r="BE15">
            <v>54795275</v>
          </cell>
          <cell r="BF15">
            <v>49181098</v>
          </cell>
          <cell r="BG15">
            <v>55335087</v>
          </cell>
          <cell r="BH15">
            <v>58272643</v>
          </cell>
          <cell r="BI15">
            <v>58518661</v>
          </cell>
          <cell r="BJ15">
            <v>49115287</v>
          </cell>
          <cell r="BK15">
            <v>52086249</v>
          </cell>
          <cell r="BL15">
            <v>58704960</v>
          </cell>
          <cell r="BM15">
            <v>51123740</v>
          </cell>
          <cell r="BN15">
            <v>50445666</v>
          </cell>
        </row>
        <row r="16">
          <cell r="B16" t="str">
            <v xml:space="preserve">        Adquisición de bienes muebles</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row>
        <row r="17">
          <cell r="B17" t="str">
            <v xml:space="preserve">        Operaciones de arrendamiento capitalizable</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cell r="BH17">
            <v>0</v>
          </cell>
          <cell r="BI17">
            <v>0</v>
          </cell>
          <cell r="BJ17">
            <v>0</v>
          </cell>
          <cell r="BK17">
            <v>0</v>
          </cell>
          <cell r="BL17">
            <v>0</v>
          </cell>
          <cell r="BM17">
            <v>0</v>
          </cell>
          <cell r="BN17">
            <v>0</v>
          </cell>
        </row>
        <row r="18">
          <cell r="B18" t="str">
            <v xml:space="preserve">        Nómina</v>
          </cell>
          <cell r="P18">
            <v>0</v>
          </cell>
          <cell r="Q18">
            <v>24143682</v>
          </cell>
          <cell r="R18">
            <v>-10115682</v>
          </cell>
          <cell r="S18">
            <v>-47349336</v>
          </cell>
          <cell r="T18">
            <v>-18066379</v>
          </cell>
          <cell r="U18">
            <v>-2040289</v>
          </cell>
          <cell r="V18">
            <v>23815545</v>
          </cell>
          <cell r="W18">
            <v>73854595</v>
          </cell>
          <cell r="X18">
            <v>16281462</v>
          </cell>
          <cell r="Y18">
            <v>10063352</v>
          </cell>
          <cell r="Z18">
            <v>56409972</v>
          </cell>
          <cell r="AA18">
            <v>11794989</v>
          </cell>
          <cell r="AB18">
            <v>33617315</v>
          </cell>
          <cell r="AC18">
            <v>18107257</v>
          </cell>
          <cell r="AD18">
            <v>43015380</v>
          </cell>
          <cell r="AE18">
            <v>-32132165</v>
          </cell>
          <cell r="AF18">
            <v>-4946116</v>
          </cell>
          <cell r="AG18">
            <v>90725052</v>
          </cell>
          <cell r="AH18">
            <v>38033513</v>
          </cell>
          <cell r="AI18">
            <v>57100901</v>
          </cell>
          <cell r="AJ18">
            <v>23756049</v>
          </cell>
          <cell r="AK18">
            <v>17983878</v>
          </cell>
          <cell r="AL18">
            <v>55991930</v>
          </cell>
          <cell r="AM18">
            <v>459068101</v>
          </cell>
          <cell r="AN18">
            <v>516044225</v>
          </cell>
          <cell r="AO18">
            <v>369859716</v>
          </cell>
          <cell r="AP18">
            <v>350854987</v>
          </cell>
          <cell r="AQ18">
            <v>356243422</v>
          </cell>
          <cell r="AR18">
            <v>335772945</v>
          </cell>
          <cell r="AS18">
            <v>363221389</v>
          </cell>
          <cell r="AT18">
            <v>401488423</v>
          </cell>
          <cell r="AU18">
            <v>369056451</v>
          </cell>
          <cell r="AV18">
            <v>372216324</v>
          </cell>
          <cell r="AW18">
            <v>363949778</v>
          </cell>
          <cell r="AX18">
            <v>399117515</v>
          </cell>
          <cell r="AY18">
            <v>383326287</v>
          </cell>
          <cell r="AZ18">
            <v>396713957</v>
          </cell>
          <cell r="BA18">
            <v>401905400</v>
          </cell>
          <cell r="BB18">
            <v>391879821</v>
          </cell>
          <cell r="BC18">
            <v>383389576</v>
          </cell>
          <cell r="BD18">
            <v>315449106</v>
          </cell>
          <cell r="BE18">
            <v>352973138</v>
          </cell>
          <cell r="BF18">
            <v>364279568</v>
          </cell>
          <cell r="BG18">
            <v>373773015</v>
          </cell>
          <cell r="BH18">
            <v>394150134</v>
          </cell>
          <cell r="BI18">
            <v>361147120</v>
          </cell>
          <cell r="BJ18">
            <v>366886386</v>
          </cell>
          <cell r="BK18">
            <v>392434777</v>
          </cell>
          <cell r="BL18">
            <v>421108774</v>
          </cell>
          <cell r="BM18">
            <v>413335883</v>
          </cell>
          <cell r="BN18">
            <v>436074713</v>
          </cell>
        </row>
        <row r="19">
          <cell r="B19" t="str">
            <v xml:space="preserve">        Otros créditos de consumo</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row>
        <row r="20">
          <cell r="B20" t="str">
            <v>Castigos por creditos a la vivienda</v>
          </cell>
          <cell r="C20">
            <v>0</v>
          </cell>
          <cell r="D20">
            <v>4229078</v>
          </cell>
          <cell r="E20">
            <v>709556594</v>
          </cell>
          <cell r="F20">
            <v>53380056</v>
          </cell>
          <cell r="G20">
            <v>55204810</v>
          </cell>
          <cell r="H20">
            <v>74230513</v>
          </cell>
          <cell r="I20">
            <v>63947385</v>
          </cell>
          <cell r="J20">
            <v>80072063</v>
          </cell>
          <cell r="K20">
            <v>75943437</v>
          </cell>
          <cell r="L20">
            <v>75804169</v>
          </cell>
          <cell r="M20">
            <v>86279514</v>
          </cell>
          <cell r="N20">
            <v>0</v>
          </cell>
          <cell r="O20">
            <v>122449225</v>
          </cell>
          <cell r="P20">
            <v>100391200</v>
          </cell>
          <cell r="Q20">
            <v>175435174</v>
          </cell>
          <cell r="R20">
            <v>181574048</v>
          </cell>
          <cell r="S20">
            <v>166491730</v>
          </cell>
          <cell r="T20">
            <v>197295623</v>
          </cell>
          <cell r="U20">
            <v>181182225</v>
          </cell>
          <cell r="V20">
            <v>182906661</v>
          </cell>
          <cell r="W20">
            <v>193768008</v>
          </cell>
          <cell r="X20">
            <v>153078995</v>
          </cell>
          <cell r="Y20">
            <v>155515364</v>
          </cell>
          <cell r="Z20">
            <v>1342873859</v>
          </cell>
          <cell r="AA20">
            <v>55414329</v>
          </cell>
          <cell r="AB20">
            <v>62215080</v>
          </cell>
          <cell r="AC20">
            <v>122177962</v>
          </cell>
          <cell r="AD20">
            <v>72512099</v>
          </cell>
          <cell r="AE20">
            <v>91273155</v>
          </cell>
          <cell r="AF20">
            <v>123976331</v>
          </cell>
          <cell r="AG20">
            <v>121497741</v>
          </cell>
          <cell r="AH20">
            <v>158249085</v>
          </cell>
          <cell r="AI20">
            <v>143355657</v>
          </cell>
          <cell r="AJ20">
            <v>1306290913</v>
          </cell>
          <cell r="AK20">
            <v>96948411</v>
          </cell>
          <cell r="AL20">
            <v>192914184</v>
          </cell>
          <cell r="AM20">
            <v>66422827</v>
          </cell>
          <cell r="AN20">
            <v>83577079</v>
          </cell>
          <cell r="AO20">
            <v>100792107</v>
          </cell>
          <cell r="AP20">
            <v>115244592</v>
          </cell>
          <cell r="AQ20">
            <v>170681538</v>
          </cell>
          <cell r="AR20">
            <v>130381365</v>
          </cell>
          <cell r="AS20">
            <v>138055444</v>
          </cell>
          <cell r="AT20">
            <v>142007767</v>
          </cell>
          <cell r="AU20">
            <v>148184067</v>
          </cell>
          <cell r="AV20">
            <v>168821153</v>
          </cell>
          <cell r="AW20">
            <v>278591776</v>
          </cell>
          <cell r="AX20">
            <v>542501566</v>
          </cell>
          <cell r="AY20">
            <v>223114135</v>
          </cell>
          <cell r="AZ20">
            <v>220921265</v>
          </cell>
          <cell r="BA20">
            <v>298120552</v>
          </cell>
          <cell r="BB20">
            <v>244665852</v>
          </cell>
          <cell r="BC20">
            <v>301943442</v>
          </cell>
          <cell r="BD20">
            <v>380941273</v>
          </cell>
          <cell r="BE20">
            <v>364666762</v>
          </cell>
          <cell r="BF20">
            <v>385285999</v>
          </cell>
          <cell r="BG20">
            <v>435440588</v>
          </cell>
          <cell r="BH20">
            <v>332273470</v>
          </cell>
          <cell r="BI20">
            <v>656805442</v>
          </cell>
          <cell r="BJ20">
            <v>323640729</v>
          </cell>
          <cell r="BK20">
            <v>283604690</v>
          </cell>
          <cell r="BL20">
            <v>300277736</v>
          </cell>
          <cell r="BM20">
            <v>272296605</v>
          </cell>
          <cell r="BN20">
            <v>276427965</v>
          </cell>
        </row>
        <row r="21">
          <cell r="B21" t="str">
            <v>Afectaciones por esquemas de rentas (35% que absorbe el banco)</v>
          </cell>
          <cell r="C21">
            <v>0</v>
          </cell>
          <cell r="D21">
            <v>0</v>
          </cell>
          <cell r="E21">
            <v>0</v>
          </cell>
          <cell r="F21">
            <v>0</v>
          </cell>
          <cell r="G21">
            <v>0</v>
          </cell>
          <cell r="H21">
            <v>0</v>
          </cell>
          <cell r="I21">
            <v>0</v>
          </cell>
          <cell r="J21">
            <v>0</v>
          </cell>
          <cell r="K21">
            <v>0</v>
          </cell>
          <cell r="L21">
            <v>0</v>
          </cell>
          <cell r="M21">
            <v>0</v>
          </cell>
          <cell r="N21">
            <v>0</v>
          </cell>
          <cell r="O21">
            <v>0</v>
          </cell>
        </row>
        <row r="22">
          <cell r="B22" t="str">
            <v>Quitas por programas de apoyo a deudores de creditos comerciales (Activ. Empr.)</v>
          </cell>
          <cell r="C22">
            <v>1334</v>
          </cell>
          <cell r="D22">
            <v>4298</v>
          </cell>
          <cell r="E22">
            <v>11459</v>
          </cell>
          <cell r="F22">
            <v>2128</v>
          </cell>
          <cell r="G22">
            <v>2107</v>
          </cell>
          <cell r="H22">
            <v>2112</v>
          </cell>
          <cell r="I22">
            <v>2093</v>
          </cell>
          <cell r="J22">
            <v>2099</v>
          </cell>
          <cell r="K22">
            <v>2092</v>
          </cell>
          <cell r="L22">
            <v>2074</v>
          </cell>
          <cell r="M22">
            <v>2078</v>
          </cell>
          <cell r="N22">
            <v>2056</v>
          </cell>
          <cell r="O22">
            <v>2054</v>
          </cell>
        </row>
        <row r="23">
          <cell r="B23" t="str">
            <v>Quitas por programas de apoyo a deudores de creditos al consumo</v>
          </cell>
          <cell r="C23">
            <v>0</v>
          </cell>
          <cell r="D23">
            <v>0</v>
          </cell>
          <cell r="E23">
            <v>0</v>
          </cell>
          <cell r="F23">
            <v>0</v>
          </cell>
          <cell r="G23">
            <v>0</v>
          </cell>
          <cell r="H23">
            <v>0</v>
          </cell>
          <cell r="I23">
            <v>0</v>
          </cell>
          <cell r="J23">
            <v>0</v>
          </cell>
          <cell r="K23">
            <v>0</v>
          </cell>
          <cell r="L23">
            <v>0</v>
          </cell>
          <cell r="M23">
            <v>0</v>
          </cell>
          <cell r="N23">
            <v>0</v>
          </cell>
          <cell r="O23">
            <v>0</v>
          </cell>
        </row>
        <row r="24">
          <cell r="B24" t="str">
            <v>Quitas por programas de apoyo a deudores de creditos a la vivienda</v>
          </cell>
          <cell r="C24">
            <v>52338908</v>
          </cell>
          <cell r="D24">
            <v>52404128</v>
          </cell>
          <cell r="E24">
            <v>67519381</v>
          </cell>
          <cell r="F24">
            <v>52662282</v>
          </cell>
          <cell r="G24">
            <v>53992400</v>
          </cell>
          <cell r="H24">
            <v>54598931</v>
          </cell>
          <cell r="I24">
            <v>56533446</v>
          </cell>
          <cell r="J24">
            <v>54530095</v>
          </cell>
          <cell r="K24">
            <v>56921451</v>
          </cell>
          <cell r="L24">
            <v>52633113</v>
          </cell>
          <cell r="M24">
            <v>60392449</v>
          </cell>
          <cell r="N24">
            <v>94808871</v>
          </cell>
          <cell r="O24">
            <v>3073145392</v>
          </cell>
        </row>
        <row r="25">
          <cell r="B25" t="str">
            <v>Otras quitas</v>
          </cell>
          <cell r="C25">
            <v>573305285</v>
          </cell>
          <cell r="D25">
            <v>616896059</v>
          </cell>
          <cell r="E25">
            <v>655460120</v>
          </cell>
          <cell r="F25">
            <v>512067781</v>
          </cell>
          <cell r="G25">
            <v>504559318</v>
          </cell>
          <cell r="H25">
            <v>392567202</v>
          </cell>
          <cell r="I25">
            <v>454271356</v>
          </cell>
          <cell r="J25">
            <v>439596519</v>
          </cell>
          <cell r="K25">
            <v>353518563</v>
          </cell>
          <cell r="L25">
            <v>367792406</v>
          </cell>
          <cell r="M25">
            <v>379613452</v>
          </cell>
          <cell r="N25">
            <v>1129365890</v>
          </cell>
          <cell r="O25">
            <v>335475887</v>
          </cell>
          <cell r="P25">
            <v>0</v>
          </cell>
          <cell r="Q25">
            <v>2542490</v>
          </cell>
          <cell r="R25">
            <v>1509803</v>
          </cell>
          <cell r="S25">
            <v>1009344</v>
          </cell>
          <cell r="T25">
            <v>49367122</v>
          </cell>
          <cell r="U25">
            <v>800253</v>
          </cell>
          <cell r="V25">
            <v>1430046</v>
          </cell>
          <cell r="W25">
            <v>2130237</v>
          </cell>
          <cell r="X25">
            <v>-46594021</v>
          </cell>
          <cell r="Y25">
            <v>1975968</v>
          </cell>
          <cell r="Z25">
            <v>1855368</v>
          </cell>
          <cell r="AA25">
            <v>1660063</v>
          </cell>
          <cell r="AB25">
            <v>1433378</v>
          </cell>
          <cell r="AC25">
            <v>1753987</v>
          </cell>
          <cell r="AD25">
            <v>2281845</v>
          </cell>
          <cell r="AE25">
            <v>2001365</v>
          </cell>
          <cell r="AF25">
            <v>1626812</v>
          </cell>
          <cell r="AG25">
            <v>2192537</v>
          </cell>
          <cell r="AH25">
            <v>1629533</v>
          </cell>
          <cell r="AI25">
            <v>1776277</v>
          </cell>
          <cell r="AJ25">
            <v>1705980</v>
          </cell>
          <cell r="AK25">
            <v>1406202</v>
          </cell>
          <cell r="AL25">
            <v>1982138</v>
          </cell>
          <cell r="AM25">
            <v>4637023</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G25">
            <v>0</v>
          </cell>
          <cell r="BH25">
            <v>0</v>
          </cell>
          <cell r="BI25">
            <v>0</v>
          </cell>
          <cell r="BJ25">
            <v>0</v>
          </cell>
          <cell r="BK25">
            <v>0</v>
          </cell>
          <cell r="BL25">
            <v>0</v>
          </cell>
          <cell r="BM25">
            <v>0</v>
          </cell>
          <cell r="BN25">
            <v>0</v>
          </cell>
        </row>
      </sheetData>
      <sheetData sheetId="9">
        <row r="8">
          <cell r="B8">
            <v>4020322</v>
          </cell>
          <cell r="C8">
            <v>177705696000</v>
          </cell>
          <cell r="D8">
            <v>182321268753.75</v>
          </cell>
          <cell r="E8">
            <v>190570056168.75</v>
          </cell>
          <cell r="F8">
            <v>187061199131.25</v>
          </cell>
          <cell r="G8">
            <v>182239140217.5</v>
          </cell>
          <cell r="H8">
            <v>182197638238.75</v>
          </cell>
          <cell r="I8">
            <v>185933489832.5</v>
          </cell>
          <cell r="J8">
            <v>184576720750</v>
          </cell>
          <cell r="K8">
            <v>181018743865</v>
          </cell>
          <cell r="L8">
            <v>190044086387.5</v>
          </cell>
          <cell r="M8">
            <v>176022406375</v>
          </cell>
          <cell r="N8">
            <v>181367472000</v>
          </cell>
          <cell r="O8">
            <v>155170172985</v>
          </cell>
          <cell r="P8">
            <v>137649427015</v>
          </cell>
          <cell r="Q8">
            <v>182096631986.25</v>
          </cell>
          <cell r="R8">
            <v>207881055446.25</v>
          </cell>
          <cell r="S8">
            <v>203767941500</v>
          </cell>
          <cell r="T8">
            <v>212003353220</v>
          </cell>
          <cell r="U8">
            <v>224633596305</v>
          </cell>
          <cell r="V8">
            <v>230004518022.5</v>
          </cell>
          <cell r="W8">
            <v>223826545576.25</v>
          </cell>
          <cell r="X8">
            <v>227646473831.25</v>
          </cell>
          <cell r="Y8">
            <v>214093086188.75</v>
          </cell>
          <cell r="Z8">
            <v>201424750750</v>
          </cell>
          <cell r="AA8">
            <v>215916884791.25</v>
          </cell>
          <cell r="AB8">
            <v>212947542617.5</v>
          </cell>
          <cell r="AC8">
            <v>214378803306.25</v>
          </cell>
          <cell r="AD8">
            <v>220196300505</v>
          </cell>
          <cell r="AE8">
            <v>195972705167.5</v>
          </cell>
          <cell r="AF8">
            <v>163256935387.5</v>
          </cell>
          <cell r="AG8">
            <v>171754667747.5</v>
          </cell>
          <cell r="AH8">
            <v>180036369136.25</v>
          </cell>
          <cell r="AI8">
            <v>176472263836.25</v>
          </cell>
          <cell r="AJ8">
            <v>206243015206.25</v>
          </cell>
          <cell r="AK8">
            <v>219047501307.5</v>
          </cell>
          <cell r="AL8">
            <v>201756310750</v>
          </cell>
          <cell r="AM8">
            <v>196481843147.5</v>
          </cell>
          <cell r="AN8">
            <v>208407284123.75</v>
          </cell>
          <cell r="AO8">
            <v>215585309913.75</v>
          </cell>
          <cell r="AP8">
            <v>217672572225</v>
          </cell>
          <cell r="AQ8">
            <v>223275040437.5</v>
          </cell>
          <cell r="AR8">
            <v>238377155125</v>
          </cell>
          <cell r="AS8">
            <v>239247358000</v>
          </cell>
          <cell r="AT8">
            <v>215846655625</v>
          </cell>
          <cell r="AU8">
            <v>212057872000</v>
          </cell>
          <cell r="AV8">
            <v>199375900875</v>
          </cell>
          <cell r="AW8">
            <v>195611454875</v>
          </cell>
          <cell r="AX8">
            <v>160518044500</v>
          </cell>
          <cell r="AY8">
            <v>176322851250</v>
          </cell>
          <cell r="AZ8">
            <v>183326079125</v>
          </cell>
          <cell r="BA8">
            <v>196689518162.5</v>
          </cell>
          <cell r="BB8">
            <v>198311651125</v>
          </cell>
          <cell r="BC8">
            <v>208517900125</v>
          </cell>
          <cell r="BD8">
            <v>198739890250</v>
          </cell>
          <cell r="BE8">
            <v>196029533625</v>
          </cell>
          <cell r="BF8">
            <v>191944135875</v>
          </cell>
          <cell r="BG8">
            <v>197467136500</v>
          </cell>
          <cell r="BH8">
            <v>185315255375</v>
          </cell>
          <cell r="BI8">
            <v>173495069750</v>
          </cell>
          <cell r="BJ8">
            <v>173650869500</v>
          </cell>
          <cell r="BK8">
            <v>152543095250</v>
          </cell>
          <cell r="BL8">
            <v>180725528250</v>
          </cell>
          <cell r="BM8">
            <v>184072524375</v>
          </cell>
          <cell r="BN8">
            <v>199989962000</v>
          </cell>
        </row>
        <row r="9">
          <cell r="B9">
            <v>4020323</v>
          </cell>
          <cell r="C9">
            <v>7083578070</v>
          </cell>
          <cell r="D9">
            <v>6599138490</v>
          </cell>
          <cell r="E9">
            <v>6003873896.25</v>
          </cell>
          <cell r="F9">
            <v>6028151960</v>
          </cell>
          <cell r="G9">
            <v>5906229487.5</v>
          </cell>
          <cell r="H9">
            <v>5759710092.5</v>
          </cell>
          <cell r="I9">
            <v>6106701630</v>
          </cell>
          <cell r="J9">
            <v>6009414150</v>
          </cell>
          <cell r="K9">
            <v>6673270986.25</v>
          </cell>
          <cell r="L9">
            <v>7451863378.75</v>
          </cell>
          <cell r="M9">
            <v>8144376366.25</v>
          </cell>
          <cell r="N9">
            <v>8639264942.5</v>
          </cell>
          <cell r="O9">
            <v>8982844317.5</v>
          </cell>
          <cell r="P9">
            <v>9148173586.25</v>
          </cell>
          <cell r="Q9">
            <v>9553551385</v>
          </cell>
          <cell r="R9">
            <v>10768321688.75</v>
          </cell>
          <cell r="S9">
            <v>10484889111.25</v>
          </cell>
          <cell r="T9">
            <v>12132705556.25</v>
          </cell>
          <cell r="U9">
            <v>12225558261.25</v>
          </cell>
          <cell r="V9">
            <v>12991328160</v>
          </cell>
          <cell r="W9">
            <v>11741144775</v>
          </cell>
          <cell r="X9">
            <v>12307035583.75</v>
          </cell>
          <cell r="Y9">
            <v>12745338105</v>
          </cell>
          <cell r="Z9">
            <v>13479748250</v>
          </cell>
          <cell r="AA9">
            <v>12902782050</v>
          </cell>
          <cell r="AB9">
            <v>12942724781.25</v>
          </cell>
          <cell r="AC9">
            <v>12364769050</v>
          </cell>
          <cell r="AD9">
            <v>12023432817.5</v>
          </cell>
          <cell r="AE9">
            <v>11037659843.75</v>
          </cell>
          <cell r="AF9">
            <v>10810887913.75</v>
          </cell>
          <cell r="AG9">
            <v>11968368592.5</v>
          </cell>
          <cell r="AH9">
            <v>14123125051.25</v>
          </cell>
          <cell r="AI9">
            <v>14494475221.25</v>
          </cell>
          <cell r="AJ9">
            <v>14843349243.75</v>
          </cell>
          <cell r="AK9">
            <v>15306755356.25</v>
          </cell>
          <cell r="AL9">
            <v>14612002375</v>
          </cell>
          <cell r="AM9">
            <v>13316092057.5</v>
          </cell>
          <cell r="AN9">
            <v>11556576263.75</v>
          </cell>
          <cell r="AO9">
            <v>10134478830</v>
          </cell>
          <cell r="AP9">
            <v>9650104376.25</v>
          </cell>
          <cell r="AQ9">
            <v>9072659840</v>
          </cell>
          <cell r="AR9">
            <v>8592865750</v>
          </cell>
          <cell r="AS9">
            <v>8835740125</v>
          </cell>
          <cell r="AT9">
            <v>9969397250</v>
          </cell>
          <cell r="AU9">
            <v>9334274375</v>
          </cell>
          <cell r="AV9">
            <v>9233649000</v>
          </cell>
          <cell r="AW9">
            <v>9289731750</v>
          </cell>
          <cell r="AX9">
            <v>9842510875</v>
          </cell>
          <cell r="AY9">
            <v>8828093750</v>
          </cell>
          <cell r="AZ9">
            <v>8651226750</v>
          </cell>
          <cell r="BA9">
            <v>7236331887.5</v>
          </cell>
          <cell r="BB9">
            <v>6411691500</v>
          </cell>
          <cell r="BC9">
            <v>5984868000</v>
          </cell>
          <cell r="BD9">
            <v>6311953125</v>
          </cell>
          <cell r="BE9">
            <v>9649380375</v>
          </cell>
          <cell r="BF9">
            <v>10737131877.5</v>
          </cell>
          <cell r="BG9">
            <v>10688247630</v>
          </cell>
          <cell r="BH9">
            <v>10268889222.5</v>
          </cell>
          <cell r="BI9">
            <v>9937348140</v>
          </cell>
          <cell r="BJ9">
            <v>8414662917.5</v>
          </cell>
          <cell r="BK9">
            <v>6033252441.25</v>
          </cell>
          <cell r="BL9">
            <v>3237479721.25</v>
          </cell>
          <cell r="BM9">
            <v>2301318940</v>
          </cell>
          <cell r="BN9">
            <v>2310728407.5</v>
          </cell>
        </row>
        <row r="10">
          <cell r="B10">
            <v>4020324</v>
          </cell>
          <cell r="C10">
            <v>22469811837.5</v>
          </cell>
          <cell r="D10">
            <v>22687046482.5</v>
          </cell>
          <cell r="E10">
            <v>21698661348.75</v>
          </cell>
          <cell r="F10">
            <v>20002342215</v>
          </cell>
          <cell r="G10">
            <v>19973746463.75</v>
          </cell>
          <cell r="H10">
            <v>16851184831.25</v>
          </cell>
          <cell r="I10">
            <v>18660235381.25</v>
          </cell>
          <cell r="J10">
            <v>20154458075</v>
          </cell>
          <cell r="K10">
            <v>16068292692.5</v>
          </cell>
          <cell r="L10">
            <v>14919284268.75</v>
          </cell>
          <cell r="M10">
            <v>14244379437.5</v>
          </cell>
          <cell r="N10">
            <v>13033351387.5</v>
          </cell>
          <cell r="O10">
            <v>9402249662.5</v>
          </cell>
          <cell r="P10">
            <v>11461188415</v>
          </cell>
          <cell r="Q10">
            <v>13805793423.75</v>
          </cell>
          <cell r="R10">
            <v>16164605637.5</v>
          </cell>
          <cell r="S10">
            <v>16800819553.75</v>
          </cell>
          <cell r="T10">
            <v>14710200957.5</v>
          </cell>
          <cell r="U10">
            <v>16188791286.25</v>
          </cell>
          <cell r="V10">
            <v>16205151066.25</v>
          </cell>
          <cell r="W10">
            <v>17561227635</v>
          </cell>
          <cell r="X10">
            <v>18452127601.25</v>
          </cell>
          <cell r="Y10">
            <v>14225588143.75</v>
          </cell>
          <cell r="Z10">
            <v>19687365725</v>
          </cell>
          <cell r="AA10">
            <v>21005196213.75</v>
          </cell>
          <cell r="AB10">
            <v>25327926045</v>
          </cell>
          <cell r="AC10">
            <v>24562034386.25</v>
          </cell>
          <cell r="AD10">
            <v>24427827242.5</v>
          </cell>
          <cell r="AE10">
            <v>24905070830</v>
          </cell>
          <cell r="AF10">
            <v>27621408370</v>
          </cell>
          <cell r="AG10">
            <v>27309169076.25</v>
          </cell>
          <cell r="AH10">
            <v>22793044403.75</v>
          </cell>
          <cell r="AI10">
            <v>24303754551.25</v>
          </cell>
          <cell r="AJ10">
            <v>21517077436.25</v>
          </cell>
          <cell r="AK10">
            <v>21862029412.5</v>
          </cell>
          <cell r="AL10">
            <v>14259886500</v>
          </cell>
          <cell r="AM10">
            <v>22074165361.25</v>
          </cell>
          <cell r="AN10">
            <v>19638019210</v>
          </cell>
          <cell r="AO10">
            <v>15480306821.25</v>
          </cell>
          <cell r="AP10">
            <v>18707111878.75</v>
          </cell>
          <cell r="AQ10">
            <v>13776634266.25</v>
          </cell>
          <cell r="AR10">
            <v>12613312750</v>
          </cell>
          <cell r="AS10">
            <v>14270714750</v>
          </cell>
          <cell r="AT10">
            <v>16405678250</v>
          </cell>
          <cell r="AU10">
            <v>12850362250</v>
          </cell>
          <cell r="AV10">
            <v>13738032750</v>
          </cell>
          <cell r="AW10">
            <v>12968020500</v>
          </cell>
          <cell r="AX10">
            <v>11920680000</v>
          </cell>
          <cell r="AY10">
            <v>12998954750</v>
          </cell>
          <cell r="AZ10">
            <v>13300028000</v>
          </cell>
          <cell r="BA10">
            <v>12044243962.5</v>
          </cell>
          <cell r="BB10">
            <v>14184936125</v>
          </cell>
          <cell r="BC10">
            <v>12526401250</v>
          </cell>
          <cell r="BD10">
            <v>15548875125</v>
          </cell>
          <cell r="BE10">
            <v>13689370000</v>
          </cell>
          <cell r="BF10">
            <v>16652040587.5</v>
          </cell>
          <cell r="BG10">
            <v>16945154175</v>
          </cell>
          <cell r="BH10">
            <v>19180105012.5</v>
          </cell>
          <cell r="BI10">
            <v>17678959112.5</v>
          </cell>
          <cell r="BJ10">
            <v>13488024612.5</v>
          </cell>
          <cell r="BK10">
            <v>14553227762.5</v>
          </cell>
          <cell r="BL10">
            <v>13865306100</v>
          </cell>
          <cell r="BM10">
            <v>11647684907.5</v>
          </cell>
          <cell r="BN10">
            <v>12597273387.5</v>
          </cell>
        </row>
        <row r="11">
          <cell r="B11">
            <v>4020325</v>
          </cell>
          <cell r="C11">
            <v>8090079883.75</v>
          </cell>
          <cell r="D11">
            <v>9020903776.25</v>
          </cell>
          <cell r="E11">
            <v>8775602677.5</v>
          </cell>
          <cell r="F11">
            <v>14018169107.5</v>
          </cell>
          <cell r="G11">
            <v>10616798051.25</v>
          </cell>
          <cell r="H11">
            <v>7576518910</v>
          </cell>
          <cell r="I11">
            <v>6188261873.75</v>
          </cell>
          <cell r="J11">
            <v>7218431611.25</v>
          </cell>
          <cell r="K11">
            <v>9975466998.75</v>
          </cell>
          <cell r="L11">
            <v>8696020192.5</v>
          </cell>
          <cell r="M11">
            <v>8529339496.25</v>
          </cell>
          <cell r="N11">
            <v>7827655758.75</v>
          </cell>
          <cell r="O11">
            <v>7533202037.5</v>
          </cell>
          <cell r="P11">
            <v>9177844277.5</v>
          </cell>
          <cell r="Q11">
            <v>17585138478.75</v>
          </cell>
          <cell r="R11">
            <v>10802291682.5</v>
          </cell>
          <cell r="S11">
            <v>9324049226.25</v>
          </cell>
          <cell r="T11">
            <v>12816601756.25</v>
          </cell>
          <cell r="U11">
            <v>11666893263.75</v>
          </cell>
          <cell r="V11">
            <v>8570798775</v>
          </cell>
          <cell r="W11">
            <v>10083579136.25</v>
          </cell>
          <cell r="X11">
            <v>11014485112.5</v>
          </cell>
          <cell r="Y11">
            <v>11212276643.75</v>
          </cell>
          <cell r="Z11">
            <v>10755838151.25</v>
          </cell>
          <cell r="AA11">
            <v>14787883823.75</v>
          </cell>
          <cell r="AB11">
            <v>15273061075</v>
          </cell>
          <cell r="AC11">
            <v>14158409538.75</v>
          </cell>
          <cell r="AD11">
            <v>15584008880</v>
          </cell>
          <cell r="AE11">
            <v>16194390491.25</v>
          </cell>
          <cell r="AF11">
            <v>15646512711.25</v>
          </cell>
          <cell r="AG11">
            <v>28193080325</v>
          </cell>
          <cell r="AH11">
            <v>25845131983.75</v>
          </cell>
          <cell r="AI11">
            <v>31914691758.75</v>
          </cell>
          <cell r="AJ11">
            <v>29898682461.25</v>
          </cell>
          <cell r="AK11">
            <v>24491483086.25</v>
          </cell>
          <cell r="AL11">
            <v>26723751750</v>
          </cell>
          <cell r="AM11">
            <v>23383153478.75</v>
          </cell>
          <cell r="AN11">
            <v>17996844426.25</v>
          </cell>
          <cell r="AO11">
            <v>15417272557.5</v>
          </cell>
          <cell r="AP11">
            <v>16946815253.75</v>
          </cell>
          <cell r="AQ11">
            <v>25205212075</v>
          </cell>
          <cell r="AR11">
            <v>26265757250</v>
          </cell>
          <cell r="AS11">
            <v>22851802000</v>
          </cell>
          <cell r="AT11">
            <v>25145456875</v>
          </cell>
          <cell r="AU11">
            <v>24523901875</v>
          </cell>
          <cell r="AV11">
            <v>25349537625</v>
          </cell>
          <cell r="AW11">
            <v>26230924875</v>
          </cell>
          <cell r="AX11">
            <v>28554362250</v>
          </cell>
          <cell r="AY11">
            <v>29193463625</v>
          </cell>
          <cell r="AZ11">
            <v>28541828500</v>
          </cell>
          <cell r="BA11">
            <v>29148020525</v>
          </cell>
          <cell r="BB11">
            <v>23878913125</v>
          </cell>
          <cell r="BC11">
            <v>18341190500</v>
          </cell>
          <cell r="BD11">
            <v>21000523875</v>
          </cell>
          <cell r="BE11">
            <v>23678978500</v>
          </cell>
          <cell r="BF11">
            <v>24513523287.5</v>
          </cell>
          <cell r="BG11">
            <v>23905073425</v>
          </cell>
          <cell r="BH11">
            <v>22964245012.5</v>
          </cell>
          <cell r="BI11">
            <v>28333201125</v>
          </cell>
          <cell r="BJ11">
            <v>29600010087.5</v>
          </cell>
          <cell r="BK11">
            <v>33967466825</v>
          </cell>
          <cell r="BL11">
            <v>33941093887.5</v>
          </cell>
          <cell r="BM11">
            <v>35037705337.5</v>
          </cell>
          <cell r="BN11">
            <v>30690272037.5</v>
          </cell>
        </row>
        <row r="12">
          <cell r="B12">
            <v>4020326</v>
          </cell>
          <cell r="C12">
            <v>40067743750</v>
          </cell>
          <cell r="D12">
            <v>39781087500</v>
          </cell>
          <cell r="E12">
            <v>39598660000</v>
          </cell>
          <cell r="F12">
            <v>39472255000</v>
          </cell>
          <cell r="G12">
            <v>39368362500</v>
          </cell>
          <cell r="H12">
            <v>39396921250</v>
          </cell>
          <cell r="I12">
            <v>39402805000</v>
          </cell>
          <cell r="J12">
            <v>39498682500</v>
          </cell>
          <cell r="K12">
            <v>39506405000</v>
          </cell>
          <cell r="L12">
            <v>39487761250</v>
          </cell>
          <cell r="M12">
            <v>39519123750</v>
          </cell>
          <cell r="N12">
            <v>39378826250</v>
          </cell>
          <cell r="O12">
            <v>40660083750</v>
          </cell>
          <cell r="P12">
            <v>40397447500</v>
          </cell>
          <cell r="Q12">
            <v>40031813750</v>
          </cell>
          <cell r="R12">
            <v>39634968750</v>
          </cell>
          <cell r="S12">
            <v>39105071250</v>
          </cell>
          <cell r="T12">
            <v>38622422500</v>
          </cell>
          <cell r="U12">
            <v>37974785000</v>
          </cell>
          <cell r="V12">
            <v>37375150000</v>
          </cell>
          <cell r="W12">
            <v>36786840000</v>
          </cell>
          <cell r="X12">
            <v>36192753750</v>
          </cell>
          <cell r="Y12">
            <v>35416731250</v>
          </cell>
          <cell r="Z12">
            <v>34610707500</v>
          </cell>
          <cell r="AA12">
            <v>35327722500</v>
          </cell>
          <cell r="AB12">
            <v>34593133750</v>
          </cell>
          <cell r="AC12">
            <v>33906940000</v>
          </cell>
          <cell r="AD12">
            <v>33901758750</v>
          </cell>
          <cell r="AE12">
            <v>33899140000</v>
          </cell>
          <cell r="AF12">
            <v>33894263750</v>
          </cell>
          <cell r="AG12">
            <v>31541078750</v>
          </cell>
          <cell r="AH12">
            <v>30946573750</v>
          </cell>
          <cell r="AI12">
            <v>30335067500</v>
          </cell>
          <cell r="AJ12">
            <v>29639066250</v>
          </cell>
          <cell r="AK12">
            <v>29002106250</v>
          </cell>
          <cell r="AL12">
            <v>28280148750</v>
          </cell>
          <cell r="AM12">
            <v>29003491250</v>
          </cell>
          <cell r="AN12">
            <v>28306521250</v>
          </cell>
          <cell r="AO12">
            <v>27813430000</v>
          </cell>
          <cell r="AP12">
            <v>27246851250</v>
          </cell>
          <cell r="AQ12">
            <v>26771862500</v>
          </cell>
          <cell r="AR12">
            <v>26218641250</v>
          </cell>
          <cell r="AS12">
            <v>25759182500</v>
          </cell>
          <cell r="AT12">
            <v>25330491250</v>
          </cell>
          <cell r="AU12">
            <v>24898732500</v>
          </cell>
          <cell r="AV12">
            <v>24455576250</v>
          </cell>
          <cell r="AW12">
            <v>24117670000</v>
          </cell>
          <cell r="AX12">
            <v>23705385000</v>
          </cell>
          <cell r="AY12">
            <v>24302792500</v>
          </cell>
          <cell r="AZ12">
            <v>24006615000</v>
          </cell>
          <cell r="BA12">
            <v>23657453750</v>
          </cell>
          <cell r="BB12">
            <v>23333263750</v>
          </cell>
          <cell r="BC12">
            <v>23042871250</v>
          </cell>
          <cell r="BD12">
            <v>22752666250</v>
          </cell>
          <cell r="BE12">
            <v>22399866250</v>
          </cell>
          <cell r="BF12">
            <v>22108308750</v>
          </cell>
          <cell r="BG12">
            <v>21749996250</v>
          </cell>
          <cell r="BH12">
            <v>21430087500</v>
          </cell>
          <cell r="BI12">
            <v>21114790000</v>
          </cell>
          <cell r="BJ12">
            <v>20680341250</v>
          </cell>
          <cell r="BK12">
            <v>21138998750</v>
          </cell>
          <cell r="BL12">
            <v>20826790000</v>
          </cell>
          <cell r="BM12">
            <v>20521453750</v>
          </cell>
          <cell r="BN12">
            <v>20201826250</v>
          </cell>
        </row>
        <row r="13">
          <cell r="B13">
            <v>4020327</v>
          </cell>
          <cell r="C13">
            <v>89044902.5</v>
          </cell>
          <cell r="D13">
            <v>120623100</v>
          </cell>
          <cell r="E13">
            <v>148641916.25</v>
          </cell>
          <cell r="F13">
            <v>164628202.5</v>
          </cell>
          <cell r="G13">
            <v>138079657.5</v>
          </cell>
          <cell r="H13">
            <v>102358392.5</v>
          </cell>
          <cell r="I13">
            <v>91918241.25</v>
          </cell>
          <cell r="J13">
            <v>102924268.75</v>
          </cell>
          <cell r="K13">
            <v>81410216.25</v>
          </cell>
          <cell r="L13">
            <v>70273141.25</v>
          </cell>
          <cell r="M13">
            <v>75015062.5</v>
          </cell>
          <cell r="N13">
            <v>73000775</v>
          </cell>
          <cell r="O13">
            <v>49970761.25</v>
          </cell>
          <cell r="P13">
            <v>27327652.5</v>
          </cell>
          <cell r="Q13">
            <v>31105051.25</v>
          </cell>
          <cell r="R13">
            <v>25282155</v>
          </cell>
          <cell r="S13">
            <v>37323088.75</v>
          </cell>
          <cell r="T13">
            <v>26375617.5</v>
          </cell>
          <cell r="U13">
            <v>24860953.75</v>
          </cell>
          <cell r="V13">
            <v>43774931.25</v>
          </cell>
          <cell r="W13">
            <v>33207583.75</v>
          </cell>
          <cell r="X13">
            <v>33743686.25</v>
          </cell>
          <cell r="Y13">
            <v>56792953.75</v>
          </cell>
          <cell r="Z13">
            <v>29054243.75</v>
          </cell>
          <cell r="AA13">
            <v>27299326.25</v>
          </cell>
          <cell r="AB13">
            <v>40139716.25</v>
          </cell>
          <cell r="AC13">
            <v>29733107.5</v>
          </cell>
          <cell r="AD13">
            <v>71276325</v>
          </cell>
          <cell r="AE13">
            <v>108457878.75</v>
          </cell>
          <cell r="AF13">
            <v>99864176.25</v>
          </cell>
          <cell r="AG13">
            <v>113877125</v>
          </cell>
          <cell r="AH13">
            <v>112849045</v>
          </cell>
          <cell r="AI13">
            <v>103907071.25</v>
          </cell>
          <cell r="AJ13">
            <v>122804783.75</v>
          </cell>
          <cell r="AK13">
            <v>61339732.5</v>
          </cell>
          <cell r="AL13">
            <v>33738000</v>
          </cell>
          <cell r="AM13">
            <v>10020338.75</v>
          </cell>
          <cell r="AN13">
            <v>24748258.75</v>
          </cell>
          <cell r="AO13">
            <v>35768287.5</v>
          </cell>
          <cell r="AP13">
            <v>47718432.5</v>
          </cell>
          <cell r="AQ13">
            <v>15040503.75</v>
          </cell>
          <cell r="AR13">
            <v>65200875</v>
          </cell>
          <cell r="AS13">
            <v>85589250</v>
          </cell>
          <cell r="AT13">
            <v>45350875</v>
          </cell>
          <cell r="AU13">
            <v>31855875</v>
          </cell>
          <cell r="AV13">
            <v>18530375</v>
          </cell>
          <cell r="AW13">
            <v>42513625</v>
          </cell>
          <cell r="AX13">
            <v>52383375</v>
          </cell>
          <cell r="AY13">
            <v>36685750</v>
          </cell>
          <cell r="AZ13">
            <v>70856250</v>
          </cell>
          <cell r="BA13">
            <v>118390187.5</v>
          </cell>
          <cell r="BB13">
            <v>163927250</v>
          </cell>
          <cell r="BC13">
            <v>163008500</v>
          </cell>
          <cell r="BD13">
            <v>131421750</v>
          </cell>
          <cell r="BE13">
            <v>48130375</v>
          </cell>
          <cell r="BF13">
            <v>62365508</v>
          </cell>
          <cell r="BG13">
            <v>32873376.875</v>
          </cell>
          <cell r="BH13">
            <v>48378387.875</v>
          </cell>
          <cell r="BI13">
            <v>30745320.125</v>
          </cell>
          <cell r="BJ13">
            <v>16838094.125</v>
          </cell>
          <cell r="BK13">
            <v>23047063.125</v>
          </cell>
          <cell r="BL13">
            <v>17090855.625</v>
          </cell>
          <cell r="BM13">
            <v>20614068.125</v>
          </cell>
          <cell r="BN13">
            <v>13482033.875</v>
          </cell>
        </row>
        <row r="14">
          <cell r="B14">
            <v>4020328</v>
          </cell>
          <cell r="C14">
            <v>5504160163.75</v>
          </cell>
          <cell r="D14">
            <v>6023497016.25</v>
          </cell>
          <cell r="E14">
            <v>4142582210</v>
          </cell>
          <cell r="F14">
            <v>4205710052.5</v>
          </cell>
          <cell r="G14">
            <v>9758187815</v>
          </cell>
          <cell r="H14">
            <v>7015363932.5</v>
          </cell>
          <cell r="I14">
            <v>4305432352.5</v>
          </cell>
          <cell r="J14">
            <v>5805667261.25</v>
          </cell>
          <cell r="K14">
            <v>5162642051.25</v>
          </cell>
          <cell r="L14">
            <v>5571274702.5</v>
          </cell>
          <cell r="M14">
            <v>7224197767.5</v>
          </cell>
          <cell r="N14">
            <v>8281888751.25</v>
          </cell>
          <cell r="O14">
            <v>8845574591.25</v>
          </cell>
          <cell r="P14">
            <v>8168125776.25</v>
          </cell>
          <cell r="Q14">
            <v>4743877857.5</v>
          </cell>
          <cell r="R14">
            <v>2604147311.25</v>
          </cell>
          <cell r="S14">
            <v>4772138993.75</v>
          </cell>
          <cell r="T14">
            <v>3178117022.5</v>
          </cell>
          <cell r="U14">
            <v>3547708683.75</v>
          </cell>
          <cell r="V14">
            <v>6412686840</v>
          </cell>
          <cell r="W14">
            <v>6055418208.75</v>
          </cell>
          <cell r="X14">
            <v>6020728540</v>
          </cell>
          <cell r="Y14">
            <v>6626688585</v>
          </cell>
          <cell r="Z14">
            <v>3309221522.5</v>
          </cell>
          <cell r="AA14">
            <v>2259749673.75</v>
          </cell>
          <cell r="AB14">
            <v>1707306482.5</v>
          </cell>
          <cell r="AC14">
            <v>2168467182.5</v>
          </cell>
          <cell r="AD14">
            <v>2570805012.5</v>
          </cell>
          <cell r="AE14">
            <v>3059281817.5</v>
          </cell>
          <cell r="AF14">
            <v>5404798660</v>
          </cell>
          <cell r="AG14">
            <v>4659130758.75</v>
          </cell>
          <cell r="AH14">
            <v>6331690388.75</v>
          </cell>
          <cell r="AI14">
            <v>2553315235</v>
          </cell>
          <cell r="AJ14">
            <v>3414302882.5</v>
          </cell>
          <cell r="AK14">
            <v>1640721163.75</v>
          </cell>
          <cell r="AL14">
            <v>1645671250</v>
          </cell>
          <cell r="AM14">
            <v>2915320300</v>
          </cell>
          <cell r="AN14">
            <v>1832388607.5</v>
          </cell>
          <cell r="AO14">
            <v>1570138166.25</v>
          </cell>
          <cell r="AP14">
            <v>1540584341.25</v>
          </cell>
          <cell r="AQ14">
            <v>2905101346.25</v>
          </cell>
          <cell r="AR14">
            <v>2447499500</v>
          </cell>
          <cell r="AS14">
            <v>1974401750</v>
          </cell>
          <cell r="AT14">
            <v>3396439000</v>
          </cell>
          <cell r="AU14">
            <v>3261686875</v>
          </cell>
          <cell r="AV14">
            <v>2633544625</v>
          </cell>
          <cell r="AW14">
            <v>6173460875</v>
          </cell>
          <cell r="AX14">
            <v>7322059375</v>
          </cell>
          <cell r="AY14">
            <v>4119336125</v>
          </cell>
          <cell r="AZ14">
            <v>3802825000</v>
          </cell>
          <cell r="BA14">
            <v>2511299312.5</v>
          </cell>
          <cell r="BB14">
            <v>2027250750</v>
          </cell>
          <cell r="BC14">
            <v>3559929250</v>
          </cell>
          <cell r="BD14">
            <v>1965059000</v>
          </cell>
          <cell r="BE14">
            <v>4169509125</v>
          </cell>
          <cell r="BF14">
            <v>5392738040</v>
          </cell>
          <cell r="BG14">
            <v>10441914188.75</v>
          </cell>
          <cell r="BH14">
            <v>11810339933.75</v>
          </cell>
          <cell r="BI14">
            <v>15440540112.5</v>
          </cell>
          <cell r="BJ14">
            <v>13294546337.5</v>
          </cell>
          <cell r="BK14">
            <v>11039502387.5</v>
          </cell>
          <cell r="BL14">
            <v>8510410675</v>
          </cell>
          <cell r="BM14">
            <v>16924331612.5</v>
          </cell>
          <cell r="BN14">
            <v>12900701075</v>
          </cell>
        </row>
        <row r="15">
          <cell r="B15">
            <v>4020329</v>
          </cell>
          <cell r="C15">
            <v>271067160</v>
          </cell>
          <cell r="D15">
            <v>270112218.75</v>
          </cell>
          <cell r="E15">
            <v>269816641.25</v>
          </cell>
          <cell r="F15">
            <v>269809062.5</v>
          </cell>
          <cell r="G15">
            <v>270013692.5</v>
          </cell>
          <cell r="H15">
            <v>271014107.5</v>
          </cell>
          <cell r="I15">
            <v>271802313.75</v>
          </cell>
          <cell r="J15">
            <v>273265043.75</v>
          </cell>
          <cell r="K15">
            <v>274075986.25</v>
          </cell>
          <cell r="L15">
            <v>274682298.75</v>
          </cell>
          <cell r="M15">
            <v>275531136.25</v>
          </cell>
          <cell r="N15">
            <v>275356821.25</v>
          </cell>
          <cell r="O15">
            <v>241450975</v>
          </cell>
          <cell r="P15">
            <v>240687478.75</v>
          </cell>
          <cell r="Q15">
            <v>239333716.25</v>
          </cell>
          <cell r="R15">
            <v>237806722.5</v>
          </cell>
          <cell r="S15">
            <v>229412500</v>
          </cell>
          <cell r="T15">
            <v>233424637.5</v>
          </cell>
          <cell r="U15">
            <v>230370651.25</v>
          </cell>
          <cell r="V15">
            <v>227631046.25</v>
          </cell>
          <cell r="W15">
            <v>224557812.5</v>
          </cell>
          <cell r="X15">
            <v>221670640</v>
          </cell>
          <cell r="Y15">
            <v>217667095</v>
          </cell>
          <cell r="Z15">
            <v>212823062.5</v>
          </cell>
          <cell r="AA15">
            <v>222968890</v>
          </cell>
          <cell r="AB15">
            <v>219173507.5</v>
          </cell>
          <cell r="AC15">
            <v>215732710</v>
          </cell>
          <cell r="AD15">
            <v>215706445</v>
          </cell>
          <cell r="AE15">
            <v>215693312.5</v>
          </cell>
          <cell r="AF15">
            <v>215660480</v>
          </cell>
          <cell r="AG15">
            <v>203604558.75</v>
          </cell>
          <cell r="AH15">
            <v>200242558.75</v>
          </cell>
          <cell r="AI15">
            <v>197077551.25</v>
          </cell>
          <cell r="AJ15">
            <v>193466027.5</v>
          </cell>
          <cell r="AK15">
            <v>190110593.75</v>
          </cell>
          <cell r="AL15">
            <v>186315250</v>
          </cell>
          <cell r="AM15">
            <v>196074681.25</v>
          </cell>
          <cell r="AN15">
            <v>193435722.5</v>
          </cell>
          <cell r="AO15">
            <v>190850895</v>
          </cell>
          <cell r="AP15">
            <v>187778876.25</v>
          </cell>
          <cell r="AQ15">
            <v>185309081.25</v>
          </cell>
          <cell r="AR15">
            <v>182061125</v>
          </cell>
          <cell r="AS15">
            <v>179564250</v>
          </cell>
          <cell r="AT15">
            <v>177182500</v>
          </cell>
          <cell r="AU15">
            <v>174773500</v>
          </cell>
          <cell r="AV15">
            <v>172236125</v>
          </cell>
          <cell r="AW15">
            <v>170483500</v>
          </cell>
          <cell r="AX15">
            <v>168128750</v>
          </cell>
          <cell r="AY15">
            <v>155624000</v>
          </cell>
          <cell r="AZ15">
            <v>154266125</v>
          </cell>
          <cell r="BA15">
            <v>152542762.5</v>
          </cell>
          <cell r="BB15">
            <v>150996000</v>
          </cell>
          <cell r="BC15">
            <v>149607625</v>
          </cell>
          <cell r="BD15">
            <v>148207000</v>
          </cell>
          <cell r="BE15">
            <v>146422750</v>
          </cell>
          <cell r="BF15">
            <v>145022186.75</v>
          </cell>
          <cell r="BG15">
            <v>143189237.875</v>
          </cell>
          <cell r="BH15">
            <v>141587691.125</v>
          </cell>
          <cell r="BI15">
            <v>140016592</v>
          </cell>
          <cell r="BJ15">
            <v>137617316.75</v>
          </cell>
          <cell r="BK15">
            <v>151905915</v>
          </cell>
          <cell r="BL15">
            <v>150241659.375</v>
          </cell>
          <cell r="BM15">
            <v>148557747.25</v>
          </cell>
          <cell r="BN15">
            <v>196525251.625</v>
          </cell>
        </row>
        <row r="16">
          <cell r="B16">
            <v>4020330</v>
          </cell>
          <cell r="C16">
            <v>8165222778.75</v>
          </cell>
          <cell r="D16">
            <v>9759047962.5</v>
          </cell>
          <cell r="E16">
            <v>11079677271.25</v>
          </cell>
          <cell r="F16">
            <v>9722157483.75</v>
          </cell>
          <cell r="G16">
            <v>13985116305</v>
          </cell>
          <cell r="H16">
            <v>7719751253.75</v>
          </cell>
          <cell r="I16">
            <v>12389167120</v>
          </cell>
          <cell r="J16">
            <v>15237520250</v>
          </cell>
          <cell r="K16">
            <v>15507597150</v>
          </cell>
          <cell r="L16">
            <v>21353380832.5</v>
          </cell>
          <cell r="M16">
            <v>25481587762.5</v>
          </cell>
          <cell r="N16">
            <v>14011585437.5</v>
          </cell>
          <cell r="O16">
            <v>24060971358.75</v>
          </cell>
          <cell r="P16">
            <v>15634263056.25</v>
          </cell>
          <cell r="Q16">
            <v>15130235313.75</v>
          </cell>
          <cell r="R16">
            <v>18114231867.5</v>
          </cell>
          <cell r="S16">
            <v>12760604652.5</v>
          </cell>
          <cell r="T16">
            <v>19316988216.25</v>
          </cell>
          <cell r="U16">
            <v>17293999575</v>
          </cell>
          <cell r="V16">
            <v>13875342565</v>
          </cell>
          <cell r="W16">
            <v>12632710881.25</v>
          </cell>
          <cell r="X16">
            <v>11862248662.5</v>
          </cell>
          <cell r="Y16">
            <v>8394921763.75</v>
          </cell>
          <cell r="Z16">
            <v>18712450125</v>
          </cell>
          <cell r="AA16">
            <v>21574488235</v>
          </cell>
          <cell r="AB16">
            <v>20128520313.75</v>
          </cell>
          <cell r="AC16">
            <v>22720030383.75</v>
          </cell>
          <cell r="AD16">
            <v>24790825235</v>
          </cell>
          <cell r="AE16">
            <v>27696710200</v>
          </cell>
          <cell r="AF16">
            <v>31603716121.25</v>
          </cell>
          <cell r="AG16">
            <v>27551102413.75</v>
          </cell>
          <cell r="AH16">
            <v>39255423645</v>
          </cell>
          <cell r="AI16">
            <v>41541878598.75</v>
          </cell>
          <cell r="AJ16">
            <v>39085872500</v>
          </cell>
          <cell r="AK16">
            <v>28564102886.25</v>
          </cell>
          <cell r="AL16">
            <v>32050017625</v>
          </cell>
          <cell r="AM16">
            <v>34770110646.25</v>
          </cell>
          <cell r="AN16">
            <v>37913174157.5</v>
          </cell>
          <cell r="AO16">
            <v>12713506045</v>
          </cell>
          <cell r="AP16">
            <v>13334372888.75</v>
          </cell>
          <cell r="AQ16">
            <v>12031555338.75</v>
          </cell>
          <cell r="AR16">
            <v>14867979125</v>
          </cell>
          <cell r="AS16">
            <v>12976966625</v>
          </cell>
          <cell r="AT16">
            <v>11738054875</v>
          </cell>
          <cell r="AU16">
            <v>12408814500</v>
          </cell>
          <cell r="AV16">
            <v>6925285000</v>
          </cell>
          <cell r="AW16">
            <v>7157450125</v>
          </cell>
          <cell r="AX16">
            <v>11187976875</v>
          </cell>
          <cell r="AY16">
            <v>11591799250</v>
          </cell>
          <cell r="AZ16">
            <v>8343055625</v>
          </cell>
          <cell r="BA16">
            <v>9091041425</v>
          </cell>
          <cell r="BB16">
            <v>10228777500</v>
          </cell>
          <cell r="BC16">
            <v>10629965000</v>
          </cell>
          <cell r="BD16">
            <v>8742286000</v>
          </cell>
          <cell r="BE16">
            <v>10847642500</v>
          </cell>
          <cell r="BF16">
            <v>8966838005</v>
          </cell>
          <cell r="BG16">
            <v>11108587577.5</v>
          </cell>
          <cell r="BH16">
            <v>9069075330</v>
          </cell>
          <cell r="BI16">
            <v>9995239337.5</v>
          </cell>
          <cell r="BJ16">
            <v>23264591237.5</v>
          </cell>
          <cell r="BK16">
            <v>15225519037.5</v>
          </cell>
          <cell r="BL16">
            <v>13845762237.5</v>
          </cell>
          <cell r="BM16">
            <v>14545627462.5</v>
          </cell>
          <cell r="BN16">
            <v>12645308112.5</v>
          </cell>
        </row>
        <row r="17">
          <cell r="B17">
            <v>4020331</v>
          </cell>
          <cell r="C17">
            <v>15561260125</v>
          </cell>
          <cell r="D17">
            <v>16091982945</v>
          </cell>
          <cell r="E17">
            <v>14663083280</v>
          </cell>
          <cell r="F17">
            <v>15291109215</v>
          </cell>
          <cell r="G17">
            <v>17405943940</v>
          </cell>
          <cell r="H17">
            <v>18016767460</v>
          </cell>
          <cell r="I17">
            <v>21906044570</v>
          </cell>
          <cell r="J17">
            <v>19446624437.5</v>
          </cell>
          <cell r="K17">
            <v>17550650670</v>
          </cell>
          <cell r="L17">
            <v>16306294080</v>
          </cell>
          <cell r="M17">
            <v>13377681050</v>
          </cell>
          <cell r="N17">
            <v>11553561960</v>
          </cell>
          <cell r="O17">
            <v>10456336910</v>
          </cell>
          <cell r="P17">
            <v>9815956720</v>
          </cell>
          <cell r="Q17">
            <v>9079893360</v>
          </cell>
          <cell r="R17">
            <v>11042179490</v>
          </cell>
          <cell r="S17">
            <v>11510264130</v>
          </cell>
          <cell r="T17">
            <v>13451799540</v>
          </cell>
          <cell r="U17">
            <v>15670891745</v>
          </cell>
          <cell r="V17">
            <v>19485927550</v>
          </cell>
          <cell r="W17">
            <v>24032752730</v>
          </cell>
          <cell r="X17">
            <v>19816506390</v>
          </cell>
          <cell r="Y17">
            <v>20266135560</v>
          </cell>
          <cell r="Z17">
            <v>19849917950</v>
          </cell>
          <cell r="AA17">
            <v>18735892980</v>
          </cell>
          <cell r="AB17">
            <v>17790617170</v>
          </cell>
          <cell r="AC17">
            <v>16330478750</v>
          </cell>
          <cell r="AD17">
            <v>17845828010</v>
          </cell>
          <cell r="AE17">
            <v>23196727000</v>
          </cell>
          <cell r="AF17">
            <v>20474842730</v>
          </cell>
          <cell r="AG17">
            <v>15914406200</v>
          </cell>
          <cell r="AH17">
            <v>14800947100</v>
          </cell>
          <cell r="AI17">
            <v>14319497500</v>
          </cell>
          <cell r="AJ17">
            <v>13890813800</v>
          </cell>
          <cell r="AK17">
            <v>13852932600</v>
          </cell>
          <cell r="AL17">
            <v>13269508250</v>
          </cell>
          <cell r="AM17">
            <v>12886071200</v>
          </cell>
          <cell r="AN17">
            <v>13610719500</v>
          </cell>
          <cell r="AO17">
            <v>13357937400</v>
          </cell>
          <cell r="AP17">
            <v>14789540200</v>
          </cell>
          <cell r="AQ17">
            <v>12665302700</v>
          </cell>
          <cell r="AR17">
            <v>13293220750</v>
          </cell>
          <cell r="AS17">
            <v>10652816000</v>
          </cell>
          <cell r="AT17">
            <v>11200966250</v>
          </cell>
          <cell r="AU17">
            <v>11412804750</v>
          </cell>
          <cell r="AV17">
            <v>10934710875</v>
          </cell>
          <cell r="AW17">
            <v>9532618375</v>
          </cell>
          <cell r="AX17">
            <v>8311312875</v>
          </cell>
          <cell r="AY17">
            <v>9965577250</v>
          </cell>
          <cell r="AZ17">
            <v>9891397250</v>
          </cell>
          <cell r="BA17">
            <v>9457975100</v>
          </cell>
          <cell r="BB17">
            <v>9925249250</v>
          </cell>
          <cell r="BC17">
            <v>10389466250</v>
          </cell>
          <cell r="BD17">
            <v>11326416125</v>
          </cell>
          <cell r="BE17">
            <v>10955460375</v>
          </cell>
          <cell r="BF17">
            <v>11217504000</v>
          </cell>
          <cell r="BG17">
            <v>11194149100</v>
          </cell>
          <cell r="BH17">
            <v>11579594800</v>
          </cell>
          <cell r="BI17">
            <v>14083543900</v>
          </cell>
          <cell r="BJ17">
            <v>15554728600</v>
          </cell>
          <cell r="BK17">
            <v>20061828000</v>
          </cell>
          <cell r="BL17">
            <v>17139752700</v>
          </cell>
          <cell r="BM17">
            <v>17826462000</v>
          </cell>
          <cell r="BN17">
            <v>16324242200</v>
          </cell>
        </row>
        <row r="18">
          <cell r="B18">
            <v>4020332</v>
          </cell>
          <cell r="C18">
            <v>1467517800</v>
          </cell>
          <cell r="D18">
            <v>1675468500</v>
          </cell>
          <cell r="E18">
            <v>2361431700</v>
          </cell>
          <cell r="F18">
            <v>2617947600</v>
          </cell>
          <cell r="G18">
            <v>2286308500</v>
          </cell>
          <cell r="H18">
            <v>6707588870</v>
          </cell>
          <cell r="I18">
            <v>4518286300</v>
          </cell>
          <cell r="J18">
            <v>4503838500</v>
          </cell>
          <cell r="K18">
            <v>3371717400</v>
          </cell>
          <cell r="L18">
            <v>4677471240</v>
          </cell>
          <cell r="M18">
            <v>4786885490</v>
          </cell>
          <cell r="N18">
            <v>4800353750</v>
          </cell>
          <cell r="O18">
            <v>4113894450</v>
          </cell>
          <cell r="P18">
            <v>4213101580</v>
          </cell>
          <cell r="Q18">
            <v>4519032160</v>
          </cell>
          <cell r="R18">
            <v>5255005270</v>
          </cell>
          <cell r="S18">
            <v>5144084100</v>
          </cell>
          <cell r="T18">
            <v>5830424300</v>
          </cell>
          <cell r="U18">
            <v>4922280690</v>
          </cell>
          <cell r="V18">
            <v>6199113340</v>
          </cell>
          <cell r="W18">
            <v>6593540600</v>
          </cell>
          <cell r="X18">
            <v>6136677060</v>
          </cell>
          <cell r="Y18">
            <v>6599793700</v>
          </cell>
          <cell r="Z18">
            <v>7530287160</v>
          </cell>
          <cell r="AA18">
            <v>7449654490</v>
          </cell>
          <cell r="AB18">
            <v>5656595900</v>
          </cell>
          <cell r="AC18">
            <v>5007419250</v>
          </cell>
          <cell r="AD18">
            <v>5344372700</v>
          </cell>
          <cell r="AE18">
            <v>6951904520</v>
          </cell>
          <cell r="AF18">
            <v>9517147310</v>
          </cell>
          <cell r="AG18">
            <v>7717065200</v>
          </cell>
          <cell r="AH18">
            <v>7158981800</v>
          </cell>
          <cell r="AI18">
            <v>6960053900</v>
          </cell>
          <cell r="AJ18">
            <v>6343445400</v>
          </cell>
          <cell r="AK18">
            <v>7376259900</v>
          </cell>
          <cell r="AL18">
            <v>7310718750</v>
          </cell>
          <cell r="AM18">
            <v>7182464300</v>
          </cell>
          <cell r="AN18">
            <v>7699557900</v>
          </cell>
          <cell r="AO18">
            <v>9028320500</v>
          </cell>
          <cell r="AP18">
            <v>8945436156.25</v>
          </cell>
          <cell r="AQ18">
            <v>9418559966.25</v>
          </cell>
          <cell r="AR18">
            <v>9272979625</v>
          </cell>
          <cell r="AS18">
            <v>9473185250</v>
          </cell>
          <cell r="AT18">
            <v>10661769375</v>
          </cell>
          <cell r="AU18">
            <v>11658074625</v>
          </cell>
          <cell r="AV18">
            <v>12252912000</v>
          </cell>
          <cell r="AW18">
            <v>12595360750</v>
          </cell>
          <cell r="AX18">
            <v>12429260500</v>
          </cell>
          <cell r="AY18">
            <v>16742078875</v>
          </cell>
          <cell r="AZ18">
            <v>14696503375</v>
          </cell>
          <cell r="BA18">
            <v>13914878912.5</v>
          </cell>
          <cell r="BB18">
            <v>14478749625</v>
          </cell>
          <cell r="BC18">
            <v>14414737000</v>
          </cell>
          <cell r="BD18">
            <v>14241209250</v>
          </cell>
          <cell r="BE18">
            <v>13946900125</v>
          </cell>
          <cell r="BF18">
            <v>12405139428.75</v>
          </cell>
          <cell r="BG18">
            <v>12428316763.75</v>
          </cell>
          <cell r="BH18">
            <v>13259954800</v>
          </cell>
          <cell r="BI18">
            <v>13531810100</v>
          </cell>
          <cell r="BJ18">
            <v>15330561375</v>
          </cell>
          <cell r="BK18">
            <v>15264743337.5</v>
          </cell>
          <cell r="BL18">
            <v>14645323512.5</v>
          </cell>
          <cell r="BM18">
            <v>14937442850</v>
          </cell>
          <cell r="BN18">
            <v>14425674900</v>
          </cell>
        </row>
        <row r="19">
          <cell r="B19">
            <v>4020333</v>
          </cell>
          <cell r="C19">
            <v>383222842000</v>
          </cell>
          <cell r="D19">
            <v>382175485710</v>
          </cell>
          <cell r="E19">
            <v>381231141900</v>
          </cell>
          <cell r="F19">
            <v>377104493800</v>
          </cell>
          <cell r="G19">
            <v>385033236020</v>
          </cell>
          <cell r="H19">
            <v>385672504220</v>
          </cell>
          <cell r="I19">
            <v>389024446445</v>
          </cell>
          <cell r="J19">
            <v>387127580375</v>
          </cell>
          <cell r="K19">
            <v>395597131110</v>
          </cell>
          <cell r="L19">
            <v>400845464210</v>
          </cell>
          <cell r="M19">
            <v>407871190000</v>
          </cell>
          <cell r="N19">
            <v>408520176250</v>
          </cell>
          <cell r="O19">
            <v>411085760360</v>
          </cell>
          <cell r="P19">
            <v>413883567380</v>
          </cell>
          <cell r="Q19">
            <v>406584687590</v>
          </cell>
          <cell r="R19">
            <v>399247465990</v>
          </cell>
          <cell r="S19">
            <v>401125869265</v>
          </cell>
          <cell r="T19">
            <v>399417921060</v>
          </cell>
          <cell r="U19">
            <v>403139496510</v>
          </cell>
          <cell r="V19">
            <v>404803841810</v>
          </cell>
          <cell r="W19">
            <v>416462648720</v>
          </cell>
          <cell r="X19">
            <v>415941060580</v>
          </cell>
          <cell r="Y19">
            <v>428060475530</v>
          </cell>
          <cell r="Z19">
            <v>435451677625</v>
          </cell>
          <cell r="AA19">
            <v>431051573025</v>
          </cell>
          <cell r="AB19">
            <v>429132567095</v>
          </cell>
          <cell r="AC19">
            <v>439245843815</v>
          </cell>
          <cell r="AD19">
            <v>408900044750</v>
          </cell>
          <cell r="AE19">
            <v>422523691690</v>
          </cell>
          <cell r="AF19">
            <v>420454882800</v>
          </cell>
          <cell r="AG19">
            <v>409863900000</v>
          </cell>
          <cell r="AH19">
            <v>410257100000</v>
          </cell>
          <cell r="AI19">
            <v>414203350000</v>
          </cell>
          <cell r="AJ19">
            <v>411317337500</v>
          </cell>
          <cell r="AK19">
            <v>416310725000</v>
          </cell>
          <cell r="AL19">
            <v>416252962500</v>
          </cell>
          <cell r="AM19">
            <v>414306087500</v>
          </cell>
          <cell r="AN19">
            <v>417254600000</v>
          </cell>
          <cell r="AO19">
            <v>415449437500</v>
          </cell>
          <cell r="AP19">
            <v>419022600000</v>
          </cell>
          <cell r="AQ19">
            <v>426169812500</v>
          </cell>
          <cell r="AR19">
            <v>426324600000</v>
          </cell>
          <cell r="AS19">
            <v>433001950000</v>
          </cell>
          <cell r="AT19">
            <v>442089275000</v>
          </cell>
          <cell r="AU19">
            <v>443873337500</v>
          </cell>
          <cell r="AV19">
            <v>445001500000</v>
          </cell>
          <cell r="AW19">
            <v>457770700000</v>
          </cell>
          <cell r="AX19">
            <v>465555987500</v>
          </cell>
          <cell r="AY19">
            <v>466745237500</v>
          </cell>
          <cell r="AZ19">
            <v>466778687500</v>
          </cell>
          <cell r="BA19">
            <v>467930975000</v>
          </cell>
          <cell r="BB19">
            <v>303969425000</v>
          </cell>
          <cell r="BC19">
            <v>311211750000</v>
          </cell>
          <cell r="BD19">
            <v>315970812500</v>
          </cell>
          <cell r="BE19">
            <v>319932125000</v>
          </cell>
          <cell r="BF19">
            <v>331990300000</v>
          </cell>
          <cell r="BG19">
            <v>322942587500</v>
          </cell>
          <cell r="BH19">
            <v>321088737500</v>
          </cell>
          <cell r="BI19">
            <v>316138700000</v>
          </cell>
          <cell r="BJ19">
            <v>309152262500</v>
          </cell>
          <cell r="BK19">
            <v>314054450000</v>
          </cell>
          <cell r="BL19">
            <v>313030462500</v>
          </cell>
          <cell r="BM19">
            <v>319773625000</v>
          </cell>
          <cell r="BN19">
            <v>315327537500</v>
          </cell>
        </row>
        <row r="20">
          <cell r="B20">
            <v>4020334</v>
          </cell>
          <cell r="C20">
            <v>4331297100</v>
          </cell>
          <cell r="D20">
            <v>4253091850</v>
          </cell>
          <cell r="E20">
            <v>4228372355</v>
          </cell>
          <cell r="F20">
            <v>4142150845</v>
          </cell>
          <cell r="G20">
            <v>4296395500</v>
          </cell>
          <cell r="H20">
            <v>4285964015</v>
          </cell>
          <cell r="I20">
            <v>4360324385</v>
          </cell>
          <cell r="J20">
            <v>4174758180</v>
          </cell>
          <cell r="K20">
            <v>4005772370</v>
          </cell>
          <cell r="L20">
            <v>3966843975</v>
          </cell>
          <cell r="M20">
            <v>3908743735</v>
          </cell>
          <cell r="N20">
            <v>4286697085</v>
          </cell>
          <cell r="O20">
            <v>4092860965</v>
          </cell>
          <cell r="P20">
            <v>3947821880</v>
          </cell>
          <cell r="Q20">
            <v>3869347180</v>
          </cell>
          <cell r="R20">
            <v>3614152945</v>
          </cell>
          <cell r="S20">
            <v>3655181760</v>
          </cell>
          <cell r="T20">
            <v>3542650610</v>
          </cell>
          <cell r="U20">
            <v>4022810810</v>
          </cell>
          <cell r="V20">
            <v>4123593545</v>
          </cell>
          <cell r="W20">
            <v>4368409190</v>
          </cell>
          <cell r="X20">
            <v>4088049575</v>
          </cell>
          <cell r="Y20">
            <v>4387751990</v>
          </cell>
          <cell r="Z20">
            <v>4739070860</v>
          </cell>
          <cell r="AA20">
            <v>4245807305</v>
          </cell>
          <cell r="AB20">
            <v>4153115140</v>
          </cell>
          <cell r="AC20">
            <v>4848848090</v>
          </cell>
          <cell r="AD20">
            <v>4761379505</v>
          </cell>
          <cell r="AE20">
            <v>4849978470</v>
          </cell>
          <cell r="AF20">
            <v>4980421910</v>
          </cell>
          <cell r="AG20">
            <v>2455845500</v>
          </cell>
          <cell r="AH20">
            <v>2569581900</v>
          </cell>
          <cell r="AI20">
            <v>2546940300</v>
          </cell>
          <cell r="AJ20">
            <v>2704016700</v>
          </cell>
          <cell r="AK20">
            <v>2471727600</v>
          </cell>
          <cell r="AL20">
            <v>2954754375</v>
          </cell>
          <cell r="AM20">
            <v>3163670200</v>
          </cell>
          <cell r="AN20">
            <v>3119560100</v>
          </cell>
          <cell r="AO20">
            <v>3145460800</v>
          </cell>
          <cell r="AP20">
            <v>3174491300</v>
          </cell>
          <cell r="AQ20">
            <v>3162345700</v>
          </cell>
          <cell r="AR20">
            <v>3709474250</v>
          </cell>
          <cell r="AS20">
            <v>3644520625</v>
          </cell>
          <cell r="AT20">
            <v>3587140750</v>
          </cell>
          <cell r="AU20">
            <v>3567130250</v>
          </cell>
          <cell r="AV20">
            <v>3394491125</v>
          </cell>
          <cell r="AW20">
            <v>3396108875</v>
          </cell>
          <cell r="AX20">
            <v>3267330625</v>
          </cell>
          <cell r="AY20">
            <v>2904463625</v>
          </cell>
          <cell r="AZ20">
            <v>2917909125</v>
          </cell>
          <cell r="BA20">
            <v>2889089175</v>
          </cell>
          <cell r="BB20">
            <v>3697506250</v>
          </cell>
          <cell r="BC20">
            <v>3636781625</v>
          </cell>
          <cell r="BD20">
            <v>3646555250</v>
          </cell>
          <cell r="BE20">
            <v>3584219875</v>
          </cell>
          <cell r="BF20">
            <v>3576017800</v>
          </cell>
          <cell r="BG20">
            <v>3590238900</v>
          </cell>
          <cell r="BH20">
            <v>3795020300</v>
          </cell>
          <cell r="BI20">
            <v>3879482100</v>
          </cell>
          <cell r="BJ20">
            <v>3354694100</v>
          </cell>
          <cell r="BK20">
            <v>3318981793.75</v>
          </cell>
          <cell r="BL20">
            <v>3202427148.75</v>
          </cell>
          <cell r="BM20">
            <v>3230278216.25</v>
          </cell>
          <cell r="BN20">
            <v>3168722958.75</v>
          </cell>
        </row>
        <row r="21">
          <cell r="B21">
            <v>4020335</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row>
        <row r="22">
          <cell r="B22">
            <v>4020336</v>
          </cell>
          <cell r="C22">
            <v>41143951000</v>
          </cell>
          <cell r="D22">
            <v>42124101000</v>
          </cell>
          <cell r="E22">
            <v>41087584000</v>
          </cell>
          <cell r="F22">
            <v>40015905000</v>
          </cell>
          <cell r="G22">
            <v>40646176000</v>
          </cell>
          <cell r="H22">
            <v>41311684000</v>
          </cell>
          <cell r="I22">
            <v>41790564000</v>
          </cell>
          <cell r="J22">
            <v>41632183000</v>
          </cell>
          <cell r="K22">
            <v>41971818000</v>
          </cell>
          <cell r="L22">
            <v>42881103000</v>
          </cell>
          <cell r="M22">
            <v>43027841000</v>
          </cell>
          <cell r="N22">
            <v>44058545000</v>
          </cell>
          <cell r="O22">
            <v>44297021000</v>
          </cell>
          <cell r="P22">
            <v>43750485000</v>
          </cell>
          <cell r="Q22">
            <v>43339244000</v>
          </cell>
          <cell r="R22">
            <v>43727259000</v>
          </cell>
          <cell r="S22">
            <v>40792650000</v>
          </cell>
          <cell r="T22">
            <v>40772184000</v>
          </cell>
          <cell r="U22">
            <v>40380526000</v>
          </cell>
          <cell r="V22">
            <v>40649210000</v>
          </cell>
          <cell r="W22">
            <v>41735378000</v>
          </cell>
          <cell r="X22">
            <v>42613120000</v>
          </cell>
          <cell r="Y22">
            <v>42139325000</v>
          </cell>
          <cell r="Z22">
            <v>43079025000</v>
          </cell>
          <cell r="AA22">
            <v>43573561000</v>
          </cell>
          <cell r="AB22">
            <v>43290643000</v>
          </cell>
          <cell r="AC22">
            <v>44620983000</v>
          </cell>
          <cell r="AD22">
            <v>43757692000</v>
          </cell>
          <cell r="AE22">
            <v>44108654000</v>
          </cell>
          <cell r="AF22">
            <v>45646705000</v>
          </cell>
          <cell r="AG22">
            <v>45476182000</v>
          </cell>
          <cell r="AH22">
            <v>47156636000</v>
          </cell>
          <cell r="AI22">
            <v>49891124000</v>
          </cell>
          <cell r="AJ22">
            <v>49868712000</v>
          </cell>
          <cell r="AK22">
            <v>47137804000</v>
          </cell>
          <cell r="AL22">
            <v>49224528000</v>
          </cell>
          <cell r="AM22">
            <v>56121340500</v>
          </cell>
          <cell r="AN22">
            <v>56644717000</v>
          </cell>
          <cell r="AO22">
            <v>58829431000</v>
          </cell>
          <cell r="AP22">
            <v>56980871000</v>
          </cell>
          <cell r="AQ22">
            <v>57275795500</v>
          </cell>
          <cell r="AR22">
            <v>53652089250</v>
          </cell>
          <cell r="AS22">
            <v>54691347500</v>
          </cell>
          <cell r="AT22">
            <v>55377938125</v>
          </cell>
          <cell r="AU22">
            <v>56832302250</v>
          </cell>
          <cell r="AV22">
            <v>57955643625</v>
          </cell>
          <cell r="AW22">
            <v>58263847250</v>
          </cell>
          <cell r="AX22">
            <v>55580984375</v>
          </cell>
          <cell r="AY22">
            <v>57230986375</v>
          </cell>
          <cell r="AZ22">
            <v>57569596750</v>
          </cell>
          <cell r="BA22">
            <v>57423673200</v>
          </cell>
          <cell r="BB22">
            <v>57736478750</v>
          </cell>
          <cell r="BC22">
            <v>56760587375</v>
          </cell>
          <cell r="BD22">
            <v>57875681125</v>
          </cell>
          <cell r="BE22">
            <v>58469222625</v>
          </cell>
          <cell r="BF22">
            <v>59000316750</v>
          </cell>
          <cell r="BG22">
            <v>59736955125</v>
          </cell>
          <cell r="BH22">
            <v>61118067700</v>
          </cell>
          <cell r="BI22">
            <v>61994281050</v>
          </cell>
          <cell r="BJ22">
            <v>63692554562.5</v>
          </cell>
          <cell r="BK22">
            <v>64354257175</v>
          </cell>
          <cell r="BL22">
            <v>65673050562.5</v>
          </cell>
          <cell r="BM22">
            <v>65229875412.5</v>
          </cell>
          <cell r="BN22">
            <v>65237225625</v>
          </cell>
        </row>
        <row r="23">
          <cell r="B23">
            <v>4020337</v>
          </cell>
          <cell r="C23">
            <v>77480575000</v>
          </cell>
          <cell r="D23">
            <v>79509362500</v>
          </cell>
          <cell r="E23">
            <v>78277850000</v>
          </cell>
          <cell r="F23">
            <v>73989200000</v>
          </cell>
          <cell r="G23">
            <v>75339062500</v>
          </cell>
          <cell r="H23">
            <v>75193037500</v>
          </cell>
          <cell r="I23">
            <v>74432037500</v>
          </cell>
          <cell r="J23">
            <v>75203900000</v>
          </cell>
          <cell r="K23">
            <v>75750550000</v>
          </cell>
          <cell r="L23">
            <v>76611362500</v>
          </cell>
          <cell r="M23">
            <v>78477525000</v>
          </cell>
          <cell r="N23">
            <v>81336912500</v>
          </cell>
          <cell r="O23">
            <v>99374437500</v>
          </cell>
          <cell r="P23">
            <v>100932512500</v>
          </cell>
          <cell r="Q23">
            <v>102094087500</v>
          </cell>
          <cell r="R23">
            <v>102860487500</v>
          </cell>
          <cell r="S23">
            <v>104366737500</v>
          </cell>
          <cell r="T23">
            <v>105664462500</v>
          </cell>
          <cell r="U23">
            <v>106287275000</v>
          </cell>
          <cell r="V23">
            <v>106431462500</v>
          </cell>
          <cell r="W23">
            <v>107812000000</v>
          </cell>
          <cell r="X23">
            <v>108401875000</v>
          </cell>
          <cell r="Y23">
            <v>111605412500</v>
          </cell>
          <cell r="Z23">
            <v>110225537500</v>
          </cell>
          <cell r="AA23">
            <v>109670300000</v>
          </cell>
          <cell r="AB23">
            <v>110931462500</v>
          </cell>
          <cell r="AC23">
            <v>111574725000</v>
          </cell>
          <cell r="AD23">
            <v>112659562500</v>
          </cell>
          <cell r="AE23">
            <v>113732775000</v>
          </cell>
          <cell r="AF23">
            <v>114268525000</v>
          </cell>
          <cell r="AG23">
            <v>115925075000</v>
          </cell>
          <cell r="AH23">
            <v>116696012500</v>
          </cell>
          <cell r="AI23">
            <v>120071662500</v>
          </cell>
          <cell r="AJ23">
            <v>121760887500</v>
          </cell>
          <cell r="AK23">
            <v>126350312500</v>
          </cell>
          <cell r="AL23">
            <v>125112125000</v>
          </cell>
          <cell r="AM23">
            <v>136082387500</v>
          </cell>
          <cell r="AN23">
            <v>137371762500</v>
          </cell>
          <cell r="AO23">
            <v>137797450000</v>
          </cell>
          <cell r="AP23">
            <v>138421975000</v>
          </cell>
          <cell r="AQ23">
            <v>138683950000</v>
          </cell>
          <cell r="AR23">
            <v>137997125000</v>
          </cell>
          <cell r="AS23">
            <v>135061787500</v>
          </cell>
          <cell r="AT23">
            <v>135031162500</v>
          </cell>
          <cell r="AU23">
            <v>135192362500</v>
          </cell>
          <cell r="AV23">
            <v>135800975000</v>
          </cell>
          <cell r="AW23">
            <v>137072800000</v>
          </cell>
          <cell r="AX23">
            <v>134461475000</v>
          </cell>
          <cell r="AY23">
            <v>133332225000</v>
          </cell>
          <cell r="AZ23">
            <v>131496450000</v>
          </cell>
          <cell r="BA23">
            <v>131013462500</v>
          </cell>
          <cell r="BB23">
            <v>292361462500</v>
          </cell>
          <cell r="BC23">
            <v>292554487500</v>
          </cell>
          <cell r="BD23">
            <v>293235262500</v>
          </cell>
          <cell r="BE23">
            <v>294402712500</v>
          </cell>
          <cell r="BF23">
            <v>291286887500</v>
          </cell>
          <cell r="BG23">
            <v>288004700000</v>
          </cell>
          <cell r="BH23">
            <v>303861975000</v>
          </cell>
          <cell r="BI23">
            <v>316184812500</v>
          </cell>
          <cell r="BJ23">
            <v>320070462500</v>
          </cell>
          <cell r="BK23">
            <v>323842425000</v>
          </cell>
          <cell r="BL23">
            <v>333127700000</v>
          </cell>
          <cell r="BM23">
            <v>333363412500</v>
          </cell>
          <cell r="BN23">
            <v>330356712500</v>
          </cell>
        </row>
        <row r="24">
          <cell r="B24">
            <v>4020340</v>
          </cell>
          <cell r="AM24">
            <v>1.345464</v>
          </cell>
          <cell r="AN24">
            <v>1.2982689999999999</v>
          </cell>
          <cell r="AO24">
            <v>1.353969</v>
          </cell>
          <cell r="AP24">
            <v>1.363353</v>
          </cell>
          <cell r="AQ24">
            <v>1.2977590000000001</v>
          </cell>
          <cell r="AR24">
            <v>1.286705</v>
          </cell>
          <cell r="AS24">
            <v>1.304797</v>
          </cell>
          <cell r="AT24">
            <v>1.267833</v>
          </cell>
          <cell r="AU24">
            <v>1.3019970000000001</v>
          </cell>
          <cell r="AV24">
            <v>1.334368</v>
          </cell>
          <cell r="AW24">
            <v>1.3336060000000001</v>
          </cell>
          <cell r="AX24">
            <v>1.329339</v>
          </cell>
          <cell r="AY24">
            <v>1.3212330000000001</v>
          </cell>
          <cell r="AZ24">
            <v>1.3272759999999999</v>
          </cell>
          <cell r="BA24">
            <v>1.34642</v>
          </cell>
          <cell r="BB24">
            <v>1.3720460000000001</v>
          </cell>
          <cell r="BC24">
            <v>1.3529580000000001</v>
          </cell>
          <cell r="BD24">
            <v>1.379419</v>
          </cell>
          <cell r="BE24">
            <v>1.3799159999999999</v>
          </cell>
          <cell r="BF24">
            <v>1.3355980000000001</v>
          </cell>
          <cell r="BG24">
            <v>1.3452189999999999</v>
          </cell>
          <cell r="BH24">
            <v>1.3676699999999999</v>
          </cell>
          <cell r="BI24">
            <v>1.381105</v>
          </cell>
          <cell r="BJ24">
            <v>1.3186640000000001</v>
          </cell>
          <cell r="BK24">
            <v>1.375658</v>
          </cell>
          <cell r="BL24">
            <v>1.3298129999999999</v>
          </cell>
          <cell r="BM24">
            <v>1.32927</v>
          </cell>
          <cell r="BN24">
            <v>1.3639190000000001</v>
          </cell>
        </row>
        <row r="25">
          <cell r="B25">
            <v>4020341</v>
          </cell>
          <cell r="C25">
            <v>0.35878300000000002</v>
          </cell>
          <cell r="D25">
            <v>0.35002699999999998</v>
          </cell>
          <cell r="E25">
            <v>0.33652700000000002</v>
          </cell>
          <cell r="F25">
            <v>0.47987800000000003</v>
          </cell>
          <cell r="G25">
            <v>0.48568899999999998</v>
          </cell>
          <cell r="H25">
            <v>0.51002999999999998</v>
          </cell>
          <cell r="I25">
            <v>0.40798299999999998</v>
          </cell>
          <cell r="J25">
            <v>0.41549799999999998</v>
          </cell>
          <cell r="K25">
            <v>0.401092</v>
          </cell>
          <cell r="L25">
            <v>0.37457200000000002</v>
          </cell>
          <cell r="M25">
            <v>0.37042900000000001</v>
          </cell>
          <cell r="N25">
            <v>0.369537</v>
          </cell>
          <cell r="O25">
            <v>0.36385099999999998</v>
          </cell>
          <cell r="P25">
            <v>0.37314599999999998</v>
          </cell>
          <cell r="Q25">
            <v>0.53880099999999997</v>
          </cell>
          <cell r="R25">
            <v>0.51158700000000001</v>
          </cell>
          <cell r="S25">
            <v>0.51352399999999998</v>
          </cell>
          <cell r="T25">
            <v>0.51229499999999994</v>
          </cell>
          <cell r="U25">
            <v>0.49959100000000001</v>
          </cell>
          <cell r="V25">
            <v>0.52364200000000005</v>
          </cell>
          <cell r="W25">
            <v>0.56379400000000002</v>
          </cell>
          <cell r="X25">
            <v>0.53803299999999998</v>
          </cell>
          <cell r="Y25">
            <v>0.56007799999999996</v>
          </cell>
          <cell r="Z25">
            <v>0.56267299999999998</v>
          </cell>
          <cell r="AA25">
            <v>0.510347</v>
          </cell>
          <cell r="AB25">
            <v>0.51498900000000003</v>
          </cell>
          <cell r="AC25">
            <v>0.50344199999999995</v>
          </cell>
          <cell r="AD25">
            <v>0.51585899999999996</v>
          </cell>
          <cell r="AE25">
            <v>0.43399300000000002</v>
          </cell>
          <cell r="AF25">
            <v>0.41860999999999998</v>
          </cell>
          <cell r="AG25">
            <v>0.55896699999999999</v>
          </cell>
          <cell r="AH25">
            <v>0.54658399999999996</v>
          </cell>
          <cell r="AI25">
            <v>0.60054099999999999</v>
          </cell>
          <cell r="AJ25">
            <v>0.59628000000000003</v>
          </cell>
          <cell r="AK25">
            <v>0.58619900000000003</v>
          </cell>
          <cell r="AL25">
            <v>0.60089899999999996</v>
          </cell>
          <cell r="AM25">
            <v>0.50864399999999999</v>
          </cell>
          <cell r="AN25">
            <v>0.53696100000000002</v>
          </cell>
          <cell r="AO25">
            <v>0.54911399999999999</v>
          </cell>
          <cell r="AP25">
            <v>0.54439099999999996</v>
          </cell>
          <cell r="AQ25">
            <v>0.53807300000000002</v>
          </cell>
          <cell r="AR25">
            <v>0.50327999999999995</v>
          </cell>
          <cell r="AS25">
            <v>0.50358800000000004</v>
          </cell>
          <cell r="AT25">
            <v>0.50501200000000002</v>
          </cell>
          <cell r="AU25">
            <v>0.50639999999999996</v>
          </cell>
          <cell r="AV25">
            <v>0.48851099999999997</v>
          </cell>
          <cell r="AW25">
            <v>0.48494100000000001</v>
          </cell>
          <cell r="AX25">
            <v>0.49978499999999998</v>
          </cell>
          <cell r="AY25">
            <v>0.45183499999999999</v>
          </cell>
          <cell r="AZ25">
            <v>0.45225700000000002</v>
          </cell>
          <cell r="BA25">
            <v>0.44833299999999998</v>
          </cell>
          <cell r="BB25">
            <v>0.44915100000000002</v>
          </cell>
          <cell r="BC25">
            <v>0.44484200000000002</v>
          </cell>
          <cell r="BD25">
            <v>0.44442100000000001</v>
          </cell>
          <cell r="BE25">
            <v>0.43770199999999998</v>
          </cell>
          <cell r="BF25">
            <v>0.43426900000000002</v>
          </cell>
          <cell r="BG25">
            <v>0.43737799999999999</v>
          </cell>
          <cell r="BH25">
            <v>0.43529800000000002</v>
          </cell>
          <cell r="BI25">
            <v>0.45477000000000001</v>
          </cell>
          <cell r="BJ25">
            <v>0.451322</v>
          </cell>
          <cell r="BK25">
            <v>0.40268999999999999</v>
          </cell>
          <cell r="BL25">
            <v>0.39355699999999999</v>
          </cell>
          <cell r="BM25">
            <v>0.38778099999999999</v>
          </cell>
          <cell r="BN25">
            <v>0.38920700000000003</v>
          </cell>
        </row>
        <row r="26">
          <cell r="B26">
            <v>4020343</v>
          </cell>
          <cell r="C26">
            <v>1.4928349999999999</v>
          </cell>
          <cell r="D26">
            <v>1.499363</v>
          </cell>
          <cell r="E26">
            <v>1.515787</v>
          </cell>
          <cell r="F26">
            <v>1.582611</v>
          </cell>
          <cell r="G26">
            <v>1.6077630000000001</v>
          </cell>
          <cell r="H26">
            <v>1.4404459999999999</v>
          </cell>
          <cell r="I26">
            <v>1.474305</v>
          </cell>
          <cell r="J26">
            <v>1.4955830000000001</v>
          </cell>
          <cell r="K26">
            <v>1.523552</v>
          </cell>
          <cell r="L26">
            <v>1.5133490000000001</v>
          </cell>
          <cell r="M26">
            <v>1.51152</v>
          </cell>
          <cell r="N26">
            <v>1.5179990000000001</v>
          </cell>
          <cell r="O26">
            <v>1.511625</v>
          </cell>
          <cell r="P26">
            <v>1.4895430000000001</v>
          </cell>
          <cell r="Q26">
            <v>1.4428129999999999</v>
          </cell>
          <cell r="R26">
            <v>1.457335</v>
          </cell>
          <cell r="S26">
            <v>1.468089</v>
          </cell>
          <cell r="T26">
            <v>1.437924</v>
          </cell>
          <cell r="U26">
            <v>1.4473469999999999</v>
          </cell>
          <cell r="V26">
            <v>1.4154910000000001</v>
          </cell>
          <cell r="W26">
            <v>1.401133</v>
          </cell>
          <cell r="X26">
            <v>1.428555</v>
          </cell>
          <cell r="Y26">
            <v>1.3885190000000001</v>
          </cell>
          <cell r="Z26">
            <v>1.4175880000000001</v>
          </cell>
          <cell r="AA26">
            <v>1.4286730000000001</v>
          </cell>
          <cell r="AB26">
            <v>1.361504</v>
          </cell>
          <cell r="AC26">
            <v>1.3842350000000001</v>
          </cell>
          <cell r="AD26">
            <v>1.4328719999999999</v>
          </cell>
          <cell r="AE26">
            <v>1.4474929999999999</v>
          </cell>
          <cell r="AF26">
            <v>1.4453640000000001</v>
          </cell>
          <cell r="AG26">
            <v>1.4358610000000001</v>
          </cell>
          <cell r="AH26">
            <v>1.4352050000000001</v>
          </cell>
          <cell r="AI26">
            <v>1.3834660000000001</v>
          </cell>
          <cell r="AJ26">
            <v>1.3753880000000001</v>
          </cell>
          <cell r="AK26">
            <v>1.3869320000000001</v>
          </cell>
          <cell r="AL26">
            <v>1.379489</v>
          </cell>
          <cell r="AM26">
            <v>1.5278320000000001</v>
          </cell>
          <cell r="AN26">
            <v>1.4558869999999999</v>
          </cell>
          <cell r="AO26">
            <v>1.51519</v>
          </cell>
          <cell r="AP26">
            <v>1.52288</v>
          </cell>
          <cell r="AQ26">
            <v>1.4553020000000001</v>
          </cell>
          <cell r="AR26">
            <v>1.44231</v>
          </cell>
          <cell r="AS26">
            <v>1.460534</v>
          </cell>
          <cell r="AT26">
            <v>1.4239550000000001</v>
          </cell>
          <cell r="AU26">
            <v>1.45858</v>
          </cell>
          <cell r="AV26">
            <v>1.493044</v>
          </cell>
          <cell r="AW26">
            <v>1.490251</v>
          </cell>
          <cell r="AX26">
            <v>1.489636</v>
          </cell>
          <cell r="AY26">
            <v>1.4609000000000001</v>
          </cell>
          <cell r="AZ26">
            <v>1.467068</v>
          </cell>
          <cell r="BA26">
            <v>1.484996</v>
          </cell>
          <cell r="BB26">
            <v>1.5108520000000001</v>
          </cell>
          <cell r="BC26">
            <v>1.490421</v>
          </cell>
          <cell r="BD26">
            <v>1.516845</v>
          </cell>
          <cell r="BE26">
            <v>1.5160439999999999</v>
          </cell>
          <cell r="BF26">
            <v>1.4710319999999999</v>
          </cell>
          <cell r="BG26">
            <v>1.4804360000000001</v>
          </cell>
          <cell r="BH26">
            <v>1.502427</v>
          </cell>
          <cell r="BI26">
            <v>1.514956</v>
          </cell>
          <cell r="BJ26">
            <v>1.451446</v>
          </cell>
          <cell r="BK26">
            <v>1.493239</v>
          </cell>
          <cell r="BL26">
            <v>1.4447350000000001</v>
          </cell>
          <cell r="BM26">
            <v>1.442488</v>
          </cell>
          <cell r="BN26">
            <v>1.4775180000000001</v>
          </cell>
        </row>
        <row r="27">
          <cell r="B27">
            <v>4020344</v>
          </cell>
          <cell r="AM27">
            <v>1.345464</v>
          </cell>
          <cell r="AN27">
            <v>1.2982689999999999</v>
          </cell>
          <cell r="AO27">
            <v>1.353969</v>
          </cell>
          <cell r="AP27">
            <v>1.363353</v>
          </cell>
          <cell r="AQ27">
            <v>1.2977590000000001</v>
          </cell>
          <cell r="AR27">
            <v>1.286705</v>
          </cell>
          <cell r="AS27">
            <v>1.304797</v>
          </cell>
          <cell r="AT27">
            <v>1.267833</v>
          </cell>
          <cell r="AU27">
            <v>1.3019970000000001</v>
          </cell>
          <cell r="AV27">
            <v>1.334368</v>
          </cell>
          <cell r="AW27">
            <v>1.3336060000000001</v>
          </cell>
          <cell r="AX27">
            <v>1.329339</v>
          </cell>
          <cell r="AY27">
            <v>1.3212330000000001</v>
          </cell>
          <cell r="AZ27">
            <v>1.3272759999999999</v>
          </cell>
          <cell r="BA27">
            <v>1.34642</v>
          </cell>
          <cell r="BB27">
            <v>1.3720460000000001</v>
          </cell>
          <cell r="BC27">
            <v>1.3529580000000001</v>
          </cell>
          <cell r="BD27">
            <v>1.379419</v>
          </cell>
          <cell r="BE27">
            <v>1.3799159999999999</v>
          </cell>
          <cell r="BF27">
            <v>1.3355980000000001</v>
          </cell>
          <cell r="BG27">
            <v>1.3452189999999999</v>
          </cell>
          <cell r="BH27">
            <v>1.3676699999999999</v>
          </cell>
          <cell r="BI27">
            <v>1.381105</v>
          </cell>
          <cell r="BJ27">
            <v>1.3186640000000001</v>
          </cell>
          <cell r="BK27">
            <v>1.375658</v>
          </cell>
          <cell r="BL27">
            <v>1.3298129999999999</v>
          </cell>
          <cell r="BM27">
            <v>1.32927</v>
          </cell>
          <cell r="BN27">
            <v>1.3639190000000001</v>
          </cell>
        </row>
        <row r="28">
          <cell r="B28">
            <v>4020345</v>
          </cell>
          <cell r="AG28">
            <v>25938568210</v>
          </cell>
          <cell r="AH28">
            <v>24558338128.75</v>
          </cell>
          <cell r="AI28">
            <v>19693559955</v>
          </cell>
          <cell r="AJ28">
            <v>19980462520</v>
          </cell>
          <cell r="AK28">
            <v>17954032760</v>
          </cell>
          <cell r="AL28">
            <v>19347081750</v>
          </cell>
          <cell r="AM28">
            <v>18391707420</v>
          </cell>
          <cell r="AN28">
            <v>19697354388.75</v>
          </cell>
          <cell r="AO28">
            <v>19083079030</v>
          </cell>
          <cell r="AP28">
            <v>19897317512.5</v>
          </cell>
          <cell r="AQ28">
            <v>19093981368.75</v>
          </cell>
          <cell r="AR28">
            <v>18985955625</v>
          </cell>
          <cell r="AS28">
            <v>18394917375</v>
          </cell>
          <cell r="AT28">
            <v>21558145500</v>
          </cell>
          <cell r="AU28">
            <v>21441398625</v>
          </cell>
          <cell r="AV28">
            <v>20770286125</v>
          </cell>
          <cell r="AW28">
            <v>21400074125</v>
          </cell>
          <cell r="AX28">
            <v>22757285125</v>
          </cell>
          <cell r="AY28">
            <v>22732423125</v>
          </cell>
          <cell r="AZ28">
            <v>22041780750</v>
          </cell>
          <cell r="BA28">
            <v>21409319450</v>
          </cell>
          <cell r="BB28">
            <v>21415028500</v>
          </cell>
          <cell r="BC28">
            <v>20909804250</v>
          </cell>
          <cell r="BD28">
            <v>20930401875</v>
          </cell>
          <cell r="BE28">
            <v>20968619375</v>
          </cell>
          <cell r="BF28">
            <v>18363445175</v>
          </cell>
          <cell r="BG28">
            <v>19416479500</v>
          </cell>
          <cell r="BH28">
            <v>18426117075</v>
          </cell>
          <cell r="BI28">
            <v>18835401450</v>
          </cell>
          <cell r="BJ28">
            <v>20052450787.5</v>
          </cell>
          <cell r="BK28">
            <v>19782425925</v>
          </cell>
          <cell r="BL28">
            <v>19966100475</v>
          </cell>
          <cell r="BM28">
            <v>19751191350</v>
          </cell>
          <cell r="BN28">
            <v>18435820425</v>
          </cell>
        </row>
        <row r="29">
          <cell r="B29">
            <v>4020347</v>
          </cell>
          <cell r="C29">
            <v>14.19</v>
          </cell>
          <cell r="D29">
            <v>14.22</v>
          </cell>
          <cell r="E29">
            <v>14.29</v>
          </cell>
          <cell r="F29">
            <v>15.95</v>
          </cell>
          <cell r="G29">
            <v>16.25</v>
          </cell>
          <cell r="H29">
            <v>15.18</v>
          </cell>
          <cell r="I29">
            <v>14.71</v>
          </cell>
          <cell r="J29">
            <v>14.98</v>
          </cell>
          <cell r="K29">
            <v>15.14</v>
          </cell>
          <cell r="L29">
            <v>14.9</v>
          </cell>
          <cell r="M29">
            <v>14.9</v>
          </cell>
          <cell r="N29">
            <v>15</v>
          </cell>
          <cell r="O29">
            <v>14.95</v>
          </cell>
          <cell r="P29">
            <v>14.9</v>
          </cell>
          <cell r="Q29">
            <v>15.85</v>
          </cell>
          <cell r="R29">
            <v>15.75</v>
          </cell>
          <cell r="S29">
            <v>15.85</v>
          </cell>
          <cell r="T29">
            <v>15.6</v>
          </cell>
          <cell r="U29">
            <v>15.58</v>
          </cell>
          <cell r="V29">
            <v>15.51</v>
          </cell>
          <cell r="W29">
            <v>15.72</v>
          </cell>
          <cell r="X29">
            <v>15.73</v>
          </cell>
          <cell r="Y29">
            <v>15.59</v>
          </cell>
          <cell r="Z29">
            <v>15.84</v>
          </cell>
          <cell r="AA29">
            <v>15.51</v>
          </cell>
          <cell r="AB29">
            <v>15.01</v>
          </cell>
          <cell r="AC29">
            <v>15.1</v>
          </cell>
          <cell r="AD29">
            <v>15.59</v>
          </cell>
          <cell r="AE29">
            <v>15.05</v>
          </cell>
          <cell r="AF29">
            <v>14.91</v>
          </cell>
          <cell r="AG29">
            <v>15.96</v>
          </cell>
          <cell r="AH29">
            <v>15.85</v>
          </cell>
          <cell r="AI29">
            <v>15.87</v>
          </cell>
          <cell r="AJ29">
            <v>15.77</v>
          </cell>
          <cell r="AK29">
            <v>15.79</v>
          </cell>
          <cell r="AL29">
            <v>15.84</v>
          </cell>
          <cell r="AM29">
            <v>16.29</v>
          </cell>
          <cell r="AN29">
            <v>15.94</v>
          </cell>
          <cell r="AO29">
            <v>16.510000000000002</v>
          </cell>
          <cell r="AP29">
            <v>16.54</v>
          </cell>
          <cell r="AQ29">
            <v>15.95</v>
          </cell>
          <cell r="AR29">
            <v>15.56</v>
          </cell>
          <cell r="AS29">
            <v>15.71</v>
          </cell>
          <cell r="AT29">
            <v>15.43</v>
          </cell>
          <cell r="AU29">
            <v>15.72</v>
          </cell>
          <cell r="AV29">
            <v>15.85</v>
          </cell>
          <cell r="AW29">
            <v>15.8</v>
          </cell>
          <cell r="AX29">
            <v>15.92</v>
          </cell>
          <cell r="AY29">
            <v>15.3</v>
          </cell>
          <cell r="AZ29">
            <v>15.35</v>
          </cell>
          <cell r="BA29">
            <v>15.47</v>
          </cell>
          <cell r="BB29">
            <v>15.68</v>
          </cell>
          <cell r="BC29">
            <v>15.48</v>
          </cell>
          <cell r="BD29">
            <v>15.69</v>
          </cell>
          <cell r="BE29">
            <v>15.63</v>
          </cell>
          <cell r="BF29">
            <v>15.24</v>
          </cell>
          <cell r="BG29">
            <v>15.34</v>
          </cell>
          <cell r="BH29">
            <v>15.5</v>
          </cell>
          <cell r="BI29">
            <v>15.76</v>
          </cell>
          <cell r="BJ29">
            <v>15.22</v>
          </cell>
          <cell r="BK29">
            <v>15.17</v>
          </cell>
          <cell r="BL29">
            <v>14.71</v>
          </cell>
          <cell r="BM29">
            <v>14.64</v>
          </cell>
          <cell r="BN29">
            <v>14.93</v>
          </cell>
        </row>
        <row r="30">
          <cell r="B30">
            <v>4020348</v>
          </cell>
          <cell r="C30">
            <v>14.81</v>
          </cell>
          <cell r="D30">
            <v>14.8</v>
          </cell>
          <cell r="E30">
            <v>14.82</v>
          </cell>
          <cell r="F30">
            <v>16.5</v>
          </cell>
          <cell r="G30">
            <v>16.75</v>
          </cell>
          <cell r="H30">
            <v>15.6</v>
          </cell>
          <cell r="I30">
            <v>15.06</v>
          </cell>
          <cell r="J30">
            <v>15.29</v>
          </cell>
          <cell r="K30">
            <v>15.4</v>
          </cell>
          <cell r="L30">
            <v>15.1</v>
          </cell>
          <cell r="M30">
            <v>15.06</v>
          </cell>
          <cell r="N30">
            <v>15.1</v>
          </cell>
          <cell r="O30">
            <v>15</v>
          </cell>
          <cell r="P30">
            <v>14.9</v>
          </cell>
          <cell r="Q30">
            <v>15.85</v>
          </cell>
          <cell r="R30">
            <v>15.75</v>
          </cell>
          <cell r="S30">
            <v>15.85</v>
          </cell>
          <cell r="T30">
            <v>15.6</v>
          </cell>
          <cell r="U30">
            <v>15.58</v>
          </cell>
          <cell r="V30">
            <v>15.51</v>
          </cell>
          <cell r="W30">
            <v>15.72</v>
          </cell>
          <cell r="X30">
            <v>15.73</v>
          </cell>
          <cell r="Y30">
            <v>15.59</v>
          </cell>
          <cell r="Z30">
            <v>15.84</v>
          </cell>
          <cell r="AA30">
            <v>15.51</v>
          </cell>
          <cell r="AB30">
            <v>15.01</v>
          </cell>
          <cell r="AC30">
            <v>15.1</v>
          </cell>
          <cell r="AD30">
            <v>15.59</v>
          </cell>
          <cell r="AE30">
            <v>15.05</v>
          </cell>
          <cell r="AF30">
            <v>14.91</v>
          </cell>
          <cell r="AG30">
            <v>15.96</v>
          </cell>
          <cell r="AH30">
            <v>15.85</v>
          </cell>
          <cell r="AI30">
            <v>15.87</v>
          </cell>
          <cell r="AJ30">
            <v>15.77</v>
          </cell>
          <cell r="AK30">
            <v>15.79</v>
          </cell>
          <cell r="AL30">
            <v>15.84</v>
          </cell>
          <cell r="AM30">
            <v>16.29</v>
          </cell>
          <cell r="AN30">
            <v>15.94</v>
          </cell>
          <cell r="AO30">
            <v>16.510000000000002</v>
          </cell>
          <cell r="AP30">
            <v>16.54</v>
          </cell>
          <cell r="AQ30">
            <v>15.95</v>
          </cell>
          <cell r="AR30">
            <v>15.56</v>
          </cell>
          <cell r="AS30">
            <v>15.71</v>
          </cell>
          <cell r="AT30">
            <v>15.43</v>
          </cell>
          <cell r="AU30">
            <v>15.72</v>
          </cell>
          <cell r="AV30">
            <v>15.85</v>
          </cell>
          <cell r="AW30">
            <v>15.8</v>
          </cell>
          <cell r="AX30">
            <v>15.92</v>
          </cell>
          <cell r="AY30">
            <v>15.3</v>
          </cell>
          <cell r="AZ30">
            <v>15.35</v>
          </cell>
          <cell r="BA30">
            <v>15.47</v>
          </cell>
          <cell r="BB30">
            <v>15.68</v>
          </cell>
          <cell r="BC30">
            <v>15.48</v>
          </cell>
          <cell r="BD30">
            <v>15.69</v>
          </cell>
          <cell r="BE30">
            <v>15.63</v>
          </cell>
          <cell r="BF30">
            <v>15.24</v>
          </cell>
          <cell r="BG30">
            <v>15.34</v>
          </cell>
          <cell r="BH30">
            <v>15.5</v>
          </cell>
          <cell r="BI30">
            <v>15.76</v>
          </cell>
          <cell r="BJ30">
            <v>15.22</v>
          </cell>
          <cell r="BK30">
            <v>15.17</v>
          </cell>
          <cell r="BL30">
            <v>14.71</v>
          </cell>
          <cell r="BM30">
            <v>14.64</v>
          </cell>
          <cell r="BN30">
            <v>14.93</v>
          </cell>
        </row>
        <row r="31">
          <cell r="B31">
            <v>4020696</v>
          </cell>
          <cell r="C31">
            <v>1.4928349999999999</v>
          </cell>
          <cell r="D31">
            <v>1.499363</v>
          </cell>
          <cell r="E31">
            <v>1.515787</v>
          </cell>
          <cell r="F31">
            <v>1.582611</v>
          </cell>
          <cell r="G31">
            <v>1.6077630000000001</v>
          </cell>
          <cell r="H31">
            <v>1.4404459999999999</v>
          </cell>
          <cell r="I31">
            <v>1.474305</v>
          </cell>
          <cell r="J31">
            <v>1.4955830000000001</v>
          </cell>
          <cell r="K31">
            <v>1.523552</v>
          </cell>
          <cell r="L31">
            <v>1.5133490000000001</v>
          </cell>
          <cell r="M31">
            <v>1.51152</v>
          </cell>
          <cell r="N31">
            <v>1.5179990000000001</v>
          </cell>
          <cell r="O31">
            <v>1.511625</v>
          </cell>
          <cell r="P31">
            <v>1.4895430000000001</v>
          </cell>
          <cell r="Q31">
            <v>1.4428129999999999</v>
          </cell>
          <cell r="R31">
            <v>1.457335</v>
          </cell>
          <cell r="S31">
            <v>1.468089</v>
          </cell>
          <cell r="T31">
            <v>1.437924</v>
          </cell>
          <cell r="U31">
            <v>1.4473469999999999</v>
          </cell>
          <cell r="V31">
            <v>1.4154910000000001</v>
          </cell>
          <cell r="W31">
            <v>1.401133</v>
          </cell>
          <cell r="X31">
            <v>1.428555</v>
          </cell>
          <cell r="Y31">
            <v>1.3885190000000001</v>
          </cell>
          <cell r="Z31">
            <v>1.4175880000000001</v>
          </cell>
          <cell r="AA31">
            <v>1.4286730000000001</v>
          </cell>
          <cell r="AB31">
            <v>1.361504</v>
          </cell>
          <cell r="AC31">
            <v>1.3842350000000001</v>
          </cell>
          <cell r="AD31">
            <v>1.4328719999999999</v>
          </cell>
          <cell r="AE31">
            <v>1.4474929999999999</v>
          </cell>
          <cell r="AF31">
            <v>1.4453640000000001</v>
          </cell>
          <cell r="AG31">
            <v>1.4358610000000001</v>
          </cell>
          <cell r="AH31">
            <v>1.4352050000000001</v>
          </cell>
          <cell r="AI31">
            <v>1.3834660000000001</v>
          </cell>
          <cell r="AJ31">
            <v>1.3753880000000001</v>
          </cell>
          <cell r="AK31">
            <v>1.3869320000000001</v>
          </cell>
          <cell r="AL31">
            <v>1.379489</v>
          </cell>
          <cell r="AM31">
            <v>1.553504</v>
          </cell>
          <cell r="AN31">
            <v>1.4786589999999999</v>
          </cell>
          <cell r="AO31">
            <v>1.538081</v>
          </cell>
          <cell r="AP31">
            <v>1.546924</v>
          </cell>
          <cell r="AQ31">
            <v>1.4793080000000001</v>
          </cell>
          <cell r="AR31">
            <v>1.467179</v>
          </cell>
          <cell r="AS31">
            <v>1.4854579999999999</v>
          </cell>
          <cell r="AT31">
            <v>1.4490620000000001</v>
          </cell>
          <cell r="AU31">
            <v>1.506127</v>
          </cell>
          <cell r="AV31">
            <v>1.5432090000000001</v>
          </cell>
          <cell r="AW31">
            <v>1.542076</v>
          </cell>
          <cell r="AX31">
            <v>1.5379309999999999</v>
          </cell>
          <cell r="AY31">
            <v>1.5281370000000001</v>
          </cell>
          <cell r="AZ31">
            <v>1.5363579999999999</v>
          </cell>
          <cell r="BA31">
            <v>1.5564150000000001</v>
          </cell>
          <cell r="BB31">
            <v>1.5856349999999999</v>
          </cell>
          <cell r="BC31">
            <v>1.564953</v>
          </cell>
          <cell r="BD31">
            <v>1.5953619999999999</v>
          </cell>
          <cell r="BE31">
            <v>1.595737</v>
          </cell>
          <cell r="BF31">
            <v>1.5443480000000001</v>
          </cell>
          <cell r="BG31">
            <v>1.5555220000000001</v>
          </cell>
          <cell r="BH31">
            <v>1.5812489999999999</v>
          </cell>
          <cell r="BI31">
            <v>1.5928549999999999</v>
          </cell>
          <cell r="BJ31">
            <v>1.5252190000000001</v>
          </cell>
          <cell r="BK31">
            <v>1.590851</v>
          </cell>
          <cell r="BL31">
            <v>1.537903</v>
          </cell>
          <cell r="BM31">
            <v>1.5371729999999999</v>
          </cell>
          <cell r="BN31">
            <v>1.577936</v>
          </cell>
        </row>
        <row r="32">
          <cell r="B32">
            <v>4020697</v>
          </cell>
          <cell r="C32">
            <v>11.942683000000001</v>
          </cell>
          <cell r="D32">
            <v>11.994899999999999</v>
          </cell>
          <cell r="E32">
            <v>12.126294</v>
          </cell>
          <cell r="F32">
            <v>12.660888999999999</v>
          </cell>
          <cell r="G32">
            <v>12.862105</v>
          </cell>
          <cell r="H32">
            <v>11.523569999999999</v>
          </cell>
          <cell r="I32">
            <v>11.794437</v>
          </cell>
          <cell r="J32">
            <v>11.964664000000001</v>
          </cell>
          <cell r="K32">
            <v>12.188416</v>
          </cell>
          <cell r="L32">
            <v>12.106793</v>
          </cell>
          <cell r="M32">
            <v>12.092164</v>
          </cell>
          <cell r="N32">
            <v>12.143990000000001</v>
          </cell>
          <cell r="O32">
            <v>12.093003</v>
          </cell>
          <cell r="P32">
            <v>11.916344</v>
          </cell>
          <cell r="Q32">
            <v>11.542505999999999</v>
          </cell>
          <cell r="R32">
            <v>11.658683</v>
          </cell>
          <cell r="S32">
            <v>11.744714999999999</v>
          </cell>
          <cell r="T32">
            <v>11.503391000000001</v>
          </cell>
          <cell r="U32">
            <v>11.578776</v>
          </cell>
          <cell r="V32">
            <v>11.323926999999999</v>
          </cell>
          <cell r="W32">
            <v>11.209064</v>
          </cell>
          <cell r="X32">
            <v>11.428436</v>
          </cell>
          <cell r="Y32">
            <v>11.108150999999999</v>
          </cell>
          <cell r="Z32">
            <v>11.340707</v>
          </cell>
          <cell r="AA32">
            <v>11.429385</v>
          </cell>
          <cell r="AB32">
            <v>10.892030999999999</v>
          </cell>
          <cell r="AC32">
            <v>11.073880000000001</v>
          </cell>
          <cell r="AD32">
            <v>11.462974000000001</v>
          </cell>
          <cell r="AE32">
            <v>11.579946</v>
          </cell>
          <cell r="AF32">
            <v>11.562913999999999</v>
          </cell>
          <cell r="AG32">
            <v>11.486884999999999</v>
          </cell>
          <cell r="AH32">
            <v>11.481636999999999</v>
          </cell>
          <cell r="AI32">
            <v>11.067729</v>
          </cell>
          <cell r="AJ32">
            <v>11.0031</v>
          </cell>
          <cell r="AK32">
            <v>11.095457</v>
          </cell>
          <cell r="AL32">
            <v>11.035909</v>
          </cell>
          <cell r="AM32">
            <v>12.428034999999999</v>
          </cell>
          <cell r="AN32">
            <v>11.829269</v>
          </cell>
        </row>
        <row r="33">
          <cell r="B33">
            <v>4020698</v>
          </cell>
          <cell r="C33">
            <v>9.6641499999999994</v>
          </cell>
          <cell r="D33">
            <v>9.7524119999999996</v>
          </cell>
          <cell r="E33">
            <v>9.9233860000000007</v>
          </cell>
          <cell r="F33">
            <v>10.274727</v>
          </cell>
          <cell r="G33">
            <v>10.438079999999999</v>
          </cell>
          <cell r="H33">
            <v>9.2725880000000007</v>
          </cell>
          <cell r="I33">
            <v>9.5312619999999999</v>
          </cell>
          <cell r="J33">
            <v>9.7429970000000008</v>
          </cell>
          <cell r="K33">
            <v>9.9263130000000004</v>
          </cell>
          <cell r="L33">
            <v>9.8385130000000007</v>
          </cell>
          <cell r="M33">
            <v>9.8069780000000009</v>
          </cell>
          <cell r="N33">
            <v>9.8068220000000004</v>
          </cell>
          <cell r="O33">
            <v>9.7662239999999994</v>
          </cell>
          <cell r="P33">
            <v>9.5994220000000006</v>
          </cell>
          <cell r="Q33">
            <v>9.3094710000000003</v>
          </cell>
          <cell r="R33">
            <v>9.4251079999999998</v>
          </cell>
          <cell r="S33">
            <v>9.4945760000000003</v>
          </cell>
          <cell r="T33">
            <v>9.2980699999999992</v>
          </cell>
          <cell r="U33">
            <v>9.5021989999999992</v>
          </cell>
          <cell r="V33">
            <v>9.2860859999999992</v>
          </cell>
          <cell r="W33">
            <v>9.1934190000000005</v>
          </cell>
          <cell r="X33">
            <v>9.3850689999999997</v>
          </cell>
          <cell r="Y33">
            <v>9.1690629999999995</v>
          </cell>
          <cell r="Z33">
            <v>9.4856590000000001</v>
          </cell>
          <cell r="AA33">
            <v>9.5640970000000003</v>
          </cell>
          <cell r="AB33">
            <v>9.0942919999999994</v>
          </cell>
          <cell r="AC33">
            <v>9.2447730000000004</v>
          </cell>
          <cell r="AD33">
            <v>9.5159889999999994</v>
          </cell>
          <cell r="AE33">
            <v>9.6091560000000005</v>
          </cell>
          <cell r="AF33">
            <v>9.5774849999999994</v>
          </cell>
          <cell r="AG33">
            <v>9.5013629999999996</v>
          </cell>
          <cell r="AH33">
            <v>9.4812779999999997</v>
          </cell>
          <cell r="AI33">
            <v>9.1076169999999994</v>
          </cell>
          <cell r="AJ33">
            <v>9.0499460000000003</v>
          </cell>
          <cell r="AK33">
            <v>9.2515160000000005</v>
          </cell>
          <cell r="AL33">
            <v>9.1709239999999994</v>
          </cell>
          <cell r="AM33">
            <v>10.362432</v>
          </cell>
          <cell r="AN33">
            <v>9.9830410000000001</v>
          </cell>
          <cell r="AO33">
            <v>10.419859000000001</v>
          </cell>
          <cell r="AP33">
            <v>10.491517999999999</v>
          </cell>
          <cell r="AQ33">
            <v>9.9961029999999997</v>
          </cell>
          <cell r="AR33">
            <v>9.8631820000000001</v>
          </cell>
          <cell r="AS33">
            <v>9.9949309999999993</v>
          </cell>
          <cell r="AT33">
            <v>9.6879410000000004</v>
          </cell>
          <cell r="AU33">
            <v>9.9355980000000006</v>
          </cell>
          <cell r="AV33">
            <v>10.158374999999999</v>
          </cell>
          <cell r="AW33">
            <v>10.140146</v>
          </cell>
          <cell r="AX33">
            <v>10.28172</v>
          </cell>
          <cell r="AY33">
            <v>10.206329999999999</v>
          </cell>
          <cell r="AZ33">
            <v>10.253185</v>
          </cell>
          <cell r="BA33">
            <v>10.379346</v>
          </cell>
          <cell r="BB33">
            <v>10.553169</v>
          </cell>
          <cell r="BC33">
            <v>10.388723000000001</v>
          </cell>
          <cell r="BD33">
            <v>10.576684999999999</v>
          </cell>
          <cell r="BE33">
            <v>10.556716</v>
          </cell>
          <cell r="BF33">
            <v>10.183452000000001</v>
          </cell>
          <cell r="BG33">
            <v>10.230452</v>
          </cell>
          <cell r="BH33">
            <v>10.382984</v>
          </cell>
          <cell r="BI33">
            <v>10.43633</v>
          </cell>
          <cell r="BJ33">
            <v>9.9591539999999998</v>
          </cell>
          <cell r="BK33">
            <v>10.387047000000001</v>
          </cell>
          <cell r="BL33">
            <v>9.9907380000000003</v>
          </cell>
          <cell r="BM33">
            <v>10.002722</v>
          </cell>
          <cell r="BN33">
            <v>10.257365999999999</v>
          </cell>
        </row>
        <row r="34">
          <cell r="B34">
            <v>4020699</v>
          </cell>
          <cell r="C34">
            <v>1.8516189999999999</v>
          </cell>
          <cell r="D34">
            <v>1.8493889999999999</v>
          </cell>
          <cell r="E34">
            <v>1.852314</v>
          </cell>
          <cell r="F34">
            <v>2.0624889999999998</v>
          </cell>
          <cell r="G34">
            <v>2.0934529999999998</v>
          </cell>
          <cell r="H34">
            <v>1.9504760000000001</v>
          </cell>
          <cell r="I34">
            <v>1.882287</v>
          </cell>
          <cell r="J34">
            <v>1.911081</v>
          </cell>
          <cell r="K34">
            <v>1.924644</v>
          </cell>
          <cell r="L34">
            <v>1.887921</v>
          </cell>
          <cell r="M34">
            <v>1.8819490000000001</v>
          </cell>
          <cell r="N34">
            <v>1.8875360000000001</v>
          </cell>
          <cell r="O34">
            <v>1.8754770000000001</v>
          </cell>
          <cell r="P34">
            <v>1.862689</v>
          </cell>
          <cell r="Q34">
            <v>1.981614</v>
          </cell>
          <cell r="R34">
            <v>1.9689220000000001</v>
          </cell>
          <cell r="S34">
            <v>1.981614</v>
          </cell>
          <cell r="T34">
            <v>1.9502189999999999</v>
          </cell>
          <cell r="U34">
            <v>1.9469380000000001</v>
          </cell>
          <cell r="V34">
            <v>1.939133</v>
          </cell>
          <cell r="W34">
            <v>1.9649270000000001</v>
          </cell>
          <cell r="X34">
            <v>1.9665870000000001</v>
          </cell>
          <cell r="Y34">
            <v>1.9485969999999999</v>
          </cell>
          <cell r="Z34">
            <v>1.980261</v>
          </cell>
          <cell r="AA34">
            <v>1.9390210000000001</v>
          </cell>
          <cell r="AB34">
            <v>1.876493</v>
          </cell>
          <cell r="AC34">
            <v>1.887677</v>
          </cell>
          <cell r="AD34">
            <v>1.948731</v>
          </cell>
          <cell r="AE34">
            <v>1.881486</v>
          </cell>
          <cell r="AF34">
            <v>1.8639749999999999</v>
          </cell>
          <cell r="AG34">
            <v>1.9948269999999999</v>
          </cell>
          <cell r="AH34">
            <v>1.981789</v>
          </cell>
          <cell r="AI34">
            <v>1.9840070000000001</v>
          </cell>
          <cell r="AJ34">
            <v>1.971668</v>
          </cell>
          <cell r="AK34">
            <v>1.973131</v>
          </cell>
          <cell r="AL34">
            <v>1.9803869999999999</v>
          </cell>
          <cell r="AM34">
            <v>2.1057570000000001</v>
          </cell>
          <cell r="AN34">
            <v>2.0624859999999998</v>
          </cell>
          <cell r="AO34">
            <v>2.1351650000000002</v>
          </cell>
          <cell r="AP34">
            <v>2.1388099999999999</v>
          </cell>
          <cell r="AQ34">
            <v>2.0643210000000001</v>
          </cell>
          <cell r="AR34">
            <v>2.0368810000000002</v>
          </cell>
          <cell r="AS34">
            <v>2.055412</v>
          </cell>
          <cell r="AT34">
            <v>2.0071110000000001</v>
          </cell>
          <cell r="AU34">
            <v>2.0420289999999999</v>
          </cell>
          <cell r="AV34">
            <v>2.0421119999999999</v>
          </cell>
          <cell r="AW34">
            <v>2.0371739999999998</v>
          </cell>
          <cell r="AX34">
            <v>2.048467</v>
          </cell>
          <cell r="AY34">
            <v>2.0401220000000002</v>
          </cell>
          <cell r="AZ34">
            <v>2.0413839999999999</v>
          </cell>
          <cell r="BA34">
            <v>2.0440930000000002</v>
          </cell>
          <cell r="BB34">
            <v>2.0724339999999999</v>
          </cell>
          <cell r="BC34">
            <v>2.037023</v>
          </cell>
          <cell r="BD34">
            <v>2.0683560000000001</v>
          </cell>
          <cell r="BE34">
            <v>2.0444</v>
          </cell>
          <cell r="BF34">
            <v>1.989519</v>
          </cell>
          <cell r="BG34">
            <v>2.0146310000000001</v>
          </cell>
          <cell r="BH34">
            <v>2.0368390000000001</v>
          </cell>
          <cell r="BI34">
            <v>2.0616400000000001</v>
          </cell>
          <cell r="BJ34">
            <v>2.035561</v>
          </cell>
          <cell r="BK34">
            <v>2.1126049999999998</v>
          </cell>
          <cell r="BL34">
            <v>2.0485690000000001</v>
          </cell>
          <cell r="BM34">
            <v>2.0511180000000002</v>
          </cell>
          <cell r="BN34">
            <v>2.0936469999999998</v>
          </cell>
        </row>
        <row r="35">
          <cell r="B35">
            <v>4020740</v>
          </cell>
          <cell r="C35">
            <v>1</v>
          </cell>
          <cell r="D35">
            <v>1</v>
          </cell>
          <cell r="E35">
            <v>1</v>
          </cell>
          <cell r="F35">
            <v>1</v>
          </cell>
          <cell r="G35">
            <v>1</v>
          </cell>
          <cell r="H35">
            <v>1</v>
          </cell>
          <cell r="I35">
            <v>1</v>
          </cell>
          <cell r="J35">
            <v>1</v>
          </cell>
          <cell r="K35">
            <v>1</v>
          </cell>
          <cell r="L35">
            <v>1</v>
          </cell>
          <cell r="M35">
            <v>1</v>
          </cell>
          <cell r="N35">
            <v>3</v>
          </cell>
          <cell r="O35">
            <v>1</v>
          </cell>
          <cell r="P35">
            <v>1</v>
          </cell>
          <cell r="Q35">
            <v>1</v>
          </cell>
          <cell r="R35">
            <v>1</v>
          </cell>
          <cell r="S35">
            <v>1</v>
          </cell>
          <cell r="T35">
            <v>1</v>
          </cell>
          <cell r="U35">
            <v>1</v>
          </cell>
          <cell r="V35">
            <v>1</v>
          </cell>
          <cell r="W35">
            <v>1</v>
          </cell>
          <cell r="X35">
            <v>1</v>
          </cell>
          <cell r="Y35">
            <v>1</v>
          </cell>
          <cell r="Z35">
            <v>3</v>
          </cell>
          <cell r="AA35">
            <v>1</v>
          </cell>
          <cell r="AB35">
            <v>1</v>
          </cell>
          <cell r="AC35">
            <v>1</v>
          </cell>
          <cell r="AD35">
            <v>1</v>
          </cell>
          <cell r="AE35">
            <v>1</v>
          </cell>
          <cell r="AF35">
            <v>1</v>
          </cell>
          <cell r="AG35">
            <v>1</v>
          </cell>
          <cell r="AH35">
            <v>1</v>
          </cell>
          <cell r="AI35">
            <v>1</v>
          </cell>
          <cell r="AJ35">
            <v>1</v>
          </cell>
          <cell r="AK35">
            <v>1</v>
          </cell>
          <cell r="AL35">
            <v>3</v>
          </cell>
          <cell r="AM35">
            <v>1</v>
          </cell>
          <cell r="AN35">
            <v>1</v>
          </cell>
          <cell r="AO35">
            <v>1</v>
          </cell>
          <cell r="AP35">
            <v>1</v>
          </cell>
          <cell r="AQ35">
            <v>1</v>
          </cell>
          <cell r="AR35">
            <v>1</v>
          </cell>
          <cell r="AS35">
            <v>1</v>
          </cell>
          <cell r="AT35">
            <v>1</v>
          </cell>
          <cell r="AU35">
            <v>1</v>
          </cell>
          <cell r="AV35">
            <v>1</v>
          </cell>
          <cell r="AW35">
            <v>1</v>
          </cell>
          <cell r="AX35">
            <v>1</v>
          </cell>
          <cell r="AY35">
            <v>1</v>
          </cell>
          <cell r="AZ35">
            <v>1</v>
          </cell>
          <cell r="BA35">
            <v>1</v>
          </cell>
          <cell r="BB35">
            <v>1</v>
          </cell>
          <cell r="BC35">
            <v>1</v>
          </cell>
          <cell r="BD35">
            <v>1</v>
          </cell>
          <cell r="BE35">
            <v>1</v>
          </cell>
          <cell r="BF35">
            <v>1</v>
          </cell>
          <cell r="BG35">
            <v>1</v>
          </cell>
          <cell r="BH35">
            <v>1</v>
          </cell>
          <cell r="BI35">
            <v>1</v>
          </cell>
          <cell r="BJ35">
            <v>1</v>
          </cell>
          <cell r="BK35">
            <v>1</v>
          </cell>
          <cell r="BL35">
            <v>1</v>
          </cell>
          <cell r="BM35">
            <v>1</v>
          </cell>
          <cell r="BN35">
            <v>1</v>
          </cell>
        </row>
        <row r="36">
          <cell r="B36">
            <v>4021750</v>
          </cell>
          <cell r="C36">
            <v>14.812949</v>
          </cell>
          <cell r="D36">
            <v>14.795112</v>
          </cell>
          <cell r="E36">
            <v>14.818509000000001</v>
          </cell>
          <cell r="F36">
            <v>16.499915000000001</v>
          </cell>
          <cell r="G36">
            <v>16.747620000000001</v>
          </cell>
          <cell r="H36">
            <v>15.603807</v>
          </cell>
          <cell r="I36">
            <v>15.058299</v>
          </cell>
          <cell r="J36">
            <v>15.288652000000001</v>
          </cell>
          <cell r="K36">
            <v>15.397154</v>
          </cell>
          <cell r="L36">
            <v>15.103367</v>
          </cell>
          <cell r="M36">
            <v>15.055593</v>
          </cell>
          <cell r="N36">
            <v>15.100285</v>
          </cell>
          <cell r="O36">
            <v>15.003814</v>
          </cell>
          <cell r="P36">
            <v>14.901515</v>
          </cell>
          <cell r="Q36">
            <v>15.852912999999999</v>
          </cell>
          <cell r="R36">
            <v>15.751378000000001</v>
          </cell>
          <cell r="S36">
            <v>15.852909</v>
          </cell>
          <cell r="T36">
            <v>15.601755000000001</v>
          </cell>
          <cell r="U36">
            <v>15.575504</v>
          </cell>
          <cell r="V36">
            <v>15.513066</v>
          </cell>
          <cell r="W36">
            <v>15.719412</v>
          </cell>
          <cell r="X36">
            <v>15.732699</v>
          </cell>
          <cell r="Y36">
            <v>15.588774000000001</v>
          </cell>
          <cell r="Z36">
            <v>15.842086999999999</v>
          </cell>
          <cell r="AA36">
            <v>15.512165</v>
          </cell>
          <cell r="AB36">
            <v>15.011941999999999</v>
          </cell>
          <cell r="AC36">
            <v>15.101413000000001</v>
          </cell>
          <cell r="AD36">
            <v>15.58985</v>
          </cell>
          <cell r="AE36">
            <v>15.051890999999999</v>
          </cell>
          <cell r="AF36">
            <v>14.911797999999999</v>
          </cell>
          <cell r="AG36">
            <v>15.958618</v>
          </cell>
          <cell r="AH36">
            <v>15.854309000000001</v>
          </cell>
          <cell r="AI36">
            <v>15.872057</v>
          </cell>
          <cell r="AJ36">
            <v>15.773343000000001</v>
          </cell>
          <cell r="AK36">
            <v>15.785045999999999</v>
          </cell>
          <cell r="AL36">
            <v>15.843097999999999</v>
          </cell>
          <cell r="AM36">
            <v>16.291810999999999</v>
          </cell>
          <cell r="AN36">
            <v>15.942786</v>
          </cell>
          <cell r="AO36">
            <v>16.514429</v>
          </cell>
          <cell r="AP36">
            <v>16.538173</v>
          </cell>
          <cell r="AQ36">
            <v>15.947001</v>
          </cell>
          <cell r="AR36">
            <v>15.564717</v>
          </cell>
          <cell r="AS36">
            <v>15.712974000000001</v>
          </cell>
          <cell r="AT36">
            <v>15.431737</v>
          </cell>
          <cell r="AU36">
            <v>15.719837999999999</v>
          </cell>
          <cell r="AV36">
            <v>15.852434000000001</v>
          </cell>
          <cell r="AW36">
            <v>15.801538000000001</v>
          </cell>
          <cell r="AX36">
            <v>15.915365</v>
          </cell>
          <cell r="AY36">
            <v>15.301882000000001</v>
          </cell>
          <cell r="AZ36">
            <v>15.354599</v>
          </cell>
          <cell r="BA36">
            <v>15.466628999999999</v>
          </cell>
          <cell r="BB36">
            <v>15.680028</v>
          </cell>
          <cell r="BC36">
            <v>15.482106</v>
          </cell>
          <cell r="BD36">
            <v>15.690125999999999</v>
          </cell>
          <cell r="BE36">
            <v>15.629967000000001</v>
          </cell>
          <cell r="BF36">
            <v>15.242414</v>
          </cell>
          <cell r="BG36">
            <v>15.342511</v>
          </cell>
          <cell r="BH36">
            <v>15.501799</v>
          </cell>
          <cell r="BI36">
            <v>15.757802999999999</v>
          </cell>
          <cell r="BJ36">
            <v>15.222147</v>
          </cell>
          <cell r="BK36">
            <v>15.167433000000001</v>
          </cell>
          <cell r="BL36">
            <v>14.706331</v>
          </cell>
          <cell r="BM36">
            <v>14.642151999999999</v>
          </cell>
          <cell r="BN36">
            <v>14.933794000000001</v>
          </cell>
        </row>
        <row r="37">
          <cell r="B37">
            <v>4021751</v>
          </cell>
          <cell r="C37">
            <v>24.329781000000001</v>
          </cell>
          <cell r="D37">
            <v>24.557030999999998</v>
          </cell>
          <cell r="E37">
            <v>24.940726999999999</v>
          </cell>
          <cell r="F37">
            <v>28.041218000000001</v>
          </cell>
          <cell r="G37">
            <v>28.358664000000001</v>
          </cell>
          <cell r="H37">
            <v>25.954273000000001</v>
          </cell>
          <cell r="I37">
            <v>25.243459999999999</v>
          </cell>
          <cell r="J37">
            <v>25.971920999999998</v>
          </cell>
          <cell r="K37">
            <v>26.008998999999999</v>
          </cell>
          <cell r="L37">
            <v>25.858453999999998</v>
          </cell>
          <cell r="M37">
            <v>25.531424000000001</v>
          </cell>
          <cell r="N37">
            <v>25.469148000000001</v>
          </cell>
          <cell r="O37">
            <v>24.596018000000001</v>
          </cell>
          <cell r="P37">
            <v>23.875904999999999</v>
          </cell>
          <cell r="Q37">
            <v>26.956665000000001</v>
          </cell>
          <cell r="R37">
            <v>27.513743000000002</v>
          </cell>
          <cell r="S37">
            <v>27.443959</v>
          </cell>
          <cell r="T37">
            <v>27.419449</v>
          </cell>
          <cell r="U37">
            <v>27.566614999999999</v>
          </cell>
          <cell r="V37">
            <v>27.378627000000002</v>
          </cell>
          <cell r="W37">
            <v>27.201239000000001</v>
          </cell>
          <cell r="X37">
            <v>27.451222999999999</v>
          </cell>
          <cell r="Y37">
            <v>26.384761999999998</v>
          </cell>
          <cell r="Z37">
            <v>26.670589</v>
          </cell>
          <cell r="AA37">
            <v>26.789618999999998</v>
          </cell>
          <cell r="AB37">
            <v>25.990739999999999</v>
          </cell>
          <cell r="AC37">
            <v>26.006402000000001</v>
          </cell>
          <cell r="AD37">
            <v>27.650666999999999</v>
          </cell>
          <cell r="AE37">
            <v>25.789663999999998</v>
          </cell>
          <cell r="AF37">
            <v>24.974519000000001</v>
          </cell>
          <cell r="AG37">
            <v>26.981905999999999</v>
          </cell>
          <cell r="AH37">
            <v>27.239523999999999</v>
          </cell>
          <cell r="AI37">
            <v>27.264136000000001</v>
          </cell>
          <cell r="AJ37">
            <v>27.727119999999999</v>
          </cell>
          <cell r="AK37">
            <v>27.542345000000001</v>
          </cell>
          <cell r="AL37">
            <v>27.110503999999999</v>
          </cell>
          <cell r="AM37">
            <v>27.700071999999999</v>
          </cell>
          <cell r="AN37">
            <v>27.091365</v>
          </cell>
          <cell r="AO37">
            <v>27.381572999999999</v>
          </cell>
          <cell r="AP37">
            <v>27.521882999999999</v>
          </cell>
          <cell r="AQ37">
            <v>26.661187000000002</v>
          </cell>
          <cell r="AR37">
            <v>26.474606000000001</v>
          </cell>
          <cell r="AS37">
            <v>26.636541000000001</v>
          </cell>
          <cell r="AT37">
            <v>25.535043999999999</v>
          </cell>
          <cell r="AU37">
            <v>25.765761000000001</v>
          </cell>
          <cell r="AV37">
            <v>25.560493000000001</v>
          </cell>
          <cell r="AW37">
            <v>25.295501000000002</v>
          </cell>
          <cell r="AX37">
            <v>24.814627999999999</v>
          </cell>
          <cell r="AY37">
            <v>24.089699</v>
          </cell>
          <cell r="AZ37">
            <v>24.296911000000001</v>
          </cell>
          <cell r="BA37">
            <v>24.736409999999999</v>
          </cell>
          <cell r="BB37">
            <v>25.052423000000001</v>
          </cell>
          <cell r="BC37">
            <v>24.756305999999999</v>
          </cell>
          <cell r="BD37">
            <v>24.838677000000001</v>
          </cell>
          <cell r="BE37">
            <v>24.805228</v>
          </cell>
          <cell r="BF37">
            <v>24.127632999999999</v>
          </cell>
          <cell r="BG37">
            <v>24.682130000000001</v>
          </cell>
          <cell r="BH37">
            <v>24.483609999999999</v>
          </cell>
          <cell r="BI37">
            <v>24.668921000000001</v>
          </cell>
          <cell r="BJ37">
            <v>23.939758999999999</v>
          </cell>
          <cell r="BK37">
            <v>23.153001</v>
          </cell>
          <cell r="BL37">
            <v>22.785692999999998</v>
          </cell>
          <cell r="BM37">
            <v>22.809647999999999</v>
          </cell>
          <cell r="BN37">
            <v>23.515239000000001</v>
          </cell>
        </row>
        <row r="38">
          <cell r="B38">
            <v>4021752</v>
          </cell>
          <cell r="C38">
            <v>47.243245999999999</v>
          </cell>
          <cell r="D38">
            <v>46.686976999999999</v>
          </cell>
          <cell r="E38">
            <v>46.106546000000002</v>
          </cell>
          <cell r="F38">
            <v>51.218862999999999</v>
          </cell>
          <cell r="G38">
            <v>52.748277000000002</v>
          </cell>
          <cell r="H38">
            <v>51.656348000000001</v>
          </cell>
          <cell r="I38">
            <v>49.501752000000003</v>
          </cell>
          <cell r="J38">
            <v>49.553624999999997</v>
          </cell>
          <cell r="K38">
            <v>51.042364999999997</v>
          </cell>
          <cell r="L38">
            <v>48.981783999999998</v>
          </cell>
          <cell r="M38">
            <v>50.370291000000002</v>
          </cell>
          <cell r="N38">
            <v>51.757697</v>
          </cell>
          <cell r="O38">
            <v>55.320841999999999</v>
          </cell>
          <cell r="P38">
            <v>59.358474999999999</v>
          </cell>
          <cell r="Q38">
            <v>54.203757000000003</v>
          </cell>
          <cell r="R38">
            <v>50.829988</v>
          </cell>
          <cell r="S38">
            <v>52.305861</v>
          </cell>
          <cell r="T38">
            <v>49.811103000000003</v>
          </cell>
          <cell r="U38">
            <v>48.905380999999998</v>
          </cell>
          <cell r="V38">
            <v>48.896675999999999</v>
          </cell>
          <cell r="W38">
            <v>51.256678000000001</v>
          </cell>
          <cell r="X38">
            <v>50.620050999999997</v>
          </cell>
          <cell r="Y38">
            <v>53.386124000000002</v>
          </cell>
          <cell r="Z38">
            <v>54.791240000000002</v>
          </cell>
          <cell r="AA38">
            <v>50.824157999999997</v>
          </cell>
          <cell r="AB38">
            <v>49.134216000000002</v>
          </cell>
          <cell r="AC38">
            <v>49.818398999999999</v>
          </cell>
          <cell r="AD38">
            <v>49.146697000000003</v>
          </cell>
          <cell r="AE38">
            <v>50.688519999999997</v>
          </cell>
          <cell r="AF38">
            <v>53.258249999999997</v>
          </cell>
          <cell r="AG38">
            <v>55.449748</v>
          </cell>
          <cell r="AH38">
            <v>53.107776999999999</v>
          </cell>
          <cell r="AI38">
            <v>53.160758000000001</v>
          </cell>
          <cell r="AJ38">
            <v>50.306038999999998</v>
          </cell>
          <cell r="AK38">
            <v>51.127127999999999</v>
          </cell>
          <cell r="AL38">
            <v>53.743865999999997</v>
          </cell>
          <cell r="AM38">
            <v>55.729740999999997</v>
          </cell>
          <cell r="AN38">
            <v>54.487029999999997</v>
          </cell>
          <cell r="AO38">
            <v>60.149768000000002</v>
          </cell>
          <cell r="AP38">
            <v>59.601491000000003</v>
          </cell>
          <cell r="AQ38">
            <v>56.726357999999998</v>
          </cell>
          <cell r="AR38">
            <v>53.268428</v>
          </cell>
          <cell r="AS38">
            <v>54.298582000000003</v>
          </cell>
          <cell r="AT38">
            <v>56.325144000000002</v>
          </cell>
          <cell r="AU38">
            <v>58.833759999999998</v>
          </cell>
          <cell r="AV38">
            <v>62.210644000000002</v>
          </cell>
          <cell r="AW38">
            <v>62.846181999999999</v>
          </cell>
          <cell r="AX38">
            <v>68.815048000000004</v>
          </cell>
          <cell r="AY38">
            <v>63.895916999999997</v>
          </cell>
          <cell r="AZ38">
            <v>63.431009000000003</v>
          </cell>
          <cell r="BA38">
            <v>62.054082000000001</v>
          </cell>
          <cell r="BB38">
            <v>63.247307999999997</v>
          </cell>
          <cell r="BC38">
            <v>62.117249000000001</v>
          </cell>
          <cell r="BD38">
            <v>64.701446000000004</v>
          </cell>
          <cell r="BE38">
            <v>63.834819000000003</v>
          </cell>
          <cell r="BF38">
            <v>62.601294000000003</v>
          </cell>
          <cell r="BG38">
            <v>60.532998999999997</v>
          </cell>
          <cell r="BH38">
            <v>64.053763000000004</v>
          </cell>
          <cell r="BI38">
            <v>66.516767000000002</v>
          </cell>
          <cell r="BJ38">
            <v>63.309610999999997</v>
          </cell>
          <cell r="BK38">
            <v>69.154546999999994</v>
          </cell>
          <cell r="BL38">
            <v>63.505898000000002</v>
          </cell>
          <cell r="BM38">
            <v>61.907440999999999</v>
          </cell>
          <cell r="BN38">
            <v>61.563564999999997</v>
          </cell>
        </row>
        <row r="39">
          <cell r="B39">
            <v>4021753</v>
          </cell>
          <cell r="C39">
            <v>190.855594</v>
          </cell>
          <cell r="D39">
            <v>183.51639599999999</v>
          </cell>
          <cell r="E39">
            <v>175.46275900000001</v>
          </cell>
          <cell r="F39">
            <v>184.48387399999999</v>
          </cell>
          <cell r="G39">
            <v>182.168657</v>
          </cell>
          <cell r="H39">
            <v>161.318488</v>
          </cell>
          <cell r="I39">
            <v>151.675209</v>
          </cell>
          <cell r="J39">
            <v>148.70525000000001</v>
          </cell>
          <cell r="K39">
            <v>144.77500699999999</v>
          </cell>
          <cell r="L39">
            <v>140.39864399999999</v>
          </cell>
          <cell r="M39">
            <v>135.13318599999999</v>
          </cell>
          <cell r="N39">
            <v>130.89130700000001</v>
          </cell>
          <cell r="O39">
            <v>126.32066399999999</v>
          </cell>
          <cell r="P39">
            <v>119.37095600000001</v>
          </cell>
          <cell r="Q39">
            <v>132.72443000000001</v>
          </cell>
          <cell r="R39">
            <v>133.91161299999999</v>
          </cell>
          <cell r="S39">
            <v>132.913376</v>
          </cell>
          <cell r="T39">
            <v>132.467095</v>
          </cell>
          <cell r="U39">
            <v>133.690403</v>
          </cell>
          <cell r="V39">
            <v>133.58877799999999</v>
          </cell>
          <cell r="W39">
            <v>136.185517</v>
          </cell>
          <cell r="X39">
            <v>135.52675600000001</v>
          </cell>
          <cell r="Y39">
            <v>133.03879599999999</v>
          </cell>
          <cell r="Z39">
            <v>135.548778</v>
          </cell>
          <cell r="AA39">
            <v>134.013013</v>
          </cell>
          <cell r="AB39">
            <v>128.43607900000001</v>
          </cell>
          <cell r="AC39">
            <v>129.971484</v>
          </cell>
          <cell r="AD39">
            <v>131.03480300000001</v>
          </cell>
          <cell r="AE39">
            <v>126.051298</v>
          </cell>
          <cell r="AF39">
            <v>121.304028</v>
          </cell>
          <cell r="AG39">
            <v>132.172889</v>
          </cell>
          <cell r="AH39">
            <v>132.74323200000001</v>
          </cell>
          <cell r="AI39">
            <v>133.07221799999999</v>
          </cell>
          <cell r="AJ39">
            <v>134.156182</v>
          </cell>
          <cell r="AK39">
            <v>133.61338799999999</v>
          </cell>
          <cell r="AL39">
            <v>131.12825599999999</v>
          </cell>
          <cell r="AM39">
            <v>136.317791</v>
          </cell>
          <cell r="AN39">
            <v>134.063151</v>
          </cell>
          <cell r="AO39">
            <v>135.006888</v>
          </cell>
          <cell r="AP39">
            <v>135.99255099999999</v>
          </cell>
          <cell r="AQ39">
            <v>132.07390699999999</v>
          </cell>
          <cell r="AR39">
            <v>129.81984199999999</v>
          </cell>
          <cell r="AS39">
            <v>130.16468599999999</v>
          </cell>
          <cell r="AT39">
            <v>126.813579</v>
          </cell>
          <cell r="AU39">
            <v>128.11236500000001</v>
          </cell>
          <cell r="AV39">
            <v>126.83114999999999</v>
          </cell>
          <cell r="AW39">
            <v>127.544648</v>
          </cell>
          <cell r="AX39">
            <v>124.971137</v>
          </cell>
          <cell r="AY39">
            <v>122.108086</v>
          </cell>
          <cell r="AZ39">
            <v>121.88567</v>
          </cell>
          <cell r="BA39">
            <v>123.242031</v>
          </cell>
          <cell r="BB39">
            <v>124.252177</v>
          </cell>
          <cell r="BC39">
            <v>123.481829</v>
          </cell>
          <cell r="BD39">
            <v>124.70456799999999</v>
          </cell>
          <cell r="BE39">
            <v>124.997676</v>
          </cell>
          <cell r="BF39">
            <v>122.15919100000001</v>
          </cell>
          <cell r="BG39">
            <v>122.799983</v>
          </cell>
          <cell r="BH39">
            <v>124.175708</v>
          </cell>
          <cell r="BI39">
            <v>126.742988</v>
          </cell>
          <cell r="BJ39">
            <v>123.048917</v>
          </cell>
          <cell r="BK39">
            <v>120.781341</v>
          </cell>
          <cell r="BL39">
            <v>119.557609</v>
          </cell>
          <cell r="BM39">
            <v>120.456857</v>
          </cell>
          <cell r="BN39">
            <v>122.051942</v>
          </cell>
        </row>
        <row r="40">
          <cell r="B40">
            <v>4021754</v>
          </cell>
          <cell r="C40">
            <v>11.942683000000001</v>
          </cell>
          <cell r="D40">
            <v>11.994899999999999</v>
          </cell>
          <cell r="E40">
            <v>12.126294</v>
          </cell>
          <cell r="F40">
            <v>12.660888999999999</v>
          </cell>
          <cell r="G40">
            <v>12.862105</v>
          </cell>
          <cell r="H40">
            <v>11.523569999999999</v>
          </cell>
          <cell r="I40">
            <v>11.794437</v>
          </cell>
          <cell r="J40">
            <v>11.964664000000001</v>
          </cell>
          <cell r="K40">
            <v>12.188416</v>
          </cell>
          <cell r="L40">
            <v>12.106793</v>
          </cell>
          <cell r="M40">
            <v>12.092164</v>
          </cell>
          <cell r="N40">
            <v>12.143990000000001</v>
          </cell>
          <cell r="O40">
            <v>12.093003</v>
          </cell>
          <cell r="P40">
            <v>11.916344</v>
          </cell>
          <cell r="Q40">
            <v>11.542505999999999</v>
          </cell>
          <cell r="R40">
            <v>11.658683</v>
          </cell>
          <cell r="S40">
            <v>11.744714999999999</v>
          </cell>
          <cell r="T40">
            <v>11.503391000000001</v>
          </cell>
          <cell r="U40">
            <v>11.578776</v>
          </cell>
          <cell r="V40">
            <v>11.323926999999999</v>
          </cell>
          <cell r="W40">
            <v>11.209064</v>
          </cell>
          <cell r="X40">
            <v>11.428436</v>
          </cell>
          <cell r="Y40">
            <v>11.108150999999999</v>
          </cell>
          <cell r="Z40">
            <v>11.340707</v>
          </cell>
          <cell r="AA40">
            <v>11.429385</v>
          </cell>
          <cell r="AB40">
            <v>10.892030999999999</v>
          </cell>
          <cell r="AC40">
            <v>11.073880000000001</v>
          </cell>
          <cell r="AD40">
            <v>11.462974000000001</v>
          </cell>
          <cell r="AE40">
            <v>11.579946</v>
          </cell>
          <cell r="AF40">
            <v>11.562913999999999</v>
          </cell>
          <cell r="AG40">
            <v>11.486884999999999</v>
          </cell>
          <cell r="AH40">
            <v>11.481636999999999</v>
          </cell>
          <cell r="AI40">
            <v>11.067729</v>
          </cell>
          <cell r="AJ40">
            <v>11.0031</v>
          </cell>
          <cell r="AK40">
            <v>11.095457</v>
          </cell>
          <cell r="AL40">
            <v>11.035909</v>
          </cell>
          <cell r="AM40">
            <v>12.222657999999999</v>
          </cell>
          <cell r="AN40">
            <v>11.647095</v>
          </cell>
          <cell r="AO40">
            <v>12.12152</v>
          </cell>
          <cell r="AP40">
            <v>12.183044000000001</v>
          </cell>
          <cell r="AQ40">
            <v>11.642414</v>
          </cell>
          <cell r="AR40">
            <v>11.538478</v>
          </cell>
          <cell r="AS40">
            <v>11.684269</v>
          </cell>
          <cell r="AT40">
            <v>11.391641</v>
          </cell>
          <cell r="AU40">
            <v>11.668635999999999</v>
          </cell>
          <cell r="AV40">
            <v>11.944349000000001</v>
          </cell>
          <cell r="AW40">
            <v>11.92201</v>
          </cell>
          <cell r="AX40">
            <v>11.917088</v>
          </cell>
          <cell r="AY40">
            <v>11.687201</v>
          </cell>
          <cell r="AZ40">
            <v>11.736545</v>
          </cell>
          <cell r="BA40">
            <v>11.879966</v>
          </cell>
          <cell r="BB40">
            <v>12.086817</v>
          </cell>
          <cell r="BC40">
            <v>11.923370999999999</v>
          </cell>
          <cell r="BD40">
            <v>12.134760999999999</v>
          </cell>
          <cell r="BE40">
            <v>12.128353000000001</v>
          </cell>
          <cell r="BF40">
            <v>11.76826</v>
          </cell>
          <cell r="BG40">
            <v>11.843486</v>
          </cell>
          <cell r="BH40">
            <v>12.019418999999999</v>
          </cell>
          <cell r="BI40">
            <v>12.119643999999999</v>
          </cell>
          <cell r="BJ40">
            <v>11.611572000000001</v>
          </cell>
          <cell r="BK40">
            <v>11.945911000000001</v>
          </cell>
          <cell r="BL40">
            <v>11.557876</v>
          </cell>
          <cell r="BM40">
            <v>11.539906999999999</v>
          </cell>
          <cell r="BN40">
            <v>11.82014</v>
          </cell>
        </row>
        <row r="41">
          <cell r="B41">
            <v>4021755</v>
          </cell>
          <cell r="AM41">
            <v>10.763714999999999</v>
          </cell>
          <cell r="AN41">
            <v>10.386148</v>
          </cell>
          <cell r="AO41">
            <v>10.831749</v>
          </cell>
          <cell r="AP41">
            <v>10.906828000000001</v>
          </cell>
          <cell r="AQ41">
            <v>10.382073999999999</v>
          </cell>
          <cell r="AR41">
            <v>10.29364</v>
          </cell>
          <cell r="AS41">
            <v>10.438378999999999</v>
          </cell>
          <cell r="AT41">
            <v>10.142666999999999</v>
          </cell>
          <cell r="AU41">
            <v>10.415979999999999</v>
          </cell>
          <cell r="AV41">
            <v>10.674939999999999</v>
          </cell>
          <cell r="AW41">
            <v>10.668848000000001</v>
          </cell>
          <cell r="AX41">
            <v>10.634712</v>
          </cell>
          <cell r="AY41">
            <v>10.569865999999999</v>
          </cell>
          <cell r="AZ41">
            <v>10.618207</v>
          </cell>
          <cell r="BA41">
            <v>10.771357</v>
          </cell>
          <cell r="BB41">
            <v>10.976371</v>
          </cell>
          <cell r="BC41">
            <v>10.823664000000001</v>
          </cell>
          <cell r="BD41">
            <v>11.035354999999999</v>
          </cell>
          <cell r="BE41">
            <v>11.039327999999999</v>
          </cell>
          <cell r="BF41">
            <v>10.684782999999999</v>
          </cell>
          <cell r="BG41">
            <v>10.761751</v>
          </cell>
          <cell r="BH41">
            <v>10.941361000000001</v>
          </cell>
          <cell r="BI41">
            <v>11.048838</v>
          </cell>
          <cell r="BJ41">
            <v>10.549310999999999</v>
          </cell>
          <cell r="BK41">
            <v>11.005262999999999</v>
          </cell>
          <cell r="BL41">
            <v>10.638501</v>
          </cell>
          <cell r="BM41">
            <v>10.634161000000001</v>
          </cell>
          <cell r="BN41">
            <v>10.911350000000001</v>
          </cell>
        </row>
        <row r="42">
          <cell r="B42">
            <v>4021756</v>
          </cell>
          <cell r="C42">
            <v>2.870266</v>
          </cell>
          <cell r="D42">
            <v>2.8002120000000001</v>
          </cell>
          <cell r="E42">
            <v>2.6922160000000002</v>
          </cell>
          <cell r="F42">
            <v>3.839026</v>
          </cell>
          <cell r="G42">
            <v>3.8855149999999998</v>
          </cell>
          <cell r="H42">
            <v>4.0802379999999996</v>
          </cell>
          <cell r="I42">
            <v>3.263862</v>
          </cell>
          <cell r="J42">
            <v>3.3239879999999999</v>
          </cell>
          <cell r="K42">
            <v>3.2087370000000002</v>
          </cell>
          <cell r="L42">
            <v>2.996575</v>
          </cell>
          <cell r="M42">
            <v>2.9634290000000001</v>
          </cell>
          <cell r="N42">
            <v>2.956296</v>
          </cell>
          <cell r="O42">
            <v>2.910812</v>
          </cell>
          <cell r="P42">
            <v>2.9851709999999998</v>
          </cell>
          <cell r="Q42">
            <v>4.3104069999999997</v>
          </cell>
          <cell r="R42">
            <v>4.092695</v>
          </cell>
          <cell r="S42">
            <v>4.1081940000000001</v>
          </cell>
          <cell r="T42">
            <v>4.0983640000000001</v>
          </cell>
          <cell r="U42">
            <v>3.9967280000000001</v>
          </cell>
          <cell r="V42">
            <v>4.1891400000000001</v>
          </cell>
          <cell r="W42">
            <v>4.5103479999999996</v>
          </cell>
          <cell r="X42">
            <v>4.3042629999999997</v>
          </cell>
          <cell r="Y42">
            <v>4.4806229999999996</v>
          </cell>
          <cell r="Z42">
            <v>4.5013800000000002</v>
          </cell>
          <cell r="AA42">
            <v>4.0827790000000004</v>
          </cell>
          <cell r="AB42">
            <v>4.1199110000000001</v>
          </cell>
          <cell r="AC42">
            <v>4.027533</v>
          </cell>
          <cell r="AD42">
            <v>4.1268760000000002</v>
          </cell>
          <cell r="AE42">
            <v>3.4719449999999998</v>
          </cell>
          <cell r="AF42">
            <v>3.348884</v>
          </cell>
          <cell r="AG42">
            <v>4.4717320000000003</v>
          </cell>
          <cell r="AH42">
            <v>4.3726710000000004</v>
          </cell>
          <cell r="AI42">
            <v>4.8043279999999999</v>
          </cell>
          <cell r="AJ42">
            <v>4.7702429999999998</v>
          </cell>
          <cell r="AK42">
            <v>4.6895889999999998</v>
          </cell>
          <cell r="AL42">
            <v>4.8071890000000002</v>
          </cell>
          <cell r="AM42">
            <v>4.069153</v>
          </cell>
          <cell r="AN42">
            <v>4.2956909999999997</v>
          </cell>
          <cell r="AO42">
            <v>4.3929080000000003</v>
          </cell>
          <cell r="AP42">
            <v>4.3551289999999998</v>
          </cell>
          <cell r="AQ42">
            <v>4.3045869999999997</v>
          </cell>
          <cell r="AR42">
            <v>4.0262390000000003</v>
          </cell>
          <cell r="AS42">
            <v>4.0287059999999997</v>
          </cell>
          <cell r="AT42">
            <v>4.0400960000000001</v>
          </cell>
          <cell r="AU42">
            <v>4.0512009999999998</v>
          </cell>
          <cell r="AV42">
            <v>3.9080849999999998</v>
          </cell>
          <cell r="AW42">
            <v>3.8795280000000001</v>
          </cell>
          <cell r="AX42">
            <v>3.9982769999999999</v>
          </cell>
          <cell r="AY42">
            <v>3.614681</v>
          </cell>
          <cell r="AZ42">
            <v>3.6180539999999999</v>
          </cell>
          <cell r="BA42">
            <v>3.5866630000000002</v>
          </cell>
          <cell r="BB42">
            <v>3.5932110000000002</v>
          </cell>
          <cell r="BC42">
            <v>3.558735</v>
          </cell>
          <cell r="BD42">
            <v>3.5553650000000001</v>
          </cell>
          <cell r="BE42">
            <v>3.5016129999999999</v>
          </cell>
          <cell r="BF42">
            <v>3.474154</v>
          </cell>
          <cell r="BG42">
            <v>3.4990239999999999</v>
          </cell>
          <cell r="BH42">
            <v>3.48238</v>
          </cell>
          <cell r="BI42">
            <v>3.6381589999999999</v>
          </cell>
          <cell r="BJ42">
            <v>3.6105749999999999</v>
          </cell>
          <cell r="BK42">
            <v>3.2215220000000002</v>
          </cell>
          <cell r="BL42">
            <v>3.1484549999999998</v>
          </cell>
          <cell r="BM42">
            <v>3.1022449999999999</v>
          </cell>
          <cell r="BN42">
            <v>3.1136529999999998</v>
          </cell>
        </row>
        <row r="43">
          <cell r="B43">
            <v>4030057</v>
          </cell>
          <cell r="C43">
            <v>102629568000</v>
          </cell>
          <cell r="D43">
            <v>104688548000</v>
          </cell>
          <cell r="E43">
            <v>106506941000</v>
          </cell>
          <cell r="F43">
            <v>110416212700</v>
          </cell>
          <cell r="G43">
            <v>114343084000</v>
          </cell>
          <cell r="H43">
            <v>101815337000</v>
          </cell>
          <cell r="I43">
            <v>105984081650</v>
          </cell>
          <cell r="J43">
            <v>108148269000</v>
          </cell>
          <cell r="K43">
            <v>110818586000</v>
          </cell>
          <cell r="L43">
            <v>113027533800</v>
          </cell>
          <cell r="M43">
            <v>113080370000</v>
          </cell>
          <cell r="N43">
            <v>113588996000</v>
          </cell>
          <cell r="O43">
            <v>113676407500</v>
          </cell>
          <cell r="P43">
            <v>110079003950</v>
          </cell>
          <cell r="Q43">
            <v>111773917650</v>
          </cell>
          <cell r="R43">
            <v>115213277850</v>
          </cell>
          <cell r="S43">
            <v>115200101000</v>
          </cell>
          <cell r="T43">
            <v>114968453000</v>
          </cell>
          <cell r="U43">
            <v>117716142450</v>
          </cell>
          <cell r="V43">
            <v>116253225000</v>
          </cell>
          <cell r="W43">
            <v>116573442650</v>
          </cell>
          <cell r="X43">
            <v>119046775000</v>
          </cell>
          <cell r="Y43">
            <v>115261748000</v>
          </cell>
          <cell r="Z43">
            <v>118539987000</v>
          </cell>
          <cell r="AA43">
            <v>121338650000</v>
          </cell>
          <cell r="AB43">
            <v>115212568000</v>
          </cell>
          <cell r="AC43">
            <v>118547738000</v>
          </cell>
          <cell r="AD43">
            <v>120618116850</v>
          </cell>
          <cell r="AE43">
            <v>122093645000</v>
          </cell>
          <cell r="AF43">
            <v>119165723000</v>
          </cell>
          <cell r="AG43">
            <v>121051596700</v>
          </cell>
          <cell r="AH43">
            <v>122936771000</v>
          </cell>
          <cell r="AI43">
            <v>119332738850</v>
          </cell>
          <cell r="AJ43">
            <v>121053462000</v>
          </cell>
          <cell r="AK43">
            <v>122248022000</v>
          </cell>
          <cell r="AL43">
            <v>119627985000</v>
          </cell>
          <cell r="AM43">
            <v>136955231900</v>
          </cell>
          <cell r="AN43">
            <v>131743702000</v>
          </cell>
          <cell r="AO43">
            <v>133975431000</v>
          </cell>
          <cell r="AP43">
            <v>136176987000</v>
          </cell>
          <cell r="AQ43">
            <v>131864951000</v>
          </cell>
          <cell r="AR43">
            <v>132412524000</v>
          </cell>
          <cell r="AS43">
            <v>133949020000</v>
          </cell>
          <cell r="AT43">
            <v>130344386000</v>
          </cell>
          <cell r="AU43">
            <v>135079138000</v>
          </cell>
          <cell r="AV43">
            <v>136578416000</v>
          </cell>
          <cell r="AW43">
            <v>138247460000</v>
          </cell>
          <cell r="AX43">
            <v>134734838000</v>
          </cell>
          <cell r="AY43">
            <v>136579278500</v>
          </cell>
          <cell r="AZ43">
            <v>137191058950</v>
          </cell>
          <cell r="BA43">
            <v>140201684000</v>
          </cell>
          <cell r="BB43">
            <v>142597564000</v>
          </cell>
          <cell r="BC43">
            <v>142111967600</v>
          </cell>
          <cell r="BD43">
            <v>144913004000</v>
          </cell>
          <cell r="BE43">
            <v>146328696750</v>
          </cell>
          <cell r="BF43">
            <v>142341597000</v>
          </cell>
          <cell r="BG43">
            <v>143602259500</v>
          </cell>
          <cell r="BH43">
            <v>146475278000</v>
          </cell>
          <cell r="BI43">
            <v>148549734000</v>
          </cell>
          <cell r="BJ43">
            <v>143386174500</v>
          </cell>
          <cell r="BK43">
            <v>147780144000</v>
          </cell>
          <cell r="BL43">
            <v>146167335700</v>
          </cell>
          <cell r="BM43">
            <v>148296274000</v>
          </cell>
          <cell r="BN43">
            <v>151719073000</v>
          </cell>
        </row>
        <row r="44">
          <cell r="B44">
            <v>4030077</v>
          </cell>
          <cell r="C44">
            <v>24665659000</v>
          </cell>
          <cell r="D44">
            <v>24439564000</v>
          </cell>
          <cell r="E44">
            <v>23646108000</v>
          </cell>
          <cell r="F44">
            <v>33480326000</v>
          </cell>
          <cell r="G44">
            <v>34541921000</v>
          </cell>
          <cell r="H44">
            <v>36050528000</v>
          </cell>
          <cell r="I44">
            <v>29328866000</v>
          </cell>
          <cell r="J44">
            <v>30045434000</v>
          </cell>
          <cell r="K44">
            <v>29174238000</v>
          </cell>
          <cell r="L44">
            <v>27975654000</v>
          </cell>
          <cell r="M44">
            <v>27712632000</v>
          </cell>
          <cell r="N44">
            <v>27651756000</v>
          </cell>
          <cell r="O44">
            <v>27362154000</v>
          </cell>
          <cell r="P44">
            <v>27575962000</v>
          </cell>
          <cell r="Q44">
            <v>41740597000</v>
          </cell>
          <cell r="R44">
            <v>40444774000</v>
          </cell>
          <cell r="S44">
            <v>40295940000</v>
          </cell>
          <cell r="T44">
            <v>40960317000</v>
          </cell>
          <cell r="U44">
            <v>40632909000</v>
          </cell>
          <cell r="V44">
            <v>43006370000</v>
          </cell>
          <cell r="W44">
            <v>46907288000</v>
          </cell>
          <cell r="X44">
            <v>44836281000</v>
          </cell>
          <cell r="Y44">
            <v>46492383000</v>
          </cell>
          <cell r="Z44">
            <v>47051173000</v>
          </cell>
          <cell r="AA44">
            <v>43344317000</v>
          </cell>
          <cell r="AB44">
            <v>43579158000</v>
          </cell>
          <cell r="AC44">
            <v>43115418000</v>
          </cell>
          <cell r="AD44">
            <v>43424683000</v>
          </cell>
          <cell r="AE44">
            <v>36606592000</v>
          </cell>
          <cell r="AF44">
            <v>34513112000</v>
          </cell>
          <cell r="AG44">
            <v>47124205000</v>
          </cell>
          <cell r="AH44">
            <v>46819290000</v>
          </cell>
          <cell r="AI44">
            <v>51800475000</v>
          </cell>
          <cell r="AJ44">
            <v>52481062000</v>
          </cell>
          <cell r="AK44">
            <v>51669162000</v>
          </cell>
          <cell r="AL44">
            <v>52109379000</v>
          </cell>
          <cell r="AM44">
            <v>48685984800</v>
          </cell>
          <cell r="AN44">
            <v>52017121000</v>
          </cell>
          <cell r="AO44">
            <v>52009341000</v>
          </cell>
          <cell r="AP44">
            <v>52104166000</v>
          </cell>
          <cell r="AQ44">
            <v>52147903000</v>
          </cell>
          <cell r="AR44">
            <v>51415477000</v>
          </cell>
          <cell r="AS44">
            <v>51394764000</v>
          </cell>
          <cell r="AT44">
            <v>50196999000</v>
          </cell>
          <cell r="AU44">
            <v>48063113700</v>
          </cell>
          <cell r="AV44">
            <v>44154308700</v>
          </cell>
          <cell r="AW44">
            <v>44385718700</v>
          </cell>
          <cell r="AX44">
            <v>44727019700</v>
          </cell>
          <cell r="AY44">
            <v>45759327700</v>
          </cell>
          <cell r="AZ44">
            <v>45096926700</v>
          </cell>
          <cell r="BA44">
            <v>43930038700</v>
          </cell>
          <cell r="BB44">
            <v>43778184700</v>
          </cell>
          <cell r="BC44">
            <v>42868201700</v>
          </cell>
          <cell r="BD44">
            <v>42963931700</v>
          </cell>
          <cell r="BE44">
            <v>41142322200</v>
          </cell>
          <cell r="BF44">
            <v>41031073200</v>
          </cell>
          <cell r="BG44">
            <v>42383901200</v>
          </cell>
          <cell r="BH44">
            <v>42202451200</v>
          </cell>
          <cell r="BI44">
            <v>43718885200</v>
          </cell>
          <cell r="BJ44">
            <v>47977413200</v>
          </cell>
          <cell r="BK44">
            <v>48467741200</v>
          </cell>
          <cell r="BL44">
            <v>48535372200</v>
          </cell>
          <cell r="BM44">
            <v>49582108200</v>
          </cell>
          <cell r="BN44">
            <v>49585782200</v>
          </cell>
        </row>
        <row r="45">
          <cell r="B45">
            <v>4030078</v>
          </cell>
          <cell r="C45">
            <v>127295227000</v>
          </cell>
          <cell r="D45">
            <v>129128112000</v>
          </cell>
          <cell r="E45">
            <v>130153049000</v>
          </cell>
          <cell r="F45">
            <v>143896538700</v>
          </cell>
          <cell r="G45">
            <v>148885005000</v>
          </cell>
          <cell r="H45">
            <v>137865865000</v>
          </cell>
          <cell r="I45">
            <v>135312947650</v>
          </cell>
          <cell r="J45">
            <v>138193703000</v>
          </cell>
          <cell r="K45">
            <v>139992824000</v>
          </cell>
          <cell r="L45">
            <v>141003187800</v>
          </cell>
          <cell r="M45">
            <v>140793002000</v>
          </cell>
          <cell r="N45">
            <v>141240752000</v>
          </cell>
          <cell r="O45">
            <v>141038561500</v>
          </cell>
          <cell r="P45">
            <v>137654965950</v>
          </cell>
          <cell r="Q45">
            <v>153514514650</v>
          </cell>
          <cell r="R45">
            <v>155658051850</v>
          </cell>
          <cell r="S45">
            <v>155496041000</v>
          </cell>
          <cell r="T45">
            <v>155928770000</v>
          </cell>
          <cell r="U45">
            <v>158349051450</v>
          </cell>
          <cell r="V45">
            <v>159259595000</v>
          </cell>
          <cell r="W45">
            <v>163480730650</v>
          </cell>
          <cell r="X45">
            <v>163883056000</v>
          </cell>
          <cell r="Y45">
            <v>161754131000</v>
          </cell>
          <cell r="Z45">
            <v>165591160000</v>
          </cell>
          <cell r="AA45">
            <v>164682967000</v>
          </cell>
          <cell r="AB45">
            <v>158791726000</v>
          </cell>
          <cell r="AC45">
            <v>161663156000</v>
          </cell>
          <cell r="AD45">
            <v>164042799850</v>
          </cell>
          <cell r="AE45">
            <v>158700237000</v>
          </cell>
          <cell r="AF45">
            <v>153678835000</v>
          </cell>
          <cell r="AG45">
            <v>168175801700</v>
          </cell>
          <cell r="AH45">
            <v>169756061000</v>
          </cell>
          <cell r="AI45">
            <v>171133213850</v>
          </cell>
          <cell r="AJ45">
            <v>173534524000</v>
          </cell>
          <cell r="AK45">
            <v>173917184000</v>
          </cell>
          <cell r="AL45">
            <v>171737364000</v>
          </cell>
          <cell r="AM45">
            <v>185641216700</v>
          </cell>
          <cell r="AN45">
            <v>183760823000</v>
          </cell>
          <cell r="AO45">
            <v>185984772000</v>
          </cell>
          <cell r="AP45">
            <v>188281153000</v>
          </cell>
          <cell r="AQ45">
            <v>184012854000</v>
          </cell>
          <cell r="AR45">
            <v>183828001000</v>
          </cell>
          <cell r="AS45">
            <v>185343784000</v>
          </cell>
          <cell r="AT45">
            <v>180541385000</v>
          </cell>
          <cell r="AU45">
            <v>183142251700</v>
          </cell>
          <cell r="AV45">
            <v>180732724700</v>
          </cell>
          <cell r="AW45">
            <v>182633178700</v>
          </cell>
          <cell r="AX45">
            <v>179461857700</v>
          </cell>
          <cell r="AY45">
            <v>182338606200</v>
          </cell>
          <cell r="AZ45">
            <v>182287985650</v>
          </cell>
          <cell r="BA45">
            <v>184131722700</v>
          </cell>
          <cell r="BB45">
            <v>186375748700</v>
          </cell>
          <cell r="BC45">
            <v>184980169300</v>
          </cell>
          <cell r="BD45">
            <v>187876935700</v>
          </cell>
          <cell r="BE45">
            <v>187471018950</v>
          </cell>
          <cell r="BF45">
            <v>183372670200</v>
          </cell>
          <cell r="BG45">
            <v>185986160700</v>
          </cell>
          <cell r="BH45">
            <v>188677729200</v>
          </cell>
          <cell r="BI45">
            <v>192268619200</v>
          </cell>
          <cell r="BJ45">
            <v>191363587700</v>
          </cell>
          <cell r="BK45">
            <v>196247885200</v>
          </cell>
          <cell r="BL45">
            <v>194702707900</v>
          </cell>
          <cell r="BM45">
            <v>197878382200</v>
          </cell>
          <cell r="BN45">
            <v>201304855200</v>
          </cell>
        </row>
        <row r="46">
          <cell r="B46">
            <v>4030080</v>
          </cell>
          <cell r="C46">
            <v>859350990000</v>
          </cell>
          <cell r="D46">
            <v>872775474110.69995</v>
          </cell>
          <cell r="E46">
            <v>878314057184.59998</v>
          </cell>
          <cell r="F46">
            <v>872104749939.5</v>
          </cell>
          <cell r="G46">
            <v>888992006972.09998</v>
          </cell>
          <cell r="H46">
            <v>883539919510.40002</v>
          </cell>
          <cell r="I46">
            <v>898593820081.90002</v>
          </cell>
          <cell r="J46">
            <v>903897255600</v>
          </cell>
          <cell r="K46">
            <v>909212361893.09998</v>
          </cell>
          <cell r="L46">
            <v>933587756090.40002</v>
          </cell>
          <cell r="M46">
            <v>935154147700</v>
          </cell>
          <cell r="N46">
            <v>935351549300</v>
          </cell>
          <cell r="O46">
            <v>940018051036.80005</v>
          </cell>
          <cell r="P46">
            <v>923764896943.80005</v>
          </cell>
          <cell r="Q46">
            <v>968367870526.09998</v>
          </cell>
          <cell r="R46">
            <v>988218658627.40002</v>
          </cell>
          <cell r="S46">
            <v>980867550400.59998</v>
          </cell>
          <cell r="T46">
            <v>999430954108.09998</v>
          </cell>
          <cell r="U46">
            <v>1016654435608.9</v>
          </cell>
          <cell r="V46">
            <v>1026615827386.6</v>
          </cell>
          <cell r="W46">
            <v>1039992630351.1</v>
          </cell>
          <cell r="X46">
            <v>1041671583587.2</v>
          </cell>
          <cell r="Y46">
            <v>1037632166062.7</v>
          </cell>
          <cell r="Z46">
            <v>1045260997000</v>
          </cell>
          <cell r="AA46">
            <v>1061637567007.9</v>
          </cell>
          <cell r="AB46">
            <v>1057769357809.5</v>
          </cell>
          <cell r="AC46">
            <v>1070516775260.5</v>
          </cell>
          <cell r="AD46">
            <v>1052241072536.7</v>
          </cell>
          <cell r="AE46">
            <v>1054354151565.1</v>
          </cell>
          <cell r="AF46">
            <v>1030585552069.9</v>
          </cell>
          <cell r="AG46">
            <v>1053824378099.4</v>
          </cell>
          <cell r="AH46">
            <v>1070725072760.9</v>
          </cell>
          <cell r="AI46">
            <v>1078204379447.6</v>
          </cell>
          <cell r="AJ46">
            <v>1100175923232.6001</v>
          </cell>
          <cell r="AK46">
            <v>1101784432966</v>
          </cell>
          <cell r="AL46">
            <v>1083988520110</v>
          </cell>
          <cell r="AM46">
            <v>1101986186807.2</v>
          </cell>
          <cell r="AN46">
            <v>1113709575946.3999</v>
          </cell>
          <cell r="AO46">
            <v>1088819719641</v>
          </cell>
          <cell r="AP46">
            <v>1100384912344</v>
          </cell>
          <cell r="AQ46">
            <v>1114245521911.2</v>
          </cell>
          <cell r="AR46">
            <v>1128121798240</v>
          </cell>
          <cell r="AS46">
            <v>1127169342000</v>
          </cell>
          <cell r="AT46">
            <v>1124385769650</v>
          </cell>
          <cell r="AU46">
            <v>1121080162970</v>
          </cell>
          <cell r="AV46">
            <v>1106285807150</v>
          </cell>
          <cell r="AW46">
            <v>1120628113750</v>
          </cell>
          <cell r="AX46">
            <v>1095098508860</v>
          </cell>
          <cell r="AY46">
            <v>1117204189410</v>
          </cell>
          <cell r="AZ46">
            <v>1116203291630</v>
          </cell>
          <cell r="BA46">
            <v>1125998823279</v>
          </cell>
          <cell r="BB46">
            <v>1124135850040</v>
          </cell>
          <cell r="BC46">
            <v>1135113465560</v>
          </cell>
          <cell r="BD46">
            <v>1135424482270</v>
          </cell>
          <cell r="BE46">
            <v>1146247204730</v>
          </cell>
          <cell r="BF46">
            <v>1152117142000</v>
          </cell>
          <cell r="BG46">
            <v>1153971702000</v>
          </cell>
          <cell r="BH46">
            <v>1157907891000</v>
          </cell>
          <cell r="BI46">
            <v>1165750271000</v>
          </cell>
          <cell r="BJ46">
            <v>1175128071000</v>
          </cell>
          <cell r="BK46">
            <v>1161172389000</v>
          </cell>
          <cell r="BL46">
            <v>1188040963000</v>
          </cell>
          <cell r="BM46">
            <v>1205917611000</v>
          </cell>
          <cell r="BN46">
            <v>1201879207000</v>
          </cell>
        </row>
        <row r="47">
          <cell r="B47">
            <v>4030081</v>
          </cell>
          <cell r="C47">
            <v>21555712360</v>
          </cell>
          <cell r="D47">
            <v>22126618024.400002</v>
          </cell>
          <cell r="E47">
            <v>22583005770.599998</v>
          </cell>
          <cell r="F47">
            <v>22475553777.5</v>
          </cell>
          <cell r="G47">
            <v>22580453935.5</v>
          </cell>
          <cell r="H47">
            <v>21351236881.200001</v>
          </cell>
          <cell r="I47">
            <v>21867985100.099998</v>
          </cell>
          <cell r="J47">
            <v>22310166710</v>
          </cell>
          <cell r="K47">
            <v>21941432396</v>
          </cell>
          <cell r="L47">
            <v>23029490116.400002</v>
          </cell>
          <cell r="M47">
            <v>22361276580</v>
          </cell>
          <cell r="N47">
            <v>21831072170</v>
          </cell>
          <cell r="O47">
            <v>20395721635.5</v>
          </cell>
          <cell r="P47">
            <v>18552358781</v>
          </cell>
          <cell r="Q47">
            <v>22657398477.299999</v>
          </cell>
          <cell r="R47">
            <v>24498616901.200001</v>
          </cell>
          <cell r="S47">
            <v>23782579990.400002</v>
          </cell>
          <cell r="T47">
            <v>25043215158.900002</v>
          </cell>
          <cell r="U47">
            <v>25902925118.599998</v>
          </cell>
          <cell r="V47">
            <v>26056510512.700001</v>
          </cell>
          <cell r="W47">
            <v>25515618528.900002</v>
          </cell>
          <cell r="X47">
            <v>25900101392.900002</v>
          </cell>
          <cell r="Y47">
            <v>24239127258.599998</v>
          </cell>
          <cell r="Z47">
            <v>24177756750</v>
          </cell>
          <cell r="AA47">
            <v>25921998040.599998</v>
          </cell>
          <cell r="AB47">
            <v>25854362263.400002</v>
          </cell>
          <cell r="AC47">
            <v>25960393573.400002</v>
          </cell>
          <cell r="AD47">
            <v>26702555297.299999</v>
          </cell>
          <cell r="AE47">
            <v>25047128763.599998</v>
          </cell>
          <cell r="AF47">
            <v>23084323805.799999</v>
          </cell>
          <cell r="AG47">
            <v>24263526347.700001</v>
          </cell>
          <cell r="AH47">
            <v>25571555997</v>
          </cell>
          <cell r="AI47">
            <v>25753314506</v>
          </cell>
          <cell r="AJ47">
            <v>27596610943.299999</v>
          </cell>
          <cell r="AK47">
            <v>27213291983.099998</v>
          </cell>
          <cell r="AL47">
            <v>25563827370</v>
          </cell>
          <cell r="AM47">
            <v>25772021700.900002</v>
          </cell>
          <cell r="AN47">
            <v>26069519361.5</v>
          </cell>
          <cell r="AO47">
            <v>23915284921.200001</v>
          </cell>
          <cell r="AP47">
            <v>24426712761.700001</v>
          </cell>
          <cell r="AQ47">
            <v>25059073231</v>
          </cell>
          <cell r="AR47">
            <v>26370437810</v>
          </cell>
          <cell r="AS47">
            <v>26094505560</v>
          </cell>
          <cell r="AT47">
            <v>24644376520</v>
          </cell>
          <cell r="AU47">
            <v>23963381910</v>
          </cell>
          <cell r="AV47">
            <v>22552183400</v>
          </cell>
          <cell r="AW47">
            <v>22540936810</v>
          </cell>
          <cell r="AX47">
            <v>20261722480</v>
          </cell>
          <cell r="AY47">
            <v>21403968090</v>
          </cell>
          <cell r="AZ47">
            <v>21615742430</v>
          </cell>
          <cell r="BA47">
            <v>22451907357</v>
          </cell>
          <cell r="BB47">
            <v>22295312550</v>
          </cell>
          <cell r="BC47">
            <v>22633259320</v>
          </cell>
          <cell r="BD47">
            <v>22027270580</v>
          </cell>
          <cell r="BE47">
            <v>22452706680</v>
          </cell>
          <cell r="BF47">
            <v>22441768330</v>
          </cell>
          <cell r="BG47">
            <v>23398573790</v>
          </cell>
          <cell r="BH47">
            <v>22418237070</v>
          </cell>
          <cell r="BI47">
            <v>22093272760</v>
          </cell>
          <cell r="BJ47">
            <v>22603800110</v>
          </cell>
          <cell r="BK47">
            <v>20374081230</v>
          </cell>
          <cell r="BL47">
            <v>22009576270</v>
          </cell>
          <cell r="BM47">
            <v>22817585460</v>
          </cell>
          <cell r="BN47">
            <v>23323686290</v>
          </cell>
        </row>
        <row r="48">
          <cell r="B48">
            <v>4030082</v>
          </cell>
          <cell r="C48">
            <v>14216455680</v>
          </cell>
          <cell r="D48">
            <v>14585701500.299999</v>
          </cell>
          <cell r="E48">
            <v>15245604493.5</v>
          </cell>
          <cell r="F48">
            <v>14964895930.5</v>
          </cell>
          <cell r="G48">
            <v>14579131217.4</v>
          </cell>
          <cell r="H48">
            <v>14575811059.1</v>
          </cell>
          <cell r="I48">
            <v>14874679186.6</v>
          </cell>
          <cell r="J48">
            <v>14766137660</v>
          </cell>
          <cell r="K48">
            <v>14481499509.200001</v>
          </cell>
          <cell r="L48">
            <v>15203526911</v>
          </cell>
          <cell r="M48">
            <v>14081792510</v>
          </cell>
          <cell r="N48">
            <v>14509397760</v>
          </cell>
          <cell r="O48">
            <v>12413613838.799999</v>
          </cell>
          <cell r="P48">
            <v>11011954161.200001</v>
          </cell>
          <cell r="Q48">
            <v>14567730558.9</v>
          </cell>
          <cell r="R48">
            <v>16630484435.700001</v>
          </cell>
          <cell r="S48">
            <v>16301435320</v>
          </cell>
          <cell r="T48">
            <v>16960268257.6</v>
          </cell>
          <cell r="U48">
            <v>17970687704.400002</v>
          </cell>
          <cell r="V48">
            <v>18400361441.799999</v>
          </cell>
          <cell r="W48">
            <v>17906123646.099998</v>
          </cell>
          <cell r="X48">
            <v>18211717906.5</v>
          </cell>
          <cell r="Y48">
            <v>17127446895.1</v>
          </cell>
          <cell r="Z48">
            <v>16113980060</v>
          </cell>
          <cell r="AA48">
            <v>17273350783.299999</v>
          </cell>
          <cell r="AB48">
            <v>17035803409.4</v>
          </cell>
          <cell r="AC48">
            <v>17150304264.5</v>
          </cell>
          <cell r="AD48">
            <v>17615704040.400002</v>
          </cell>
          <cell r="AE48">
            <v>15677816413.4</v>
          </cell>
          <cell r="AF48">
            <v>13060554831</v>
          </cell>
          <cell r="AG48">
            <v>13740373419.799999</v>
          </cell>
          <cell r="AH48">
            <v>14402909530.9</v>
          </cell>
          <cell r="AI48">
            <v>14117781106.9</v>
          </cell>
          <cell r="AJ48">
            <v>16499441216.5</v>
          </cell>
          <cell r="AK48">
            <v>17523800104.599998</v>
          </cell>
          <cell r="AL48">
            <v>16140504860</v>
          </cell>
          <cell r="AM48">
            <v>15718547451.799999</v>
          </cell>
          <cell r="AN48">
            <v>16672582729.9</v>
          </cell>
          <cell r="AO48">
            <v>17246824793.099998</v>
          </cell>
          <cell r="AP48">
            <v>17413805778</v>
          </cell>
          <cell r="AQ48">
            <v>17862003235</v>
          </cell>
          <cell r="AR48">
            <v>19070172410</v>
          </cell>
          <cell r="AS48">
            <v>19139788640</v>
          </cell>
          <cell r="AT48">
            <v>17267732450</v>
          </cell>
          <cell r="AU48">
            <v>16964629760</v>
          </cell>
          <cell r="AV48">
            <v>15950072070</v>
          </cell>
          <cell r="AW48">
            <v>15648916390</v>
          </cell>
          <cell r="AX48">
            <v>12841443560</v>
          </cell>
          <cell r="AY48">
            <v>14105828100</v>
          </cell>
          <cell r="AZ48">
            <v>14666086330</v>
          </cell>
          <cell r="BA48">
            <v>15735161453</v>
          </cell>
          <cell r="BB48">
            <v>15864932090</v>
          </cell>
          <cell r="BC48">
            <v>16681432010</v>
          </cell>
          <cell r="BD48">
            <v>15899191220</v>
          </cell>
          <cell r="BE48">
            <v>15682362690</v>
          </cell>
          <cell r="BF48">
            <v>15355530870</v>
          </cell>
          <cell r="BG48">
            <v>15797370920</v>
          </cell>
          <cell r="BH48">
            <v>14825220430</v>
          </cell>
          <cell r="BI48">
            <v>13879605580</v>
          </cell>
          <cell r="BJ48">
            <v>13892069560</v>
          </cell>
          <cell r="BK48">
            <v>12203447620</v>
          </cell>
          <cell r="BL48">
            <v>14458042260</v>
          </cell>
          <cell r="BM48">
            <v>14725801950</v>
          </cell>
          <cell r="BN48">
            <v>15999196960</v>
          </cell>
        </row>
        <row r="49">
          <cell r="B49">
            <v>4030083</v>
          </cell>
          <cell r="C49">
            <v>566686245.60000002</v>
          </cell>
          <cell r="D49">
            <v>527931079.19999999</v>
          </cell>
          <cell r="E49">
            <v>480309911.69999999</v>
          </cell>
          <cell r="F49">
            <v>482252156.80000001</v>
          </cell>
          <cell r="G49">
            <v>472498359</v>
          </cell>
          <cell r="H49">
            <v>460776807.39999998</v>
          </cell>
          <cell r="I49">
            <v>488536130.39999998</v>
          </cell>
          <cell r="J49">
            <v>480753132</v>
          </cell>
          <cell r="K49">
            <v>533861678.89999998</v>
          </cell>
          <cell r="L49">
            <v>596149070.29999995</v>
          </cell>
          <cell r="M49">
            <v>651550109.29999995</v>
          </cell>
          <cell r="N49">
            <v>691141195.39999998</v>
          </cell>
          <cell r="O49">
            <v>718627545.39999998</v>
          </cell>
          <cell r="P49">
            <v>731853886.89999998</v>
          </cell>
          <cell r="Q49">
            <v>764284110.79999995</v>
          </cell>
          <cell r="R49">
            <v>861465735.10000002</v>
          </cell>
          <cell r="S49">
            <v>838791128.89999998</v>
          </cell>
          <cell r="T49">
            <v>970616444.5</v>
          </cell>
          <cell r="U49">
            <v>978044660.89999998</v>
          </cell>
          <cell r="V49">
            <v>1039306252.8</v>
          </cell>
          <cell r="W49">
            <v>939291582</v>
          </cell>
          <cell r="X49">
            <v>984562846.70000005</v>
          </cell>
          <cell r="Y49">
            <v>1019627048.4</v>
          </cell>
          <cell r="Z49">
            <v>1078379860</v>
          </cell>
          <cell r="AA49">
            <v>1032222564</v>
          </cell>
          <cell r="AB49">
            <v>1035417982.5</v>
          </cell>
          <cell r="AC49">
            <v>989181524</v>
          </cell>
          <cell r="AD49">
            <v>961874625.39999998</v>
          </cell>
          <cell r="AE49">
            <v>883012787.5</v>
          </cell>
          <cell r="AF49">
            <v>864871033.10000002</v>
          </cell>
          <cell r="AG49">
            <v>957469487.39999998</v>
          </cell>
          <cell r="AH49">
            <v>1129850004.0999999</v>
          </cell>
          <cell r="AI49">
            <v>1159558017.7</v>
          </cell>
          <cell r="AJ49">
            <v>1187467939.5</v>
          </cell>
          <cell r="AK49">
            <v>1224540428.5</v>
          </cell>
          <cell r="AL49">
            <v>1168960190</v>
          </cell>
          <cell r="AM49">
            <v>1065287364.6</v>
          </cell>
          <cell r="AN49">
            <v>924526101.10000002</v>
          </cell>
          <cell r="AO49">
            <v>810758306.39999998</v>
          </cell>
          <cell r="AP49">
            <v>772008350.10000002</v>
          </cell>
          <cell r="AQ49">
            <v>725812787.20000005</v>
          </cell>
          <cell r="AR49">
            <v>687429260</v>
          </cell>
          <cell r="AS49">
            <v>706859210</v>
          </cell>
          <cell r="AT49">
            <v>797551780</v>
          </cell>
          <cell r="AU49">
            <v>746741950</v>
          </cell>
          <cell r="AV49">
            <v>738691920</v>
          </cell>
          <cell r="AW49">
            <v>743178540</v>
          </cell>
          <cell r="AX49">
            <v>787400870</v>
          </cell>
          <cell r="AY49">
            <v>706247500</v>
          </cell>
          <cell r="AZ49">
            <v>692098140</v>
          </cell>
          <cell r="BA49">
            <v>578906551</v>
          </cell>
          <cell r="BB49">
            <v>512935320</v>
          </cell>
          <cell r="BC49">
            <v>478789440</v>
          </cell>
          <cell r="BD49">
            <v>504956250</v>
          </cell>
          <cell r="BE49">
            <v>771950430</v>
          </cell>
          <cell r="BF49">
            <v>858970550.20000005</v>
          </cell>
          <cell r="BG49">
            <v>855059810.39999998</v>
          </cell>
          <cell r="BH49">
            <v>821511137.79999995</v>
          </cell>
          <cell r="BI49">
            <v>794987851.20000005</v>
          </cell>
          <cell r="BJ49">
            <v>673173033.39999998</v>
          </cell>
          <cell r="BK49">
            <v>482660195.30000001</v>
          </cell>
          <cell r="BL49">
            <v>258998377.69999999</v>
          </cell>
          <cell r="BM49">
            <v>184105515.19999999</v>
          </cell>
          <cell r="BN49">
            <v>184858272.59999999</v>
          </cell>
        </row>
        <row r="50">
          <cell r="B50">
            <v>4030084</v>
          </cell>
          <cell r="C50">
            <v>1797584947</v>
          </cell>
          <cell r="D50">
            <v>1814963718.5999999</v>
          </cell>
          <cell r="E50">
            <v>1735892907.9000001</v>
          </cell>
          <cell r="F50">
            <v>1600187377.2</v>
          </cell>
          <cell r="G50">
            <v>1597899717.0999999</v>
          </cell>
          <cell r="H50">
            <v>1348094786.5</v>
          </cell>
          <cell r="I50">
            <v>1492818830.5</v>
          </cell>
          <cell r="J50">
            <v>1612356646</v>
          </cell>
          <cell r="K50">
            <v>1285463415.4000001</v>
          </cell>
          <cell r="L50">
            <v>1193542741.5</v>
          </cell>
          <cell r="M50">
            <v>1139550355</v>
          </cell>
          <cell r="N50">
            <v>1042668111</v>
          </cell>
          <cell r="O50">
            <v>752179973</v>
          </cell>
          <cell r="P50">
            <v>916895073.20000005</v>
          </cell>
          <cell r="Q50">
            <v>1104463473.9000001</v>
          </cell>
          <cell r="R50">
            <v>1293168451</v>
          </cell>
          <cell r="S50">
            <v>1344065564.3</v>
          </cell>
          <cell r="T50">
            <v>1176816076.5999999</v>
          </cell>
          <cell r="U50">
            <v>1295103302.9000001</v>
          </cell>
          <cell r="V50">
            <v>1296412085.3</v>
          </cell>
          <cell r="W50">
            <v>1404898210.8</v>
          </cell>
          <cell r="X50">
            <v>1476170208.0999999</v>
          </cell>
          <cell r="Y50">
            <v>1138047051.5</v>
          </cell>
          <cell r="Z50">
            <v>1574989258</v>
          </cell>
          <cell r="AA50">
            <v>1680415697.0999999</v>
          </cell>
          <cell r="AB50">
            <v>2026234083.5999999</v>
          </cell>
          <cell r="AC50">
            <v>1964962750.9000001</v>
          </cell>
          <cell r="AD50">
            <v>1954226179.4000001</v>
          </cell>
          <cell r="AE50">
            <v>1992405666.4000001</v>
          </cell>
          <cell r="AF50">
            <v>2209712669.5999999</v>
          </cell>
          <cell r="AG50">
            <v>2184733526.0999999</v>
          </cell>
          <cell r="AH50">
            <v>1823443552.3</v>
          </cell>
          <cell r="AI50">
            <v>1944300364.0999999</v>
          </cell>
          <cell r="AJ50">
            <v>1721366194.9000001</v>
          </cell>
          <cell r="AK50">
            <v>1748962353</v>
          </cell>
          <cell r="AL50">
            <v>1140790920</v>
          </cell>
          <cell r="AM50">
            <v>1765933228.9000001</v>
          </cell>
          <cell r="AN50">
            <v>1571041536.8</v>
          </cell>
          <cell r="AO50">
            <v>1238424545.7</v>
          </cell>
          <cell r="AP50">
            <v>1496568950.3</v>
          </cell>
          <cell r="AQ50">
            <v>1102130741.3</v>
          </cell>
          <cell r="AR50">
            <v>1009065020</v>
          </cell>
          <cell r="AS50">
            <v>1141657180</v>
          </cell>
          <cell r="AT50">
            <v>1312454260</v>
          </cell>
          <cell r="AU50">
            <v>1028028980</v>
          </cell>
          <cell r="AV50">
            <v>1099042620</v>
          </cell>
          <cell r="AW50">
            <v>1037441640</v>
          </cell>
          <cell r="AX50">
            <v>953654400</v>
          </cell>
          <cell r="AY50">
            <v>1039916380</v>
          </cell>
          <cell r="AZ50">
            <v>1064002240</v>
          </cell>
          <cell r="BA50">
            <v>963539517</v>
          </cell>
          <cell r="BB50">
            <v>1134794890</v>
          </cell>
          <cell r="BC50">
            <v>1002112100</v>
          </cell>
          <cell r="BD50">
            <v>1243910010</v>
          </cell>
          <cell r="BE50">
            <v>1095149600</v>
          </cell>
          <cell r="BF50">
            <v>1332163247</v>
          </cell>
          <cell r="BG50">
            <v>1355612334</v>
          </cell>
          <cell r="BH50">
            <v>1534408401</v>
          </cell>
          <cell r="BI50">
            <v>1414316729</v>
          </cell>
          <cell r="BJ50">
            <v>1079041969</v>
          </cell>
          <cell r="BK50">
            <v>1164258221</v>
          </cell>
          <cell r="BL50">
            <v>1109224488</v>
          </cell>
          <cell r="BM50">
            <v>931814792.60000002</v>
          </cell>
          <cell r="BN50">
            <v>1007781871</v>
          </cell>
        </row>
        <row r="51">
          <cell r="B51">
            <v>4030085</v>
          </cell>
          <cell r="C51">
            <v>647206390.70000005</v>
          </cell>
          <cell r="D51">
            <v>721672302.10000002</v>
          </cell>
          <cell r="E51">
            <v>702048214.20000005</v>
          </cell>
          <cell r="F51">
            <v>1121453528.5999999</v>
          </cell>
          <cell r="G51">
            <v>849343844.10000002</v>
          </cell>
          <cell r="H51">
            <v>606121512.79999995</v>
          </cell>
          <cell r="I51">
            <v>495060949.89999998</v>
          </cell>
          <cell r="J51">
            <v>577474528.89999998</v>
          </cell>
          <cell r="K51">
            <v>798037359.89999998</v>
          </cell>
          <cell r="L51">
            <v>695681615.39999998</v>
          </cell>
          <cell r="M51">
            <v>682347159.70000005</v>
          </cell>
          <cell r="N51">
            <v>626212460.70000005</v>
          </cell>
          <cell r="O51">
            <v>602656163</v>
          </cell>
          <cell r="P51">
            <v>734227542.20000005</v>
          </cell>
          <cell r="Q51">
            <v>1406811078.3</v>
          </cell>
          <cell r="R51">
            <v>864183334.60000002</v>
          </cell>
          <cell r="S51">
            <v>745923938.10000002</v>
          </cell>
          <cell r="T51">
            <v>1025328140.5</v>
          </cell>
          <cell r="U51">
            <v>933351461.10000002</v>
          </cell>
          <cell r="V51">
            <v>685663902</v>
          </cell>
          <cell r="W51">
            <v>806686330.89999998</v>
          </cell>
          <cell r="X51">
            <v>881158809</v>
          </cell>
          <cell r="Y51">
            <v>896982131.5</v>
          </cell>
          <cell r="Z51">
            <v>860467052.10000002</v>
          </cell>
          <cell r="AA51">
            <v>1183030705.9000001</v>
          </cell>
          <cell r="AB51">
            <v>1221844886</v>
          </cell>
          <cell r="AC51">
            <v>1132672763.0999999</v>
          </cell>
          <cell r="AD51">
            <v>1246720710.4000001</v>
          </cell>
          <cell r="AE51">
            <v>1295551239.3</v>
          </cell>
          <cell r="AF51">
            <v>1251721016.9000001</v>
          </cell>
          <cell r="AG51">
            <v>2255446426</v>
          </cell>
          <cell r="AH51">
            <v>2067610558.7</v>
          </cell>
          <cell r="AI51">
            <v>2553175340.6999998</v>
          </cell>
          <cell r="AJ51">
            <v>2391894596.9000001</v>
          </cell>
          <cell r="AK51">
            <v>1959318646.9000001</v>
          </cell>
          <cell r="AL51">
            <v>2137900140</v>
          </cell>
          <cell r="AM51">
            <v>1870652278.3</v>
          </cell>
          <cell r="AN51">
            <v>1439747554.0999999</v>
          </cell>
          <cell r="AO51">
            <v>1233381804.5999999</v>
          </cell>
          <cell r="AP51">
            <v>1355745220.3</v>
          </cell>
          <cell r="AQ51">
            <v>2016416966</v>
          </cell>
          <cell r="AR51">
            <v>2101260580</v>
          </cell>
          <cell r="AS51">
            <v>1828144160</v>
          </cell>
          <cell r="AT51">
            <v>2011636550</v>
          </cell>
          <cell r="AU51">
            <v>1961912150</v>
          </cell>
          <cell r="AV51">
            <v>2027963010</v>
          </cell>
          <cell r="AW51">
            <v>2098473990</v>
          </cell>
          <cell r="AX51">
            <v>2284348980</v>
          </cell>
          <cell r="AY51">
            <v>2335477090</v>
          </cell>
          <cell r="AZ51">
            <v>2283346280</v>
          </cell>
          <cell r="BA51">
            <v>2331841642</v>
          </cell>
          <cell r="BB51">
            <v>1910313050</v>
          </cell>
          <cell r="BC51">
            <v>1467295240</v>
          </cell>
          <cell r="BD51">
            <v>1680041910</v>
          </cell>
          <cell r="BE51">
            <v>1894318280</v>
          </cell>
          <cell r="BF51">
            <v>1961081863</v>
          </cell>
          <cell r="BG51">
            <v>1912405874</v>
          </cell>
          <cell r="BH51">
            <v>1837139601</v>
          </cell>
          <cell r="BI51">
            <v>2266656090</v>
          </cell>
          <cell r="BJ51">
            <v>2368000807</v>
          </cell>
          <cell r="BK51">
            <v>2717397346</v>
          </cell>
          <cell r="BL51">
            <v>2715287511</v>
          </cell>
          <cell r="BM51">
            <v>2803016427</v>
          </cell>
          <cell r="BN51">
            <v>2455221763</v>
          </cell>
        </row>
        <row r="52">
          <cell r="B52">
            <v>4030086</v>
          </cell>
          <cell r="C52">
            <v>3205419500</v>
          </cell>
          <cell r="D52">
            <v>3182487000</v>
          </cell>
          <cell r="E52">
            <v>3167892800</v>
          </cell>
          <cell r="F52">
            <v>3157780400</v>
          </cell>
          <cell r="G52">
            <v>3149469000</v>
          </cell>
          <cell r="H52">
            <v>3151753700</v>
          </cell>
          <cell r="I52">
            <v>3152224400</v>
          </cell>
          <cell r="J52">
            <v>3159894600</v>
          </cell>
          <cell r="K52">
            <v>3160512400</v>
          </cell>
          <cell r="L52">
            <v>3159020900</v>
          </cell>
          <cell r="M52">
            <v>3161529900</v>
          </cell>
          <cell r="N52">
            <v>3150306100</v>
          </cell>
          <cell r="O52">
            <v>3252806700</v>
          </cell>
          <cell r="P52">
            <v>3231795800</v>
          </cell>
          <cell r="Q52">
            <v>3202545100</v>
          </cell>
          <cell r="R52">
            <v>3170797500</v>
          </cell>
          <cell r="S52">
            <v>3128405700</v>
          </cell>
          <cell r="T52">
            <v>3089793800</v>
          </cell>
          <cell r="U52">
            <v>3037982800</v>
          </cell>
          <cell r="V52">
            <v>2990012000</v>
          </cell>
          <cell r="W52">
            <v>2942947200</v>
          </cell>
          <cell r="X52">
            <v>2895420300</v>
          </cell>
          <cell r="Y52">
            <v>2833338500</v>
          </cell>
          <cell r="Z52">
            <v>2768856600</v>
          </cell>
          <cell r="AA52">
            <v>2826217800</v>
          </cell>
          <cell r="AB52">
            <v>2767450700</v>
          </cell>
          <cell r="AC52">
            <v>2712555200</v>
          </cell>
          <cell r="AD52">
            <v>2712140700</v>
          </cell>
          <cell r="AE52">
            <v>2711931200</v>
          </cell>
          <cell r="AF52">
            <v>2711541100</v>
          </cell>
          <cell r="AG52">
            <v>2523286300</v>
          </cell>
          <cell r="AH52">
            <v>2475725900</v>
          </cell>
          <cell r="AI52">
            <v>2426805400</v>
          </cell>
          <cell r="AJ52">
            <v>2371125300</v>
          </cell>
          <cell r="AK52">
            <v>2320168500</v>
          </cell>
          <cell r="AL52">
            <v>2262411900</v>
          </cell>
          <cell r="AM52">
            <v>2320279300</v>
          </cell>
          <cell r="AN52">
            <v>2264521700</v>
          </cell>
          <cell r="AO52">
            <v>2225074400</v>
          </cell>
          <cell r="AP52">
            <v>2179748100</v>
          </cell>
          <cell r="AQ52">
            <v>2141749000</v>
          </cell>
          <cell r="AR52">
            <v>2097491300</v>
          </cell>
          <cell r="AS52">
            <v>2060734600</v>
          </cell>
          <cell r="AT52">
            <v>2026439300</v>
          </cell>
          <cell r="AU52">
            <v>1991898600</v>
          </cell>
          <cell r="AV52">
            <v>1956446100</v>
          </cell>
          <cell r="AW52">
            <v>1929413600</v>
          </cell>
          <cell r="AX52">
            <v>1896430800</v>
          </cell>
          <cell r="AY52">
            <v>1944223400</v>
          </cell>
          <cell r="AZ52">
            <v>1920529200</v>
          </cell>
          <cell r="BA52">
            <v>1892596300</v>
          </cell>
          <cell r="BB52">
            <v>1866661100</v>
          </cell>
          <cell r="BC52">
            <v>1843429700</v>
          </cell>
          <cell r="BD52">
            <v>1820213300</v>
          </cell>
          <cell r="BE52">
            <v>1791989300</v>
          </cell>
          <cell r="BF52">
            <v>1768664700</v>
          </cell>
          <cell r="BG52">
            <v>1739999700</v>
          </cell>
          <cell r="BH52">
            <v>1714407000</v>
          </cell>
          <cell r="BI52">
            <v>1689183200</v>
          </cell>
          <cell r="BJ52">
            <v>1654427300</v>
          </cell>
          <cell r="BK52">
            <v>1691119900</v>
          </cell>
          <cell r="BL52">
            <v>1666143200</v>
          </cell>
          <cell r="BM52">
            <v>1641716300</v>
          </cell>
          <cell r="BN52">
            <v>1616146100</v>
          </cell>
        </row>
        <row r="53">
          <cell r="B53">
            <v>4030087</v>
          </cell>
          <cell r="C53">
            <v>7123592.2000000002</v>
          </cell>
          <cell r="D53">
            <v>9649848</v>
          </cell>
          <cell r="E53">
            <v>11891353.300000001</v>
          </cell>
          <cell r="F53">
            <v>13170256.199999999</v>
          </cell>
          <cell r="G53">
            <v>11046372.6</v>
          </cell>
          <cell r="H53">
            <v>8188671.4000000004</v>
          </cell>
          <cell r="I53">
            <v>7353459.2999999998</v>
          </cell>
          <cell r="J53">
            <v>8233941.5</v>
          </cell>
          <cell r="K53">
            <v>6512817.2999999998</v>
          </cell>
          <cell r="L53">
            <v>5621851.2999999998</v>
          </cell>
          <cell r="M53">
            <v>6001205</v>
          </cell>
          <cell r="N53">
            <v>5840062</v>
          </cell>
          <cell r="O53">
            <v>3997660.9</v>
          </cell>
          <cell r="P53">
            <v>2186212.2000000002</v>
          </cell>
          <cell r="Q53">
            <v>2488404.1</v>
          </cell>
          <cell r="R53">
            <v>2022572.4</v>
          </cell>
          <cell r="S53">
            <v>2985847.1</v>
          </cell>
          <cell r="T53">
            <v>2110049.4</v>
          </cell>
          <cell r="U53">
            <v>1988876.3</v>
          </cell>
          <cell r="V53">
            <v>3501994.5</v>
          </cell>
          <cell r="W53">
            <v>2656606.7000000002</v>
          </cell>
          <cell r="X53">
            <v>2699494.9</v>
          </cell>
          <cell r="Y53">
            <v>4543436.3</v>
          </cell>
          <cell r="Z53">
            <v>2324339.5</v>
          </cell>
          <cell r="AA53">
            <v>2183946.1</v>
          </cell>
          <cell r="AB53">
            <v>3211177.3</v>
          </cell>
          <cell r="AC53">
            <v>2378648.6</v>
          </cell>
          <cell r="AD53">
            <v>5702106</v>
          </cell>
          <cell r="AE53">
            <v>8676630.3000000007</v>
          </cell>
          <cell r="AF53">
            <v>7989134.0999999996</v>
          </cell>
          <cell r="AG53">
            <v>9110170</v>
          </cell>
          <cell r="AH53">
            <v>9027923.5999999996</v>
          </cell>
          <cell r="AI53">
            <v>8312565.7000000002</v>
          </cell>
          <cell r="AJ53">
            <v>9824382.6999999993</v>
          </cell>
          <cell r="AK53">
            <v>4907178.5999999996</v>
          </cell>
          <cell r="AL53">
            <v>2699040</v>
          </cell>
          <cell r="AM53">
            <v>801627.1</v>
          </cell>
          <cell r="AN53">
            <v>1979860.7</v>
          </cell>
          <cell r="AO53">
            <v>2861463</v>
          </cell>
          <cell r="AP53">
            <v>3817474.6</v>
          </cell>
          <cell r="AQ53">
            <v>1203240.3</v>
          </cell>
          <cell r="AR53">
            <v>5216070</v>
          </cell>
          <cell r="AS53">
            <v>6847140</v>
          </cell>
          <cell r="AT53">
            <v>3628070</v>
          </cell>
          <cell r="AU53">
            <v>2548470</v>
          </cell>
          <cell r="AV53">
            <v>1482430</v>
          </cell>
          <cell r="AW53">
            <v>3401090</v>
          </cell>
          <cell r="AX53">
            <v>4190670</v>
          </cell>
          <cell r="AY53">
            <v>2934860</v>
          </cell>
          <cell r="AZ53">
            <v>5668500</v>
          </cell>
          <cell r="BA53">
            <v>9471215</v>
          </cell>
          <cell r="BB53">
            <v>13114180</v>
          </cell>
          <cell r="BC53">
            <v>13040680</v>
          </cell>
          <cell r="BD53">
            <v>10513740</v>
          </cell>
          <cell r="BE53">
            <v>3850430</v>
          </cell>
          <cell r="BF53">
            <v>4989240.6349999998</v>
          </cell>
          <cell r="BG53">
            <v>2629870.1490000002</v>
          </cell>
          <cell r="BH53">
            <v>3870271.0279999999</v>
          </cell>
          <cell r="BI53">
            <v>2459625.6140000001</v>
          </cell>
          <cell r="BJ53">
            <v>1347047.527</v>
          </cell>
          <cell r="BK53">
            <v>1843765.051</v>
          </cell>
          <cell r="BL53">
            <v>1367268.4539999999</v>
          </cell>
          <cell r="BM53">
            <v>1649125.449</v>
          </cell>
          <cell r="BN53">
            <v>1078562.713</v>
          </cell>
        </row>
        <row r="54">
          <cell r="B54">
            <v>4030088</v>
          </cell>
          <cell r="C54">
            <v>440332813.10000002</v>
          </cell>
          <cell r="D54">
            <v>481879761.30000001</v>
          </cell>
          <cell r="E54">
            <v>331406576.80000001</v>
          </cell>
          <cell r="F54">
            <v>336456804.19999999</v>
          </cell>
          <cell r="G54">
            <v>780655025.20000005</v>
          </cell>
          <cell r="H54">
            <v>561229114.60000002</v>
          </cell>
          <cell r="I54">
            <v>344434588.19999999</v>
          </cell>
          <cell r="J54">
            <v>464453380.89999998</v>
          </cell>
          <cell r="K54">
            <v>413011364.10000002</v>
          </cell>
          <cell r="L54">
            <v>445701976.19999999</v>
          </cell>
          <cell r="M54">
            <v>577935821.39999998</v>
          </cell>
          <cell r="N54">
            <v>662551100.10000002</v>
          </cell>
          <cell r="O54">
            <v>707645967.29999995</v>
          </cell>
          <cell r="P54">
            <v>653450062.10000002</v>
          </cell>
          <cell r="Q54">
            <v>379510228.60000002</v>
          </cell>
          <cell r="R54">
            <v>208331784.90000001</v>
          </cell>
          <cell r="S54">
            <v>381771119.5</v>
          </cell>
          <cell r="T54">
            <v>254249361.80000001</v>
          </cell>
          <cell r="U54">
            <v>283816694.69999999</v>
          </cell>
          <cell r="V54">
            <v>513014947.19999999</v>
          </cell>
          <cell r="W54">
            <v>484433456.69999999</v>
          </cell>
          <cell r="X54">
            <v>481658283.19999999</v>
          </cell>
          <cell r="Y54">
            <v>530135086.80000001</v>
          </cell>
          <cell r="Z54">
            <v>264737721.80000001</v>
          </cell>
          <cell r="AA54">
            <v>180779973.90000001</v>
          </cell>
          <cell r="AB54">
            <v>136584518.59999999</v>
          </cell>
          <cell r="AC54">
            <v>173477374.59999999</v>
          </cell>
          <cell r="AD54">
            <v>205664401</v>
          </cell>
          <cell r="AE54">
            <v>244742545.40000001</v>
          </cell>
          <cell r="AF54">
            <v>432383892.80000001</v>
          </cell>
          <cell r="AG54">
            <v>372730460.69999999</v>
          </cell>
          <cell r="AH54">
            <v>506535231.10000002</v>
          </cell>
          <cell r="AI54">
            <v>204265218.80000001</v>
          </cell>
          <cell r="AJ54">
            <v>273144230.60000002</v>
          </cell>
          <cell r="AK54">
            <v>131257693.09999999</v>
          </cell>
          <cell r="AL54">
            <v>131653700</v>
          </cell>
          <cell r="AM54">
            <v>233225624</v>
          </cell>
          <cell r="AN54">
            <v>146591088.59999999</v>
          </cell>
          <cell r="AO54">
            <v>125611053.3</v>
          </cell>
          <cell r="AP54">
            <v>123246747.3</v>
          </cell>
          <cell r="AQ54">
            <v>232408107.69999999</v>
          </cell>
          <cell r="AR54">
            <v>195799960</v>
          </cell>
          <cell r="AS54">
            <v>157952140</v>
          </cell>
          <cell r="AT54">
            <v>271715120</v>
          </cell>
          <cell r="AU54">
            <v>260934950</v>
          </cell>
          <cell r="AV54">
            <v>210683570</v>
          </cell>
          <cell r="AW54">
            <v>493876870</v>
          </cell>
          <cell r="AX54">
            <v>585764750</v>
          </cell>
          <cell r="AY54">
            <v>329546890</v>
          </cell>
          <cell r="AZ54">
            <v>304226000</v>
          </cell>
          <cell r="BA54">
            <v>200903945</v>
          </cell>
          <cell r="BB54">
            <v>162180060</v>
          </cell>
          <cell r="BC54">
            <v>284794340</v>
          </cell>
          <cell r="BD54">
            <v>157204720</v>
          </cell>
          <cell r="BE54">
            <v>333560730</v>
          </cell>
          <cell r="BF54">
            <v>431419043.19999999</v>
          </cell>
          <cell r="BG54">
            <v>835353135.10000002</v>
          </cell>
          <cell r="BH54">
            <v>944827194.70000005</v>
          </cell>
          <cell r="BI54">
            <v>1235243209</v>
          </cell>
          <cell r="BJ54">
            <v>1063563707</v>
          </cell>
          <cell r="BK54">
            <v>883160191</v>
          </cell>
          <cell r="BL54">
            <v>680832854</v>
          </cell>
          <cell r="BM54">
            <v>1353946529</v>
          </cell>
          <cell r="BN54">
            <v>1032056086</v>
          </cell>
        </row>
        <row r="55">
          <cell r="B55">
            <v>4030089</v>
          </cell>
          <cell r="C55">
            <v>21685372.800000001</v>
          </cell>
          <cell r="D55">
            <v>21608977.5</v>
          </cell>
          <cell r="E55">
            <v>21585331.300000001</v>
          </cell>
          <cell r="F55">
            <v>21584725</v>
          </cell>
          <cell r="G55">
            <v>21601095.399999999</v>
          </cell>
          <cell r="H55">
            <v>21681128.600000001</v>
          </cell>
          <cell r="I55">
            <v>21744185.100000001</v>
          </cell>
          <cell r="J55">
            <v>21861203.5</v>
          </cell>
          <cell r="K55">
            <v>21926078.899999999</v>
          </cell>
          <cell r="L55">
            <v>21974583.899999999</v>
          </cell>
          <cell r="M55">
            <v>22042490.899999999</v>
          </cell>
          <cell r="N55">
            <v>22028545.699999999</v>
          </cell>
          <cell r="O55">
            <v>19316078</v>
          </cell>
          <cell r="P55">
            <v>19254998.300000001</v>
          </cell>
          <cell r="Q55">
            <v>19146697.300000001</v>
          </cell>
          <cell r="R55">
            <v>19024537.800000001</v>
          </cell>
          <cell r="S55">
            <v>18353000</v>
          </cell>
          <cell r="T55">
            <v>18673971</v>
          </cell>
          <cell r="U55">
            <v>18429652.100000001</v>
          </cell>
          <cell r="V55">
            <v>18210483.699999999</v>
          </cell>
          <cell r="W55">
            <v>17964625</v>
          </cell>
          <cell r="X55">
            <v>17733651.199999999</v>
          </cell>
          <cell r="Y55">
            <v>17413367.600000001</v>
          </cell>
          <cell r="Z55">
            <v>17025845</v>
          </cell>
          <cell r="AA55">
            <v>17837511.199999999</v>
          </cell>
          <cell r="AB55">
            <v>17533880.600000001</v>
          </cell>
          <cell r="AC55">
            <v>17258616.800000001</v>
          </cell>
          <cell r="AD55">
            <v>17256515.600000001</v>
          </cell>
          <cell r="AE55">
            <v>17255465</v>
          </cell>
          <cell r="AF55">
            <v>17252838.399999999</v>
          </cell>
          <cell r="AG55">
            <v>16288364.699999999</v>
          </cell>
          <cell r="AH55">
            <v>16019404.699999999</v>
          </cell>
          <cell r="AI55">
            <v>15766204.1</v>
          </cell>
          <cell r="AJ55">
            <v>15477282.199999999</v>
          </cell>
          <cell r="AK55">
            <v>15208847.5</v>
          </cell>
          <cell r="AL55">
            <v>14905220</v>
          </cell>
          <cell r="AM55">
            <v>15685974.5</v>
          </cell>
          <cell r="AN55">
            <v>15474857.800000001</v>
          </cell>
          <cell r="AO55">
            <v>15268071.6</v>
          </cell>
          <cell r="AP55">
            <v>15022310.1</v>
          </cell>
          <cell r="AQ55">
            <v>14824726.5</v>
          </cell>
          <cell r="AR55">
            <v>14564890</v>
          </cell>
          <cell r="AS55">
            <v>14365140</v>
          </cell>
          <cell r="AT55">
            <v>14174600</v>
          </cell>
          <cell r="AU55">
            <v>13981880</v>
          </cell>
          <cell r="AV55">
            <v>13778890</v>
          </cell>
          <cell r="AW55">
            <v>13638680</v>
          </cell>
          <cell r="AX55">
            <v>13450300</v>
          </cell>
          <cell r="AY55">
            <v>12449920</v>
          </cell>
          <cell r="AZ55">
            <v>12341290</v>
          </cell>
          <cell r="BA55">
            <v>12203421</v>
          </cell>
          <cell r="BB55">
            <v>12079680</v>
          </cell>
          <cell r="BC55">
            <v>11968610</v>
          </cell>
          <cell r="BD55">
            <v>11856560</v>
          </cell>
          <cell r="BE55">
            <v>11713820</v>
          </cell>
          <cell r="BF55">
            <v>11601774.939999999</v>
          </cell>
          <cell r="BG55">
            <v>11455139.029999999</v>
          </cell>
          <cell r="BH55">
            <v>11327015.289999999</v>
          </cell>
          <cell r="BI55">
            <v>11201327.359999999</v>
          </cell>
          <cell r="BJ55">
            <v>11009385.34</v>
          </cell>
          <cell r="BK55">
            <v>12152473.199999999</v>
          </cell>
          <cell r="BL55">
            <v>12019332.75</v>
          </cell>
          <cell r="BM55">
            <v>11884619.779999999</v>
          </cell>
          <cell r="BN55">
            <v>15722020.130000001</v>
          </cell>
        </row>
        <row r="56">
          <cell r="B56">
            <v>4030090</v>
          </cell>
          <cell r="C56">
            <v>653217822.29999995</v>
          </cell>
          <cell r="D56">
            <v>780723837</v>
          </cell>
          <cell r="E56">
            <v>886374181.70000005</v>
          </cell>
          <cell r="F56">
            <v>777772598.70000005</v>
          </cell>
          <cell r="G56">
            <v>1118809304.4000001</v>
          </cell>
          <cell r="H56">
            <v>617580100.29999995</v>
          </cell>
          <cell r="I56">
            <v>991133369.60000002</v>
          </cell>
          <cell r="J56">
            <v>1219001620</v>
          </cell>
          <cell r="K56">
            <v>1240607772</v>
          </cell>
          <cell r="L56">
            <v>1708270466.5999999</v>
          </cell>
          <cell r="M56">
            <v>2038527021</v>
          </cell>
          <cell r="N56">
            <v>1120926835</v>
          </cell>
          <cell r="O56">
            <v>1924877708.7</v>
          </cell>
          <cell r="P56">
            <v>1250741044.5</v>
          </cell>
          <cell r="Q56">
            <v>1210418825.0999999</v>
          </cell>
          <cell r="R56">
            <v>1449138549.4000001</v>
          </cell>
          <cell r="S56">
            <v>1020848372.2</v>
          </cell>
          <cell r="T56">
            <v>1545359057.3</v>
          </cell>
          <cell r="U56">
            <v>1383519966</v>
          </cell>
          <cell r="V56">
            <v>1110027405.2</v>
          </cell>
          <cell r="W56">
            <v>1010616870.5</v>
          </cell>
          <cell r="X56">
            <v>948979893</v>
          </cell>
          <cell r="Y56">
            <v>671593741.10000002</v>
          </cell>
          <cell r="Z56">
            <v>1496996010</v>
          </cell>
          <cell r="AA56">
            <v>1725959058.8</v>
          </cell>
          <cell r="AB56">
            <v>1610281625.0999999</v>
          </cell>
          <cell r="AC56">
            <v>1817602430.7</v>
          </cell>
          <cell r="AD56">
            <v>1983266018.8</v>
          </cell>
          <cell r="AE56">
            <v>2215736816</v>
          </cell>
          <cell r="AF56">
            <v>2528297289.6999998</v>
          </cell>
          <cell r="AG56">
            <v>2204088193.0999999</v>
          </cell>
          <cell r="AH56">
            <v>3140433891.5999999</v>
          </cell>
          <cell r="AI56">
            <v>3323350287.9000001</v>
          </cell>
          <cell r="AJ56">
            <v>3126869800</v>
          </cell>
          <cell r="AK56">
            <v>2285128230.9000001</v>
          </cell>
          <cell r="AL56">
            <v>2564001410</v>
          </cell>
          <cell r="AM56">
            <v>2781608851.6999998</v>
          </cell>
          <cell r="AN56">
            <v>3033053932.5999999</v>
          </cell>
          <cell r="AO56">
            <v>1017080483.6</v>
          </cell>
          <cell r="AP56">
            <v>1066749831.1</v>
          </cell>
          <cell r="AQ56">
            <v>962524427.10000002</v>
          </cell>
          <cell r="AR56">
            <v>1189438330</v>
          </cell>
          <cell r="AS56">
            <v>1038157330</v>
          </cell>
          <cell r="AT56">
            <v>939044390</v>
          </cell>
          <cell r="AU56">
            <v>992705160</v>
          </cell>
          <cell r="AV56">
            <v>554022800</v>
          </cell>
          <cell r="AW56">
            <v>572596010</v>
          </cell>
          <cell r="AX56">
            <v>895038150</v>
          </cell>
          <cell r="AY56">
            <v>927343940</v>
          </cell>
          <cell r="AZ56">
            <v>667444450</v>
          </cell>
          <cell r="BA56">
            <v>727283314</v>
          </cell>
          <cell r="BB56">
            <v>818302200</v>
          </cell>
          <cell r="BC56">
            <v>850397200</v>
          </cell>
          <cell r="BD56">
            <v>699382880</v>
          </cell>
          <cell r="BE56">
            <v>867811400</v>
          </cell>
          <cell r="BF56">
            <v>717347040.39999998</v>
          </cell>
          <cell r="BG56">
            <v>888687006.20000005</v>
          </cell>
          <cell r="BH56">
            <v>725526026.39999998</v>
          </cell>
          <cell r="BI56">
            <v>799619147</v>
          </cell>
          <cell r="BJ56">
            <v>1861167299</v>
          </cell>
          <cell r="BK56">
            <v>1218041523</v>
          </cell>
          <cell r="BL56">
            <v>1107660979</v>
          </cell>
          <cell r="BM56">
            <v>1163650197</v>
          </cell>
          <cell r="BN56">
            <v>1011624649</v>
          </cell>
        </row>
        <row r="57">
          <cell r="B57">
            <v>4030091</v>
          </cell>
          <cell r="C57">
            <v>41856595440</v>
          </cell>
          <cell r="D57">
            <v>42066359400.400002</v>
          </cell>
          <cell r="E57">
            <v>41747957058.800003</v>
          </cell>
          <cell r="F57">
            <v>41052864516.800003</v>
          </cell>
          <cell r="G57">
            <v>42000569796.800003</v>
          </cell>
          <cell r="H57">
            <v>42495003685.199997</v>
          </cell>
          <cell r="I57">
            <v>42882536256</v>
          </cell>
          <cell r="J57">
            <v>42567110760</v>
          </cell>
          <cell r="K57">
            <v>43059811164</v>
          </cell>
          <cell r="L57">
            <v>43623083120.400002</v>
          </cell>
          <cell r="M57">
            <v>44115989300</v>
          </cell>
          <cell r="N57">
            <v>44364499730</v>
          </cell>
          <cell r="O57">
            <v>45873624894.800003</v>
          </cell>
          <cell r="P57">
            <v>46123475604.800003</v>
          </cell>
          <cell r="Q57">
            <v>45558903343.199997</v>
          </cell>
          <cell r="R57">
            <v>45259724015.599998</v>
          </cell>
          <cell r="S57">
            <v>45327582940.400002</v>
          </cell>
          <cell r="T57">
            <v>45494355360.800003</v>
          </cell>
          <cell r="U57">
            <v>45953862460.400002</v>
          </cell>
          <cell r="V57">
            <v>46535451899.599998</v>
          </cell>
          <cell r="W57">
            <v>48080378339.199997</v>
          </cell>
          <cell r="X57">
            <v>47759783088.400002</v>
          </cell>
          <cell r="Y57">
            <v>49044711542.400002</v>
          </cell>
          <cell r="Z57">
            <v>49670041290</v>
          </cell>
          <cell r="AA57">
            <v>49178143104</v>
          </cell>
          <cell r="AB57">
            <v>48876400064.400002</v>
          </cell>
          <cell r="AC57">
            <v>49730263832.400002</v>
          </cell>
          <cell r="AD57">
            <v>47461510357.199997</v>
          </cell>
          <cell r="AE57">
            <v>49229098454.400002</v>
          </cell>
          <cell r="AF57">
            <v>49227401980</v>
          </cell>
          <cell r="AG57">
            <v>49863283368.800003</v>
          </cell>
          <cell r="AH57">
            <v>49855807794.300003</v>
          </cell>
          <cell r="AI57">
            <v>50214895052.400002</v>
          </cell>
          <cell r="AJ57">
            <v>50069254033.599998</v>
          </cell>
          <cell r="AK57">
            <v>50516303548.800003</v>
          </cell>
          <cell r="AL57">
            <v>50677734300</v>
          </cell>
          <cell r="AM57">
            <v>51850698289.599998</v>
          </cell>
          <cell r="AN57">
            <v>52431861711.099998</v>
          </cell>
          <cell r="AO57">
            <v>52535289298.400002</v>
          </cell>
          <cell r="AP57">
            <v>52898578493.400002</v>
          </cell>
          <cell r="AQ57">
            <v>53317579818.800003</v>
          </cell>
          <cell r="AR57">
            <v>53058835560</v>
          </cell>
          <cell r="AS57">
            <v>53193641970</v>
          </cell>
          <cell r="AT57">
            <v>54360511810</v>
          </cell>
          <cell r="AU57">
            <v>54718192840</v>
          </cell>
          <cell r="AV57">
            <v>54888841510</v>
          </cell>
          <cell r="AW57">
            <v>56002520750</v>
          </cell>
          <cell r="AX57">
            <v>56189090890</v>
          </cell>
          <cell r="AY57">
            <v>56772239340</v>
          </cell>
          <cell r="AZ57">
            <v>56431385990</v>
          </cell>
          <cell r="BA57">
            <v>56323149868</v>
          </cell>
          <cell r="BB57">
            <v>56286712000</v>
          </cell>
          <cell r="BC57">
            <v>56790209120</v>
          </cell>
          <cell r="BD57">
            <v>57378107100</v>
          </cell>
          <cell r="BE57">
            <v>57780740790</v>
          </cell>
          <cell r="BF57">
            <v>58227168850</v>
          </cell>
          <cell r="BG57">
            <v>57385074150</v>
          </cell>
          <cell r="BH57">
            <v>58650357370</v>
          </cell>
          <cell r="BI57">
            <v>59571842490</v>
          </cell>
          <cell r="BJ57">
            <v>59776617150</v>
          </cell>
          <cell r="BK57">
            <v>60854328900</v>
          </cell>
          <cell r="BL57">
            <v>61342785350</v>
          </cell>
          <cell r="BM57">
            <v>61928982990</v>
          </cell>
          <cell r="BN57">
            <v>61062074890</v>
          </cell>
        </row>
        <row r="58">
          <cell r="B58">
            <v>4030092</v>
          </cell>
          <cell r="C58">
            <v>1244900810</v>
          </cell>
          <cell r="D58">
            <v>1287358635.5999999</v>
          </cell>
          <cell r="E58">
            <v>1173046662.4000001</v>
          </cell>
          <cell r="F58">
            <v>1223288737.2</v>
          </cell>
          <cell r="G58">
            <v>1392475515.2</v>
          </cell>
          <cell r="H58">
            <v>1441341396.8</v>
          </cell>
          <cell r="I58">
            <v>1752483565.5999999</v>
          </cell>
          <cell r="J58">
            <v>1555729955</v>
          </cell>
          <cell r="K58">
            <v>1404052053.5999999</v>
          </cell>
          <cell r="L58">
            <v>1304503526.4000001</v>
          </cell>
          <cell r="M58">
            <v>1070214484</v>
          </cell>
          <cell r="N58">
            <v>924284956.79999995</v>
          </cell>
          <cell r="O58">
            <v>836506952.79999995</v>
          </cell>
          <cell r="P58">
            <v>785276537.60000002</v>
          </cell>
          <cell r="Q58">
            <v>726391468.79999995</v>
          </cell>
          <cell r="R58">
            <v>883374359.20000005</v>
          </cell>
          <cell r="S58">
            <v>920821130.39999998</v>
          </cell>
          <cell r="T58">
            <v>1076143963.2</v>
          </cell>
          <cell r="U58">
            <v>1253671339.5999999</v>
          </cell>
          <cell r="V58">
            <v>1558874204</v>
          </cell>
          <cell r="W58">
            <v>1922620218.4000001</v>
          </cell>
          <cell r="X58">
            <v>1585320511.2</v>
          </cell>
          <cell r="Y58">
            <v>1621290844.8</v>
          </cell>
          <cell r="Z58">
            <v>1587993436</v>
          </cell>
          <cell r="AA58">
            <v>1498871438.4000001</v>
          </cell>
          <cell r="AB58">
            <v>1423249373.5999999</v>
          </cell>
          <cell r="AC58">
            <v>1306438300</v>
          </cell>
          <cell r="AD58">
            <v>1427666240.8</v>
          </cell>
          <cell r="AE58">
            <v>1855738160</v>
          </cell>
          <cell r="AF58">
            <v>1637987418.4000001</v>
          </cell>
          <cell r="AG58">
            <v>1273152496</v>
          </cell>
          <cell r="AH58">
            <v>1184075768</v>
          </cell>
          <cell r="AI58">
            <v>1145559800</v>
          </cell>
          <cell r="AJ58">
            <v>1111265104</v>
          </cell>
          <cell r="AK58">
            <v>1108234608</v>
          </cell>
          <cell r="AL58">
            <v>1061560660</v>
          </cell>
          <cell r="AM58">
            <v>1030885696</v>
          </cell>
          <cell r="AN58">
            <v>1088857560</v>
          </cell>
          <cell r="AO58">
            <v>1068634992</v>
          </cell>
          <cell r="AP58">
            <v>1183163216</v>
          </cell>
          <cell r="AQ58">
            <v>1013224216</v>
          </cell>
          <cell r="AR58">
            <v>1063457660</v>
          </cell>
          <cell r="AS58">
            <v>852225280</v>
          </cell>
          <cell r="AT58">
            <v>896077300</v>
          </cell>
          <cell r="AU58">
            <v>913024380</v>
          </cell>
          <cell r="AV58">
            <v>874776870</v>
          </cell>
          <cell r="AW58">
            <v>762609470</v>
          </cell>
          <cell r="AX58">
            <v>664905030</v>
          </cell>
          <cell r="AY58">
            <v>797246180</v>
          </cell>
          <cell r="AZ58">
            <v>791311780</v>
          </cell>
          <cell r="BA58">
            <v>756638008</v>
          </cell>
          <cell r="BB58">
            <v>794019940</v>
          </cell>
          <cell r="BC58">
            <v>831157300</v>
          </cell>
          <cell r="BD58">
            <v>906113290</v>
          </cell>
          <cell r="BE58">
            <v>876436830</v>
          </cell>
          <cell r="BF58">
            <v>897400320</v>
          </cell>
          <cell r="BG58">
            <v>895531928</v>
          </cell>
          <cell r="BH58">
            <v>926367584</v>
          </cell>
          <cell r="BI58">
            <v>1126683512</v>
          </cell>
          <cell r="BJ58">
            <v>1244378288</v>
          </cell>
          <cell r="BK58">
            <v>1604946240</v>
          </cell>
          <cell r="BL58">
            <v>1371180216</v>
          </cell>
          <cell r="BM58">
            <v>1426116960</v>
          </cell>
          <cell r="BN58">
            <v>1305939376</v>
          </cell>
        </row>
        <row r="59">
          <cell r="B59">
            <v>4030093</v>
          </cell>
          <cell r="C59">
            <v>117401424</v>
          </cell>
          <cell r="D59">
            <v>134037480</v>
          </cell>
          <cell r="E59">
            <v>188914536</v>
          </cell>
          <cell r="F59">
            <v>209435808</v>
          </cell>
          <cell r="G59">
            <v>182904680</v>
          </cell>
          <cell r="H59">
            <v>536607109.60000002</v>
          </cell>
          <cell r="I59">
            <v>361462904</v>
          </cell>
          <cell r="J59">
            <v>360307080</v>
          </cell>
          <cell r="K59">
            <v>269737392</v>
          </cell>
          <cell r="L59">
            <v>374197699.19999999</v>
          </cell>
          <cell r="M59">
            <v>382950839.19999999</v>
          </cell>
          <cell r="N59">
            <v>384028300</v>
          </cell>
          <cell r="O59">
            <v>329111556</v>
          </cell>
          <cell r="P59">
            <v>337048126.39999998</v>
          </cell>
          <cell r="Q59">
            <v>361522572.80000001</v>
          </cell>
          <cell r="R59">
            <v>420400421.60000002</v>
          </cell>
          <cell r="S59">
            <v>411526728</v>
          </cell>
          <cell r="T59">
            <v>466433944</v>
          </cell>
          <cell r="U59">
            <v>393782455.19999999</v>
          </cell>
          <cell r="V59">
            <v>495929067.19999999</v>
          </cell>
          <cell r="W59">
            <v>527483248</v>
          </cell>
          <cell r="X59">
            <v>490934164.80000001</v>
          </cell>
          <cell r="Y59">
            <v>527983496</v>
          </cell>
          <cell r="Z59">
            <v>602422972.79999995</v>
          </cell>
          <cell r="AA59">
            <v>595972359.20000005</v>
          </cell>
          <cell r="AB59">
            <v>452527672</v>
          </cell>
          <cell r="AC59">
            <v>400593540</v>
          </cell>
          <cell r="AD59">
            <v>427549816</v>
          </cell>
          <cell r="AE59">
            <v>556152361.60000002</v>
          </cell>
          <cell r="AF59">
            <v>761371784.79999995</v>
          </cell>
          <cell r="AG59">
            <v>617365216</v>
          </cell>
          <cell r="AH59">
            <v>572718544</v>
          </cell>
          <cell r="AI59">
            <v>556804312</v>
          </cell>
          <cell r="AJ59">
            <v>507475632</v>
          </cell>
          <cell r="AK59">
            <v>590100792</v>
          </cell>
          <cell r="AL59">
            <v>584857500</v>
          </cell>
          <cell r="AM59">
            <v>574597144</v>
          </cell>
          <cell r="AN59">
            <v>615964632</v>
          </cell>
          <cell r="AO59">
            <v>722265640</v>
          </cell>
          <cell r="AP59">
            <v>715634892.5</v>
          </cell>
          <cell r="AQ59">
            <v>753484797.29999995</v>
          </cell>
          <cell r="AR59">
            <v>741838370</v>
          </cell>
          <cell r="AS59">
            <v>757854820</v>
          </cell>
          <cell r="AT59">
            <v>852941550</v>
          </cell>
          <cell r="AU59">
            <v>932645970</v>
          </cell>
          <cell r="AV59">
            <v>980232960</v>
          </cell>
          <cell r="AW59">
            <v>1007628860</v>
          </cell>
          <cell r="AX59">
            <v>994340840</v>
          </cell>
          <cell r="AY59">
            <v>1339366310</v>
          </cell>
          <cell r="AZ59">
            <v>1175720270</v>
          </cell>
          <cell r="BA59">
            <v>1113190313</v>
          </cell>
          <cell r="BB59">
            <v>1158299970</v>
          </cell>
          <cell r="BC59">
            <v>1153178960</v>
          </cell>
          <cell r="BD59">
            <v>1139296740</v>
          </cell>
          <cell r="BE59">
            <v>1115752010</v>
          </cell>
          <cell r="BF59">
            <v>992411154.29999995</v>
          </cell>
          <cell r="BG59">
            <v>994265341.10000002</v>
          </cell>
          <cell r="BH59">
            <v>1060796384</v>
          </cell>
          <cell r="BI59">
            <v>1082544808</v>
          </cell>
          <cell r="BJ59">
            <v>1226444910</v>
          </cell>
          <cell r="BK59">
            <v>1221179467</v>
          </cell>
          <cell r="BL59">
            <v>1171625881</v>
          </cell>
          <cell r="BM59">
            <v>1194995428</v>
          </cell>
          <cell r="BN59">
            <v>1154053992</v>
          </cell>
        </row>
        <row r="60">
          <cell r="B60">
            <v>4030094</v>
          </cell>
          <cell r="C60">
            <v>30657827360</v>
          </cell>
          <cell r="D60">
            <v>30574038856.799999</v>
          </cell>
          <cell r="E60">
            <v>30498491352</v>
          </cell>
          <cell r="F60">
            <v>30168359504</v>
          </cell>
          <cell r="G60">
            <v>30802658881.599998</v>
          </cell>
          <cell r="H60">
            <v>30853800337.599998</v>
          </cell>
          <cell r="I60">
            <v>31121955715.599998</v>
          </cell>
          <cell r="J60">
            <v>30970206430</v>
          </cell>
          <cell r="K60">
            <v>31647770488.799999</v>
          </cell>
          <cell r="L60">
            <v>32067637136.799999</v>
          </cell>
          <cell r="M60">
            <v>32629695200</v>
          </cell>
          <cell r="N60">
            <v>32681614100</v>
          </cell>
          <cell r="O60">
            <v>32886860828.799999</v>
          </cell>
          <cell r="P60">
            <v>33110685390.400002</v>
          </cell>
          <cell r="Q60">
            <v>32526775007.200001</v>
          </cell>
          <cell r="R60">
            <v>31939797279.200001</v>
          </cell>
          <cell r="S60">
            <v>32090069541.200001</v>
          </cell>
          <cell r="T60">
            <v>31953433684.799999</v>
          </cell>
          <cell r="U60">
            <v>32251159720.799999</v>
          </cell>
          <cell r="V60">
            <v>32384307344.799999</v>
          </cell>
          <cell r="W60">
            <v>33317011897.599998</v>
          </cell>
          <cell r="X60">
            <v>33275284846.400002</v>
          </cell>
          <cell r="Y60">
            <v>34244838042.400002</v>
          </cell>
          <cell r="Z60">
            <v>34836134210</v>
          </cell>
          <cell r="AA60">
            <v>34484125842</v>
          </cell>
          <cell r="AB60">
            <v>34330605367.599998</v>
          </cell>
          <cell r="AC60">
            <v>35139667505.199997</v>
          </cell>
          <cell r="AD60">
            <v>32712003580</v>
          </cell>
          <cell r="AE60">
            <v>33801895335.200001</v>
          </cell>
          <cell r="AF60">
            <v>33636390624</v>
          </cell>
          <cell r="AG60">
            <v>32789112000</v>
          </cell>
          <cell r="AH60">
            <v>32820568000</v>
          </cell>
          <cell r="AI60">
            <v>33136268000</v>
          </cell>
          <cell r="AJ60">
            <v>32905387000</v>
          </cell>
          <cell r="AK60">
            <v>33304858000</v>
          </cell>
          <cell r="AL60">
            <v>33300237000</v>
          </cell>
          <cell r="AM60">
            <v>33144487000</v>
          </cell>
          <cell r="AN60">
            <v>33380368000</v>
          </cell>
          <cell r="AO60">
            <v>33235955000</v>
          </cell>
          <cell r="AP60">
            <v>33521808000</v>
          </cell>
          <cell r="AQ60">
            <v>34093585000</v>
          </cell>
          <cell r="AR60">
            <v>34105968000</v>
          </cell>
          <cell r="AS60">
            <v>34640156000</v>
          </cell>
          <cell r="AT60">
            <v>35367142000</v>
          </cell>
          <cell r="AU60">
            <v>35509867000</v>
          </cell>
          <cell r="AV60">
            <v>35600120000</v>
          </cell>
          <cell r="AW60">
            <v>36621656000</v>
          </cell>
          <cell r="AX60">
            <v>37244479000</v>
          </cell>
          <cell r="AY60">
            <v>37339619000</v>
          </cell>
          <cell r="AZ60">
            <v>37342295000</v>
          </cell>
          <cell r="BA60">
            <v>37434478000</v>
          </cell>
          <cell r="BB60">
            <v>24317554000</v>
          </cell>
          <cell r="BC60">
            <v>24896940000</v>
          </cell>
          <cell r="BD60">
            <v>25277665000</v>
          </cell>
          <cell r="BE60">
            <v>25594570000</v>
          </cell>
          <cell r="BF60">
            <v>26559224000</v>
          </cell>
          <cell r="BG60">
            <v>25835407000</v>
          </cell>
          <cell r="BH60">
            <v>25687099000</v>
          </cell>
          <cell r="BI60">
            <v>25291096000</v>
          </cell>
          <cell r="BJ60">
            <v>24732181000</v>
          </cell>
          <cell r="BK60">
            <v>25124356000</v>
          </cell>
          <cell r="BL60">
            <v>25042437000</v>
          </cell>
          <cell r="BM60">
            <v>25581890000</v>
          </cell>
          <cell r="BN60">
            <v>25226203000</v>
          </cell>
        </row>
        <row r="61">
          <cell r="B61">
            <v>4030095</v>
          </cell>
          <cell r="C61">
            <v>346503768</v>
          </cell>
          <cell r="D61">
            <v>340247348</v>
          </cell>
          <cell r="E61">
            <v>338269788.39999998</v>
          </cell>
          <cell r="F61">
            <v>331372067.60000002</v>
          </cell>
          <cell r="G61">
            <v>343711640</v>
          </cell>
          <cell r="H61">
            <v>342877121.19999999</v>
          </cell>
          <cell r="I61">
            <v>348825950.80000001</v>
          </cell>
          <cell r="J61">
            <v>333980654.39999998</v>
          </cell>
          <cell r="K61">
            <v>320461789.60000002</v>
          </cell>
          <cell r="L61">
            <v>317347518</v>
          </cell>
          <cell r="M61">
            <v>312699498.80000001</v>
          </cell>
          <cell r="N61">
            <v>342935766.80000001</v>
          </cell>
          <cell r="O61">
            <v>327428877.19999999</v>
          </cell>
          <cell r="P61">
            <v>315825750.39999998</v>
          </cell>
          <cell r="Q61">
            <v>309547774.39999998</v>
          </cell>
          <cell r="R61">
            <v>289132235.60000002</v>
          </cell>
          <cell r="S61">
            <v>292414540.80000001</v>
          </cell>
          <cell r="T61">
            <v>283412048.80000001</v>
          </cell>
          <cell r="U61">
            <v>321824864.80000001</v>
          </cell>
          <cell r="V61">
            <v>329887483.60000002</v>
          </cell>
          <cell r="W61">
            <v>349472735.19999999</v>
          </cell>
          <cell r="X61">
            <v>327043966</v>
          </cell>
          <cell r="Y61">
            <v>351020159.19999999</v>
          </cell>
          <cell r="Z61">
            <v>379125668.80000001</v>
          </cell>
          <cell r="AA61">
            <v>339664584.39999998</v>
          </cell>
          <cell r="AB61">
            <v>332249211.19999999</v>
          </cell>
          <cell r="AC61">
            <v>387907847.19999999</v>
          </cell>
          <cell r="AD61">
            <v>380910360.39999998</v>
          </cell>
          <cell r="AE61">
            <v>387998277.60000002</v>
          </cell>
          <cell r="AF61">
            <v>398433752.80000001</v>
          </cell>
          <cell r="AG61">
            <v>196467640</v>
          </cell>
          <cell r="AH61">
            <v>205566552</v>
          </cell>
          <cell r="AI61">
            <v>203755224</v>
          </cell>
          <cell r="AJ61">
            <v>216321336</v>
          </cell>
          <cell r="AK61">
            <v>197738208</v>
          </cell>
          <cell r="AL61">
            <v>236380350</v>
          </cell>
          <cell r="AM61">
            <v>253093616</v>
          </cell>
          <cell r="AN61">
            <v>249564808</v>
          </cell>
          <cell r="AO61">
            <v>251636864</v>
          </cell>
          <cell r="AP61">
            <v>253959304</v>
          </cell>
          <cell r="AQ61">
            <v>252987656</v>
          </cell>
          <cell r="AR61">
            <v>296757940</v>
          </cell>
          <cell r="AS61">
            <v>291561650</v>
          </cell>
          <cell r="AT61">
            <v>286971260</v>
          </cell>
          <cell r="AU61">
            <v>285370420</v>
          </cell>
          <cell r="AV61">
            <v>271559290</v>
          </cell>
          <cell r="AW61">
            <v>271688710</v>
          </cell>
          <cell r="AX61">
            <v>261386450</v>
          </cell>
          <cell r="AY61">
            <v>232357090</v>
          </cell>
          <cell r="AZ61">
            <v>233432730</v>
          </cell>
          <cell r="BA61">
            <v>231127134</v>
          </cell>
          <cell r="BB61">
            <v>295800500</v>
          </cell>
          <cell r="BC61">
            <v>290942530</v>
          </cell>
          <cell r="BD61">
            <v>291724420</v>
          </cell>
          <cell r="BE61">
            <v>286737590</v>
          </cell>
          <cell r="BF61">
            <v>286081424</v>
          </cell>
          <cell r="BG61">
            <v>287219112</v>
          </cell>
          <cell r="BH61">
            <v>303601624</v>
          </cell>
          <cell r="BI61">
            <v>310358568</v>
          </cell>
          <cell r="BJ61">
            <v>268375528</v>
          </cell>
          <cell r="BK61">
            <v>265518543.5</v>
          </cell>
          <cell r="BL61">
            <v>256194171.90000001</v>
          </cell>
          <cell r="BM61">
            <v>258422257.30000001</v>
          </cell>
          <cell r="BN61">
            <v>253497836.69999999</v>
          </cell>
        </row>
        <row r="62">
          <cell r="B62">
            <v>4030096</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row>
        <row r="63">
          <cell r="B63">
            <v>4030097</v>
          </cell>
          <cell r="C63">
            <v>3291516080</v>
          </cell>
          <cell r="D63">
            <v>3369928080</v>
          </cell>
          <cell r="E63">
            <v>3287006720</v>
          </cell>
          <cell r="F63">
            <v>3201272400</v>
          </cell>
          <cell r="G63">
            <v>3251694080</v>
          </cell>
          <cell r="H63">
            <v>3304934720</v>
          </cell>
          <cell r="I63">
            <v>3343245120</v>
          </cell>
          <cell r="J63">
            <v>3330574640</v>
          </cell>
          <cell r="K63">
            <v>3357745440</v>
          </cell>
          <cell r="L63">
            <v>3430488240</v>
          </cell>
          <cell r="M63">
            <v>3442227280</v>
          </cell>
          <cell r="N63">
            <v>3524683600</v>
          </cell>
          <cell r="O63">
            <v>3543761680</v>
          </cell>
          <cell r="P63">
            <v>3500038800</v>
          </cell>
          <cell r="Q63">
            <v>3467139520</v>
          </cell>
          <cell r="R63">
            <v>3498180720</v>
          </cell>
          <cell r="S63">
            <v>3263412000</v>
          </cell>
          <cell r="T63">
            <v>3261774720</v>
          </cell>
          <cell r="U63">
            <v>3230442080</v>
          </cell>
          <cell r="V63">
            <v>3251936800</v>
          </cell>
          <cell r="W63">
            <v>3338830240</v>
          </cell>
          <cell r="X63">
            <v>3409049600</v>
          </cell>
          <cell r="Y63">
            <v>3371146000</v>
          </cell>
          <cell r="Z63">
            <v>3446322000</v>
          </cell>
          <cell r="AA63">
            <v>3485884880</v>
          </cell>
          <cell r="AB63">
            <v>3463251440</v>
          </cell>
          <cell r="AC63">
            <v>3569678640</v>
          </cell>
          <cell r="AD63">
            <v>3500615360</v>
          </cell>
          <cell r="AE63">
            <v>3528692320</v>
          </cell>
          <cell r="AF63">
            <v>3651736400</v>
          </cell>
          <cell r="AG63">
            <v>3638094560</v>
          </cell>
          <cell r="AH63">
            <v>3772530880</v>
          </cell>
          <cell r="AI63">
            <v>3991289920</v>
          </cell>
          <cell r="AJ63">
            <v>3989496960</v>
          </cell>
          <cell r="AK63">
            <v>3771024320</v>
          </cell>
          <cell r="AL63">
            <v>3937962240</v>
          </cell>
          <cell r="AM63">
            <v>4489707240</v>
          </cell>
          <cell r="AN63">
            <v>4531577360</v>
          </cell>
          <cell r="AO63">
            <v>4706354480</v>
          </cell>
          <cell r="AP63">
            <v>4558469680</v>
          </cell>
          <cell r="AQ63">
            <v>4582063640</v>
          </cell>
          <cell r="AR63">
            <v>4292167140</v>
          </cell>
          <cell r="AS63">
            <v>4375307800</v>
          </cell>
          <cell r="AT63">
            <v>4430235050</v>
          </cell>
          <cell r="AU63">
            <v>4546584180</v>
          </cell>
          <cell r="AV63">
            <v>4636451490</v>
          </cell>
          <cell r="AW63">
            <v>4661107780</v>
          </cell>
          <cell r="AX63">
            <v>4446478750</v>
          </cell>
          <cell r="AY63">
            <v>4578478910</v>
          </cell>
          <cell r="AZ63">
            <v>4605567740</v>
          </cell>
          <cell r="BA63">
            <v>4593893856</v>
          </cell>
          <cell r="BB63">
            <v>4618918300</v>
          </cell>
          <cell r="BC63">
            <v>4540846990</v>
          </cell>
          <cell r="BD63">
            <v>4630054490</v>
          </cell>
          <cell r="BE63">
            <v>4677537810</v>
          </cell>
          <cell r="BF63">
            <v>4720025340</v>
          </cell>
          <cell r="BG63">
            <v>4778956410</v>
          </cell>
          <cell r="BH63">
            <v>4889445416</v>
          </cell>
          <cell r="BI63">
            <v>4959542484</v>
          </cell>
          <cell r="BJ63">
            <v>5095404365</v>
          </cell>
          <cell r="BK63">
            <v>5148340574</v>
          </cell>
          <cell r="BL63">
            <v>5253844045</v>
          </cell>
          <cell r="BM63">
            <v>5218390033</v>
          </cell>
          <cell r="BN63">
            <v>5218978050</v>
          </cell>
        </row>
        <row r="64">
          <cell r="B64">
            <v>4030098</v>
          </cell>
          <cell r="C64">
            <v>6198446000</v>
          </cell>
          <cell r="D64">
            <v>6360749000</v>
          </cell>
          <cell r="E64">
            <v>6262228000</v>
          </cell>
          <cell r="F64">
            <v>5919136000</v>
          </cell>
          <cell r="G64">
            <v>6027125000</v>
          </cell>
          <cell r="H64">
            <v>6015443000</v>
          </cell>
          <cell r="I64">
            <v>5954563000</v>
          </cell>
          <cell r="J64">
            <v>6016312000</v>
          </cell>
          <cell r="K64">
            <v>6060044000</v>
          </cell>
          <cell r="L64">
            <v>6128909000</v>
          </cell>
          <cell r="M64">
            <v>6278202000</v>
          </cell>
          <cell r="N64">
            <v>6506953000</v>
          </cell>
          <cell r="O64">
            <v>7949955000</v>
          </cell>
          <cell r="P64">
            <v>8074601000</v>
          </cell>
          <cell r="Q64">
            <v>8167527000</v>
          </cell>
          <cell r="R64">
            <v>8228839000</v>
          </cell>
          <cell r="S64">
            <v>8349339000</v>
          </cell>
          <cell r="T64">
            <v>8453157000</v>
          </cell>
          <cell r="U64">
            <v>8502982000</v>
          </cell>
          <cell r="V64">
            <v>8514517000</v>
          </cell>
          <cell r="W64">
            <v>8624960000</v>
          </cell>
          <cell r="X64">
            <v>8672150000</v>
          </cell>
          <cell r="Y64">
            <v>8928433000</v>
          </cell>
          <cell r="Z64">
            <v>8818043000</v>
          </cell>
          <cell r="AA64">
            <v>8773624000</v>
          </cell>
          <cell r="AB64">
            <v>8874517000</v>
          </cell>
          <cell r="AC64">
            <v>8925978000</v>
          </cell>
          <cell r="AD64">
            <v>9012765000</v>
          </cell>
          <cell r="AE64">
            <v>9098622000</v>
          </cell>
          <cell r="AF64">
            <v>9141482000</v>
          </cell>
          <cell r="AG64">
            <v>9274006000</v>
          </cell>
          <cell r="AH64">
            <v>9335681000</v>
          </cell>
          <cell r="AI64">
            <v>9605733000</v>
          </cell>
          <cell r="AJ64">
            <v>9740871000</v>
          </cell>
          <cell r="AK64">
            <v>10108025000</v>
          </cell>
          <cell r="AL64">
            <v>10008970000</v>
          </cell>
          <cell r="AM64">
            <v>10886591000</v>
          </cell>
          <cell r="AN64">
            <v>10989741000</v>
          </cell>
          <cell r="AO64">
            <v>11023796000</v>
          </cell>
          <cell r="AP64">
            <v>11073758000</v>
          </cell>
          <cell r="AQ64">
            <v>11094716000</v>
          </cell>
          <cell r="AR64">
            <v>11039770000</v>
          </cell>
          <cell r="AS64">
            <v>10804943000</v>
          </cell>
          <cell r="AT64">
            <v>10802493000</v>
          </cell>
          <cell r="AU64">
            <v>10815389000</v>
          </cell>
          <cell r="AV64">
            <v>10864078000</v>
          </cell>
          <cell r="AW64">
            <v>10965824000</v>
          </cell>
          <cell r="AX64">
            <v>10756918000</v>
          </cell>
          <cell r="AY64">
            <v>10666578000</v>
          </cell>
          <cell r="AZ64">
            <v>10519716000</v>
          </cell>
          <cell r="BA64">
            <v>10481077000</v>
          </cell>
          <cell r="BB64">
            <v>23388917000</v>
          </cell>
          <cell r="BC64">
            <v>23404359000</v>
          </cell>
          <cell r="BD64">
            <v>23458821000</v>
          </cell>
          <cell r="BE64">
            <v>23552217000</v>
          </cell>
          <cell r="BF64">
            <v>23302951000</v>
          </cell>
          <cell r="BG64">
            <v>23040376000</v>
          </cell>
          <cell r="BH64">
            <v>24308958000</v>
          </cell>
          <cell r="BI64">
            <v>25294785000</v>
          </cell>
          <cell r="BJ64">
            <v>25605637000</v>
          </cell>
          <cell r="BK64">
            <v>25907394000</v>
          </cell>
          <cell r="BL64">
            <v>26650216000</v>
          </cell>
          <cell r="BM64">
            <v>26669073000</v>
          </cell>
          <cell r="BN64">
            <v>26428537000</v>
          </cell>
        </row>
        <row r="65">
          <cell r="B65">
            <v>4030099</v>
          </cell>
          <cell r="C65">
            <v>5335771393</v>
          </cell>
          <cell r="D65">
            <v>5629060504</v>
          </cell>
          <cell r="E65">
            <v>5934161745.3000002</v>
          </cell>
          <cell r="F65">
            <v>6239961700.8000002</v>
          </cell>
          <cell r="G65">
            <v>6538336825.3999996</v>
          </cell>
          <cell r="H65">
            <v>6836952994.3999996</v>
          </cell>
          <cell r="I65">
            <v>7136984250.3000002</v>
          </cell>
          <cell r="J65">
            <v>7434502978</v>
          </cell>
          <cell r="K65">
            <v>7735745391.3999996</v>
          </cell>
          <cell r="L65">
            <v>8034447250.3000002</v>
          </cell>
          <cell r="M65">
            <v>8335065936</v>
          </cell>
          <cell r="N65">
            <v>8632552043</v>
          </cell>
          <cell r="O65">
            <v>8932097552.5</v>
          </cell>
          <cell r="P65">
            <v>9225357369.6000004</v>
          </cell>
          <cell r="Q65">
            <v>9253127821.3999996</v>
          </cell>
          <cell r="R65">
            <v>9299151773.2999992</v>
          </cell>
          <cell r="S65">
            <v>9359241101.2000008</v>
          </cell>
          <cell r="T65">
            <v>9416905808.7999992</v>
          </cell>
          <cell r="U65">
            <v>9475567269.6000004</v>
          </cell>
          <cell r="V65">
            <v>9537303778.5</v>
          </cell>
          <cell r="W65">
            <v>9603413559.8999996</v>
          </cell>
          <cell r="X65">
            <v>9673842205.6000004</v>
          </cell>
          <cell r="Y65">
            <v>9726734483.8999996</v>
          </cell>
          <cell r="Z65">
            <v>9773081692</v>
          </cell>
          <cell r="AA65">
            <v>9830864215.8999996</v>
          </cell>
          <cell r="AB65">
            <v>9890786296.7999992</v>
          </cell>
          <cell r="AC65">
            <v>9950684614.8999996</v>
          </cell>
          <cell r="AD65">
            <v>10015220148.299999</v>
          </cell>
          <cell r="AE65">
            <v>10072104907.1</v>
          </cell>
          <cell r="AF65">
            <v>10135118379.700001</v>
          </cell>
          <cell r="AG65">
            <v>10179140531.5</v>
          </cell>
          <cell r="AH65">
            <v>10230642029.6</v>
          </cell>
          <cell r="AI65">
            <v>10288140797.4</v>
          </cell>
          <cell r="AJ65">
            <v>10348208881.799999</v>
          </cell>
          <cell r="AK65">
            <v>10413159105.4</v>
          </cell>
          <cell r="AL65">
            <v>10477519940</v>
          </cell>
          <cell r="AM65">
            <v>10536174954.1</v>
          </cell>
          <cell r="AN65">
            <v>10595385003.1</v>
          </cell>
          <cell r="AO65">
            <v>10655003351.6</v>
          </cell>
          <cell r="AP65">
            <v>10705501732.4</v>
          </cell>
          <cell r="AQ65">
            <v>10762988703.1</v>
          </cell>
          <cell r="AR65">
            <v>10820470490</v>
          </cell>
          <cell r="AS65">
            <v>10885399790</v>
          </cell>
          <cell r="AT65">
            <v>10945973240</v>
          </cell>
          <cell r="AU65">
            <v>11004838280</v>
          </cell>
          <cell r="AV65">
            <v>11061839660</v>
          </cell>
          <cell r="AW65">
            <v>11106791540</v>
          </cell>
          <cell r="AX65">
            <v>11157067340</v>
          </cell>
          <cell r="AY65">
            <v>11200127720</v>
          </cell>
          <cell r="AZ65">
            <v>11249134910</v>
          </cell>
          <cell r="BA65">
            <v>11304848637</v>
          </cell>
          <cell r="BB65">
            <v>11348843450</v>
          </cell>
          <cell r="BC65">
            <v>11385608800</v>
          </cell>
          <cell r="BD65">
            <v>11428580910</v>
          </cell>
          <cell r="BE65">
            <v>11466328910</v>
          </cell>
          <cell r="BF65">
            <v>11500434190</v>
          </cell>
          <cell r="BG65">
            <v>11534088250</v>
          </cell>
          <cell r="BH65">
            <v>11564036800</v>
          </cell>
          <cell r="BI65">
            <v>11594906420</v>
          </cell>
          <cell r="BJ65">
            <v>11629828410</v>
          </cell>
          <cell r="BK65">
            <v>11665380990</v>
          </cell>
          <cell r="BL65">
            <v>11690915440</v>
          </cell>
          <cell r="BM65">
            <v>11726840410</v>
          </cell>
          <cell r="BN65">
            <v>11764575420</v>
          </cell>
        </row>
        <row r="66">
          <cell r="B66">
            <v>4030100</v>
          </cell>
          <cell r="C66">
            <v>68748079200</v>
          </cell>
          <cell r="D66">
            <v>69822037928.800003</v>
          </cell>
          <cell r="E66">
            <v>70265124574.699997</v>
          </cell>
          <cell r="F66">
            <v>69768379995.100006</v>
          </cell>
          <cell r="G66">
            <v>71119360557.699997</v>
          </cell>
          <cell r="H66">
            <v>70683193560.800003</v>
          </cell>
          <cell r="I66">
            <v>71887505606.5</v>
          </cell>
          <cell r="J66">
            <v>72311780450</v>
          </cell>
          <cell r="K66">
            <v>72736988951.399994</v>
          </cell>
          <cell r="L66">
            <v>74687020487.199997</v>
          </cell>
          <cell r="M66">
            <v>74812331810</v>
          </cell>
          <cell r="N66">
            <v>74828123940</v>
          </cell>
          <cell r="O66">
            <v>75201444082.899994</v>
          </cell>
          <cell r="P66">
            <v>73901191755.5</v>
          </cell>
          <cell r="Q66">
            <v>77469429642</v>
          </cell>
          <cell r="R66">
            <v>79057492690.100006</v>
          </cell>
          <cell r="S66">
            <v>78469404032</v>
          </cell>
          <cell r="T66">
            <v>79954476328.600006</v>
          </cell>
          <cell r="U66">
            <v>81332354848.699997</v>
          </cell>
          <cell r="V66">
            <v>82129266190.899994</v>
          </cell>
          <cell r="W66">
            <v>83199410428</v>
          </cell>
          <cell r="X66">
            <v>83333726686.899994</v>
          </cell>
          <cell r="Y66">
            <v>83010573285</v>
          </cell>
          <cell r="Z66">
            <v>83620879730</v>
          </cell>
          <cell r="AA66">
            <v>84931005360.600006</v>
          </cell>
          <cell r="AB66">
            <v>84621548624.699997</v>
          </cell>
          <cell r="AC66">
            <v>85641342020.800003</v>
          </cell>
          <cell r="AD66">
            <v>84179285802.899994</v>
          </cell>
          <cell r="AE66">
            <v>84348332125.199997</v>
          </cell>
          <cell r="AF66">
            <v>82446844165.5</v>
          </cell>
          <cell r="AG66">
            <v>84305950247.899994</v>
          </cell>
          <cell r="AH66">
            <v>85658005820.899994</v>
          </cell>
          <cell r="AI66">
            <v>86256350355.800003</v>
          </cell>
          <cell r="AJ66">
            <v>88014073858.600006</v>
          </cell>
          <cell r="AK66">
            <v>88142754637.300003</v>
          </cell>
          <cell r="AL66">
            <v>86719081610</v>
          </cell>
          <cell r="AM66">
            <v>88158894944.600006</v>
          </cell>
          <cell r="AN66">
            <v>89096766075.699997</v>
          </cell>
          <cell r="AO66">
            <v>87105577571.300003</v>
          </cell>
          <cell r="AP66">
            <v>88030792987.5</v>
          </cell>
          <cell r="AQ66">
            <v>89139641752.899994</v>
          </cell>
          <cell r="AR66">
            <v>90249743860</v>
          </cell>
          <cell r="AS66">
            <v>90173547330</v>
          </cell>
          <cell r="AT66">
            <v>89950861570</v>
          </cell>
          <cell r="AU66">
            <v>89686413040</v>
          </cell>
          <cell r="AV66">
            <v>88502864570</v>
          </cell>
          <cell r="AW66">
            <v>89650249100</v>
          </cell>
          <cell r="AX66">
            <v>87607880710</v>
          </cell>
          <cell r="AY66">
            <v>89376335150</v>
          </cell>
          <cell r="AZ66">
            <v>89296263330</v>
          </cell>
          <cell r="BA66">
            <v>90079905862</v>
          </cell>
          <cell r="BB66">
            <v>89930868000</v>
          </cell>
          <cell r="BC66">
            <v>90809077240</v>
          </cell>
          <cell r="BD66">
            <v>90833958580</v>
          </cell>
          <cell r="BE66">
            <v>91699776380</v>
          </cell>
          <cell r="BF66">
            <v>92169371370</v>
          </cell>
          <cell r="BG66">
            <v>92317736190</v>
          </cell>
          <cell r="BH66">
            <v>92632631250</v>
          </cell>
          <cell r="BI66">
            <v>93260021670</v>
          </cell>
          <cell r="BJ66">
            <v>94010245680</v>
          </cell>
          <cell r="BK66">
            <v>92893791120</v>
          </cell>
          <cell r="BL66">
            <v>95043277060</v>
          </cell>
          <cell r="BM66">
            <v>96473408850</v>
          </cell>
          <cell r="BN66">
            <v>96150336600</v>
          </cell>
        </row>
        <row r="67">
          <cell r="B67">
            <v>4030103</v>
          </cell>
          <cell r="C67">
            <v>6198446000</v>
          </cell>
          <cell r="D67">
            <v>6360749000</v>
          </cell>
          <cell r="E67">
            <v>6262228000</v>
          </cell>
          <cell r="F67">
            <v>5919136000</v>
          </cell>
          <cell r="G67">
            <v>6027125000</v>
          </cell>
          <cell r="H67">
            <v>6015443000</v>
          </cell>
          <cell r="I67">
            <v>5954563000</v>
          </cell>
          <cell r="J67">
            <v>6016312000</v>
          </cell>
          <cell r="K67">
            <v>6060044000</v>
          </cell>
          <cell r="L67">
            <v>6128909000</v>
          </cell>
          <cell r="M67">
            <v>6278202000</v>
          </cell>
          <cell r="N67">
            <v>6506953000</v>
          </cell>
          <cell r="O67">
            <v>7949955000</v>
          </cell>
          <cell r="P67">
            <v>8074601000</v>
          </cell>
          <cell r="Q67">
            <v>8167527000</v>
          </cell>
          <cell r="R67">
            <v>8228839000</v>
          </cell>
          <cell r="S67">
            <v>8349339000</v>
          </cell>
          <cell r="T67">
            <v>8453157000</v>
          </cell>
          <cell r="U67">
            <v>8502982000</v>
          </cell>
          <cell r="V67">
            <v>8514517000</v>
          </cell>
          <cell r="W67">
            <v>8624960000</v>
          </cell>
          <cell r="X67">
            <v>8672150000</v>
          </cell>
          <cell r="Y67">
            <v>8928433000</v>
          </cell>
          <cell r="Z67">
            <v>8818043000</v>
          </cell>
          <cell r="AA67">
            <v>8773624000</v>
          </cell>
          <cell r="AB67">
            <v>8874517000</v>
          </cell>
          <cell r="AC67">
            <v>8925978000</v>
          </cell>
          <cell r="AD67">
            <v>9012765000</v>
          </cell>
          <cell r="AE67">
            <v>9098622000</v>
          </cell>
          <cell r="AF67">
            <v>9141482000</v>
          </cell>
          <cell r="AG67">
            <v>9274006000</v>
          </cell>
          <cell r="AH67">
            <v>9335681000</v>
          </cell>
          <cell r="AI67">
            <v>9605733000</v>
          </cell>
          <cell r="AJ67">
            <v>9740871000</v>
          </cell>
          <cell r="AK67">
            <v>10108025000</v>
          </cell>
          <cell r="AL67">
            <v>10008970000</v>
          </cell>
          <cell r="AM67">
            <v>10886591000</v>
          </cell>
          <cell r="AN67">
            <v>10989741000</v>
          </cell>
          <cell r="AO67">
            <v>11023796000</v>
          </cell>
          <cell r="AP67">
            <v>11073758000</v>
          </cell>
          <cell r="AQ67">
            <v>11094716000</v>
          </cell>
          <cell r="AR67">
            <v>11039770000</v>
          </cell>
          <cell r="AS67">
            <v>10804943000</v>
          </cell>
          <cell r="AT67">
            <v>10802493000</v>
          </cell>
          <cell r="AU67">
            <v>10815389000</v>
          </cell>
          <cell r="AV67">
            <v>10864078000</v>
          </cell>
          <cell r="AW67">
            <v>10965824000</v>
          </cell>
          <cell r="AX67">
            <v>10756918000</v>
          </cell>
          <cell r="AY67">
            <v>10666578000</v>
          </cell>
          <cell r="AZ67">
            <v>10519716000</v>
          </cell>
          <cell r="BA67">
            <v>10481077000</v>
          </cell>
          <cell r="BB67">
            <v>23388917000</v>
          </cell>
          <cell r="BC67">
            <v>23404359000</v>
          </cell>
          <cell r="BD67">
            <v>23458821000</v>
          </cell>
          <cell r="BE67">
            <v>23552217000</v>
          </cell>
          <cell r="BF67">
            <v>23302951000</v>
          </cell>
          <cell r="BG67">
            <v>23040376000</v>
          </cell>
          <cell r="BH67">
            <v>24308958000</v>
          </cell>
          <cell r="BI67">
            <v>25294785000</v>
          </cell>
          <cell r="BJ67">
            <v>25605637000</v>
          </cell>
          <cell r="BK67">
            <v>25907394000</v>
          </cell>
          <cell r="BL67">
            <v>26650216000</v>
          </cell>
          <cell r="BM67">
            <v>26669073000</v>
          </cell>
          <cell r="BN67">
            <v>26428537000</v>
          </cell>
        </row>
        <row r="68">
          <cell r="B68">
            <v>4030105</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G68">
            <v>0</v>
          </cell>
          <cell r="BH68">
            <v>0</v>
          </cell>
          <cell r="BI68">
            <v>0</v>
          </cell>
          <cell r="BJ68">
            <v>0</v>
          </cell>
          <cell r="BK68">
            <v>0</v>
          </cell>
          <cell r="BL68">
            <v>0</v>
          </cell>
          <cell r="BM68">
            <v>0</v>
          </cell>
          <cell r="BN68">
            <v>0</v>
          </cell>
        </row>
        <row r="69">
          <cell r="B69">
            <v>4030107</v>
          </cell>
          <cell r="C69">
            <v>58547147800</v>
          </cell>
          <cell r="D69">
            <v>59306074071.099998</v>
          </cell>
          <cell r="E69">
            <v>59887924425.199997</v>
          </cell>
          <cell r="F69">
            <v>74128158704.800003</v>
          </cell>
          <cell r="G69">
            <v>77765644442.199997</v>
          </cell>
          <cell r="H69">
            <v>67182671439.099998</v>
          </cell>
          <cell r="I69">
            <v>63425442043.400002</v>
          </cell>
          <cell r="J69">
            <v>65881922500</v>
          </cell>
          <cell r="K69">
            <v>67255835048.5</v>
          </cell>
          <cell r="L69">
            <v>66316167312.699997</v>
          </cell>
          <cell r="M69">
            <v>65980670190</v>
          </cell>
          <cell r="N69">
            <v>66412628060</v>
          </cell>
          <cell r="O69">
            <v>65837117417</v>
          </cell>
          <cell r="P69">
            <v>63753774194.400002</v>
          </cell>
          <cell r="Q69">
            <v>76045085007.899994</v>
          </cell>
          <cell r="R69">
            <v>76600559159.800003</v>
          </cell>
          <cell r="S69">
            <v>77026636967.899994</v>
          </cell>
          <cell r="T69">
            <v>75974293671.300003</v>
          </cell>
          <cell r="U69">
            <v>77016696601.199997</v>
          </cell>
          <cell r="V69">
            <v>77130328809</v>
          </cell>
          <cell r="W69">
            <v>80281320221.899994</v>
          </cell>
          <cell r="X69">
            <v>80549329313</v>
          </cell>
          <cell r="Y69">
            <v>78743557714.899994</v>
          </cell>
          <cell r="Z69">
            <v>81970280270</v>
          </cell>
          <cell r="AA69">
            <v>79751961639.300003</v>
          </cell>
          <cell r="AB69">
            <v>74170177375.199997</v>
          </cell>
          <cell r="AC69">
            <v>76021813979.100006</v>
          </cell>
          <cell r="AD69">
            <v>79863514047</v>
          </cell>
          <cell r="AE69">
            <v>74351904874.699997</v>
          </cell>
          <cell r="AF69">
            <v>71231990834.399994</v>
          </cell>
          <cell r="AG69">
            <v>83869851452.100006</v>
          </cell>
          <cell r="AH69">
            <v>84098055179.100006</v>
          </cell>
          <cell r="AI69">
            <v>84876863494.199997</v>
          </cell>
          <cell r="AJ69">
            <v>85520450141.399994</v>
          </cell>
          <cell r="AK69">
            <v>85774429362.699997</v>
          </cell>
          <cell r="AL69">
            <v>85018282390</v>
          </cell>
          <cell r="AM69">
            <v>91374616485.399994</v>
          </cell>
          <cell r="AN69">
            <v>88459570934.300003</v>
          </cell>
          <cell r="AO69">
            <v>92706777778.699997</v>
          </cell>
          <cell r="AP69">
            <v>93952768592.5</v>
          </cell>
          <cell r="AQ69">
            <v>88549104702.100006</v>
          </cell>
          <cell r="AR69">
            <v>85339226730</v>
          </cell>
          <cell r="AS69">
            <v>86938283600</v>
          </cell>
          <cell r="AT69">
            <v>83561394280</v>
          </cell>
          <cell r="AU69">
            <v>86545568670</v>
          </cell>
          <cell r="AV69">
            <v>86870365760</v>
          </cell>
          <cell r="AW69">
            <v>87426228100</v>
          </cell>
          <cell r="AX69">
            <v>86681043680</v>
          </cell>
          <cell r="AY69">
            <v>81576935020</v>
          </cell>
          <cell r="AZ69">
            <v>82092280130</v>
          </cell>
          <cell r="BA69">
            <v>84074157746</v>
          </cell>
          <cell r="BB69">
            <v>86333945570</v>
          </cell>
          <cell r="BC69">
            <v>84930397040</v>
          </cell>
          <cell r="BD69">
            <v>87315572300</v>
          </cell>
          <cell r="BE69">
            <v>87458281370</v>
          </cell>
          <cell r="BF69">
            <v>83441095930</v>
          </cell>
          <cell r="BG69">
            <v>84730493720</v>
          </cell>
          <cell r="BH69">
            <v>86863925520</v>
          </cell>
          <cell r="BI69">
            <v>90436613420</v>
          </cell>
          <cell r="BJ69">
            <v>84869477620</v>
          </cell>
          <cell r="BK69">
            <v>83226254000</v>
          </cell>
          <cell r="BL69">
            <v>79673959870</v>
          </cell>
          <cell r="BM69">
            <v>80098882730</v>
          </cell>
          <cell r="BN69">
            <v>83335823290</v>
          </cell>
        </row>
        <row r="70">
          <cell r="B70">
            <v>4030108</v>
          </cell>
          <cell r="C70">
            <v>269446404600</v>
          </cell>
          <cell r="D70">
            <v>276582725305.40002</v>
          </cell>
          <cell r="E70">
            <v>282287572132.59998</v>
          </cell>
          <cell r="F70">
            <v>280944422219.20001</v>
          </cell>
          <cell r="G70">
            <v>282255674194</v>
          </cell>
          <cell r="H70">
            <v>266890461015</v>
          </cell>
          <cell r="I70">
            <v>273349813752.20001</v>
          </cell>
          <cell r="J70">
            <v>278877083900</v>
          </cell>
          <cell r="K70">
            <v>274267904950</v>
          </cell>
          <cell r="L70">
            <v>287868626455.70001</v>
          </cell>
          <cell r="M70">
            <v>279515957200</v>
          </cell>
          <cell r="N70">
            <v>272888402200</v>
          </cell>
          <cell r="O70">
            <v>254946520444.89999</v>
          </cell>
          <cell r="P70">
            <v>231904484763.29999</v>
          </cell>
          <cell r="Q70">
            <v>283217480967.40002</v>
          </cell>
          <cell r="R70">
            <v>306232711265.5</v>
          </cell>
          <cell r="S70">
            <v>297282249880.20001</v>
          </cell>
          <cell r="T70">
            <v>313040189487.20001</v>
          </cell>
          <cell r="U70">
            <v>323786563983.09998</v>
          </cell>
          <cell r="V70">
            <v>325706381409.90002</v>
          </cell>
          <cell r="W70">
            <v>318945231611.5</v>
          </cell>
          <cell r="X70">
            <v>323751267411.20001</v>
          </cell>
          <cell r="Y70">
            <v>302989090733.20001</v>
          </cell>
          <cell r="Z70">
            <v>302221959300</v>
          </cell>
          <cell r="AA70">
            <v>324024975508.29999</v>
          </cell>
          <cell r="AB70">
            <v>323179528293.5</v>
          </cell>
          <cell r="AC70">
            <v>324504919668.59998</v>
          </cell>
          <cell r="AD70">
            <v>333781941217.09998</v>
          </cell>
          <cell r="AE70">
            <v>313089109545.5</v>
          </cell>
          <cell r="AF70">
            <v>288554047573.59998</v>
          </cell>
          <cell r="AG70">
            <v>303294079346</v>
          </cell>
          <cell r="AH70">
            <v>319644449962.20001</v>
          </cell>
          <cell r="AI70">
            <v>321916431325</v>
          </cell>
          <cell r="AJ70">
            <v>344957636790.59998</v>
          </cell>
          <cell r="AK70">
            <v>340166149788.59998</v>
          </cell>
          <cell r="AL70">
            <v>319547842130</v>
          </cell>
          <cell r="AM70">
            <v>322150271261.29999</v>
          </cell>
          <cell r="AN70">
            <v>325868992018.59998</v>
          </cell>
          <cell r="AO70">
            <v>298941061515.59998</v>
          </cell>
          <cell r="AP70">
            <v>305333909520.70001</v>
          </cell>
          <cell r="AQ70">
            <v>313238415387.29999</v>
          </cell>
          <cell r="AR70">
            <v>329630472640</v>
          </cell>
          <cell r="AS70">
            <v>326181319600</v>
          </cell>
          <cell r="AT70">
            <v>308054706510</v>
          </cell>
          <cell r="AU70">
            <v>299542273880</v>
          </cell>
          <cell r="AV70">
            <v>281902292530</v>
          </cell>
          <cell r="AW70">
            <v>281761710070</v>
          </cell>
          <cell r="AX70">
            <v>253271530960</v>
          </cell>
          <cell r="AY70">
            <v>267549601090</v>
          </cell>
          <cell r="AZ70">
            <v>270196780340</v>
          </cell>
          <cell r="BA70">
            <v>280648841967</v>
          </cell>
          <cell r="BB70">
            <v>278691406920</v>
          </cell>
          <cell r="BC70">
            <v>282915741540</v>
          </cell>
          <cell r="BD70">
            <v>275340882200</v>
          </cell>
          <cell r="BE70">
            <v>280658833480</v>
          </cell>
          <cell r="BF70">
            <v>280522104100</v>
          </cell>
          <cell r="BG70">
            <v>292482172300</v>
          </cell>
          <cell r="BH70">
            <v>280227963400</v>
          </cell>
          <cell r="BI70">
            <v>276165909500</v>
          </cell>
          <cell r="BJ70">
            <v>282547501400</v>
          </cell>
          <cell r="BK70">
            <v>254676015400</v>
          </cell>
          <cell r="BL70">
            <v>275119703300</v>
          </cell>
          <cell r="BM70">
            <v>285219818200</v>
          </cell>
          <cell r="BN70">
            <v>291546078600</v>
          </cell>
        </row>
        <row r="71">
          <cell r="B71">
            <v>4030109</v>
          </cell>
          <cell r="C71">
            <v>523207443000</v>
          </cell>
          <cell r="D71">
            <v>525829492505</v>
          </cell>
          <cell r="E71">
            <v>521849463235</v>
          </cell>
          <cell r="F71">
            <v>513160806460</v>
          </cell>
          <cell r="G71">
            <v>525007122460</v>
          </cell>
          <cell r="H71">
            <v>531187546065</v>
          </cell>
          <cell r="I71">
            <v>536031703200</v>
          </cell>
          <cell r="J71">
            <v>532088884500</v>
          </cell>
          <cell r="K71">
            <v>538247639550</v>
          </cell>
          <cell r="L71">
            <v>545288539005</v>
          </cell>
          <cell r="M71">
            <v>551449866300</v>
          </cell>
          <cell r="N71">
            <v>554556246600</v>
          </cell>
          <cell r="O71">
            <v>573420311185</v>
          </cell>
          <cell r="P71">
            <v>576543445060</v>
          </cell>
          <cell r="Q71">
            <v>569486291790</v>
          </cell>
          <cell r="R71">
            <v>565746550195</v>
          </cell>
          <cell r="S71">
            <v>566594786755</v>
          </cell>
          <cell r="T71">
            <v>568679442010</v>
          </cell>
          <cell r="U71">
            <v>574423280755</v>
          </cell>
          <cell r="V71">
            <v>581693148745</v>
          </cell>
          <cell r="W71">
            <v>601004729240</v>
          </cell>
          <cell r="X71">
            <v>596997288605</v>
          </cell>
          <cell r="Y71">
            <v>613058894280</v>
          </cell>
          <cell r="Z71">
            <v>620875516100</v>
          </cell>
          <cell r="AA71">
            <v>614726788800</v>
          </cell>
          <cell r="AB71">
            <v>610955000805</v>
          </cell>
          <cell r="AC71">
            <v>621628297905</v>
          </cell>
          <cell r="AD71">
            <v>593268879465</v>
          </cell>
          <cell r="AE71">
            <v>615363730680</v>
          </cell>
          <cell r="AF71">
            <v>615342524750</v>
          </cell>
          <cell r="AG71">
            <v>623291042110</v>
          </cell>
          <cell r="AH71">
            <v>623197597429</v>
          </cell>
          <cell r="AI71">
            <v>627686188155</v>
          </cell>
          <cell r="AJ71">
            <v>625865675420</v>
          </cell>
          <cell r="AK71">
            <v>631453794360</v>
          </cell>
          <cell r="AL71">
            <v>633471678710</v>
          </cell>
          <cell r="AM71">
            <v>648133728620</v>
          </cell>
          <cell r="AN71">
            <v>655398271389</v>
          </cell>
          <cell r="AO71">
            <v>656691116230</v>
          </cell>
          <cell r="AP71">
            <v>661232231168</v>
          </cell>
          <cell r="AQ71">
            <v>666469747735.19995</v>
          </cell>
          <cell r="AR71">
            <v>663235444460</v>
          </cell>
          <cell r="AS71">
            <v>664920524600</v>
          </cell>
          <cell r="AT71">
            <v>679506397670</v>
          </cell>
          <cell r="AU71">
            <v>683977410550</v>
          </cell>
          <cell r="AV71">
            <v>686110518830</v>
          </cell>
          <cell r="AW71">
            <v>700031509370</v>
          </cell>
          <cell r="AX71">
            <v>702363636100</v>
          </cell>
          <cell r="AY71">
            <v>709652991810</v>
          </cell>
          <cell r="AZ71">
            <v>705392324890</v>
          </cell>
          <cell r="BA71">
            <v>704039373345</v>
          </cell>
          <cell r="BB71">
            <v>703583899970</v>
          </cell>
          <cell r="BC71">
            <v>709877614020</v>
          </cell>
          <cell r="BD71">
            <v>717226338740</v>
          </cell>
          <cell r="BE71">
            <v>722259259830</v>
          </cell>
          <cell r="BF71">
            <v>727839610700</v>
          </cell>
          <cell r="BG71">
            <v>717313426900</v>
          </cell>
          <cell r="BH71">
            <v>733129467200</v>
          </cell>
          <cell r="BI71">
            <v>744648031100</v>
          </cell>
          <cell r="BJ71">
            <v>747207714400</v>
          </cell>
          <cell r="BK71">
            <v>760679111200</v>
          </cell>
          <cell r="BL71">
            <v>766784816900</v>
          </cell>
          <cell r="BM71">
            <v>774112287300</v>
          </cell>
          <cell r="BN71">
            <v>763275936100</v>
          </cell>
        </row>
        <row r="72">
          <cell r="B72">
            <v>4030111</v>
          </cell>
          <cell r="AG72">
            <v>0</v>
          </cell>
          <cell r="AH72">
            <v>0</v>
          </cell>
          <cell r="AI72">
            <v>0</v>
          </cell>
          <cell r="AJ72">
            <v>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cell r="BE72">
            <v>0</v>
          </cell>
          <cell r="BF72">
            <v>0</v>
          </cell>
          <cell r="BG72">
            <v>0</v>
          </cell>
          <cell r="BH72">
            <v>0</v>
          </cell>
          <cell r="BI72">
            <v>0</v>
          </cell>
          <cell r="BJ72">
            <v>0</v>
          </cell>
          <cell r="BK72">
            <v>0</v>
          </cell>
          <cell r="BL72">
            <v>0</v>
          </cell>
          <cell r="BM72">
            <v>0</v>
          </cell>
          <cell r="BN72">
            <v>0</v>
          </cell>
        </row>
        <row r="73">
          <cell r="B73">
            <v>4030112</v>
          </cell>
          <cell r="C73">
            <v>66697142410</v>
          </cell>
          <cell r="D73">
            <v>70363256300.300003</v>
          </cell>
          <cell r="E73">
            <v>74177021817</v>
          </cell>
          <cell r="F73">
            <v>77999521260.300003</v>
          </cell>
          <cell r="G73">
            <v>81729210318.100006</v>
          </cell>
          <cell r="H73">
            <v>85461912430.300003</v>
          </cell>
          <cell r="I73">
            <v>89212303129.600006</v>
          </cell>
          <cell r="J73">
            <v>92931287230</v>
          </cell>
          <cell r="K73">
            <v>96696817393.100006</v>
          </cell>
          <cell r="L73">
            <v>100430590629.60001</v>
          </cell>
          <cell r="M73">
            <v>104188324200</v>
          </cell>
          <cell r="N73">
            <v>107906900500</v>
          </cell>
          <cell r="O73">
            <v>111651219406.89999</v>
          </cell>
          <cell r="P73">
            <v>115316967120.5</v>
          </cell>
          <cell r="Q73">
            <v>115664097768.60001</v>
          </cell>
          <cell r="R73">
            <v>116239397166.89999</v>
          </cell>
          <cell r="S73">
            <v>116990513765.39999</v>
          </cell>
          <cell r="T73">
            <v>117711322610.89999</v>
          </cell>
          <cell r="U73">
            <v>118444590870.7</v>
          </cell>
          <cell r="V73">
            <v>119216297231.7</v>
          </cell>
          <cell r="W73">
            <v>120042669499.60001</v>
          </cell>
          <cell r="X73">
            <v>120923027570.89999</v>
          </cell>
          <cell r="Y73">
            <v>121584181049.39999</v>
          </cell>
          <cell r="Z73">
            <v>122163521100</v>
          </cell>
          <cell r="AA73">
            <v>122885802699.5</v>
          </cell>
          <cell r="AB73">
            <v>123634828711</v>
          </cell>
          <cell r="AC73">
            <v>124383557686.89999</v>
          </cell>
          <cell r="AD73">
            <v>125190251854.60001</v>
          </cell>
          <cell r="AE73">
            <v>125901311339.5</v>
          </cell>
          <cell r="AF73">
            <v>126688979746.2</v>
          </cell>
          <cell r="AG73">
            <v>127239256643.3</v>
          </cell>
          <cell r="AH73">
            <v>127883025369.7</v>
          </cell>
          <cell r="AI73">
            <v>128601759967.60001</v>
          </cell>
          <cell r="AJ73">
            <v>129352611022</v>
          </cell>
          <cell r="AK73">
            <v>130164488817.3</v>
          </cell>
          <cell r="AL73">
            <v>130968999270</v>
          </cell>
          <cell r="AM73">
            <v>131702186925.89999</v>
          </cell>
          <cell r="AN73">
            <v>132442312538.8</v>
          </cell>
          <cell r="AO73">
            <v>133187541895.39999</v>
          </cell>
          <cell r="AP73">
            <v>133818771655.3</v>
          </cell>
          <cell r="AQ73">
            <v>134537358788.7</v>
          </cell>
          <cell r="AR73">
            <v>135255881150</v>
          </cell>
          <cell r="AS73">
            <v>136067497400</v>
          </cell>
          <cell r="AT73">
            <v>136824665470</v>
          </cell>
          <cell r="AU73">
            <v>137560478540</v>
          </cell>
          <cell r="AV73">
            <v>138272995790</v>
          </cell>
          <cell r="AW73">
            <v>138834894310</v>
          </cell>
          <cell r="AX73">
            <v>139463341790</v>
          </cell>
          <cell r="AY73">
            <v>140001596510</v>
          </cell>
          <cell r="AZ73">
            <v>140614186400</v>
          </cell>
          <cell r="BA73">
            <v>141310607967</v>
          </cell>
          <cell r="BB73">
            <v>141860543140</v>
          </cell>
          <cell r="BC73">
            <v>142320110000</v>
          </cell>
          <cell r="BD73">
            <v>142857261330</v>
          </cell>
          <cell r="BE73">
            <v>143329111420</v>
          </cell>
          <cell r="BF73">
            <v>143755427400</v>
          </cell>
          <cell r="BG73">
            <v>144176103200</v>
          </cell>
          <cell r="BH73">
            <v>144550460000</v>
          </cell>
          <cell r="BI73">
            <v>144936330300</v>
          </cell>
          <cell r="BJ73">
            <v>145372855100</v>
          </cell>
          <cell r="BK73">
            <v>145817262400</v>
          </cell>
          <cell r="BL73">
            <v>146136443000</v>
          </cell>
          <cell r="BM73">
            <v>146585505100</v>
          </cell>
          <cell r="BN73">
            <v>147057192800</v>
          </cell>
        </row>
        <row r="74">
          <cell r="B74">
            <v>4030114</v>
          </cell>
          <cell r="C74">
            <v>14.1904</v>
          </cell>
          <cell r="D74">
            <v>14.2218</v>
          </cell>
          <cell r="E74">
            <v>14.2875</v>
          </cell>
          <cell r="F74">
            <v>15.9512</v>
          </cell>
          <cell r="G74">
            <v>16.249600000000001</v>
          </cell>
          <cell r="H74">
            <v>15.184100000000001</v>
          </cell>
          <cell r="I74">
            <v>14.7058</v>
          </cell>
          <cell r="J74">
            <v>14.980600000000001</v>
          </cell>
          <cell r="K74">
            <v>15.1374</v>
          </cell>
          <cell r="L74">
            <v>14.902900000000001</v>
          </cell>
          <cell r="M74">
            <v>14.9046</v>
          </cell>
          <cell r="N74">
            <v>14.9985</v>
          </cell>
          <cell r="O74">
            <v>14.952999999999999</v>
          </cell>
          <cell r="P74">
            <v>14.9015</v>
          </cell>
          <cell r="Q74">
            <v>15.8529</v>
          </cell>
          <cell r="R74">
            <v>15.751300000000001</v>
          </cell>
          <cell r="S74">
            <v>15.8529</v>
          </cell>
          <cell r="T74">
            <v>15.601699999999999</v>
          </cell>
          <cell r="U74">
            <v>15.5755</v>
          </cell>
          <cell r="V74">
            <v>15.513</v>
          </cell>
          <cell r="W74">
            <v>15.7194</v>
          </cell>
          <cell r="X74">
            <v>15.7326</v>
          </cell>
          <cell r="Y74">
            <v>15.588699999999999</v>
          </cell>
          <cell r="Z74">
            <v>15.842000000000001</v>
          </cell>
          <cell r="AA74">
            <v>15.5121</v>
          </cell>
          <cell r="AB74">
            <v>15.011900000000001</v>
          </cell>
          <cell r="AC74">
            <v>15.1014</v>
          </cell>
          <cell r="AD74">
            <v>15.5898</v>
          </cell>
          <cell r="AE74">
            <v>15.0518</v>
          </cell>
          <cell r="AF74">
            <v>14.9117</v>
          </cell>
          <cell r="AG74">
            <v>15.958600000000001</v>
          </cell>
          <cell r="AH74">
            <v>15.8543</v>
          </cell>
          <cell r="AI74">
            <v>15.8721</v>
          </cell>
          <cell r="AJ74">
            <v>15.773300000000001</v>
          </cell>
          <cell r="AK74">
            <v>15.785</v>
          </cell>
          <cell r="AL74">
            <v>15.84</v>
          </cell>
          <cell r="AM74">
            <v>16.291799999999999</v>
          </cell>
          <cell r="AN74">
            <v>15.9428</v>
          </cell>
          <cell r="AO74">
            <v>16.514399999999998</v>
          </cell>
          <cell r="AP74">
            <v>16.5382</v>
          </cell>
          <cell r="AQ74">
            <v>15.946999999999999</v>
          </cell>
          <cell r="AR74">
            <v>15.56</v>
          </cell>
          <cell r="AS74">
            <v>15.71</v>
          </cell>
          <cell r="AT74">
            <v>15.43</v>
          </cell>
          <cell r="AU74">
            <v>15.72</v>
          </cell>
          <cell r="AV74">
            <v>15.85</v>
          </cell>
          <cell r="AW74">
            <v>15.8</v>
          </cell>
          <cell r="AX74">
            <v>15.92</v>
          </cell>
          <cell r="AY74">
            <v>15.3</v>
          </cell>
          <cell r="AZ74">
            <v>15.35</v>
          </cell>
          <cell r="BA74">
            <v>15.467000000000001</v>
          </cell>
          <cell r="BB74">
            <v>15.68</v>
          </cell>
          <cell r="BC74">
            <v>15.48</v>
          </cell>
          <cell r="BD74">
            <v>15.69</v>
          </cell>
          <cell r="BE74">
            <v>15.63</v>
          </cell>
          <cell r="BF74">
            <v>15.242414200000001</v>
          </cell>
          <cell r="BG74">
            <v>15.342510499999999</v>
          </cell>
          <cell r="BH74">
            <v>15.501799200000001</v>
          </cell>
          <cell r="BI74">
            <v>15.757803300000001</v>
          </cell>
          <cell r="BJ74">
            <v>15.222147</v>
          </cell>
          <cell r="BK74">
            <v>15.167433000000001</v>
          </cell>
          <cell r="BL74">
            <v>14.706331</v>
          </cell>
          <cell r="BM74">
            <v>14.642152100000001</v>
          </cell>
          <cell r="BN74">
            <v>14.9337935</v>
          </cell>
        </row>
        <row r="75">
          <cell r="B75">
            <v>4030115</v>
          </cell>
          <cell r="C75">
            <v>14.812900000000001</v>
          </cell>
          <cell r="D75">
            <v>14.7951</v>
          </cell>
          <cell r="E75">
            <v>14.8185</v>
          </cell>
          <cell r="F75">
            <v>16.4999</v>
          </cell>
          <cell r="G75">
            <v>16.747599999999998</v>
          </cell>
          <cell r="H75">
            <v>15.6038</v>
          </cell>
          <cell r="I75">
            <v>15.058199999999999</v>
          </cell>
          <cell r="J75">
            <v>15.288600000000001</v>
          </cell>
          <cell r="K75">
            <v>15.3971</v>
          </cell>
          <cell r="L75">
            <v>15.103300000000001</v>
          </cell>
          <cell r="M75">
            <v>15.0555</v>
          </cell>
          <cell r="N75">
            <v>15.100199999999999</v>
          </cell>
          <cell r="O75">
            <v>15.0038</v>
          </cell>
          <cell r="P75">
            <v>14.9015</v>
          </cell>
          <cell r="Q75">
            <v>15.8529</v>
          </cell>
          <cell r="R75">
            <v>15.751300000000001</v>
          </cell>
          <cell r="S75">
            <v>15.8529</v>
          </cell>
          <cell r="T75">
            <v>15.601699999999999</v>
          </cell>
          <cell r="U75">
            <v>15.5755</v>
          </cell>
          <cell r="V75">
            <v>15.513</v>
          </cell>
          <cell r="W75">
            <v>15.7194</v>
          </cell>
          <cell r="X75">
            <v>15.7326</v>
          </cell>
          <cell r="Y75">
            <v>15.588699999999999</v>
          </cell>
          <cell r="Z75">
            <v>15.842000000000001</v>
          </cell>
          <cell r="AA75">
            <v>15.5121</v>
          </cell>
          <cell r="AB75">
            <v>15.011900000000001</v>
          </cell>
          <cell r="AC75">
            <v>15.1014</v>
          </cell>
          <cell r="AD75">
            <v>15.5898</v>
          </cell>
          <cell r="AE75">
            <v>15.0518</v>
          </cell>
          <cell r="AF75">
            <v>14.9117</v>
          </cell>
          <cell r="AG75">
            <v>15.958600000000001</v>
          </cell>
          <cell r="AH75">
            <v>15.8543</v>
          </cell>
          <cell r="AI75">
            <v>15.8721</v>
          </cell>
          <cell r="AJ75">
            <v>15.773300000000001</v>
          </cell>
          <cell r="AK75">
            <v>15.785</v>
          </cell>
          <cell r="AL75">
            <v>15.84</v>
          </cell>
          <cell r="AM75">
            <v>16.291799999999999</v>
          </cell>
          <cell r="AN75">
            <v>15.9428</v>
          </cell>
          <cell r="AO75">
            <v>16.514399999999998</v>
          </cell>
          <cell r="AP75">
            <v>16.5382</v>
          </cell>
          <cell r="AQ75">
            <v>15.946999999999999</v>
          </cell>
          <cell r="AR75">
            <v>15.56</v>
          </cell>
          <cell r="AS75">
            <v>15.71</v>
          </cell>
          <cell r="AT75">
            <v>15.43</v>
          </cell>
          <cell r="AU75">
            <v>15.72</v>
          </cell>
          <cell r="AV75">
            <v>15.85</v>
          </cell>
          <cell r="AW75">
            <v>15.8</v>
          </cell>
          <cell r="AX75">
            <v>15.92</v>
          </cell>
          <cell r="AY75">
            <v>15.3</v>
          </cell>
          <cell r="AZ75">
            <v>15.35</v>
          </cell>
          <cell r="BA75">
            <v>15.467000000000001</v>
          </cell>
          <cell r="BB75">
            <v>15.68</v>
          </cell>
          <cell r="BC75">
            <v>15.48</v>
          </cell>
          <cell r="BD75">
            <v>15.69</v>
          </cell>
          <cell r="BE75">
            <v>15.63</v>
          </cell>
          <cell r="BF75">
            <v>15.242414200000001</v>
          </cell>
          <cell r="BG75">
            <v>15.342510499999999</v>
          </cell>
          <cell r="BH75">
            <v>15.501799200000001</v>
          </cell>
          <cell r="BI75">
            <v>15.757803300000001</v>
          </cell>
          <cell r="BJ75">
            <v>15.222147</v>
          </cell>
          <cell r="BK75">
            <v>15.167433000000001</v>
          </cell>
          <cell r="BL75">
            <v>14.706331</v>
          </cell>
          <cell r="BM75">
            <v>14.642152100000001</v>
          </cell>
          <cell r="BN75">
            <v>14.9337935</v>
          </cell>
        </row>
        <row r="76">
          <cell r="B76">
            <v>4030176</v>
          </cell>
          <cell r="C76">
            <v>21555712360</v>
          </cell>
          <cell r="D76">
            <v>22126618024.400002</v>
          </cell>
          <cell r="E76">
            <v>22583005770.599998</v>
          </cell>
          <cell r="F76">
            <v>22475553777.5</v>
          </cell>
          <cell r="G76">
            <v>22580453935.5</v>
          </cell>
          <cell r="H76">
            <v>21351236881.200001</v>
          </cell>
          <cell r="I76">
            <v>21867985100.099998</v>
          </cell>
          <cell r="J76">
            <v>22310166710</v>
          </cell>
          <cell r="K76">
            <v>21941432396</v>
          </cell>
          <cell r="L76">
            <v>23029490116.400002</v>
          </cell>
          <cell r="M76">
            <v>22361276580</v>
          </cell>
          <cell r="N76">
            <v>21831072170</v>
          </cell>
          <cell r="O76">
            <v>20395721635.5</v>
          </cell>
          <cell r="P76">
            <v>18552358781</v>
          </cell>
          <cell r="Q76">
            <v>22657398477.299999</v>
          </cell>
          <cell r="R76">
            <v>24498616901.200001</v>
          </cell>
          <cell r="S76">
            <v>23782579990.400002</v>
          </cell>
          <cell r="T76">
            <v>25043215158.900002</v>
          </cell>
          <cell r="U76">
            <v>25902925118.599998</v>
          </cell>
          <cell r="V76">
            <v>26056510512.700001</v>
          </cell>
          <cell r="W76">
            <v>25515618528.900002</v>
          </cell>
          <cell r="X76">
            <v>25900101392.900002</v>
          </cell>
          <cell r="Y76">
            <v>24239127258.599998</v>
          </cell>
          <cell r="Z76">
            <v>24177756750</v>
          </cell>
          <cell r="AA76">
            <v>25921998040.599998</v>
          </cell>
          <cell r="AB76">
            <v>25854362263.400002</v>
          </cell>
          <cell r="AC76">
            <v>25960393573.400002</v>
          </cell>
          <cell r="AD76">
            <v>26702555297.299999</v>
          </cell>
          <cell r="AE76">
            <v>25047128763.599998</v>
          </cell>
          <cell r="AF76">
            <v>23084323805.799999</v>
          </cell>
          <cell r="AG76">
            <v>24263526347.700001</v>
          </cell>
          <cell r="AH76">
            <v>25571555997</v>
          </cell>
          <cell r="AI76">
            <v>25753314506</v>
          </cell>
          <cell r="AJ76">
            <v>27596610943.299999</v>
          </cell>
          <cell r="AK76">
            <v>27213291983.099998</v>
          </cell>
          <cell r="AL76">
            <v>25563827370</v>
          </cell>
          <cell r="AM76">
            <v>25772021700.900002</v>
          </cell>
          <cell r="AN76">
            <v>26069519361.5</v>
          </cell>
          <cell r="AO76">
            <v>23915284921.200001</v>
          </cell>
          <cell r="AP76">
            <v>24426712761.700001</v>
          </cell>
          <cell r="AQ76">
            <v>25059073231</v>
          </cell>
          <cell r="AR76">
            <v>26370437810</v>
          </cell>
          <cell r="AS76">
            <v>26094505560</v>
          </cell>
          <cell r="AT76">
            <v>24644376520</v>
          </cell>
          <cell r="AU76">
            <v>23963381910</v>
          </cell>
          <cell r="AV76">
            <v>22552183400</v>
          </cell>
          <cell r="AW76">
            <v>22540936810</v>
          </cell>
          <cell r="AX76">
            <v>20261722480</v>
          </cell>
          <cell r="AY76">
            <v>21403968090</v>
          </cell>
          <cell r="AZ76">
            <v>21615742430</v>
          </cell>
          <cell r="BA76">
            <v>22451907357</v>
          </cell>
          <cell r="BB76">
            <v>22295312550</v>
          </cell>
          <cell r="BC76">
            <v>22633259320</v>
          </cell>
          <cell r="BD76">
            <v>22027270580</v>
          </cell>
          <cell r="BE76">
            <v>22452706680</v>
          </cell>
          <cell r="BF76">
            <v>22441768330</v>
          </cell>
          <cell r="BG76">
            <v>23398573790</v>
          </cell>
          <cell r="BH76">
            <v>22418237070</v>
          </cell>
          <cell r="BI76">
            <v>22093272760</v>
          </cell>
          <cell r="BJ76">
            <v>22603800110</v>
          </cell>
          <cell r="BK76">
            <v>20374081230</v>
          </cell>
          <cell r="BL76">
            <v>22009576270</v>
          </cell>
          <cell r="BM76">
            <v>22817585460</v>
          </cell>
          <cell r="BN76">
            <v>23323686290</v>
          </cell>
        </row>
        <row r="77">
          <cell r="B77">
            <v>4030177</v>
          </cell>
          <cell r="C77">
            <v>14216455680</v>
          </cell>
          <cell r="D77">
            <v>14585701500.299999</v>
          </cell>
          <cell r="E77">
            <v>15245604493.5</v>
          </cell>
          <cell r="F77">
            <v>14964895930.5</v>
          </cell>
          <cell r="G77">
            <v>14579131217.4</v>
          </cell>
          <cell r="H77">
            <v>14575811059.1</v>
          </cell>
          <cell r="I77">
            <v>14874679186.6</v>
          </cell>
          <cell r="J77">
            <v>14766137660</v>
          </cell>
          <cell r="K77">
            <v>14481499509.200001</v>
          </cell>
          <cell r="L77">
            <v>15203526911</v>
          </cell>
          <cell r="M77">
            <v>14081792510</v>
          </cell>
          <cell r="N77">
            <v>14509397760</v>
          </cell>
          <cell r="O77">
            <v>12413613838.799999</v>
          </cell>
          <cell r="P77">
            <v>11011954161.200001</v>
          </cell>
          <cell r="Q77">
            <v>14567730558.9</v>
          </cell>
          <cell r="R77">
            <v>16630484435.700001</v>
          </cell>
          <cell r="S77">
            <v>16301435320</v>
          </cell>
          <cell r="T77">
            <v>16960268257.6</v>
          </cell>
          <cell r="U77">
            <v>17970687704.400002</v>
          </cell>
          <cell r="V77">
            <v>18400361441.799999</v>
          </cell>
          <cell r="W77">
            <v>17906123646.099998</v>
          </cell>
          <cell r="X77">
            <v>18211717906.5</v>
          </cell>
          <cell r="Y77">
            <v>17127446895.1</v>
          </cell>
          <cell r="Z77">
            <v>16113980060</v>
          </cell>
          <cell r="AA77">
            <v>17273350783.299999</v>
          </cell>
          <cell r="AB77">
            <v>17035803409.4</v>
          </cell>
          <cell r="AC77">
            <v>17150304264.5</v>
          </cell>
          <cell r="AD77">
            <v>17615704040.400002</v>
          </cell>
          <cell r="AE77">
            <v>15677816413.4</v>
          </cell>
          <cell r="AF77">
            <v>13060554831</v>
          </cell>
          <cell r="AG77">
            <v>13740373419.799999</v>
          </cell>
          <cell r="AH77">
            <v>14402909530.9</v>
          </cell>
          <cell r="AI77">
            <v>14117781106.9</v>
          </cell>
          <cell r="AJ77">
            <v>16499441216.5</v>
          </cell>
          <cell r="AK77">
            <v>17523800104.599998</v>
          </cell>
          <cell r="AL77">
            <v>16140504860</v>
          </cell>
          <cell r="AM77">
            <v>15718547451.799999</v>
          </cell>
          <cell r="AN77">
            <v>16672582729.9</v>
          </cell>
          <cell r="AO77">
            <v>17246824793.099998</v>
          </cell>
          <cell r="AP77">
            <v>17413805778</v>
          </cell>
          <cell r="AQ77">
            <v>17862003235</v>
          </cell>
          <cell r="AR77">
            <v>19070172410</v>
          </cell>
          <cell r="AS77">
            <v>19139788640</v>
          </cell>
          <cell r="AT77">
            <v>17267732450</v>
          </cell>
          <cell r="AU77">
            <v>16964629760</v>
          </cell>
          <cell r="AV77">
            <v>15950072070</v>
          </cell>
          <cell r="AW77">
            <v>15648916390</v>
          </cell>
          <cell r="AX77">
            <v>12841443560</v>
          </cell>
          <cell r="AY77">
            <v>14105828100</v>
          </cell>
          <cell r="AZ77">
            <v>14666086330</v>
          </cell>
          <cell r="BA77">
            <v>15735161453</v>
          </cell>
          <cell r="BB77">
            <v>15864932090</v>
          </cell>
          <cell r="BC77">
            <v>16681432010</v>
          </cell>
          <cell r="BD77">
            <v>15899191220</v>
          </cell>
          <cell r="BE77">
            <v>15682362690</v>
          </cell>
          <cell r="BF77">
            <v>15355530870</v>
          </cell>
          <cell r="BG77">
            <v>15797370920</v>
          </cell>
          <cell r="BH77">
            <v>14825220430</v>
          </cell>
          <cell r="BI77">
            <v>13879605580</v>
          </cell>
          <cell r="BJ77">
            <v>13892069560</v>
          </cell>
          <cell r="BK77">
            <v>12203447620</v>
          </cell>
          <cell r="BL77">
            <v>14458042260</v>
          </cell>
          <cell r="BM77">
            <v>14725801950</v>
          </cell>
          <cell r="BN77">
            <v>15999196960</v>
          </cell>
        </row>
        <row r="78">
          <cell r="B78">
            <v>4030178</v>
          </cell>
          <cell r="C78">
            <v>566686245.60000002</v>
          </cell>
          <cell r="D78">
            <v>527931079.19999999</v>
          </cell>
          <cell r="E78">
            <v>480309911.69999999</v>
          </cell>
          <cell r="F78">
            <v>482252156.80000001</v>
          </cell>
          <cell r="G78">
            <v>472498359</v>
          </cell>
          <cell r="H78">
            <v>460776807.39999998</v>
          </cell>
          <cell r="I78">
            <v>488536130.39999998</v>
          </cell>
          <cell r="J78">
            <v>480753132</v>
          </cell>
          <cell r="K78">
            <v>533861678.89999998</v>
          </cell>
          <cell r="L78">
            <v>596149070.29999995</v>
          </cell>
          <cell r="M78">
            <v>651550109.29999995</v>
          </cell>
          <cell r="N78">
            <v>691141195.39999998</v>
          </cell>
          <cell r="O78">
            <v>718627545.39999998</v>
          </cell>
          <cell r="P78">
            <v>731853886.89999998</v>
          </cell>
          <cell r="Q78">
            <v>764284110.79999995</v>
          </cell>
          <cell r="R78">
            <v>861465735.10000002</v>
          </cell>
          <cell r="S78">
            <v>838791128.89999998</v>
          </cell>
          <cell r="T78">
            <v>970616444.5</v>
          </cell>
          <cell r="U78">
            <v>978044660.89999998</v>
          </cell>
          <cell r="V78">
            <v>1039306252.8</v>
          </cell>
          <cell r="W78">
            <v>939291582</v>
          </cell>
          <cell r="X78">
            <v>984562846.70000005</v>
          </cell>
          <cell r="Y78">
            <v>1019627048.4</v>
          </cell>
          <cell r="Z78">
            <v>1078379860</v>
          </cell>
          <cell r="AA78">
            <v>1032222564</v>
          </cell>
          <cell r="AB78">
            <v>1035417982.5</v>
          </cell>
          <cell r="AC78">
            <v>989181524</v>
          </cell>
          <cell r="AD78">
            <v>961874625.39999998</v>
          </cell>
          <cell r="AE78">
            <v>883012787.5</v>
          </cell>
          <cell r="AF78">
            <v>864871033.10000002</v>
          </cell>
          <cell r="AG78">
            <v>957469487.39999998</v>
          </cell>
          <cell r="AH78">
            <v>1129850004.0999999</v>
          </cell>
          <cell r="AI78">
            <v>1159558017.7</v>
          </cell>
          <cell r="AJ78">
            <v>1187467939.5</v>
          </cell>
          <cell r="AK78">
            <v>1224540428.5</v>
          </cell>
          <cell r="AL78">
            <v>1168960190</v>
          </cell>
          <cell r="AM78">
            <v>1065287364.6</v>
          </cell>
          <cell r="AN78">
            <v>924526101.10000002</v>
          </cell>
          <cell r="AO78">
            <v>810758306.39999998</v>
          </cell>
          <cell r="AP78">
            <v>772008350.10000002</v>
          </cell>
          <cell r="AQ78">
            <v>725812787.20000005</v>
          </cell>
          <cell r="AR78">
            <v>687429260</v>
          </cell>
          <cell r="AS78">
            <v>706859210</v>
          </cell>
          <cell r="AT78">
            <v>797551780</v>
          </cell>
          <cell r="AU78">
            <v>746741950</v>
          </cell>
          <cell r="AV78">
            <v>738691920</v>
          </cell>
          <cell r="AW78">
            <v>743178540</v>
          </cell>
          <cell r="AX78">
            <v>787400870</v>
          </cell>
          <cell r="AY78">
            <v>706247500</v>
          </cell>
          <cell r="AZ78">
            <v>692098140</v>
          </cell>
          <cell r="BA78">
            <v>578906551</v>
          </cell>
          <cell r="BB78">
            <v>512935320</v>
          </cell>
          <cell r="BC78">
            <v>478789440</v>
          </cell>
          <cell r="BD78">
            <v>504956250</v>
          </cell>
          <cell r="BE78">
            <v>771950430</v>
          </cell>
          <cell r="BF78">
            <v>858970550.20000005</v>
          </cell>
          <cell r="BG78">
            <v>855059810.39999998</v>
          </cell>
          <cell r="BH78">
            <v>821511137.79999995</v>
          </cell>
          <cell r="BI78">
            <v>794987851.20000005</v>
          </cell>
          <cell r="BJ78">
            <v>673173033.39999998</v>
          </cell>
          <cell r="BK78">
            <v>482660195.30000001</v>
          </cell>
          <cell r="BL78">
            <v>258998377.69999999</v>
          </cell>
          <cell r="BM78">
            <v>184105515.19999999</v>
          </cell>
          <cell r="BN78">
            <v>184858272.59999999</v>
          </cell>
        </row>
        <row r="79">
          <cell r="B79">
            <v>4030179</v>
          </cell>
          <cell r="C79">
            <v>1797584947</v>
          </cell>
          <cell r="D79">
            <v>1814963718.5999999</v>
          </cell>
          <cell r="E79">
            <v>1735892907.9000001</v>
          </cell>
          <cell r="F79">
            <v>1600187377.2</v>
          </cell>
          <cell r="G79">
            <v>1597899717.0999999</v>
          </cell>
          <cell r="H79">
            <v>1348094786.5</v>
          </cell>
          <cell r="I79">
            <v>1492818830.5</v>
          </cell>
          <cell r="J79">
            <v>1612356646</v>
          </cell>
          <cell r="K79">
            <v>1285463415.4000001</v>
          </cell>
          <cell r="L79">
            <v>1193542741.5</v>
          </cell>
          <cell r="M79">
            <v>1139550355</v>
          </cell>
          <cell r="N79">
            <v>1042668111</v>
          </cell>
          <cell r="O79">
            <v>752179973</v>
          </cell>
          <cell r="P79">
            <v>916895073.20000005</v>
          </cell>
          <cell r="Q79">
            <v>1104463473.9000001</v>
          </cell>
          <cell r="R79">
            <v>1293168451</v>
          </cell>
          <cell r="S79">
            <v>1344065564.3</v>
          </cell>
          <cell r="T79">
            <v>1176816076.5999999</v>
          </cell>
          <cell r="U79">
            <v>1295103302.9000001</v>
          </cell>
          <cell r="V79">
            <v>1296412085.3</v>
          </cell>
          <cell r="W79">
            <v>1404898210.8</v>
          </cell>
          <cell r="X79">
            <v>1476170208.0999999</v>
          </cell>
          <cell r="Y79">
            <v>1138047051.5</v>
          </cell>
          <cell r="Z79">
            <v>1574989258</v>
          </cell>
          <cell r="AA79">
            <v>1680415697.0999999</v>
          </cell>
          <cell r="AB79">
            <v>2026234083.5999999</v>
          </cell>
          <cell r="AC79">
            <v>1964962750.9000001</v>
          </cell>
          <cell r="AD79">
            <v>1954226179.4000001</v>
          </cell>
          <cell r="AE79">
            <v>1992405666.4000001</v>
          </cell>
          <cell r="AF79">
            <v>2209712669.5999999</v>
          </cell>
          <cell r="AG79">
            <v>2184733526.0999999</v>
          </cell>
          <cell r="AH79">
            <v>1823443552.3</v>
          </cell>
          <cell r="AI79">
            <v>1944300364.0999999</v>
          </cell>
          <cell r="AJ79">
            <v>1721366194.9000001</v>
          </cell>
          <cell r="AK79">
            <v>1748962353</v>
          </cell>
          <cell r="AL79">
            <v>1140790920</v>
          </cell>
          <cell r="AM79">
            <v>1765933228.9000001</v>
          </cell>
          <cell r="AN79">
            <v>1571041536.8</v>
          </cell>
          <cell r="AO79">
            <v>1238424545.7</v>
          </cell>
          <cell r="AP79">
            <v>1496568950.3</v>
          </cell>
          <cell r="AQ79">
            <v>1102130741.3</v>
          </cell>
          <cell r="AR79">
            <v>1009065020</v>
          </cell>
          <cell r="AS79">
            <v>1141657180</v>
          </cell>
          <cell r="AT79">
            <v>1312454260</v>
          </cell>
          <cell r="AU79">
            <v>1028028980</v>
          </cell>
          <cell r="AV79">
            <v>1099042620</v>
          </cell>
          <cell r="AW79">
            <v>1037441640</v>
          </cell>
          <cell r="AX79">
            <v>953654400</v>
          </cell>
          <cell r="AY79">
            <v>1039916380</v>
          </cell>
          <cell r="AZ79">
            <v>1064002240</v>
          </cell>
          <cell r="BA79">
            <v>963539517</v>
          </cell>
          <cell r="BB79">
            <v>1134794890</v>
          </cell>
          <cell r="BC79">
            <v>1002112100</v>
          </cell>
          <cell r="BD79">
            <v>1243910010</v>
          </cell>
          <cell r="BE79">
            <v>1095149600</v>
          </cell>
          <cell r="BF79">
            <v>1332163247</v>
          </cell>
          <cell r="BG79">
            <v>1355612334</v>
          </cell>
          <cell r="BH79">
            <v>1534408401</v>
          </cell>
          <cell r="BI79">
            <v>1414316729</v>
          </cell>
          <cell r="BJ79">
            <v>1079041969</v>
          </cell>
          <cell r="BK79">
            <v>1164258221</v>
          </cell>
          <cell r="BL79">
            <v>1109224488</v>
          </cell>
          <cell r="BM79">
            <v>931814792.60000002</v>
          </cell>
          <cell r="BN79">
            <v>1007781871</v>
          </cell>
        </row>
        <row r="80">
          <cell r="B80">
            <v>4030180</v>
          </cell>
          <cell r="C80">
            <v>647206390.70000005</v>
          </cell>
          <cell r="D80">
            <v>721672302.10000002</v>
          </cell>
          <cell r="E80">
            <v>702048214.20000005</v>
          </cell>
          <cell r="F80">
            <v>1121453528.5999999</v>
          </cell>
          <cell r="G80">
            <v>849343844.10000002</v>
          </cell>
          <cell r="H80">
            <v>606121512.79999995</v>
          </cell>
          <cell r="I80">
            <v>495060949.89999998</v>
          </cell>
          <cell r="J80">
            <v>577474528.89999998</v>
          </cell>
          <cell r="K80">
            <v>798037359.89999998</v>
          </cell>
          <cell r="L80">
            <v>695681615.39999998</v>
          </cell>
          <cell r="M80">
            <v>682347159.70000005</v>
          </cell>
          <cell r="N80">
            <v>626212460.70000005</v>
          </cell>
          <cell r="O80">
            <v>602656163</v>
          </cell>
          <cell r="P80">
            <v>734227542.20000005</v>
          </cell>
          <cell r="Q80">
            <v>1406811078.3</v>
          </cell>
          <cell r="R80">
            <v>864183334.60000002</v>
          </cell>
          <cell r="S80">
            <v>745923938.10000002</v>
          </cell>
          <cell r="T80">
            <v>1025328140.5</v>
          </cell>
          <cell r="U80">
            <v>933351461.10000002</v>
          </cell>
          <cell r="V80">
            <v>685663902</v>
          </cell>
          <cell r="W80">
            <v>806686330.89999998</v>
          </cell>
          <cell r="X80">
            <v>881158809</v>
          </cell>
          <cell r="Y80">
            <v>896982131.5</v>
          </cell>
          <cell r="Z80">
            <v>860467052.10000002</v>
          </cell>
          <cell r="AA80">
            <v>1183030705.9000001</v>
          </cell>
          <cell r="AB80">
            <v>1221844886</v>
          </cell>
          <cell r="AC80">
            <v>1132672763.0999999</v>
          </cell>
          <cell r="AD80">
            <v>1246720710.4000001</v>
          </cell>
          <cell r="AE80">
            <v>1295551239.3</v>
          </cell>
          <cell r="AF80">
            <v>1251721016.9000001</v>
          </cell>
          <cell r="AG80">
            <v>2255446426</v>
          </cell>
          <cell r="AH80">
            <v>2067610558.7</v>
          </cell>
          <cell r="AI80">
            <v>2553175340.6999998</v>
          </cell>
          <cell r="AJ80">
            <v>2391894596.9000001</v>
          </cell>
          <cell r="AK80">
            <v>1959318646.9000001</v>
          </cell>
          <cell r="AL80">
            <v>2137900140</v>
          </cell>
          <cell r="AM80">
            <v>1870652278.3</v>
          </cell>
          <cell r="AN80">
            <v>1439747554.0999999</v>
          </cell>
          <cell r="AO80">
            <v>1233381804.5999999</v>
          </cell>
          <cell r="AP80">
            <v>1355745220.3</v>
          </cell>
          <cell r="AQ80">
            <v>2016416966</v>
          </cell>
          <cell r="AR80">
            <v>2101260580</v>
          </cell>
          <cell r="AS80">
            <v>1828144160</v>
          </cell>
          <cell r="AT80">
            <v>2011636550</v>
          </cell>
          <cell r="AU80">
            <v>1961912150</v>
          </cell>
          <cell r="AV80">
            <v>2027963010</v>
          </cell>
          <cell r="AW80">
            <v>2098473990</v>
          </cell>
          <cell r="AX80">
            <v>2284348980</v>
          </cell>
          <cell r="AY80">
            <v>2335477090</v>
          </cell>
          <cell r="AZ80">
            <v>2283346280</v>
          </cell>
          <cell r="BA80">
            <v>2331841642</v>
          </cell>
          <cell r="BB80">
            <v>1910313050</v>
          </cell>
          <cell r="BC80">
            <v>1467295240</v>
          </cell>
          <cell r="BD80">
            <v>1680041910</v>
          </cell>
          <cell r="BE80">
            <v>1894318280</v>
          </cell>
          <cell r="BF80">
            <v>1961081863</v>
          </cell>
          <cell r="BG80">
            <v>1912405874</v>
          </cell>
          <cell r="BH80">
            <v>1837139601</v>
          </cell>
          <cell r="BI80">
            <v>2266656090</v>
          </cell>
          <cell r="BJ80">
            <v>2368000807</v>
          </cell>
          <cell r="BK80">
            <v>2717397346</v>
          </cell>
          <cell r="BL80">
            <v>2715287511</v>
          </cell>
          <cell r="BM80">
            <v>2803016427</v>
          </cell>
          <cell r="BN80">
            <v>2455221763</v>
          </cell>
        </row>
        <row r="81">
          <cell r="B81">
            <v>4030181</v>
          </cell>
          <cell r="C81">
            <v>3205419500</v>
          </cell>
          <cell r="D81">
            <v>3182487000</v>
          </cell>
          <cell r="E81">
            <v>3167892800</v>
          </cell>
          <cell r="F81">
            <v>3157780400</v>
          </cell>
          <cell r="G81">
            <v>3149469000</v>
          </cell>
          <cell r="H81">
            <v>3151753700</v>
          </cell>
          <cell r="I81">
            <v>3152224400</v>
          </cell>
          <cell r="J81">
            <v>3159894600</v>
          </cell>
          <cell r="K81">
            <v>3160512400</v>
          </cell>
          <cell r="L81">
            <v>3159020900</v>
          </cell>
          <cell r="M81">
            <v>3161529900</v>
          </cell>
          <cell r="N81">
            <v>3150306100</v>
          </cell>
          <cell r="O81">
            <v>3252806700</v>
          </cell>
          <cell r="P81">
            <v>3231795800</v>
          </cell>
          <cell r="Q81">
            <v>3202545100</v>
          </cell>
          <cell r="R81">
            <v>3170797500</v>
          </cell>
          <cell r="S81">
            <v>3128405700</v>
          </cell>
          <cell r="T81">
            <v>3089793800</v>
          </cell>
          <cell r="U81">
            <v>3037982800</v>
          </cell>
          <cell r="V81">
            <v>2990012000</v>
          </cell>
          <cell r="W81">
            <v>2942947200</v>
          </cell>
          <cell r="X81">
            <v>2895420300</v>
          </cell>
          <cell r="Y81">
            <v>2833338500</v>
          </cell>
          <cell r="Z81">
            <v>2768856600</v>
          </cell>
          <cell r="AA81">
            <v>2826217800</v>
          </cell>
          <cell r="AB81">
            <v>2767450700</v>
          </cell>
          <cell r="AC81">
            <v>2712555200</v>
          </cell>
          <cell r="AD81">
            <v>2712140700</v>
          </cell>
          <cell r="AE81">
            <v>2711931200</v>
          </cell>
          <cell r="AF81">
            <v>2711541100</v>
          </cell>
          <cell r="AG81">
            <v>2523286300</v>
          </cell>
          <cell r="AH81">
            <v>2475725900</v>
          </cell>
          <cell r="AI81">
            <v>2426805400</v>
          </cell>
          <cell r="AJ81">
            <v>2371125300</v>
          </cell>
          <cell r="AK81">
            <v>2320168500</v>
          </cell>
          <cell r="AL81">
            <v>2262411900</v>
          </cell>
          <cell r="AM81">
            <v>2320279300</v>
          </cell>
          <cell r="AN81">
            <v>2264521700</v>
          </cell>
          <cell r="AO81">
            <v>2225074400</v>
          </cell>
          <cell r="AP81">
            <v>2179748100</v>
          </cell>
          <cell r="AQ81">
            <v>2141749000</v>
          </cell>
          <cell r="AR81">
            <v>2097491300</v>
          </cell>
          <cell r="AS81">
            <v>2060734600</v>
          </cell>
          <cell r="AT81">
            <v>2026439300</v>
          </cell>
          <cell r="AU81">
            <v>1991898600</v>
          </cell>
          <cell r="AV81">
            <v>1956446100</v>
          </cell>
          <cell r="AW81">
            <v>1929413600</v>
          </cell>
          <cell r="AX81">
            <v>1896430800</v>
          </cell>
          <cell r="AY81">
            <v>1944223400</v>
          </cell>
          <cell r="AZ81">
            <v>1920529200</v>
          </cell>
          <cell r="BA81">
            <v>1892596300</v>
          </cell>
          <cell r="BB81">
            <v>1866661100</v>
          </cell>
          <cell r="BC81">
            <v>1843429700</v>
          </cell>
          <cell r="BD81">
            <v>1820213300</v>
          </cell>
          <cell r="BE81">
            <v>1791989300</v>
          </cell>
          <cell r="BF81">
            <v>1768664700</v>
          </cell>
          <cell r="BG81">
            <v>1739999700</v>
          </cell>
          <cell r="BH81">
            <v>1714407000</v>
          </cell>
          <cell r="BI81">
            <v>1689183200</v>
          </cell>
          <cell r="BJ81">
            <v>1654427300</v>
          </cell>
          <cell r="BK81">
            <v>1691119900</v>
          </cell>
          <cell r="BL81">
            <v>1666143200</v>
          </cell>
          <cell r="BM81">
            <v>1641716300</v>
          </cell>
          <cell r="BN81">
            <v>1616146100</v>
          </cell>
        </row>
        <row r="82">
          <cell r="B82">
            <v>4030182</v>
          </cell>
          <cell r="C82">
            <v>7123592.2000000002</v>
          </cell>
          <cell r="D82">
            <v>9649848</v>
          </cell>
          <cell r="E82">
            <v>11891353.300000001</v>
          </cell>
          <cell r="F82">
            <v>13170256.199999999</v>
          </cell>
          <cell r="G82">
            <v>11046372.6</v>
          </cell>
          <cell r="H82">
            <v>8188671.4000000004</v>
          </cell>
          <cell r="I82">
            <v>7353459.2999999998</v>
          </cell>
          <cell r="J82">
            <v>8233941.5</v>
          </cell>
          <cell r="K82">
            <v>6512817.2999999998</v>
          </cell>
          <cell r="L82">
            <v>5621851.2999999998</v>
          </cell>
          <cell r="M82">
            <v>6001205</v>
          </cell>
          <cell r="N82">
            <v>5840062</v>
          </cell>
          <cell r="O82">
            <v>3997660.9</v>
          </cell>
          <cell r="P82">
            <v>2186212.2000000002</v>
          </cell>
          <cell r="Q82">
            <v>2488404.1</v>
          </cell>
          <cell r="R82">
            <v>2022572.4</v>
          </cell>
          <cell r="S82">
            <v>2985847.1</v>
          </cell>
          <cell r="T82">
            <v>2110049.4</v>
          </cell>
          <cell r="U82">
            <v>1988876.3</v>
          </cell>
          <cell r="V82">
            <v>3501994.5</v>
          </cell>
          <cell r="W82">
            <v>2656606.7000000002</v>
          </cell>
          <cell r="X82">
            <v>2699494.9</v>
          </cell>
          <cell r="Y82">
            <v>4543436.3</v>
          </cell>
          <cell r="Z82">
            <v>2324339.5</v>
          </cell>
          <cell r="AA82">
            <v>2183946.1</v>
          </cell>
          <cell r="AB82">
            <v>3211177.3</v>
          </cell>
          <cell r="AC82">
            <v>2378648.6</v>
          </cell>
          <cell r="AD82">
            <v>5702106</v>
          </cell>
          <cell r="AE82">
            <v>8676630.3000000007</v>
          </cell>
          <cell r="AF82">
            <v>7989134.0999999996</v>
          </cell>
          <cell r="AG82">
            <v>9110170</v>
          </cell>
          <cell r="AH82">
            <v>9027923.5999999996</v>
          </cell>
          <cell r="AI82">
            <v>8312565.7000000002</v>
          </cell>
          <cell r="AJ82">
            <v>9824382.6999999993</v>
          </cell>
          <cell r="AK82">
            <v>4907178.5999999996</v>
          </cell>
          <cell r="AL82">
            <v>2699040</v>
          </cell>
          <cell r="AM82">
            <v>801627.1</v>
          </cell>
          <cell r="AN82">
            <v>1979860.7</v>
          </cell>
          <cell r="AO82">
            <v>2861463</v>
          </cell>
          <cell r="AP82">
            <v>3817474.6</v>
          </cell>
          <cell r="AQ82">
            <v>1203240.3</v>
          </cell>
          <cell r="AR82">
            <v>5216070</v>
          </cell>
          <cell r="AS82">
            <v>6847140</v>
          </cell>
          <cell r="AT82">
            <v>3628070</v>
          </cell>
          <cell r="AU82">
            <v>2548470</v>
          </cell>
          <cell r="AV82">
            <v>1482430</v>
          </cell>
          <cell r="AW82">
            <v>3401090</v>
          </cell>
          <cell r="AX82">
            <v>4190670</v>
          </cell>
          <cell r="AY82">
            <v>2934860</v>
          </cell>
          <cell r="AZ82">
            <v>5668500</v>
          </cell>
          <cell r="BA82">
            <v>9471215</v>
          </cell>
          <cell r="BB82">
            <v>13114180</v>
          </cell>
          <cell r="BC82">
            <v>13040680</v>
          </cell>
          <cell r="BD82">
            <v>10513740</v>
          </cell>
          <cell r="BE82">
            <v>3850430</v>
          </cell>
          <cell r="BF82">
            <v>4989240.6349999998</v>
          </cell>
          <cell r="BG82">
            <v>2629870.1490000002</v>
          </cell>
          <cell r="BH82">
            <v>3870271.0279999999</v>
          </cell>
          <cell r="BI82">
            <v>2459625.6140000001</v>
          </cell>
          <cell r="BJ82">
            <v>1347047.527</v>
          </cell>
          <cell r="BK82">
            <v>1843765.051</v>
          </cell>
          <cell r="BL82">
            <v>1367268.4539999999</v>
          </cell>
          <cell r="BM82">
            <v>1649125.449</v>
          </cell>
          <cell r="BN82">
            <v>1078562.713</v>
          </cell>
        </row>
        <row r="83">
          <cell r="B83">
            <v>4030183</v>
          </cell>
          <cell r="C83">
            <v>440332813.10000002</v>
          </cell>
          <cell r="D83">
            <v>481879761.30000001</v>
          </cell>
          <cell r="E83">
            <v>331406576.80000001</v>
          </cell>
          <cell r="F83">
            <v>336456804.19999999</v>
          </cell>
          <cell r="G83">
            <v>780655025.20000005</v>
          </cell>
          <cell r="H83">
            <v>561229114.60000002</v>
          </cell>
          <cell r="I83">
            <v>344434588.19999999</v>
          </cell>
          <cell r="J83">
            <v>464453380.89999998</v>
          </cell>
          <cell r="K83">
            <v>413011364.10000002</v>
          </cell>
          <cell r="L83">
            <v>445701976.19999999</v>
          </cell>
          <cell r="M83">
            <v>577935821.39999998</v>
          </cell>
          <cell r="N83">
            <v>662551100.10000002</v>
          </cell>
          <cell r="O83">
            <v>707645967.29999995</v>
          </cell>
          <cell r="P83">
            <v>653450062.10000002</v>
          </cell>
          <cell r="Q83">
            <v>379510228.60000002</v>
          </cell>
          <cell r="R83">
            <v>208331784.90000001</v>
          </cell>
          <cell r="S83">
            <v>381771119.5</v>
          </cell>
          <cell r="T83">
            <v>254249361.80000001</v>
          </cell>
          <cell r="U83">
            <v>283816694.69999999</v>
          </cell>
          <cell r="V83">
            <v>513014947.19999999</v>
          </cell>
          <cell r="W83">
            <v>484433456.69999999</v>
          </cell>
          <cell r="X83">
            <v>481658283.19999999</v>
          </cell>
          <cell r="Y83">
            <v>530135086.80000001</v>
          </cell>
          <cell r="Z83">
            <v>264737721.80000001</v>
          </cell>
          <cell r="AA83">
            <v>180779973.90000001</v>
          </cell>
          <cell r="AB83">
            <v>136584518.59999999</v>
          </cell>
          <cell r="AC83">
            <v>173477374.59999999</v>
          </cell>
          <cell r="AD83">
            <v>205664401</v>
          </cell>
          <cell r="AE83">
            <v>244742545.40000001</v>
          </cell>
          <cell r="AF83">
            <v>432383892.80000001</v>
          </cell>
          <cell r="AG83">
            <v>372730460.69999999</v>
          </cell>
          <cell r="AH83">
            <v>506535231.10000002</v>
          </cell>
          <cell r="AI83">
            <v>204265218.80000001</v>
          </cell>
          <cell r="AJ83">
            <v>273144230.60000002</v>
          </cell>
          <cell r="AK83">
            <v>131257693.09999999</v>
          </cell>
          <cell r="AL83">
            <v>131653700</v>
          </cell>
          <cell r="AM83">
            <v>233225624</v>
          </cell>
          <cell r="AN83">
            <v>146591088.59999999</v>
          </cell>
          <cell r="AO83">
            <v>125611053.3</v>
          </cell>
          <cell r="AP83">
            <v>123246747.3</v>
          </cell>
          <cell r="AQ83">
            <v>232408107.69999999</v>
          </cell>
          <cell r="AR83">
            <v>195799960</v>
          </cell>
          <cell r="AS83">
            <v>157952140</v>
          </cell>
          <cell r="AT83">
            <v>271715120</v>
          </cell>
          <cell r="AU83">
            <v>260934950</v>
          </cell>
          <cell r="AV83">
            <v>210683570</v>
          </cell>
          <cell r="AW83">
            <v>493876870</v>
          </cell>
          <cell r="AX83">
            <v>585764750</v>
          </cell>
          <cell r="AY83">
            <v>329546890</v>
          </cell>
          <cell r="AZ83">
            <v>304226000</v>
          </cell>
          <cell r="BA83">
            <v>200903945</v>
          </cell>
          <cell r="BB83">
            <v>162180060</v>
          </cell>
          <cell r="BC83">
            <v>284794340</v>
          </cell>
          <cell r="BD83">
            <v>157204720</v>
          </cell>
          <cell r="BE83">
            <v>333560730</v>
          </cell>
          <cell r="BF83">
            <v>431419043.19999999</v>
          </cell>
          <cell r="BG83">
            <v>835353135.10000002</v>
          </cell>
          <cell r="BH83">
            <v>944827194.70000005</v>
          </cell>
          <cell r="BI83">
            <v>1235243209</v>
          </cell>
          <cell r="BJ83">
            <v>1063563707</v>
          </cell>
          <cell r="BK83">
            <v>883160191</v>
          </cell>
          <cell r="BL83">
            <v>680832854</v>
          </cell>
          <cell r="BM83">
            <v>1353946529</v>
          </cell>
          <cell r="BN83">
            <v>1032056086</v>
          </cell>
        </row>
        <row r="84">
          <cell r="B84">
            <v>4030184</v>
          </cell>
          <cell r="C84">
            <v>21685372.800000001</v>
          </cell>
          <cell r="D84">
            <v>21608977.5</v>
          </cell>
          <cell r="E84">
            <v>21585331.300000001</v>
          </cell>
          <cell r="F84">
            <v>21584725</v>
          </cell>
          <cell r="G84">
            <v>21601095.399999999</v>
          </cell>
          <cell r="H84">
            <v>21681128.600000001</v>
          </cell>
          <cell r="I84">
            <v>21744185.100000001</v>
          </cell>
          <cell r="J84">
            <v>21861203.5</v>
          </cell>
          <cell r="K84">
            <v>21926078.899999999</v>
          </cell>
          <cell r="L84">
            <v>21974583.899999999</v>
          </cell>
          <cell r="M84">
            <v>22042490.899999999</v>
          </cell>
          <cell r="N84">
            <v>22028545.699999999</v>
          </cell>
          <cell r="O84">
            <v>19316078</v>
          </cell>
          <cell r="P84">
            <v>19254998.300000001</v>
          </cell>
          <cell r="Q84">
            <v>19146697.300000001</v>
          </cell>
          <cell r="R84">
            <v>19024537.800000001</v>
          </cell>
          <cell r="S84">
            <v>18353000</v>
          </cell>
          <cell r="T84">
            <v>18673971</v>
          </cell>
          <cell r="U84">
            <v>18429652.100000001</v>
          </cell>
          <cell r="V84">
            <v>18210483.699999999</v>
          </cell>
          <cell r="W84">
            <v>17964625</v>
          </cell>
          <cell r="X84">
            <v>17733651.199999999</v>
          </cell>
          <cell r="Y84">
            <v>17413367.600000001</v>
          </cell>
          <cell r="Z84">
            <v>17025845</v>
          </cell>
          <cell r="AA84">
            <v>17837511.199999999</v>
          </cell>
          <cell r="AB84">
            <v>17533880.600000001</v>
          </cell>
          <cell r="AC84">
            <v>17258616.800000001</v>
          </cell>
          <cell r="AD84">
            <v>17256515.600000001</v>
          </cell>
          <cell r="AE84">
            <v>17255465</v>
          </cell>
          <cell r="AF84">
            <v>17252838.399999999</v>
          </cell>
          <cell r="AG84">
            <v>16288364.699999999</v>
          </cell>
          <cell r="AH84">
            <v>16019404.699999999</v>
          </cell>
          <cell r="AI84">
            <v>15766204.1</v>
          </cell>
          <cell r="AJ84">
            <v>15477282.199999999</v>
          </cell>
          <cell r="AK84">
            <v>15208847.5</v>
          </cell>
          <cell r="AL84">
            <v>14905220</v>
          </cell>
          <cell r="AM84">
            <v>15685974.5</v>
          </cell>
          <cell r="AN84">
            <v>15474857.800000001</v>
          </cell>
          <cell r="AO84">
            <v>15268071.6</v>
          </cell>
          <cell r="AP84">
            <v>15022310.1</v>
          </cell>
          <cell r="AQ84">
            <v>14824726.5</v>
          </cell>
          <cell r="AR84">
            <v>14564890</v>
          </cell>
          <cell r="AS84">
            <v>14365140</v>
          </cell>
          <cell r="AT84">
            <v>14174600</v>
          </cell>
          <cell r="AU84">
            <v>13981880</v>
          </cell>
          <cell r="AV84">
            <v>13778890</v>
          </cell>
          <cell r="AW84">
            <v>13638680</v>
          </cell>
          <cell r="AX84">
            <v>13450300</v>
          </cell>
          <cell r="AY84">
            <v>12449920</v>
          </cell>
          <cell r="AZ84">
            <v>12341290</v>
          </cell>
          <cell r="BA84">
            <v>12203421</v>
          </cell>
          <cell r="BB84">
            <v>12079680</v>
          </cell>
          <cell r="BC84">
            <v>11968610</v>
          </cell>
          <cell r="BD84">
            <v>11856560</v>
          </cell>
          <cell r="BE84">
            <v>11713820</v>
          </cell>
          <cell r="BF84">
            <v>11601774.939999999</v>
          </cell>
          <cell r="BG84">
            <v>11455139.029999999</v>
          </cell>
          <cell r="BH84">
            <v>11327015.289999999</v>
          </cell>
          <cell r="BI84">
            <v>11201327.359999999</v>
          </cell>
          <cell r="BJ84">
            <v>11009385.34</v>
          </cell>
          <cell r="BK84">
            <v>12152473.199999999</v>
          </cell>
          <cell r="BL84">
            <v>12019332.75</v>
          </cell>
          <cell r="BM84">
            <v>11884619.779999999</v>
          </cell>
          <cell r="BN84">
            <v>15722020.130000001</v>
          </cell>
        </row>
        <row r="85">
          <cell r="B85">
            <v>4030185</v>
          </cell>
          <cell r="C85">
            <v>653217822.29999995</v>
          </cell>
          <cell r="D85">
            <v>780723837</v>
          </cell>
          <cell r="E85">
            <v>886374181.70000005</v>
          </cell>
          <cell r="F85">
            <v>777772598.70000005</v>
          </cell>
          <cell r="G85">
            <v>1118809304.4000001</v>
          </cell>
          <cell r="H85">
            <v>617580100.29999995</v>
          </cell>
          <cell r="I85">
            <v>991133369.60000002</v>
          </cell>
          <cell r="J85">
            <v>1219001620</v>
          </cell>
          <cell r="K85">
            <v>1240607772</v>
          </cell>
          <cell r="L85">
            <v>1708270466.5999999</v>
          </cell>
          <cell r="M85">
            <v>2038527021</v>
          </cell>
          <cell r="N85">
            <v>1120926835</v>
          </cell>
          <cell r="O85">
            <v>1924877708.7</v>
          </cell>
          <cell r="P85">
            <v>1250741044.5</v>
          </cell>
          <cell r="Q85">
            <v>1210418825.0999999</v>
          </cell>
          <cell r="R85">
            <v>1449138549.4000001</v>
          </cell>
          <cell r="S85">
            <v>1020848372.2</v>
          </cell>
          <cell r="T85">
            <v>1545359057.3</v>
          </cell>
          <cell r="U85">
            <v>1383519966</v>
          </cell>
          <cell r="V85">
            <v>1110027405.2</v>
          </cell>
          <cell r="W85">
            <v>1010616870.5</v>
          </cell>
          <cell r="X85">
            <v>948979893</v>
          </cell>
          <cell r="Y85">
            <v>671593741.10000002</v>
          </cell>
          <cell r="Z85">
            <v>1496996010</v>
          </cell>
          <cell r="AA85">
            <v>1725959058.8</v>
          </cell>
          <cell r="AB85">
            <v>1610281625.0999999</v>
          </cell>
          <cell r="AC85">
            <v>1817602430.7</v>
          </cell>
          <cell r="AD85">
            <v>1983266018.8</v>
          </cell>
          <cell r="AE85">
            <v>2215736816</v>
          </cell>
          <cell r="AF85">
            <v>2528297289.6999998</v>
          </cell>
          <cell r="AG85">
            <v>2204088193.0999999</v>
          </cell>
          <cell r="AH85">
            <v>3140433891.5999999</v>
          </cell>
          <cell r="AI85">
            <v>3323350287.9000001</v>
          </cell>
          <cell r="AJ85">
            <v>3126869800</v>
          </cell>
          <cell r="AK85">
            <v>2285128230.9000001</v>
          </cell>
          <cell r="AL85">
            <v>2564001410</v>
          </cell>
          <cell r="AM85">
            <v>2781608851.6999998</v>
          </cell>
          <cell r="AN85">
            <v>3033053932.5999999</v>
          </cell>
          <cell r="AO85">
            <v>1017080483.6</v>
          </cell>
          <cell r="AP85">
            <v>1066749831.1</v>
          </cell>
          <cell r="AQ85">
            <v>962524427.10000002</v>
          </cell>
          <cell r="AR85">
            <v>1189438330</v>
          </cell>
          <cell r="AS85">
            <v>1038157330</v>
          </cell>
          <cell r="AT85">
            <v>939044390</v>
          </cell>
          <cell r="AU85">
            <v>992705160</v>
          </cell>
          <cell r="AV85">
            <v>554022800</v>
          </cell>
          <cell r="AW85">
            <v>572596010</v>
          </cell>
          <cell r="AX85">
            <v>895038150</v>
          </cell>
          <cell r="AY85">
            <v>927343940</v>
          </cell>
          <cell r="AZ85">
            <v>667444450</v>
          </cell>
          <cell r="BA85">
            <v>727283314</v>
          </cell>
          <cell r="BB85">
            <v>818302200</v>
          </cell>
          <cell r="BC85">
            <v>850397200</v>
          </cell>
          <cell r="BD85">
            <v>699382880</v>
          </cell>
          <cell r="BE85">
            <v>867811400</v>
          </cell>
          <cell r="BF85">
            <v>717347040.39999998</v>
          </cell>
          <cell r="BG85">
            <v>888687006.20000005</v>
          </cell>
          <cell r="BH85">
            <v>725526026.39999998</v>
          </cell>
          <cell r="BI85">
            <v>799619147</v>
          </cell>
          <cell r="BJ85">
            <v>1861167299</v>
          </cell>
          <cell r="BK85">
            <v>1218041523</v>
          </cell>
          <cell r="BL85">
            <v>1107660979</v>
          </cell>
          <cell r="BM85">
            <v>1163650197</v>
          </cell>
          <cell r="BN85">
            <v>1011624649</v>
          </cell>
        </row>
        <row r="86">
          <cell r="B86">
            <v>4030187</v>
          </cell>
          <cell r="C86">
            <v>41856595440</v>
          </cell>
          <cell r="D86">
            <v>42066359400.400002</v>
          </cell>
          <cell r="E86">
            <v>41747957058.800003</v>
          </cell>
          <cell r="F86">
            <v>41052864516.800003</v>
          </cell>
          <cell r="G86">
            <v>42000569796.800003</v>
          </cell>
          <cell r="H86">
            <v>42495003685.199997</v>
          </cell>
          <cell r="I86">
            <v>42882536256</v>
          </cell>
          <cell r="J86">
            <v>42567110760</v>
          </cell>
          <cell r="K86">
            <v>43059811164</v>
          </cell>
          <cell r="L86">
            <v>43623083120.400002</v>
          </cell>
          <cell r="M86">
            <v>44115989300</v>
          </cell>
          <cell r="N86">
            <v>44364499730</v>
          </cell>
          <cell r="O86">
            <v>45873624894.800003</v>
          </cell>
          <cell r="P86">
            <v>46123475604.800003</v>
          </cell>
          <cell r="Q86">
            <v>45558903343.199997</v>
          </cell>
          <cell r="R86">
            <v>45259724015.599998</v>
          </cell>
          <cell r="S86">
            <v>45327582940.400002</v>
          </cell>
          <cell r="T86">
            <v>45494355360.800003</v>
          </cell>
          <cell r="U86">
            <v>45953862460.400002</v>
          </cell>
          <cell r="V86">
            <v>46535451899.599998</v>
          </cell>
          <cell r="W86">
            <v>48080378339.199997</v>
          </cell>
          <cell r="X86">
            <v>47759783088.400002</v>
          </cell>
          <cell r="Y86">
            <v>49044711542.400002</v>
          </cell>
          <cell r="Z86">
            <v>49670041290</v>
          </cell>
          <cell r="AA86">
            <v>49178143104</v>
          </cell>
          <cell r="AB86">
            <v>48876400064.400002</v>
          </cell>
          <cell r="AC86">
            <v>49730263832.400002</v>
          </cell>
          <cell r="AD86">
            <v>47461510357.199997</v>
          </cell>
          <cell r="AE86">
            <v>49229098454.400002</v>
          </cell>
          <cell r="AF86">
            <v>49227401980</v>
          </cell>
          <cell r="AG86">
            <v>49863283368.800003</v>
          </cell>
          <cell r="AH86">
            <v>49855807794.300003</v>
          </cell>
          <cell r="AI86">
            <v>50214895052.400002</v>
          </cell>
          <cell r="AJ86">
            <v>50069254033.599998</v>
          </cell>
          <cell r="AK86">
            <v>50516303548.800003</v>
          </cell>
          <cell r="AL86">
            <v>50677734300</v>
          </cell>
          <cell r="AM86">
            <v>51850698289.599998</v>
          </cell>
          <cell r="AN86">
            <v>52431861711.099998</v>
          </cell>
          <cell r="AO86">
            <v>52535289298.400002</v>
          </cell>
          <cell r="AP86">
            <v>52898578493.400002</v>
          </cell>
          <cell r="AQ86">
            <v>53317579818.800003</v>
          </cell>
          <cell r="AR86">
            <v>53058835560</v>
          </cell>
          <cell r="AS86">
            <v>53193641970</v>
          </cell>
          <cell r="AT86">
            <v>54360511810</v>
          </cell>
          <cell r="AU86">
            <v>54718192840</v>
          </cell>
          <cell r="AV86">
            <v>54888841510</v>
          </cell>
          <cell r="AW86">
            <v>56002520750</v>
          </cell>
          <cell r="AX86">
            <v>56189090890</v>
          </cell>
          <cell r="AY86">
            <v>56772239340</v>
          </cell>
          <cell r="AZ86">
            <v>56431385990</v>
          </cell>
          <cell r="BA86">
            <v>56323149868</v>
          </cell>
          <cell r="BB86">
            <v>56286712000</v>
          </cell>
          <cell r="BC86">
            <v>56790209120</v>
          </cell>
          <cell r="BD86">
            <v>57378107100</v>
          </cell>
          <cell r="BE86">
            <v>57780740790</v>
          </cell>
          <cell r="BF86">
            <v>58227168850</v>
          </cell>
          <cell r="BG86">
            <v>57385074150</v>
          </cell>
          <cell r="BH86">
            <v>58650357370</v>
          </cell>
          <cell r="BI86">
            <v>59571842490</v>
          </cell>
          <cell r="BJ86">
            <v>59776617150</v>
          </cell>
          <cell r="BK86">
            <v>60854328900</v>
          </cell>
          <cell r="BL86">
            <v>61342785350</v>
          </cell>
          <cell r="BM86">
            <v>61928982990</v>
          </cell>
          <cell r="BN86">
            <v>61062074890</v>
          </cell>
        </row>
        <row r="87">
          <cell r="B87">
            <v>4030189</v>
          </cell>
          <cell r="C87">
            <v>1244900810</v>
          </cell>
          <cell r="D87">
            <v>1287358635.5999999</v>
          </cell>
          <cell r="E87">
            <v>1173046662.4000001</v>
          </cell>
          <cell r="F87">
            <v>1223288737.2</v>
          </cell>
          <cell r="G87">
            <v>1392475515.2</v>
          </cell>
          <cell r="H87">
            <v>1441341396.8</v>
          </cell>
          <cell r="I87">
            <v>1752483565.5999999</v>
          </cell>
          <cell r="J87">
            <v>1555729955</v>
          </cell>
          <cell r="K87">
            <v>1404052053.5999999</v>
          </cell>
          <cell r="L87">
            <v>1304503526.4000001</v>
          </cell>
          <cell r="M87">
            <v>1070214484</v>
          </cell>
          <cell r="N87">
            <v>924284956.79999995</v>
          </cell>
          <cell r="O87">
            <v>836506952.79999995</v>
          </cell>
          <cell r="P87">
            <v>785276537.60000002</v>
          </cell>
          <cell r="Q87">
            <v>726391468.79999995</v>
          </cell>
          <cell r="R87">
            <v>883374359.20000005</v>
          </cell>
          <cell r="S87">
            <v>920821130.39999998</v>
          </cell>
          <cell r="T87">
            <v>1076143963.2</v>
          </cell>
          <cell r="U87">
            <v>1253671339.5999999</v>
          </cell>
          <cell r="V87">
            <v>1558874204</v>
          </cell>
          <cell r="W87">
            <v>1922620218.4000001</v>
          </cell>
          <cell r="X87">
            <v>1585320511.2</v>
          </cell>
          <cell r="Y87">
            <v>1621290844.8</v>
          </cell>
          <cell r="Z87">
            <v>1587993436</v>
          </cell>
          <cell r="AA87">
            <v>1498871438.4000001</v>
          </cell>
          <cell r="AB87">
            <v>1423249373.5999999</v>
          </cell>
          <cell r="AC87">
            <v>1306438300</v>
          </cell>
          <cell r="AD87">
            <v>1427666240.8</v>
          </cell>
          <cell r="AE87">
            <v>1855738160</v>
          </cell>
          <cell r="AF87">
            <v>1637987418.4000001</v>
          </cell>
          <cell r="AG87">
            <v>1273152496</v>
          </cell>
          <cell r="AH87">
            <v>1184075768</v>
          </cell>
          <cell r="AI87">
            <v>1145559800</v>
          </cell>
          <cell r="AJ87">
            <v>1111265104</v>
          </cell>
          <cell r="AK87">
            <v>1108234608</v>
          </cell>
          <cell r="AL87">
            <v>1061560660</v>
          </cell>
          <cell r="AM87">
            <v>1030885696</v>
          </cell>
          <cell r="AN87">
            <v>1088857560</v>
          </cell>
          <cell r="AO87">
            <v>1068634992</v>
          </cell>
          <cell r="AP87">
            <v>1183163216</v>
          </cell>
          <cell r="AQ87">
            <v>1013224216</v>
          </cell>
          <cell r="AR87">
            <v>1063457660</v>
          </cell>
          <cell r="AS87">
            <v>852225280</v>
          </cell>
          <cell r="AT87">
            <v>896077300</v>
          </cell>
          <cell r="AU87">
            <v>913024380</v>
          </cell>
          <cell r="AV87">
            <v>874776870</v>
          </cell>
          <cell r="AW87">
            <v>762609470</v>
          </cell>
          <cell r="AX87">
            <v>664905030</v>
          </cell>
          <cell r="AY87">
            <v>797246180</v>
          </cell>
          <cell r="AZ87">
            <v>791311780</v>
          </cell>
          <cell r="BA87">
            <v>756638008</v>
          </cell>
          <cell r="BB87">
            <v>794019940</v>
          </cell>
          <cell r="BC87">
            <v>831157300</v>
          </cell>
          <cell r="BD87">
            <v>906113290</v>
          </cell>
          <cell r="BE87">
            <v>876436830</v>
          </cell>
          <cell r="BF87">
            <v>897400320</v>
          </cell>
          <cell r="BG87">
            <v>895531928</v>
          </cell>
          <cell r="BH87">
            <v>926367584</v>
          </cell>
          <cell r="BI87">
            <v>1126683512</v>
          </cell>
          <cell r="BJ87">
            <v>1244378288</v>
          </cell>
          <cell r="BK87">
            <v>1604946240</v>
          </cell>
          <cell r="BL87">
            <v>1371180216</v>
          </cell>
          <cell r="BM87">
            <v>1426116960</v>
          </cell>
          <cell r="BN87">
            <v>1305939376</v>
          </cell>
        </row>
        <row r="88">
          <cell r="B88">
            <v>4030190</v>
          </cell>
          <cell r="C88">
            <v>117401424</v>
          </cell>
          <cell r="D88">
            <v>134037480</v>
          </cell>
          <cell r="E88">
            <v>188914536</v>
          </cell>
          <cell r="F88">
            <v>209435808</v>
          </cell>
          <cell r="G88">
            <v>182904680</v>
          </cell>
          <cell r="H88">
            <v>536607109.60000002</v>
          </cell>
          <cell r="I88">
            <v>361462904</v>
          </cell>
          <cell r="J88">
            <v>360307080</v>
          </cell>
          <cell r="K88">
            <v>269737392</v>
          </cell>
          <cell r="L88">
            <v>374197699.19999999</v>
          </cell>
          <cell r="M88">
            <v>382950839.19999999</v>
          </cell>
          <cell r="N88">
            <v>384028300</v>
          </cell>
          <cell r="O88">
            <v>329111556</v>
          </cell>
          <cell r="P88">
            <v>337048126.39999998</v>
          </cell>
          <cell r="Q88">
            <v>361522572.80000001</v>
          </cell>
          <cell r="R88">
            <v>420400421.60000002</v>
          </cell>
          <cell r="S88">
            <v>411526728</v>
          </cell>
          <cell r="T88">
            <v>466433944</v>
          </cell>
          <cell r="U88">
            <v>393782455.19999999</v>
          </cell>
          <cell r="V88">
            <v>495929067.19999999</v>
          </cell>
          <cell r="W88">
            <v>527483248</v>
          </cell>
          <cell r="X88">
            <v>490934164.80000001</v>
          </cell>
          <cell r="Y88">
            <v>527983496</v>
          </cell>
          <cell r="Z88">
            <v>602422972.79999995</v>
          </cell>
          <cell r="AA88">
            <v>595972359.20000005</v>
          </cell>
          <cell r="AB88">
            <v>452527672</v>
          </cell>
          <cell r="AC88">
            <v>400593540</v>
          </cell>
          <cell r="AD88">
            <v>427549816</v>
          </cell>
          <cell r="AE88">
            <v>556152361.60000002</v>
          </cell>
          <cell r="AF88">
            <v>761371784.79999995</v>
          </cell>
          <cell r="AG88">
            <v>617365216</v>
          </cell>
          <cell r="AH88">
            <v>572718544</v>
          </cell>
          <cell r="AI88">
            <v>556804312</v>
          </cell>
          <cell r="AJ88">
            <v>507475632</v>
          </cell>
          <cell r="AK88">
            <v>590100792</v>
          </cell>
          <cell r="AL88">
            <v>584857500</v>
          </cell>
          <cell r="AM88">
            <v>574597144</v>
          </cell>
          <cell r="AN88">
            <v>615964632</v>
          </cell>
          <cell r="AO88">
            <v>722265640</v>
          </cell>
          <cell r="AP88">
            <v>715634892.5</v>
          </cell>
          <cell r="AQ88">
            <v>753484797.29999995</v>
          </cell>
          <cell r="AR88">
            <v>741838370</v>
          </cell>
          <cell r="AS88">
            <v>757854820</v>
          </cell>
          <cell r="AT88">
            <v>852941550</v>
          </cell>
          <cell r="AU88">
            <v>932645970</v>
          </cell>
          <cell r="AV88">
            <v>980232960</v>
          </cell>
          <cell r="AW88">
            <v>1007628860</v>
          </cell>
          <cell r="AX88">
            <v>994340840</v>
          </cell>
          <cell r="AY88">
            <v>1339366310</v>
          </cell>
          <cell r="AZ88">
            <v>1175720270</v>
          </cell>
          <cell r="BA88">
            <v>1113190313</v>
          </cell>
          <cell r="BB88">
            <v>1158299970</v>
          </cell>
          <cell r="BC88">
            <v>1153178960</v>
          </cell>
          <cell r="BD88">
            <v>1139296740</v>
          </cell>
          <cell r="BE88">
            <v>1115752010</v>
          </cell>
          <cell r="BF88">
            <v>992411154.29999995</v>
          </cell>
          <cell r="BG88">
            <v>994265341.10000002</v>
          </cell>
          <cell r="BH88">
            <v>1060796384</v>
          </cell>
          <cell r="BI88">
            <v>1082544808</v>
          </cell>
          <cell r="BJ88">
            <v>1226444910</v>
          </cell>
          <cell r="BK88">
            <v>1221179467</v>
          </cell>
          <cell r="BL88">
            <v>1171625881</v>
          </cell>
          <cell r="BM88">
            <v>1194995428</v>
          </cell>
          <cell r="BN88">
            <v>1154053992</v>
          </cell>
        </row>
        <row r="89">
          <cell r="B89">
            <v>4030191</v>
          </cell>
          <cell r="C89">
            <v>30657827360</v>
          </cell>
          <cell r="D89">
            <v>30574038856.799999</v>
          </cell>
          <cell r="E89">
            <v>30498491352</v>
          </cell>
          <cell r="F89">
            <v>30168359504</v>
          </cell>
          <cell r="G89">
            <v>30802658881.599998</v>
          </cell>
          <cell r="H89">
            <v>30853800337.599998</v>
          </cell>
          <cell r="I89">
            <v>31121955715.599998</v>
          </cell>
          <cell r="J89">
            <v>30970206430</v>
          </cell>
          <cell r="K89">
            <v>31647770488.799999</v>
          </cell>
          <cell r="L89">
            <v>32067637136.799999</v>
          </cell>
          <cell r="M89">
            <v>32629695200</v>
          </cell>
          <cell r="N89">
            <v>32681614100</v>
          </cell>
          <cell r="O89">
            <v>32886860828.799999</v>
          </cell>
          <cell r="P89">
            <v>33110685390.400002</v>
          </cell>
          <cell r="Q89">
            <v>32526775007.200001</v>
          </cell>
          <cell r="R89">
            <v>31939797279.200001</v>
          </cell>
          <cell r="S89">
            <v>32090069541.200001</v>
          </cell>
          <cell r="T89">
            <v>31953433684.799999</v>
          </cell>
          <cell r="U89">
            <v>32251159720.799999</v>
          </cell>
          <cell r="V89">
            <v>32384307344.799999</v>
          </cell>
          <cell r="W89">
            <v>33317011897.599998</v>
          </cell>
          <cell r="X89">
            <v>33275284846.400002</v>
          </cell>
          <cell r="Y89">
            <v>34244838042.400002</v>
          </cell>
          <cell r="Z89">
            <v>34836134210</v>
          </cell>
          <cell r="AA89">
            <v>34484125842</v>
          </cell>
          <cell r="AB89">
            <v>34330605367.599998</v>
          </cell>
          <cell r="AC89">
            <v>35139667505.199997</v>
          </cell>
          <cell r="AD89">
            <v>32712003580</v>
          </cell>
          <cell r="AE89">
            <v>33801895335.200001</v>
          </cell>
          <cell r="AF89">
            <v>33636390624</v>
          </cell>
          <cell r="AG89">
            <v>32789112000</v>
          </cell>
          <cell r="AH89">
            <v>32820568000</v>
          </cell>
          <cell r="AI89">
            <v>33136268000</v>
          </cell>
          <cell r="AJ89">
            <v>32905387000</v>
          </cell>
          <cell r="AK89">
            <v>33304858000</v>
          </cell>
          <cell r="AL89">
            <v>33300237000</v>
          </cell>
          <cell r="AM89">
            <v>33144487000</v>
          </cell>
          <cell r="AN89">
            <v>33380368000</v>
          </cell>
          <cell r="AO89">
            <v>33235955000</v>
          </cell>
          <cell r="AP89">
            <v>33521808000</v>
          </cell>
          <cell r="AQ89">
            <v>34093585000</v>
          </cell>
          <cell r="AR89">
            <v>34105968000</v>
          </cell>
          <cell r="AS89">
            <v>34640156000</v>
          </cell>
          <cell r="AT89">
            <v>35367142000</v>
          </cell>
          <cell r="AU89">
            <v>35509867000</v>
          </cell>
          <cell r="AV89">
            <v>35600120000</v>
          </cell>
          <cell r="AW89">
            <v>36621656000</v>
          </cell>
          <cell r="AX89">
            <v>37244479000</v>
          </cell>
          <cell r="AY89">
            <v>37339619000</v>
          </cell>
          <cell r="AZ89">
            <v>37342295000</v>
          </cell>
          <cell r="BA89">
            <v>37434478000</v>
          </cell>
          <cell r="BB89">
            <v>24317554000</v>
          </cell>
          <cell r="BC89">
            <v>24896940000</v>
          </cell>
          <cell r="BD89">
            <v>25277665000</v>
          </cell>
          <cell r="BE89">
            <v>25594570000</v>
          </cell>
          <cell r="BF89">
            <v>26559224000</v>
          </cell>
          <cell r="BG89">
            <v>25835407000</v>
          </cell>
          <cell r="BH89">
            <v>25687099000</v>
          </cell>
          <cell r="BI89">
            <v>25291096000</v>
          </cell>
          <cell r="BJ89">
            <v>24732181000</v>
          </cell>
          <cell r="BK89">
            <v>25124356000</v>
          </cell>
          <cell r="BL89">
            <v>25042437000</v>
          </cell>
          <cell r="BM89">
            <v>25581890000</v>
          </cell>
          <cell r="BN89">
            <v>25226203000</v>
          </cell>
        </row>
        <row r="90">
          <cell r="B90">
            <v>4030192</v>
          </cell>
          <cell r="C90">
            <v>346503768</v>
          </cell>
          <cell r="D90">
            <v>340247348</v>
          </cell>
          <cell r="E90">
            <v>338269788.39999998</v>
          </cell>
          <cell r="F90">
            <v>331372067.60000002</v>
          </cell>
          <cell r="G90">
            <v>343711640</v>
          </cell>
          <cell r="H90">
            <v>342877121.19999999</v>
          </cell>
          <cell r="I90">
            <v>348825950.80000001</v>
          </cell>
          <cell r="J90">
            <v>333980654.39999998</v>
          </cell>
          <cell r="K90">
            <v>320461789.60000002</v>
          </cell>
          <cell r="L90">
            <v>317347518</v>
          </cell>
          <cell r="M90">
            <v>312699498.80000001</v>
          </cell>
          <cell r="N90">
            <v>342935766.80000001</v>
          </cell>
          <cell r="O90">
            <v>327428877.19999999</v>
          </cell>
          <cell r="P90">
            <v>315825750.39999998</v>
          </cell>
          <cell r="Q90">
            <v>309547774.39999998</v>
          </cell>
          <cell r="R90">
            <v>289132235.60000002</v>
          </cell>
          <cell r="S90">
            <v>292414540.80000001</v>
          </cell>
          <cell r="T90">
            <v>283412048.80000001</v>
          </cell>
          <cell r="U90">
            <v>321824864.80000001</v>
          </cell>
          <cell r="V90">
            <v>329887483.60000002</v>
          </cell>
          <cell r="W90">
            <v>349472735.19999999</v>
          </cell>
          <cell r="X90">
            <v>327043966</v>
          </cell>
          <cell r="Y90">
            <v>351020159.19999999</v>
          </cell>
          <cell r="Z90">
            <v>379125668.80000001</v>
          </cell>
          <cell r="AA90">
            <v>339664584.39999998</v>
          </cell>
          <cell r="AB90">
            <v>332249211.19999999</v>
          </cell>
          <cell r="AC90">
            <v>387907847.19999999</v>
          </cell>
          <cell r="AD90">
            <v>380910360.39999998</v>
          </cell>
          <cell r="AE90">
            <v>387998277.60000002</v>
          </cell>
          <cell r="AF90">
            <v>398433752.80000001</v>
          </cell>
          <cell r="AG90">
            <v>196467640</v>
          </cell>
          <cell r="AH90">
            <v>205566552</v>
          </cell>
          <cell r="AI90">
            <v>203755224</v>
          </cell>
          <cell r="AJ90">
            <v>216321336</v>
          </cell>
          <cell r="AK90">
            <v>197738208</v>
          </cell>
          <cell r="AL90">
            <v>236380350</v>
          </cell>
          <cell r="AM90">
            <v>253093616</v>
          </cell>
          <cell r="AN90">
            <v>249564808</v>
          </cell>
          <cell r="AO90">
            <v>251636864</v>
          </cell>
          <cell r="AP90">
            <v>253959304</v>
          </cell>
          <cell r="AQ90">
            <v>252987656</v>
          </cell>
          <cell r="AR90">
            <v>296757940</v>
          </cell>
          <cell r="AS90">
            <v>291561650</v>
          </cell>
          <cell r="AT90">
            <v>286971260</v>
          </cell>
          <cell r="AU90">
            <v>285370420</v>
          </cell>
          <cell r="AV90">
            <v>271559290</v>
          </cell>
          <cell r="AW90">
            <v>271688710</v>
          </cell>
          <cell r="AX90">
            <v>261386450</v>
          </cell>
          <cell r="AY90">
            <v>232357090</v>
          </cell>
          <cell r="AZ90">
            <v>233432730</v>
          </cell>
          <cell r="BA90">
            <v>231127134</v>
          </cell>
          <cell r="BB90">
            <v>295800500</v>
          </cell>
          <cell r="BC90">
            <v>290942530</v>
          </cell>
          <cell r="BD90">
            <v>291724420</v>
          </cell>
          <cell r="BE90">
            <v>286737590</v>
          </cell>
          <cell r="BF90">
            <v>286081424</v>
          </cell>
          <cell r="BG90">
            <v>287219112</v>
          </cell>
          <cell r="BH90">
            <v>303601624</v>
          </cell>
          <cell r="BI90">
            <v>310358568</v>
          </cell>
          <cell r="BJ90">
            <v>268375528</v>
          </cell>
          <cell r="BK90">
            <v>265518543.5</v>
          </cell>
          <cell r="BL90">
            <v>256194171.90000001</v>
          </cell>
          <cell r="BM90">
            <v>258422257.30000001</v>
          </cell>
          <cell r="BN90">
            <v>253497836.69999999</v>
          </cell>
        </row>
        <row r="91">
          <cell r="B91">
            <v>4030193</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G91">
            <v>0</v>
          </cell>
          <cell r="BH91">
            <v>0</v>
          </cell>
          <cell r="BI91">
            <v>0</v>
          </cell>
          <cell r="BJ91">
            <v>0</v>
          </cell>
          <cell r="BK91">
            <v>0</v>
          </cell>
          <cell r="BL91">
            <v>0</v>
          </cell>
          <cell r="BM91">
            <v>0</v>
          </cell>
          <cell r="BN91">
            <v>0</v>
          </cell>
        </row>
        <row r="92">
          <cell r="B92">
            <v>4030194</v>
          </cell>
          <cell r="C92">
            <v>3291516080</v>
          </cell>
          <cell r="D92">
            <v>3369928080</v>
          </cell>
          <cell r="E92">
            <v>3287006720</v>
          </cell>
          <cell r="F92">
            <v>3201272400</v>
          </cell>
          <cell r="G92">
            <v>3251694080</v>
          </cell>
          <cell r="H92">
            <v>3304934720</v>
          </cell>
          <cell r="I92">
            <v>3343245120</v>
          </cell>
          <cell r="J92">
            <v>3330574640</v>
          </cell>
          <cell r="K92">
            <v>3357745440</v>
          </cell>
          <cell r="L92">
            <v>3430488240</v>
          </cell>
          <cell r="M92">
            <v>3442227280</v>
          </cell>
          <cell r="N92">
            <v>3524683600</v>
          </cell>
          <cell r="O92">
            <v>3543761680</v>
          </cell>
          <cell r="P92">
            <v>3500038800</v>
          </cell>
          <cell r="Q92">
            <v>3467139520</v>
          </cell>
          <cell r="R92">
            <v>3498180720</v>
          </cell>
          <cell r="S92">
            <v>3263412000</v>
          </cell>
          <cell r="T92">
            <v>3261774720</v>
          </cell>
          <cell r="U92">
            <v>3230442080</v>
          </cell>
          <cell r="V92">
            <v>3251936800</v>
          </cell>
          <cell r="W92">
            <v>3338830240</v>
          </cell>
          <cell r="X92">
            <v>3409049600</v>
          </cell>
          <cell r="Y92">
            <v>3371146000</v>
          </cell>
          <cell r="Z92">
            <v>3446322000</v>
          </cell>
          <cell r="AA92">
            <v>3485884880</v>
          </cell>
          <cell r="AB92">
            <v>3463251440</v>
          </cell>
          <cell r="AC92">
            <v>3569678640</v>
          </cell>
          <cell r="AD92">
            <v>3500615360</v>
          </cell>
          <cell r="AE92">
            <v>3528692320</v>
          </cell>
          <cell r="AF92">
            <v>3651736400</v>
          </cell>
          <cell r="AG92">
            <v>3638094560</v>
          </cell>
          <cell r="AH92">
            <v>3772530880</v>
          </cell>
          <cell r="AI92">
            <v>3991289920</v>
          </cell>
          <cell r="AJ92">
            <v>3989496960</v>
          </cell>
          <cell r="AK92">
            <v>3771024320</v>
          </cell>
          <cell r="AL92">
            <v>3937962240</v>
          </cell>
          <cell r="AM92">
            <v>4489707240</v>
          </cell>
          <cell r="AN92">
            <v>4531577360</v>
          </cell>
          <cell r="AO92">
            <v>4706354480</v>
          </cell>
          <cell r="AP92">
            <v>4558469680</v>
          </cell>
          <cell r="AQ92">
            <v>4582063640</v>
          </cell>
          <cell r="AR92">
            <v>4292167140</v>
          </cell>
          <cell r="AS92">
            <v>4375307800</v>
          </cell>
          <cell r="AT92">
            <v>4430235050</v>
          </cell>
          <cell r="AU92">
            <v>4546584180</v>
          </cell>
          <cell r="AV92">
            <v>4636451490</v>
          </cell>
          <cell r="AW92">
            <v>4661107780</v>
          </cell>
          <cell r="AX92">
            <v>4446478750</v>
          </cell>
          <cell r="AY92">
            <v>4578478910</v>
          </cell>
          <cell r="AZ92">
            <v>4605567740</v>
          </cell>
          <cell r="BA92">
            <v>4593893856</v>
          </cell>
          <cell r="BB92">
            <v>4618918300</v>
          </cell>
          <cell r="BC92">
            <v>4540846990</v>
          </cell>
          <cell r="BD92">
            <v>4630054490</v>
          </cell>
          <cell r="BE92">
            <v>4677537810</v>
          </cell>
          <cell r="BF92">
            <v>4720025340</v>
          </cell>
          <cell r="BG92">
            <v>4778956410</v>
          </cell>
          <cell r="BH92">
            <v>4889445416</v>
          </cell>
          <cell r="BI92">
            <v>4959542484</v>
          </cell>
          <cell r="BJ92">
            <v>5095404365</v>
          </cell>
          <cell r="BK92">
            <v>5148340574</v>
          </cell>
          <cell r="BL92">
            <v>5253844045</v>
          </cell>
          <cell r="BM92">
            <v>5218390033</v>
          </cell>
          <cell r="BN92">
            <v>5218978050</v>
          </cell>
        </row>
        <row r="93">
          <cell r="B93">
            <v>4030195</v>
          </cell>
          <cell r="AG93">
            <v>2075085456.8</v>
          </cell>
          <cell r="AH93">
            <v>1964667050.3</v>
          </cell>
          <cell r="AI93">
            <v>1575484796.4000001</v>
          </cell>
          <cell r="AJ93">
            <v>1598437001.5999999</v>
          </cell>
          <cell r="AK93">
            <v>1436322620.8</v>
          </cell>
          <cell r="AL93">
            <v>1547766540</v>
          </cell>
          <cell r="AM93">
            <v>1471336593.5999999</v>
          </cell>
          <cell r="AN93">
            <v>1575788351.0999999</v>
          </cell>
          <cell r="AO93">
            <v>1526646322.4000001</v>
          </cell>
          <cell r="AP93">
            <v>1591785401</v>
          </cell>
          <cell r="AQ93">
            <v>1527518509.5</v>
          </cell>
          <cell r="AR93">
            <v>1518876450</v>
          </cell>
          <cell r="AS93">
            <v>1471593390</v>
          </cell>
          <cell r="AT93">
            <v>1724651640</v>
          </cell>
          <cell r="AU93">
            <v>1715311890</v>
          </cell>
          <cell r="AV93">
            <v>1661622890</v>
          </cell>
          <cell r="AW93">
            <v>1712005930</v>
          </cell>
          <cell r="AX93">
            <v>1820582810</v>
          </cell>
          <cell r="AY93">
            <v>1818593850</v>
          </cell>
          <cell r="AZ93">
            <v>1763342460</v>
          </cell>
          <cell r="BA93">
            <v>1712745556</v>
          </cell>
          <cell r="BB93">
            <v>1713202280</v>
          </cell>
          <cell r="BC93">
            <v>1672784340</v>
          </cell>
          <cell r="BD93">
            <v>1674432150</v>
          </cell>
          <cell r="BE93">
            <v>1677489550</v>
          </cell>
          <cell r="BF93">
            <v>1469075614</v>
          </cell>
          <cell r="BG93">
            <v>1553318360</v>
          </cell>
          <cell r="BH93">
            <v>1474089366</v>
          </cell>
          <cell r="BI93">
            <v>1506832116</v>
          </cell>
          <cell r="BJ93">
            <v>1604196063</v>
          </cell>
          <cell r="BK93">
            <v>1582594074</v>
          </cell>
          <cell r="BL93">
            <v>1597288038</v>
          </cell>
          <cell r="BM93">
            <v>1580095308</v>
          </cell>
          <cell r="BN93">
            <v>1474865634</v>
          </cell>
        </row>
        <row r="94">
          <cell r="B94">
            <v>4030198</v>
          </cell>
          <cell r="C94">
            <v>6198446000</v>
          </cell>
          <cell r="D94">
            <v>6360749000</v>
          </cell>
          <cell r="E94">
            <v>6262228000</v>
          </cell>
          <cell r="F94">
            <v>5919136000</v>
          </cell>
          <cell r="G94">
            <v>6027125000</v>
          </cell>
          <cell r="H94">
            <v>6015443000</v>
          </cell>
          <cell r="I94">
            <v>5954563000</v>
          </cell>
          <cell r="J94">
            <v>6016312000</v>
          </cell>
          <cell r="K94">
            <v>6060044000</v>
          </cell>
          <cell r="L94">
            <v>6128909000</v>
          </cell>
          <cell r="M94">
            <v>6278202000</v>
          </cell>
          <cell r="N94">
            <v>6506953000</v>
          </cell>
          <cell r="O94">
            <v>7949955000</v>
          </cell>
          <cell r="P94">
            <v>8074601000</v>
          </cell>
          <cell r="Q94">
            <v>8167527000</v>
          </cell>
          <cell r="R94">
            <v>8228839000</v>
          </cell>
          <cell r="S94">
            <v>8349339000</v>
          </cell>
          <cell r="T94">
            <v>8453157000</v>
          </cell>
          <cell r="U94">
            <v>8502982000</v>
          </cell>
          <cell r="V94">
            <v>8514517000</v>
          </cell>
          <cell r="W94">
            <v>8624960000</v>
          </cell>
          <cell r="X94">
            <v>8672150000</v>
          </cell>
          <cell r="Y94">
            <v>8928433000</v>
          </cell>
          <cell r="Z94">
            <v>8818043000</v>
          </cell>
          <cell r="AA94">
            <v>8773624000</v>
          </cell>
          <cell r="AB94">
            <v>8874517000</v>
          </cell>
          <cell r="AC94">
            <v>8925978000</v>
          </cell>
          <cell r="AD94">
            <v>9012765000</v>
          </cell>
          <cell r="AE94">
            <v>9098622000</v>
          </cell>
          <cell r="AF94">
            <v>9141482000</v>
          </cell>
          <cell r="AG94">
            <v>9274006000</v>
          </cell>
          <cell r="AH94">
            <v>9335681000</v>
          </cell>
          <cell r="AI94">
            <v>9605733000</v>
          </cell>
          <cell r="AJ94">
            <v>9740871000</v>
          </cell>
          <cell r="AK94">
            <v>10108025000</v>
          </cell>
          <cell r="AL94">
            <v>10008970000</v>
          </cell>
          <cell r="AM94">
            <v>10886591000</v>
          </cell>
          <cell r="AN94">
            <v>10989741000</v>
          </cell>
          <cell r="AO94">
            <v>11023796000</v>
          </cell>
          <cell r="AP94">
            <v>11073758000</v>
          </cell>
          <cell r="AQ94">
            <v>11094716000</v>
          </cell>
          <cell r="AR94">
            <v>11039770000</v>
          </cell>
          <cell r="AS94">
            <v>10804943000</v>
          </cell>
          <cell r="AT94">
            <v>10802493000</v>
          </cell>
          <cell r="AU94">
            <v>10815389000</v>
          </cell>
          <cell r="AV94">
            <v>10864078000</v>
          </cell>
          <cell r="AW94">
            <v>10965824000</v>
          </cell>
          <cell r="AX94">
            <v>10756918000</v>
          </cell>
          <cell r="AY94">
            <v>10666578000</v>
          </cell>
          <cell r="AZ94">
            <v>10519716000</v>
          </cell>
          <cell r="BA94">
            <v>10481077000</v>
          </cell>
          <cell r="BB94">
            <v>23388917000</v>
          </cell>
          <cell r="BC94">
            <v>23404359000</v>
          </cell>
          <cell r="BD94">
            <v>23458821000</v>
          </cell>
          <cell r="BE94">
            <v>23552217000</v>
          </cell>
          <cell r="BF94">
            <v>23302951000</v>
          </cell>
          <cell r="BG94">
            <v>23040376000</v>
          </cell>
          <cell r="BH94">
            <v>24308958000</v>
          </cell>
          <cell r="BI94">
            <v>25294785000</v>
          </cell>
          <cell r="BJ94">
            <v>25605637000</v>
          </cell>
          <cell r="BK94">
            <v>25907394000</v>
          </cell>
          <cell r="BL94">
            <v>26650216000</v>
          </cell>
          <cell r="BM94">
            <v>26669073000</v>
          </cell>
          <cell r="BN94">
            <v>26428537000</v>
          </cell>
        </row>
        <row r="95">
          <cell r="B95">
            <v>4030200</v>
          </cell>
          <cell r="C95">
            <v>5335771393</v>
          </cell>
          <cell r="D95">
            <v>5629060504</v>
          </cell>
          <cell r="E95">
            <v>5934161745.3000002</v>
          </cell>
          <cell r="F95">
            <v>6239961700.8000002</v>
          </cell>
          <cell r="G95">
            <v>6538336825.3999996</v>
          </cell>
          <cell r="H95">
            <v>6836952994.3999996</v>
          </cell>
          <cell r="I95">
            <v>7136984250.3000002</v>
          </cell>
          <cell r="J95">
            <v>7434502978</v>
          </cell>
          <cell r="K95">
            <v>7735745391.3999996</v>
          </cell>
          <cell r="L95">
            <v>8034447250.3000002</v>
          </cell>
          <cell r="M95">
            <v>8335065936</v>
          </cell>
          <cell r="N95">
            <v>8632552043</v>
          </cell>
          <cell r="O95">
            <v>8932097552.5</v>
          </cell>
          <cell r="P95">
            <v>9225357369.6000004</v>
          </cell>
          <cell r="Q95">
            <v>9253127821.3999996</v>
          </cell>
          <cell r="R95">
            <v>9299151773.2999992</v>
          </cell>
          <cell r="S95">
            <v>9359241101.2000008</v>
          </cell>
          <cell r="T95">
            <v>9416905808.7999992</v>
          </cell>
          <cell r="U95">
            <v>9475567269.6000004</v>
          </cell>
          <cell r="V95">
            <v>9537303778.5</v>
          </cell>
          <cell r="W95">
            <v>9603413559.8999996</v>
          </cell>
          <cell r="X95">
            <v>9673842205.6000004</v>
          </cell>
          <cell r="Y95">
            <v>9726734483.8999996</v>
          </cell>
          <cell r="Z95">
            <v>9773081692</v>
          </cell>
          <cell r="AA95">
            <v>9830864215.8999996</v>
          </cell>
          <cell r="AB95">
            <v>9890786296.7999992</v>
          </cell>
          <cell r="AC95">
            <v>9950684614.8999996</v>
          </cell>
          <cell r="AD95">
            <v>10015220148.299999</v>
          </cell>
          <cell r="AE95">
            <v>10072104907.1</v>
          </cell>
          <cell r="AF95">
            <v>10135118379.700001</v>
          </cell>
          <cell r="AG95">
            <v>10179140531.5</v>
          </cell>
          <cell r="AH95">
            <v>10230642029.6</v>
          </cell>
          <cell r="AI95">
            <v>10288140797.4</v>
          </cell>
          <cell r="AJ95">
            <v>10348208881.799999</v>
          </cell>
          <cell r="AK95">
            <v>10413159105.4</v>
          </cell>
          <cell r="AL95">
            <v>10477519940</v>
          </cell>
          <cell r="AM95">
            <v>10536174954.1</v>
          </cell>
          <cell r="AN95">
            <v>10595385003.1</v>
          </cell>
          <cell r="AO95">
            <v>10655003351.6</v>
          </cell>
          <cell r="AP95">
            <v>10705501732.4</v>
          </cell>
          <cell r="AQ95">
            <v>10762988703.1</v>
          </cell>
          <cell r="AR95">
            <v>10820470490</v>
          </cell>
          <cell r="AS95">
            <v>10885399790</v>
          </cell>
          <cell r="AT95">
            <v>10945973240</v>
          </cell>
          <cell r="AU95">
            <v>11004838280</v>
          </cell>
          <cell r="AV95">
            <v>11061839660</v>
          </cell>
          <cell r="AW95">
            <v>11106791540</v>
          </cell>
          <cell r="AX95">
            <v>11157067340</v>
          </cell>
          <cell r="AY95">
            <v>11200127720</v>
          </cell>
          <cell r="AZ95">
            <v>11249134910</v>
          </cell>
          <cell r="BA95">
            <v>11304848637</v>
          </cell>
          <cell r="BB95">
            <v>11348843450</v>
          </cell>
          <cell r="BC95">
            <v>11385608800</v>
          </cell>
          <cell r="BD95">
            <v>11428580910</v>
          </cell>
          <cell r="BE95">
            <v>11466328910</v>
          </cell>
          <cell r="BF95">
            <v>11500434190</v>
          </cell>
          <cell r="BG95">
            <v>11534088250</v>
          </cell>
          <cell r="BH95">
            <v>11564036800</v>
          </cell>
          <cell r="BI95">
            <v>11594906420</v>
          </cell>
          <cell r="BJ95">
            <v>11629828410</v>
          </cell>
          <cell r="BK95">
            <v>11665380990</v>
          </cell>
          <cell r="BL95">
            <v>11690915440</v>
          </cell>
          <cell r="BM95">
            <v>11726840410</v>
          </cell>
          <cell r="BN95">
            <v>11764575420</v>
          </cell>
        </row>
        <row r="96">
          <cell r="B96">
            <v>4030202</v>
          </cell>
          <cell r="C96">
            <v>68748079200</v>
          </cell>
          <cell r="D96">
            <v>69822037928.800003</v>
          </cell>
          <cell r="E96">
            <v>70265124574.699997</v>
          </cell>
          <cell r="F96">
            <v>69768379995.100006</v>
          </cell>
          <cell r="G96">
            <v>71119360557.699997</v>
          </cell>
          <cell r="H96">
            <v>70683193560.800003</v>
          </cell>
          <cell r="I96">
            <v>71887505606.5</v>
          </cell>
          <cell r="J96">
            <v>72311780450</v>
          </cell>
          <cell r="K96">
            <v>72736988951.399994</v>
          </cell>
          <cell r="L96">
            <v>74687020487.199997</v>
          </cell>
          <cell r="M96">
            <v>74812331810</v>
          </cell>
          <cell r="N96">
            <v>74828123940</v>
          </cell>
          <cell r="O96">
            <v>75201444082.899994</v>
          </cell>
          <cell r="P96">
            <v>73901191755.5</v>
          </cell>
          <cell r="Q96">
            <v>77469429642</v>
          </cell>
          <cell r="R96">
            <v>79057492690.100006</v>
          </cell>
          <cell r="S96">
            <v>78469404032</v>
          </cell>
          <cell r="T96">
            <v>79954476328.600006</v>
          </cell>
          <cell r="U96">
            <v>81332354848.699997</v>
          </cell>
          <cell r="V96">
            <v>82129266190.899994</v>
          </cell>
          <cell r="W96">
            <v>83199410428</v>
          </cell>
          <cell r="X96">
            <v>83333726686.899994</v>
          </cell>
          <cell r="Y96">
            <v>83010573285</v>
          </cell>
          <cell r="Z96">
            <v>83620879730</v>
          </cell>
          <cell r="AA96">
            <v>84931005360.600006</v>
          </cell>
          <cell r="AB96">
            <v>84621548624.699997</v>
          </cell>
          <cell r="AC96">
            <v>85641342020.800003</v>
          </cell>
          <cell r="AD96">
            <v>84179285802.899994</v>
          </cell>
          <cell r="AE96">
            <v>84348332125.199997</v>
          </cell>
          <cell r="AF96">
            <v>82446844165.5</v>
          </cell>
          <cell r="AG96">
            <v>84305950247.899994</v>
          </cell>
          <cell r="AH96">
            <v>85658005820.899994</v>
          </cell>
          <cell r="AI96">
            <v>86256350355.800003</v>
          </cell>
          <cell r="AJ96">
            <v>88014073858.600006</v>
          </cell>
          <cell r="AK96">
            <v>88142754637.300003</v>
          </cell>
          <cell r="AL96">
            <v>86719081610</v>
          </cell>
          <cell r="AM96">
            <v>88158894944.600006</v>
          </cell>
          <cell r="AN96">
            <v>89096766075.699997</v>
          </cell>
          <cell r="AO96">
            <v>87105577571.300003</v>
          </cell>
          <cell r="AP96">
            <v>88030792987.5</v>
          </cell>
          <cell r="AQ96">
            <v>89139641752.899994</v>
          </cell>
          <cell r="AR96">
            <v>90249743860</v>
          </cell>
          <cell r="AS96">
            <v>90173547330</v>
          </cell>
          <cell r="AT96">
            <v>89950861570</v>
          </cell>
          <cell r="AU96">
            <v>89686413040</v>
          </cell>
          <cell r="AV96">
            <v>88502864570</v>
          </cell>
          <cell r="AW96">
            <v>89650249100</v>
          </cell>
          <cell r="AX96">
            <v>87607880710</v>
          </cell>
          <cell r="AY96">
            <v>89376335150</v>
          </cell>
          <cell r="AZ96">
            <v>89296263330</v>
          </cell>
          <cell r="BA96">
            <v>90079905862</v>
          </cell>
          <cell r="BB96">
            <v>89930868000</v>
          </cell>
          <cell r="BC96">
            <v>90809077240</v>
          </cell>
          <cell r="BD96">
            <v>90833958580</v>
          </cell>
          <cell r="BE96">
            <v>91699776380</v>
          </cell>
          <cell r="BF96">
            <v>92169371370</v>
          </cell>
          <cell r="BG96">
            <v>92317736190</v>
          </cell>
          <cell r="BH96">
            <v>92632631250</v>
          </cell>
          <cell r="BI96">
            <v>93260021670</v>
          </cell>
          <cell r="BJ96">
            <v>94010245680</v>
          </cell>
          <cell r="BK96">
            <v>92893791120</v>
          </cell>
          <cell r="BL96">
            <v>95043277060</v>
          </cell>
          <cell r="BM96">
            <v>96473408850</v>
          </cell>
          <cell r="BN96">
            <v>96150336600</v>
          </cell>
        </row>
        <row r="97">
          <cell r="B97">
            <v>4030203</v>
          </cell>
          <cell r="C97">
            <v>21555712360</v>
          </cell>
          <cell r="D97">
            <v>22126618024.400002</v>
          </cell>
          <cell r="E97">
            <v>22583005770.599998</v>
          </cell>
          <cell r="F97">
            <v>22475553777.5</v>
          </cell>
          <cell r="G97">
            <v>22580453935.5</v>
          </cell>
          <cell r="H97">
            <v>21351236881.200001</v>
          </cell>
          <cell r="I97">
            <v>21867985100.099998</v>
          </cell>
          <cell r="J97">
            <v>22310166710</v>
          </cell>
          <cell r="K97">
            <v>21941432396</v>
          </cell>
          <cell r="L97">
            <v>23029490116.400002</v>
          </cell>
          <cell r="M97">
            <v>22361276580</v>
          </cell>
          <cell r="N97">
            <v>21831072170</v>
          </cell>
          <cell r="O97">
            <v>20395721635.5</v>
          </cell>
          <cell r="P97">
            <v>18552358781</v>
          </cell>
          <cell r="Q97">
            <v>22657398477.299999</v>
          </cell>
          <cell r="R97">
            <v>24498616901.200001</v>
          </cell>
          <cell r="S97">
            <v>23782579990.400002</v>
          </cell>
          <cell r="T97">
            <v>25043215158.900002</v>
          </cell>
          <cell r="U97">
            <v>25902925118.599998</v>
          </cell>
          <cell r="V97">
            <v>26056510512.700001</v>
          </cell>
          <cell r="W97">
            <v>25515618528.900002</v>
          </cell>
          <cell r="X97">
            <v>25900101392.900002</v>
          </cell>
          <cell r="Y97">
            <v>24239127258.599998</v>
          </cell>
          <cell r="Z97">
            <v>24177756750</v>
          </cell>
          <cell r="AA97">
            <v>25921998040.599998</v>
          </cell>
          <cell r="AB97">
            <v>25854362263.400002</v>
          </cell>
          <cell r="AC97">
            <v>25960393573.400002</v>
          </cell>
          <cell r="AD97">
            <v>26702555297.299999</v>
          </cell>
          <cell r="AE97">
            <v>25047128763.599998</v>
          </cell>
          <cell r="AF97">
            <v>23084323805.799999</v>
          </cell>
          <cell r="AG97">
            <v>24263526347.700001</v>
          </cell>
          <cell r="AH97">
            <v>25571555997</v>
          </cell>
          <cell r="AI97">
            <v>25753314506</v>
          </cell>
          <cell r="AJ97">
            <v>27596610943.299999</v>
          </cell>
          <cell r="AK97">
            <v>27213291983.099998</v>
          </cell>
          <cell r="AL97">
            <v>25563827370</v>
          </cell>
          <cell r="AM97">
            <v>25772021700.900002</v>
          </cell>
          <cell r="AN97">
            <v>26069519361.5</v>
          </cell>
          <cell r="AO97">
            <v>23915284921.200001</v>
          </cell>
          <cell r="AP97">
            <v>24426712761.700001</v>
          </cell>
          <cell r="AQ97">
            <v>25059073231</v>
          </cell>
          <cell r="AR97">
            <v>26370437810</v>
          </cell>
          <cell r="AS97">
            <v>26094505560</v>
          </cell>
          <cell r="AT97">
            <v>24644376520</v>
          </cell>
          <cell r="AU97">
            <v>23963381910</v>
          </cell>
          <cell r="AV97">
            <v>22552183400</v>
          </cell>
          <cell r="AW97">
            <v>22540936810</v>
          </cell>
          <cell r="AX97">
            <v>20261722480</v>
          </cell>
          <cell r="AY97">
            <v>21403968090</v>
          </cell>
          <cell r="AZ97">
            <v>21615742430</v>
          </cell>
          <cell r="BA97">
            <v>22451907357</v>
          </cell>
          <cell r="BB97">
            <v>22295312550</v>
          </cell>
          <cell r="BC97">
            <v>22633259320</v>
          </cell>
          <cell r="BD97">
            <v>22027270580</v>
          </cell>
          <cell r="BE97">
            <v>22452706680</v>
          </cell>
          <cell r="BF97">
            <v>22441768330</v>
          </cell>
          <cell r="BG97">
            <v>23398573790</v>
          </cell>
          <cell r="BH97">
            <v>22418237070</v>
          </cell>
          <cell r="BI97">
            <v>22093272760</v>
          </cell>
          <cell r="BJ97">
            <v>22603800110</v>
          </cell>
          <cell r="BK97">
            <v>20374081230</v>
          </cell>
          <cell r="BL97">
            <v>22009576270</v>
          </cell>
          <cell r="BM97">
            <v>22817585460</v>
          </cell>
          <cell r="BN97">
            <v>23323686290</v>
          </cell>
        </row>
        <row r="98">
          <cell r="B98">
            <v>4030204</v>
          </cell>
          <cell r="C98">
            <v>41856595440</v>
          </cell>
          <cell r="D98">
            <v>42066359400.400002</v>
          </cell>
          <cell r="E98">
            <v>41747957058.800003</v>
          </cell>
          <cell r="F98">
            <v>41052864516.800003</v>
          </cell>
          <cell r="G98">
            <v>42000569796.800003</v>
          </cell>
          <cell r="H98">
            <v>42495003685.199997</v>
          </cell>
          <cell r="I98">
            <v>42882536256</v>
          </cell>
          <cell r="J98">
            <v>42567110760</v>
          </cell>
          <cell r="K98">
            <v>43059811164</v>
          </cell>
          <cell r="L98">
            <v>43623083120.400002</v>
          </cell>
          <cell r="M98">
            <v>44115989300</v>
          </cell>
          <cell r="N98">
            <v>44364499730</v>
          </cell>
          <cell r="O98">
            <v>45873624894.800003</v>
          </cell>
          <cell r="P98">
            <v>46123475604.800003</v>
          </cell>
          <cell r="Q98">
            <v>45558903343.199997</v>
          </cell>
          <cell r="R98">
            <v>45259724015.599998</v>
          </cell>
          <cell r="S98">
            <v>45327582940.400002</v>
          </cell>
          <cell r="T98">
            <v>45494355360.800003</v>
          </cell>
          <cell r="U98">
            <v>45953862460.400002</v>
          </cell>
          <cell r="V98">
            <v>46535451899.599998</v>
          </cell>
          <cell r="W98">
            <v>48080378339.199997</v>
          </cell>
          <cell r="X98">
            <v>47759783088.400002</v>
          </cell>
          <cell r="Y98">
            <v>49044711542.400002</v>
          </cell>
          <cell r="Z98">
            <v>49670041290</v>
          </cell>
          <cell r="AA98">
            <v>49178143104</v>
          </cell>
          <cell r="AB98">
            <v>48876400064.400002</v>
          </cell>
          <cell r="AC98">
            <v>49730263832.400002</v>
          </cell>
          <cell r="AD98">
            <v>47461510357.199997</v>
          </cell>
          <cell r="AE98">
            <v>49229098454.400002</v>
          </cell>
          <cell r="AF98">
            <v>49227401980</v>
          </cell>
          <cell r="AG98">
            <v>49863283368.800003</v>
          </cell>
          <cell r="AH98">
            <v>49855807794.300003</v>
          </cell>
          <cell r="AI98">
            <v>50214895052.400002</v>
          </cell>
          <cell r="AJ98">
            <v>50069254033.599998</v>
          </cell>
          <cell r="AK98">
            <v>50516303548.800003</v>
          </cell>
          <cell r="AL98">
            <v>50677734300</v>
          </cell>
          <cell r="AM98">
            <v>51850698289.599998</v>
          </cell>
          <cell r="AN98">
            <v>52431861711.099998</v>
          </cell>
          <cell r="AO98">
            <v>52535289298.400002</v>
          </cell>
          <cell r="AP98">
            <v>52898578493.400002</v>
          </cell>
          <cell r="AQ98">
            <v>53317579818.800003</v>
          </cell>
          <cell r="AR98">
            <v>53058835560</v>
          </cell>
          <cell r="AS98">
            <v>53193641970</v>
          </cell>
          <cell r="AT98">
            <v>54360511810</v>
          </cell>
          <cell r="AU98">
            <v>54718192840</v>
          </cell>
          <cell r="AV98">
            <v>54888841510</v>
          </cell>
          <cell r="AW98">
            <v>56002520750</v>
          </cell>
          <cell r="AX98">
            <v>56189090890</v>
          </cell>
          <cell r="AY98">
            <v>56772239340</v>
          </cell>
          <cell r="AZ98">
            <v>56431385990</v>
          </cell>
          <cell r="BA98">
            <v>56323149868</v>
          </cell>
          <cell r="BB98">
            <v>56286712000</v>
          </cell>
          <cell r="BC98">
            <v>56790209120</v>
          </cell>
          <cell r="BD98">
            <v>57378107100</v>
          </cell>
          <cell r="BE98">
            <v>57780740790</v>
          </cell>
          <cell r="BF98">
            <v>58227168850</v>
          </cell>
          <cell r="BG98">
            <v>57385074150</v>
          </cell>
          <cell r="BH98">
            <v>58650357370</v>
          </cell>
          <cell r="BI98">
            <v>59571842490</v>
          </cell>
          <cell r="BJ98">
            <v>59776617150</v>
          </cell>
          <cell r="BK98">
            <v>60854328900</v>
          </cell>
          <cell r="BL98">
            <v>61342785350</v>
          </cell>
          <cell r="BM98">
            <v>61928982990</v>
          </cell>
          <cell r="BN98">
            <v>61062074890</v>
          </cell>
        </row>
        <row r="99">
          <cell r="B99">
            <v>4030205</v>
          </cell>
          <cell r="C99">
            <v>6198446000</v>
          </cell>
          <cell r="D99">
            <v>6360749000</v>
          </cell>
          <cell r="E99">
            <v>6262228000</v>
          </cell>
          <cell r="F99">
            <v>5919136000</v>
          </cell>
          <cell r="G99">
            <v>6027125000</v>
          </cell>
          <cell r="H99">
            <v>6015443000</v>
          </cell>
          <cell r="I99">
            <v>5954563000</v>
          </cell>
          <cell r="J99">
            <v>6016312000</v>
          </cell>
          <cell r="K99">
            <v>6060044000</v>
          </cell>
          <cell r="L99">
            <v>6128909000</v>
          </cell>
          <cell r="M99">
            <v>6278202000</v>
          </cell>
          <cell r="N99">
            <v>6506953000</v>
          </cell>
          <cell r="O99">
            <v>7949955000</v>
          </cell>
          <cell r="P99">
            <v>8074601000</v>
          </cell>
          <cell r="Q99">
            <v>8167527000</v>
          </cell>
          <cell r="R99">
            <v>8228839000</v>
          </cell>
          <cell r="S99">
            <v>8349339000</v>
          </cell>
          <cell r="T99">
            <v>8453157000</v>
          </cell>
          <cell r="U99">
            <v>8502982000</v>
          </cell>
          <cell r="V99">
            <v>8514517000</v>
          </cell>
          <cell r="W99">
            <v>8624960000</v>
          </cell>
          <cell r="X99">
            <v>8672150000</v>
          </cell>
          <cell r="Y99">
            <v>8928433000</v>
          </cell>
          <cell r="Z99">
            <v>8818043000</v>
          </cell>
          <cell r="AA99">
            <v>8773624000</v>
          </cell>
          <cell r="AB99">
            <v>8874517000</v>
          </cell>
          <cell r="AC99">
            <v>8925978000</v>
          </cell>
          <cell r="AD99">
            <v>9012765000</v>
          </cell>
          <cell r="AE99">
            <v>9098622000</v>
          </cell>
          <cell r="AF99">
            <v>9141482000</v>
          </cell>
          <cell r="AG99">
            <v>9274006000</v>
          </cell>
          <cell r="AH99">
            <v>9335681000</v>
          </cell>
          <cell r="AI99">
            <v>9605733000</v>
          </cell>
          <cell r="AJ99">
            <v>9740871000</v>
          </cell>
          <cell r="AK99">
            <v>10108025000</v>
          </cell>
          <cell r="AL99">
            <v>10008970000</v>
          </cell>
          <cell r="AM99">
            <v>10886591000</v>
          </cell>
          <cell r="AN99">
            <v>10989741000</v>
          </cell>
          <cell r="AO99">
            <v>11023796000</v>
          </cell>
          <cell r="AP99">
            <v>11073758000</v>
          </cell>
          <cell r="AQ99">
            <v>11094716000</v>
          </cell>
          <cell r="AR99">
            <v>11039770000</v>
          </cell>
          <cell r="AS99">
            <v>10804943000</v>
          </cell>
          <cell r="AT99">
            <v>10802493000</v>
          </cell>
          <cell r="AU99">
            <v>10815389000</v>
          </cell>
          <cell r="AV99">
            <v>10864078000</v>
          </cell>
          <cell r="AW99">
            <v>10965824000</v>
          </cell>
          <cell r="AX99">
            <v>10756918000</v>
          </cell>
          <cell r="AY99">
            <v>10666578000</v>
          </cell>
          <cell r="AZ99">
            <v>10519716000</v>
          </cell>
          <cell r="BA99">
            <v>10481077000</v>
          </cell>
          <cell r="BB99">
            <v>23388917000</v>
          </cell>
          <cell r="BC99">
            <v>23404359000</v>
          </cell>
          <cell r="BD99">
            <v>23458821000</v>
          </cell>
          <cell r="BE99">
            <v>23552217000</v>
          </cell>
          <cell r="BF99">
            <v>23302951000</v>
          </cell>
          <cell r="BG99">
            <v>23040376000</v>
          </cell>
          <cell r="BH99">
            <v>24308958000</v>
          </cell>
          <cell r="BI99">
            <v>25294785000</v>
          </cell>
          <cell r="BJ99">
            <v>25605637000</v>
          </cell>
          <cell r="BK99">
            <v>25907394000</v>
          </cell>
          <cell r="BL99">
            <v>26650216000</v>
          </cell>
          <cell r="BM99">
            <v>26669073000</v>
          </cell>
          <cell r="BN99">
            <v>26428537000</v>
          </cell>
        </row>
        <row r="100">
          <cell r="B100">
            <v>4030206</v>
          </cell>
          <cell r="C100">
            <v>5335771393</v>
          </cell>
          <cell r="D100">
            <v>5629060504</v>
          </cell>
          <cell r="E100">
            <v>5934161745.3000002</v>
          </cell>
          <cell r="F100">
            <v>6239961700.8000002</v>
          </cell>
          <cell r="G100">
            <v>6538336825.3999996</v>
          </cell>
          <cell r="H100">
            <v>6836952994.3999996</v>
          </cell>
          <cell r="I100">
            <v>7136984250.3000002</v>
          </cell>
          <cell r="J100">
            <v>7434502978</v>
          </cell>
          <cell r="K100">
            <v>7735745391.3999996</v>
          </cell>
          <cell r="L100">
            <v>8034447250.3000002</v>
          </cell>
          <cell r="M100">
            <v>8335065936</v>
          </cell>
          <cell r="N100">
            <v>8632552043</v>
          </cell>
          <cell r="O100">
            <v>8932097552.5</v>
          </cell>
          <cell r="P100">
            <v>9225357369.6000004</v>
          </cell>
          <cell r="Q100">
            <v>9253127821.3999996</v>
          </cell>
          <cell r="R100">
            <v>9299151773.2999992</v>
          </cell>
          <cell r="S100">
            <v>9359241101.2000008</v>
          </cell>
          <cell r="T100">
            <v>9416905808.7999992</v>
          </cell>
          <cell r="U100">
            <v>9475567269.6000004</v>
          </cell>
          <cell r="V100">
            <v>9537303778.5</v>
          </cell>
          <cell r="W100">
            <v>9603413559.8999996</v>
          </cell>
          <cell r="X100">
            <v>9673842205.6000004</v>
          </cell>
          <cell r="Y100">
            <v>9726734483.8999996</v>
          </cell>
          <cell r="Z100">
            <v>9773081692</v>
          </cell>
          <cell r="AA100">
            <v>9830864215.8999996</v>
          </cell>
          <cell r="AB100">
            <v>9890786296.7999992</v>
          </cell>
          <cell r="AC100">
            <v>9950684614.8999996</v>
          </cell>
          <cell r="AD100">
            <v>10015220148.299999</v>
          </cell>
          <cell r="AE100">
            <v>10072104907.1</v>
          </cell>
          <cell r="AF100">
            <v>10135118379.700001</v>
          </cell>
          <cell r="AG100">
            <v>10179140531.5</v>
          </cell>
          <cell r="AH100">
            <v>10230642029.6</v>
          </cell>
          <cell r="AI100">
            <v>10288140797.4</v>
          </cell>
          <cell r="AJ100">
            <v>10348208881.799999</v>
          </cell>
          <cell r="AK100">
            <v>10413159105.4</v>
          </cell>
          <cell r="AL100">
            <v>10477519940</v>
          </cell>
          <cell r="AM100">
            <v>10536174954.1</v>
          </cell>
          <cell r="AN100">
            <v>10595385003.1</v>
          </cell>
          <cell r="AO100">
            <v>10655003351.6</v>
          </cell>
          <cell r="AP100">
            <v>10705501732.4</v>
          </cell>
          <cell r="AQ100">
            <v>10762988703.1</v>
          </cell>
          <cell r="AR100">
            <v>10820470490</v>
          </cell>
          <cell r="AS100">
            <v>10885399790</v>
          </cell>
          <cell r="AT100">
            <v>10945973240</v>
          </cell>
          <cell r="AU100">
            <v>11004838280</v>
          </cell>
          <cell r="AV100">
            <v>11061839660</v>
          </cell>
          <cell r="AW100">
            <v>11106791540</v>
          </cell>
          <cell r="AX100">
            <v>11157067340</v>
          </cell>
          <cell r="AY100">
            <v>11200127720</v>
          </cell>
          <cell r="AZ100">
            <v>11249134910</v>
          </cell>
          <cell r="BA100">
            <v>11304848637</v>
          </cell>
          <cell r="BB100">
            <v>11348843450</v>
          </cell>
          <cell r="BC100">
            <v>11385608800</v>
          </cell>
          <cell r="BD100">
            <v>11428580910</v>
          </cell>
          <cell r="BE100">
            <v>11466328910</v>
          </cell>
          <cell r="BF100">
            <v>11500434190</v>
          </cell>
          <cell r="BG100">
            <v>11534088250</v>
          </cell>
          <cell r="BH100">
            <v>11564036800</v>
          </cell>
          <cell r="BI100">
            <v>11594906420</v>
          </cell>
          <cell r="BJ100">
            <v>11629828410</v>
          </cell>
          <cell r="BK100">
            <v>11665380990</v>
          </cell>
          <cell r="BL100">
            <v>11690915440</v>
          </cell>
          <cell r="BM100">
            <v>11726840410</v>
          </cell>
          <cell r="BN100">
            <v>11764575420</v>
          </cell>
        </row>
        <row r="101">
          <cell r="B101">
            <v>4030207</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cell r="BH101">
            <v>0</v>
          </cell>
          <cell r="BI101">
            <v>0</v>
          </cell>
          <cell r="BJ101">
            <v>0</v>
          </cell>
          <cell r="BK101">
            <v>0</v>
          </cell>
          <cell r="BL101">
            <v>0</v>
          </cell>
          <cell r="BM101">
            <v>0</v>
          </cell>
          <cell r="BN101">
            <v>0</v>
          </cell>
        </row>
        <row r="102">
          <cell r="B102">
            <v>4030210</v>
          </cell>
          <cell r="C102">
            <v>68748079200</v>
          </cell>
          <cell r="D102">
            <v>69822037928.800003</v>
          </cell>
          <cell r="E102">
            <v>70265124574.699997</v>
          </cell>
          <cell r="F102">
            <v>69768379995.100006</v>
          </cell>
          <cell r="G102">
            <v>71119360557.699997</v>
          </cell>
          <cell r="H102">
            <v>70683193560.800003</v>
          </cell>
          <cell r="I102">
            <v>71887505606.5</v>
          </cell>
          <cell r="J102">
            <v>72311780450</v>
          </cell>
          <cell r="K102">
            <v>72736988951.399994</v>
          </cell>
          <cell r="L102">
            <v>74687020487.199997</v>
          </cell>
          <cell r="M102">
            <v>74812331810</v>
          </cell>
          <cell r="N102">
            <v>74828123940</v>
          </cell>
          <cell r="O102">
            <v>75201444082.899994</v>
          </cell>
          <cell r="P102">
            <v>73901191755.5</v>
          </cell>
          <cell r="Q102">
            <v>77469429642</v>
          </cell>
          <cell r="R102">
            <v>79057492690.100006</v>
          </cell>
          <cell r="S102">
            <v>78469404032</v>
          </cell>
          <cell r="T102">
            <v>79954476328.600006</v>
          </cell>
          <cell r="U102">
            <v>81332354848.699997</v>
          </cell>
          <cell r="V102">
            <v>82129266190.899994</v>
          </cell>
          <cell r="W102">
            <v>83199410428</v>
          </cell>
          <cell r="X102">
            <v>83333726686.899994</v>
          </cell>
          <cell r="Y102">
            <v>83010573285</v>
          </cell>
          <cell r="Z102">
            <v>83620879730</v>
          </cell>
          <cell r="AA102">
            <v>84931005360.600006</v>
          </cell>
          <cell r="AB102">
            <v>84621548624.699997</v>
          </cell>
          <cell r="AC102">
            <v>85641342020.800003</v>
          </cell>
          <cell r="AD102">
            <v>84179285802.899994</v>
          </cell>
          <cell r="AE102">
            <v>84348332125.199997</v>
          </cell>
          <cell r="AF102">
            <v>82446844165.5</v>
          </cell>
          <cell r="AG102">
            <v>84305950247.899994</v>
          </cell>
          <cell r="AH102">
            <v>85658005820.899994</v>
          </cell>
          <cell r="AI102">
            <v>86256350355.800003</v>
          </cell>
          <cell r="AJ102">
            <v>88014073858.600006</v>
          </cell>
          <cell r="AK102">
            <v>88142754637.300003</v>
          </cell>
          <cell r="AL102">
            <v>86719081610</v>
          </cell>
          <cell r="AM102">
            <v>88158894944.600006</v>
          </cell>
          <cell r="AN102">
            <v>89096766075.699997</v>
          </cell>
          <cell r="AO102">
            <v>87105577571.300003</v>
          </cell>
          <cell r="AP102">
            <v>88030792987.5</v>
          </cell>
          <cell r="AQ102">
            <v>89139641752.899994</v>
          </cell>
          <cell r="AR102">
            <v>90249743860</v>
          </cell>
          <cell r="AS102">
            <v>90173547330</v>
          </cell>
          <cell r="AT102">
            <v>89950861570</v>
          </cell>
          <cell r="AU102">
            <v>89686413040</v>
          </cell>
          <cell r="AV102">
            <v>88502864570</v>
          </cell>
          <cell r="AW102">
            <v>89650249100</v>
          </cell>
          <cell r="AX102">
            <v>87607880710</v>
          </cell>
          <cell r="AY102">
            <v>89376335150</v>
          </cell>
          <cell r="AZ102">
            <v>89296263330</v>
          </cell>
          <cell r="BA102">
            <v>90079905862</v>
          </cell>
          <cell r="BB102">
            <v>89930868000</v>
          </cell>
          <cell r="BC102">
            <v>90809077240</v>
          </cell>
          <cell r="BD102">
            <v>90833958580</v>
          </cell>
          <cell r="BE102">
            <v>91699776380</v>
          </cell>
          <cell r="BF102">
            <v>92169371370</v>
          </cell>
          <cell r="BG102">
            <v>92317736190</v>
          </cell>
          <cell r="BH102">
            <v>92632631250</v>
          </cell>
          <cell r="BI102">
            <v>93260021670</v>
          </cell>
          <cell r="BJ102">
            <v>94010245680</v>
          </cell>
          <cell r="BK102">
            <v>92893791120</v>
          </cell>
          <cell r="BL102">
            <v>95043277060</v>
          </cell>
          <cell r="BM102">
            <v>96473408850</v>
          </cell>
          <cell r="BN102">
            <v>96150336600</v>
          </cell>
        </row>
        <row r="103">
          <cell r="B103">
            <v>4030211</v>
          </cell>
          <cell r="C103">
            <v>127295227000</v>
          </cell>
          <cell r="D103">
            <v>129128112000</v>
          </cell>
          <cell r="E103">
            <v>130153049000</v>
          </cell>
          <cell r="F103">
            <v>143896538700</v>
          </cell>
          <cell r="G103">
            <v>148885005000</v>
          </cell>
          <cell r="H103">
            <v>137865865000</v>
          </cell>
          <cell r="I103">
            <v>135312947650</v>
          </cell>
          <cell r="J103">
            <v>138193703000</v>
          </cell>
          <cell r="K103">
            <v>139992824000</v>
          </cell>
          <cell r="L103">
            <v>141003187800</v>
          </cell>
          <cell r="M103">
            <v>140793002000</v>
          </cell>
          <cell r="N103">
            <v>141240752000</v>
          </cell>
          <cell r="O103">
            <v>141038561500</v>
          </cell>
          <cell r="P103">
            <v>137654965950</v>
          </cell>
          <cell r="Q103">
            <v>153514514650</v>
          </cell>
          <cell r="R103">
            <v>155658051850</v>
          </cell>
          <cell r="S103">
            <v>155496041000</v>
          </cell>
          <cell r="T103">
            <v>155928770000</v>
          </cell>
          <cell r="U103">
            <v>158349051450</v>
          </cell>
          <cell r="V103">
            <v>159259595000</v>
          </cell>
          <cell r="W103">
            <v>163480730650</v>
          </cell>
          <cell r="X103">
            <v>163883056000</v>
          </cell>
          <cell r="Y103">
            <v>161754131000</v>
          </cell>
          <cell r="Z103">
            <v>165591160000</v>
          </cell>
          <cell r="AA103">
            <v>164682967000</v>
          </cell>
          <cell r="AB103">
            <v>158791726000</v>
          </cell>
          <cell r="AC103">
            <v>161663156000</v>
          </cell>
          <cell r="AD103">
            <v>164042799850</v>
          </cell>
          <cell r="AE103">
            <v>158700237000</v>
          </cell>
          <cell r="AF103">
            <v>153678835000</v>
          </cell>
          <cell r="AG103">
            <v>168175801700</v>
          </cell>
          <cell r="AH103">
            <v>169756061000</v>
          </cell>
          <cell r="AI103">
            <v>171133213850</v>
          </cell>
          <cell r="AJ103">
            <v>173534524000</v>
          </cell>
          <cell r="AK103">
            <v>173917184000</v>
          </cell>
          <cell r="AL103">
            <v>171737364000</v>
          </cell>
          <cell r="AM103">
            <v>179533511430</v>
          </cell>
          <cell r="AN103">
            <v>177556337010</v>
          </cell>
          <cell r="AO103">
            <v>179812355350</v>
          </cell>
          <cell r="AP103">
            <v>181983561580</v>
          </cell>
          <cell r="AQ103">
            <v>177688746455</v>
          </cell>
          <cell r="AR103">
            <v>175588970590</v>
          </cell>
          <cell r="AS103">
            <v>177111830900</v>
          </cell>
          <cell r="AT103">
            <v>173512255850</v>
          </cell>
          <cell r="AU103">
            <v>176231981710</v>
          </cell>
          <cell r="AV103">
            <v>175373230330</v>
          </cell>
          <cell r="AW103">
            <v>177076477200</v>
          </cell>
          <cell r="AX103">
            <v>174288924390</v>
          </cell>
          <cell r="AY103">
            <v>170953270170</v>
          </cell>
          <cell r="AZ103">
            <v>171388543460</v>
          </cell>
          <cell r="BA103">
            <v>174154063608</v>
          </cell>
          <cell r="BB103">
            <v>176264813580</v>
          </cell>
          <cell r="BC103">
            <v>175739474290</v>
          </cell>
          <cell r="BD103">
            <v>178149530880</v>
          </cell>
          <cell r="BE103">
            <v>179158057750</v>
          </cell>
          <cell r="BF103">
            <v>175610467300</v>
          </cell>
          <cell r="BG103">
            <v>177048229900</v>
          </cell>
          <cell r="BH103">
            <v>179496556800</v>
          </cell>
          <cell r="BI103">
            <v>183696635100</v>
          </cell>
          <cell r="BJ103">
            <v>178879723300</v>
          </cell>
          <cell r="BK103">
            <v>176120045100</v>
          </cell>
          <cell r="BL103">
            <v>174717236900</v>
          </cell>
          <cell r="BM103">
            <v>176572291600</v>
          </cell>
          <cell r="BN103">
            <v>179486159900</v>
          </cell>
        </row>
        <row r="104">
          <cell r="B104">
            <v>4030212</v>
          </cell>
          <cell r="C104">
            <v>102629568000</v>
          </cell>
          <cell r="D104">
            <v>104688548000</v>
          </cell>
          <cell r="E104">
            <v>106506941000</v>
          </cell>
          <cell r="F104">
            <v>110416212700</v>
          </cell>
          <cell r="G104">
            <v>114343084000</v>
          </cell>
          <cell r="H104">
            <v>101815337000</v>
          </cell>
          <cell r="I104">
            <v>105984081650</v>
          </cell>
          <cell r="J104">
            <v>108148269000</v>
          </cell>
          <cell r="K104">
            <v>110818586000</v>
          </cell>
          <cell r="L104">
            <v>113027533800</v>
          </cell>
          <cell r="M104">
            <v>113080370000</v>
          </cell>
          <cell r="N104">
            <v>113588996000</v>
          </cell>
          <cell r="O104">
            <v>113676407500</v>
          </cell>
          <cell r="P104">
            <v>110079003950</v>
          </cell>
          <cell r="Q104">
            <v>111773917650</v>
          </cell>
          <cell r="R104">
            <v>115213277850</v>
          </cell>
          <cell r="S104">
            <v>115200101000</v>
          </cell>
          <cell r="T104">
            <v>114968453000</v>
          </cell>
          <cell r="U104">
            <v>117716142450</v>
          </cell>
          <cell r="V104">
            <v>116253225000</v>
          </cell>
          <cell r="W104">
            <v>116573442650</v>
          </cell>
          <cell r="X104">
            <v>119046775000</v>
          </cell>
          <cell r="Y104">
            <v>115261748000</v>
          </cell>
          <cell r="Z104">
            <v>118539987000</v>
          </cell>
          <cell r="AA104">
            <v>121338650000</v>
          </cell>
          <cell r="AB104">
            <v>115212568000</v>
          </cell>
          <cell r="AC104">
            <v>118547738000</v>
          </cell>
          <cell r="AD104">
            <v>120618116850</v>
          </cell>
          <cell r="AE104">
            <v>122093645000</v>
          </cell>
          <cell r="AF104">
            <v>119165723000</v>
          </cell>
          <cell r="AG104">
            <v>121051596700</v>
          </cell>
          <cell r="AH104">
            <v>122936771000</v>
          </cell>
          <cell r="AI104">
            <v>119332738850</v>
          </cell>
          <cell r="AJ104">
            <v>121053462000</v>
          </cell>
          <cell r="AK104">
            <v>122248022000</v>
          </cell>
          <cell r="AL104">
            <v>119627985000</v>
          </cell>
          <cell r="AM104">
            <v>134692004010</v>
          </cell>
          <cell r="AN104">
            <v>129714811110</v>
          </cell>
          <cell r="AO104">
            <v>131981503450</v>
          </cell>
          <cell r="AP104">
            <v>134060373680</v>
          </cell>
          <cell r="AQ104">
            <v>129725081555</v>
          </cell>
          <cell r="AR104">
            <v>130168086930</v>
          </cell>
          <cell r="AS104">
            <v>131701495000</v>
          </cell>
          <cell r="AT104">
            <v>128085993360</v>
          </cell>
          <cell r="AU104">
            <v>130814768020</v>
          </cell>
          <cell r="AV104">
            <v>132138635490</v>
          </cell>
          <cell r="AW104">
            <v>133601399460</v>
          </cell>
          <cell r="AX104">
            <v>130503853300</v>
          </cell>
          <cell r="AY104">
            <v>130569902700</v>
          </cell>
          <cell r="AZ104">
            <v>131003701150</v>
          </cell>
          <cell r="BA104">
            <v>133768278586</v>
          </cell>
          <cell r="BB104">
            <v>135872241890</v>
          </cell>
          <cell r="BC104">
            <v>135343790580</v>
          </cell>
          <cell r="BD104">
            <v>137781044060</v>
          </cell>
          <cell r="BE104">
            <v>139020911610</v>
          </cell>
          <cell r="BF104">
            <v>135584140400</v>
          </cell>
          <cell r="BG104">
            <v>136670482200</v>
          </cell>
          <cell r="BH104">
            <v>139173798700</v>
          </cell>
          <cell r="BI104">
            <v>141284783000</v>
          </cell>
          <cell r="BJ104">
            <v>136450838700</v>
          </cell>
          <cell r="BK104">
            <v>138712624900</v>
          </cell>
          <cell r="BL104">
            <v>137312301500</v>
          </cell>
          <cell r="BM104">
            <v>139161776300</v>
          </cell>
          <cell r="BN104">
            <v>142063806400</v>
          </cell>
        </row>
        <row r="105">
          <cell r="B105">
            <v>4030213</v>
          </cell>
          <cell r="AM105">
            <v>118614650700</v>
          </cell>
          <cell r="AN105">
            <v>115671526110</v>
          </cell>
          <cell r="AO105">
            <v>117938218450</v>
          </cell>
          <cell r="AP105">
            <v>120017088680</v>
          </cell>
          <cell r="AQ105">
            <v>115681796555</v>
          </cell>
          <cell r="AR105">
            <v>116124801930</v>
          </cell>
          <cell r="AS105">
            <v>117658210000</v>
          </cell>
          <cell r="AT105">
            <v>114042708360</v>
          </cell>
          <cell r="AU105">
            <v>116771483020</v>
          </cell>
          <cell r="AV105">
            <v>118095350490</v>
          </cell>
          <cell r="AW105">
            <v>119558114460</v>
          </cell>
          <cell r="AX105">
            <v>116460568300</v>
          </cell>
          <cell r="AY105">
            <v>118086982700</v>
          </cell>
          <cell r="AZ105">
            <v>118520781150</v>
          </cell>
          <cell r="BA105">
            <v>121285358586</v>
          </cell>
          <cell r="BB105">
            <v>123389321890</v>
          </cell>
          <cell r="BC105">
            <v>122860870580</v>
          </cell>
          <cell r="BD105">
            <v>125298124060</v>
          </cell>
          <cell r="BE105">
            <v>126537991610</v>
          </cell>
          <cell r="BF105">
            <v>123101220400</v>
          </cell>
          <cell r="BG105">
            <v>124187562200</v>
          </cell>
          <cell r="BH105">
            <v>126690878700</v>
          </cell>
          <cell r="BI105">
            <v>128801863000</v>
          </cell>
          <cell r="BJ105">
            <v>123967918700</v>
          </cell>
          <cell r="BK105">
            <v>127790069900</v>
          </cell>
          <cell r="BL105">
            <v>126389746500</v>
          </cell>
          <cell r="BM105">
            <v>128239221300</v>
          </cell>
          <cell r="BN105">
            <v>131141251400</v>
          </cell>
        </row>
        <row r="106">
          <cell r="B106">
            <v>4030214</v>
          </cell>
          <cell r="AM106">
            <v>16077353310</v>
          </cell>
          <cell r="AN106">
            <v>14043285000</v>
          </cell>
          <cell r="AO106">
            <v>14043285000</v>
          </cell>
          <cell r="AP106">
            <v>14043285000</v>
          </cell>
          <cell r="AQ106">
            <v>14043285000</v>
          </cell>
          <cell r="AR106">
            <v>14043285000</v>
          </cell>
          <cell r="AS106">
            <v>14043285000</v>
          </cell>
          <cell r="AT106">
            <v>14043285000</v>
          </cell>
          <cell r="AU106">
            <v>14043285000</v>
          </cell>
          <cell r="AV106">
            <v>14043285000</v>
          </cell>
          <cell r="AW106">
            <v>14043285000</v>
          </cell>
          <cell r="AX106">
            <v>14043285000</v>
          </cell>
          <cell r="AY106">
            <v>12482920000</v>
          </cell>
          <cell r="AZ106">
            <v>12482920000</v>
          </cell>
          <cell r="BA106">
            <v>12482920000</v>
          </cell>
          <cell r="BB106">
            <v>12482920000</v>
          </cell>
          <cell r="BC106">
            <v>12482920000</v>
          </cell>
          <cell r="BD106">
            <v>12482920000</v>
          </cell>
          <cell r="BE106">
            <v>12482920000</v>
          </cell>
          <cell r="BF106">
            <v>12482920000</v>
          </cell>
          <cell r="BG106">
            <v>12482920000</v>
          </cell>
          <cell r="BH106">
            <v>12482920000</v>
          </cell>
          <cell r="BI106">
            <v>12482920000</v>
          </cell>
          <cell r="BJ106">
            <v>12482920000</v>
          </cell>
          <cell r="BK106">
            <v>10922555000</v>
          </cell>
          <cell r="BL106">
            <v>10922555000</v>
          </cell>
          <cell r="BM106">
            <v>10922555000</v>
          </cell>
          <cell r="BN106">
            <v>10922555000</v>
          </cell>
        </row>
        <row r="107">
          <cell r="B107">
            <v>4030215</v>
          </cell>
          <cell r="C107">
            <v>24665659000</v>
          </cell>
          <cell r="D107">
            <v>24439564000</v>
          </cell>
          <cell r="E107">
            <v>23646108000</v>
          </cell>
          <cell r="F107">
            <v>33480326000</v>
          </cell>
          <cell r="G107">
            <v>34541921000</v>
          </cell>
          <cell r="H107">
            <v>36050528000</v>
          </cell>
          <cell r="I107">
            <v>29328866000</v>
          </cell>
          <cell r="J107">
            <v>30045434000</v>
          </cell>
          <cell r="K107">
            <v>29174238000</v>
          </cell>
          <cell r="L107">
            <v>27975654000</v>
          </cell>
          <cell r="M107">
            <v>27712632000</v>
          </cell>
          <cell r="N107">
            <v>27651756000</v>
          </cell>
          <cell r="O107">
            <v>27362154000</v>
          </cell>
          <cell r="P107">
            <v>27575962000</v>
          </cell>
          <cell r="Q107">
            <v>41740597000</v>
          </cell>
          <cell r="R107">
            <v>40444774000</v>
          </cell>
          <cell r="S107">
            <v>40295940000</v>
          </cell>
          <cell r="T107">
            <v>40960317000</v>
          </cell>
          <cell r="U107">
            <v>40632909000</v>
          </cell>
          <cell r="V107">
            <v>43006370000</v>
          </cell>
          <cell r="W107">
            <v>46907288000</v>
          </cell>
          <cell r="X107">
            <v>44836281000</v>
          </cell>
          <cell r="Y107">
            <v>46492383000</v>
          </cell>
          <cell r="Z107">
            <v>47051173000</v>
          </cell>
          <cell r="AA107">
            <v>43344317000</v>
          </cell>
          <cell r="AB107">
            <v>43579158000</v>
          </cell>
          <cell r="AC107">
            <v>43115418000</v>
          </cell>
          <cell r="AD107">
            <v>43424683000</v>
          </cell>
          <cell r="AE107">
            <v>36606592000</v>
          </cell>
          <cell r="AF107">
            <v>34513112000</v>
          </cell>
          <cell r="AG107">
            <v>47124205000</v>
          </cell>
          <cell r="AH107">
            <v>46819290000</v>
          </cell>
          <cell r="AI107">
            <v>51800475000</v>
          </cell>
          <cell r="AJ107">
            <v>52481062000</v>
          </cell>
          <cell r="AK107">
            <v>51669162000</v>
          </cell>
          <cell r="AL107">
            <v>52109379000</v>
          </cell>
          <cell r="AM107">
            <v>44841507420</v>
          </cell>
          <cell r="AN107">
            <v>47841525900</v>
          </cell>
          <cell r="AO107">
            <v>47830851900</v>
          </cell>
          <cell r="AP107">
            <v>47923187900</v>
          </cell>
          <cell r="AQ107">
            <v>47963664900</v>
          </cell>
          <cell r="AR107">
            <v>45420883660</v>
          </cell>
          <cell r="AS107">
            <v>45410335920</v>
          </cell>
          <cell r="AT107">
            <v>45426262490</v>
          </cell>
          <cell r="AU107">
            <v>45417213690</v>
          </cell>
          <cell r="AV107">
            <v>43234594840</v>
          </cell>
          <cell r="AW107">
            <v>43475077740</v>
          </cell>
          <cell r="AX107">
            <v>43785071090</v>
          </cell>
          <cell r="AY107">
            <v>40383367470</v>
          </cell>
          <cell r="AZ107">
            <v>40384842310</v>
          </cell>
          <cell r="BA107">
            <v>40385785022</v>
          </cell>
          <cell r="BB107">
            <v>40392571690</v>
          </cell>
          <cell r="BC107">
            <v>40395683710</v>
          </cell>
          <cell r="BD107">
            <v>40368486820</v>
          </cell>
          <cell r="BE107">
            <v>40137146140</v>
          </cell>
          <cell r="BF107">
            <v>40026326930</v>
          </cell>
          <cell r="BG107">
            <v>40377747680</v>
          </cell>
          <cell r="BH107">
            <v>40322758070</v>
          </cell>
          <cell r="BI107">
            <v>42411852110</v>
          </cell>
          <cell r="BJ107">
            <v>42428884640</v>
          </cell>
          <cell r="BK107">
            <v>37407420270</v>
          </cell>
          <cell r="BL107">
            <v>37404935390</v>
          </cell>
          <cell r="BM107">
            <v>37410515230</v>
          </cell>
          <cell r="BN107">
            <v>37422353530</v>
          </cell>
        </row>
        <row r="108">
          <cell r="B108">
            <v>4030216</v>
          </cell>
          <cell r="C108">
            <v>58547147800</v>
          </cell>
          <cell r="D108">
            <v>59306074071.099998</v>
          </cell>
          <cell r="E108">
            <v>59887924425.199997</v>
          </cell>
          <cell r="F108">
            <v>74128158704.800003</v>
          </cell>
          <cell r="G108">
            <v>77765644442.199997</v>
          </cell>
          <cell r="H108">
            <v>67182671439.099998</v>
          </cell>
          <cell r="I108">
            <v>63425442043.400002</v>
          </cell>
          <cell r="J108">
            <v>65881922500</v>
          </cell>
          <cell r="K108">
            <v>67255835048.5</v>
          </cell>
          <cell r="L108">
            <v>66316167312.699997</v>
          </cell>
          <cell r="M108">
            <v>65980670190</v>
          </cell>
          <cell r="N108">
            <v>66412628060</v>
          </cell>
          <cell r="O108">
            <v>65837117417</v>
          </cell>
          <cell r="P108">
            <v>63753774194.400002</v>
          </cell>
          <cell r="Q108">
            <v>76045085007.899994</v>
          </cell>
          <cell r="R108">
            <v>76600559159.800003</v>
          </cell>
          <cell r="S108">
            <v>77026636967.899994</v>
          </cell>
          <cell r="T108">
            <v>75974293671.300003</v>
          </cell>
          <cell r="U108">
            <v>77016696601.199997</v>
          </cell>
          <cell r="V108">
            <v>77130328809</v>
          </cell>
          <cell r="W108">
            <v>80281320221.899994</v>
          </cell>
          <cell r="X108">
            <v>80549329313</v>
          </cell>
          <cell r="Y108">
            <v>78743557714.899994</v>
          </cell>
          <cell r="Z108">
            <v>81970280270</v>
          </cell>
          <cell r="AA108">
            <v>79751961639.300003</v>
          </cell>
          <cell r="AB108">
            <v>74170177375.199997</v>
          </cell>
          <cell r="AC108">
            <v>76021813979.100006</v>
          </cell>
          <cell r="AD108">
            <v>79863514047</v>
          </cell>
          <cell r="AE108">
            <v>74351904874.699997</v>
          </cell>
          <cell r="AF108">
            <v>71231990834.399994</v>
          </cell>
          <cell r="AG108">
            <v>83869851452.100006</v>
          </cell>
          <cell r="AH108">
            <v>84098055179.100006</v>
          </cell>
          <cell r="AI108">
            <v>84876863494.199997</v>
          </cell>
          <cell r="AJ108">
            <v>85520450141.399994</v>
          </cell>
          <cell r="AK108">
            <v>85774429362.699997</v>
          </cell>
          <cell r="AL108">
            <v>85018282390</v>
          </cell>
          <cell r="AM108">
            <v>91374616485.399994</v>
          </cell>
          <cell r="AN108">
            <v>88459570934.300003</v>
          </cell>
          <cell r="AO108">
            <v>92706777778.699997</v>
          </cell>
          <cell r="AP108">
            <v>93952768592.5</v>
          </cell>
          <cell r="AQ108">
            <v>88549104702.100006</v>
          </cell>
          <cell r="AR108">
            <v>85339226730</v>
          </cell>
          <cell r="AS108">
            <v>86938283600</v>
          </cell>
          <cell r="AT108">
            <v>83561394280</v>
          </cell>
          <cell r="AU108">
            <v>86545568670</v>
          </cell>
          <cell r="AV108">
            <v>86870365760</v>
          </cell>
          <cell r="AW108">
            <v>87426228100</v>
          </cell>
          <cell r="AX108">
            <v>86681043680</v>
          </cell>
          <cell r="AY108">
            <v>81576935020</v>
          </cell>
          <cell r="AZ108">
            <v>82092280130</v>
          </cell>
          <cell r="BA108">
            <v>84074157746</v>
          </cell>
          <cell r="BB108">
            <v>86333945570</v>
          </cell>
          <cell r="BC108">
            <v>84930397040</v>
          </cell>
          <cell r="BD108">
            <v>87315572300</v>
          </cell>
          <cell r="BE108">
            <v>87458281370</v>
          </cell>
          <cell r="BF108">
            <v>83441095930</v>
          </cell>
          <cell r="BG108">
            <v>84730493720</v>
          </cell>
          <cell r="BH108">
            <v>86863925520</v>
          </cell>
          <cell r="BI108">
            <v>90436613420</v>
          </cell>
          <cell r="BJ108">
            <v>84869477620</v>
          </cell>
          <cell r="BK108">
            <v>83226254000</v>
          </cell>
          <cell r="BL108">
            <v>79673959870</v>
          </cell>
          <cell r="BM108">
            <v>80098882730</v>
          </cell>
          <cell r="BN108">
            <v>83335823290</v>
          </cell>
        </row>
        <row r="109">
          <cell r="B109">
            <v>4030220</v>
          </cell>
          <cell r="C109">
            <v>269446404600</v>
          </cell>
          <cell r="D109">
            <v>276582725305.40002</v>
          </cell>
          <cell r="E109">
            <v>282287572132.59998</v>
          </cell>
          <cell r="F109">
            <v>280944422219.20001</v>
          </cell>
          <cell r="G109">
            <v>282255674194</v>
          </cell>
          <cell r="H109">
            <v>266890461015</v>
          </cell>
          <cell r="I109">
            <v>273349813752.20001</v>
          </cell>
          <cell r="J109">
            <v>278877083900</v>
          </cell>
          <cell r="K109">
            <v>274267904950</v>
          </cell>
          <cell r="L109">
            <v>287868626455.70001</v>
          </cell>
          <cell r="M109">
            <v>279515957200</v>
          </cell>
          <cell r="N109">
            <v>272888402200</v>
          </cell>
          <cell r="O109">
            <v>254946520444.89999</v>
          </cell>
          <cell r="P109">
            <v>231904484763.29999</v>
          </cell>
          <cell r="Q109">
            <v>283217480967.40002</v>
          </cell>
          <cell r="R109">
            <v>306232711265.5</v>
          </cell>
          <cell r="S109">
            <v>297282249880.20001</v>
          </cell>
          <cell r="T109">
            <v>313040189487.20001</v>
          </cell>
          <cell r="U109">
            <v>323786563983.09998</v>
          </cell>
          <cell r="V109">
            <v>325706381409.90002</v>
          </cell>
          <cell r="W109">
            <v>318945231611.5</v>
          </cell>
          <cell r="X109">
            <v>323751267411.20001</v>
          </cell>
          <cell r="Y109">
            <v>302989090733.20001</v>
          </cell>
          <cell r="Z109">
            <v>302221959300</v>
          </cell>
          <cell r="AA109">
            <v>324024975508.29999</v>
          </cell>
          <cell r="AB109">
            <v>323179528293.5</v>
          </cell>
          <cell r="AC109">
            <v>324504919668.59998</v>
          </cell>
          <cell r="AD109">
            <v>333781941217.09998</v>
          </cell>
          <cell r="AE109">
            <v>313089109545.5</v>
          </cell>
          <cell r="AF109">
            <v>288554047573.59998</v>
          </cell>
          <cell r="AG109">
            <v>303294079346</v>
          </cell>
          <cell r="AH109">
            <v>319644449962.20001</v>
          </cell>
          <cell r="AI109">
            <v>321916431325</v>
          </cell>
          <cell r="AJ109">
            <v>344957636790.59998</v>
          </cell>
          <cell r="AK109">
            <v>340166149788.59998</v>
          </cell>
          <cell r="AL109">
            <v>319547842130</v>
          </cell>
          <cell r="AM109">
            <v>322150271261.29999</v>
          </cell>
          <cell r="AN109">
            <v>325868992018.59998</v>
          </cell>
          <cell r="AO109">
            <v>298941061515.59998</v>
          </cell>
          <cell r="AP109">
            <v>305333909520.70001</v>
          </cell>
          <cell r="AQ109">
            <v>313238415387.29999</v>
          </cell>
          <cell r="AR109">
            <v>329630472640</v>
          </cell>
          <cell r="AS109">
            <v>326181319600</v>
          </cell>
          <cell r="AT109">
            <v>308054706510</v>
          </cell>
          <cell r="AU109">
            <v>299542273880</v>
          </cell>
          <cell r="AV109">
            <v>281902292530</v>
          </cell>
          <cell r="AW109">
            <v>281761710070</v>
          </cell>
          <cell r="AX109">
            <v>253271530960</v>
          </cell>
          <cell r="AY109">
            <v>267549601090</v>
          </cell>
          <cell r="AZ109">
            <v>270196780340</v>
          </cell>
          <cell r="BA109">
            <v>280648841967</v>
          </cell>
          <cell r="BB109">
            <v>278691406920</v>
          </cell>
          <cell r="BC109">
            <v>282915741540</v>
          </cell>
          <cell r="BD109">
            <v>275340882200</v>
          </cell>
          <cell r="BE109">
            <v>280658833480</v>
          </cell>
          <cell r="BF109">
            <v>280522104100</v>
          </cell>
          <cell r="BG109">
            <v>292482172300</v>
          </cell>
          <cell r="BH109">
            <v>280227963400</v>
          </cell>
          <cell r="BI109">
            <v>276165909500</v>
          </cell>
          <cell r="BJ109">
            <v>282547501400</v>
          </cell>
          <cell r="BK109">
            <v>254676015400</v>
          </cell>
          <cell r="BL109">
            <v>275119703300</v>
          </cell>
          <cell r="BM109">
            <v>285219818200</v>
          </cell>
          <cell r="BN109">
            <v>291546078600</v>
          </cell>
        </row>
        <row r="110">
          <cell r="B110">
            <v>4030231</v>
          </cell>
          <cell r="C110">
            <v>523207443000</v>
          </cell>
          <cell r="D110">
            <v>525829492505</v>
          </cell>
          <cell r="E110">
            <v>521849463235</v>
          </cell>
          <cell r="F110">
            <v>513160806460</v>
          </cell>
          <cell r="G110">
            <v>525007122460</v>
          </cell>
          <cell r="H110">
            <v>531187546065</v>
          </cell>
          <cell r="I110">
            <v>536031703200</v>
          </cell>
          <cell r="J110">
            <v>532088884500</v>
          </cell>
          <cell r="K110">
            <v>538247639550</v>
          </cell>
          <cell r="L110">
            <v>545288539005</v>
          </cell>
          <cell r="M110">
            <v>551449866300</v>
          </cell>
          <cell r="N110">
            <v>554556246600</v>
          </cell>
          <cell r="O110">
            <v>573420311185</v>
          </cell>
          <cell r="P110">
            <v>576543445060</v>
          </cell>
          <cell r="Q110">
            <v>569486291790</v>
          </cell>
          <cell r="R110">
            <v>565746550195</v>
          </cell>
          <cell r="S110">
            <v>566594786755</v>
          </cell>
          <cell r="T110">
            <v>568679442010</v>
          </cell>
          <cell r="U110">
            <v>574423280755</v>
          </cell>
          <cell r="V110">
            <v>581693148745</v>
          </cell>
          <cell r="W110">
            <v>601004729240</v>
          </cell>
          <cell r="X110">
            <v>596997288605</v>
          </cell>
          <cell r="Y110">
            <v>613058894280</v>
          </cell>
          <cell r="Z110">
            <v>620875516100</v>
          </cell>
          <cell r="AA110">
            <v>614726788800</v>
          </cell>
          <cell r="AB110">
            <v>610955000805</v>
          </cell>
          <cell r="AC110">
            <v>621628297905</v>
          </cell>
          <cell r="AD110">
            <v>593268879465</v>
          </cell>
          <cell r="AE110">
            <v>615363730680</v>
          </cell>
          <cell r="AF110">
            <v>615342524750</v>
          </cell>
          <cell r="AG110">
            <v>623291042110</v>
          </cell>
          <cell r="AH110">
            <v>623197597429</v>
          </cell>
          <cell r="AI110">
            <v>627686188155</v>
          </cell>
          <cell r="AJ110">
            <v>625865675420</v>
          </cell>
          <cell r="AK110">
            <v>631453794360</v>
          </cell>
          <cell r="AL110">
            <v>633471678710</v>
          </cell>
          <cell r="AM110">
            <v>648133728620</v>
          </cell>
          <cell r="AN110">
            <v>655398271389</v>
          </cell>
          <cell r="AO110">
            <v>656691116230</v>
          </cell>
          <cell r="AP110">
            <v>661232231168</v>
          </cell>
          <cell r="AQ110">
            <v>666469747735.19995</v>
          </cell>
          <cell r="AR110">
            <v>663235444460</v>
          </cell>
          <cell r="AS110">
            <v>664920524600</v>
          </cell>
          <cell r="AT110">
            <v>679506397670</v>
          </cell>
          <cell r="AU110">
            <v>683977410550</v>
          </cell>
          <cell r="AV110">
            <v>686110518830</v>
          </cell>
          <cell r="AW110">
            <v>700031509370</v>
          </cell>
          <cell r="AX110">
            <v>702363636100</v>
          </cell>
          <cell r="AY110">
            <v>709652991810</v>
          </cell>
          <cell r="AZ110">
            <v>705392324890</v>
          </cell>
          <cell r="BA110">
            <v>704039373345</v>
          </cell>
          <cell r="BB110">
            <v>703583899970</v>
          </cell>
          <cell r="BC110">
            <v>709877614020</v>
          </cell>
          <cell r="BD110">
            <v>717226338740</v>
          </cell>
          <cell r="BE110">
            <v>722259259830</v>
          </cell>
          <cell r="BF110">
            <v>727839610700</v>
          </cell>
          <cell r="BG110">
            <v>717313426900</v>
          </cell>
          <cell r="BH110">
            <v>733129467200</v>
          </cell>
          <cell r="BI110">
            <v>744648031100</v>
          </cell>
          <cell r="BJ110">
            <v>747207714400</v>
          </cell>
          <cell r="BK110">
            <v>760679111200</v>
          </cell>
          <cell r="BL110">
            <v>766784816900</v>
          </cell>
          <cell r="BM110">
            <v>774112287300</v>
          </cell>
          <cell r="BN110">
            <v>763275936100</v>
          </cell>
        </row>
        <row r="111">
          <cell r="B111">
            <v>4030245</v>
          </cell>
          <cell r="AG111">
            <v>0</v>
          </cell>
          <cell r="AH111">
            <v>0</v>
          </cell>
          <cell r="AI111">
            <v>0</v>
          </cell>
          <cell r="AJ111">
            <v>0</v>
          </cell>
          <cell r="AK111">
            <v>0</v>
          </cell>
          <cell r="AL111">
            <v>0</v>
          </cell>
          <cell r="AM111">
            <v>0</v>
          </cell>
          <cell r="AN111">
            <v>0</v>
          </cell>
          <cell r="AO111">
            <v>0</v>
          </cell>
          <cell r="AP111">
            <v>0</v>
          </cell>
          <cell r="AQ111">
            <v>0</v>
          </cell>
          <cell r="AR111">
            <v>0</v>
          </cell>
          <cell r="AS111">
            <v>0</v>
          </cell>
          <cell r="AT111">
            <v>0</v>
          </cell>
          <cell r="AU111">
            <v>0</v>
          </cell>
          <cell r="AV111">
            <v>0</v>
          </cell>
          <cell r="AW111">
            <v>0</v>
          </cell>
          <cell r="AX111">
            <v>0</v>
          </cell>
          <cell r="AY111">
            <v>0</v>
          </cell>
          <cell r="AZ111">
            <v>0</v>
          </cell>
          <cell r="BA111">
            <v>0</v>
          </cell>
          <cell r="BB111">
            <v>0</v>
          </cell>
          <cell r="BC111">
            <v>0</v>
          </cell>
          <cell r="BD111">
            <v>0</v>
          </cell>
          <cell r="BE111">
            <v>0</v>
          </cell>
          <cell r="BF111">
            <v>0</v>
          </cell>
          <cell r="BG111">
            <v>0</v>
          </cell>
          <cell r="BH111">
            <v>0</v>
          </cell>
          <cell r="BI111">
            <v>0</v>
          </cell>
          <cell r="BJ111">
            <v>0</v>
          </cell>
          <cell r="BK111">
            <v>0</v>
          </cell>
          <cell r="BL111">
            <v>0</v>
          </cell>
          <cell r="BM111">
            <v>0</v>
          </cell>
          <cell r="BN111">
            <v>0</v>
          </cell>
        </row>
        <row r="112">
          <cell r="B112">
            <v>4030247</v>
          </cell>
          <cell r="C112">
            <v>66697142410</v>
          </cell>
          <cell r="D112">
            <v>70363256300.300003</v>
          </cell>
          <cell r="E112">
            <v>74177021817</v>
          </cell>
          <cell r="F112">
            <v>77999521260.300003</v>
          </cell>
          <cell r="G112">
            <v>81729210318.100006</v>
          </cell>
          <cell r="H112">
            <v>85461912430.300003</v>
          </cell>
          <cell r="I112">
            <v>89212303129.600006</v>
          </cell>
          <cell r="J112">
            <v>92931287230</v>
          </cell>
          <cell r="K112">
            <v>96696817393.100006</v>
          </cell>
          <cell r="L112">
            <v>100430590629.60001</v>
          </cell>
          <cell r="M112">
            <v>104188324200</v>
          </cell>
          <cell r="N112">
            <v>107906900500</v>
          </cell>
          <cell r="O112">
            <v>111651219406.89999</v>
          </cell>
          <cell r="P112">
            <v>115316967120.5</v>
          </cell>
          <cell r="Q112">
            <v>115664097768.60001</v>
          </cell>
          <cell r="R112">
            <v>116239397166.89999</v>
          </cell>
          <cell r="S112">
            <v>116990513765.39999</v>
          </cell>
          <cell r="T112">
            <v>117711322610.89999</v>
          </cell>
          <cell r="U112">
            <v>118444590870.7</v>
          </cell>
          <cell r="V112">
            <v>119216297231.7</v>
          </cell>
          <cell r="W112">
            <v>120042669499.60001</v>
          </cell>
          <cell r="X112">
            <v>120923027570.89999</v>
          </cell>
          <cell r="Y112">
            <v>121584181049.39999</v>
          </cell>
          <cell r="Z112">
            <v>122163521100</v>
          </cell>
          <cell r="AA112">
            <v>122885802699.5</v>
          </cell>
          <cell r="AB112">
            <v>123634828711</v>
          </cell>
          <cell r="AC112">
            <v>124383557686.89999</v>
          </cell>
          <cell r="AD112">
            <v>125190251854.60001</v>
          </cell>
          <cell r="AE112">
            <v>125901311339.5</v>
          </cell>
          <cell r="AF112">
            <v>126688979746.2</v>
          </cell>
          <cell r="AG112">
            <v>127239256643.3</v>
          </cell>
          <cell r="AH112">
            <v>127883025369.7</v>
          </cell>
          <cell r="AI112">
            <v>128601759967.60001</v>
          </cell>
          <cell r="AJ112">
            <v>129352611022</v>
          </cell>
          <cell r="AK112">
            <v>130164488817.3</v>
          </cell>
          <cell r="AL112">
            <v>130968999270</v>
          </cell>
          <cell r="AM112">
            <v>131702186925.89999</v>
          </cell>
          <cell r="AN112">
            <v>132442312538.8</v>
          </cell>
          <cell r="AO112">
            <v>133187541895.39999</v>
          </cell>
          <cell r="AP112">
            <v>133818771655.3</v>
          </cell>
          <cell r="AQ112">
            <v>134537358788.7</v>
          </cell>
          <cell r="AR112">
            <v>135255881150</v>
          </cell>
          <cell r="AS112">
            <v>136067497400</v>
          </cell>
          <cell r="AT112">
            <v>136824665470</v>
          </cell>
          <cell r="AU112">
            <v>137560478540</v>
          </cell>
          <cell r="AV112">
            <v>138272995790</v>
          </cell>
          <cell r="AW112">
            <v>138834894310</v>
          </cell>
          <cell r="AX112">
            <v>139463341790</v>
          </cell>
          <cell r="AY112">
            <v>140001596510</v>
          </cell>
          <cell r="AZ112">
            <v>140614186400</v>
          </cell>
          <cell r="BA112">
            <v>141310607967</v>
          </cell>
          <cell r="BB112">
            <v>141860543140</v>
          </cell>
          <cell r="BC112">
            <v>142320110000</v>
          </cell>
          <cell r="BD112">
            <v>142857261330</v>
          </cell>
          <cell r="BE112">
            <v>143329111420</v>
          </cell>
          <cell r="BF112">
            <v>143755427400</v>
          </cell>
          <cell r="BG112">
            <v>144176103200</v>
          </cell>
          <cell r="BH112">
            <v>144550460000</v>
          </cell>
          <cell r="BI112">
            <v>144936330300</v>
          </cell>
          <cell r="BJ112">
            <v>145372855100</v>
          </cell>
          <cell r="BK112">
            <v>145817262400</v>
          </cell>
          <cell r="BL112">
            <v>146136443000</v>
          </cell>
          <cell r="BM112">
            <v>146585505100</v>
          </cell>
          <cell r="BN112">
            <v>147057192800</v>
          </cell>
        </row>
        <row r="113">
          <cell r="B113">
            <v>4030249</v>
          </cell>
          <cell r="C113">
            <v>859350990000</v>
          </cell>
          <cell r="D113">
            <v>872775474110.69995</v>
          </cell>
          <cell r="E113">
            <v>878314057184.59998</v>
          </cell>
          <cell r="F113">
            <v>872104749939.5</v>
          </cell>
          <cell r="G113">
            <v>888992006972.09998</v>
          </cell>
          <cell r="H113">
            <v>883539919510.40002</v>
          </cell>
          <cell r="I113">
            <v>898593820081.90002</v>
          </cell>
          <cell r="J113">
            <v>903897255600</v>
          </cell>
          <cell r="K113">
            <v>909212361893.09998</v>
          </cell>
          <cell r="L113">
            <v>933587756090.40002</v>
          </cell>
          <cell r="M113">
            <v>935154147700</v>
          </cell>
          <cell r="N113">
            <v>935351549300</v>
          </cell>
          <cell r="O113">
            <v>940018051036.80005</v>
          </cell>
          <cell r="P113">
            <v>923764896943.80005</v>
          </cell>
          <cell r="Q113">
            <v>968367870526.09998</v>
          </cell>
          <cell r="R113">
            <v>988218658627.40002</v>
          </cell>
          <cell r="S113">
            <v>980867550400.59998</v>
          </cell>
          <cell r="T113">
            <v>999430954108.09998</v>
          </cell>
          <cell r="U113">
            <v>1016654435608.9</v>
          </cell>
          <cell r="V113">
            <v>1026615827386.6</v>
          </cell>
          <cell r="W113">
            <v>1039992630351.1</v>
          </cell>
          <cell r="X113">
            <v>1041671583587.2</v>
          </cell>
          <cell r="Y113">
            <v>1037632166062.7</v>
          </cell>
          <cell r="Z113">
            <v>1045260997000</v>
          </cell>
          <cell r="AA113">
            <v>1061637567007.9</v>
          </cell>
          <cell r="AB113">
            <v>1057769357809.5</v>
          </cell>
          <cell r="AC113">
            <v>1070516775260.5</v>
          </cell>
          <cell r="AD113">
            <v>1052241072536.7</v>
          </cell>
          <cell r="AE113">
            <v>1054354151565.1</v>
          </cell>
          <cell r="AF113">
            <v>1030585552069.9</v>
          </cell>
          <cell r="AG113">
            <v>1053824378099.4</v>
          </cell>
          <cell r="AH113">
            <v>1070725072760.9</v>
          </cell>
          <cell r="AI113">
            <v>1078204379447.6</v>
          </cell>
          <cell r="AJ113">
            <v>1100175923232.6001</v>
          </cell>
          <cell r="AK113">
            <v>1101784432966</v>
          </cell>
          <cell r="AL113">
            <v>1083988520110</v>
          </cell>
          <cell r="AM113">
            <v>1101986186807.2</v>
          </cell>
          <cell r="AN113">
            <v>1113709575946.3999</v>
          </cell>
          <cell r="AO113">
            <v>1088819719641</v>
          </cell>
          <cell r="AP113">
            <v>1100384912344</v>
          </cell>
          <cell r="AQ113">
            <v>1114245521911.2</v>
          </cell>
          <cell r="AR113">
            <v>1128121798240</v>
          </cell>
          <cell r="AS113">
            <v>1127169342000</v>
          </cell>
          <cell r="AT113">
            <v>1124385769650</v>
          </cell>
          <cell r="AU113">
            <v>1121080162970</v>
          </cell>
          <cell r="AV113">
            <v>1106285807150</v>
          </cell>
          <cell r="AW113">
            <v>1120628113750</v>
          </cell>
          <cell r="AX113">
            <v>1095098508860</v>
          </cell>
          <cell r="AY113">
            <v>1117204189410</v>
          </cell>
          <cell r="AZ113">
            <v>1116203291630</v>
          </cell>
          <cell r="BA113">
            <v>1125998823279</v>
          </cell>
          <cell r="BB113">
            <v>1124135850040</v>
          </cell>
          <cell r="BC113">
            <v>1135113465560</v>
          </cell>
          <cell r="BD113">
            <v>1135424482270</v>
          </cell>
          <cell r="BE113">
            <v>1146247204730</v>
          </cell>
          <cell r="BF113">
            <v>1152117142000</v>
          </cell>
          <cell r="BG113">
            <v>1153971702000</v>
          </cell>
          <cell r="BH113">
            <v>1157907891000</v>
          </cell>
          <cell r="BI113">
            <v>1165750271000</v>
          </cell>
          <cell r="BJ113">
            <v>1175128071000</v>
          </cell>
          <cell r="BK113">
            <v>1161172389000</v>
          </cell>
          <cell r="BL113">
            <v>1188040963000</v>
          </cell>
          <cell r="BM113">
            <v>1205917611000</v>
          </cell>
          <cell r="BN113">
            <v>1201879207000</v>
          </cell>
        </row>
        <row r="114">
          <cell r="B114">
            <v>4030264</v>
          </cell>
          <cell r="AG114">
            <v>15958.6</v>
          </cell>
          <cell r="AH114">
            <v>15854.3</v>
          </cell>
          <cell r="AI114">
            <v>15872.1</v>
          </cell>
          <cell r="AJ114">
            <v>15773.3</v>
          </cell>
          <cell r="AK114">
            <v>15785</v>
          </cell>
          <cell r="AL114">
            <v>15840</v>
          </cell>
          <cell r="AM114">
            <v>16291.8</v>
          </cell>
          <cell r="AN114">
            <v>15942.8</v>
          </cell>
          <cell r="AO114">
            <v>16514.400000000001</v>
          </cell>
          <cell r="AP114">
            <v>16538.2</v>
          </cell>
          <cell r="AQ114">
            <v>15947</v>
          </cell>
          <cell r="AR114">
            <v>15560</v>
          </cell>
          <cell r="AS114">
            <v>15710</v>
          </cell>
          <cell r="AT114">
            <v>15430</v>
          </cell>
          <cell r="AU114">
            <v>15720</v>
          </cell>
          <cell r="AV114">
            <v>15850</v>
          </cell>
          <cell r="AW114">
            <v>15800</v>
          </cell>
          <cell r="AX114">
            <v>15920</v>
          </cell>
          <cell r="AY114">
            <v>15300</v>
          </cell>
          <cell r="AZ114">
            <v>15350</v>
          </cell>
          <cell r="BA114">
            <v>15467</v>
          </cell>
          <cell r="BB114">
            <v>15680</v>
          </cell>
          <cell r="BC114">
            <v>15480</v>
          </cell>
          <cell r="BD114">
            <v>15690</v>
          </cell>
          <cell r="BE114">
            <v>15630</v>
          </cell>
          <cell r="BF114">
            <v>15242.414199999999</v>
          </cell>
          <cell r="BG114">
            <v>15342.5105</v>
          </cell>
          <cell r="BH114">
            <v>15501.799199999999</v>
          </cell>
          <cell r="BI114">
            <v>15757.8033</v>
          </cell>
          <cell r="BJ114">
            <v>15222.147000000001</v>
          </cell>
          <cell r="BK114">
            <v>15167.433000000001</v>
          </cell>
          <cell r="BL114">
            <v>14706.331</v>
          </cell>
          <cell r="BM114">
            <v>14642.152099999999</v>
          </cell>
          <cell r="BN114">
            <v>14933.7935</v>
          </cell>
        </row>
        <row r="115">
          <cell r="B115">
            <v>4030265</v>
          </cell>
          <cell r="AG115">
            <v>15958.6</v>
          </cell>
          <cell r="AH115">
            <v>15854.3</v>
          </cell>
          <cell r="AI115">
            <v>15872.1</v>
          </cell>
          <cell r="AJ115">
            <v>15773.3</v>
          </cell>
          <cell r="AK115">
            <v>15785</v>
          </cell>
          <cell r="AL115">
            <v>15840</v>
          </cell>
          <cell r="AM115">
            <v>16291.8</v>
          </cell>
          <cell r="AN115">
            <v>15942.8</v>
          </cell>
          <cell r="AO115">
            <v>16514.400000000001</v>
          </cell>
          <cell r="AP115">
            <v>16538.2</v>
          </cell>
          <cell r="AQ115">
            <v>15947</v>
          </cell>
          <cell r="AR115">
            <v>15560</v>
          </cell>
          <cell r="AS115">
            <v>15710</v>
          </cell>
          <cell r="AT115">
            <v>15430</v>
          </cell>
          <cell r="AU115">
            <v>15720</v>
          </cell>
          <cell r="AV115">
            <v>15850</v>
          </cell>
          <cell r="AW115">
            <v>15800</v>
          </cell>
          <cell r="AX115">
            <v>15920</v>
          </cell>
          <cell r="AY115">
            <v>15300</v>
          </cell>
          <cell r="AZ115">
            <v>15350</v>
          </cell>
          <cell r="BA115">
            <v>15467</v>
          </cell>
          <cell r="BB115">
            <v>15680</v>
          </cell>
          <cell r="BC115">
            <v>15480</v>
          </cell>
          <cell r="BD115">
            <v>15690</v>
          </cell>
          <cell r="BE115">
            <v>15630</v>
          </cell>
          <cell r="BF115">
            <v>15242.414199999999</v>
          </cell>
          <cell r="BG115">
            <v>15342.5105</v>
          </cell>
          <cell r="BH115">
            <v>15501.799199999999</v>
          </cell>
          <cell r="BI115">
            <v>15757.8033</v>
          </cell>
          <cell r="BJ115">
            <v>15222.147000000001</v>
          </cell>
          <cell r="BK115">
            <v>15167.433000000001</v>
          </cell>
          <cell r="BL115">
            <v>14706.331</v>
          </cell>
          <cell r="BM115">
            <v>14642.152099999999</v>
          </cell>
          <cell r="BN115">
            <v>14933.7935</v>
          </cell>
        </row>
        <row r="116">
          <cell r="B116">
            <v>4030266</v>
          </cell>
          <cell r="AM116">
            <v>39863844860</v>
          </cell>
          <cell r="AN116">
            <v>39863844860</v>
          </cell>
          <cell r="AO116">
            <v>39863844860</v>
          </cell>
          <cell r="AP116">
            <v>39863844860</v>
          </cell>
          <cell r="AQ116">
            <v>39863844857</v>
          </cell>
          <cell r="AR116">
            <v>39863844860</v>
          </cell>
          <cell r="AS116">
            <v>39863844850</v>
          </cell>
          <cell r="AT116">
            <v>39863844860</v>
          </cell>
          <cell r="AU116">
            <v>39863844860</v>
          </cell>
          <cell r="AV116">
            <v>39863844860</v>
          </cell>
          <cell r="AW116">
            <v>39863844860</v>
          </cell>
          <cell r="AX116">
            <v>39863844860</v>
          </cell>
          <cell r="AY116">
            <v>39863844860</v>
          </cell>
          <cell r="AZ116">
            <v>39863844860</v>
          </cell>
          <cell r="BA116">
            <v>39863844857</v>
          </cell>
          <cell r="BB116">
            <v>39863844860</v>
          </cell>
          <cell r="BC116">
            <v>39863844860</v>
          </cell>
          <cell r="BD116">
            <v>39863844860</v>
          </cell>
          <cell r="BE116">
            <v>39863844860</v>
          </cell>
          <cell r="BF116">
            <v>39863844860</v>
          </cell>
          <cell r="BG116">
            <v>39863844860</v>
          </cell>
          <cell r="BH116">
            <v>39863844860</v>
          </cell>
          <cell r="BI116">
            <v>39863844860</v>
          </cell>
          <cell r="BJ116">
            <v>39863844860</v>
          </cell>
          <cell r="BK116">
            <v>39863844860</v>
          </cell>
          <cell r="BL116">
            <v>39863844860</v>
          </cell>
          <cell r="BM116">
            <v>39863844860</v>
          </cell>
          <cell r="BN116">
            <v>39863844860</v>
          </cell>
        </row>
        <row r="117">
          <cell r="B117">
            <v>4030267</v>
          </cell>
          <cell r="AM117">
            <v>24138185140</v>
          </cell>
          <cell r="AN117">
            <v>24138185140</v>
          </cell>
          <cell r="AO117">
            <v>24138185140</v>
          </cell>
          <cell r="AP117">
            <v>24138185140</v>
          </cell>
          <cell r="AQ117">
            <v>24138185136</v>
          </cell>
          <cell r="AR117">
            <v>24138185140</v>
          </cell>
          <cell r="AS117">
            <v>24138185130</v>
          </cell>
          <cell r="AT117">
            <v>24138185140</v>
          </cell>
          <cell r="AU117">
            <v>24138185140</v>
          </cell>
          <cell r="AV117">
            <v>24138185140</v>
          </cell>
          <cell r="AW117">
            <v>24138185140</v>
          </cell>
          <cell r="AX117">
            <v>24138185140</v>
          </cell>
          <cell r="AY117">
            <v>24138185140</v>
          </cell>
          <cell r="AZ117">
            <v>24138185140</v>
          </cell>
          <cell r="BA117">
            <v>24138185136</v>
          </cell>
          <cell r="BB117">
            <v>24138185140</v>
          </cell>
          <cell r="BC117">
            <v>24138185140</v>
          </cell>
          <cell r="BD117">
            <v>24138185140</v>
          </cell>
          <cell r="BE117">
            <v>24138185140</v>
          </cell>
          <cell r="BF117">
            <v>24138185140</v>
          </cell>
          <cell r="BG117">
            <v>24138185140</v>
          </cell>
          <cell r="BH117">
            <v>24138185140</v>
          </cell>
          <cell r="BI117">
            <v>24138185140</v>
          </cell>
          <cell r="BJ117">
            <v>24138185140</v>
          </cell>
          <cell r="BK117">
            <v>24138185140</v>
          </cell>
          <cell r="BL117">
            <v>24138185140</v>
          </cell>
          <cell r="BM117">
            <v>24138185140</v>
          </cell>
          <cell r="BN117">
            <v>24138185140</v>
          </cell>
        </row>
        <row r="118">
          <cell r="B118">
            <v>4030268</v>
          </cell>
          <cell r="AM118">
            <v>15725659720</v>
          </cell>
          <cell r="AN118">
            <v>15725659720</v>
          </cell>
          <cell r="AO118">
            <v>15725659720</v>
          </cell>
          <cell r="AP118">
            <v>15725659720</v>
          </cell>
          <cell r="AQ118">
            <v>15725659721</v>
          </cell>
          <cell r="AR118">
            <v>15725659720</v>
          </cell>
          <cell r="AS118">
            <v>15725659720</v>
          </cell>
          <cell r="AT118">
            <v>15725659720</v>
          </cell>
          <cell r="AU118">
            <v>15725659720</v>
          </cell>
          <cell r="AV118">
            <v>15725659720</v>
          </cell>
          <cell r="AW118">
            <v>15725659720</v>
          </cell>
          <cell r="AX118">
            <v>15725659720</v>
          </cell>
          <cell r="AY118">
            <v>15725659720</v>
          </cell>
          <cell r="AZ118">
            <v>15725659720</v>
          </cell>
          <cell r="BA118">
            <v>15725659721</v>
          </cell>
          <cell r="BB118">
            <v>15725659720</v>
          </cell>
          <cell r="BC118">
            <v>15725659720</v>
          </cell>
          <cell r="BD118">
            <v>15725659720</v>
          </cell>
          <cell r="BE118">
            <v>15725659720</v>
          </cell>
          <cell r="BF118">
            <v>15725659720</v>
          </cell>
          <cell r="BG118">
            <v>15725659720</v>
          </cell>
          <cell r="BH118">
            <v>15725659720</v>
          </cell>
          <cell r="BI118">
            <v>15725659720</v>
          </cell>
          <cell r="BJ118">
            <v>15725659720</v>
          </cell>
          <cell r="BK118">
            <v>15725659720</v>
          </cell>
          <cell r="BL118">
            <v>15725659720</v>
          </cell>
          <cell r="BM118">
            <v>15725659720</v>
          </cell>
          <cell r="BN118">
            <v>15725659720</v>
          </cell>
        </row>
        <row r="119">
          <cell r="B119">
            <v>4030269</v>
          </cell>
          <cell r="AM119">
            <v>0</v>
          </cell>
          <cell r="AN119">
            <v>0</v>
          </cell>
          <cell r="AO119">
            <v>0</v>
          </cell>
          <cell r="AP119">
            <v>0</v>
          </cell>
          <cell r="AQ119">
            <v>0</v>
          </cell>
          <cell r="AR119">
            <v>0</v>
          </cell>
          <cell r="AS119">
            <v>0</v>
          </cell>
          <cell r="AT119">
            <v>0</v>
          </cell>
          <cell r="AU119">
            <v>0</v>
          </cell>
          <cell r="AV119">
            <v>0</v>
          </cell>
          <cell r="AW119">
            <v>0</v>
          </cell>
          <cell r="AX119">
            <v>0</v>
          </cell>
          <cell r="AY119">
            <v>0</v>
          </cell>
          <cell r="AZ119">
            <v>0</v>
          </cell>
          <cell r="BA119">
            <v>0</v>
          </cell>
          <cell r="BB119">
            <v>0</v>
          </cell>
          <cell r="BC119">
            <v>0</v>
          </cell>
          <cell r="BD119">
            <v>0</v>
          </cell>
          <cell r="BE119">
            <v>0</v>
          </cell>
          <cell r="BF119">
            <v>0</v>
          </cell>
          <cell r="BG119">
            <v>0</v>
          </cell>
          <cell r="BH119">
            <v>0</v>
          </cell>
          <cell r="BI119">
            <v>0</v>
          </cell>
          <cell r="BJ119">
            <v>0</v>
          </cell>
          <cell r="BK119">
            <v>0</v>
          </cell>
          <cell r="BL119">
            <v>0</v>
          </cell>
          <cell r="BM119">
            <v>0</v>
          </cell>
          <cell r="BN119">
            <v>0</v>
          </cell>
        </row>
      </sheetData>
      <sheetData sheetId="10"/>
      <sheetData sheetId="11"/>
      <sheetData sheetId="12"/>
      <sheetData sheetId="13"/>
      <sheetData sheetId="14"/>
      <sheetData sheetId="15"/>
      <sheetData sheetId="16">
        <row r="7">
          <cell r="B7">
            <v>1</v>
          </cell>
          <cell r="C7" t="str">
            <v>Activos</v>
          </cell>
          <cell r="D7">
            <v>1</v>
          </cell>
          <cell r="E7">
            <v>1</v>
          </cell>
          <cell r="F7">
            <v>1</v>
          </cell>
          <cell r="G7">
            <v>1</v>
          </cell>
          <cell r="H7">
            <v>1</v>
          </cell>
          <cell r="I7">
            <v>1</v>
          </cell>
          <cell r="J7">
            <v>1</v>
          </cell>
          <cell r="K7">
            <v>1</v>
          </cell>
          <cell r="L7">
            <v>1</v>
          </cell>
          <cell r="M7">
            <v>1</v>
          </cell>
          <cell r="N7">
            <v>1</v>
          </cell>
          <cell r="O7">
            <v>1</v>
          </cell>
          <cell r="P7">
            <v>1</v>
          </cell>
          <cell r="Q7">
            <v>1</v>
          </cell>
          <cell r="R7">
            <v>1</v>
          </cell>
          <cell r="S7">
            <v>1</v>
          </cell>
          <cell r="T7">
            <v>1</v>
          </cell>
          <cell r="U7">
            <v>1</v>
          </cell>
          <cell r="V7">
            <v>1</v>
          </cell>
          <cell r="W7">
            <v>1</v>
          </cell>
          <cell r="X7">
            <v>1</v>
          </cell>
          <cell r="Y7">
            <v>1</v>
          </cell>
          <cell r="Z7">
            <v>1</v>
          </cell>
          <cell r="AA7">
            <v>1</v>
          </cell>
          <cell r="AB7">
            <v>1</v>
          </cell>
          <cell r="AC7">
            <v>1</v>
          </cell>
          <cell r="AD7">
            <v>1</v>
          </cell>
          <cell r="AE7">
            <v>1</v>
          </cell>
          <cell r="AF7">
            <v>1</v>
          </cell>
          <cell r="AG7">
            <v>1</v>
          </cell>
          <cell r="AH7">
            <v>1</v>
          </cell>
          <cell r="AI7">
            <v>1</v>
          </cell>
          <cell r="AJ7">
            <v>1</v>
          </cell>
          <cell r="AK7">
            <v>1</v>
          </cell>
          <cell r="AL7">
            <v>1</v>
          </cell>
          <cell r="AM7">
            <v>1</v>
          </cell>
          <cell r="AN7">
            <v>1</v>
          </cell>
          <cell r="AO7">
            <v>1</v>
          </cell>
          <cell r="AP7">
            <v>1</v>
          </cell>
          <cell r="AQ7">
            <v>1</v>
          </cell>
          <cell r="AR7">
            <v>1</v>
          </cell>
          <cell r="AS7">
            <v>1</v>
          </cell>
          <cell r="AT7">
            <v>1</v>
          </cell>
          <cell r="AU7">
            <v>1</v>
          </cell>
          <cell r="AV7">
            <v>1</v>
          </cell>
          <cell r="AW7">
            <v>1</v>
          </cell>
          <cell r="AX7">
            <v>1</v>
          </cell>
          <cell r="AY7">
            <v>1</v>
          </cell>
          <cell r="AZ7">
            <v>1</v>
          </cell>
          <cell r="BA7">
            <v>1</v>
          </cell>
          <cell r="BB7">
            <v>1</v>
          </cell>
          <cell r="BC7">
            <v>1</v>
          </cell>
          <cell r="BD7">
            <v>1</v>
          </cell>
          <cell r="BE7">
            <v>1</v>
          </cell>
          <cell r="BF7">
            <v>1</v>
          </cell>
          <cell r="BG7">
            <v>1</v>
          </cell>
          <cell r="BH7">
            <v>1</v>
          </cell>
          <cell r="BI7">
            <v>1</v>
          </cell>
          <cell r="BJ7">
            <v>1</v>
          </cell>
        </row>
        <row r="8">
          <cell r="B8">
            <v>2</v>
          </cell>
          <cell r="C8" t="str">
            <v>Cartera Vigente</v>
          </cell>
          <cell r="D8">
            <v>0.53136488667685</v>
          </cell>
          <cell r="E8">
            <v>0.51415520665012993</v>
          </cell>
          <cell r="F8">
            <v>0.48985609797272994</v>
          </cell>
          <cell r="G8">
            <v>0.50682363989525936</v>
          </cell>
          <cell r="H8">
            <v>0.5007105693396634</v>
          </cell>
          <cell r="I8">
            <v>0.48887865241866951</v>
          </cell>
          <cell r="J8">
            <v>0.48891321904592266</v>
          </cell>
          <cell r="K8">
            <v>0.4922784049870651</v>
          </cell>
          <cell r="L8">
            <v>0.49448712437181364</v>
          </cell>
          <cell r="M8">
            <v>0.47380674173454468</v>
          </cell>
          <cell r="N8">
            <v>0.49543174574047866</v>
          </cell>
          <cell r="O8">
            <v>0.49728279326599645</v>
          </cell>
          <cell r="P8">
            <v>0.49470082301483509</v>
          </cell>
          <cell r="Q8">
            <v>0.49098597101780928</v>
          </cell>
          <cell r="R8">
            <v>0.48692893622533018</v>
          </cell>
          <cell r="S8">
            <v>0.48936954251971126</v>
          </cell>
          <cell r="T8">
            <v>0.49779901782350838</v>
          </cell>
          <cell r="U8">
            <v>0.48430320638250346</v>
          </cell>
          <cell r="V8">
            <v>0.50009800855191322</v>
          </cell>
          <cell r="W8">
            <v>0.49074542114254754</v>
          </cell>
          <cell r="X8">
            <v>0.48638277188320295</v>
          </cell>
          <cell r="Y8">
            <v>0.48872691051870432</v>
          </cell>
          <cell r="Z8">
            <v>0.50468360769829856</v>
          </cell>
          <cell r="AA8">
            <v>0.50741123025573465</v>
          </cell>
          <cell r="AB8">
            <v>0.50939365434836859</v>
          </cell>
          <cell r="AC8">
            <v>0.52027968313126238</v>
          </cell>
          <cell r="AD8">
            <v>0.50969116671361414</v>
          </cell>
          <cell r="AE8">
            <v>0.51708713646922144</v>
          </cell>
          <cell r="AF8">
            <v>0.51618389815193677</v>
          </cell>
          <cell r="AG8">
            <v>0.50503895926426912</v>
          </cell>
          <cell r="AH8">
            <v>0.50597355652623566</v>
          </cell>
          <cell r="AI8">
            <v>0.50647406228033498</v>
          </cell>
          <cell r="AJ8">
            <v>0.50419792443688682</v>
          </cell>
          <cell r="AK8">
            <v>0.50227551855571129</v>
          </cell>
          <cell r="AL8">
            <v>0.50415563531085483</v>
          </cell>
          <cell r="AM8">
            <v>0.49576604795135593</v>
          </cell>
          <cell r="AN8">
            <v>0.49817665880312295</v>
          </cell>
          <cell r="AO8">
            <v>0.4832410112510252</v>
          </cell>
          <cell r="AP8">
            <v>0.46258390217787332</v>
          </cell>
          <cell r="AQ8">
            <v>0.4866128328565677</v>
          </cell>
          <cell r="AR8">
            <v>0.48661279678344727</v>
          </cell>
          <cell r="AS8">
            <v>0.48661279678344727</v>
          </cell>
          <cell r="AT8">
            <v>0.48661279678344727</v>
          </cell>
          <cell r="AU8">
            <v>0.48661279678344727</v>
          </cell>
          <cell r="AV8">
            <v>0.48661279678344727</v>
          </cell>
          <cell r="AW8">
            <v>0.48661279678344727</v>
          </cell>
          <cell r="AX8">
            <v>0.48661279678344727</v>
          </cell>
          <cell r="AY8">
            <v>0.48661279678344727</v>
          </cell>
          <cell r="AZ8">
            <v>0.48661279678344727</v>
          </cell>
          <cell r="BA8">
            <v>0.48661279678344727</v>
          </cell>
          <cell r="BB8">
            <v>0.48661279678344727</v>
          </cell>
          <cell r="BC8">
            <v>0.48661279678344727</v>
          </cell>
          <cell r="BD8">
            <v>0.48661279678344727</v>
          </cell>
          <cell r="BE8">
            <v>0.48661279678344727</v>
          </cell>
          <cell r="BF8">
            <v>0.48661279678344727</v>
          </cell>
          <cell r="BG8">
            <v>0.48661279678344727</v>
          </cell>
          <cell r="BH8">
            <v>0.48661279678344727</v>
          </cell>
          <cell r="BI8">
            <v>0.48661279678344727</v>
          </cell>
          <cell r="BJ8">
            <v>0.48661279678344727</v>
          </cell>
        </row>
        <row r="9">
          <cell r="B9">
            <v>3</v>
          </cell>
          <cell r="C9" t="str">
            <v>Cartera Vencida</v>
          </cell>
          <cell r="D9">
            <v>1.3150159090450688E-2</v>
          </cell>
          <cell r="E9">
            <v>1.3441892763901347E-2</v>
          </cell>
          <cell r="F9">
            <v>1.3502140894586392E-2</v>
          </cell>
          <cell r="G9">
            <v>1.5467935892743798E-2</v>
          </cell>
          <cell r="H9">
            <v>1.6273091036015531E-2</v>
          </cell>
          <cell r="I9">
            <v>1.6819272003469669E-2</v>
          </cell>
          <cell r="J9">
            <v>1.7055425436363635E-2</v>
          </cell>
          <cell r="K9">
            <v>1.7919691611554628E-2</v>
          </cell>
          <cell r="L9">
            <v>1.9559940269808253E-2</v>
          </cell>
          <cell r="M9">
            <v>1.8736523528352582E-2</v>
          </cell>
          <cell r="N9">
            <v>1.6046268779759131E-2</v>
          </cell>
          <cell r="O9">
            <v>1.6721359001666602E-2</v>
          </cell>
          <cell r="P9">
            <v>1.6651612566988404E-2</v>
          </cell>
          <cell r="Q9">
            <v>1.6777322515256085E-2</v>
          </cell>
          <cell r="R9">
            <v>1.7118354709961987E-2</v>
          </cell>
          <cell r="S9">
            <v>1.7718160431096537E-2</v>
          </cell>
          <cell r="T9">
            <v>1.7786284986564781E-2</v>
          </cell>
          <cell r="U9">
            <v>1.7576113682036498E-2</v>
          </cell>
          <cell r="V9">
            <v>1.8398402311194991E-2</v>
          </cell>
          <cell r="W9">
            <v>1.7815726032057128E-2</v>
          </cell>
          <cell r="X9">
            <v>1.6957858890431814E-2</v>
          </cell>
          <cell r="Y9">
            <v>1.7077669421289163E-2</v>
          </cell>
          <cell r="Z9">
            <v>1.7068892214096361E-2</v>
          </cell>
          <cell r="AA9">
            <v>1.8272333046380682E-2</v>
          </cell>
          <cell r="AB9">
            <v>1.8115058961907109E-2</v>
          </cell>
          <cell r="AC9">
            <v>1.8543446038223829E-2</v>
          </cell>
          <cell r="AD9">
            <v>1.8564314640160905E-2</v>
          </cell>
          <cell r="AE9">
            <v>2.0215170332659401E-2</v>
          </cell>
          <cell r="AF9">
            <v>1.8401886519226696E-2</v>
          </cell>
          <cell r="AG9">
            <v>1.8846571218796546E-2</v>
          </cell>
          <cell r="AH9">
            <v>1.8406850239623233E-2</v>
          </cell>
          <cell r="AI9">
            <v>1.8855008268069611E-2</v>
          </cell>
          <cell r="AJ9">
            <v>1.8842771639941559E-2</v>
          </cell>
          <cell r="AK9">
            <v>1.762650088920651E-2</v>
          </cell>
          <cell r="AL9">
            <v>1.6434593478848871E-2</v>
          </cell>
          <cell r="AM9">
            <v>1.6045311672382323E-2</v>
          </cell>
          <cell r="AN9">
            <v>1.5630239007184684E-2</v>
          </cell>
          <cell r="AO9">
            <v>1.5337766152147641E-2</v>
          </cell>
          <cell r="AP9">
            <v>1.4760541222592058E-2</v>
          </cell>
          <cell r="AQ9">
            <v>1.541334193994596E-2</v>
          </cell>
          <cell r="AR9">
            <v>1.5413336455821991E-2</v>
          </cell>
          <cell r="AS9">
            <v>1.5413336455821991E-2</v>
          </cell>
          <cell r="AT9">
            <v>1.5413336455821991E-2</v>
          </cell>
          <cell r="AU9">
            <v>1.5413336455821991E-2</v>
          </cell>
          <cell r="AV9">
            <v>1.5413336455821991E-2</v>
          </cell>
          <cell r="AW9">
            <v>1.5413336455821991E-2</v>
          </cell>
          <cell r="AX9">
            <v>1.5413336455821991E-2</v>
          </cell>
          <cell r="AY9">
            <v>1.5413336455821991E-2</v>
          </cell>
          <cell r="AZ9">
            <v>1.5413336455821991E-2</v>
          </cell>
          <cell r="BA9">
            <v>1.5413336455821991E-2</v>
          </cell>
          <cell r="BB9">
            <v>1.5413336455821991E-2</v>
          </cell>
          <cell r="BC9">
            <v>1.5413336455821991E-2</v>
          </cell>
          <cell r="BD9">
            <v>1.5413336455821991E-2</v>
          </cell>
          <cell r="BE9">
            <v>1.5413336455821991E-2</v>
          </cell>
          <cell r="BF9">
            <v>1.5413336455821991E-2</v>
          </cell>
          <cell r="BG9">
            <v>1.5413336455821991E-2</v>
          </cell>
          <cell r="BH9">
            <v>1.5413336455821991E-2</v>
          </cell>
          <cell r="BI9">
            <v>1.5413336455821991E-2</v>
          </cell>
          <cell r="BJ9">
            <v>1.5413336455821991E-2</v>
          </cell>
        </row>
        <row r="10">
          <cell r="B10">
            <v>4</v>
          </cell>
          <cell r="C10" t="str">
            <v>Estimaciones Preventivas</v>
          </cell>
          <cell r="D10">
            <v>-2.0700758097290828E-2</v>
          </cell>
          <cell r="E10">
            <v>-2.0774723812392096E-2</v>
          </cell>
          <cell r="F10">
            <v>-2.0290072945239043E-2</v>
          </cell>
          <cell r="G10">
            <v>-2.184474789208363E-2</v>
          </cell>
          <cell r="H10">
            <v>-2.211094254609321E-2</v>
          </cell>
          <cell r="I10">
            <v>-2.1749042596938321E-2</v>
          </cell>
          <cell r="J10">
            <v>-2.2192743665328654E-2</v>
          </cell>
          <cell r="K10">
            <v>-2.2145691507004264E-2</v>
          </cell>
          <cell r="L10">
            <v>-2.2726566615580788E-2</v>
          </cell>
          <cell r="M10">
            <v>-2.1785769399638465E-2</v>
          </cell>
          <cell r="N10">
            <v>-2.0281647894822685E-2</v>
          </cell>
          <cell r="O10">
            <v>-2.0499385385162067E-2</v>
          </cell>
          <cell r="P10">
            <v>-2.0595721160172362E-2</v>
          </cell>
          <cell r="Q10">
            <v>-2.0669860369431976E-2</v>
          </cell>
          <cell r="R10">
            <v>-2.0968839803995238E-2</v>
          </cell>
          <cell r="S10">
            <v>-2.1094175967542237E-2</v>
          </cell>
          <cell r="T10">
            <v>-2.1699816775534033E-2</v>
          </cell>
          <cell r="U10">
            <v>-2.1397852201802077E-2</v>
          </cell>
          <cell r="V10">
            <v>-2.2498002258689892E-2</v>
          </cell>
          <cell r="W10">
            <v>-2.1989206125070604E-2</v>
          </cell>
          <cell r="X10">
            <v>-2.1136596032000115E-2</v>
          </cell>
          <cell r="Y10">
            <v>-2.1785464316812529E-2</v>
          </cell>
          <cell r="Z10">
            <v>-2.2041084406380411E-2</v>
          </cell>
          <cell r="AA10">
            <v>-2.3010600422325122E-2</v>
          </cell>
          <cell r="AB10">
            <v>-2.2941165891558354E-2</v>
          </cell>
          <cell r="AC10">
            <v>-2.2535906304649047E-2</v>
          </cell>
          <cell r="AD10">
            <v>-2.17884723370305E-2</v>
          </cell>
          <cell r="AE10">
            <v>-2.2409739004385559E-2</v>
          </cell>
          <cell r="AF10">
            <v>-2.2822268767170577E-2</v>
          </cell>
          <cell r="AG10">
            <v>-2.2077154897187274E-2</v>
          </cell>
          <cell r="AH10">
            <v>-2.1728970159014507E-2</v>
          </cell>
          <cell r="AI10">
            <v>-2.1938706627403552E-2</v>
          </cell>
          <cell r="AJ10">
            <v>-2.1602709655020879E-2</v>
          </cell>
          <cell r="AK10">
            <v>-2.0852042119591786E-2</v>
          </cell>
          <cell r="AL10">
            <v>-1.988339633264179E-2</v>
          </cell>
          <cell r="AM10">
            <v>-1.9414815797888032E-2</v>
          </cell>
          <cell r="AN10">
            <v>-1.931377702871374E-2</v>
          </cell>
          <cell r="AO10">
            <v>-1.8738007738692254E-2</v>
          </cell>
          <cell r="AP10">
            <v>-1.7903550477013825E-2</v>
          </cell>
          <cell r="AQ10">
            <v>-1.8620710278920115E-2</v>
          </cell>
          <cell r="AR10">
            <v>-1.8620699644088745E-2</v>
          </cell>
          <cell r="AS10">
            <v>-1.8620699644088745E-2</v>
          </cell>
          <cell r="AT10">
            <v>-1.8620699644088745E-2</v>
          </cell>
          <cell r="AU10">
            <v>-1.8620699644088745E-2</v>
          </cell>
          <cell r="AV10">
            <v>-1.8620699644088745E-2</v>
          </cell>
          <cell r="AW10">
            <v>-1.8620699644088745E-2</v>
          </cell>
          <cell r="AX10">
            <v>-1.8620699644088745E-2</v>
          </cell>
          <cell r="AY10">
            <v>-1.8620699644088745E-2</v>
          </cell>
          <cell r="AZ10">
            <v>-1.8620699644088745E-2</v>
          </cell>
          <cell r="BA10">
            <v>-1.8620699644088745E-2</v>
          </cell>
          <cell r="BB10">
            <v>-1.8620699644088745E-2</v>
          </cell>
          <cell r="BC10">
            <v>-1.8620699644088745E-2</v>
          </cell>
          <cell r="BD10">
            <v>-1.8620699644088745E-2</v>
          </cell>
          <cell r="BE10">
            <v>-1.8620699644088745E-2</v>
          </cell>
          <cell r="BF10">
            <v>-1.8620699644088745E-2</v>
          </cell>
          <cell r="BG10">
            <v>-1.8620699644088745E-2</v>
          </cell>
          <cell r="BH10">
            <v>-1.8620699644088745E-2</v>
          </cell>
          <cell r="BI10">
            <v>-1.8620699644088745E-2</v>
          </cell>
          <cell r="BJ10">
            <v>-1.8620699644088745E-2</v>
          </cell>
        </row>
        <row r="11">
          <cell r="B11">
            <v>5</v>
          </cell>
          <cell r="C11" t="str">
            <v>Inversiones en valores</v>
          </cell>
          <cell r="D11">
            <v>0.262297639609885</v>
          </cell>
          <cell r="E11">
            <v>0.28231072759223275</v>
          </cell>
          <cell r="F11">
            <v>0.26567995174739406</v>
          </cell>
          <cell r="G11">
            <v>0.26792105362224794</v>
          </cell>
          <cell r="H11">
            <v>0.28718003358433403</v>
          </cell>
          <cell r="I11">
            <v>0.26448824537123039</v>
          </cell>
          <cell r="J11">
            <v>0.28406989837033408</v>
          </cell>
          <cell r="K11">
            <v>0.26242160068954901</v>
          </cell>
          <cell r="L11">
            <v>0.27626703778078565</v>
          </cell>
          <cell r="M11">
            <v>0.2723401306073972</v>
          </cell>
          <cell r="N11">
            <v>0.27359356643058086</v>
          </cell>
          <cell r="O11">
            <v>0.2657623824841262</v>
          </cell>
          <cell r="P11">
            <v>0.26358286007131776</v>
          </cell>
          <cell r="Q11">
            <v>0.26857059221757479</v>
          </cell>
          <cell r="R11">
            <v>0.27423889379815164</v>
          </cell>
          <cell r="S11">
            <v>0.26391172991959705</v>
          </cell>
          <cell r="T11">
            <v>0.27863647448165058</v>
          </cell>
          <cell r="U11">
            <v>0.28435721897928734</v>
          </cell>
          <cell r="V11">
            <v>0.2857991830852637</v>
          </cell>
          <cell r="W11">
            <v>0.2910245594336367</v>
          </cell>
          <cell r="X11">
            <v>0.29582069090265667</v>
          </cell>
          <cell r="Y11">
            <v>0.28866181459869544</v>
          </cell>
          <cell r="Z11">
            <v>0.27694658934687544</v>
          </cell>
          <cell r="AA11">
            <v>0.27166628149740857</v>
          </cell>
          <cell r="AB11">
            <v>0.25832293559785618</v>
          </cell>
          <cell r="AC11">
            <v>0.23464590450006845</v>
          </cell>
          <cell r="AD11">
            <v>0.25632579816727874</v>
          </cell>
          <cell r="AE11">
            <v>0.25422706728672417</v>
          </cell>
          <cell r="AF11">
            <v>0.26231133888023239</v>
          </cell>
          <cell r="AG11">
            <v>0.28947017055743507</v>
          </cell>
          <cell r="AH11">
            <v>0.27421949318563404</v>
          </cell>
          <cell r="AI11">
            <v>0.27157330244647571</v>
          </cell>
          <cell r="AJ11">
            <v>0.27928523235766589</v>
          </cell>
          <cell r="AK11">
            <v>0.28212800090883028</v>
          </cell>
          <cell r="AL11">
            <v>0.28353944068748699</v>
          </cell>
          <cell r="AM11">
            <v>0.2744591380844224</v>
          </cell>
          <cell r="AN11">
            <v>0.28624667861232012</v>
          </cell>
          <cell r="AO11">
            <v>0.30485694072917618</v>
          </cell>
          <cell r="AP11">
            <v>0.32795227971963758</v>
          </cell>
          <cell r="AQ11">
            <v>0.31259085802045261</v>
          </cell>
          <cell r="AR11">
            <v>0.3125908374786377</v>
          </cell>
          <cell r="AS11">
            <v>0.3125908374786377</v>
          </cell>
          <cell r="AT11">
            <v>0.3125908374786377</v>
          </cell>
          <cell r="AU11">
            <v>0.3125908374786377</v>
          </cell>
          <cell r="AV11">
            <v>0.3125908374786377</v>
          </cell>
          <cell r="AW11">
            <v>0.3125908374786377</v>
          </cell>
          <cell r="AX11">
            <v>0.3125908374786377</v>
          </cell>
          <cell r="AY11">
            <v>0.3125908374786377</v>
          </cell>
          <cell r="AZ11">
            <v>0.3125908374786377</v>
          </cell>
          <cell r="BA11">
            <v>0.3125908374786377</v>
          </cell>
          <cell r="BB11">
            <v>0.3125908374786377</v>
          </cell>
          <cell r="BC11">
            <v>0.3125908374786377</v>
          </cell>
          <cell r="BD11">
            <v>0.3125908374786377</v>
          </cell>
          <cell r="BE11">
            <v>0.3125908374786377</v>
          </cell>
          <cell r="BF11">
            <v>0.3125908374786377</v>
          </cell>
          <cell r="BG11">
            <v>0.3125908374786377</v>
          </cell>
          <cell r="BH11">
            <v>0.3125908374786377</v>
          </cell>
          <cell r="BI11">
            <v>0.3125908374786377</v>
          </cell>
          <cell r="BJ11">
            <v>0.3125908374786377</v>
          </cell>
        </row>
        <row r="12">
          <cell r="B12">
            <v>6</v>
          </cell>
          <cell r="C12" t="str">
            <v>Operaciones con Valores y Derivados</v>
          </cell>
          <cell r="D12">
            <v>5.0725851931036035E-2</v>
          </cell>
          <cell r="E12">
            <v>4.7394232697804982E-2</v>
          </cell>
          <cell r="F12">
            <v>6.0676654861882222E-2</v>
          </cell>
          <cell r="G12">
            <v>6.1016751074631739E-2</v>
          </cell>
          <cell r="H12">
            <v>5.3786563294055775E-2</v>
          </cell>
          <cell r="I12">
            <v>5.7985315879821676E-2</v>
          </cell>
          <cell r="J12">
            <v>6.9844206897810845E-2</v>
          </cell>
          <cell r="K12">
            <v>7.7697833312956849E-2</v>
          </cell>
          <cell r="L12">
            <v>6.6154066431281189E-2</v>
          </cell>
          <cell r="M12">
            <v>6.4069727060358919E-2</v>
          </cell>
          <cell r="N12">
            <v>6.5471246101759528E-2</v>
          </cell>
          <cell r="O12">
            <v>6.3332987233282567E-2</v>
          </cell>
          <cell r="P12">
            <v>6.3293054156515385E-2</v>
          </cell>
          <cell r="Q12">
            <v>5.3975252717064597E-2</v>
          </cell>
          <cell r="R12">
            <v>5.7773697797177864E-2</v>
          </cell>
          <cell r="S12">
            <v>6.6368197611003515E-2</v>
          </cell>
          <cell r="T12">
            <v>6.418144997972057E-2</v>
          </cell>
          <cell r="U12">
            <v>6.5613190530929386E-2</v>
          </cell>
          <cell r="V12">
            <v>6.3337261366250786E-2</v>
          </cell>
          <cell r="W12">
            <v>6.0477097091801602E-2</v>
          </cell>
          <cell r="X12">
            <v>6.0949074624684269E-2</v>
          </cell>
          <cell r="Y12">
            <v>5.7038100940199357E-2</v>
          </cell>
          <cell r="Z12">
            <v>5.6440858323240542E-2</v>
          </cell>
          <cell r="AA12">
            <v>6.3610577682553474E-2</v>
          </cell>
          <cell r="AB12">
            <v>6.3011581158690155E-2</v>
          </cell>
          <cell r="AC12">
            <v>6.4028230404614195E-2</v>
          </cell>
          <cell r="AD12">
            <v>7.0431828180927969E-2</v>
          </cell>
          <cell r="AE12">
            <v>5.8212013394680011E-2</v>
          </cell>
          <cell r="AF12">
            <v>5.4148706602479758E-2</v>
          </cell>
          <cell r="AG12">
            <v>4.9560303962934663E-2</v>
          </cell>
          <cell r="AH12">
            <v>5.1771796957311288E-2</v>
          </cell>
          <cell r="AI12">
            <v>5.3998643728846232E-2</v>
          </cell>
          <cell r="AJ12">
            <v>5.0082191130980086E-2</v>
          </cell>
          <cell r="AK12">
            <v>5.0189139666002303E-2</v>
          </cell>
          <cell r="AL12">
            <v>4.721156435809698E-2</v>
          </cell>
          <cell r="AM12">
            <v>4.8892907393049176E-2</v>
          </cell>
          <cell r="AN12">
            <v>4.8667319306504385E-2</v>
          </cell>
          <cell r="AO12">
            <v>4.7250875732298803E-2</v>
          </cell>
          <cell r="AP12">
            <v>4.5338932574042187E-2</v>
          </cell>
          <cell r="AQ12">
            <v>5.0733712852857778E-2</v>
          </cell>
          <cell r="AR12">
            <v>5.0733685493469238E-2</v>
          </cell>
          <cell r="AS12">
            <v>5.0733685493469238E-2</v>
          </cell>
          <cell r="AT12">
            <v>5.0733685493469238E-2</v>
          </cell>
          <cell r="AU12">
            <v>5.0733685493469238E-2</v>
          </cell>
          <cell r="AV12">
            <v>5.0733685493469238E-2</v>
          </cell>
          <cell r="AW12">
            <v>5.0733685493469238E-2</v>
          </cell>
          <cell r="AX12">
            <v>5.0733685493469238E-2</v>
          </cell>
          <cell r="AY12">
            <v>5.0733685493469238E-2</v>
          </cell>
          <cell r="AZ12">
            <v>5.0733685493469238E-2</v>
          </cell>
          <cell r="BA12">
            <v>5.0733685493469238E-2</v>
          </cell>
          <cell r="BB12">
            <v>5.0733685493469238E-2</v>
          </cell>
          <cell r="BC12">
            <v>5.0733685493469238E-2</v>
          </cell>
          <cell r="BD12">
            <v>5.0733685493469238E-2</v>
          </cell>
          <cell r="BE12">
            <v>5.0733685493469238E-2</v>
          </cell>
          <cell r="BF12">
            <v>5.0733685493469238E-2</v>
          </cell>
          <cell r="BG12">
            <v>5.0733685493469238E-2</v>
          </cell>
          <cell r="BH12">
            <v>5.0733685493469238E-2</v>
          </cell>
          <cell r="BI12">
            <v>5.0733685493469238E-2</v>
          </cell>
          <cell r="BJ12">
            <v>5.0733685493469238E-2</v>
          </cell>
        </row>
        <row r="13">
          <cell r="B13">
            <v>7</v>
          </cell>
          <cell r="C13" t="str">
            <v>Disponibilidades y cuentas de margen</v>
          </cell>
          <cell r="D13">
            <v>8.7614443576712817E-2</v>
          </cell>
          <cell r="E13">
            <v>9.0875103376972827E-2</v>
          </cell>
          <cell r="F13">
            <v>0.12425942505020465</v>
          </cell>
          <cell r="G13">
            <v>9.4683379112278684E-2</v>
          </cell>
          <cell r="H13">
            <v>9.0232448010741165E-2</v>
          </cell>
          <cell r="I13">
            <v>0.11873694081711782</v>
          </cell>
          <cell r="J13">
            <v>7.9361543828276426E-2</v>
          </cell>
          <cell r="K13">
            <v>8.7523659435324808E-2</v>
          </cell>
          <cell r="L13">
            <v>9.3413904253122612E-2</v>
          </cell>
          <cell r="M13">
            <v>0.10369876946738514</v>
          </cell>
          <cell r="N13">
            <v>9.6086543178608319E-2</v>
          </cell>
          <cell r="O13">
            <v>9.7034800151735268E-2</v>
          </cell>
          <cell r="P13">
            <v>8.9797257851478643E-2</v>
          </cell>
          <cell r="Q13">
            <v>0.10519009779658491</v>
          </cell>
          <cell r="R13">
            <v>9.2895853182215507E-2</v>
          </cell>
          <cell r="S13">
            <v>9.9423830920117154E-2</v>
          </cell>
          <cell r="T13">
            <v>7.0702503076272294E-2</v>
          </cell>
          <cell r="U13">
            <v>8.6345923062406515E-2</v>
          </cell>
          <cell r="V13">
            <v>7.3883939289731956E-2</v>
          </cell>
          <cell r="W13">
            <v>9.4500544161079988E-2</v>
          </cell>
          <cell r="X13">
            <v>7.3687898083575731E-2</v>
          </cell>
          <cell r="Y13">
            <v>7.8979693831583389E-2</v>
          </cell>
          <cell r="Z13">
            <v>9.7910880360325872E-2</v>
          </cell>
          <cell r="AA13">
            <v>8.9077846630991012E-2</v>
          </cell>
          <cell r="AB13">
            <v>0.10262415112794224</v>
          </cell>
          <cell r="AC13">
            <v>8.9337340224068404E-2</v>
          </cell>
          <cell r="AD13">
            <v>7.1591716771678415E-2</v>
          </cell>
          <cell r="AE13">
            <v>9.7933579773915508E-2</v>
          </cell>
          <cell r="AF13">
            <v>7.762359266359356E-2</v>
          </cell>
          <cell r="AG13">
            <v>6.6770560865966291E-2</v>
          </cell>
          <cell r="AH13">
            <v>7.9614818705162141E-2</v>
          </cell>
          <cell r="AI13">
            <v>8.8471120438250922E-2</v>
          </cell>
          <cell r="AJ13">
            <v>8.5038984638907161E-2</v>
          </cell>
          <cell r="AK13">
            <v>8.3684163342282791E-2</v>
          </cell>
          <cell r="AL13">
            <v>9.6493083397137067E-2</v>
          </cell>
          <cell r="AM13">
            <v>0.10264823718397739</v>
          </cell>
          <cell r="AN13">
            <v>9.681740269964105E-2</v>
          </cell>
          <cell r="AO13">
            <v>0.10074502018967207</v>
          </cell>
          <cell r="AP13">
            <v>8.3315570448574405E-2</v>
          </cell>
          <cell r="AQ13">
            <v>8.8635781927769094E-2</v>
          </cell>
          <cell r="AR13">
            <v>8.8635742664337158E-2</v>
          </cell>
          <cell r="AS13">
            <v>8.8635742664337158E-2</v>
          </cell>
          <cell r="AT13">
            <v>8.8635742664337158E-2</v>
          </cell>
          <cell r="AU13">
            <v>8.8635742664337158E-2</v>
          </cell>
          <cell r="AV13">
            <v>8.8635742664337158E-2</v>
          </cell>
          <cell r="AW13">
            <v>8.8635742664337158E-2</v>
          </cell>
          <cell r="AX13">
            <v>8.8635742664337158E-2</v>
          </cell>
          <cell r="AY13">
            <v>8.8635742664337158E-2</v>
          </cell>
          <cell r="AZ13">
            <v>8.8635742664337158E-2</v>
          </cell>
          <cell r="BA13">
            <v>8.8635742664337158E-2</v>
          </cell>
          <cell r="BB13">
            <v>8.8635742664337158E-2</v>
          </cell>
          <cell r="BC13">
            <v>8.8635742664337158E-2</v>
          </cell>
          <cell r="BD13">
            <v>8.8635742664337158E-2</v>
          </cell>
          <cell r="BE13">
            <v>8.8635742664337158E-2</v>
          </cell>
          <cell r="BF13">
            <v>8.8635742664337158E-2</v>
          </cell>
          <cell r="BG13">
            <v>8.8635742664337158E-2</v>
          </cell>
          <cell r="BH13">
            <v>8.8635742664337158E-2</v>
          </cell>
          <cell r="BI13">
            <v>8.8635742664337158E-2</v>
          </cell>
          <cell r="BJ13">
            <v>8.8635742664337158E-2</v>
          </cell>
        </row>
        <row r="14">
          <cell r="B14">
            <v>8</v>
          </cell>
          <cell r="C14" t="str">
            <v>Otros Activos</v>
          </cell>
          <cell r="D14">
            <v>7.5547777212356282E-2</v>
          </cell>
          <cell r="E14">
            <v>7.2597560731350264E-2</v>
          </cell>
          <cell r="F14">
            <v>6.6315802418441816E-2</v>
          </cell>
          <cell r="G14">
            <v>7.5931988294922204E-2</v>
          </cell>
          <cell r="H14">
            <v>7.3928237281283393E-2</v>
          </cell>
          <cell r="I14">
            <v>7.4840616106629176E-2</v>
          </cell>
          <cell r="J14">
            <v>8.2948450086620884E-2</v>
          </cell>
          <cell r="K14">
            <v>8.4304501470553794E-2</v>
          </cell>
          <cell r="L14">
            <v>7.2844493508769537E-2</v>
          </cell>
          <cell r="M14">
            <v>8.9133877001599915E-2</v>
          </cell>
          <cell r="N14">
            <v>7.3652277663636245E-2</v>
          </cell>
          <cell r="O14">
            <v>8.0365063248354907E-2</v>
          </cell>
          <cell r="P14">
            <v>9.2570113499037099E-2</v>
          </cell>
          <cell r="Q14">
            <v>8.5170624105142312E-2</v>
          </cell>
          <cell r="R14">
            <v>9.2013104091158038E-2</v>
          </cell>
          <cell r="S14">
            <v>8.4302714566016679E-2</v>
          </cell>
          <cell r="T14">
            <v>9.2594086427817412E-2</v>
          </cell>
          <cell r="U14">
            <v>8.3202199564638923E-2</v>
          </cell>
          <cell r="V14">
            <v>8.0981207654335252E-2</v>
          </cell>
          <cell r="W14">
            <v>6.7425858263947647E-2</v>
          </cell>
          <cell r="X14">
            <v>8.7338301647448713E-2</v>
          </cell>
          <cell r="Y14">
            <v>9.1301275006340776E-2</v>
          </cell>
          <cell r="Z14">
            <v>6.899025646354362E-2</v>
          </cell>
          <cell r="AA14">
            <v>7.2972331309256733E-2</v>
          </cell>
          <cell r="AB14">
            <v>7.1473784696794107E-2</v>
          </cell>
          <cell r="AC14">
            <v>9.5701302006411804E-2</v>
          </cell>
          <cell r="AD14">
            <v>9.5183647863370302E-2</v>
          </cell>
          <cell r="AE14">
            <v>7.4734771747185125E-2</v>
          </cell>
          <cell r="AF14">
            <v>9.4152845949701414E-2</v>
          </cell>
          <cell r="AG14">
            <v>9.239058902778563E-2</v>
          </cell>
          <cell r="AH14">
            <v>9.1742454545048258E-2</v>
          </cell>
          <cell r="AI14">
            <v>8.2566569465426176E-2</v>
          </cell>
          <cell r="AJ14">
            <v>8.4155605450639381E-2</v>
          </cell>
          <cell r="AK14">
            <v>8.4948718757558717E-2</v>
          </cell>
          <cell r="AL14">
            <v>7.2049079100216962E-2</v>
          </cell>
          <cell r="AM14">
            <v>8.1603173512700744E-2</v>
          </cell>
          <cell r="AN14">
            <v>7.3775478599940603E-2</v>
          </cell>
          <cell r="AO14">
            <v>6.7306393684372301E-2</v>
          </cell>
          <cell r="AP14">
            <v>8.3952324334294226E-2</v>
          </cell>
          <cell r="AQ14">
            <v>6.4634182681326924E-2</v>
          </cell>
          <cell r="AR14">
            <v>6.4634144306182861E-2</v>
          </cell>
          <cell r="AS14">
            <v>6.4634144306182861E-2</v>
          </cell>
          <cell r="AT14">
            <v>6.4634144306182861E-2</v>
          </cell>
          <cell r="AU14">
            <v>6.4634144306182861E-2</v>
          </cell>
          <cell r="AV14">
            <v>6.4634144306182861E-2</v>
          </cell>
          <cell r="AW14">
            <v>6.4634144306182861E-2</v>
          </cell>
          <cell r="AX14">
            <v>6.4634144306182861E-2</v>
          </cell>
          <cell r="AY14">
            <v>6.4634144306182861E-2</v>
          </cell>
          <cell r="AZ14">
            <v>6.4634144306182861E-2</v>
          </cell>
          <cell r="BA14">
            <v>6.4634144306182861E-2</v>
          </cell>
          <cell r="BB14">
            <v>6.4634144306182861E-2</v>
          </cell>
          <cell r="BC14">
            <v>6.4634144306182861E-2</v>
          </cell>
          <cell r="BD14">
            <v>6.4634144306182861E-2</v>
          </cell>
          <cell r="BE14">
            <v>6.4634144306182861E-2</v>
          </cell>
          <cell r="BF14">
            <v>6.4634144306182861E-2</v>
          </cell>
          <cell r="BG14">
            <v>6.4634144306182861E-2</v>
          </cell>
          <cell r="BH14">
            <v>6.4634144306182861E-2</v>
          </cell>
          <cell r="BI14">
            <v>6.4634144306182861E-2</v>
          </cell>
          <cell r="BJ14">
            <v>6.4634144306182861E-2</v>
          </cell>
        </row>
        <row r="15">
          <cell r="B15">
            <v>9</v>
          </cell>
          <cell r="C15" t="str">
            <v>Activos productivos netos</v>
          </cell>
          <cell r="D15">
            <v>0.68765796945196322</v>
          </cell>
          <cell r="E15">
            <v>0.73249022667599428</v>
          </cell>
          <cell r="F15">
            <v>0.6952714712021737</v>
          </cell>
          <cell r="G15">
            <v>0.71657426001417368</v>
          </cell>
          <cell r="H15">
            <v>0.7055297301857002</v>
          </cell>
          <cell r="I15">
            <v>0.70148203139978593</v>
          </cell>
          <cell r="J15">
            <v>0.721842095501254</v>
          </cell>
          <cell r="K15">
            <v>0.70337495033953679</v>
          </cell>
          <cell r="L15">
            <v>0.74157690846580837</v>
          </cell>
          <cell r="M15">
            <v>0.68355994269727893</v>
          </cell>
          <cell r="N15">
            <v>0.6941901618408598</v>
          </cell>
          <cell r="O15">
            <v>0.71992233097177427</v>
          </cell>
          <cell r="P15">
            <v>0.6931148248969573</v>
          </cell>
          <cell r="Q15">
            <v>0.68278868904532375</v>
          </cell>
          <cell r="R15">
            <v>0.67161427833872644</v>
          </cell>
          <cell r="S15">
            <v>0.6769848040113674</v>
          </cell>
          <cell r="T15">
            <v>0.67185946505863359</v>
          </cell>
          <cell r="U15">
            <v>0.65774532680142017</v>
          </cell>
          <cell r="V15">
            <v>0.66848734840018365</v>
          </cell>
          <cell r="W15">
            <v>0.68823441316611444</v>
          </cell>
          <cell r="X15">
            <v>0.65700106139388059</v>
          </cell>
          <cell r="Y15">
            <v>0.66259001214619762</v>
          </cell>
          <cell r="Z15">
            <v>0.70492485610153199</v>
          </cell>
          <cell r="AA15">
            <v>0.70906952814681035</v>
          </cell>
          <cell r="AB15">
            <v>0.72849331409581153</v>
          </cell>
          <cell r="AC15">
            <v>0.71430863743227302</v>
          </cell>
          <cell r="AD15">
            <v>0.69940436509031745</v>
          </cell>
          <cell r="AE15">
            <v>0.7288954757081253</v>
          </cell>
          <cell r="AF15">
            <v>0.71692181494889617</v>
          </cell>
          <cell r="AG15">
            <v>0.69030758072495102</v>
          </cell>
          <cell r="AH15">
            <v>0.69135948924865986</v>
          </cell>
          <cell r="AI15">
            <v>0.69966472793677126</v>
          </cell>
          <cell r="AJ15">
            <v>0.69045402187078075</v>
          </cell>
          <cell r="AK15">
            <v>0.68203176787022635</v>
          </cell>
          <cell r="AL15">
            <v>0.69589379436000254</v>
          </cell>
          <cell r="AM15">
            <v>0.70384019065270453</v>
          </cell>
          <cell r="AN15">
            <v>0.6923355075461477</v>
          </cell>
          <cell r="AO15">
            <v>0.70565295058763844</v>
          </cell>
          <cell r="AP15">
            <v>0.67242181173725035</v>
          </cell>
          <cell r="AQ15">
            <v>0.71060636869709914</v>
          </cell>
          <cell r="AR15">
            <v>0.71060609817504883</v>
          </cell>
          <cell r="AS15">
            <v>0.71060609817504883</v>
          </cell>
          <cell r="AT15">
            <v>0.71060609817504883</v>
          </cell>
          <cell r="AU15">
            <v>0.71060609817504883</v>
          </cell>
          <cell r="AV15">
            <v>0.71060609817504883</v>
          </cell>
          <cell r="AW15">
            <v>0.71060609817504883</v>
          </cell>
          <cell r="AX15">
            <v>0.71060609817504883</v>
          </cell>
          <cell r="AY15">
            <v>0.71060609817504883</v>
          </cell>
          <cell r="AZ15">
            <v>0.71060609817504883</v>
          </cell>
          <cell r="BA15">
            <v>0.71060609817504883</v>
          </cell>
          <cell r="BB15">
            <v>0.71060609817504883</v>
          </cell>
          <cell r="BC15">
            <v>0.71060609817504883</v>
          </cell>
          <cell r="BD15">
            <v>0.71060609817504883</v>
          </cell>
          <cell r="BE15">
            <v>0.71060609817504883</v>
          </cell>
          <cell r="BF15">
            <v>0.71060609817504883</v>
          </cell>
          <cell r="BG15">
            <v>0.71060609817504883</v>
          </cell>
          <cell r="BH15">
            <v>0.71060609817504883</v>
          </cell>
          <cell r="BI15">
            <v>0.71060609817504883</v>
          </cell>
          <cell r="BJ15">
            <v>0.71060609817504883</v>
          </cell>
        </row>
        <row r="16">
          <cell r="B16">
            <v>10</v>
          </cell>
          <cell r="C16" t="str">
            <v>Pasivos</v>
          </cell>
          <cell r="D16">
            <v>0.90096252798139409</v>
          </cell>
          <cell r="E16">
            <v>0.90286679935032332</v>
          </cell>
          <cell r="F16">
            <v>0.90490382119780022</v>
          </cell>
          <cell r="G16">
            <v>0.89938242232669052</v>
          </cell>
          <cell r="H16">
            <v>0.90009653064527584</v>
          </cell>
          <cell r="I16">
            <v>0.9009878518133223</v>
          </cell>
          <cell r="J16">
            <v>0.9027421158809722</v>
          </cell>
          <cell r="K16">
            <v>0.90306806198386025</v>
          </cell>
          <cell r="L16">
            <v>0.90036133634304816</v>
          </cell>
          <cell r="M16">
            <v>0.90881140890406509</v>
          </cell>
          <cell r="N16">
            <v>0.90550348977583672</v>
          </cell>
          <cell r="O16">
            <v>0.90279304648294856</v>
          </cell>
          <cell r="P16">
            <v>0.90676476886295709</v>
          </cell>
          <cell r="Q16">
            <v>0.90693083700788379</v>
          </cell>
          <cell r="R16">
            <v>0.90653926901144088</v>
          </cell>
          <cell r="S16">
            <v>0.90727665866518081</v>
          </cell>
          <cell r="T16">
            <v>0.90716175907414587</v>
          </cell>
          <cell r="U16">
            <v>0.90892912073421994</v>
          </cell>
          <cell r="V16">
            <v>0.9048067883113774</v>
          </cell>
          <cell r="W16">
            <v>0.90987603546294249</v>
          </cell>
          <cell r="X16">
            <v>0.90888538133333896</v>
          </cell>
          <cell r="Y16">
            <v>0.90803443137737883</v>
          </cell>
          <cell r="Z16">
            <v>0.9072584293046867</v>
          </cell>
          <cell r="AA16">
            <v>0.89790030414965816</v>
          </cell>
          <cell r="AB16">
            <v>0.90010518682688889</v>
          </cell>
          <cell r="AC16">
            <v>0.89639120944524209</v>
          </cell>
          <cell r="AD16">
            <v>0.89788979370491784</v>
          </cell>
          <cell r="AE16">
            <v>0.90022430291030975</v>
          </cell>
          <cell r="AF16">
            <v>0.90119366736791762</v>
          </cell>
          <cell r="AG16">
            <v>0.90318118428780036</v>
          </cell>
          <cell r="AH16">
            <v>0.90811740626310899</v>
          </cell>
          <cell r="AI16">
            <v>0.90360271494890543</v>
          </cell>
          <cell r="AJ16">
            <v>0.90434513702177088</v>
          </cell>
          <cell r="AK16">
            <v>0.90533068501935221</v>
          </cell>
          <cell r="AL16">
            <v>0.90828591351527521</v>
          </cell>
          <cell r="AM16">
            <v>0.90819051588487265</v>
          </cell>
          <cell r="AN16">
            <v>0.90742998135456943</v>
          </cell>
          <cell r="AO16">
            <v>0.9086132969792875</v>
          </cell>
          <cell r="AP16">
            <v>0.91174566294300441</v>
          </cell>
          <cell r="AQ16">
            <v>0.90914889466543425</v>
          </cell>
          <cell r="AR16">
            <v>0.9091486930847168</v>
          </cell>
          <cell r="AS16">
            <v>0.9091486930847168</v>
          </cell>
          <cell r="AT16">
            <v>0.9091486930847168</v>
          </cell>
          <cell r="AU16">
            <v>0.9091486930847168</v>
          </cell>
          <cell r="AV16">
            <v>0.9091486930847168</v>
          </cell>
          <cell r="AW16">
            <v>0.9091486930847168</v>
          </cell>
          <cell r="AX16">
            <v>0.9091486930847168</v>
          </cell>
          <cell r="AY16">
            <v>0.9091486930847168</v>
          </cell>
          <cell r="AZ16">
            <v>0.9091486930847168</v>
          </cell>
          <cell r="BA16">
            <v>0.9091486930847168</v>
          </cell>
          <cell r="BB16">
            <v>0.9091486930847168</v>
          </cell>
          <cell r="BC16">
            <v>0.9091486930847168</v>
          </cell>
          <cell r="BD16">
            <v>0.9091486930847168</v>
          </cell>
          <cell r="BE16">
            <v>0.9091486930847168</v>
          </cell>
          <cell r="BF16">
            <v>0.9091486930847168</v>
          </cell>
          <cell r="BG16">
            <v>0.9091486930847168</v>
          </cell>
          <cell r="BH16">
            <v>0.9091486930847168</v>
          </cell>
          <cell r="BI16">
            <v>0.9091486930847168</v>
          </cell>
          <cell r="BJ16">
            <v>0.9091486930847168</v>
          </cell>
        </row>
        <row r="17">
          <cell r="B17">
            <v>11</v>
          </cell>
          <cell r="C17" t="str">
            <v>Captación tradicional</v>
          </cell>
          <cell r="D17">
            <v>0.5326222251166669</v>
          </cell>
          <cell r="E17">
            <v>0.54557862458407069</v>
          </cell>
          <cell r="F17">
            <v>0.5150594436060556</v>
          </cell>
          <cell r="G17">
            <v>0.52134378862198771</v>
          </cell>
          <cell r="H17">
            <v>0.54664584288564544</v>
          </cell>
          <cell r="I17">
            <v>0.53901512378441174</v>
          </cell>
          <cell r="J17">
            <v>0.54583802947669846</v>
          </cell>
          <cell r="K17">
            <v>0.54929040390880235</v>
          </cell>
          <cell r="L17">
            <v>0.57110954748134923</v>
          </cell>
          <cell r="M17">
            <v>0.52310367195922303</v>
          </cell>
          <cell r="N17">
            <v>0.52918367221100648</v>
          </cell>
          <cell r="O17">
            <v>0.53533340675286645</v>
          </cell>
          <cell r="P17">
            <v>0.52451528875270559</v>
          </cell>
          <cell r="Q17">
            <v>0.52668211661580033</v>
          </cell>
          <cell r="R17">
            <v>0.50069375761047652</v>
          </cell>
          <cell r="S17">
            <v>0.49374770946962548</v>
          </cell>
          <cell r="T17">
            <v>0.53564543581282409</v>
          </cell>
          <cell r="U17">
            <v>0.50164860873638351</v>
          </cell>
          <cell r="V17">
            <v>0.51162594414222351</v>
          </cell>
          <cell r="W17">
            <v>0.50847847420820513</v>
          </cell>
          <cell r="X17">
            <v>0.48564931576103026</v>
          </cell>
          <cell r="Y17">
            <v>0.50054581887904781</v>
          </cell>
          <cell r="Z17">
            <v>0.53205057603482819</v>
          </cell>
          <cell r="AA17">
            <v>0.52387455574223452</v>
          </cell>
          <cell r="AB17">
            <v>0.53412424473508524</v>
          </cell>
          <cell r="AC17">
            <v>0.53708028517496698</v>
          </cell>
          <cell r="AD17">
            <v>0.53446842730926902</v>
          </cell>
          <cell r="AE17">
            <v>0.54095323979647614</v>
          </cell>
          <cell r="AF17">
            <v>0.54971936962740442</v>
          </cell>
          <cell r="AG17">
            <v>0.52378877534853496</v>
          </cell>
          <cell r="AH17">
            <v>0.52025682700201081</v>
          </cell>
          <cell r="AI17">
            <v>0.53065538975966364</v>
          </cell>
          <cell r="AJ17">
            <v>0.52066756490517718</v>
          </cell>
          <cell r="AK17">
            <v>0.519532436959254</v>
          </cell>
          <cell r="AL17">
            <v>0.5195298534725088</v>
          </cell>
          <cell r="AM17">
            <v>0.50695384957242029</v>
          </cell>
          <cell r="AN17">
            <v>0.51381097499234774</v>
          </cell>
          <cell r="AO17">
            <v>0.49941489375961667</v>
          </cell>
          <cell r="AP17">
            <v>0.49159762661814238</v>
          </cell>
          <cell r="AQ17">
            <v>0.51718142815381607</v>
          </cell>
          <cell r="AR17">
            <v>0.517181396484375</v>
          </cell>
          <cell r="AS17">
            <v>0.517181396484375</v>
          </cell>
          <cell r="AT17">
            <v>0.517181396484375</v>
          </cell>
          <cell r="AU17">
            <v>0.517181396484375</v>
          </cell>
          <cell r="AV17">
            <v>0.517181396484375</v>
          </cell>
          <cell r="AW17">
            <v>0.517181396484375</v>
          </cell>
          <cell r="AX17">
            <v>0.517181396484375</v>
          </cell>
          <cell r="AY17">
            <v>0.517181396484375</v>
          </cell>
          <cell r="AZ17">
            <v>0.517181396484375</v>
          </cell>
          <cell r="BA17">
            <v>0.517181396484375</v>
          </cell>
          <cell r="BB17">
            <v>0.517181396484375</v>
          </cell>
          <cell r="BC17">
            <v>0.517181396484375</v>
          </cell>
          <cell r="BD17">
            <v>0.517181396484375</v>
          </cell>
          <cell r="BE17">
            <v>0.517181396484375</v>
          </cell>
          <cell r="BF17">
            <v>0.517181396484375</v>
          </cell>
          <cell r="BG17">
            <v>0.517181396484375</v>
          </cell>
          <cell r="BH17">
            <v>0.517181396484375</v>
          </cell>
          <cell r="BI17">
            <v>0.517181396484375</v>
          </cell>
          <cell r="BJ17">
            <v>0.517181396484375</v>
          </cell>
        </row>
        <row r="18">
          <cell r="B18">
            <v>12</v>
          </cell>
          <cell r="C18" t="str">
            <v>Préstamos interbancarios y de otros organismos</v>
          </cell>
          <cell r="D18">
            <v>2.1262002170397983E-2</v>
          </cell>
          <cell r="E18">
            <v>3.3220911627240619E-2</v>
          </cell>
          <cell r="F18">
            <v>1.8610850832081059E-2</v>
          </cell>
          <cell r="G18">
            <v>4.3721831034766755E-2</v>
          </cell>
          <cell r="H18">
            <v>1.6476360296237183E-2</v>
          </cell>
          <cell r="I18">
            <v>1.6257978629282535E-2</v>
          </cell>
          <cell r="J18">
            <v>2.6928740836047547E-2</v>
          </cell>
          <cell r="K18">
            <v>2.1787349800420946E-2</v>
          </cell>
          <cell r="L18">
            <v>1.6338595102937749E-2</v>
          </cell>
          <cell r="M18">
            <v>1.4549902994682281E-2</v>
          </cell>
          <cell r="N18">
            <v>1.6623200052940212E-2</v>
          </cell>
          <cell r="O18">
            <v>2.2624251654479583E-2</v>
          </cell>
          <cell r="P18">
            <v>1.6895590477136995E-2</v>
          </cell>
          <cell r="Q18">
            <v>1.6377083638590417E-2</v>
          </cell>
          <cell r="R18">
            <v>1.2469450929877484E-2</v>
          </cell>
          <cell r="S18">
            <v>3.3562500092108559E-2</v>
          </cell>
          <cell r="T18">
            <v>1.2402014670397582E-2</v>
          </cell>
          <cell r="U18">
            <v>1.0971336785125161E-2</v>
          </cell>
          <cell r="V18">
            <v>1.4572091997994684E-2</v>
          </cell>
          <cell r="W18">
            <v>1.6388168961009253E-2</v>
          </cell>
          <cell r="X18">
            <v>1.7540837808098605E-2</v>
          </cell>
          <cell r="Y18">
            <v>1.2933069692397773E-2</v>
          </cell>
          <cell r="Z18">
            <v>1.9633332146779543E-2</v>
          </cell>
          <cell r="AA18">
            <v>1.0074602256712119E-2</v>
          </cell>
          <cell r="AB18">
            <v>1.1547187667774265E-2</v>
          </cell>
          <cell r="AC18">
            <v>1.1062887660050138E-2</v>
          </cell>
          <cell r="AD18">
            <v>1.1972573092780372E-2</v>
          </cell>
          <cell r="AE18">
            <v>1.6244980066487273E-2</v>
          </cell>
          <cell r="AF18">
            <v>9.7233958342287981E-3</v>
          </cell>
          <cell r="AG18">
            <v>2.7740072906204782E-2</v>
          </cell>
          <cell r="AH18">
            <v>2.0174671407522268E-2</v>
          </cell>
          <cell r="AI18">
            <v>1.0855070446354489E-2</v>
          </cell>
          <cell r="AJ18">
            <v>1.0972858705648601E-2</v>
          </cell>
          <cell r="AK18">
            <v>1.308683309559119E-2</v>
          </cell>
          <cell r="AL18">
            <v>2.3274713262631079E-2</v>
          </cell>
          <cell r="AM18">
            <v>3.4888549762641878E-2</v>
          </cell>
          <cell r="AN18">
            <v>1.7407220754612571E-2</v>
          </cell>
          <cell r="AO18">
            <v>2.4886467093613619E-2</v>
          </cell>
          <cell r="AP18">
            <v>2.4245872166759594E-2</v>
          </cell>
          <cell r="AQ18">
            <v>2.6344397891132552E-2</v>
          </cell>
          <cell r="AR18">
            <v>2.6344388723373413E-2</v>
          </cell>
          <cell r="AS18">
            <v>2.6344388723373413E-2</v>
          </cell>
          <cell r="AT18">
            <v>2.6344388723373413E-2</v>
          </cell>
          <cell r="AU18">
            <v>2.6344388723373413E-2</v>
          </cell>
          <cell r="AV18">
            <v>2.6344388723373413E-2</v>
          </cell>
          <cell r="AW18">
            <v>2.6344388723373413E-2</v>
          </cell>
          <cell r="AX18">
            <v>2.6344388723373413E-2</v>
          </cell>
          <cell r="AY18">
            <v>2.6344388723373413E-2</v>
          </cell>
          <cell r="AZ18">
            <v>2.6344388723373413E-2</v>
          </cell>
          <cell r="BA18">
            <v>2.6344388723373413E-2</v>
          </cell>
          <cell r="BB18">
            <v>2.6344388723373413E-2</v>
          </cell>
          <cell r="BC18">
            <v>2.6344388723373413E-2</v>
          </cell>
          <cell r="BD18">
            <v>2.6344388723373413E-2</v>
          </cell>
          <cell r="BE18">
            <v>2.6344388723373413E-2</v>
          </cell>
          <cell r="BF18">
            <v>2.6344388723373413E-2</v>
          </cell>
          <cell r="BG18">
            <v>2.6344388723373413E-2</v>
          </cell>
          <cell r="BH18">
            <v>2.6344388723373413E-2</v>
          </cell>
          <cell r="BI18">
            <v>2.6344388723373413E-2</v>
          </cell>
          <cell r="BJ18">
            <v>2.6344388723373413E-2</v>
          </cell>
        </row>
        <row r="19">
          <cell r="B19">
            <v>13</v>
          </cell>
          <cell r="C19" t="str">
            <v>Obligaciones</v>
          </cell>
          <cell r="D19">
            <v>3.8239930251768958E-2</v>
          </cell>
          <cell r="E19">
            <v>5.8642011944698313E-2</v>
          </cell>
          <cell r="F19">
            <v>4.7301940880258075E-2</v>
          </cell>
          <cell r="G19">
            <v>4.8447473052152371E-2</v>
          </cell>
          <cell r="H19">
            <v>4.957434315021271E-2</v>
          </cell>
          <cell r="I19">
            <v>4.8295830326986623E-2</v>
          </cell>
          <cell r="J19">
            <v>4.9928400222481781E-2</v>
          </cell>
          <cell r="K19">
            <v>5.3158468758532092E-2</v>
          </cell>
          <cell r="L19">
            <v>5.1906939789742819E-2</v>
          </cell>
          <cell r="M19">
            <v>4.9778253192305888E-2</v>
          </cell>
          <cell r="N19">
            <v>5.1127709625651059E-2</v>
          </cell>
          <cell r="O19">
            <v>4.8982229537190509E-2</v>
          </cell>
          <cell r="P19">
            <v>4.8705783581976296E-2</v>
          </cell>
          <cell r="Q19">
            <v>4.7636124175375674E-2</v>
          </cell>
          <cell r="R19">
            <v>4.7344809382746815E-2</v>
          </cell>
          <cell r="S19">
            <v>4.0735802529461976E-2</v>
          </cell>
          <cell r="T19">
            <v>3.9831363526792417E-2</v>
          </cell>
          <cell r="U19">
            <v>4.8714447582369702E-2</v>
          </cell>
          <cell r="V19">
            <v>5.0322597588519084E-2</v>
          </cell>
          <cell r="W19">
            <v>5.2583777457603349E-2</v>
          </cell>
          <cell r="X19">
            <v>5.2921780364157421E-2</v>
          </cell>
          <cell r="Y19">
            <v>5.2442924958204337E-2</v>
          </cell>
          <cell r="Z19">
            <v>5.4263815266479963E-2</v>
          </cell>
          <cell r="AA19">
            <v>5.4403870961836895E-2</v>
          </cell>
          <cell r="AB19">
            <v>5.4898700528400256E-2</v>
          </cell>
          <cell r="AC19">
            <v>5.4297250938411271E-2</v>
          </cell>
          <cell r="AD19">
            <v>5.1221370631424838E-2</v>
          </cell>
          <cell r="AE19">
            <v>5.4152965626243159E-2</v>
          </cell>
          <cell r="AF19">
            <v>5.4337576202264065E-2</v>
          </cell>
          <cell r="AG19">
            <v>5.2279830715168951E-2</v>
          </cell>
          <cell r="AH19">
            <v>5.2063705962649816E-2</v>
          </cell>
          <cell r="AI19">
            <v>5.2155083987156743E-2</v>
          </cell>
          <cell r="AJ19">
            <v>4.8240552685198244E-2</v>
          </cell>
          <cell r="AK19">
            <v>4.7508852089914164E-2</v>
          </cell>
          <cell r="AL19">
            <v>4.713862488363043E-2</v>
          </cell>
          <cell r="AM19">
            <v>4.7467006055372817E-2</v>
          </cell>
          <cell r="AN19">
            <v>4.7522039413790455E-2</v>
          </cell>
          <cell r="AO19">
            <v>4.4805326849634064E-2</v>
          </cell>
          <cell r="AP19">
            <v>4.2609477417778562E-2</v>
          </cell>
          <cell r="AQ19">
            <v>4.3585891337506615E-2</v>
          </cell>
          <cell r="AR19">
            <v>4.3585866689682007E-2</v>
          </cell>
          <cell r="AS19">
            <v>4.3585866689682007E-2</v>
          </cell>
          <cell r="AT19">
            <v>4.3585866689682007E-2</v>
          </cell>
          <cell r="AU19">
            <v>4.3585866689682007E-2</v>
          </cell>
          <cell r="AV19">
            <v>4.3585866689682007E-2</v>
          </cell>
          <cell r="AW19">
            <v>4.3585866689682007E-2</v>
          </cell>
          <cell r="AX19">
            <v>4.3585866689682007E-2</v>
          </cell>
          <cell r="AY19">
            <v>4.3585866689682007E-2</v>
          </cell>
          <cell r="AZ19">
            <v>4.3585866689682007E-2</v>
          </cell>
          <cell r="BA19">
            <v>4.3585866689682007E-2</v>
          </cell>
          <cell r="BB19">
            <v>4.3585866689682007E-2</v>
          </cell>
          <cell r="BC19">
            <v>4.3585866689682007E-2</v>
          </cell>
          <cell r="BD19">
            <v>4.3585866689682007E-2</v>
          </cell>
          <cell r="BE19">
            <v>4.3585866689682007E-2</v>
          </cell>
          <cell r="BF19">
            <v>4.3585866689682007E-2</v>
          </cell>
          <cell r="BG19">
            <v>4.3585866689682007E-2</v>
          </cell>
          <cell r="BH19">
            <v>4.3585866689682007E-2</v>
          </cell>
          <cell r="BI19">
            <v>4.3585866689682007E-2</v>
          </cell>
          <cell r="BJ19">
            <v>4.3585866689682007E-2</v>
          </cell>
        </row>
        <row r="20">
          <cell r="B20">
            <v>14</v>
          </cell>
          <cell r="C20" t="str">
            <v>Operaciones con Valores y Derivados (Pasivo)</v>
          </cell>
          <cell r="D20">
            <v>0.24434485234252057</v>
          </cell>
          <cell r="E20">
            <v>0.20224504364114612</v>
          </cell>
          <cell r="F20">
            <v>0.24520065843003722</v>
          </cell>
          <cell r="G20">
            <v>0.21387056369024407</v>
          </cell>
          <cell r="H20">
            <v>0.22637988404309412</v>
          </cell>
          <cell r="I20">
            <v>0.22860712308705355</v>
          </cell>
          <cell r="J20">
            <v>0.20034677264109002</v>
          </cell>
          <cell r="K20">
            <v>0.21654654808535898</v>
          </cell>
          <cell r="L20">
            <v>0.18874522437119465</v>
          </cell>
          <cell r="M20">
            <v>0.23035542617240706</v>
          </cell>
          <cell r="N20">
            <v>0.23639293961056751</v>
          </cell>
          <cell r="O20">
            <v>0.20349063216336627</v>
          </cell>
          <cell r="P20">
            <v>0.21825917019718957</v>
          </cell>
          <cell r="Q20">
            <v>0.23593322470370984</v>
          </cell>
          <cell r="R20">
            <v>0.24022310266414887</v>
          </cell>
          <cell r="S20">
            <v>0.24208849695906168</v>
          </cell>
          <cell r="T20">
            <v>0.23945998030251819</v>
          </cell>
          <cell r="U20">
            <v>0.26287421215370654</v>
          </cell>
          <cell r="V20">
            <v>0.25463104389297603</v>
          </cell>
          <cell r="W20">
            <v>0.24851320866295135</v>
          </cell>
          <cell r="X20">
            <v>0.259839374100239</v>
          </cell>
          <cell r="Y20">
            <v>0.25081650774298486</v>
          </cell>
          <cell r="Z20">
            <v>0.23105707962720842</v>
          </cell>
          <cell r="AA20">
            <v>0.22269640791987741</v>
          </cell>
          <cell r="AB20">
            <v>0.20485900813704569</v>
          </cell>
          <cell r="AC20">
            <v>0.19398252082774037</v>
          </cell>
          <cell r="AD20">
            <v>0.20863614474318187</v>
          </cell>
          <cell r="AE20">
            <v>0.19856432121641576</v>
          </cell>
          <cell r="AF20">
            <v>0.19334572134934624</v>
          </cell>
          <cell r="AG20">
            <v>0.22053241392565417</v>
          </cell>
          <cell r="AH20">
            <v>0.22022017612568323</v>
          </cell>
          <cell r="AI20">
            <v>0.22085240095713651</v>
          </cell>
          <cell r="AJ20">
            <v>0.22815031069365921</v>
          </cell>
          <cell r="AK20">
            <v>0.2362450546026004</v>
          </cell>
          <cell r="AL20">
            <v>0.23550592939357337</v>
          </cell>
          <cell r="AM20">
            <v>0.21792613996010035</v>
          </cell>
          <cell r="AN20">
            <v>0.23757255187544069</v>
          </cell>
          <cell r="AO20">
            <v>0.23044089731453385</v>
          </cell>
          <cell r="AP20">
            <v>0.24676887318287721</v>
          </cell>
          <cell r="AQ20">
            <v>0.22796681696054807</v>
          </cell>
          <cell r="AR20">
            <v>0.2279667854309082</v>
          </cell>
          <cell r="AS20">
            <v>0.2279667854309082</v>
          </cell>
          <cell r="AT20">
            <v>0.2279667854309082</v>
          </cell>
          <cell r="AU20">
            <v>0.2279667854309082</v>
          </cell>
          <cell r="AV20">
            <v>0.2279667854309082</v>
          </cell>
          <cell r="AW20">
            <v>0.2279667854309082</v>
          </cell>
          <cell r="AX20">
            <v>0.2279667854309082</v>
          </cell>
          <cell r="AY20">
            <v>0.2279667854309082</v>
          </cell>
          <cell r="AZ20">
            <v>0.2279667854309082</v>
          </cell>
          <cell r="BA20">
            <v>0.2279667854309082</v>
          </cell>
          <cell r="BB20">
            <v>0.2279667854309082</v>
          </cell>
          <cell r="BC20">
            <v>0.2279667854309082</v>
          </cell>
          <cell r="BD20">
            <v>0.2279667854309082</v>
          </cell>
          <cell r="BE20">
            <v>0.2279667854309082</v>
          </cell>
          <cell r="BF20">
            <v>0.2279667854309082</v>
          </cell>
          <cell r="BG20">
            <v>0.2279667854309082</v>
          </cell>
          <cell r="BH20">
            <v>0.2279667854309082</v>
          </cell>
          <cell r="BI20">
            <v>0.2279667854309082</v>
          </cell>
          <cell r="BJ20">
            <v>0.2279667854309082</v>
          </cell>
        </row>
        <row r="21">
          <cell r="B21">
            <v>15</v>
          </cell>
          <cell r="C21" t="str">
            <v>Otros Pasivos</v>
          </cell>
          <cell r="D21">
            <v>6.4493518100039671E-2</v>
          </cell>
          <cell r="E21">
            <v>6.3180207553167556E-2</v>
          </cell>
          <cell r="F21">
            <v>7.8730927449368271E-2</v>
          </cell>
          <cell r="G21">
            <v>7.1998765927539621E-2</v>
          </cell>
          <cell r="H21">
            <v>6.1020100270086419E-2</v>
          </cell>
          <cell r="I21">
            <v>6.8811795985587842E-2</v>
          </cell>
          <cell r="J21">
            <v>7.9700172704654348E-2</v>
          </cell>
          <cell r="K21">
            <v>6.2285291430745793E-2</v>
          </cell>
          <cell r="L21">
            <v>7.2261029597823656E-2</v>
          </cell>
          <cell r="M21">
            <v>9.1024154585446881E-2</v>
          </cell>
          <cell r="N21">
            <v>7.217596827567152E-2</v>
          </cell>
          <cell r="O21">
            <v>9.2362526375045717E-2</v>
          </cell>
          <cell r="P21">
            <v>9.83889358539487E-2</v>
          </cell>
          <cell r="Q21">
            <v>8.0302287874407519E-2</v>
          </cell>
          <cell r="R21">
            <v>0.10580814842419128</v>
          </cell>
          <cell r="S21">
            <v>9.7142149614923179E-2</v>
          </cell>
          <cell r="T21">
            <v>7.9822964761613546E-2</v>
          </cell>
          <cell r="U21">
            <v>8.4720515476635061E-2</v>
          </cell>
          <cell r="V21">
            <v>7.3655110689664016E-2</v>
          </cell>
          <cell r="W21">
            <v>8.3912406173173415E-2</v>
          </cell>
          <cell r="X21">
            <v>9.2934073299813735E-2</v>
          </cell>
          <cell r="Y21">
            <v>9.1296110104743922E-2</v>
          </cell>
          <cell r="Z21">
            <v>7.0253626229390576E-2</v>
          </cell>
          <cell r="AA21">
            <v>8.6850867268997267E-2</v>
          </cell>
          <cell r="AB21">
            <v>9.4676045758583349E-2</v>
          </cell>
          <cell r="AC21">
            <v>9.9968264844073285E-2</v>
          </cell>
          <cell r="AD21">
            <v>9.1591277928261827E-2</v>
          </cell>
          <cell r="AE21">
            <v>9.0308796204687458E-2</v>
          </cell>
          <cell r="AF21">
            <v>9.4067604354674095E-2</v>
          </cell>
          <cell r="AG21">
            <v>7.8840091392237466E-2</v>
          </cell>
          <cell r="AH21">
            <v>9.5402025765242815E-2</v>
          </cell>
          <cell r="AI21">
            <v>8.9084769798594032E-2</v>
          </cell>
          <cell r="AJ21">
            <v>9.63138500320877E-2</v>
          </cell>
          <cell r="AK21">
            <v>8.8957508271992447E-2</v>
          </cell>
          <cell r="AL21">
            <v>8.2836792502931522E-2</v>
          </cell>
          <cell r="AM21">
            <v>0.10095497053433733</v>
          </cell>
          <cell r="AN21">
            <v>9.1117194318378059E-2</v>
          </cell>
          <cell r="AO21">
            <v>0.1090657119618893</v>
          </cell>
          <cell r="AP21">
            <v>0.10652381355744667</v>
          </cell>
          <cell r="AQ21">
            <v>9.407036032243099E-2</v>
          </cell>
          <cell r="AR21">
            <v>9.4070315361022949E-2</v>
          </cell>
          <cell r="AS21">
            <v>9.4070315361022949E-2</v>
          </cell>
          <cell r="AT21">
            <v>9.4070315361022949E-2</v>
          </cell>
          <cell r="AU21">
            <v>9.4070315361022949E-2</v>
          </cell>
          <cell r="AV21">
            <v>9.4070315361022949E-2</v>
          </cell>
          <cell r="AW21">
            <v>9.4070315361022949E-2</v>
          </cell>
          <cell r="AX21">
            <v>9.4070315361022949E-2</v>
          </cell>
          <cell r="AY21">
            <v>9.4070315361022949E-2</v>
          </cell>
          <cell r="AZ21">
            <v>9.4070315361022949E-2</v>
          </cell>
          <cell r="BA21">
            <v>9.4070315361022949E-2</v>
          </cell>
          <cell r="BB21">
            <v>9.4070315361022949E-2</v>
          </cell>
          <cell r="BC21">
            <v>9.4070315361022949E-2</v>
          </cell>
          <cell r="BD21">
            <v>9.4070315361022949E-2</v>
          </cell>
          <cell r="BE21">
            <v>9.4070315361022949E-2</v>
          </cell>
          <cell r="BF21">
            <v>9.4070315361022949E-2</v>
          </cell>
          <cell r="BG21">
            <v>9.4070315361022949E-2</v>
          </cell>
          <cell r="BH21">
            <v>9.4070315361022949E-2</v>
          </cell>
          <cell r="BI21">
            <v>9.4070315361022949E-2</v>
          </cell>
          <cell r="BJ21">
            <v>9.4070315361022949E-2</v>
          </cell>
        </row>
        <row r="22">
          <cell r="B22">
            <v>16</v>
          </cell>
          <cell r="C22" t="str">
            <v>Capital Contable</v>
          </cell>
          <cell r="D22">
            <v>9.9037472018605757E-2</v>
          </cell>
          <cell r="E22">
            <v>9.7133200649676801E-2</v>
          </cell>
          <cell r="F22">
            <v>9.5096178802199741E-2</v>
          </cell>
          <cell r="G22">
            <v>0.10061757767330955</v>
          </cell>
          <cell r="H22">
            <v>9.99034693547243E-2</v>
          </cell>
          <cell r="I22">
            <v>9.9012148186677681E-2</v>
          </cell>
          <cell r="J22">
            <v>9.725788411902761E-2</v>
          </cell>
          <cell r="K22">
            <v>9.6931938016139557E-2</v>
          </cell>
          <cell r="L22">
            <v>9.9638663656951856E-2</v>
          </cell>
          <cell r="M22">
            <v>9.1188591095934884E-2</v>
          </cell>
          <cell r="N22">
            <v>9.4496510224163402E-2</v>
          </cell>
          <cell r="O22">
            <v>9.720695351705147E-2</v>
          </cell>
          <cell r="P22">
            <v>9.3235231137042893E-2</v>
          </cell>
          <cell r="Q22">
            <v>9.3069162992116289E-2</v>
          </cell>
          <cell r="R22">
            <v>9.3460730988559226E-2</v>
          </cell>
          <cell r="S22">
            <v>9.2723341334819215E-2</v>
          </cell>
          <cell r="T22">
            <v>9.2838240925854132E-2</v>
          </cell>
          <cell r="U22">
            <v>9.1070879265780044E-2</v>
          </cell>
          <cell r="V22">
            <v>9.5193211688622603E-2</v>
          </cell>
          <cell r="W22">
            <v>9.0123964537057649E-2</v>
          </cell>
          <cell r="X22">
            <v>9.1114618666661137E-2</v>
          </cell>
          <cell r="Y22">
            <v>9.196556862262116E-2</v>
          </cell>
          <cell r="Z22">
            <v>9.2741570695313344E-2</v>
          </cell>
          <cell r="AA22">
            <v>0.10209969585034183</v>
          </cell>
          <cell r="AB22">
            <v>9.9894813173111066E-2</v>
          </cell>
          <cell r="AC22">
            <v>0.10360879055475784</v>
          </cell>
          <cell r="AD22">
            <v>0.10211020629508215</v>
          </cell>
          <cell r="AE22">
            <v>9.9775697089690224E-2</v>
          </cell>
          <cell r="AF22">
            <v>9.880633263208248E-2</v>
          </cell>
          <cell r="AG22">
            <v>9.6818815712199593E-2</v>
          </cell>
          <cell r="AH22">
            <v>9.188259373689095E-2</v>
          </cell>
          <cell r="AI22">
            <v>9.6397285051094572E-2</v>
          </cell>
          <cell r="AJ22">
            <v>9.565486297822906E-2</v>
          </cell>
          <cell r="AK22">
            <v>9.466931498064779E-2</v>
          </cell>
          <cell r="AL22">
            <v>9.1714086484724802E-2</v>
          </cell>
          <cell r="AM22">
            <v>9.1809484115127279E-2</v>
          </cell>
          <cell r="AN22">
            <v>9.2570018645430588E-2</v>
          </cell>
          <cell r="AO22">
            <v>9.1386703020712598E-2</v>
          </cell>
          <cell r="AP22">
            <v>8.825433705699548E-2</v>
          </cell>
          <cell r="AQ22">
            <v>9.0851105334565738E-2</v>
          </cell>
          <cell r="AR22">
            <v>9.0851068496704102E-2</v>
          </cell>
          <cell r="AS22">
            <v>9.0851068496704102E-2</v>
          </cell>
          <cell r="AT22">
            <v>9.0851068496704102E-2</v>
          </cell>
          <cell r="AU22">
            <v>9.0851068496704102E-2</v>
          </cell>
          <cell r="AV22">
            <v>9.0851068496704102E-2</v>
          </cell>
          <cell r="AW22">
            <v>9.0851068496704102E-2</v>
          </cell>
          <cell r="AX22">
            <v>9.0851068496704102E-2</v>
          </cell>
          <cell r="AY22">
            <v>9.0851068496704102E-2</v>
          </cell>
          <cell r="AZ22">
            <v>9.0851068496704102E-2</v>
          </cell>
          <cell r="BA22">
            <v>9.0851068496704102E-2</v>
          </cell>
          <cell r="BB22">
            <v>9.0851068496704102E-2</v>
          </cell>
          <cell r="BC22">
            <v>9.0851068496704102E-2</v>
          </cell>
          <cell r="BD22">
            <v>9.0851068496704102E-2</v>
          </cell>
          <cell r="BE22">
            <v>9.0851068496704102E-2</v>
          </cell>
          <cell r="BF22">
            <v>9.0851068496704102E-2</v>
          </cell>
          <cell r="BG22">
            <v>9.0851068496704102E-2</v>
          </cell>
          <cell r="BH22">
            <v>9.0851068496704102E-2</v>
          </cell>
          <cell r="BI22">
            <v>9.0851068496704102E-2</v>
          </cell>
          <cell r="BJ22">
            <v>9.0851068496704102E-2</v>
          </cell>
        </row>
        <row r="23">
          <cell r="B23">
            <v>17</v>
          </cell>
          <cell r="C23" t="str">
            <v xml:space="preserve">Capital Contribuido </v>
          </cell>
          <cell r="D23">
            <v>3.6902360042553123E-2</v>
          </cell>
          <cell r="E23">
            <v>3.5887213198427734E-2</v>
          </cell>
          <cell r="F23">
            <v>3.4213707397464044E-2</v>
          </cell>
          <cell r="G23">
            <v>3.5438443977820824E-2</v>
          </cell>
          <cell r="H23">
            <v>3.5748023042940176E-2</v>
          </cell>
          <cell r="I23">
            <v>3.46754182304784E-2</v>
          </cell>
          <cell r="J23">
            <v>3.4299483679755334E-2</v>
          </cell>
          <cell r="K23">
            <v>3.404019790377278E-2</v>
          </cell>
          <cell r="L23">
            <v>3.4358740310297446E-2</v>
          </cell>
          <cell r="M23">
            <v>3.2312401141015142E-2</v>
          </cell>
          <cell r="N23">
            <v>3.2636654871990411E-2</v>
          </cell>
          <cell r="O23">
            <v>3.2846651827735211E-2</v>
          </cell>
          <cell r="P23">
            <v>3.2829183663703847E-2</v>
          </cell>
          <cell r="Q23">
            <v>3.2274775585749316E-2</v>
          </cell>
          <cell r="R23">
            <v>3.1890324485468323E-2</v>
          </cell>
          <cell r="S23">
            <v>3.1206894932637189E-2</v>
          </cell>
          <cell r="T23">
            <v>3.1912340999071073E-2</v>
          </cell>
          <cell r="U23">
            <v>3.0859291076253403E-2</v>
          </cell>
          <cell r="V23">
            <v>3.178528911630818E-2</v>
          </cell>
          <cell r="W23">
            <v>3.0871821483466698E-2</v>
          </cell>
          <cell r="X23">
            <v>3.0714520778758806E-2</v>
          </cell>
          <cell r="Y23">
            <v>3.0706451316716534E-2</v>
          </cell>
          <cell r="Z23">
            <v>3.1549218044083616E-2</v>
          </cell>
          <cell r="AA23">
            <v>3.2012388760491492E-2</v>
          </cell>
          <cell r="AB23">
            <v>3.201569753773182E-2</v>
          </cell>
          <cell r="AC23">
            <v>3.2670979348989944E-2</v>
          </cell>
          <cell r="AD23">
            <v>3.1723623577572177E-2</v>
          </cell>
          <cell r="AE23">
            <v>3.2080235696623209E-2</v>
          </cell>
          <cell r="AF23">
            <v>3.1590288829856886E-2</v>
          </cell>
          <cell r="AG23">
            <v>3.0605302869515506E-2</v>
          </cell>
          <cell r="AH23">
            <v>2.9920858579910972E-2</v>
          </cell>
          <cell r="AI23">
            <v>3.06928447606237E-2</v>
          </cell>
          <cell r="AJ23">
            <v>3.011534565540195E-2</v>
          </cell>
          <cell r="AK23">
            <v>2.9406092347426277E-2</v>
          </cell>
          <cell r="AL23">
            <v>2.9085591456659544E-2</v>
          </cell>
          <cell r="AM23">
            <v>2.8591622206147867E-2</v>
          </cell>
          <cell r="AN23">
            <v>2.8750367454423956E-2</v>
          </cell>
          <cell r="AO23">
            <v>2.7814652080713705E-2</v>
          </cell>
          <cell r="AP23">
            <v>2.6456268476816199E-2</v>
          </cell>
          <cell r="AQ23">
            <v>2.7435719673083003E-2</v>
          </cell>
          <cell r="AR23">
            <v>2.7435705065727234E-2</v>
          </cell>
          <cell r="AS23">
            <v>2.7435705065727234E-2</v>
          </cell>
          <cell r="AT23">
            <v>2.7435705065727234E-2</v>
          </cell>
          <cell r="AU23">
            <v>2.7435705065727234E-2</v>
          </cell>
          <cell r="AV23">
            <v>2.7435705065727234E-2</v>
          </cell>
          <cell r="AW23">
            <v>2.7435705065727234E-2</v>
          </cell>
          <cell r="AX23">
            <v>2.7435705065727234E-2</v>
          </cell>
          <cell r="AY23">
            <v>2.7435705065727234E-2</v>
          </cell>
          <cell r="AZ23">
            <v>2.7435705065727234E-2</v>
          </cell>
          <cell r="BA23">
            <v>2.7435705065727234E-2</v>
          </cell>
          <cell r="BB23">
            <v>2.7435705065727234E-2</v>
          </cell>
          <cell r="BC23">
            <v>2.7435705065727234E-2</v>
          </cell>
          <cell r="BD23">
            <v>2.7435705065727234E-2</v>
          </cell>
          <cell r="BE23">
            <v>2.7435705065727234E-2</v>
          </cell>
          <cell r="BF23">
            <v>2.7435705065727234E-2</v>
          </cell>
          <cell r="BG23">
            <v>2.7435705065727234E-2</v>
          </cell>
          <cell r="BH23">
            <v>2.7435705065727234E-2</v>
          </cell>
          <cell r="BI23">
            <v>2.7435705065727234E-2</v>
          </cell>
          <cell r="BJ23">
            <v>2.7435705065727234E-2</v>
          </cell>
        </row>
        <row r="24">
          <cell r="B24">
            <v>18</v>
          </cell>
          <cell r="C24" t="str">
            <v>Capital Ganado</v>
          </cell>
          <cell r="D24">
            <v>6.2135111976052648E-2</v>
          </cell>
          <cell r="E24">
            <v>6.1245987451249054E-2</v>
          </cell>
          <cell r="F24">
            <v>6.0882471404735683E-2</v>
          </cell>
          <cell r="G24">
            <v>6.5179133695488722E-2</v>
          </cell>
          <cell r="H24">
            <v>6.4155446311784145E-2</v>
          </cell>
          <cell r="I24">
            <v>6.4336729956199282E-2</v>
          </cell>
          <cell r="J24">
            <v>6.2958400439272269E-2</v>
          </cell>
          <cell r="K24">
            <v>6.289174011236677E-2</v>
          </cell>
          <cell r="L24">
            <v>6.5279923346654417E-2</v>
          </cell>
          <cell r="M24">
            <v>5.8876189954919729E-2</v>
          </cell>
          <cell r="N24">
            <v>6.1859855352172997E-2</v>
          </cell>
          <cell r="O24">
            <v>6.4360301689316252E-2</v>
          </cell>
          <cell r="P24">
            <v>6.0406047473339039E-2</v>
          </cell>
          <cell r="Q24">
            <v>6.0794387406366973E-2</v>
          </cell>
          <cell r="R24">
            <v>6.1570406503090903E-2</v>
          </cell>
          <cell r="S24">
            <v>6.1516446402182026E-2</v>
          </cell>
          <cell r="T24">
            <v>6.0925899926783059E-2</v>
          </cell>
          <cell r="U24">
            <v>6.0211588189526634E-2</v>
          </cell>
          <cell r="V24">
            <v>6.3407922572314424E-2</v>
          </cell>
          <cell r="W24">
            <v>5.9252143053590937E-2</v>
          </cell>
          <cell r="X24">
            <v>6.0400097887902321E-2</v>
          </cell>
          <cell r="Y24">
            <v>6.1259117305904637E-2</v>
          </cell>
          <cell r="Z24">
            <v>6.1192352651229721E-2</v>
          </cell>
          <cell r="AA24">
            <v>7.0087307089850337E-2</v>
          </cell>
          <cell r="AB24">
            <v>6.7879115635379239E-2</v>
          </cell>
          <cell r="AC24">
            <v>7.0937811205767892E-2</v>
          </cell>
          <cell r="AD24">
            <v>7.0386582717509971E-2</v>
          </cell>
          <cell r="AE24">
            <v>6.7695461393067008E-2</v>
          </cell>
          <cell r="AF24">
            <v>6.7216043802225595E-2</v>
          </cell>
          <cell r="AG24">
            <v>6.6213512842684091E-2</v>
          </cell>
          <cell r="AH24">
            <v>6.1961735156979968E-2</v>
          </cell>
          <cell r="AI24">
            <v>6.5704440290470872E-2</v>
          </cell>
          <cell r="AJ24">
            <v>6.5539517322827104E-2</v>
          </cell>
          <cell r="AK24">
            <v>6.5263222633221513E-2</v>
          </cell>
          <cell r="AL24">
            <v>6.2628495028065251E-2</v>
          </cell>
          <cell r="AM24">
            <v>6.3217861908979406E-2</v>
          </cell>
          <cell r="AN24">
            <v>6.3819651191006632E-2</v>
          </cell>
          <cell r="AO24">
            <v>6.3572050939998889E-2</v>
          </cell>
          <cell r="AP24">
            <v>6.1798068580179263E-2</v>
          </cell>
          <cell r="AQ24">
            <v>6.3415385661482748E-2</v>
          </cell>
          <cell r="AR24">
            <v>6.3415348529815674E-2</v>
          </cell>
          <cell r="AS24">
            <v>6.3415348529815674E-2</v>
          </cell>
          <cell r="AT24">
            <v>6.3415348529815674E-2</v>
          </cell>
          <cell r="AU24">
            <v>6.3415348529815674E-2</v>
          </cell>
          <cell r="AV24">
            <v>6.3415348529815674E-2</v>
          </cell>
          <cell r="AW24">
            <v>6.3415348529815674E-2</v>
          </cell>
          <cell r="AX24">
            <v>6.3415348529815674E-2</v>
          </cell>
          <cell r="AY24">
            <v>6.3415348529815674E-2</v>
          </cell>
          <cell r="AZ24">
            <v>6.3415348529815674E-2</v>
          </cell>
          <cell r="BA24">
            <v>6.3415348529815674E-2</v>
          </cell>
          <cell r="BB24">
            <v>6.3415348529815674E-2</v>
          </cell>
          <cell r="BC24">
            <v>6.3415348529815674E-2</v>
          </cell>
          <cell r="BD24">
            <v>6.3415348529815674E-2</v>
          </cell>
          <cell r="BE24">
            <v>6.3415348529815674E-2</v>
          </cell>
          <cell r="BF24">
            <v>6.3415348529815674E-2</v>
          </cell>
          <cell r="BG24">
            <v>6.3415348529815674E-2</v>
          </cell>
          <cell r="BH24">
            <v>6.3415348529815674E-2</v>
          </cell>
          <cell r="BI24">
            <v>6.3415348529815674E-2</v>
          </cell>
          <cell r="BJ24">
            <v>6.3415348529815674E-2</v>
          </cell>
        </row>
        <row r="26">
          <cell r="B26" t="str">
            <v>Estado de Resultados (Acumulado)</v>
          </cell>
        </row>
        <row r="27">
          <cell r="B27">
            <v>19</v>
          </cell>
          <cell r="C27" t="str">
            <v>(+) Ingresos por Intereses</v>
          </cell>
          <cell r="D27">
            <v>19</v>
          </cell>
          <cell r="E27">
            <v>19</v>
          </cell>
          <cell r="F27">
            <v>19</v>
          </cell>
          <cell r="G27">
            <v>19</v>
          </cell>
          <cell r="H27">
            <v>19</v>
          </cell>
          <cell r="I27">
            <v>19</v>
          </cell>
          <cell r="J27">
            <v>19</v>
          </cell>
          <cell r="K27">
            <v>19</v>
          </cell>
          <cell r="L27">
            <v>19</v>
          </cell>
          <cell r="M27">
            <v>19</v>
          </cell>
          <cell r="N27">
            <v>19</v>
          </cell>
          <cell r="O27">
            <v>7.1776120341336805E-2</v>
          </cell>
          <cell r="P27">
            <v>7.8368978751515994E-2</v>
          </cell>
          <cell r="Q27">
            <v>7.7320828284873397E-2</v>
          </cell>
          <cell r="R27">
            <v>7.7041029284128412E-2</v>
          </cell>
          <cell r="S27">
            <v>7.5940178011124529E-2</v>
          </cell>
          <cell r="T27">
            <v>7.8252283889616317E-2</v>
          </cell>
          <cell r="U27">
            <v>7.6167386358802422E-2</v>
          </cell>
          <cell r="V27">
            <v>7.8993982688075365E-2</v>
          </cell>
          <cell r="W27">
            <v>7.735429337257746E-2</v>
          </cell>
          <cell r="X27">
            <v>7.7518435381346798E-2</v>
          </cell>
          <cell r="Y27">
            <v>7.808423854275566E-2</v>
          </cell>
          <cell r="Z27">
            <v>8.0549732345420955E-2</v>
          </cell>
          <cell r="AA27">
            <v>8.2087683944565573E-2</v>
          </cell>
          <cell r="AB27">
            <v>8.2416333029981262E-2</v>
          </cell>
          <cell r="AC27">
            <v>8.4402747089365432E-2</v>
          </cell>
          <cell r="AD27">
            <v>8.1895601856375982E-2</v>
          </cell>
          <cell r="AE27">
            <v>8.2748408914310428E-2</v>
          </cell>
          <cell r="AF27">
            <v>8.1563355763788314E-2</v>
          </cell>
          <cell r="AG27">
            <v>7.8984959645882549E-2</v>
          </cell>
          <cell r="AH27">
            <v>7.742009497394213E-2</v>
          </cell>
          <cell r="AI27">
            <v>7.9513084971642015E-2</v>
          </cell>
          <cell r="AJ27">
            <v>7.7805510690295149E-2</v>
          </cell>
          <cell r="AK27">
            <v>7.5911105793280406E-2</v>
          </cell>
          <cell r="AL27">
            <v>7.5085647778330697E-2</v>
          </cell>
          <cell r="AM27">
            <v>7.4017918579028244E-2</v>
          </cell>
          <cell r="AN27">
            <v>7.467907784586271E-2</v>
          </cell>
          <cell r="AO27">
            <v>7.2787584878566056E-2</v>
          </cell>
          <cell r="AP27">
            <v>6.9750611981944238E-2</v>
          </cell>
          <cell r="AQ27">
            <v>7.2892701665945289E-2</v>
          </cell>
          <cell r="AR27">
            <v>7.2892665863037109E-2</v>
          </cell>
          <cell r="AS27">
            <v>7.2892665863037109E-2</v>
          </cell>
          <cell r="AT27">
            <v>7.2892665863037109E-2</v>
          </cell>
          <cell r="AU27">
            <v>7.2892665863037109E-2</v>
          </cell>
          <cell r="AV27">
            <v>7.2892665863037109E-2</v>
          </cell>
          <cell r="AW27">
            <v>7.2892665863037109E-2</v>
          </cell>
          <cell r="AX27">
            <v>7.2892665863037109E-2</v>
          </cell>
          <cell r="AY27">
            <v>7.2892665863037109E-2</v>
          </cell>
          <cell r="AZ27">
            <v>7.2892665863037109E-2</v>
          </cell>
          <cell r="BA27">
            <v>7.2892665863037109E-2</v>
          </cell>
          <cell r="BB27">
            <v>7.2892665863037109E-2</v>
          </cell>
          <cell r="BC27">
            <v>7.2892665863037109E-2</v>
          </cell>
          <cell r="BD27">
            <v>7.2892665863037109E-2</v>
          </cell>
          <cell r="BE27">
            <v>7.2892665863037109E-2</v>
          </cell>
          <cell r="BF27">
            <v>7.2892665863037109E-2</v>
          </cell>
          <cell r="BG27">
            <v>7.2892665863037109E-2</v>
          </cell>
          <cell r="BH27">
            <v>7.2892665863037109E-2</v>
          </cell>
          <cell r="BI27">
            <v>7.2892665863037109E-2</v>
          </cell>
          <cell r="BJ27">
            <v>7.2892665863037109E-2</v>
          </cell>
          <cell r="BK27">
            <v>7.2892665863037109E-2</v>
          </cell>
          <cell r="BL27">
            <v>7.2892665863037109E-2</v>
          </cell>
          <cell r="BM27">
            <v>7.2892665863037109E-2</v>
          </cell>
          <cell r="BN27">
            <v>7.2892665863037109E-2</v>
          </cell>
          <cell r="BO27">
            <v>7.2892665863037109E-2</v>
          </cell>
          <cell r="BP27">
            <v>7.2892665863037109E-2</v>
          </cell>
          <cell r="BQ27">
            <v>7.2892665863037109E-2</v>
          </cell>
          <cell r="BR27">
            <v>7.2892665863037109E-2</v>
          </cell>
          <cell r="BS27">
            <v>7.2892665863037109E-2</v>
          </cell>
          <cell r="BT27">
            <v>7.2892665863037109E-2</v>
          </cell>
          <cell r="BU27">
            <v>7.2892665863037109E-2</v>
          </cell>
          <cell r="BV27">
            <v>7.2892665863037109E-2</v>
          </cell>
          <cell r="BW27">
            <v>7.2892665863037109E-2</v>
          </cell>
          <cell r="BX27">
            <v>7.2892665863037109E-2</v>
          </cell>
          <cell r="BY27">
            <v>7.2892665863037109E-2</v>
          </cell>
          <cell r="BZ27">
            <v>7.2892665863037109E-2</v>
          </cell>
          <cell r="CA27">
            <v>7.2892665863037109E-2</v>
          </cell>
          <cell r="CB27">
            <v>7.2892665863037109E-2</v>
          </cell>
          <cell r="CC27">
            <v>7.2892665863037109E-2</v>
          </cell>
          <cell r="CD27">
            <v>7.2892665863037109E-2</v>
          </cell>
          <cell r="CE27">
            <v>7.2892665863037109E-2</v>
          </cell>
          <cell r="CF27">
            <v>7.2892665863037109E-2</v>
          </cell>
          <cell r="CG27">
            <v>7.2892665863037109E-2</v>
          </cell>
          <cell r="CH27">
            <v>7.2892665863037109E-2</v>
          </cell>
          <cell r="CI27">
            <v>7.2892665863037109E-2</v>
          </cell>
          <cell r="CJ27">
            <v>7.2892665863037109E-2</v>
          </cell>
          <cell r="CK27">
            <v>7.2892665863037109E-2</v>
          </cell>
          <cell r="CL27">
            <v>7.2892665863037109E-2</v>
          </cell>
          <cell r="CM27">
            <v>7.2892665863037109E-2</v>
          </cell>
          <cell r="CN27">
            <v>7.2892665863037109E-2</v>
          </cell>
          <cell r="CO27">
            <v>7.2892665863037109E-2</v>
          </cell>
          <cell r="CP27">
            <v>7.2892665863037109E-2</v>
          </cell>
          <cell r="CQ27">
            <v>7.2892665863037109E-2</v>
          </cell>
          <cell r="CR27">
            <v>7.2892665863037109E-2</v>
          </cell>
        </row>
        <row r="28">
          <cell r="B28">
            <v>20</v>
          </cell>
          <cell r="C28" t="str">
            <v xml:space="preserve">    Intereses de Disponibilidades</v>
          </cell>
          <cell r="D28">
            <v>20</v>
          </cell>
          <cell r="E28">
            <v>20</v>
          </cell>
          <cell r="F28">
            <v>20</v>
          </cell>
          <cell r="G28">
            <v>20</v>
          </cell>
          <cell r="H28">
            <v>20</v>
          </cell>
          <cell r="I28">
            <v>20</v>
          </cell>
          <cell r="J28">
            <v>20</v>
          </cell>
          <cell r="K28">
            <v>20</v>
          </cell>
          <cell r="L28">
            <v>20</v>
          </cell>
          <cell r="M28">
            <v>20</v>
          </cell>
          <cell r="N28">
            <v>20</v>
          </cell>
          <cell r="O28">
            <v>2.6158467003649395E-3</v>
          </cell>
          <cell r="P28">
            <v>2.8303925331463497E-3</v>
          </cell>
          <cell r="Q28">
            <v>2.7930734104282969E-3</v>
          </cell>
          <cell r="R28">
            <v>2.7323959056614402E-3</v>
          </cell>
          <cell r="S28">
            <v>2.6328543889818788E-3</v>
          </cell>
          <cell r="T28">
            <v>2.6523228767644322E-3</v>
          </cell>
          <cell r="U28">
            <v>2.5199562078898952E-3</v>
          </cell>
          <cell r="V28">
            <v>2.5736822884032786E-3</v>
          </cell>
          <cell r="W28">
            <v>2.4951776518773042E-3</v>
          </cell>
          <cell r="X28">
            <v>2.5026742890468211E-3</v>
          </cell>
          <cell r="Y28">
            <v>2.5096622063928843E-3</v>
          </cell>
          <cell r="Z28">
            <v>2.582717985201355E-3</v>
          </cell>
          <cell r="AA28">
            <v>2.6213607066477951E-3</v>
          </cell>
          <cell r="AB28">
            <v>2.6107958026694127E-3</v>
          </cell>
          <cell r="AC28">
            <v>2.643700436485848E-3</v>
          </cell>
          <cell r="AD28">
            <v>2.5480524103428954E-3</v>
          </cell>
          <cell r="AE28">
            <v>2.5642331489503195E-3</v>
          </cell>
          <cell r="AF28">
            <v>2.5120149884931739E-3</v>
          </cell>
          <cell r="AG28">
            <v>2.4024658210898635E-3</v>
          </cell>
          <cell r="AH28">
            <v>2.315985139376722E-3</v>
          </cell>
          <cell r="AI28">
            <v>2.332780283233801E-3</v>
          </cell>
          <cell r="AJ28">
            <v>2.2535625046232418E-3</v>
          </cell>
          <cell r="AK28">
            <v>2.1484125464403796E-3</v>
          </cell>
          <cell r="AL28">
            <v>2.0898562131880937E-3</v>
          </cell>
          <cell r="AM28">
            <v>2.0109845827102134E-3</v>
          </cell>
          <cell r="AN28">
            <v>1.986813478080328E-3</v>
          </cell>
          <cell r="AO28">
            <v>1.889727793382935E-3</v>
          </cell>
          <cell r="AP28">
            <v>1.7779318401543933E-3</v>
          </cell>
          <cell r="AQ28">
            <v>1.8165637259382301E-3</v>
          </cell>
          <cell r="AR28">
            <v>1.8165633082389832E-3</v>
          </cell>
          <cell r="AS28">
            <v>1.8165633082389832E-3</v>
          </cell>
          <cell r="AT28">
            <v>1.8165633082389832E-3</v>
          </cell>
          <cell r="AU28">
            <v>1.8165633082389832E-3</v>
          </cell>
          <cell r="AV28">
            <v>1.8165633082389832E-3</v>
          </cell>
          <cell r="AW28">
            <v>1.8165633082389832E-3</v>
          </cell>
          <cell r="AX28">
            <v>1.8165633082389832E-3</v>
          </cell>
          <cell r="AY28">
            <v>1.8165633082389832E-3</v>
          </cell>
          <cell r="AZ28">
            <v>1.8165633082389832E-3</v>
          </cell>
          <cell r="BA28">
            <v>1.8165633082389832E-3</v>
          </cell>
          <cell r="BB28">
            <v>1.8165633082389832E-3</v>
          </cell>
          <cell r="BC28">
            <v>1.8165633082389832E-3</v>
          </cell>
          <cell r="BD28">
            <v>1.8165633082389832E-3</v>
          </cell>
          <cell r="BE28">
            <v>1.8165633082389832E-3</v>
          </cell>
          <cell r="BF28">
            <v>1.8165633082389832E-3</v>
          </cell>
          <cell r="BG28">
            <v>1.8165633082389832E-3</v>
          </cell>
          <cell r="BH28">
            <v>1.8165633082389832E-3</v>
          </cell>
          <cell r="BI28">
            <v>1.8165633082389832E-3</v>
          </cell>
          <cell r="BJ28">
            <v>1.8165633082389832E-3</v>
          </cell>
          <cell r="BK28">
            <v>1.8165633082389832E-3</v>
          </cell>
          <cell r="BL28">
            <v>1.8165633082389832E-3</v>
          </cell>
          <cell r="BM28">
            <v>1.8165633082389832E-3</v>
          </cell>
          <cell r="BN28">
            <v>1.8165633082389832E-3</v>
          </cell>
          <cell r="BO28">
            <v>1.8165633082389832E-3</v>
          </cell>
          <cell r="BP28">
            <v>1.8165633082389832E-3</v>
          </cell>
          <cell r="BQ28">
            <v>1.8165633082389832E-3</v>
          </cell>
          <cell r="BR28">
            <v>1.8165633082389832E-3</v>
          </cell>
          <cell r="BS28">
            <v>1.8165633082389832E-3</v>
          </cell>
          <cell r="BT28">
            <v>1.8165633082389832E-3</v>
          </cell>
          <cell r="BU28">
            <v>1.8165633082389832E-3</v>
          </cell>
          <cell r="BV28">
            <v>1.8165633082389832E-3</v>
          </cell>
          <cell r="BW28">
            <v>1.8165633082389832E-3</v>
          </cell>
          <cell r="BX28">
            <v>1.8165633082389832E-3</v>
          </cell>
          <cell r="BY28">
            <v>1.8165633082389832E-3</v>
          </cell>
          <cell r="BZ28">
            <v>1.8165633082389832E-3</v>
          </cell>
          <cell r="CA28">
            <v>1.8165633082389832E-3</v>
          </cell>
          <cell r="CB28">
            <v>1.8165633082389832E-3</v>
          </cell>
          <cell r="CC28">
            <v>1.8165633082389832E-3</v>
          </cell>
          <cell r="CD28">
            <v>1.8165633082389832E-3</v>
          </cell>
          <cell r="CE28">
            <v>1.8165633082389832E-3</v>
          </cell>
          <cell r="CF28">
            <v>1.8165633082389832E-3</v>
          </cell>
          <cell r="CG28">
            <v>1.8165633082389832E-3</v>
          </cell>
          <cell r="CH28">
            <v>1.8165633082389832E-3</v>
          </cell>
          <cell r="CI28">
            <v>1.8165633082389832E-3</v>
          </cell>
          <cell r="CJ28">
            <v>1.8165633082389832E-3</v>
          </cell>
          <cell r="CK28">
            <v>1.8165633082389832E-3</v>
          </cell>
          <cell r="CL28">
            <v>1.8165633082389832E-3</v>
          </cell>
          <cell r="CM28">
            <v>1.8165633082389832E-3</v>
          </cell>
          <cell r="CN28">
            <v>1.8165633082389832E-3</v>
          </cell>
          <cell r="CO28">
            <v>1.8165633082389832E-3</v>
          </cell>
          <cell r="CP28">
            <v>1.8165633082389832E-3</v>
          </cell>
          <cell r="CQ28">
            <v>1.8165633082389832E-3</v>
          </cell>
          <cell r="CR28">
            <v>1.8165633082389832E-3</v>
          </cell>
        </row>
        <row r="29">
          <cell r="B29">
            <v>21</v>
          </cell>
          <cell r="C29" t="str">
            <v xml:space="preserve">    Intereses de Cuentas de Margen</v>
          </cell>
          <cell r="D29">
            <v>21</v>
          </cell>
          <cell r="E29">
            <v>21</v>
          </cell>
          <cell r="F29">
            <v>21</v>
          </cell>
          <cell r="G29">
            <v>21</v>
          </cell>
          <cell r="H29">
            <v>21</v>
          </cell>
          <cell r="I29">
            <v>21</v>
          </cell>
          <cell r="J29">
            <v>21</v>
          </cell>
          <cell r="K29">
            <v>21</v>
          </cell>
          <cell r="L29">
            <v>21</v>
          </cell>
          <cell r="M29">
            <v>21</v>
          </cell>
          <cell r="N29">
            <v>21</v>
          </cell>
          <cell r="O29">
            <v>7.5765977668441922E-5</v>
          </cell>
          <cell r="P29">
            <v>8.3737458002164746E-5</v>
          </cell>
          <cell r="Q29">
            <v>8.6038088968065098E-5</v>
          </cell>
          <cell r="R29">
            <v>8.9365970358148511E-5</v>
          </cell>
          <cell r="S29">
            <v>9.1663428881811067E-5</v>
          </cell>
          <cell r="T29">
            <v>9.7534045604731503E-5</v>
          </cell>
          <cell r="U29">
            <v>9.9515077553492421E-5</v>
          </cell>
          <cell r="V29">
            <v>1.0670665676259986E-4</v>
          </cell>
          <cell r="W29">
            <v>1.0244415501993487E-4</v>
          </cell>
          <cell r="X29">
            <v>1.046996874405418E-4</v>
          </cell>
          <cell r="Y29">
            <v>1.0812976754721209E-4</v>
          </cell>
          <cell r="Z29">
            <v>1.1330634253758798E-4</v>
          </cell>
          <cell r="AA29">
            <v>1.1511193561167283E-4</v>
          </cell>
          <cell r="AB29">
            <v>1.139589134263204E-4</v>
          </cell>
          <cell r="AC29">
            <v>1.1170963840982205E-4</v>
          </cell>
          <cell r="AD29">
            <v>1.0633321891625153E-4</v>
          </cell>
          <cell r="AE29">
            <v>1.0621656085090111E-4</v>
          </cell>
          <cell r="AF29">
            <v>1.0275087792342592E-4</v>
          </cell>
          <cell r="AG29">
            <v>9.6428606063617362E-5</v>
          </cell>
          <cell r="AH29">
            <v>9.2957231599969222E-5</v>
          </cell>
          <cell r="AI29">
            <v>9.6055422385458696E-5</v>
          </cell>
          <cell r="AJ29">
            <v>9.1997530171125365E-5</v>
          </cell>
          <cell r="AK29">
            <v>8.8799491065461313E-5</v>
          </cell>
          <cell r="AL29">
            <v>8.9435126439949873E-5</v>
          </cell>
          <cell r="AM29">
            <v>9.1790589454107202E-5</v>
          </cell>
          <cell r="AN29">
            <v>9.4934650395155426E-5</v>
          </cell>
          <cell r="AO29">
            <v>9.5500591786914046E-5</v>
          </cell>
          <cell r="AP29">
            <v>9.3132119065956871E-5</v>
          </cell>
          <cell r="AQ29">
            <v>9.5133242314160719E-5</v>
          </cell>
          <cell r="AR29">
            <v>9.5133204013109207E-5</v>
          </cell>
          <cell r="AS29">
            <v>9.5133204013109207E-5</v>
          </cell>
          <cell r="AT29">
            <v>9.5133204013109207E-5</v>
          </cell>
          <cell r="AU29">
            <v>9.5133204013109207E-5</v>
          </cell>
          <cell r="AV29">
            <v>9.5133204013109207E-5</v>
          </cell>
          <cell r="AW29">
            <v>9.5133204013109207E-5</v>
          </cell>
          <cell r="AX29">
            <v>9.5133204013109207E-5</v>
          </cell>
          <cell r="AY29">
            <v>9.5133204013109207E-5</v>
          </cell>
          <cell r="AZ29">
            <v>9.5133204013109207E-5</v>
          </cell>
          <cell r="BA29">
            <v>9.5133204013109207E-5</v>
          </cell>
          <cell r="BB29">
            <v>9.5133204013109207E-5</v>
          </cell>
          <cell r="BC29">
            <v>9.5133204013109207E-5</v>
          </cell>
          <cell r="BD29">
            <v>9.5133204013109207E-5</v>
          </cell>
          <cell r="BE29">
            <v>9.5133204013109207E-5</v>
          </cell>
          <cell r="BF29">
            <v>9.5133204013109207E-5</v>
          </cell>
          <cell r="BG29">
            <v>9.5133204013109207E-5</v>
          </cell>
          <cell r="BH29">
            <v>9.5133204013109207E-5</v>
          </cell>
          <cell r="BI29">
            <v>9.5133204013109207E-5</v>
          </cell>
          <cell r="BJ29">
            <v>9.5133204013109207E-5</v>
          </cell>
          <cell r="BK29">
            <v>9.5133204013109207E-5</v>
          </cell>
          <cell r="BL29">
            <v>9.5133204013109207E-5</v>
          </cell>
          <cell r="BM29">
            <v>9.5133204013109207E-5</v>
          </cell>
          <cell r="BN29">
            <v>9.5133204013109207E-5</v>
          </cell>
          <cell r="BO29">
            <v>9.5133204013109207E-5</v>
          </cell>
          <cell r="BP29">
            <v>9.5133204013109207E-5</v>
          </cell>
          <cell r="BQ29">
            <v>9.5133204013109207E-5</v>
          </cell>
          <cell r="BR29">
            <v>9.5133204013109207E-5</v>
          </cell>
          <cell r="BS29">
            <v>9.5133204013109207E-5</v>
          </cell>
          <cell r="BT29">
            <v>9.5133204013109207E-5</v>
          </cell>
          <cell r="BU29">
            <v>9.5133204013109207E-5</v>
          </cell>
          <cell r="BV29">
            <v>9.5133204013109207E-5</v>
          </cell>
          <cell r="BW29">
            <v>9.5133204013109207E-5</v>
          </cell>
          <cell r="BX29">
            <v>9.5133204013109207E-5</v>
          </cell>
          <cell r="BY29">
            <v>9.5133204013109207E-5</v>
          </cell>
          <cell r="BZ29">
            <v>9.5133204013109207E-5</v>
          </cell>
          <cell r="CA29">
            <v>9.5133204013109207E-5</v>
          </cell>
          <cell r="CB29">
            <v>9.5133204013109207E-5</v>
          </cell>
          <cell r="CC29">
            <v>9.5133204013109207E-5</v>
          </cell>
          <cell r="CD29">
            <v>9.5133204013109207E-5</v>
          </cell>
          <cell r="CE29">
            <v>9.5133204013109207E-5</v>
          </cell>
          <cell r="CF29">
            <v>9.5133204013109207E-5</v>
          </cell>
          <cell r="CG29">
            <v>9.5133204013109207E-5</v>
          </cell>
          <cell r="CH29">
            <v>9.5133204013109207E-5</v>
          </cell>
          <cell r="CI29">
            <v>9.5133204013109207E-5</v>
          </cell>
          <cell r="CJ29">
            <v>9.5133204013109207E-5</v>
          </cell>
          <cell r="CK29">
            <v>9.5133204013109207E-5</v>
          </cell>
          <cell r="CL29">
            <v>9.5133204013109207E-5</v>
          </cell>
          <cell r="CM29">
            <v>9.5133204013109207E-5</v>
          </cell>
          <cell r="CN29">
            <v>9.5133204013109207E-5</v>
          </cell>
          <cell r="CO29">
            <v>9.5133204013109207E-5</v>
          </cell>
          <cell r="CP29">
            <v>9.5133204013109207E-5</v>
          </cell>
          <cell r="CQ29">
            <v>9.5133204013109207E-5</v>
          </cell>
          <cell r="CR29">
            <v>9.5133204013109207E-5</v>
          </cell>
        </row>
        <row r="30">
          <cell r="B30">
            <v>22</v>
          </cell>
          <cell r="C30" t="str">
            <v xml:space="preserve">    Intereses de Inversiones en Valores</v>
          </cell>
          <cell r="D30">
            <v>22</v>
          </cell>
          <cell r="E30">
            <v>22</v>
          </cell>
          <cell r="F30">
            <v>22</v>
          </cell>
          <cell r="G30">
            <v>22</v>
          </cell>
          <cell r="H30">
            <v>22</v>
          </cell>
          <cell r="I30">
            <v>22</v>
          </cell>
          <cell r="J30">
            <v>22</v>
          </cell>
          <cell r="K30">
            <v>22</v>
          </cell>
          <cell r="L30">
            <v>22</v>
          </cell>
          <cell r="M30">
            <v>22</v>
          </cell>
          <cell r="N30">
            <v>22</v>
          </cell>
          <cell r="O30">
            <v>1.3247295991236207E-2</v>
          </cell>
          <cell r="P30">
            <v>1.4333362755451853E-2</v>
          </cell>
          <cell r="Q30">
            <v>1.4087278736696201E-2</v>
          </cell>
          <cell r="R30">
            <v>1.4120090012703569E-2</v>
          </cell>
          <cell r="S30">
            <v>1.3918953648143597E-2</v>
          </cell>
          <cell r="T30">
            <v>1.426013002849247E-2</v>
          </cell>
          <cell r="U30">
            <v>1.3901778600053162E-2</v>
          </cell>
          <cell r="V30">
            <v>1.443671797184197E-2</v>
          </cell>
          <cell r="W30">
            <v>1.4197610560796582E-2</v>
          </cell>
          <cell r="X30">
            <v>1.4344454164741147E-2</v>
          </cell>
          <cell r="Y30">
            <v>1.4502760385155794E-2</v>
          </cell>
          <cell r="Z30">
            <v>1.4997845502408159E-2</v>
          </cell>
          <cell r="AA30">
            <v>1.5227958929743216E-2</v>
          </cell>
          <cell r="AB30">
            <v>1.5300225642100465E-2</v>
          </cell>
          <cell r="AC30">
            <v>1.5556332059701227E-2</v>
          </cell>
          <cell r="AD30">
            <v>1.4859874138573492E-2</v>
          </cell>
          <cell r="AE30">
            <v>1.4773443303941794E-2</v>
          </cell>
          <cell r="AF30">
            <v>1.4452971354053587E-2</v>
          </cell>
          <cell r="AG30">
            <v>1.378896639964184E-2</v>
          </cell>
          <cell r="AH30">
            <v>1.3544869750446898E-2</v>
          </cell>
          <cell r="AI30">
            <v>1.3735384801808879E-2</v>
          </cell>
          <cell r="AJ30">
            <v>1.3335505972586573E-2</v>
          </cell>
          <cell r="AK30">
            <v>1.2901759366102755E-2</v>
          </cell>
          <cell r="AL30">
            <v>1.2711434035072888E-2</v>
          </cell>
          <cell r="AM30">
            <v>1.2552251804033488E-2</v>
          </cell>
          <cell r="AN30">
            <v>1.2709214117983328E-2</v>
          </cell>
          <cell r="AO30">
            <v>1.2609296981523762E-2</v>
          </cell>
          <cell r="AP30">
            <v>1.2277635663031616E-2</v>
          </cell>
          <cell r="AQ30">
            <v>1.3013475478231163E-2</v>
          </cell>
          <cell r="AR30">
            <v>1.3013474643230438E-2</v>
          </cell>
          <cell r="AS30">
            <v>1.3013474643230438E-2</v>
          </cell>
          <cell r="AT30">
            <v>1.3013474643230438E-2</v>
          </cell>
          <cell r="AU30">
            <v>1.3013474643230438E-2</v>
          </cell>
          <cell r="AV30">
            <v>1.3013474643230438E-2</v>
          </cell>
          <cell r="AW30">
            <v>1.3013474643230438E-2</v>
          </cell>
          <cell r="AX30">
            <v>1.3013474643230438E-2</v>
          </cell>
          <cell r="AY30">
            <v>1.3013474643230438E-2</v>
          </cell>
          <cell r="AZ30">
            <v>1.3013474643230438E-2</v>
          </cell>
          <cell r="BA30">
            <v>1.3013474643230438E-2</v>
          </cell>
          <cell r="BB30">
            <v>1.3013474643230438E-2</v>
          </cell>
          <cell r="BC30">
            <v>1.3013474643230438E-2</v>
          </cell>
          <cell r="BD30">
            <v>1.3013474643230438E-2</v>
          </cell>
          <cell r="BE30">
            <v>1.3013474643230438E-2</v>
          </cell>
          <cell r="BF30">
            <v>1.3013474643230438E-2</v>
          </cell>
          <cell r="BG30">
            <v>1.3013474643230438E-2</v>
          </cell>
          <cell r="BH30">
            <v>1.3013474643230438E-2</v>
          </cell>
          <cell r="BI30">
            <v>1.3013474643230438E-2</v>
          </cell>
          <cell r="BJ30">
            <v>1.3013474643230438E-2</v>
          </cell>
          <cell r="BK30">
            <v>1.3013474643230438E-2</v>
          </cell>
          <cell r="BL30">
            <v>1.3013474643230438E-2</v>
          </cell>
          <cell r="BM30">
            <v>1.3013474643230438E-2</v>
          </cell>
          <cell r="BN30">
            <v>1.3013474643230438E-2</v>
          </cell>
          <cell r="BO30">
            <v>1.3013474643230438E-2</v>
          </cell>
          <cell r="BP30">
            <v>1.3013474643230438E-2</v>
          </cell>
          <cell r="BQ30">
            <v>1.3013474643230438E-2</v>
          </cell>
          <cell r="BR30">
            <v>1.3013474643230438E-2</v>
          </cell>
          <cell r="BS30">
            <v>1.3013474643230438E-2</v>
          </cell>
          <cell r="BT30">
            <v>1.3013474643230438E-2</v>
          </cell>
          <cell r="BU30">
            <v>1.3013474643230438E-2</v>
          </cell>
          <cell r="BV30">
            <v>1.3013474643230438E-2</v>
          </cell>
          <cell r="BW30">
            <v>1.3013474643230438E-2</v>
          </cell>
          <cell r="BX30">
            <v>1.3013474643230438E-2</v>
          </cell>
          <cell r="BY30">
            <v>1.3013474643230438E-2</v>
          </cell>
          <cell r="BZ30">
            <v>1.3013474643230438E-2</v>
          </cell>
          <cell r="CA30">
            <v>1.3013474643230438E-2</v>
          </cell>
          <cell r="CB30">
            <v>1.3013474643230438E-2</v>
          </cell>
          <cell r="CC30">
            <v>1.3013474643230438E-2</v>
          </cell>
          <cell r="CD30">
            <v>1.3013474643230438E-2</v>
          </cell>
          <cell r="CE30">
            <v>1.3013474643230438E-2</v>
          </cell>
          <cell r="CF30">
            <v>1.3013474643230438E-2</v>
          </cell>
          <cell r="CG30">
            <v>1.3013474643230438E-2</v>
          </cell>
          <cell r="CH30">
            <v>1.3013474643230438E-2</v>
          </cell>
          <cell r="CI30">
            <v>1.3013474643230438E-2</v>
          </cell>
          <cell r="CJ30">
            <v>1.3013474643230438E-2</v>
          </cell>
          <cell r="CK30">
            <v>1.3013474643230438E-2</v>
          </cell>
          <cell r="CL30">
            <v>1.3013474643230438E-2</v>
          </cell>
          <cell r="CM30">
            <v>1.3013474643230438E-2</v>
          </cell>
          <cell r="CN30">
            <v>1.3013474643230438E-2</v>
          </cell>
          <cell r="CO30">
            <v>1.3013474643230438E-2</v>
          </cell>
          <cell r="CP30">
            <v>1.3013474643230438E-2</v>
          </cell>
          <cell r="CQ30">
            <v>1.3013474643230438E-2</v>
          </cell>
          <cell r="CR30">
            <v>1.3013474643230438E-2</v>
          </cell>
        </row>
        <row r="31">
          <cell r="B31">
            <v>23</v>
          </cell>
          <cell r="C31" t="str">
            <v xml:space="preserve">    Intereses de Operaciones de Reporto</v>
          </cell>
          <cell r="D31">
            <v>23</v>
          </cell>
          <cell r="E31">
            <v>23</v>
          </cell>
          <cell r="F31">
            <v>23</v>
          </cell>
          <cell r="G31">
            <v>23</v>
          </cell>
          <cell r="H31">
            <v>23</v>
          </cell>
          <cell r="I31">
            <v>23</v>
          </cell>
          <cell r="J31">
            <v>23</v>
          </cell>
          <cell r="K31">
            <v>23</v>
          </cell>
          <cell r="L31">
            <v>23</v>
          </cell>
          <cell r="M31">
            <v>23</v>
          </cell>
          <cell r="N31">
            <v>23</v>
          </cell>
          <cell r="O31">
            <v>1.1114775286825637E-3</v>
          </cell>
          <cell r="P31">
            <v>1.1517892289060598E-3</v>
          </cell>
          <cell r="Q31">
            <v>1.0707747712601059E-3</v>
          </cell>
          <cell r="R31">
            <v>1.0325356137859557E-3</v>
          </cell>
          <cell r="S31">
            <v>1.0288170691879598E-3</v>
          </cell>
          <cell r="T31">
            <v>1.0073400785216861E-3</v>
          </cell>
          <cell r="U31">
            <v>9.1005338069837351E-4</v>
          </cell>
          <cell r="V31">
            <v>8.8602101277519764E-4</v>
          </cell>
          <cell r="W31">
            <v>8.2784856278234054E-4</v>
          </cell>
          <cell r="X31">
            <v>8.3143724477998944E-4</v>
          </cell>
          <cell r="Y31">
            <v>8.5560741562569758E-4</v>
          </cell>
          <cell r="Z31">
            <v>8.8918722417124097E-4</v>
          </cell>
          <cell r="AA31">
            <v>9.460576464196713E-4</v>
          </cell>
          <cell r="AB31">
            <v>1.0095895952263992E-3</v>
          </cell>
          <cell r="AC31">
            <v>1.0826267145007714E-3</v>
          </cell>
          <cell r="AD31">
            <v>1.0330426445227983E-3</v>
          </cell>
          <cell r="AE31">
            <v>1.0179849067899717E-3</v>
          </cell>
          <cell r="AF31">
            <v>1.0454992603991387E-3</v>
          </cell>
          <cell r="AG31">
            <v>1.0534908543012799E-3</v>
          </cell>
          <cell r="AH31">
            <v>1.0328107388331001E-3</v>
          </cell>
          <cell r="AI31">
            <v>1.0739094809751875E-3</v>
          </cell>
          <cell r="AJ31">
            <v>1.0403377480962483E-3</v>
          </cell>
          <cell r="AK31">
            <v>9.5621740482995741E-4</v>
          </cell>
          <cell r="AL31">
            <v>8.6352079614224046E-4</v>
          </cell>
          <cell r="AM31">
            <v>7.971538184671957E-4</v>
          </cell>
          <cell r="AN31">
            <v>7.1214031206000229E-4</v>
          </cell>
          <cell r="AO31">
            <v>5.8781930287908526E-4</v>
          </cell>
          <cell r="AP31">
            <v>4.8786888146312978E-4</v>
          </cell>
          <cell r="AQ31">
            <v>4.7036761872329625E-4</v>
          </cell>
          <cell r="AR31">
            <v>4.7036749310791492E-4</v>
          </cell>
          <cell r="AS31">
            <v>4.7036749310791492E-4</v>
          </cell>
          <cell r="AT31">
            <v>4.7036749310791492E-4</v>
          </cell>
          <cell r="AU31">
            <v>4.7036749310791492E-4</v>
          </cell>
          <cell r="AV31">
            <v>4.7036749310791492E-4</v>
          </cell>
          <cell r="AW31">
            <v>4.7036749310791492E-4</v>
          </cell>
          <cell r="AX31">
            <v>4.7036749310791492E-4</v>
          </cell>
          <cell r="AY31">
            <v>4.7036749310791492E-4</v>
          </cell>
          <cell r="AZ31">
            <v>4.7036749310791492E-4</v>
          </cell>
          <cell r="BA31">
            <v>4.7036749310791492E-4</v>
          </cell>
          <cell r="BB31">
            <v>4.7036749310791492E-4</v>
          </cell>
          <cell r="BC31">
            <v>4.7036749310791492E-4</v>
          </cell>
          <cell r="BD31">
            <v>4.7036749310791492E-4</v>
          </cell>
          <cell r="BE31">
            <v>4.7036749310791492E-4</v>
          </cell>
          <cell r="BF31">
            <v>4.7036749310791492E-4</v>
          </cell>
          <cell r="BG31">
            <v>4.7036749310791492E-4</v>
          </cell>
          <cell r="BH31">
            <v>4.7036749310791492E-4</v>
          </cell>
          <cell r="BI31">
            <v>4.7036749310791492E-4</v>
          </cell>
          <cell r="BJ31">
            <v>4.7036749310791492E-4</v>
          </cell>
          <cell r="BK31">
            <v>4.7036749310791492E-4</v>
          </cell>
          <cell r="BL31">
            <v>4.7036749310791492E-4</v>
          </cell>
          <cell r="BM31">
            <v>4.7036749310791492E-4</v>
          </cell>
          <cell r="BN31">
            <v>4.7036749310791492E-4</v>
          </cell>
          <cell r="BO31">
            <v>4.7036749310791492E-4</v>
          </cell>
          <cell r="BP31">
            <v>4.7036749310791492E-4</v>
          </cell>
          <cell r="BQ31">
            <v>4.7036749310791492E-4</v>
          </cell>
          <cell r="BR31">
            <v>4.7036749310791492E-4</v>
          </cell>
          <cell r="BS31">
            <v>4.7036749310791492E-4</v>
          </cell>
          <cell r="BT31">
            <v>4.7036749310791492E-4</v>
          </cell>
          <cell r="BU31">
            <v>4.7036749310791492E-4</v>
          </cell>
          <cell r="BV31">
            <v>4.7036749310791492E-4</v>
          </cell>
          <cell r="BW31">
            <v>4.7036749310791492E-4</v>
          </cell>
          <cell r="BX31">
            <v>4.7036749310791492E-4</v>
          </cell>
          <cell r="BY31">
            <v>4.7036749310791492E-4</v>
          </cell>
          <cell r="BZ31">
            <v>4.7036749310791492E-4</v>
          </cell>
          <cell r="CA31">
            <v>4.7036749310791492E-4</v>
          </cell>
          <cell r="CB31">
            <v>4.7036749310791492E-4</v>
          </cell>
          <cell r="CC31">
            <v>4.7036749310791492E-4</v>
          </cell>
          <cell r="CD31">
            <v>4.7036749310791492E-4</v>
          </cell>
          <cell r="CE31">
            <v>4.7036749310791492E-4</v>
          </cell>
          <cell r="CF31">
            <v>4.7036749310791492E-4</v>
          </cell>
          <cell r="CG31">
            <v>4.7036749310791492E-4</v>
          </cell>
          <cell r="CH31">
            <v>4.7036749310791492E-4</v>
          </cell>
          <cell r="CI31">
            <v>4.7036749310791492E-4</v>
          </cell>
          <cell r="CJ31">
            <v>4.7036749310791492E-4</v>
          </cell>
          <cell r="CK31">
            <v>4.7036749310791492E-4</v>
          </cell>
          <cell r="CL31">
            <v>4.7036749310791492E-4</v>
          </cell>
          <cell r="CM31">
            <v>4.7036749310791492E-4</v>
          </cell>
          <cell r="CN31">
            <v>4.7036749310791492E-4</v>
          </cell>
          <cell r="CO31">
            <v>4.7036749310791492E-4</v>
          </cell>
          <cell r="CP31">
            <v>4.7036749310791492E-4</v>
          </cell>
          <cell r="CQ31">
            <v>4.7036749310791492E-4</v>
          </cell>
          <cell r="CR31">
            <v>4.7036749310791492E-4</v>
          </cell>
        </row>
        <row r="32">
          <cell r="B32">
            <v>24</v>
          </cell>
          <cell r="C32" t="str">
            <v xml:space="preserve">    Intereses de Cartera de Crédito Vigente</v>
          </cell>
          <cell r="D32">
            <v>24</v>
          </cell>
          <cell r="E32">
            <v>24</v>
          </cell>
          <cell r="F32">
            <v>24</v>
          </cell>
          <cell r="G32">
            <v>24</v>
          </cell>
          <cell r="H32">
            <v>24</v>
          </cell>
          <cell r="I32">
            <v>24</v>
          </cell>
          <cell r="J32">
            <v>24</v>
          </cell>
          <cell r="K32">
            <v>24</v>
          </cell>
          <cell r="L32">
            <v>24</v>
          </cell>
          <cell r="M32">
            <v>24</v>
          </cell>
          <cell r="N32">
            <v>24</v>
          </cell>
          <cell r="O32">
            <v>5.1824139665908313E-2</v>
          </cell>
          <cell r="P32">
            <v>5.6797180001478847E-2</v>
          </cell>
          <cell r="Q32">
            <v>5.6242209685775577E-2</v>
          </cell>
          <cell r="R32">
            <v>5.6049956847178679E-2</v>
          </cell>
          <cell r="S32">
            <v>5.5295652828726366E-2</v>
          </cell>
          <cell r="T32">
            <v>5.7128756854620731E-2</v>
          </cell>
          <cell r="U32">
            <v>5.5714682435570533E-2</v>
          </cell>
          <cell r="V32">
            <v>5.7923570308607904E-2</v>
          </cell>
          <cell r="W32">
            <v>5.6730292447623204E-2</v>
          </cell>
          <cell r="X32">
            <v>5.6784414441024202E-2</v>
          </cell>
          <cell r="Y32">
            <v>5.7183425489015415E-2</v>
          </cell>
          <cell r="Z32">
            <v>5.9104532564391764E-2</v>
          </cell>
          <cell r="AA32">
            <v>6.0351627446389972E-2</v>
          </cell>
          <cell r="AB32">
            <v>6.0573058971626112E-2</v>
          </cell>
          <cell r="AC32">
            <v>6.2107168151667655E-2</v>
          </cell>
          <cell r="AD32">
            <v>6.0520663433118786E-2</v>
          </cell>
          <cell r="AE32">
            <v>6.1514330058393976E-2</v>
          </cell>
          <cell r="AF32">
            <v>6.0728172251177388E-2</v>
          </cell>
          <cell r="AG32">
            <v>5.9081121855332992E-2</v>
          </cell>
          <cell r="AH32">
            <v>5.798798509965309E-2</v>
          </cell>
          <cell r="AI32">
            <v>5.978600002220532E-2</v>
          </cell>
          <cell r="AJ32">
            <v>5.866402202462135E-2</v>
          </cell>
          <cell r="AK32">
            <v>5.7497663381475071E-2</v>
          </cell>
          <cell r="AL32">
            <v>5.7067902455575123E-2</v>
          </cell>
          <cell r="AM32">
            <v>5.6312012635623014E-2</v>
          </cell>
          <cell r="AN32">
            <v>5.6917328729438832E-2</v>
          </cell>
          <cell r="AO32">
            <v>5.5423236178365885E-2</v>
          </cell>
          <cell r="AP32">
            <v>5.3082420588424689E-2</v>
          </cell>
          <cell r="AQ32">
            <v>5.5352775025641628E-2</v>
          </cell>
          <cell r="AR32">
            <v>5.5352747440338135E-2</v>
          </cell>
          <cell r="AS32">
            <v>5.5352747440338135E-2</v>
          </cell>
          <cell r="AT32">
            <v>5.5352747440338135E-2</v>
          </cell>
          <cell r="AU32">
            <v>5.5352747440338135E-2</v>
          </cell>
          <cell r="AV32">
            <v>5.5352747440338135E-2</v>
          </cell>
          <cell r="AW32">
            <v>5.5352747440338135E-2</v>
          </cell>
          <cell r="AX32">
            <v>5.5352747440338135E-2</v>
          </cell>
          <cell r="AY32">
            <v>5.5352747440338135E-2</v>
          </cell>
          <cell r="AZ32">
            <v>5.5352747440338135E-2</v>
          </cell>
          <cell r="BA32">
            <v>5.5352747440338135E-2</v>
          </cell>
          <cell r="BB32">
            <v>5.5352747440338135E-2</v>
          </cell>
          <cell r="BC32">
            <v>5.5352747440338135E-2</v>
          </cell>
          <cell r="BD32">
            <v>5.5352747440338135E-2</v>
          </cell>
          <cell r="BE32">
            <v>5.5352747440338135E-2</v>
          </cell>
          <cell r="BF32">
            <v>5.5352747440338135E-2</v>
          </cell>
          <cell r="BG32">
            <v>5.5352747440338135E-2</v>
          </cell>
          <cell r="BH32">
            <v>5.5352747440338135E-2</v>
          </cell>
          <cell r="BI32">
            <v>5.5352747440338135E-2</v>
          </cell>
          <cell r="BJ32">
            <v>5.5352747440338135E-2</v>
          </cell>
          <cell r="BK32">
            <v>5.5352747440338135E-2</v>
          </cell>
          <cell r="BL32">
            <v>5.5352747440338135E-2</v>
          </cell>
          <cell r="BM32">
            <v>5.5352747440338135E-2</v>
          </cell>
          <cell r="BN32">
            <v>5.5352747440338135E-2</v>
          </cell>
          <cell r="BO32">
            <v>5.5352747440338135E-2</v>
          </cell>
          <cell r="BP32">
            <v>5.5352747440338135E-2</v>
          </cell>
          <cell r="BQ32">
            <v>5.5352747440338135E-2</v>
          </cell>
          <cell r="BR32">
            <v>5.5352747440338135E-2</v>
          </cell>
          <cell r="BS32">
            <v>5.5352747440338135E-2</v>
          </cell>
          <cell r="BT32">
            <v>5.5352747440338135E-2</v>
          </cell>
          <cell r="BU32">
            <v>5.5352747440338135E-2</v>
          </cell>
          <cell r="BV32">
            <v>5.5352747440338135E-2</v>
          </cell>
          <cell r="BW32">
            <v>5.5352747440338135E-2</v>
          </cell>
          <cell r="BX32">
            <v>5.5352747440338135E-2</v>
          </cell>
          <cell r="BY32">
            <v>5.5352747440338135E-2</v>
          </cell>
          <cell r="BZ32">
            <v>5.5352747440338135E-2</v>
          </cell>
          <cell r="CA32">
            <v>5.5352747440338135E-2</v>
          </cell>
          <cell r="CB32">
            <v>5.5352747440338135E-2</v>
          </cell>
          <cell r="CC32">
            <v>5.5352747440338135E-2</v>
          </cell>
          <cell r="CD32">
            <v>5.5352747440338135E-2</v>
          </cell>
          <cell r="CE32">
            <v>5.5352747440338135E-2</v>
          </cell>
          <cell r="CF32">
            <v>5.5352747440338135E-2</v>
          </cell>
          <cell r="CG32">
            <v>5.5352747440338135E-2</v>
          </cell>
          <cell r="CH32">
            <v>5.5352747440338135E-2</v>
          </cell>
          <cell r="CI32">
            <v>5.5352747440338135E-2</v>
          </cell>
          <cell r="CJ32">
            <v>5.5352747440338135E-2</v>
          </cell>
          <cell r="CK32">
            <v>5.5352747440338135E-2</v>
          </cell>
          <cell r="CL32">
            <v>5.5352747440338135E-2</v>
          </cell>
          <cell r="CM32">
            <v>5.5352747440338135E-2</v>
          </cell>
          <cell r="CN32">
            <v>5.5352747440338135E-2</v>
          </cell>
          <cell r="CO32">
            <v>5.5352747440338135E-2</v>
          </cell>
          <cell r="CP32">
            <v>5.5352747440338135E-2</v>
          </cell>
          <cell r="CQ32">
            <v>5.5352747440338135E-2</v>
          </cell>
          <cell r="CR32">
            <v>5.5352747440338135E-2</v>
          </cell>
        </row>
        <row r="33">
          <cell r="B33">
            <v>25</v>
          </cell>
          <cell r="C33" t="str">
            <v xml:space="preserve">    Intereses de Cartera de Crédito Vencida</v>
          </cell>
          <cell r="D33">
            <v>25</v>
          </cell>
          <cell r="E33">
            <v>25</v>
          </cell>
          <cell r="F33">
            <v>25</v>
          </cell>
          <cell r="G33">
            <v>25</v>
          </cell>
          <cell r="H33">
            <v>25</v>
          </cell>
          <cell r="I33">
            <v>25</v>
          </cell>
          <cell r="J33">
            <v>25</v>
          </cell>
          <cell r="K33">
            <v>25</v>
          </cell>
          <cell r="L33">
            <v>25</v>
          </cell>
          <cell r="M33">
            <v>25</v>
          </cell>
          <cell r="N33">
            <v>25</v>
          </cell>
          <cell r="O33">
            <v>3.0224511421870061E-4</v>
          </cell>
          <cell r="P33">
            <v>3.3008924014483267E-4</v>
          </cell>
          <cell r="Q33">
            <v>3.2321232727360841E-4</v>
          </cell>
          <cell r="R33">
            <v>3.1984344704563022E-4</v>
          </cell>
          <cell r="S33">
            <v>3.1437063464846579E-4</v>
          </cell>
          <cell r="T33">
            <v>3.2465545506929608E-4</v>
          </cell>
          <cell r="U33">
            <v>3.059285666334342E-4</v>
          </cell>
          <cell r="V33">
            <v>3.106344995242353E-4</v>
          </cell>
          <cell r="W33">
            <v>3.0992618133453054E-4</v>
          </cell>
          <cell r="X33">
            <v>3.0467112165159994E-4</v>
          </cell>
          <cell r="Y33">
            <v>3.1130509832345431E-4</v>
          </cell>
          <cell r="Z33">
            <v>3.0780556503837175E-4</v>
          </cell>
          <cell r="AA33">
            <v>3.1192996940247519E-4</v>
          </cell>
          <cell r="AB33">
            <v>3.1568056080075294E-4</v>
          </cell>
          <cell r="AC33">
            <v>3.2226095769814653E-4</v>
          </cell>
          <cell r="AD33">
            <v>3.0934913915065925E-4</v>
          </cell>
          <cell r="AE33">
            <v>3.0857404959085377E-4</v>
          </cell>
          <cell r="AF33">
            <v>2.9511553708652546E-4</v>
          </cell>
          <cell r="AG33">
            <v>2.8182286907166889E-4</v>
          </cell>
          <cell r="AH33">
            <v>2.7059179302034816E-4</v>
          </cell>
          <cell r="AI33">
            <v>2.6609225902325933E-4</v>
          </cell>
          <cell r="AJ33">
            <v>2.607296827617868E-4</v>
          </cell>
          <cell r="AK33">
            <v>2.4504106697298845E-4</v>
          </cell>
          <cell r="AL33">
            <v>2.3814090467676863E-4</v>
          </cell>
          <cell r="AM33">
            <v>2.3065158462899025E-4</v>
          </cell>
          <cell r="AN33">
            <v>2.1966817447184494E-4</v>
          </cell>
          <cell r="AO33">
            <v>2.0804116972287758E-4</v>
          </cell>
          <cell r="AP33">
            <v>1.9578829093961484E-4</v>
          </cell>
          <cell r="AQ33">
            <v>2.0023319965650446E-4</v>
          </cell>
          <cell r="AR33">
            <v>2.0023318938910961E-4</v>
          </cell>
          <cell r="AS33">
            <v>2.0023318938910961E-4</v>
          </cell>
          <cell r="AT33">
            <v>2.0023318938910961E-4</v>
          </cell>
          <cell r="AU33">
            <v>2.0023318938910961E-4</v>
          </cell>
          <cell r="AV33">
            <v>2.0023318938910961E-4</v>
          </cell>
          <cell r="AW33">
            <v>2.0023318938910961E-4</v>
          </cell>
          <cell r="AX33">
            <v>2.0023318938910961E-4</v>
          </cell>
          <cell r="AY33">
            <v>2.0023318938910961E-4</v>
          </cell>
          <cell r="AZ33">
            <v>2.0023318938910961E-4</v>
          </cell>
          <cell r="BA33">
            <v>2.0023318938910961E-4</v>
          </cell>
          <cell r="BB33">
            <v>2.0023318938910961E-4</v>
          </cell>
          <cell r="BC33">
            <v>2.0023318938910961E-4</v>
          </cell>
          <cell r="BD33">
            <v>2.0023318938910961E-4</v>
          </cell>
          <cell r="BE33">
            <v>2.0023318938910961E-4</v>
          </cell>
          <cell r="BF33">
            <v>2.0023318938910961E-4</v>
          </cell>
          <cell r="BG33">
            <v>2.0023318938910961E-4</v>
          </cell>
          <cell r="BH33">
            <v>2.0023318938910961E-4</v>
          </cell>
          <cell r="BI33">
            <v>2.0023318938910961E-4</v>
          </cell>
          <cell r="BJ33">
            <v>2.0023318938910961E-4</v>
          </cell>
          <cell r="BK33">
            <v>2.0023318938910961E-4</v>
          </cell>
          <cell r="BL33">
            <v>2.0023318938910961E-4</v>
          </cell>
          <cell r="BM33">
            <v>2.0023318938910961E-4</v>
          </cell>
          <cell r="BN33">
            <v>2.0023318938910961E-4</v>
          </cell>
          <cell r="BO33">
            <v>2.0023318938910961E-4</v>
          </cell>
          <cell r="BP33">
            <v>2.0023318938910961E-4</v>
          </cell>
          <cell r="BQ33">
            <v>2.0023318938910961E-4</v>
          </cell>
          <cell r="BR33">
            <v>2.0023318938910961E-4</v>
          </cell>
          <cell r="BS33">
            <v>2.0023318938910961E-4</v>
          </cell>
          <cell r="BT33">
            <v>2.0023318938910961E-4</v>
          </cell>
          <cell r="BU33">
            <v>2.0023318938910961E-4</v>
          </cell>
          <cell r="BV33">
            <v>2.0023318938910961E-4</v>
          </cell>
          <cell r="BW33">
            <v>2.0023318938910961E-4</v>
          </cell>
          <cell r="BX33">
            <v>2.0023318938910961E-4</v>
          </cell>
          <cell r="BY33">
            <v>2.0023318938910961E-4</v>
          </cell>
          <cell r="BZ33">
            <v>2.0023318938910961E-4</v>
          </cell>
          <cell r="CA33">
            <v>2.0023318938910961E-4</v>
          </cell>
          <cell r="CB33">
            <v>2.0023318938910961E-4</v>
          </cell>
          <cell r="CC33">
            <v>2.0023318938910961E-4</v>
          </cell>
          <cell r="CD33">
            <v>2.0023318938910961E-4</v>
          </cell>
          <cell r="CE33">
            <v>2.0023318938910961E-4</v>
          </cell>
          <cell r="CF33">
            <v>2.0023318938910961E-4</v>
          </cell>
          <cell r="CG33">
            <v>2.0023318938910961E-4</v>
          </cell>
          <cell r="CH33">
            <v>2.0023318938910961E-4</v>
          </cell>
          <cell r="CI33">
            <v>2.0023318938910961E-4</v>
          </cell>
          <cell r="CJ33">
            <v>2.0023318938910961E-4</v>
          </cell>
          <cell r="CK33">
            <v>2.0023318938910961E-4</v>
          </cell>
          <cell r="CL33">
            <v>2.0023318938910961E-4</v>
          </cell>
          <cell r="CM33">
            <v>2.0023318938910961E-4</v>
          </cell>
          <cell r="CN33">
            <v>2.0023318938910961E-4</v>
          </cell>
          <cell r="CO33">
            <v>2.0023318938910961E-4</v>
          </cell>
          <cell r="CP33">
            <v>2.0023318938910961E-4</v>
          </cell>
          <cell r="CQ33">
            <v>2.0023318938910961E-4</v>
          </cell>
          <cell r="CR33">
            <v>2.0023318938910961E-4</v>
          </cell>
        </row>
        <row r="34">
          <cell r="B34">
            <v>26</v>
          </cell>
          <cell r="C34" t="str">
            <v xml:space="preserve">    Comisiones por el Otorgamiento del Crédito</v>
          </cell>
          <cell r="D34">
            <v>26</v>
          </cell>
          <cell r="E34">
            <v>26</v>
          </cell>
          <cell r="F34">
            <v>26</v>
          </cell>
          <cell r="G34">
            <v>26</v>
          </cell>
          <cell r="H34">
            <v>26</v>
          </cell>
          <cell r="I34">
            <v>26</v>
          </cell>
          <cell r="J34">
            <v>26</v>
          </cell>
          <cell r="K34">
            <v>26</v>
          </cell>
          <cell r="L34">
            <v>26</v>
          </cell>
          <cell r="M34">
            <v>26</v>
          </cell>
          <cell r="N34">
            <v>26</v>
          </cell>
          <cell r="O34">
            <v>7.9449675041058491E-4</v>
          </cell>
          <cell r="P34">
            <v>8.6784320339317424E-4</v>
          </cell>
          <cell r="Q34">
            <v>8.2434747083002624E-4</v>
          </cell>
          <cell r="R34">
            <v>8.2325744320022E-4</v>
          </cell>
          <cell r="S34">
            <v>7.9505162225098638E-4</v>
          </cell>
          <cell r="T34">
            <v>8.0304189834842798E-4</v>
          </cell>
          <cell r="U34">
            <v>7.78853535868988E-4</v>
          </cell>
          <cell r="V34">
            <v>8.0125195919254267E-4</v>
          </cell>
          <cell r="W34">
            <v>7.6350626012223826E-4</v>
          </cell>
          <cell r="X34">
            <v>7.3459652339000062E-4</v>
          </cell>
          <cell r="Y34">
            <v>7.6917400177811137E-4</v>
          </cell>
          <cell r="Z34">
            <v>7.4297606988103857E-4</v>
          </cell>
          <cell r="AA34">
            <v>7.5680215293073491E-4</v>
          </cell>
          <cell r="AB34">
            <v>7.4280508795317569E-4</v>
          </cell>
          <cell r="AC34">
            <v>7.7123516118376176E-4</v>
          </cell>
          <cell r="AD34">
            <v>7.4101710401487794E-4</v>
          </cell>
          <cell r="AE34">
            <v>7.3747297232486784E-4</v>
          </cell>
          <cell r="AF34">
            <v>7.6276258117024469E-4</v>
          </cell>
          <cell r="AG34">
            <v>7.4477494013038535E-4</v>
          </cell>
          <cell r="AH34">
            <v>7.2989010989362064E-4</v>
          </cell>
          <cell r="AI34">
            <v>7.656426630380719E-4</v>
          </cell>
          <cell r="AJ34">
            <v>7.5091368532233271E-4</v>
          </cell>
          <cell r="AK34">
            <v>7.3398998644454128E-4</v>
          </cell>
          <cell r="AL34">
            <v>7.3981458088793019E-4</v>
          </cell>
          <cell r="AM34">
            <v>7.3375914096351056E-4</v>
          </cell>
          <cell r="AN34">
            <v>7.5917335854087302E-4</v>
          </cell>
          <cell r="AO34">
            <v>7.4763015963057189E-4</v>
          </cell>
          <cell r="AP34">
            <v>7.1472397737515965E-4</v>
          </cell>
          <cell r="AQ34">
            <v>7.514945350378452E-4</v>
          </cell>
          <cell r="AR34">
            <v>7.5149443000555038E-4</v>
          </cell>
          <cell r="AS34">
            <v>7.5149443000555038E-4</v>
          </cell>
          <cell r="AT34">
            <v>7.5149443000555038E-4</v>
          </cell>
          <cell r="AU34">
            <v>7.5149443000555038E-4</v>
          </cell>
          <cell r="AV34">
            <v>7.5149443000555038E-4</v>
          </cell>
          <cell r="AW34">
            <v>7.5149443000555038E-4</v>
          </cell>
          <cell r="AX34">
            <v>7.5149443000555038E-4</v>
          </cell>
          <cell r="AY34">
            <v>7.5149443000555038E-4</v>
          </cell>
          <cell r="AZ34">
            <v>7.5149443000555038E-4</v>
          </cell>
          <cell r="BA34">
            <v>7.5149443000555038E-4</v>
          </cell>
          <cell r="BB34">
            <v>7.5149443000555038E-4</v>
          </cell>
          <cell r="BC34">
            <v>7.5149443000555038E-4</v>
          </cell>
          <cell r="BD34">
            <v>7.5149443000555038E-4</v>
          </cell>
          <cell r="BE34">
            <v>7.5149443000555038E-4</v>
          </cell>
          <cell r="BF34">
            <v>7.5149443000555038E-4</v>
          </cell>
          <cell r="BG34">
            <v>7.5149443000555038E-4</v>
          </cell>
          <cell r="BH34">
            <v>7.5149443000555038E-4</v>
          </cell>
          <cell r="BI34">
            <v>7.5149443000555038E-4</v>
          </cell>
          <cell r="BJ34">
            <v>7.5149443000555038E-4</v>
          </cell>
          <cell r="BK34">
            <v>7.5149443000555038E-4</v>
          </cell>
          <cell r="BL34">
            <v>7.5149443000555038E-4</v>
          </cell>
          <cell r="BM34">
            <v>7.5149443000555038E-4</v>
          </cell>
          <cell r="BN34">
            <v>7.5149443000555038E-4</v>
          </cell>
          <cell r="BO34">
            <v>7.5149443000555038E-4</v>
          </cell>
          <cell r="BP34">
            <v>7.5149443000555038E-4</v>
          </cell>
          <cell r="BQ34">
            <v>7.5149443000555038E-4</v>
          </cell>
          <cell r="BR34">
            <v>7.5149443000555038E-4</v>
          </cell>
          <cell r="BS34">
            <v>7.5149443000555038E-4</v>
          </cell>
          <cell r="BT34">
            <v>7.5149443000555038E-4</v>
          </cell>
          <cell r="BU34">
            <v>7.5149443000555038E-4</v>
          </cell>
          <cell r="BV34">
            <v>7.5149443000555038E-4</v>
          </cell>
          <cell r="BW34">
            <v>7.5149443000555038E-4</v>
          </cell>
          <cell r="BX34">
            <v>7.5149443000555038E-4</v>
          </cell>
          <cell r="BY34">
            <v>7.5149443000555038E-4</v>
          </cell>
          <cell r="BZ34">
            <v>7.5149443000555038E-4</v>
          </cell>
          <cell r="CA34">
            <v>7.5149443000555038E-4</v>
          </cell>
          <cell r="CB34">
            <v>7.5149443000555038E-4</v>
          </cell>
          <cell r="CC34">
            <v>7.5149443000555038E-4</v>
          </cell>
          <cell r="CD34">
            <v>7.5149443000555038E-4</v>
          </cell>
          <cell r="CE34">
            <v>7.5149443000555038E-4</v>
          </cell>
          <cell r="CF34">
            <v>7.5149443000555038E-4</v>
          </cell>
          <cell r="CG34">
            <v>7.5149443000555038E-4</v>
          </cell>
          <cell r="CH34">
            <v>7.5149443000555038E-4</v>
          </cell>
          <cell r="CI34">
            <v>7.5149443000555038E-4</v>
          </cell>
          <cell r="CJ34">
            <v>7.5149443000555038E-4</v>
          </cell>
          <cell r="CK34">
            <v>7.5149443000555038E-4</v>
          </cell>
          <cell r="CL34">
            <v>7.5149443000555038E-4</v>
          </cell>
          <cell r="CM34">
            <v>7.5149443000555038E-4</v>
          </cell>
          <cell r="CN34">
            <v>7.5149443000555038E-4</v>
          </cell>
          <cell r="CO34">
            <v>7.5149443000555038E-4</v>
          </cell>
          <cell r="CP34">
            <v>7.5149443000555038E-4</v>
          </cell>
          <cell r="CQ34">
            <v>7.5149443000555038E-4</v>
          </cell>
          <cell r="CR34">
            <v>7.5149443000555038E-4</v>
          </cell>
        </row>
        <row r="35">
          <cell r="B35">
            <v>27</v>
          </cell>
          <cell r="C35" t="str">
            <v>Utilidad por valoración</v>
          </cell>
          <cell r="D35">
            <v>27</v>
          </cell>
          <cell r="E35">
            <v>27</v>
          </cell>
          <cell r="F35">
            <v>27</v>
          </cell>
          <cell r="G35">
            <v>27</v>
          </cell>
          <cell r="H35">
            <v>27</v>
          </cell>
          <cell r="I35">
            <v>27</v>
          </cell>
          <cell r="J35">
            <v>27</v>
          </cell>
          <cell r="K35">
            <v>27</v>
          </cell>
          <cell r="L35">
            <v>27</v>
          </cell>
          <cell r="M35">
            <v>27</v>
          </cell>
          <cell r="N35">
            <v>27</v>
          </cell>
          <cell r="O35">
            <v>1.6137171113625051E-3</v>
          </cell>
          <cell r="P35">
            <v>1.7777069989411388E-3</v>
          </cell>
          <cell r="Q35">
            <v>1.6789499063741577E-3</v>
          </cell>
          <cell r="R35">
            <v>1.6398125659205795E-3</v>
          </cell>
          <cell r="S35">
            <v>1.5911714796800918E-3</v>
          </cell>
          <cell r="T35">
            <v>1.7030226640985294E-3</v>
          </cell>
          <cell r="U35">
            <v>1.6668431729885578E-3</v>
          </cell>
          <cell r="V35">
            <v>1.6974558400760596E-3</v>
          </cell>
          <cell r="W35">
            <v>1.6707941346351906E-3</v>
          </cell>
          <cell r="X35">
            <v>1.6485907895462824E-3</v>
          </cell>
          <cell r="Y35">
            <v>1.5889479476798632E-3</v>
          </cell>
          <cell r="Z35">
            <v>1.5375507028455098E-3</v>
          </cell>
          <cell r="AA35">
            <v>1.474151504294209E-3</v>
          </cell>
          <cell r="AB35">
            <v>1.4538152544288231E-3</v>
          </cell>
          <cell r="AC35">
            <v>1.5120610417186514E-3</v>
          </cell>
          <cell r="AD35">
            <v>1.5141893109693273E-3</v>
          </cell>
          <cell r="AE35">
            <v>1.5138861644794744E-3</v>
          </cell>
          <cell r="AF35">
            <v>1.4526462511715238E-3</v>
          </cell>
          <cell r="AG35">
            <v>1.3245310878773251E-3</v>
          </cell>
          <cell r="AH35">
            <v>1.2351182200247121E-3</v>
          </cell>
          <cell r="AI35">
            <v>1.2349974868534729E-3</v>
          </cell>
          <cell r="AJ35">
            <v>1.1826497042364422E-3</v>
          </cell>
          <cell r="AK35">
            <v>1.1091687733419176E-3</v>
          </cell>
          <cell r="AL35">
            <v>1.0483664014767666E-3</v>
          </cell>
          <cell r="AM35">
            <v>1.0500451097358455E-3</v>
          </cell>
          <cell r="AN35">
            <v>1.039908558679194E-3</v>
          </cell>
          <cell r="AO35">
            <v>9.9308547115045664E-4</v>
          </cell>
          <cell r="AP35">
            <v>8.9958199339666668E-4</v>
          </cell>
          <cell r="AQ35">
            <v>9.3600140871898671E-4</v>
          </cell>
          <cell r="AR35">
            <v>9.3600107356905937E-4</v>
          </cell>
          <cell r="AS35">
            <v>9.3600107356905937E-4</v>
          </cell>
          <cell r="AT35">
            <v>9.3600107356905937E-4</v>
          </cell>
          <cell r="AU35">
            <v>9.3600107356905937E-4</v>
          </cell>
          <cell r="AV35">
            <v>9.3600107356905937E-4</v>
          </cell>
          <cell r="AW35">
            <v>9.3600107356905937E-4</v>
          </cell>
          <cell r="AX35">
            <v>9.3600107356905937E-4</v>
          </cell>
          <cell r="AY35">
            <v>9.3600107356905937E-4</v>
          </cell>
          <cell r="AZ35">
            <v>9.3600107356905937E-4</v>
          </cell>
          <cell r="BA35">
            <v>9.3600107356905937E-4</v>
          </cell>
          <cell r="BB35">
            <v>9.3600107356905937E-4</v>
          </cell>
          <cell r="BC35">
            <v>9.3600107356905937E-4</v>
          </cell>
          <cell r="BD35">
            <v>9.3600107356905937E-4</v>
          </cell>
          <cell r="BE35">
            <v>9.3600107356905937E-4</v>
          </cell>
          <cell r="BF35">
            <v>9.3600107356905937E-4</v>
          </cell>
          <cell r="BG35">
            <v>9.3600107356905937E-4</v>
          </cell>
          <cell r="BH35">
            <v>9.3600107356905937E-4</v>
          </cell>
          <cell r="BI35">
            <v>9.3600107356905937E-4</v>
          </cell>
          <cell r="BJ35">
            <v>9.3600107356905937E-4</v>
          </cell>
          <cell r="BK35">
            <v>9.3600107356905937E-4</v>
          </cell>
          <cell r="BL35">
            <v>9.3600107356905937E-4</v>
          </cell>
          <cell r="BM35">
            <v>9.3600107356905937E-4</v>
          </cell>
          <cell r="BN35">
            <v>9.3600107356905937E-4</v>
          </cell>
          <cell r="BO35">
            <v>9.3600107356905937E-4</v>
          </cell>
          <cell r="BP35">
            <v>9.3600107356905937E-4</v>
          </cell>
          <cell r="BQ35">
            <v>9.3600107356905937E-4</v>
          </cell>
          <cell r="BR35">
            <v>9.3600107356905937E-4</v>
          </cell>
          <cell r="BS35">
            <v>9.3600107356905937E-4</v>
          </cell>
          <cell r="BT35">
            <v>9.3600107356905937E-4</v>
          </cell>
          <cell r="BU35">
            <v>9.3600107356905937E-4</v>
          </cell>
          <cell r="BV35">
            <v>9.3600107356905937E-4</v>
          </cell>
          <cell r="BW35">
            <v>9.3600107356905937E-4</v>
          </cell>
          <cell r="BX35">
            <v>9.3600107356905937E-4</v>
          </cell>
          <cell r="BY35">
            <v>9.3600107356905937E-4</v>
          </cell>
          <cell r="BZ35">
            <v>9.3600107356905937E-4</v>
          </cell>
          <cell r="CA35">
            <v>9.3600107356905937E-4</v>
          </cell>
          <cell r="CB35">
            <v>9.3600107356905937E-4</v>
          </cell>
          <cell r="CC35">
            <v>9.3600107356905937E-4</v>
          </cell>
          <cell r="CD35">
            <v>9.3600107356905937E-4</v>
          </cell>
          <cell r="CE35">
            <v>9.3600107356905937E-4</v>
          </cell>
          <cell r="CF35">
            <v>9.3600107356905937E-4</v>
          </cell>
          <cell r="CG35">
            <v>9.3600107356905937E-4</v>
          </cell>
          <cell r="CH35">
            <v>9.3600107356905937E-4</v>
          </cell>
          <cell r="CI35">
            <v>9.3600107356905937E-4</v>
          </cell>
          <cell r="CJ35">
            <v>9.3600107356905937E-4</v>
          </cell>
          <cell r="CK35">
            <v>9.3600107356905937E-4</v>
          </cell>
          <cell r="CL35">
            <v>9.3600107356905937E-4</v>
          </cell>
          <cell r="CM35">
            <v>9.3600107356905937E-4</v>
          </cell>
          <cell r="CN35">
            <v>9.3600107356905937E-4</v>
          </cell>
          <cell r="CO35">
            <v>9.3600107356905937E-4</v>
          </cell>
          <cell r="CP35">
            <v>9.3600107356905937E-4</v>
          </cell>
          <cell r="CQ35">
            <v>9.3600107356905937E-4</v>
          </cell>
          <cell r="CR35">
            <v>9.3600107356905937E-4</v>
          </cell>
        </row>
        <row r="36">
          <cell r="B36">
            <v>28</v>
          </cell>
          <cell r="C36" t="str">
            <v>Otros ingresos por intereses</v>
          </cell>
          <cell r="D36">
            <v>28</v>
          </cell>
          <cell r="E36">
            <v>28</v>
          </cell>
          <cell r="F36">
            <v>28</v>
          </cell>
          <cell r="G36">
            <v>28</v>
          </cell>
          <cell r="H36">
            <v>28</v>
          </cell>
          <cell r="I36">
            <v>28</v>
          </cell>
          <cell r="J36">
            <v>28</v>
          </cell>
          <cell r="K36">
            <v>28</v>
          </cell>
          <cell r="L36">
            <v>28</v>
          </cell>
          <cell r="M36">
            <v>28</v>
          </cell>
          <cell r="N36">
            <v>28</v>
          </cell>
          <cell r="O36">
            <v>1.911355014845632E-4</v>
          </cell>
          <cell r="P36">
            <v>1.9687733205157567E-4</v>
          </cell>
          <cell r="Q36">
            <v>2.1494388726735642E-4</v>
          </cell>
          <cell r="R36">
            <v>2.3377147827418777E-4</v>
          </cell>
          <cell r="S36">
            <v>2.7164291062338426E-4</v>
          </cell>
          <cell r="T36">
            <v>2.7547998809601855E-4</v>
          </cell>
          <cell r="U36">
            <v>2.6977538154599303E-4</v>
          </cell>
          <cell r="V36">
            <v>2.5794215089157928E-4</v>
          </cell>
          <cell r="W36">
            <v>2.5669341838613856E-4</v>
          </cell>
          <cell r="X36">
            <v>2.6289711972621196E-4</v>
          </cell>
          <cell r="Y36">
            <v>2.55226231237243E-4</v>
          </cell>
          <cell r="Z36">
            <v>2.7381038894592601E-4</v>
          </cell>
          <cell r="AA36">
            <v>2.8268365312582273E-4</v>
          </cell>
          <cell r="AB36">
            <v>2.9640320174980636E-4</v>
          </cell>
          <cell r="AC36">
            <v>2.9565292799955403E-4</v>
          </cell>
          <cell r="AD36">
            <v>2.6308045676689634E-4</v>
          </cell>
          <cell r="AE36">
            <v>2.122677489882721E-4</v>
          </cell>
          <cell r="AF36">
            <v>2.1142266231331084E-4</v>
          </cell>
          <cell r="AG36">
            <v>2.113572123735906E-4</v>
          </cell>
          <cell r="AH36">
            <v>2.098868910936678E-4</v>
          </cell>
          <cell r="AI36">
            <v>2.222225521185656E-4</v>
          </cell>
          <cell r="AJ36">
            <v>2.2579183787604861E-4</v>
          </cell>
          <cell r="AK36">
            <v>2.3005377660733262E-4</v>
          </cell>
          <cell r="AL36">
            <v>2.3717726487093298E-4</v>
          </cell>
          <cell r="AM36">
            <v>2.3926931341188167E-4</v>
          </cell>
          <cell r="AN36">
            <v>2.3989646621315269E-4</v>
          </cell>
          <cell r="AO36">
            <v>2.3324723012355526E-4</v>
          </cell>
          <cell r="AP36">
            <v>2.2152862809302049E-4</v>
          </cell>
          <cell r="AQ36">
            <v>2.5665743168347551E-4</v>
          </cell>
          <cell r="AR36">
            <v>2.5665736757218838E-4</v>
          </cell>
          <cell r="AS36">
            <v>2.5665736757218838E-4</v>
          </cell>
          <cell r="AT36">
            <v>2.5665736757218838E-4</v>
          </cell>
          <cell r="AU36">
            <v>2.5665736757218838E-4</v>
          </cell>
          <cell r="AV36">
            <v>2.5665736757218838E-4</v>
          </cell>
          <cell r="AW36">
            <v>2.5665736757218838E-4</v>
          </cell>
          <cell r="AX36">
            <v>2.5665736757218838E-4</v>
          </cell>
          <cell r="AY36">
            <v>2.5665736757218838E-4</v>
          </cell>
          <cell r="AZ36">
            <v>2.5665736757218838E-4</v>
          </cell>
          <cell r="BA36">
            <v>2.5665736757218838E-4</v>
          </cell>
          <cell r="BB36">
            <v>2.5665736757218838E-4</v>
          </cell>
          <cell r="BC36">
            <v>2.5665736757218838E-4</v>
          </cell>
          <cell r="BD36">
            <v>2.5665736757218838E-4</v>
          </cell>
          <cell r="BE36">
            <v>2.5665736757218838E-4</v>
          </cell>
          <cell r="BF36">
            <v>2.5665736757218838E-4</v>
          </cell>
          <cell r="BG36">
            <v>2.5665736757218838E-4</v>
          </cell>
          <cell r="BH36">
            <v>2.5665736757218838E-4</v>
          </cell>
          <cell r="BI36">
            <v>2.5665736757218838E-4</v>
          </cell>
          <cell r="BJ36">
            <v>2.5665736757218838E-4</v>
          </cell>
          <cell r="BK36">
            <v>2.5665736757218838E-4</v>
          </cell>
          <cell r="BL36">
            <v>2.5665736757218838E-4</v>
          </cell>
          <cell r="BM36">
            <v>2.5665736757218838E-4</v>
          </cell>
          <cell r="BN36">
            <v>2.5665736757218838E-4</v>
          </cell>
          <cell r="BO36">
            <v>2.5665736757218838E-4</v>
          </cell>
          <cell r="BP36">
            <v>2.5665736757218838E-4</v>
          </cell>
          <cell r="BQ36">
            <v>2.5665736757218838E-4</v>
          </cell>
          <cell r="BR36">
            <v>2.5665736757218838E-4</v>
          </cell>
          <cell r="BS36">
            <v>2.5665736757218838E-4</v>
          </cell>
          <cell r="BT36">
            <v>2.5665736757218838E-4</v>
          </cell>
          <cell r="BU36">
            <v>2.5665736757218838E-4</v>
          </cell>
          <cell r="BV36">
            <v>2.5665736757218838E-4</v>
          </cell>
          <cell r="BW36">
            <v>2.5665736757218838E-4</v>
          </cell>
          <cell r="BX36">
            <v>2.5665736757218838E-4</v>
          </cell>
          <cell r="BY36">
            <v>2.5665736757218838E-4</v>
          </cell>
          <cell r="BZ36">
            <v>2.5665736757218838E-4</v>
          </cell>
          <cell r="CA36">
            <v>2.5665736757218838E-4</v>
          </cell>
          <cell r="CB36">
            <v>2.5665736757218838E-4</v>
          </cell>
          <cell r="CC36">
            <v>2.5665736757218838E-4</v>
          </cell>
          <cell r="CD36">
            <v>2.5665736757218838E-4</v>
          </cell>
          <cell r="CE36">
            <v>2.5665736757218838E-4</v>
          </cell>
          <cell r="CF36">
            <v>2.5665736757218838E-4</v>
          </cell>
          <cell r="CG36">
            <v>2.5665736757218838E-4</v>
          </cell>
          <cell r="CH36">
            <v>2.5665736757218838E-4</v>
          </cell>
          <cell r="CI36">
            <v>2.5665736757218838E-4</v>
          </cell>
          <cell r="CJ36">
            <v>2.5665736757218838E-4</v>
          </cell>
          <cell r="CK36">
            <v>2.5665736757218838E-4</v>
          </cell>
          <cell r="CL36">
            <v>2.5665736757218838E-4</v>
          </cell>
          <cell r="CM36">
            <v>2.5665736757218838E-4</v>
          </cell>
          <cell r="CN36">
            <v>2.5665736757218838E-4</v>
          </cell>
          <cell r="CO36">
            <v>2.5665736757218838E-4</v>
          </cell>
          <cell r="CP36">
            <v>2.5665736757218838E-4</v>
          </cell>
          <cell r="CQ36">
            <v>2.5665736757218838E-4</v>
          </cell>
          <cell r="CR36">
            <v>2.5665736757218838E-4</v>
          </cell>
        </row>
        <row r="37">
          <cell r="B37">
            <v>29</v>
          </cell>
          <cell r="C37" t="str">
            <v>(-) Gastos por Intereses</v>
          </cell>
          <cell r="D37">
            <v>29</v>
          </cell>
          <cell r="E37">
            <v>29</v>
          </cell>
          <cell r="F37">
            <v>29</v>
          </cell>
          <cell r="G37">
            <v>29</v>
          </cell>
          <cell r="H37">
            <v>29</v>
          </cell>
          <cell r="I37">
            <v>29</v>
          </cell>
          <cell r="J37">
            <v>29</v>
          </cell>
          <cell r="K37">
            <v>29</v>
          </cell>
          <cell r="L37">
            <v>29</v>
          </cell>
          <cell r="M37">
            <v>29</v>
          </cell>
          <cell r="N37">
            <v>29</v>
          </cell>
          <cell r="O37">
            <v>2.3684552192358335E-2</v>
          </cell>
          <cell r="P37">
            <v>2.5697270601260404E-2</v>
          </cell>
          <cell r="Q37">
            <v>2.5163443431150311E-2</v>
          </cell>
          <cell r="R37">
            <v>2.4882926753040966E-2</v>
          </cell>
          <cell r="S37">
            <v>2.447708833445825E-2</v>
          </cell>
          <cell r="T37">
            <v>2.5159670635594367E-2</v>
          </cell>
          <cell r="U37">
            <v>2.4486603485022872E-2</v>
          </cell>
          <cell r="V37">
            <v>2.5388606113405442E-2</v>
          </cell>
          <cell r="W37">
            <v>2.4893282100975397E-2</v>
          </cell>
          <cell r="X37">
            <v>2.4822688718240875E-2</v>
          </cell>
          <cell r="Y37">
            <v>2.5074128799074603E-2</v>
          </cell>
          <cell r="Z37">
            <v>2.5878710868610405E-2</v>
          </cell>
          <cell r="AA37">
            <v>2.6285237518388821E-2</v>
          </cell>
          <cell r="AB37">
            <v>2.6407869890772255E-2</v>
          </cell>
          <cell r="AC37">
            <v>2.6962833663260705E-2</v>
          </cell>
          <cell r="AD37">
            <v>2.6001337942951518E-2</v>
          </cell>
          <cell r="AE37">
            <v>2.5918664655227588E-2</v>
          </cell>
          <cell r="AF37">
            <v>2.525982763470383E-2</v>
          </cell>
          <cell r="AG37">
            <v>2.4223455625723471E-2</v>
          </cell>
          <cell r="AH37">
            <v>2.3470901211009879E-2</v>
          </cell>
          <cell r="AI37">
            <v>2.3714135727229111E-2</v>
          </cell>
          <cell r="AJ37">
            <v>2.2819202046542694E-2</v>
          </cell>
          <cell r="AK37">
            <v>2.1853377847249764E-2</v>
          </cell>
          <cell r="AL37">
            <v>2.1282402663774729E-2</v>
          </cell>
          <cell r="AM37">
            <v>2.0705771089173118E-2</v>
          </cell>
          <cell r="AN37">
            <v>2.0486827955227917E-2</v>
          </cell>
          <cell r="AO37">
            <v>1.9625187031370853E-2</v>
          </cell>
          <cell r="AP37">
            <v>1.8618144409085359E-2</v>
          </cell>
          <cell r="AQ37">
            <v>1.9459772878335092E-2</v>
          </cell>
          <cell r="AR37">
            <v>1.9459769129753113E-2</v>
          </cell>
          <cell r="AS37">
            <v>1.9459769129753113E-2</v>
          </cell>
          <cell r="AT37">
            <v>1.9459769129753113E-2</v>
          </cell>
          <cell r="AU37">
            <v>1.9459769129753113E-2</v>
          </cell>
          <cell r="AV37">
            <v>1.9459769129753113E-2</v>
          </cell>
          <cell r="AW37">
            <v>1.9459769129753113E-2</v>
          </cell>
          <cell r="AX37">
            <v>1.9459769129753113E-2</v>
          </cell>
          <cell r="AY37">
            <v>1.9459769129753113E-2</v>
          </cell>
          <cell r="AZ37">
            <v>1.9459769129753113E-2</v>
          </cell>
          <cell r="BA37">
            <v>1.9459769129753113E-2</v>
          </cell>
          <cell r="BB37">
            <v>1.9459769129753113E-2</v>
          </cell>
          <cell r="BC37">
            <v>1.9459769129753113E-2</v>
          </cell>
          <cell r="BD37">
            <v>1.9459769129753113E-2</v>
          </cell>
          <cell r="BE37">
            <v>1.9459769129753113E-2</v>
          </cell>
          <cell r="BF37">
            <v>1.9459769129753113E-2</v>
          </cell>
          <cell r="BG37">
            <v>1.9459769129753113E-2</v>
          </cell>
          <cell r="BH37">
            <v>1.9459769129753113E-2</v>
          </cell>
          <cell r="BI37">
            <v>1.9459769129753113E-2</v>
          </cell>
          <cell r="BJ37">
            <v>1.9459769129753113E-2</v>
          </cell>
          <cell r="BK37">
            <v>1.9459769129753113E-2</v>
          </cell>
          <cell r="BL37">
            <v>1.9459769129753113E-2</v>
          </cell>
          <cell r="BM37">
            <v>1.9459769129753113E-2</v>
          </cell>
          <cell r="BN37">
            <v>1.9459769129753113E-2</v>
          </cell>
          <cell r="BO37">
            <v>1.9459769129753113E-2</v>
          </cell>
          <cell r="BP37">
            <v>1.9459769129753113E-2</v>
          </cell>
          <cell r="BQ37">
            <v>1.9459769129753113E-2</v>
          </cell>
          <cell r="BR37">
            <v>1.9459769129753113E-2</v>
          </cell>
          <cell r="BS37">
            <v>1.9459769129753113E-2</v>
          </cell>
          <cell r="BT37">
            <v>1.9459769129753113E-2</v>
          </cell>
          <cell r="BU37">
            <v>1.9459769129753113E-2</v>
          </cell>
          <cell r="BV37">
            <v>1.9459769129753113E-2</v>
          </cell>
          <cell r="BW37">
            <v>1.9459769129753113E-2</v>
          </cell>
          <cell r="BX37">
            <v>1.9459769129753113E-2</v>
          </cell>
          <cell r="BY37">
            <v>1.9459769129753113E-2</v>
          </cell>
          <cell r="BZ37">
            <v>1.9459769129753113E-2</v>
          </cell>
          <cell r="CA37">
            <v>1.9459769129753113E-2</v>
          </cell>
          <cell r="CB37">
            <v>1.9459769129753113E-2</v>
          </cell>
          <cell r="CC37">
            <v>1.9459769129753113E-2</v>
          </cell>
          <cell r="CD37">
            <v>1.9459769129753113E-2</v>
          </cell>
          <cell r="CE37">
            <v>1.9459769129753113E-2</v>
          </cell>
          <cell r="CF37">
            <v>1.9459769129753113E-2</v>
          </cell>
          <cell r="CG37">
            <v>1.9459769129753113E-2</v>
          </cell>
          <cell r="CH37">
            <v>1.9459769129753113E-2</v>
          </cell>
          <cell r="CI37">
            <v>1.9459769129753113E-2</v>
          </cell>
          <cell r="CJ37">
            <v>1.9459769129753113E-2</v>
          </cell>
          <cell r="CK37">
            <v>1.9459769129753113E-2</v>
          </cell>
          <cell r="CL37">
            <v>1.9459769129753113E-2</v>
          </cell>
          <cell r="CM37">
            <v>1.9459769129753113E-2</v>
          </cell>
          <cell r="CN37">
            <v>1.9459769129753113E-2</v>
          </cell>
          <cell r="CO37">
            <v>1.9459769129753113E-2</v>
          </cell>
          <cell r="CP37">
            <v>1.9459769129753113E-2</v>
          </cell>
          <cell r="CQ37">
            <v>1.9459769129753113E-2</v>
          </cell>
          <cell r="CR37">
            <v>1.9459769129753113E-2</v>
          </cell>
        </row>
        <row r="38">
          <cell r="B38">
            <v>30</v>
          </cell>
          <cell r="C38" t="str">
            <v xml:space="preserve">    Intereses por Depósitos de Exigibilidad Inmediata</v>
          </cell>
          <cell r="D38">
            <v>30</v>
          </cell>
          <cell r="E38">
            <v>30</v>
          </cell>
          <cell r="F38">
            <v>30</v>
          </cell>
          <cell r="G38">
            <v>30</v>
          </cell>
          <cell r="H38">
            <v>30</v>
          </cell>
          <cell r="I38">
            <v>30</v>
          </cell>
          <cell r="J38">
            <v>30</v>
          </cell>
          <cell r="K38">
            <v>30</v>
          </cell>
          <cell r="L38">
            <v>30</v>
          </cell>
          <cell r="M38">
            <v>30</v>
          </cell>
          <cell r="N38">
            <v>30</v>
          </cell>
          <cell r="O38">
            <v>2.983583927829487E-3</v>
          </cell>
          <cell r="P38">
            <v>3.2389593841411577E-3</v>
          </cell>
          <cell r="Q38">
            <v>3.2101991470679971E-3</v>
          </cell>
          <cell r="R38">
            <v>3.1752247909229937E-3</v>
          </cell>
          <cell r="S38">
            <v>3.1024886313762413E-3</v>
          </cell>
          <cell r="T38">
            <v>3.1565454826336624E-3</v>
          </cell>
          <cell r="U38">
            <v>3.0909506216267356E-3</v>
          </cell>
          <cell r="V38">
            <v>3.2244677134392039E-3</v>
          </cell>
          <cell r="W38">
            <v>3.136166507505804E-3</v>
          </cell>
          <cell r="X38">
            <v>3.0969542843152903E-3</v>
          </cell>
          <cell r="Y38">
            <v>3.1123959628732425E-3</v>
          </cell>
          <cell r="Z38">
            <v>3.1837602360730603E-3</v>
          </cell>
          <cell r="AA38">
            <v>3.2084500643213419E-3</v>
          </cell>
          <cell r="AB38">
            <v>3.1884400231112432E-3</v>
          </cell>
          <cell r="AC38">
            <v>3.2927803007035015E-3</v>
          </cell>
          <cell r="AD38">
            <v>3.2182357421509551E-3</v>
          </cell>
          <cell r="AE38">
            <v>3.2508741099785006E-3</v>
          </cell>
          <cell r="AF38">
            <v>3.1780426880085462E-3</v>
          </cell>
          <cell r="AG38">
            <v>3.0642456006905764E-3</v>
          </cell>
          <cell r="AH38">
            <v>2.974169908831246E-3</v>
          </cell>
          <cell r="AI38">
            <v>2.9855729843166843E-3</v>
          </cell>
          <cell r="AJ38">
            <v>2.874382641563332E-3</v>
          </cell>
          <cell r="AK38">
            <v>2.7596439230186238E-3</v>
          </cell>
          <cell r="AL38">
            <v>2.768481506515129E-3</v>
          </cell>
          <cell r="AM38">
            <v>2.6893550492780869E-3</v>
          </cell>
          <cell r="AN38">
            <v>2.7181741166453078E-3</v>
          </cell>
          <cell r="AO38">
            <v>2.6226466673853919E-3</v>
          </cell>
          <cell r="AP38">
            <v>2.4765173061820456E-3</v>
          </cell>
          <cell r="AQ38">
            <v>2.5655121166251746E-3</v>
          </cell>
          <cell r="AR38">
            <v>2.5655105710029602E-3</v>
          </cell>
          <cell r="AS38">
            <v>2.5655105710029602E-3</v>
          </cell>
          <cell r="AT38">
            <v>2.5655105710029602E-3</v>
          </cell>
          <cell r="AU38">
            <v>2.5655105710029602E-3</v>
          </cell>
          <cell r="AV38">
            <v>2.5655105710029602E-3</v>
          </cell>
          <cell r="AW38">
            <v>2.5655105710029602E-3</v>
          </cell>
          <cell r="AX38">
            <v>2.5655105710029602E-3</v>
          </cell>
          <cell r="AY38">
            <v>2.5655105710029602E-3</v>
          </cell>
          <cell r="AZ38">
            <v>2.5655105710029602E-3</v>
          </cell>
          <cell r="BA38">
            <v>2.5655105710029602E-3</v>
          </cell>
          <cell r="BB38">
            <v>2.5655105710029602E-3</v>
          </cell>
          <cell r="BC38">
            <v>2.5655105710029602E-3</v>
          </cell>
          <cell r="BD38">
            <v>2.5655105710029602E-3</v>
          </cell>
          <cell r="BE38">
            <v>2.5655105710029602E-3</v>
          </cell>
          <cell r="BF38">
            <v>2.5655105710029602E-3</v>
          </cell>
          <cell r="BG38">
            <v>2.5655105710029602E-3</v>
          </cell>
          <cell r="BH38">
            <v>2.5655105710029602E-3</v>
          </cell>
          <cell r="BI38">
            <v>2.5655105710029602E-3</v>
          </cell>
          <cell r="BJ38">
            <v>2.5655105710029602E-3</v>
          </cell>
          <cell r="BK38">
            <v>2.5655105710029602E-3</v>
          </cell>
          <cell r="BL38">
            <v>2.5655105710029602E-3</v>
          </cell>
          <cell r="BM38">
            <v>2.5655105710029602E-3</v>
          </cell>
          <cell r="BN38">
            <v>2.5655105710029602E-3</v>
          </cell>
          <cell r="BO38">
            <v>2.5655105710029602E-3</v>
          </cell>
          <cell r="BP38">
            <v>2.5655105710029602E-3</v>
          </cell>
          <cell r="BQ38">
            <v>2.5655105710029602E-3</v>
          </cell>
          <cell r="BR38">
            <v>2.5655105710029602E-3</v>
          </cell>
          <cell r="BS38">
            <v>2.5655105710029602E-3</v>
          </cell>
          <cell r="BT38">
            <v>2.5655105710029602E-3</v>
          </cell>
          <cell r="BU38">
            <v>2.5655105710029602E-3</v>
          </cell>
          <cell r="BV38">
            <v>2.5655105710029602E-3</v>
          </cell>
          <cell r="BW38">
            <v>2.5655105710029602E-3</v>
          </cell>
          <cell r="BX38">
            <v>2.5655105710029602E-3</v>
          </cell>
          <cell r="BY38">
            <v>2.5655105710029602E-3</v>
          </cell>
          <cell r="BZ38">
            <v>2.5655105710029602E-3</v>
          </cell>
          <cell r="CA38">
            <v>2.5655105710029602E-3</v>
          </cell>
          <cell r="CB38">
            <v>2.5655105710029602E-3</v>
          </cell>
          <cell r="CC38">
            <v>2.5655105710029602E-3</v>
          </cell>
          <cell r="CD38">
            <v>2.5655105710029602E-3</v>
          </cell>
          <cell r="CE38">
            <v>2.5655105710029602E-3</v>
          </cell>
          <cell r="CF38">
            <v>2.5655105710029602E-3</v>
          </cell>
          <cell r="CG38">
            <v>2.5655105710029602E-3</v>
          </cell>
          <cell r="CH38">
            <v>2.5655105710029602E-3</v>
          </cell>
          <cell r="CI38">
            <v>2.5655105710029602E-3</v>
          </cell>
          <cell r="CJ38">
            <v>2.5655105710029602E-3</v>
          </cell>
          <cell r="CK38">
            <v>2.5655105710029602E-3</v>
          </cell>
          <cell r="CL38">
            <v>2.5655105710029602E-3</v>
          </cell>
          <cell r="CM38">
            <v>2.5655105710029602E-3</v>
          </cell>
          <cell r="CN38">
            <v>2.5655105710029602E-3</v>
          </cell>
          <cell r="CO38">
            <v>2.5655105710029602E-3</v>
          </cell>
          <cell r="CP38">
            <v>2.5655105710029602E-3</v>
          </cell>
          <cell r="CQ38">
            <v>2.5655105710029602E-3</v>
          </cell>
          <cell r="CR38">
            <v>2.5655105710029602E-3</v>
          </cell>
        </row>
        <row r="39">
          <cell r="B39">
            <v>31</v>
          </cell>
          <cell r="C39" t="str">
            <v xml:space="preserve">    Intereses por Depósitos a Plazo</v>
          </cell>
          <cell r="D39">
            <v>31</v>
          </cell>
          <cell r="E39">
            <v>31</v>
          </cell>
          <cell r="F39">
            <v>31</v>
          </cell>
          <cell r="G39">
            <v>31</v>
          </cell>
          <cell r="H39">
            <v>31</v>
          </cell>
          <cell r="I39">
            <v>31</v>
          </cell>
          <cell r="J39">
            <v>31</v>
          </cell>
          <cell r="K39">
            <v>31</v>
          </cell>
          <cell r="L39">
            <v>31</v>
          </cell>
          <cell r="M39">
            <v>31</v>
          </cell>
          <cell r="N39">
            <v>31</v>
          </cell>
          <cell r="O39">
            <v>5.182026775947101E-3</v>
          </cell>
          <cell r="P39">
            <v>5.5482324032454788E-3</v>
          </cell>
          <cell r="Q39">
            <v>5.3248595556608901E-3</v>
          </cell>
          <cell r="R39">
            <v>5.1591624725642925E-3</v>
          </cell>
          <cell r="S39">
            <v>4.9616146402705411E-3</v>
          </cell>
          <cell r="T39">
            <v>4.9825069826777302E-3</v>
          </cell>
          <cell r="U39">
            <v>4.723156290904286E-3</v>
          </cell>
          <cell r="V39">
            <v>4.7750941168885012E-3</v>
          </cell>
          <cell r="W39">
            <v>4.5452678867033119E-3</v>
          </cell>
          <cell r="X39">
            <v>4.4560006721731998E-3</v>
          </cell>
          <cell r="Y39">
            <v>4.4071268424965481E-3</v>
          </cell>
          <cell r="Z39">
            <v>4.507871707064859E-3</v>
          </cell>
          <cell r="AA39">
            <v>4.559843954444579E-3</v>
          </cell>
          <cell r="AB39">
            <v>4.5495244732930524E-3</v>
          </cell>
          <cell r="AC39">
            <v>4.607446241057034E-3</v>
          </cell>
          <cell r="AD39">
            <v>4.4152957453837344E-3</v>
          </cell>
          <cell r="AE39">
            <v>4.4019665567893735E-3</v>
          </cell>
          <cell r="AF39">
            <v>4.2711141717019004E-3</v>
          </cell>
          <cell r="AG39">
            <v>4.04752718779998E-3</v>
          </cell>
          <cell r="AH39">
            <v>3.8676872037348769E-3</v>
          </cell>
          <cell r="AI39">
            <v>3.8725727274767359E-3</v>
          </cell>
          <cell r="AJ39">
            <v>3.7009548979202488E-3</v>
          </cell>
          <cell r="AK39">
            <v>3.5131687689442261E-3</v>
          </cell>
          <cell r="AL39">
            <v>3.3705250500617582E-3</v>
          </cell>
          <cell r="AM39">
            <v>3.2138910913862783E-3</v>
          </cell>
          <cell r="AN39">
            <v>3.1268212033228912E-3</v>
          </cell>
          <cell r="AO39">
            <v>2.955752605358606E-3</v>
          </cell>
          <cell r="AP39">
            <v>2.7772631540873651E-3</v>
          </cell>
          <cell r="AQ39">
            <v>2.8612604172060883E-3</v>
          </cell>
          <cell r="AR39">
            <v>2.8612595051527023E-3</v>
          </cell>
          <cell r="AS39">
            <v>2.8612595051527023E-3</v>
          </cell>
          <cell r="AT39">
            <v>2.8612595051527023E-3</v>
          </cell>
          <cell r="AU39">
            <v>2.8612595051527023E-3</v>
          </cell>
          <cell r="AV39">
            <v>2.8612595051527023E-3</v>
          </cell>
          <cell r="AW39">
            <v>2.8612595051527023E-3</v>
          </cell>
          <cell r="AX39">
            <v>2.8612595051527023E-3</v>
          </cell>
          <cell r="AY39">
            <v>2.8612595051527023E-3</v>
          </cell>
          <cell r="AZ39">
            <v>2.8612595051527023E-3</v>
          </cell>
          <cell r="BA39">
            <v>2.8612595051527023E-3</v>
          </cell>
          <cell r="BB39">
            <v>2.8612595051527023E-3</v>
          </cell>
          <cell r="BC39">
            <v>2.8612595051527023E-3</v>
          </cell>
          <cell r="BD39">
            <v>2.8612595051527023E-3</v>
          </cell>
          <cell r="BE39">
            <v>2.8612595051527023E-3</v>
          </cell>
          <cell r="BF39">
            <v>2.8612595051527023E-3</v>
          </cell>
          <cell r="BG39">
            <v>2.8612595051527023E-3</v>
          </cell>
          <cell r="BH39">
            <v>2.8612595051527023E-3</v>
          </cell>
          <cell r="BI39">
            <v>2.8612595051527023E-3</v>
          </cell>
          <cell r="BJ39">
            <v>2.8612595051527023E-3</v>
          </cell>
          <cell r="BK39">
            <v>2.8612595051527023E-3</v>
          </cell>
          <cell r="BL39">
            <v>2.8612595051527023E-3</v>
          </cell>
          <cell r="BM39">
            <v>2.8612595051527023E-3</v>
          </cell>
          <cell r="BN39">
            <v>2.8612595051527023E-3</v>
          </cell>
          <cell r="BO39">
            <v>2.8612595051527023E-3</v>
          </cell>
          <cell r="BP39">
            <v>2.8612595051527023E-3</v>
          </cell>
          <cell r="BQ39">
            <v>2.8612595051527023E-3</v>
          </cell>
          <cell r="BR39">
            <v>2.8612595051527023E-3</v>
          </cell>
          <cell r="BS39">
            <v>2.8612595051527023E-3</v>
          </cell>
          <cell r="BT39">
            <v>2.8612595051527023E-3</v>
          </cell>
          <cell r="BU39">
            <v>2.8612595051527023E-3</v>
          </cell>
          <cell r="BV39">
            <v>2.8612595051527023E-3</v>
          </cell>
          <cell r="BW39">
            <v>2.8612595051527023E-3</v>
          </cell>
          <cell r="BX39">
            <v>2.8612595051527023E-3</v>
          </cell>
          <cell r="BY39">
            <v>2.8612595051527023E-3</v>
          </cell>
          <cell r="BZ39">
            <v>2.8612595051527023E-3</v>
          </cell>
          <cell r="CA39">
            <v>2.8612595051527023E-3</v>
          </cell>
          <cell r="CB39">
            <v>2.8612595051527023E-3</v>
          </cell>
          <cell r="CC39">
            <v>2.8612595051527023E-3</v>
          </cell>
          <cell r="CD39">
            <v>2.8612595051527023E-3</v>
          </cell>
          <cell r="CE39">
            <v>2.8612595051527023E-3</v>
          </cell>
          <cell r="CF39">
            <v>2.8612595051527023E-3</v>
          </cell>
          <cell r="CG39">
            <v>2.8612595051527023E-3</v>
          </cell>
          <cell r="CH39">
            <v>2.8612595051527023E-3</v>
          </cell>
          <cell r="CI39">
            <v>2.8612595051527023E-3</v>
          </cell>
          <cell r="CJ39">
            <v>2.8612595051527023E-3</v>
          </cell>
          <cell r="CK39">
            <v>2.8612595051527023E-3</v>
          </cell>
          <cell r="CL39">
            <v>2.8612595051527023E-3</v>
          </cell>
          <cell r="CM39">
            <v>2.8612595051527023E-3</v>
          </cell>
          <cell r="CN39">
            <v>2.8612595051527023E-3</v>
          </cell>
          <cell r="CO39">
            <v>2.8612595051527023E-3</v>
          </cell>
          <cell r="CP39">
            <v>2.8612595051527023E-3</v>
          </cell>
          <cell r="CQ39">
            <v>2.8612595051527023E-3</v>
          </cell>
          <cell r="CR39">
            <v>2.8612595051527023E-3</v>
          </cell>
        </row>
        <row r="40">
          <cell r="B40">
            <v>32</v>
          </cell>
          <cell r="C40" t="str">
            <v xml:space="preserve">    Intereses por Títulos de Crédito Emitidos</v>
          </cell>
          <cell r="D40">
            <v>32</v>
          </cell>
          <cell r="E40">
            <v>32</v>
          </cell>
          <cell r="F40">
            <v>32</v>
          </cell>
          <cell r="G40">
            <v>32</v>
          </cell>
          <cell r="H40">
            <v>32</v>
          </cell>
          <cell r="I40">
            <v>32</v>
          </cell>
          <cell r="J40">
            <v>32</v>
          </cell>
          <cell r="K40">
            <v>32</v>
          </cell>
          <cell r="L40">
            <v>32</v>
          </cell>
          <cell r="M40">
            <v>32</v>
          </cell>
          <cell r="N40">
            <v>32</v>
          </cell>
          <cell r="O40">
            <v>1.8152043309928934E-3</v>
          </cell>
          <cell r="P40">
            <v>1.9860447978704279E-3</v>
          </cell>
          <cell r="Q40">
            <v>2.0071877500601092E-3</v>
          </cell>
          <cell r="R40">
            <v>1.9729071335431794E-3</v>
          </cell>
          <cell r="S40">
            <v>1.9413813826741613E-3</v>
          </cell>
          <cell r="T40">
            <v>1.9775739757615261E-3</v>
          </cell>
          <cell r="U40">
            <v>1.9077497580718597E-3</v>
          </cell>
          <cell r="V40">
            <v>1.9579759303532838E-3</v>
          </cell>
          <cell r="W40">
            <v>1.9019272395366521E-3</v>
          </cell>
          <cell r="X40">
            <v>1.8946823326479862E-3</v>
          </cell>
          <cell r="Y40">
            <v>1.9019509728618348E-3</v>
          </cell>
          <cell r="Z40">
            <v>1.9674989449570681E-3</v>
          </cell>
          <cell r="AA40">
            <v>1.9988489681290137E-3</v>
          </cell>
          <cell r="AB40">
            <v>1.9842665178756067E-3</v>
          </cell>
          <cell r="AC40">
            <v>2.0065083941458624E-3</v>
          </cell>
          <cell r="AD40">
            <v>1.9292342918150432E-3</v>
          </cell>
          <cell r="AE40">
            <v>1.9426057827519909E-3</v>
          </cell>
          <cell r="AF40">
            <v>1.9007414541846693E-3</v>
          </cell>
          <cell r="AG40">
            <v>1.8270796268777885E-3</v>
          </cell>
          <cell r="AH40">
            <v>1.7714164330481182E-3</v>
          </cell>
          <cell r="AI40">
            <v>1.7992418385112323E-3</v>
          </cell>
          <cell r="AJ40">
            <v>1.7430946643254516E-3</v>
          </cell>
          <cell r="AK40">
            <v>1.6808427551612015E-3</v>
          </cell>
          <cell r="AL40">
            <v>1.6380357608931412E-3</v>
          </cell>
          <cell r="AM40">
            <v>1.5899011397057052E-3</v>
          </cell>
          <cell r="AN40">
            <v>1.571979856420017E-3</v>
          </cell>
          <cell r="AO40">
            <v>1.5055784747711469E-3</v>
          </cell>
          <cell r="AP40">
            <v>1.4398412271818446E-3</v>
          </cell>
          <cell r="AQ40">
            <v>1.5039478085064426E-3</v>
          </cell>
          <cell r="AR40">
            <v>1.5039471909403801E-3</v>
          </cell>
          <cell r="AS40">
            <v>1.5039471909403801E-3</v>
          </cell>
          <cell r="AT40">
            <v>1.5039471909403801E-3</v>
          </cell>
          <cell r="AU40">
            <v>1.5039471909403801E-3</v>
          </cell>
          <cell r="AV40">
            <v>1.5039471909403801E-3</v>
          </cell>
          <cell r="AW40">
            <v>1.5039471909403801E-3</v>
          </cell>
          <cell r="AX40">
            <v>1.5039471909403801E-3</v>
          </cell>
          <cell r="AY40">
            <v>1.5039471909403801E-3</v>
          </cell>
          <cell r="AZ40">
            <v>1.5039471909403801E-3</v>
          </cell>
          <cell r="BA40">
            <v>1.5039471909403801E-3</v>
          </cell>
          <cell r="BB40">
            <v>1.5039471909403801E-3</v>
          </cell>
          <cell r="BC40">
            <v>1.5039471909403801E-3</v>
          </cell>
          <cell r="BD40">
            <v>1.5039471909403801E-3</v>
          </cell>
          <cell r="BE40">
            <v>1.5039471909403801E-3</v>
          </cell>
          <cell r="BF40">
            <v>1.5039471909403801E-3</v>
          </cell>
          <cell r="BG40">
            <v>1.5039471909403801E-3</v>
          </cell>
          <cell r="BH40">
            <v>1.5039471909403801E-3</v>
          </cell>
          <cell r="BI40">
            <v>1.5039471909403801E-3</v>
          </cell>
          <cell r="BJ40">
            <v>1.5039471909403801E-3</v>
          </cell>
          <cell r="BK40">
            <v>1.5039471909403801E-3</v>
          </cell>
          <cell r="BL40">
            <v>1.5039471909403801E-3</v>
          </cell>
          <cell r="BM40">
            <v>1.5039471909403801E-3</v>
          </cell>
          <cell r="BN40">
            <v>1.5039471909403801E-3</v>
          </cell>
          <cell r="BO40">
            <v>1.5039471909403801E-3</v>
          </cell>
          <cell r="BP40">
            <v>1.5039471909403801E-3</v>
          </cell>
          <cell r="BQ40">
            <v>1.5039471909403801E-3</v>
          </cell>
          <cell r="BR40">
            <v>1.5039471909403801E-3</v>
          </cell>
          <cell r="BS40">
            <v>1.5039471909403801E-3</v>
          </cell>
          <cell r="BT40">
            <v>1.5039471909403801E-3</v>
          </cell>
          <cell r="BU40">
            <v>1.5039471909403801E-3</v>
          </cell>
          <cell r="BV40">
            <v>1.5039471909403801E-3</v>
          </cell>
          <cell r="BW40">
            <v>1.5039471909403801E-3</v>
          </cell>
          <cell r="BX40">
            <v>1.5039471909403801E-3</v>
          </cell>
          <cell r="BY40">
            <v>1.5039471909403801E-3</v>
          </cell>
          <cell r="BZ40">
            <v>1.5039471909403801E-3</v>
          </cell>
          <cell r="CA40">
            <v>1.5039471909403801E-3</v>
          </cell>
          <cell r="CB40">
            <v>1.5039471909403801E-3</v>
          </cell>
          <cell r="CC40">
            <v>1.5039471909403801E-3</v>
          </cell>
          <cell r="CD40">
            <v>1.5039471909403801E-3</v>
          </cell>
          <cell r="CE40">
            <v>1.5039471909403801E-3</v>
          </cell>
          <cell r="CF40">
            <v>1.5039471909403801E-3</v>
          </cell>
          <cell r="CG40">
            <v>1.5039471909403801E-3</v>
          </cell>
          <cell r="CH40">
            <v>1.5039471909403801E-3</v>
          </cell>
          <cell r="CI40">
            <v>1.5039471909403801E-3</v>
          </cell>
          <cell r="CJ40">
            <v>1.5039471909403801E-3</v>
          </cell>
          <cell r="CK40">
            <v>1.5039471909403801E-3</v>
          </cell>
          <cell r="CL40">
            <v>1.5039471909403801E-3</v>
          </cell>
          <cell r="CM40">
            <v>1.5039471909403801E-3</v>
          </cell>
          <cell r="CN40">
            <v>1.5039471909403801E-3</v>
          </cell>
          <cell r="CO40">
            <v>1.5039471909403801E-3</v>
          </cell>
          <cell r="CP40">
            <v>1.5039471909403801E-3</v>
          </cell>
          <cell r="CQ40">
            <v>1.5039471909403801E-3</v>
          </cell>
          <cell r="CR40">
            <v>1.5039471909403801E-3</v>
          </cell>
        </row>
        <row r="41">
          <cell r="B41">
            <v>33</v>
          </cell>
          <cell r="C41" t="str">
            <v xml:space="preserve">    Intereses por Préstamos Interbancarios y de Otros Organismos</v>
          </cell>
          <cell r="D41">
            <v>33</v>
          </cell>
          <cell r="E41">
            <v>33</v>
          </cell>
          <cell r="F41">
            <v>33</v>
          </cell>
          <cell r="G41">
            <v>33</v>
          </cell>
          <cell r="H41">
            <v>33</v>
          </cell>
          <cell r="I41">
            <v>33</v>
          </cell>
          <cell r="J41">
            <v>33</v>
          </cell>
          <cell r="K41">
            <v>33</v>
          </cell>
          <cell r="L41">
            <v>33</v>
          </cell>
          <cell r="M41">
            <v>33</v>
          </cell>
          <cell r="N41">
            <v>33</v>
          </cell>
          <cell r="O41">
            <v>6.389238394516137E-4</v>
          </cell>
          <cell r="P41">
            <v>6.8684193001845178E-4</v>
          </cell>
          <cell r="Q41">
            <v>7.0826453514234288E-4</v>
          </cell>
          <cell r="R41">
            <v>7.4235393104955002E-4</v>
          </cell>
          <cell r="S41">
            <v>8.123680601186871E-4</v>
          </cell>
          <cell r="T41">
            <v>9.490488971992812E-4</v>
          </cell>
          <cell r="U41">
            <v>9.7061366996783571E-4</v>
          </cell>
          <cell r="V41">
            <v>7.8372027716857228E-4</v>
          </cell>
          <cell r="W41">
            <v>7.7055585219529732E-4</v>
          </cell>
          <cell r="X41">
            <v>7.98838401819081E-4</v>
          </cell>
          <cell r="Y41">
            <v>8.0399278356081596E-4</v>
          </cell>
          <cell r="Z41">
            <v>8.2491417876767151E-4</v>
          </cell>
          <cell r="AA41">
            <v>8.3853687799316241E-4</v>
          </cell>
          <cell r="AB41">
            <v>8.2996026015677007E-4</v>
          </cell>
          <cell r="AC41">
            <v>8.2069190427107601E-4</v>
          </cell>
          <cell r="AD41">
            <v>7.5676455033596044E-4</v>
          </cell>
          <cell r="AE41">
            <v>6.9828793051221808E-4</v>
          </cell>
          <cell r="AF41">
            <v>6.0671535661482455E-4</v>
          </cell>
          <cell r="AG41">
            <v>6.0089656275231823E-4</v>
          </cell>
          <cell r="AH41">
            <v>5.8483909997748807E-4</v>
          </cell>
          <cell r="AI41">
            <v>5.8814339852145863E-4</v>
          </cell>
          <cell r="AJ41">
            <v>5.5816657544143281E-4</v>
          </cell>
          <cell r="AK41">
            <v>5.3813310036295318E-4</v>
          </cell>
          <cell r="AL41">
            <v>5.2092254360107924E-4</v>
          </cell>
          <cell r="AM41">
            <v>5.3754955195755368E-4</v>
          </cell>
          <cell r="AN41">
            <v>5.4946906570074163E-4</v>
          </cell>
          <cell r="AO41">
            <v>5.3280168880428603E-4</v>
          </cell>
          <cell r="AP41">
            <v>5.2127857452890526E-4</v>
          </cell>
          <cell r="AQ41">
            <v>5.3724060328349697E-4</v>
          </cell>
          <cell r="AR41">
            <v>5.372404120862484E-4</v>
          </cell>
          <cell r="AS41">
            <v>5.372404120862484E-4</v>
          </cell>
          <cell r="AT41">
            <v>5.372404120862484E-4</v>
          </cell>
          <cell r="AU41">
            <v>5.372404120862484E-4</v>
          </cell>
          <cell r="AV41">
            <v>5.372404120862484E-4</v>
          </cell>
          <cell r="AW41">
            <v>5.372404120862484E-4</v>
          </cell>
          <cell r="AX41">
            <v>5.372404120862484E-4</v>
          </cell>
          <cell r="AY41">
            <v>5.372404120862484E-4</v>
          </cell>
          <cell r="AZ41">
            <v>5.372404120862484E-4</v>
          </cell>
          <cell r="BA41">
            <v>5.372404120862484E-4</v>
          </cell>
          <cell r="BB41">
            <v>5.372404120862484E-4</v>
          </cell>
          <cell r="BC41">
            <v>5.372404120862484E-4</v>
          </cell>
          <cell r="BD41">
            <v>5.372404120862484E-4</v>
          </cell>
          <cell r="BE41">
            <v>5.372404120862484E-4</v>
          </cell>
          <cell r="BF41">
            <v>5.372404120862484E-4</v>
          </cell>
          <cell r="BG41">
            <v>5.372404120862484E-4</v>
          </cell>
          <cell r="BH41">
            <v>5.372404120862484E-4</v>
          </cell>
          <cell r="BI41">
            <v>5.372404120862484E-4</v>
          </cell>
          <cell r="BJ41">
            <v>5.372404120862484E-4</v>
          </cell>
          <cell r="BK41">
            <v>5.372404120862484E-4</v>
          </cell>
          <cell r="BL41">
            <v>5.372404120862484E-4</v>
          </cell>
          <cell r="BM41">
            <v>5.372404120862484E-4</v>
          </cell>
          <cell r="BN41">
            <v>5.372404120862484E-4</v>
          </cell>
          <cell r="BO41">
            <v>5.372404120862484E-4</v>
          </cell>
          <cell r="BP41">
            <v>5.372404120862484E-4</v>
          </cell>
          <cell r="BQ41">
            <v>5.372404120862484E-4</v>
          </cell>
          <cell r="BR41">
            <v>5.372404120862484E-4</v>
          </cell>
          <cell r="BS41">
            <v>5.372404120862484E-4</v>
          </cell>
          <cell r="BT41">
            <v>5.372404120862484E-4</v>
          </cell>
          <cell r="BU41">
            <v>5.372404120862484E-4</v>
          </cell>
          <cell r="BV41">
            <v>5.372404120862484E-4</v>
          </cell>
          <cell r="BW41">
            <v>5.372404120862484E-4</v>
          </cell>
          <cell r="BX41">
            <v>5.372404120862484E-4</v>
          </cell>
          <cell r="BY41">
            <v>5.372404120862484E-4</v>
          </cell>
          <cell r="BZ41">
            <v>5.372404120862484E-4</v>
          </cell>
          <cell r="CA41">
            <v>5.372404120862484E-4</v>
          </cell>
          <cell r="CB41">
            <v>5.372404120862484E-4</v>
          </cell>
          <cell r="CC41">
            <v>5.372404120862484E-4</v>
          </cell>
          <cell r="CD41">
            <v>5.372404120862484E-4</v>
          </cell>
          <cell r="CE41">
            <v>5.372404120862484E-4</v>
          </cell>
          <cell r="CF41">
            <v>5.372404120862484E-4</v>
          </cell>
          <cell r="CG41">
            <v>5.372404120862484E-4</v>
          </cell>
          <cell r="CH41">
            <v>5.372404120862484E-4</v>
          </cell>
          <cell r="CI41">
            <v>5.372404120862484E-4</v>
          </cell>
          <cell r="CJ41">
            <v>5.372404120862484E-4</v>
          </cell>
          <cell r="CK41">
            <v>5.372404120862484E-4</v>
          </cell>
          <cell r="CL41">
            <v>5.372404120862484E-4</v>
          </cell>
          <cell r="CM41">
            <v>5.372404120862484E-4</v>
          </cell>
          <cell r="CN41">
            <v>5.372404120862484E-4</v>
          </cell>
          <cell r="CO41">
            <v>5.372404120862484E-4</v>
          </cell>
          <cell r="CP41">
            <v>5.372404120862484E-4</v>
          </cell>
          <cell r="CQ41">
            <v>5.372404120862484E-4</v>
          </cell>
          <cell r="CR41">
            <v>5.372404120862484E-4</v>
          </cell>
        </row>
        <row r="42">
          <cell r="B42">
            <v>34</v>
          </cell>
          <cell r="C42" t="str">
            <v xml:space="preserve">    Intereses por Obligaciones Subordinadas</v>
          </cell>
          <cell r="D42">
            <v>34</v>
          </cell>
          <cell r="E42">
            <v>34</v>
          </cell>
          <cell r="F42">
            <v>34</v>
          </cell>
          <cell r="G42">
            <v>34</v>
          </cell>
          <cell r="H42">
            <v>34</v>
          </cell>
          <cell r="I42">
            <v>34</v>
          </cell>
          <cell r="J42">
            <v>34</v>
          </cell>
          <cell r="K42">
            <v>34</v>
          </cell>
          <cell r="L42">
            <v>34</v>
          </cell>
          <cell r="M42">
            <v>34</v>
          </cell>
          <cell r="N42">
            <v>34</v>
          </cell>
          <cell r="O42">
            <v>2.6140948968354787E-3</v>
          </cell>
          <cell r="P42">
            <v>2.8590826625007584E-3</v>
          </cell>
          <cell r="Q42">
            <v>2.809861572225908E-3</v>
          </cell>
          <cell r="R42">
            <v>2.811036812723633E-3</v>
          </cell>
          <cell r="S42">
            <v>2.7591267184314257E-3</v>
          </cell>
          <cell r="T42">
            <v>2.8136839125341758E-3</v>
          </cell>
          <cell r="U42">
            <v>2.7321421524940477E-3</v>
          </cell>
          <cell r="V42">
            <v>3.1105234757588932E-3</v>
          </cell>
          <cell r="W42">
            <v>3.086505874628236E-3</v>
          </cell>
          <cell r="X42">
            <v>2.8410768105622619E-3</v>
          </cell>
          <cell r="Y42">
            <v>2.884018213325572E-3</v>
          </cell>
          <cell r="Z42">
            <v>3.0046872973986155E-3</v>
          </cell>
          <cell r="AA42">
            <v>3.0826172308215435E-3</v>
          </cell>
          <cell r="AB42">
            <v>3.1237712395614041E-3</v>
          </cell>
          <cell r="AC42">
            <v>3.2459724890349759E-3</v>
          </cell>
          <cell r="AD42">
            <v>3.1862521148815935E-3</v>
          </cell>
          <cell r="AE42">
            <v>3.2651781105387085E-3</v>
          </cell>
          <cell r="AF42">
            <v>3.2837813901522477E-3</v>
          </cell>
          <cell r="AG42">
            <v>3.227817247357542E-3</v>
          </cell>
          <cell r="AH42">
            <v>3.1677454588994562E-3</v>
          </cell>
          <cell r="AI42">
            <v>3.2597927562779986E-3</v>
          </cell>
          <cell r="AJ42">
            <v>3.1840411081133324E-3</v>
          </cell>
          <cell r="AK42">
            <v>3.0877470080484422E-3</v>
          </cell>
          <cell r="AL42">
            <v>3.0335132848148885E-3</v>
          </cell>
          <cell r="AM42">
            <v>2.9702167926706252E-3</v>
          </cell>
          <cell r="AN42">
            <v>2.9777683624811206E-3</v>
          </cell>
          <cell r="AO42">
            <v>2.8713806019147422E-3</v>
          </cell>
          <cell r="AP42">
            <v>2.7287689092869477E-3</v>
          </cell>
          <cell r="AQ42">
            <v>2.8261165612504624E-3</v>
          </cell>
          <cell r="AR42">
            <v>2.8261151164770126E-3</v>
          </cell>
          <cell r="AS42">
            <v>2.8261151164770126E-3</v>
          </cell>
          <cell r="AT42">
            <v>2.8261151164770126E-3</v>
          </cell>
          <cell r="AU42">
            <v>2.8261151164770126E-3</v>
          </cell>
          <cell r="AV42">
            <v>2.8261151164770126E-3</v>
          </cell>
          <cell r="AW42">
            <v>2.8261151164770126E-3</v>
          </cell>
          <cell r="AX42">
            <v>2.8261151164770126E-3</v>
          </cell>
          <cell r="AY42">
            <v>2.8261151164770126E-3</v>
          </cell>
          <cell r="AZ42">
            <v>2.8261151164770126E-3</v>
          </cell>
          <cell r="BA42">
            <v>2.8261151164770126E-3</v>
          </cell>
          <cell r="BB42">
            <v>2.8261151164770126E-3</v>
          </cell>
          <cell r="BC42">
            <v>2.8261151164770126E-3</v>
          </cell>
          <cell r="BD42">
            <v>2.8261151164770126E-3</v>
          </cell>
          <cell r="BE42">
            <v>2.8261151164770126E-3</v>
          </cell>
          <cell r="BF42">
            <v>2.8261151164770126E-3</v>
          </cell>
          <cell r="BG42">
            <v>2.8261151164770126E-3</v>
          </cell>
          <cell r="BH42">
            <v>2.8261151164770126E-3</v>
          </cell>
          <cell r="BI42">
            <v>2.8261151164770126E-3</v>
          </cell>
          <cell r="BJ42">
            <v>2.8261151164770126E-3</v>
          </cell>
          <cell r="BK42">
            <v>2.8261151164770126E-3</v>
          </cell>
          <cell r="BL42">
            <v>2.8261151164770126E-3</v>
          </cell>
          <cell r="BM42">
            <v>2.8261151164770126E-3</v>
          </cell>
          <cell r="BN42">
            <v>2.8261151164770126E-3</v>
          </cell>
          <cell r="BO42">
            <v>2.8261151164770126E-3</v>
          </cell>
          <cell r="BP42">
            <v>2.8261151164770126E-3</v>
          </cell>
          <cell r="BQ42">
            <v>2.8261151164770126E-3</v>
          </cell>
          <cell r="BR42">
            <v>2.8261151164770126E-3</v>
          </cell>
          <cell r="BS42">
            <v>2.8261151164770126E-3</v>
          </cell>
          <cell r="BT42">
            <v>2.8261151164770126E-3</v>
          </cell>
          <cell r="BU42">
            <v>2.8261151164770126E-3</v>
          </cell>
          <cell r="BV42">
            <v>2.8261151164770126E-3</v>
          </cell>
          <cell r="BW42">
            <v>2.8261151164770126E-3</v>
          </cell>
          <cell r="BX42">
            <v>2.8261151164770126E-3</v>
          </cell>
          <cell r="BY42">
            <v>2.8261151164770126E-3</v>
          </cell>
          <cell r="BZ42">
            <v>2.8261151164770126E-3</v>
          </cell>
          <cell r="CA42">
            <v>2.8261151164770126E-3</v>
          </cell>
          <cell r="CB42">
            <v>2.8261151164770126E-3</v>
          </cell>
          <cell r="CC42">
            <v>2.8261151164770126E-3</v>
          </cell>
          <cell r="CD42">
            <v>2.8261151164770126E-3</v>
          </cell>
          <cell r="CE42">
            <v>2.8261151164770126E-3</v>
          </cell>
          <cell r="CF42">
            <v>2.8261151164770126E-3</v>
          </cell>
          <cell r="CG42">
            <v>2.8261151164770126E-3</v>
          </cell>
          <cell r="CH42">
            <v>2.8261151164770126E-3</v>
          </cell>
          <cell r="CI42">
            <v>2.8261151164770126E-3</v>
          </cell>
          <cell r="CJ42">
            <v>2.8261151164770126E-3</v>
          </cell>
          <cell r="CK42">
            <v>2.8261151164770126E-3</v>
          </cell>
          <cell r="CL42">
            <v>2.8261151164770126E-3</v>
          </cell>
          <cell r="CM42">
            <v>2.8261151164770126E-3</v>
          </cell>
          <cell r="CN42">
            <v>2.8261151164770126E-3</v>
          </cell>
          <cell r="CO42">
            <v>2.8261151164770126E-3</v>
          </cell>
          <cell r="CP42">
            <v>2.8261151164770126E-3</v>
          </cell>
          <cell r="CQ42">
            <v>2.8261151164770126E-3</v>
          </cell>
          <cell r="CR42">
            <v>2.8261151164770126E-3</v>
          </cell>
        </row>
        <row r="43">
          <cell r="B43">
            <v>35</v>
          </cell>
          <cell r="C43" t="str">
            <v xml:space="preserve">    Intereses y Rendimientos a Cargo en Operaciones de Reporto</v>
          </cell>
          <cell r="D43">
            <v>35</v>
          </cell>
          <cell r="E43">
            <v>35</v>
          </cell>
          <cell r="F43">
            <v>35</v>
          </cell>
          <cell r="G43">
            <v>35</v>
          </cell>
          <cell r="H43">
            <v>35</v>
          </cell>
          <cell r="I43">
            <v>35</v>
          </cell>
          <cell r="J43">
            <v>35</v>
          </cell>
          <cell r="K43">
            <v>35</v>
          </cell>
          <cell r="L43">
            <v>35</v>
          </cell>
          <cell r="M43">
            <v>35</v>
          </cell>
          <cell r="N43">
            <v>35</v>
          </cell>
          <cell r="O43">
            <v>9.8327926446257694E-3</v>
          </cell>
          <cell r="P43">
            <v>1.0674152543342889E-2</v>
          </cell>
          <cell r="Q43">
            <v>1.0198399631676486E-2</v>
          </cell>
          <cell r="R43">
            <v>1.0037494928448137E-2</v>
          </cell>
          <cell r="S43">
            <v>9.8069362776206231E-3</v>
          </cell>
          <cell r="T43">
            <v>9.9700048046520613E-3</v>
          </cell>
          <cell r="U43">
            <v>9.6759754989375283E-3</v>
          </cell>
          <cell r="V43">
            <v>1.0035234743301064E-2</v>
          </cell>
          <cell r="W43">
            <v>9.9013049254711941E-3</v>
          </cell>
          <cell r="X43">
            <v>1.0127723882982474E-2</v>
          </cell>
          <cell r="Y43">
            <v>1.0309318912892024E-2</v>
          </cell>
          <cell r="Z43">
            <v>1.0662100154663158E-2</v>
          </cell>
          <cell r="AA43">
            <v>1.0832735362167592E-2</v>
          </cell>
          <cell r="AB43">
            <v>1.0880878109583537E-2</v>
          </cell>
          <cell r="AC43">
            <v>1.1173503154872266E-2</v>
          </cell>
          <cell r="AD43">
            <v>1.0638398729669809E-2</v>
          </cell>
          <cell r="AE43">
            <v>1.0517162333111982E-2</v>
          </cell>
          <cell r="AF43">
            <v>1.0243725055164419E-2</v>
          </cell>
          <cell r="AG43">
            <v>9.8136608707487111E-3</v>
          </cell>
          <cell r="AH43">
            <v>9.4392190005155325E-3</v>
          </cell>
          <cell r="AI43">
            <v>9.5516993155016564E-3</v>
          </cell>
          <cell r="AJ43">
            <v>9.1248160152574767E-3</v>
          </cell>
          <cell r="AK43">
            <v>8.5945627009887254E-3</v>
          </cell>
          <cell r="AL43">
            <v>8.2484582169948164E-3</v>
          </cell>
          <cell r="AM43">
            <v>7.9735640650586553E-3</v>
          </cell>
          <cell r="AN43">
            <v>7.8128121553790539E-3</v>
          </cell>
          <cell r="AO43">
            <v>7.4675382673382662E-3</v>
          </cell>
          <cell r="AP43">
            <v>7.11477966824092E-3</v>
          </cell>
          <cell r="AQ43">
            <v>7.5006051413508057E-3</v>
          </cell>
          <cell r="AR43">
            <v>7.5006037950515747E-3</v>
          </cell>
          <cell r="AS43">
            <v>7.5006037950515747E-3</v>
          </cell>
          <cell r="AT43">
            <v>7.5006037950515747E-3</v>
          </cell>
          <cell r="AU43">
            <v>7.5006037950515747E-3</v>
          </cell>
          <cell r="AV43">
            <v>7.5006037950515747E-3</v>
          </cell>
          <cell r="AW43">
            <v>7.5006037950515747E-3</v>
          </cell>
          <cell r="AX43">
            <v>7.5006037950515747E-3</v>
          </cell>
          <cell r="AY43">
            <v>7.5006037950515747E-3</v>
          </cell>
          <cell r="AZ43">
            <v>7.5006037950515747E-3</v>
          </cell>
          <cell r="BA43">
            <v>7.5006037950515747E-3</v>
          </cell>
          <cell r="BB43">
            <v>7.5006037950515747E-3</v>
          </cell>
          <cell r="BC43">
            <v>7.5006037950515747E-3</v>
          </cell>
          <cell r="BD43">
            <v>7.5006037950515747E-3</v>
          </cell>
          <cell r="BE43">
            <v>7.5006037950515747E-3</v>
          </cell>
          <cell r="BF43">
            <v>7.5006037950515747E-3</v>
          </cell>
          <cell r="BG43">
            <v>7.5006037950515747E-3</v>
          </cell>
          <cell r="BH43">
            <v>7.5006037950515747E-3</v>
          </cell>
          <cell r="BI43">
            <v>7.5006037950515747E-3</v>
          </cell>
          <cell r="BJ43">
            <v>7.5006037950515747E-3</v>
          </cell>
          <cell r="BK43">
            <v>7.5006037950515747E-3</v>
          </cell>
          <cell r="BL43">
            <v>7.5006037950515747E-3</v>
          </cell>
          <cell r="BM43">
            <v>7.5006037950515747E-3</v>
          </cell>
          <cell r="BN43">
            <v>7.5006037950515747E-3</v>
          </cell>
          <cell r="BO43">
            <v>7.5006037950515747E-3</v>
          </cell>
          <cell r="BP43">
            <v>7.5006037950515747E-3</v>
          </cell>
          <cell r="BQ43">
            <v>7.5006037950515747E-3</v>
          </cell>
          <cell r="BR43">
            <v>7.5006037950515747E-3</v>
          </cell>
          <cell r="BS43">
            <v>7.5006037950515747E-3</v>
          </cell>
          <cell r="BT43">
            <v>7.5006037950515747E-3</v>
          </cell>
          <cell r="BU43">
            <v>7.5006037950515747E-3</v>
          </cell>
          <cell r="BV43">
            <v>7.5006037950515747E-3</v>
          </cell>
          <cell r="BW43">
            <v>7.5006037950515747E-3</v>
          </cell>
          <cell r="BX43">
            <v>7.5006037950515747E-3</v>
          </cell>
          <cell r="BY43">
            <v>7.5006037950515747E-3</v>
          </cell>
          <cell r="BZ43">
            <v>7.5006037950515747E-3</v>
          </cell>
          <cell r="CA43">
            <v>7.5006037950515747E-3</v>
          </cell>
          <cell r="CB43">
            <v>7.5006037950515747E-3</v>
          </cell>
          <cell r="CC43">
            <v>7.5006037950515747E-3</v>
          </cell>
          <cell r="CD43">
            <v>7.5006037950515747E-3</v>
          </cell>
          <cell r="CE43">
            <v>7.5006037950515747E-3</v>
          </cell>
          <cell r="CF43">
            <v>7.5006037950515747E-3</v>
          </cell>
          <cell r="CG43">
            <v>7.5006037950515747E-3</v>
          </cell>
          <cell r="CH43">
            <v>7.5006037950515747E-3</v>
          </cell>
          <cell r="CI43">
            <v>7.5006037950515747E-3</v>
          </cell>
          <cell r="CJ43">
            <v>7.5006037950515747E-3</v>
          </cell>
          <cell r="CK43">
            <v>7.5006037950515747E-3</v>
          </cell>
          <cell r="CL43">
            <v>7.5006037950515747E-3</v>
          </cell>
          <cell r="CM43">
            <v>7.5006037950515747E-3</v>
          </cell>
          <cell r="CN43">
            <v>7.5006037950515747E-3</v>
          </cell>
          <cell r="CO43">
            <v>7.5006037950515747E-3</v>
          </cell>
          <cell r="CP43">
            <v>7.5006037950515747E-3</v>
          </cell>
          <cell r="CQ43">
            <v>7.5006037950515747E-3</v>
          </cell>
          <cell r="CR43">
            <v>7.5006037950515747E-3</v>
          </cell>
        </row>
        <row r="44">
          <cell r="B44">
            <v>36</v>
          </cell>
          <cell r="C44" t="str">
            <v xml:space="preserve">    Premios a Cargo en Operaciones de Préstamo de Valores</v>
          </cell>
          <cell r="D44">
            <v>36</v>
          </cell>
          <cell r="E44">
            <v>36</v>
          </cell>
          <cell r="F44">
            <v>36</v>
          </cell>
          <cell r="G44">
            <v>36</v>
          </cell>
          <cell r="H44">
            <v>36</v>
          </cell>
          <cell r="I44">
            <v>36</v>
          </cell>
          <cell r="J44">
            <v>36</v>
          </cell>
          <cell r="K44">
            <v>36</v>
          </cell>
          <cell r="L44">
            <v>36</v>
          </cell>
          <cell r="M44">
            <v>36</v>
          </cell>
          <cell r="N44">
            <v>36</v>
          </cell>
          <cell r="O44">
            <v>1.0980595549212803E-4</v>
          </cell>
          <cell r="P44">
            <v>1.2116664151736489E-4</v>
          </cell>
          <cell r="Q44">
            <v>3.7498327180076935E-4</v>
          </cell>
          <cell r="R44">
            <v>4.68567913198331E-4</v>
          </cell>
          <cell r="S44">
            <v>5.9425188133112479E-4</v>
          </cell>
          <cell r="T44">
            <v>7.2937855602996896E-4</v>
          </cell>
          <cell r="U44">
            <v>7.8459567463823646E-4</v>
          </cell>
          <cell r="V44">
            <v>8.7633272023649323E-4</v>
          </cell>
          <cell r="W44">
            <v>9.1728701637279952E-4</v>
          </cell>
          <cell r="X44">
            <v>9.6730460192209636E-4</v>
          </cell>
          <cell r="Y44">
            <v>1.0422025338298517E-3</v>
          </cell>
          <cell r="Z44">
            <v>1.1628578064205013E-3</v>
          </cell>
          <cell r="AA44">
            <v>1.2596669830855173E-3</v>
          </cell>
          <cell r="AB44">
            <v>1.3391413000934927E-3</v>
          </cell>
          <cell r="AC44">
            <v>1.2280323612975581E-3</v>
          </cell>
          <cell r="AD44">
            <v>1.1988907254141634E-3</v>
          </cell>
          <cell r="AE44">
            <v>1.1693326490247761E-3</v>
          </cell>
          <cell r="AF44">
            <v>1.1350564049056832E-3</v>
          </cell>
          <cell r="AG44">
            <v>1.0974154251819272E-3</v>
          </cell>
          <cell r="AH44">
            <v>1.1629773133831093E-3</v>
          </cell>
          <cell r="AI44">
            <v>1.1295910345344804E-3</v>
          </cell>
          <cell r="AJ44">
            <v>1.1196043750449608E-3</v>
          </cell>
          <cell r="AK44">
            <v>1.1477066835917905E-3</v>
          </cell>
          <cell r="AL44">
            <v>1.1283223293948367E-3</v>
          </cell>
          <cell r="AM44">
            <v>1.0988680852940808E-3</v>
          </cell>
          <cell r="AN44">
            <v>1.0735004726287831E-3</v>
          </cell>
          <cell r="AO44">
            <v>1.0357866892560059E-3</v>
          </cell>
          <cell r="AP44">
            <v>1.0081534950812572E-3</v>
          </cell>
          <cell r="AQ44">
            <v>1.1001195115000692E-3</v>
          </cell>
          <cell r="AR44">
            <v>1.1001192033290863E-3</v>
          </cell>
          <cell r="AS44">
            <v>1.1001192033290863E-3</v>
          </cell>
          <cell r="AT44">
            <v>1.1001192033290863E-3</v>
          </cell>
          <cell r="AU44">
            <v>1.1001192033290863E-3</v>
          </cell>
          <cell r="AV44">
            <v>1.1001192033290863E-3</v>
          </cell>
          <cell r="AW44">
            <v>1.1001192033290863E-3</v>
          </cell>
          <cell r="AX44">
            <v>1.1001192033290863E-3</v>
          </cell>
          <cell r="AY44">
            <v>1.1001192033290863E-3</v>
          </cell>
          <cell r="AZ44">
            <v>1.1001192033290863E-3</v>
          </cell>
          <cell r="BA44">
            <v>1.1001192033290863E-3</v>
          </cell>
          <cell r="BB44">
            <v>1.1001192033290863E-3</v>
          </cell>
          <cell r="BC44">
            <v>1.1001192033290863E-3</v>
          </cell>
          <cell r="BD44">
            <v>1.1001192033290863E-3</v>
          </cell>
          <cell r="BE44">
            <v>1.1001192033290863E-3</v>
          </cell>
          <cell r="BF44">
            <v>1.1001192033290863E-3</v>
          </cell>
          <cell r="BG44">
            <v>1.1001192033290863E-3</v>
          </cell>
          <cell r="BH44">
            <v>1.1001192033290863E-3</v>
          </cell>
          <cell r="BI44">
            <v>1.1001192033290863E-3</v>
          </cell>
          <cell r="BJ44">
            <v>1.1001192033290863E-3</v>
          </cell>
          <cell r="BK44">
            <v>1.1001192033290863E-3</v>
          </cell>
          <cell r="BL44">
            <v>1.1001192033290863E-3</v>
          </cell>
          <cell r="BM44">
            <v>1.1001192033290863E-3</v>
          </cell>
          <cell r="BN44">
            <v>1.1001192033290863E-3</v>
          </cell>
          <cell r="BO44">
            <v>1.1001192033290863E-3</v>
          </cell>
          <cell r="BP44">
            <v>1.1001192033290863E-3</v>
          </cell>
          <cell r="BQ44">
            <v>1.1001192033290863E-3</v>
          </cell>
          <cell r="BR44">
            <v>1.1001192033290863E-3</v>
          </cell>
          <cell r="BS44">
            <v>1.1001192033290863E-3</v>
          </cell>
          <cell r="BT44">
            <v>1.1001192033290863E-3</v>
          </cell>
          <cell r="BU44">
            <v>1.1001192033290863E-3</v>
          </cell>
          <cell r="BV44">
            <v>1.1001192033290863E-3</v>
          </cell>
          <cell r="BW44">
            <v>1.1001192033290863E-3</v>
          </cell>
          <cell r="BX44">
            <v>1.1001192033290863E-3</v>
          </cell>
          <cell r="BY44">
            <v>1.1001192033290863E-3</v>
          </cell>
          <cell r="BZ44">
            <v>1.1001192033290863E-3</v>
          </cell>
          <cell r="CA44">
            <v>1.1001192033290863E-3</v>
          </cell>
          <cell r="CB44">
            <v>1.1001192033290863E-3</v>
          </cell>
          <cell r="CC44">
            <v>1.1001192033290863E-3</v>
          </cell>
          <cell r="CD44">
            <v>1.1001192033290863E-3</v>
          </cell>
          <cell r="CE44">
            <v>1.1001192033290863E-3</v>
          </cell>
          <cell r="CF44">
            <v>1.1001192033290863E-3</v>
          </cell>
          <cell r="CG44">
            <v>1.1001192033290863E-3</v>
          </cell>
          <cell r="CH44">
            <v>1.1001192033290863E-3</v>
          </cell>
          <cell r="CI44">
            <v>1.1001192033290863E-3</v>
          </cell>
          <cell r="CJ44">
            <v>1.1001192033290863E-3</v>
          </cell>
          <cell r="CK44">
            <v>1.1001192033290863E-3</v>
          </cell>
          <cell r="CL44">
            <v>1.1001192033290863E-3</v>
          </cell>
          <cell r="CM44">
            <v>1.1001192033290863E-3</v>
          </cell>
          <cell r="CN44">
            <v>1.1001192033290863E-3</v>
          </cell>
          <cell r="CO44">
            <v>1.1001192033290863E-3</v>
          </cell>
          <cell r="CP44">
            <v>1.1001192033290863E-3</v>
          </cell>
          <cell r="CQ44">
            <v>1.1001192033290863E-3</v>
          </cell>
          <cell r="CR44">
            <v>1.1001192033290863E-3</v>
          </cell>
        </row>
        <row r="45">
          <cell r="B45">
            <v>37</v>
          </cell>
          <cell r="C45" t="str">
            <v xml:space="preserve">    Pérdida por Valorización</v>
          </cell>
          <cell r="D45">
            <v>37</v>
          </cell>
          <cell r="E45">
            <v>37</v>
          </cell>
          <cell r="F45">
            <v>37</v>
          </cell>
          <cell r="G45">
            <v>37</v>
          </cell>
          <cell r="H45">
            <v>37</v>
          </cell>
          <cell r="I45">
            <v>37</v>
          </cell>
          <cell r="J45">
            <v>37</v>
          </cell>
          <cell r="K45">
            <v>37</v>
          </cell>
          <cell r="L45">
            <v>37</v>
          </cell>
          <cell r="M45">
            <v>37</v>
          </cell>
          <cell r="N45">
            <v>37</v>
          </cell>
          <cell r="O45">
            <v>4.5348310060047556E-4</v>
          </cell>
          <cell r="P45">
            <v>5.2316366821007505E-4</v>
          </cell>
          <cell r="Q45">
            <v>4.6640299165952472E-4</v>
          </cell>
          <cell r="R45">
            <v>4.4851197295658749E-4</v>
          </cell>
          <cell r="S45">
            <v>4.270586666652051E-4</v>
          </cell>
          <cell r="T45">
            <v>5.0375013663454392E-4</v>
          </cell>
          <cell r="U45">
            <v>5.2455666103792494E-4</v>
          </cell>
          <cell r="V45">
            <v>5.4414417698218042E-4</v>
          </cell>
          <cell r="W45">
            <v>5.6375554486010309E-4</v>
          </cell>
          <cell r="X45">
            <v>5.6896515113987107E-4</v>
          </cell>
          <cell r="Y45">
            <v>5.4094598912876927E-4</v>
          </cell>
          <cell r="Z45">
            <v>4.8895777099764554E-4</v>
          </cell>
          <cell r="AA45">
            <v>4.2516733240837779E-4</v>
          </cell>
          <cell r="AB45">
            <v>4.2970601483754165E-4</v>
          </cell>
          <cell r="AC45">
            <v>5.018830353170653E-4</v>
          </cell>
          <cell r="AD45">
            <v>5.7555993172281035E-4</v>
          </cell>
          <cell r="AE45">
            <v>5.9794637861375658E-4</v>
          </cell>
          <cell r="AF45">
            <v>5.6472623539290416E-4</v>
          </cell>
          <cell r="AG45">
            <v>4.6786027050477321E-4</v>
          </cell>
          <cell r="AH45">
            <v>4.2104086987932967E-4</v>
          </cell>
          <cell r="AI45">
            <v>4.2562495914957291E-4</v>
          </cell>
          <cell r="AJ45">
            <v>4.0783462617007118E-4</v>
          </cell>
          <cell r="AK45">
            <v>4.2027744436148569E-4</v>
          </cell>
          <cell r="AL45">
            <v>4.5473286130858252E-4</v>
          </cell>
          <cell r="AM45">
            <v>5.093111290761091E-4</v>
          </cell>
          <cell r="AN45">
            <v>5.1691179397626104E-4</v>
          </cell>
          <cell r="AO45">
            <v>4.8110989784662047E-4</v>
          </cell>
          <cell r="AP45">
            <v>3.9965718225530594E-4</v>
          </cell>
          <cell r="AQ45">
            <v>3.9844445034265094E-4</v>
          </cell>
          <cell r="AR45">
            <v>3.9844424463808537E-4</v>
          </cell>
          <cell r="AS45">
            <v>3.9844424463808537E-4</v>
          </cell>
          <cell r="AT45">
            <v>3.9844424463808537E-4</v>
          </cell>
          <cell r="AU45">
            <v>3.9844424463808537E-4</v>
          </cell>
          <cell r="AV45">
            <v>3.9844424463808537E-4</v>
          </cell>
          <cell r="AW45">
            <v>3.9844424463808537E-4</v>
          </cell>
          <cell r="AX45">
            <v>3.9844424463808537E-4</v>
          </cell>
          <cell r="AY45">
            <v>3.9844424463808537E-4</v>
          </cell>
          <cell r="AZ45">
            <v>3.9844424463808537E-4</v>
          </cell>
          <cell r="BA45">
            <v>3.9844424463808537E-4</v>
          </cell>
          <cell r="BB45">
            <v>3.9844424463808537E-4</v>
          </cell>
          <cell r="BC45">
            <v>3.9844424463808537E-4</v>
          </cell>
          <cell r="BD45">
            <v>3.9844424463808537E-4</v>
          </cell>
          <cell r="BE45">
            <v>3.9844424463808537E-4</v>
          </cell>
          <cell r="BF45">
            <v>3.9844424463808537E-4</v>
          </cell>
          <cell r="BG45">
            <v>3.9844424463808537E-4</v>
          </cell>
          <cell r="BH45">
            <v>3.9844424463808537E-4</v>
          </cell>
          <cell r="BI45">
            <v>3.9844424463808537E-4</v>
          </cell>
          <cell r="BJ45">
            <v>3.9844424463808537E-4</v>
          </cell>
          <cell r="BK45">
            <v>3.9844424463808537E-4</v>
          </cell>
          <cell r="BL45">
            <v>3.9844424463808537E-4</v>
          </cell>
          <cell r="BM45">
            <v>3.9844424463808537E-4</v>
          </cell>
          <cell r="BN45">
            <v>3.9844424463808537E-4</v>
          </cell>
          <cell r="BO45">
            <v>3.9844424463808537E-4</v>
          </cell>
          <cell r="BP45">
            <v>3.9844424463808537E-4</v>
          </cell>
          <cell r="BQ45">
            <v>3.9844424463808537E-4</v>
          </cell>
          <cell r="BR45">
            <v>3.9844424463808537E-4</v>
          </cell>
          <cell r="BS45">
            <v>3.9844424463808537E-4</v>
          </cell>
          <cell r="BT45">
            <v>3.9844424463808537E-4</v>
          </cell>
          <cell r="BU45">
            <v>3.9844424463808537E-4</v>
          </cell>
          <cell r="BV45">
            <v>3.9844424463808537E-4</v>
          </cell>
          <cell r="BW45">
            <v>3.9844424463808537E-4</v>
          </cell>
          <cell r="BX45">
            <v>3.9844424463808537E-4</v>
          </cell>
          <cell r="BY45">
            <v>3.9844424463808537E-4</v>
          </cell>
          <cell r="BZ45">
            <v>3.9844424463808537E-4</v>
          </cell>
          <cell r="CA45">
            <v>3.9844424463808537E-4</v>
          </cell>
          <cell r="CB45">
            <v>3.9844424463808537E-4</v>
          </cell>
          <cell r="CC45">
            <v>3.9844424463808537E-4</v>
          </cell>
          <cell r="CD45">
            <v>3.9844424463808537E-4</v>
          </cell>
          <cell r="CE45">
            <v>3.9844424463808537E-4</v>
          </cell>
          <cell r="CF45">
            <v>3.9844424463808537E-4</v>
          </cell>
          <cell r="CG45">
            <v>3.9844424463808537E-4</v>
          </cell>
          <cell r="CH45">
            <v>3.9844424463808537E-4</v>
          </cell>
          <cell r="CI45">
            <v>3.9844424463808537E-4</v>
          </cell>
          <cell r="CJ45">
            <v>3.9844424463808537E-4</v>
          </cell>
          <cell r="CK45">
            <v>3.9844424463808537E-4</v>
          </cell>
          <cell r="CL45">
            <v>3.9844424463808537E-4</v>
          </cell>
          <cell r="CM45">
            <v>3.9844424463808537E-4</v>
          </cell>
          <cell r="CN45">
            <v>3.9844424463808537E-4</v>
          </cell>
          <cell r="CO45">
            <v>3.9844424463808537E-4</v>
          </cell>
          <cell r="CP45">
            <v>3.9844424463808537E-4</v>
          </cell>
          <cell r="CQ45">
            <v>3.9844424463808537E-4</v>
          </cell>
          <cell r="CR45">
            <v>3.9844424463808537E-4</v>
          </cell>
        </row>
        <row r="46">
          <cell r="B46">
            <v>38</v>
          </cell>
          <cell r="C46" t="str">
            <v>Otros gastos por intereses</v>
          </cell>
          <cell r="D46">
            <v>38</v>
          </cell>
          <cell r="E46">
            <v>38</v>
          </cell>
          <cell r="F46">
            <v>38</v>
          </cell>
          <cell r="G46">
            <v>38</v>
          </cell>
          <cell r="H46">
            <v>38</v>
          </cell>
          <cell r="I46">
            <v>38</v>
          </cell>
          <cell r="J46">
            <v>38</v>
          </cell>
          <cell r="K46">
            <v>38</v>
          </cell>
          <cell r="L46">
            <v>38</v>
          </cell>
          <cell r="M46">
            <v>38</v>
          </cell>
          <cell r="N46">
            <v>38</v>
          </cell>
          <cell r="O46">
            <v>5.4636720583389876E-5</v>
          </cell>
          <cell r="P46">
            <v>5.9626570413800661E-5</v>
          </cell>
          <cell r="Q46">
            <v>6.3284975856281049E-5</v>
          </cell>
          <cell r="R46">
            <v>6.7666797634262675E-5</v>
          </cell>
          <cell r="S46">
            <v>7.1862075970244822E-5</v>
          </cell>
          <cell r="T46">
            <v>7.7177887471415986E-5</v>
          </cell>
          <cell r="U46">
            <v>7.6863157344417551E-5</v>
          </cell>
          <cell r="V46">
            <v>8.111295927724964E-5</v>
          </cell>
          <cell r="W46">
            <v>7.0511253701997998E-5</v>
          </cell>
          <cell r="X46">
            <v>7.1142580678613555E-5</v>
          </cell>
          <cell r="Y46">
            <v>7.2176588105943279E-5</v>
          </cell>
          <cell r="Z46">
            <v>7.6062772267822856E-5</v>
          </cell>
          <cell r="AA46">
            <v>7.9370745017694801E-5</v>
          </cell>
          <cell r="AB46">
            <v>8.2181952259611637E-5</v>
          </cell>
          <cell r="AC46">
            <v>8.6015782561363945E-5</v>
          </cell>
          <cell r="AD46">
            <v>8.2706111577443279E-5</v>
          </cell>
          <cell r="AE46">
            <v>7.5310803906284242E-5</v>
          </cell>
          <cell r="AF46">
            <v>7.5924878578631993E-5</v>
          </cell>
          <cell r="AG46">
            <v>7.6952833809855475E-5</v>
          </cell>
          <cell r="AH46">
            <v>8.1805922740723423E-5</v>
          </cell>
          <cell r="AI46">
            <v>1.0189671293929044E-4</v>
          </cell>
          <cell r="AJ46">
            <v>1.0630714270638716E-4</v>
          </cell>
          <cell r="AK46">
            <v>1.112954627723186E-4</v>
          </cell>
          <cell r="AL46">
            <v>1.1941111019049674E-4</v>
          </cell>
          <cell r="AM46">
            <v>1.2311418474602372E-4</v>
          </cell>
          <cell r="AN46">
            <v>1.3939092867373785E-4</v>
          </cell>
          <cell r="AO46">
            <v>1.5259213869578698E-4</v>
          </cell>
          <cell r="AP46">
            <v>1.5188489224077071E-4</v>
          </cell>
          <cell r="AQ46">
            <v>1.665262682699024E-4</v>
          </cell>
          <cell r="AR46">
            <v>1.6652618069201708E-4</v>
          </cell>
          <cell r="AS46">
            <v>1.6652618069201708E-4</v>
          </cell>
          <cell r="AT46">
            <v>1.6652618069201708E-4</v>
          </cell>
          <cell r="AU46">
            <v>1.6652618069201708E-4</v>
          </cell>
          <cell r="AV46">
            <v>1.6652618069201708E-4</v>
          </cell>
          <cell r="AW46">
            <v>1.6652618069201708E-4</v>
          </cell>
          <cell r="AX46">
            <v>1.6652618069201708E-4</v>
          </cell>
          <cell r="AY46">
            <v>1.6652618069201708E-4</v>
          </cell>
          <cell r="AZ46">
            <v>1.6652618069201708E-4</v>
          </cell>
          <cell r="BA46">
            <v>1.6652618069201708E-4</v>
          </cell>
          <cell r="BB46">
            <v>1.6652618069201708E-4</v>
          </cell>
          <cell r="BC46">
            <v>1.6652618069201708E-4</v>
          </cell>
          <cell r="BD46">
            <v>1.6652618069201708E-4</v>
          </cell>
          <cell r="BE46">
            <v>1.6652618069201708E-4</v>
          </cell>
          <cell r="BF46">
            <v>1.6652618069201708E-4</v>
          </cell>
          <cell r="BG46">
            <v>1.6652618069201708E-4</v>
          </cell>
          <cell r="BH46">
            <v>1.6652618069201708E-4</v>
          </cell>
          <cell r="BI46">
            <v>1.6652618069201708E-4</v>
          </cell>
          <cell r="BJ46">
            <v>1.6652618069201708E-4</v>
          </cell>
          <cell r="BK46">
            <v>1.6652618069201708E-4</v>
          </cell>
          <cell r="BL46">
            <v>1.6652618069201708E-4</v>
          </cell>
          <cell r="BM46">
            <v>1.6652618069201708E-4</v>
          </cell>
          <cell r="BN46">
            <v>1.6652618069201708E-4</v>
          </cell>
          <cell r="BO46">
            <v>1.6652618069201708E-4</v>
          </cell>
          <cell r="BP46">
            <v>1.6652618069201708E-4</v>
          </cell>
          <cell r="BQ46">
            <v>1.6652618069201708E-4</v>
          </cell>
          <cell r="BR46">
            <v>1.6652618069201708E-4</v>
          </cell>
          <cell r="BS46">
            <v>1.6652618069201708E-4</v>
          </cell>
          <cell r="BT46">
            <v>1.6652618069201708E-4</v>
          </cell>
          <cell r="BU46">
            <v>1.6652618069201708E-4</v>
          </cell>
          <cell r="BV46">
            <v>1.6652618069201708E-4</v>
          </cell>
          <cell r="BW46">
            <v>1.6652618069201708E-4</v>
          </cell>
          <cell r="BX46">
            <v>1.6652618069201708E-4</v>
          </cell>
          <cell r="BY46">
            <v>1.6652618069201708E-4</v>
          </cell>
          <cell r="BZ46">
            <v>1.6652618069201708E-4</v>
          </cell>
          <cell r="CA46">
            <v>1.6652618069201708E-4</v>
          </cell>
          <cell r="CB46">
            <v>1.6652618069201708E-4</v>
          </cell>
          <cell r="CC46">
            <v>1.6652618069201708E-4</v>
          </cell>
          <cell r="CD46">
            <v>1.6652618069201708E-4</v>
          </cell>
          <cell r="CE46">
            <v>1.6652618069201708E-4</v>
          </cell>
          <cell r="CF46">
            <v>1.6652618069201708E-4</v>
          </cell>
          <cell r="CG46">
            <v>1.6652618069201708E-4</v>
          </cell>
          <cell r="CH46">
            <v>1.6652618069201708E-4</v>
          </cell>
          <cell r="CI46">
            <v>1.6652618069201708E-4</v>
          </cell>
          <cell r="CJ46">
            <v>1.6652618069201708E-4</v>
          </cell>
          <cell r="CK46">
            <v>1.6652618069201708E-4</v>
          </cell>
          <cell r="CL46">
            <v>1.6652618069201708E-4</v>
          </cell>
          <cell r="CM46">
            <v>1.6652618069201708E-4</v>
          </cell>
          <cell r="CN46">
            <v>1.6652618069201708E-4</v>
          </cell>
          <cell r="CO46">
            <v>1.6652618069201708E-4</v>
          </cell>
          <cell r="CP46">
            <v>1.6652618069201708E-4</v>
          </cell>
          <cell r="CQ46">
            <v>1.6652618069201708E-4</v>
          </cell>
          <cell r="CR46">
            <v>1.6652618069201708E-4</v>
          </cell>
        </row>
        <row r="47">
          <cell r="B47">
            <v>39</v>
          </cell>
          <cell r="C47" t="str">
            <v>(=) Margen Financiero</v>
          </cell>
          <cell r="D47">
            <v>39</v>
          </cell>
          <cell r="E47">
            <v>39</v>
          </cell>
          <cell r="F47">
            <v>39</v>
          </cell>
          <cell r="G47">
            <v>39</v>
          </cell>
          <cell r="H47">
            <v>39</v>
          </cell>
          <cell r="I47">
            <v>39</v>
          </cell>
          <cell r="J47">
            <v>39</v>
          </cell>
          <cell r="K47">
            <v>39</v>
          </cell>
          <cell r="L47">
            <v>39</v>
          </cell>
          <cell r="M47">
            <v>39</v>
          </cell>
          <cell r="N47">
            <v>39</v>
          </cell>
          <cell r="O47">
            <v>4.809156814897847E-2</v>
          </cell>
          <cell r="P47">
            <v>5.2671708150255604E-2</v>
          </cell>
          <cell r="Q47">
            <v>5.21573848537231E-2</v>
          </cell>
          <cell r="R47">
            <v>5.2158102531087443E-2</v>
          </cell>
          <cell r="S47">
            <v>5.1463089676666268E-2</v>
          </cell>
          <cell r="T47">
            <v>5.3092613254021932E-2</v>
          </cell>
          <cell r="U47">
            <v>5.1680782873779536E-2</v>
          </cell>
          <cell r="V47">
            <v>5.3605376574669912E-2</v>
          </cell>
          <cell r="W47">
            <v>5.2461011271602048E-2</v>
          </cell>
          <cell r="X47">
            <v>5.2695746663105898E-2</v>
          </cell>
          <cell r="Y47">
            <v>5.3010109743681054E-2</v>
          </cell>
          <cell r="Z47">
            <v>5.4671021476810557E-2</v>
          </cell>
          <cell r="AA47">
            <v>5.5802446426176752E-2</v>
          </cell>
          <cell r="AB47">
            <v>5.6008463139209014E-2</v>
          </cell>
          <cell r="AC47">
            <v>5.7439913426104758E-2</v>
          </cell>
          <cell r="AD47">
            <v>5.5894263913424495E-2</v>
          </cell>
          <cell r="AE47">
            <v>5.6829744259082868E-2</v>
          </cell>
          <cell r="AF47">
            <v>5.6303528129084485E-2</v>
          </cell>
          <cell r="AG47">
            <v>5.4761504020159085E-2</v>
          </cell>
          <cell r="AH47">
            <v>5.3949193762932252E-2</v>
          </cell>
          <cell r="AI47">
            <v>5.5798949244412886E-2</v>
          </cell>
          <cell r="AJ47">
            <v>5.4986308643752445E-2</v>
          </cell>
          <cell r="AK47">
            <v>5.4057727946030643E-2</v>
          </cell>
          <cell r="AL47">
            <v>5.3803245114555961E-2</v>
          </cell>
          <cell r="AM47">
            <v>5.3312147489855112E-2</v>
          </cell>
          <cell r="AN47">
            <v>5.4192249890634807E-2</v>
          </cell>
          <cell r="AO47">
            <v>5.3162397847195189E-2</v>
          </cell>
          <cell r="AP47">
            <v>5.1132467572858879E-2</v>
          </cell>
          <cell r="AQ47">
            <v>5.3432928787610204E-2</v>
          </cell>
          <cell r="AR47">
            <v>5.343291163444519E-2</v>
          </cell>
          <cell r="AS47">
            <v>5.343291163444519E-2</v>
          </cell>
          <cell r="AT47">
            <v>5.343291163444519E-2</v>
          </cell>
          <cell r="AU47">
            <v>5.343291163444519E-2</v>
          </cell>
          <cell r="AV47">
            <v>5.343291163444519E-2</v>
          </cell>
          <cell r="AW47">
            <v>5.343291163444519E-2</v>
          </cell>
          <cell r="AX47">
            <v>5.343291163444519E-2</v>
          </cell>
          <cell r="AY47">
            <v>5.343291163444519E-2</v>
          </cell>
          <cell r="AZ47">
            <v>5.343291163444519E-2</v>
          </cell>
          <cell r="BA47">
            <v>5.343291163444519E-2</v>
          </cell>
          <cell r="BB47">
            <v>5.343291163444519E-2</v>
          </cell>
          <cell r="BC47">
            <v>5.343291163444519E-2</v>
          </cell>
          <cell r="BD47">
            <v>5.343291163444519E-2</v>
          </cell>
          <cell r="BE47">
            <v>5.343291163444519E-2</v>
          </cell>
          <cell r="BF47">
            <v>5.343291163444519E-2</v>
          </cell>
          <cell r="BG47">
            <v>5.343291163444519E-2</v>
          </cell>
          <cell r="BH47">
            <v>5.343291163444519E-2</v>
          </cell>
          <cell r="BI47">
            <v>5.343291163444519E-2</v>
          </cell>
          <cell r="BJ47">
            <v>5.343291163444519E-2</v>
          </cell>
          <cell r="BK47">
            <v>5.343291163444519E-2</v>
          </cell>
          <cell r="BL47">
            <v>5.343291163444519E-2</v>
          </cell>
          <cell r="BM47">
            <v>5.343291163444519E-2</v>
          </cell>
          <cell r="BN47">
            <v>5.343291163444519E-2</v>
          </cell>
          <cell r="BO47">
            <v>5.343291163444519E-2</v>
          </cell>
          <cell r="BP47">
            <v>5.343291163444519E-2</v>
          </cell>
          <cell r="BQ47">
            <v>5.343291163444519E-2</v>
          </cell>
          <cell r="BR47">
            <v>5.343291163444519E-2</v>
          </cell>
          <cell r="BS47">
            <v>5.343291163444519E-2</v>
          </cell>
          <cell r="BT47">
            <v>5.343291163444519E-2</v>
          </cell>
          <cell r="BU47">
            <v>5.343291163444519E-2</v>
          </cell>
          <cell r="BV47">
            <v>5.343291163444519E-2</v>
          </cell>
          <cell r="BW47">
            <v>5.343291163444519E-2</v>
          </cell>
          <cell r="BX47">
            <v>5.343291163444519E-2</v>
          </cell>
          <cell r="BY47">
            <v>5.343291163444519E-2</v>
          </cell>
          <cell r="BZ47">
            <v>5.343291163444519E-2</v>
          </cell>
          <cell r="CA47">
            <v>5.343291163444519E-2</v>
          </cell>
          <cell r="CB47">
            <v>5.343291163444519E-2</v>
          </cell>
          <cell r="CC47">
            <v>5.343291163444519E-2</v>
          </cell>
          <cell r="CD47">
            <v>5.343291163444519E-2</v>
          </cell>
          <cell r="CE47">
            <v>5.343291163444519E-2</v>
          </cell>
          <cell r="CF47">
            <v>5.343291163444519E-2</v>
          </cell>
          <cell r="CG47">
            <v>5.343291163444519E-2</v>
          </cell>
          <cell r="CH47">
            <v>5.343291163444519E-2</v>
          </cell>
          <cell r="CI47">
            <v>5.343291163444519E-2</v>
          </cell>
          <cell r="CJ47">
            <v>5.343291163444519E-2</v>
          </cell>
          <cell r="CK47">
            <v>5.343291163444519E-2</v>
          </cell>
          <cell r="CL47">
            <v>5.343291163444519E-2</v>
          </cell>
          <cell r="CM47">
            <v>5.343291163444519E-2</v>
          </cell>
          <cell r="CN47">
            <v>5.343291163444519E-2</v>
          </cell>
          <cell r="CO47">
            <v>5.343291163444519E-2</v>
          </cell>
          <cell r="CP47">
            <v>5.343291163444519E-2</v>
          </cell>
          <cell r="CQ47">
            <v>5.343291163444519E-2</v>
          </cell>
          <cell r="CR47">
            <v>5.343291163444519E-2</v>
          </cell>
        </row>
        <row r="48">
          <cell r="B48">
            <v>40</v>
          </cell>
          <cell r="C48" t="str">
            <v>(-) Estimación Preventiva para Riesgos Crediticios</v>
          </cell>
          <cell r="D48">
            <v>40</v>
          </cell>
          <cell r="E48">
            <v>40</v>
          </cell>
          <cell r="F48">
            <v>40</v>
          </cell>
          <cell r="G48">
            <v>40</v>
          </cell>
          <cell r="H48">
            <v>40</v>
          </cell>
          <cell r="I48">
            <v>40</v>
          </cell>
          <cell r="J48">
            <v>40</v>
          </cell>
          <cell r="K48">
            <v>40</v>
          </cell>
          <cell r="L48">
            <v>40</v>
          </cell>
          <cell r="M48">
            <v>40</v>
          </cell>
          <cell r="N48">
            <v>40</v>
          </cell>
          <cell r="O48">
            <v>1.542220403520971E-2</v>
          </cell>
          <cell r="P48">
            <v>1.6587661825974782E-2</v>
          </cell>
          <cell r="Q48">
            <v>1.6303939728884245E-2</v>
          </cell>
          <cell r="R48">
            <v>1.6153696270453398E-2</v>
          </cell>
          <cell r="S48">
            <v>1.5663270226626745E-2</v>
          </cell>
          <cell r="T48">
            <v>1.6284789721901546E-2</v>
          </cell>
          <cell r="U48">
            <v>1.5967679582137941E-2</v>
          </cell>
          <cell r="V48">
            <v>1.6496524826213589E-2</v>
          </cell>
          <cell r="W48">
            <v>1.6140643452188443E-2</v>
          </cell>
          <cell r="X48">
            <v>1.5911706104639538E-2</v>
          </cell>
          <cell r="Y48">
            <v>1.6379752507426341E-2</v>
          </cell>
          <cell r="Z48">
            <v>1.7531274535080497E-2</v>
          </cell>
          <cell r="AA48">
            <v>1.8486888513242199E-2</v>
          </cell>
          <cell r="AB48">
            <v>1.8699018629334721E-2</v>
          </cell>
          <cell r="AC48">
            <v>1.8625877585512571E-2</v>
          </cell>
          <cell r="AD48">
            <v>1.8308789561729277E-2</v>
          </cell>
          <cell r="AE48">
            <v>1.8750953054758802E-2</v>
          </cell>
          <cell r="AF48">
            <v>1.88434410219427E-2</v>
          </cell>
          <cell r="AG48">
            <v>1.8262359994457432E-2</v>
          </cell>
          <cell r="AH48">
            <v>1.784850432787264E-2</v>
          </cell>
          <cell r="AI48">
            <v>1.8277346138015037E-2</v>
          </cell>
          <cell r="AJ48">
            <v>1.819695154404357E-2</v>
          </cell>
          <cell r="AK48">
            <v>1.7509111320549945E-2</v>
          </cell>
          <cell r="AL48">
            <v>1.7170156841516626E-2</v>
          </cell>
          <cell r="AM48">
            <v>1.6455027713054061E-2</v>
          </cell>
          <cell r="AN48">
            <v>1.6618964256716964E-2</v>
          </cell>
          <cell r="AO48">
            <v>1.6602214456206455E-2</v>
          </cell>
          <cell r="AP48">
            <v>1.5866708203850041E-2</v>
          </cell>
          <cell r="AQ48">
            <v>1.6477242758585749E-2</v>
          </cell>
          <cell r="AR48">
            <v>1.6477242112159729E-2</v>
          </cell>
          <cell r="AS48">
            <v>1.6477242112159729E-2</v>
          </cell>
          <cell r="AT48">
            <v>1.6477242112159729E-2</v>
          </cell>
          <cell r="AU48">
            <v>1.6477242112159729E-2</v>
          </cell>
          <cell r="AV48">
            <v>1.6477242112159729E-2</v>
          </cell>
          <cell r="AW48">
            <v>1.6477242112159729E-2</v>
          </cell>
          <cell r="AX48">
            <v>1.6477242112159729E-2</v>
          </cell>
          <cell r="AY48">
            <v>1.6477242112159729E-2</v>
          </cell>
          <cell r="AZ48">
            <v>1.6477242112159729E-2</v>
          </cell>
          <cell r="BA48">
            <v>1.6477242112159729E-2</v>
          </cell>
          <cell r="BB48">
            <v>1.6477242112159729E-2</v>
          </cell>
          <cell r="BC48">
            <v>1.6477242112159729E-2</v>
          </cell>
          <cell r="BD48">
            <v>1.6477242112159729E-2</v>
          </cell>
          <cell r="BE48">
            <v>1.6477242112159729E-2</v>
          </cell>
          <cell r="BF48">
            <v>1.6477242112159729E-2</v>
          </cell>
          <cell r="BG48">
            <v>1.6477242112159729E-2</v>
          </cell>
          <cell r="BH48">
            <v>1.6477242112159729E-2</v>
          </cell>
          <cell r="BI48">
            <v>1.6477242112159729E-2</v>
          </cell>
          <cell r="BJ48">
            <v>1.6477242112159729E-2</v>
          </cell>
          <cell r="BK48">
            <v>1.6477242112159729E-2</v>
          </cell>
          <cell r="BL48">
            <v>1.6477242112159729E-2</v>
          </cell>
          <cell r="BM48">
            <v>1.6477242112159729E-2</v>
          </cell>
          <cell r="BN48">
            <v>1.6477242112159729E-2</v>
          </cell>
          <cell r="BO48">
            <v>1.6477242112159729E-2</v>
          </cell>
          <cell r="BP48">
            <v>1.6477242112159729E-2</v>
          </cell>
          <cell r="BQ48">
            <v>1.6477242112159729E-2</v>
          </cell>
          <cell r="BR48">
            <v>1.6477242112159729E-2</v>
          </cell>
          <cell r="BS48">
            <v>1.6477242112159729E-2</v>
          </cell>
          <cell r="BT48">
            <v>1.6477242112159729E-2</v>
          </cell>
          <cell r="BU48">
            <v>1.6477242112159729E-2</v>
          </cell>
          <cell r="BV48">
            <v>1.6477242112159729E-2</v>
          </cell>
          <cell r="BW48">
            <v>1.6477242112159729E-2</v>
          </cell>
          <cell r="BX48">
            <v>1.6477242112159729E-2</v>
          </cell>
          <cell r="BY48">
            <v>1.6477242112159729E-2</v>
          </cell>
          <cell r="BZ48">
            <v>1.6477242112159729E-2</v>
          </cell>
          <cell r="CA48">
            <v>1.6477242112159729E-2</v>
          </cell>
          <cell r="CB48">
            <v>1.6477242112159729E-2</v>
          </cell>
          <cell r="CC48">
            <v>1.6477242112159729E-2</v>
          </cell>
          <cell r="CD48">
            <v>1.6477242112159729E-2</v>
          </cell>
          <cell r="CE48">
            <v>1.6477242112159729E-2</v>
          </cell>
          <cell r="CF48">
            <v>1.6477242112159729E-2</v>
          </cell>
          <cell r="CG48">
            <v>1.6477242112159729E-2</v>
          </cell>
          <cell r="CH48">
            <v>1.6477242112159729E-2</v>
          </cell>
          <cell r="CI48">
            <v>1.6477242112159729E-2</v>
          </cell>
          <cell r="CJ48">
            <v>1.6477242112159729E-2</v>
          </cell>
          <cell r="CK48">
            <v>1.6477242112159729E-2</v>
          </cell>
          <cell r="CL48">
            <v>1.6477242112159729E-2</v>
          </cell>
          <cell r="CM48">
            <v>1.6477242112159729E-2</v>
          </cell>
          <cell r="CN48">
            <v>1.6477242112159729E-2</v>
          </cell>
          <cell r="CO48">
            <v>1.6477242112159729E-2</v>
          </cell>
          <cell r="CP48">
            <v>1.6477242112159729E-2</v>
          </cell>
          <cell r="CQ48">
            <v>1.6477242112159729E-2</v>
          </cell>
          <cell r="CR48">
            <v>1.6477242112159729E-2</v>
          </cell>
        </row>
        <row r="49">
          <cell r="B49">
            <v>41</v>
          </cell>
          <cell r="C49" t="str">
            <v>(=) Margen Financiero Ajustado por Riesgos Crediticios</v>
          </cell>
          <cell r="D49">
            <v>41</v>
          </cell>
          <cell r="E49">
            <v>41</v>
          </cell>
          <cell r="F49">
            <v>41</v>
          </cell>
          <cell r="G49">
            <v>41</v>
          </cell>
          <cell r="H49">
            <v>41</v>
          </cell>
          <cell r="I49">
            <v>41</v>
          </cell>
          <cell r="J49">
            <v>41</v>
          </cell>
          <cell r="K49">
            <v>41</v>
          </cell>
          <cell r="L49">
            <v>41</v>
          </cell>
          <cell r="M49">
            <v>41</v>
          </cell>
          <cell r="N49">
            <v>41</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cell r="BQ49">
            <v>0</v>
          </cell>
          <cell r="BR49">
            <v>0</v>
          </cell>
          <cell r="BS49">
            <v>0</v>
          </cell>
          <cell r="BT49">
            <v>0</v>
          </cell>
          <cell r="BU49">
            <v>0</v>
          </cell>
          <cell r="BV49">
            <v>0</v>
          </cell>
          <cell r="BW49">
            <v>0</v>
          </cell>
          <cell r="BX49">
            <v>0</v>
          </cell>
          <cell r="BY49">
            <v>0</v>
          </cell>
          <cell r="BZ49">
            <v>0</v>
          </cell>
          <cell r="CA49">
            <v>0</v>
          </cell>
          <cell r="CB49">
            <v>0</v>
          </cell>
          <cell r="CC49">
            <v>0</v>
          </cell>
          <cell r="CD49">
            <v>0</v>
          </cell>
          <cell r="CE49">
            <v>0</v>
          </cell>
          <cell r="CF49">
            <v>0</v>
          </cell>
          <cell r="CG49">
            <v>0</v>
          </cell>
          <cell r="CH49">
            <v>0</v>
          </cell>
          <cell r="CI49">
            <v>0</v>
          </cell>
          <cell r="CJ49">
            <v>0</v>
          </cell>
          <cell r="CK49">
            <v>0</v>
          </cell>
          <cell r="CL49">
            <v>0</v>
          </cell>
          <cell r="CM49">
            <v>0</v>
          </cell>
          <cell r="CN49">
            <v>0</v>
          </cell>
          <cell r="CO49">
            <v>0</v>
          </cell>
          <cell r="CP49">
            <v>0</v>
          </cell>
          <cell r="CQ49">
            <v>0</v>
          </cell>
          <cell r="CR49">
            <v>0</v>
          </cell>
        </row>
        <row r="50">
          <cell r="B50">
            <v>42</v>
          </cell>
          <cell r="C50" t="str">
            <v>(+) Comisiones y Tarifas Cobradas</v>
          </cell>
          <cell r="D50">
            <v>42</v>
          </cell>
          <cell r="E50">
            <v>42</v>
          </cell>
          <cell r="F50">
            <v>42</v>
          </cell>
          <cell r="G50">
            <v>42</v>
          </cell>
          <cell r="H50">
            <v>42</v>
          </cell>
          <cell r="I50">
            <v>42</v>
          </cell>
          <cell r="J50">
            <v>42</v>
          </cell>
          <cell r="K50">
            <v>42</v>
          </cell>
          <cell r="L50">
            <v>42</v>
          </cell>
          <cell r="M50">
            <v>42</v>
          </cell>
          <cell r="N50">
            <v>42</v>
          </cell>
          <cell r="O50">
            <v>1.8713503825249535E-2</v>
          </cell>
          <cell r="P50">
            <v>2.0383987077398889E-2</v>
          </cell>
          <cell r="Q50">
            <v>2.0050729314920319E-2</v>
          </cell>
          <cell r="R50">
            <v>1.9921428964699488E-2</v>
          </cell>
          <cell r="S50">
            <v>1.9570620155033393E-2</v>
          </cell>
          <cell r="T50">
            <v>2.013923898863031E-2</v>
          </cell>
          <cell r="U50">
            <v>1.9619306806971801E-2</v>
          </cell>
          <cell r="V50">
            <v>2.0229717787168335E-2</v>
          </cell>
          <cell r="W50">
            <v>1.9657247030747924E-2</v>
          </cell>
          <cell r="X50">
            <v>1.9662787063422889E-2</v>
          </cell>
          <cell r="Y50">
            <v>1.9772855050823414E-2</v>
          </cell>
          <cell r="Z50">
            <v>2.0490511628425721E-2</v>
          </cell>
          <cell r="AA50">
            <v>2.0835479849535734E-2</v>
          </cell>
          <cell r="AB50">
            <v>2.0816033065159216E-2</v>
          </cell>
          <cell r="AC50">
            <v>2.1266237575926102E-2</v>
          </cell>
          <cell r="AD50">
            <v>2.0925034248942265E-2</v>
          </cell>
          <cell r="AE50">
            <v>2.1309760582956003E-2</v>
          </cell>
          <cell r="AF50">
            <v>2.1039417908431127E-2</v>
          </cell>
          <cell r="AG50">
            <v>2.0535750375762062E-2</v>
          </cell>
          <cell r="AH50">
            <v>2.0264377721132484E-2</v>
          </cell>
          <cell r="AI50">
            <v>2.0900208487887883E-2</v>
          </cell>
          <cell r="AJ50">
            <v>2.0601467009997734E-2</v>
          </cell>
          <cell r="AK50">
            <v>2.0155206943292321E-2</v>
          </cell>
          <cell r="AL50">
            <v>1.995746532386105E-2</v>
          </cell>
          <cell r="AM50">
            <v>1.9803694318900073E-2</v>
          </cell>
          <cell r="AN50">
            <v>2.0005515137625194E-2</v>
          </cell>
          <cell r="AO50">
            <v>1.9472419376541553E-2</v>
          </cell>
          <cell r="AP50">
            <v>1.8453120238443109E-2</v>
          </cell>
          <cell r="AQ50">
            <v>1.9181478985707334E-2</v>
          </cell>
          <cell r="AR50">
            <v>1.9181475043296814E-2</v>
          </cell>
          <cell r="AS50">
            <v>1.9181475043296814E-2</v>
          </cell>
          <cell r="AT50">
            <v>1.9181475043296814E-2</v>
          </cell>
          <cell r="AU50">
            <v>1.9181475043296814E-2</v>
          </cell>
          <cell r="AV50">
            <v>1.9181475043296814E-2</v>
          </cell>
          <cell r="AW50">
            <v>1.9181475043296814E-2</v>
          </cell>
          <cell r="AX50">
            <v>1.9181475043296814E-2</v>
          </cell>
          <cell r="AY50">
            <v>1.9181475043296814E-2</v>
          </cell>
          <cell r="AZ50">
            <v>1.9181475043296814E-2</v>
          </cell>
          <cell r="BA50">
            <v>1.9181475043296814E-2</v>
          </cell>
          <cell r="BB50">
            <v>1.9181475043296814E-2</v>
          </cell>
          <cell r="BC50">
            <v>1.9181475043296814E-2</v>
          </cell>
          <cell r="BD50">
            <v>1.9181475043296814E-2</v>
          </cell>
          <cell r="BE50">
            <v>1.9181475043296814E-2</v>
          </cell>
          <cell r="BF50">
            <v>1.9181475043296814E-2</v>
          </cell>
          <cell r="BG50">
            <v>1.9181475043296814E-2</v>
          </cell>
          <cell r="BH50">
            <v>1.9181475043296814E-2</v>
          </cell>
          <cell r="BI50">
            <v>1.9181475043296814E-2</v>
          </cell>
          <cell r="BJ50">
            <v>1.9181475043296814E-2</v>
          </cell>
          <cell r="BK50">
            <v>1.9181475043296814E-2</v>
          </cell>
          <cell r="BL50">
            <v>1.9181475043296814E-2</v>
          </cell>
          <cell r="BM50">
            <v>1.9181475043296814E-2</v>
          </cell>
          <cell r="BN50">
            <v>1.9181475043296814E-2</v>
          </cell>
          <cell r="BO50">
            <v>1.9181475043296814E-2</v>
          </cell>
          <cell r="BP50">
            <v>1.9181475043296814E-2</v>
          </cell>
          <cell r="BQ50">
            <v>1.9181475043296814E-2</v>
          </cell>
          <cell r="BR50">
            <v>1.9181475043296814E-2</v>
          </cell>
          <cell r="BS50">
            <v>1.9181475043296814E-2</v>
          </cell>
          <cell r="BT50">
            <v>1.9181475043296814E-2</v>
          </cell>
          <cell r="BU50">
            <v>1.9181475043296814E-2</v>
          </cell>
          <cell r="BV50">
            <v>1.9181475043296814E-2</v>
          </cell>
          <cell r="BW50">
            <v>1.9181475043296814E-2</v>
          </cell>
          <cell r="BX50">
            <v>1.9181475043296814E-2</v>
          </cell>
          <cell r="BY50">
            <v>1.9181475043296814E-2</v>
          </cell>
          <cell r="BZ50">
            <v>1.9181475043296814E-2</v>
          </cell>
          <cell r="CA50">
            <v>1.9181475043296814E-2</v>
          </cell>
          <cell r="CB50">
            <v>1.9181475043296814E-2</v>
          </cell>
          <cell r="CC50">
            <v>1.9181475043296814E-2</v>
          </cell>
          <cell r="CD50">
            <v>1.9181475043296814E-2</v>
          </cell>
          <cell r="CE50">
            <v>1.9181475043296814E-2</v>
          </cell>
          <cell r="CF50">
            <v>1.9181475043296814E-2</v>
          </cell>
          <cell r="CG50">
            <v>1.9181475043296814E-2</v>
          </cell>
          <cell r="CH50">
            <v>1.9181475043296814E-2</v>
          </cell>
          <cell r="CI50">
            <v>1.9181475043296814E-2</v>
          </cell>
          <cell r="CJ50">
            <v>1.9181475043296814E-2</v>
          </cell>
          <cell r="CK50">
            <v>1.9181475043296814E-2</v>
          </cell>
          <cell r="CL50">
            <v>1.9181475043296814E-2</v>
          </cell>
          <cell r="CM50">
            <v>1.9181475043296814E-2</v>
          </cell>
          <cell r="CN50">
            <v>1.9181475043296814E-2</v>
          </cell>
          <cell r="CO50">
            <v>1.9181475043296814E-2</v>
          </cell>
          <cell r="CP50">
            <v>1.9181475043296814E-2</v>
          </cell>
          <cell r="CQ50">
            <v>1.9181475043296814E-2</v>
          </cell>
          <cell r="CR50">
            <v>1.9181475043296814E-2</v>
          </cell>
        </row>
        <row r="51">
          <cell r="B51">
            <v>43</v>
          </cell>
          <cell r="C51" t="str">
            <v>(-) Comisiones y Tarifas Pagadas</v>
          </cell>
          <cell r="D51">
            <v>43</v>
          </cell>
          <cell r="E51">
            <v>43</v>
          </cell>
          <cell r="F51">
            <v>43</v>
          </cell>
          <cell r="G51">
            <v>43</v>
          </cell>
          <cell r="H51">
            <v>43</v>
          </cell>
          <cell r="I51">
            <v>43</v>
          </cell>
          <cell r="J51">
            <v>43</v>
          </cell>
          <cell r="K51">
            <v>43</v>
          </cell>
          <cell r="L51">
            <v>43</v>
          </cell>
          <cell r="M51">
            <v>43</v>
          </cell>
          <cell r="N51">
            <v>43</v>
          </cell>
          <cell r="O51">
            <v>5.9109215736586306E-3</v>
          </cell>
          <cell r="P51">
            <v>6.443690783574027E-3</v>
          </cell>
          <cell r="Q51">
            <v>6.4084435870186921E-3</v>
          </cell>
          <cell r="R51">
            <v>6.4193473168768942E-3</v>
          </cell>
          <cell r="S51">
            <v>6.3305887923978685E-3</v>
          </cell>
          <cell r="T51">
            <v>6.5555239265403945E-3</v>
          </cell>
          <cell r="U51">
            <v>6.4111415411179607E-3</v>
          </cell>
          <cell r="V51">
            <v>6.6832321983555419E-3</v>
          </cell>
          <cell r="W51">
            <v>6.539305552419163E-3</v>
          </cell>
          <cell r="X51">
            <v>6.5939366989957353E-3</v>
          </cell>
          <cell r="Y51">
            <v>6.6914927034155136E-3</v>
          </cell>
          <cell r="Z51">
            <v>6.902212193408518E-3</v>
          </cell>
          <cell r="AA51">
            <v>7.0367871462234171E-3</v>
          </cell>
          <cell r="AB51">
            <v>7.0528969488179126E-3</v>
          </cell>
          <cell r="AC51">
            <v>7.1310593114739789E-3</v>
          </cell>
          <cell r="AD51">
            <v>7.0136235710763911E-3</v>
          </cell>
          <cell r="AE51">
            <v>7.0947071044133751E-3</v>
          </cell>
          <cell r="AF51">
            <v>7.0174599490936225E-3</v>
          </cell>
          <cell r="AG51">
            <v>6.7849383270810384E-3</v>
          </cell>
          <cell r="AH51">
            <v>6.6597335364749393E-3</v>
          </cell>
          <cell r="AI51">
            <v>6.7870509722110844E-3</v>
          </cell>
          <cell r="AJ51">
            <v>6.7103069515822731E-3</v>
          </cell>
          <cell r="AK51">
            <v>6.4806304862668699E-3</v>
          </cell>
          <cell r="AL51">
            <v>6.2512856504645994E-3</v>
          </cell>
          <cell r="AM51">
            <v>6.1767596988161469E-3</v>
          </cell>
          <cell r="AN51">
            <v>6.1994889798413161E-3</v>
          </cell>
          <cell r="AO51">
            <v>5.9865614784994393E-3</v>
          </cell>
          <cell r="AP51">
            <v>5.6110779894255674E-3</v>
          </cell>
          <cell r="AQ51">
            <v>5.8100141171669355E-3</v>
          </cell>
          <cell r="AR51">
            <v>5.8100111782550812E-3</v>
          </cell>
          <cell r="AS51">
            <v>5.8100111782550812E-3</v>
          </cell>
          <cell r="AT51">
            <v>5.8100111782550812E-3</v>
          </cell>
          <cell r="AU51">
            <v>5.8100111782550812E-3</v>
          </cell>
          <cell r="AV51">
            <v>5.8100111782550812E-3</v>
          </cell>
          <cell r="AW51">
            <v>5.8100111782550812E-3</v>
          </cell>
          <cell r="AX51">
            <v>5.8100111782550812E-3</v>
          </cell>
          <cell r="AY51">
            <v>5.8100111782550812E-3</v>
          </cell>
          <cell r="AZ51">
            <v>5.8100111782550812E-3</v>
          </cell>
          <cell r="BA51">
            <v>5.8100111782550812E-3</v>
          </cell>
          <cell r="BB51">
            <v>5.8100111782550812E-3</v>
          </cell>
          <cell r="BC51">
            <v>5.8100111782550812E-3</v>
          </cell>
          <cell r="BD51">
            <v>5.8100111782550812E-3</v>
          </cell>
          <cell r="BE51">
            <v>5.8100111782550812E-3</v>
          </cell>
          <cell r="BF51">
            <v>5.8100111782550812E-3</v>
          </cell>
          <cell r="BG51">
            <v>5.8100111782550812E-3</v>
          </cell>
          <cell r="BH51">
            <v>5.8100111782550812E-3</v>
          </cell>
          <cell r="BI51">
            <v>5.8100111782550812E-3</v>
          </cell>
          <cell r="BJ51">
            <v>5.8100111782550812E-3</v>
          </cell>
          <cell r="BK51">
            <v>5.8100111782550812E-3</v>
          </cell>
          <cell r="BL51">
            <v>5.8100111782550812E-3</v>
          </cell>
          <cell r="BM51">
            <v>5.8100111782550812E-3</v>
          </cell>
          <cell r="BN51">
            <v>5.8100111782550812E-3</v>
          </cell>
          <cell r="BO51">
            <v>5.8100111782550812E-3</v>
          </cell>
          <cell r="BP51">
            <v>5.8100111782550812E-3</v>
          </cell>
          <cell r="BQ51">
            <v>5.8100111782550812E-3</v>
          </cell>
          <cell r="BR51">
            <v>5.8100111782550812E-3</v>
          </cell>
          <cell r="BS51">
            <v>5.8100111782550812E-3</v>
          </cell>
          <cell r="BT51">
            <v>5.8100111782550812E-3</v>
          </cell>
          <cell r="BU51">
            <v>5.8100111782550812E-3</v>
          </cell>
          <cell r="BV51">
            <v>5.8100111782550812E-3</v>
          </cell>
          <cell r="BW51">
            <v>5.8100111782550812E-3</v>
          </cell>
          <cell r="BX51">
            <v>5.8100111782550812E-3</v>
          </cell>
          <cell r="BY51">
            <v>5.8100111782550812E-3</v>
          </cell>
          <cell r="BZ51">
            <v>5.8100111782550812E-3</v>
          </cell>
          <cell r="CA51">
            <v>5.8100111782550812E-3</v>
          </cell>
          <cell r="CB51">
            <v>5.8100111782550812E-3</v>
          </cell>
          <cell r="CC51">
            <v>5.8100111782550812E-3</v>
          </cell>
          <cell r="CD51">
            <v>5.8100111782550812E-3</v>
          </cell>
          <cell r="CE51">
            <v>5.8100111782550812E-3</v>
          </cell>
          <cell r="CF51">
            <v>5.8100111782550812E-3</v>
          </cell>
          <cell r="CG51">
            <v>5.8100111782550812E-3</v>
          </cell>
          <cell r="CH51">
            <v>5.8100111782550812E-3</v>
          </cell>
          <cell r="CI51">
            <v>5.8100111782550812E-3</v>
          </cell>
          <cell r="CJ51">
            <v>5.8100111782550812E-3</v>
          </cell>
          <cell r="CK51">
            <v>5.8100111782550812E-3</v>
          </cell>
          <cell r="CL51">
            <v>5.8100111782550812E-3</v>
          </cell>
          <cell r="CM51">
            <v>5.8100111782550812E-3</v>
          </cell>
          <cell r="CN51">
            <v>5.8100111782550812E-3</v>
          </cell>
          <cell r="CO51">
            <v>5.8100111782550812E-3</v>
          </cell>
          <cell r="CP51">
            <v>5.8100111782550812E-3</v>
          </cell>
          <cell r="CQ51">
            <v>5.8100111782550812E-3</v>
          </cell>
          <cell r="CR51">
            <v>5.8100111782550812E-3</v>
          </cell>
        </row>
        <row r="52">
          <cell r="B52">
            <v>44</v>
          </cell>
          <cell r="C52" t="str">
            <v>(+) Resultado por Intermediación</v>
          </cell>
          <cell r="D52">
            <v>44</v>
          </cell>
          <cell r="E52">
            <v>44</v>
          </cell>
          <cell r="F52">
            <v>44</v>
          </cell>
          <cell r="G52">
            <v>44</v>
          </cell>
          <cell r="H52">
            <v>44</v>
          </cell>
          <cell r="I52">
            <v>44</v>
          </cell>
          <cell r="J52">
            <v>44</v>
          </cell>
          <cell r="K52">
            <v>44</v>
          </cell>
          <cell r="L52">
            <v>44</v>
          </cell>
          <cell r="M52">
            <v>44</v>
          </cell>
          <cell r="N52">
            <v>44</v>
          </cell>
          <cell r="O52">
            <v>2.861671842793876E-3</v>
          </cell>
          <cell r="P52">
            <v>3.1328775485184798E-3</v>
          </cell>
          <cell r="Q52">
            <v>2.9571713111611335E-3</v>
          </cell>
          <cell r="R52">
            <v>2.7634320527874434E-3</v>
          </cell>
          <cell r="S52">
            <v>1.8081918455057405E-3</v>
          </cell>
          <cell r="T52">
            <v>1.6742754160770027E-3</v>
          </cell>
          <cell r="U52">
            <v>1.8826319732003394E-3</v>
          </cell>
          <cell r="V52">
            <v>2.1753115027436224E-3</v>
          </cell>
          <cell r="W52">
            <v>2.4673169620969375E-3</v>
          </cell>
          <cell r="X52">
            <v>2.2567285626675579E-3</v>
          </cell>
          <cell r="Y52">
            <v>2.3784569392334347E-3</v>
          </cell>
          <cell r="Z52">
            <v>2.7330372429179225E-3</v>
          </cell>
          <cell r="AA52">
            <v>2.9602189527764586E-3</v>
          </cell>
          <cell r="AB52">
            <v>2.7916196064289166E-3</v>
          </cell>
          <cell r="AC52">
            <v>2.7967536612131471E-3</v>
          </cell>
          <cell r="AD52">
            <v>3.0061971231931267E-3</v>
          </cell>
          <cell r="AE52">
            <v>3.0749995712813175E-3</v>
          </cell>
          <cell r="AF52">
            <v>3.006702424184925E-3</v>
          </cell>
          <cell r="AG52">
            <v>2.4701278763377167E-3</v>
          </cell>
          <cell r="AH52">
            <v>2.2670294231431228E-3</v>
          </cell>
          <cell r="AI52">
            <v>2.0386754549126637E-3</v>
          </cell>
          <cell r="AJ52">
            <v>1.9865196617203946E-3</v>
          </cell>
          <cell r="AK52">
            <v>1.8607441760089504E-3</v>
          </cell>
          <cell r="AL52">
            <v>2.1189393597812918E-3</v>
          </cell>
          <cell r="AM52">
            <v>2.1946850745837047E-3</v>
          </cell>
          <cell r="AN52">
            <v>2.1848766077870473E-3</v>
          </cell>
          <cell r="AO52">
            <v>2.3000233160392026E-3</v>
          </cell>
          <cell r="AP52">
            <v>2.0688517967507891E-3</v>
          </cell>
          <cell r="AQ52">
            <v>2.3907229274683496E-3</v>
          </cell>
          <cell r="AR52">
            <v>2.3907218128442764E-3</v>
          </cell>
          <cell r="AS52">
            <v>2.3907218128442764E-3</v>
          </cell>
          <cell r="AT52">
            <v>2.3907218128442764E-3</v>
          </cell>
          <cell r="AU52">
            <v>2.3907218128442764E-3</v>
          </cell>
          <cell r="AV52">
            <v>2.3907218128442764E-3</v>
          </cell>
          <cell r="AW52">
            <v>2.3907218128442764E-3</v>
          </cell>
          <cell r="AX52">
            <v>2.3907218128442764E-3</v>
          </cell>
          <cell r="AY52">
            <v>2.3907218128442764E-3</v>
          </cell>
          <cell r="AZ52">
            <v>2.3907218128442764E-3</v>
          </cell>
          <cell r="BA52">
            <v>2.3907218128442764E-3</v>
          </cell>
          <cell r="BB52">
            <v>2.3907218128442764E-3</v>
          </cell>
          <cell r="BC52">
            <v>2.3907218128442764E-3</v>
          </cell>
          <cell r="BD52">
            <v>2.3907218128442764E-3</v>
          </cell>
          <cell r="BE52">
            <v>2.3907218128442764E-3</v>
          </cell>
          <cell r="BF52">
            <v>2.3907218128442764E-3</v>
          </cell>
          <cell r="BG52">
            <v>2.3907218128442764E-3</v>
          </cell>
          <cell r="BH52">
            <v>2.3907218128442764E-3</v>
          </cell>
          <cell r="BI52">
            <v>2.3907218128442764E-3</v>
          </cell>
          <cell r="BJ52">
            <v>2.3907218128442764E-3</v>
          </cell>
          <cell r="BK52">
            <v>2.3907218128442764E-3</v>
          </cell>
          <cell r="BL52">
            <v>2.3907218128442764E-3</v>
          </cell>
          <cell r="BM52">
            <v>2.3907218128442764E-3</v>
          </cell>
          <cell r="BN52">
            <v>2.3907218128442764E-3</v>
          </cell>
          <cell r="BO52">
            <v>2.3907218128442764E-3</v>
          </cell>
          <cell r="BP52">
            <v>2.3907218128442764E-3</v>
          </cell>
          <cell r="BQ52">
            <v>2.3907218128442764E-3</v>
          </cell>
          <cell r="BR52">
            <v>2.3907218128442764E-3</v>
          </cell>
          <cell r="BS52">
            <v>2.3907218128442764E-3</v>
          </cell>
          <cell r="BT52">
            <v>2.3907218128442764E-3</v>
          </cell>
          <cell r="BU52">
            <v>2.3907218128442764E-3</v>
          </cell>
          <cell r="BV52">
            <v>2.3907218128442764E-3</v>
          </cell>
          <cell r="BW52">
            <v>2.3907218128442764E-3</v>
          </cell>
          <cell r="BX52">
            <v>2.3907218128442764E-3</v>
          </cell>
          <cell r="BY52">
            <v>2.3907218128442764E-3</v>
          </cell>
          <cell r="BZ52">
            <v>2.3907218128442764E-3</v>
          </cell>
          <cell r="CA52">
            <v>2.3907218128442764E-3</v>
          </cell>
          <cell r="CB52">
            <v>2.3907218128442764E-3</v>
          </cell>
          <cell r="CC52">
            <v>2.3907218128442764E-3</v>
          </cell>
          <cell r="CD52">
            <v>2.3907218128442764E-3</v>
          </cell>
          <cell r="CE52">
            <v>2.3907218128442764E-3</v>
          </cell>
          <cell r="CF52">
            <v>2.3907218128442764E-3</v>
          </cell>
          <cell r="CG52">
            <v>2.3907218128442764E-3</v>
          </cell>
          <cell r="CH52">
            <v>2.3907218128442764E-3</v>
          </cell>
          <cell r="CI52">
            <v>2.3907218128442764E-3</v>
          </cell>
          <cell r="CJ52">
            <v>2.3907218128442764E-3</v>
          </cell>
          <cell r="CK52">
            <v>2.3907218128442764E-3</v>
          </cell>
          <cell r="CL52">
            <v>2.3907218128442764E-3</v>
          </cell>
          <cell r="CM52">
            <v>2.3907218128442764E-3</v>
          </cell>
          <cell r="CN52">
            <v>2.3907218128442764E-3</v>
          </cell>
          <cell r="CO52">
            <v>2.3907218128442764E-3</v>
          </cell>
          <cell r="CP52">
            <v>2.3907218128442764E-3</v>
          </cell>
          <cell r="CQ52">
            <v>2.3907218128442764E-3</v>
          </cell>
          <cell r="CR52">
            <v>2.3907218128442764E-3</v>
          </cell>
        </row>
        <row r="53">
          <cell r="B53">
            <v>45</v>
          </cell>
          <cell r="C53" t="str">
            <v>(+) Otros Ingresos (Egresos) de la Operación</v>
          </cell>
          <cell r="D53">
            <v>45</v>
          </cell>
          <cell r="E53">
            <v>45</v>
          </cell>
          <cell r="F53">
            <v>45</v>
          </cell>
          <cell r="G53">
            <v>45</v>
          </cell>
          <cell r="H53">
            <v>45</v>
          </cell>
          <cell r="I53">
            <v>45</v>
          </cell>
          <cell r="J53">
            <v>45</v>
          </cell>
          <cell r="K53">
            <v>45</v>
          </cell>
          <cell r="L53">
            <v>45</v>
          </cell>
          <cell r="M53">
            <v>45</v>
          </cell>
          <cell r="N53">
            <v>45</v>
          </cell>
          <cell r="O53">
            <v>8.5139347016890022E-4</v>
          </cell>
          <cell r="P53">
            <v>8.8016816476590835E-4</v>
          </cell>
          <cell r="Q53">
            <v>8.8798630554869442E-4</v>
          </cell>
          <cell r="R53">
            <v>8.59336510704885E-4</v>
          </cell>
          <cell r="S53">
            <v>8.2835224866275713E-4</v>
          </cell>
          <cell r="T53">
            <v>9.4282393873480329E-4</v>
          </cell>
          <cell r="U53">
            <v>8.9934022460413422E-4</v>
          </cell>
          <cell r="V53">
            <v>9.2582395391623451E-4</v>
          </cell>
          <cell r="W53">
            <v>8.8924748168011942E-4</v>
          </cell>
          <cell r="X53">
            <v>8.0629472670341765E-4</v>
          </cell>
          <cell r="Y53">
            <v>6.2305538261200064E-4</v>
          </cell>
          <cell r="Z53">
            <v>8.5918671902540948E-4</v>
          </cell>
          <cell r="AA53">
            <v>8.9267191557792862E-4</v>
          </cell>
          <cell r="AB53">
            <v>8.8550387342467736E-4</v>
          </cell>
          <cell r="AC53">
            <v>8.6530151039849209E-4</v>
          </cell>
          <cell r="AD53">
            <v>8.8137541677317977E-4</v>
          </cell>
          <cell r="AE53">
            <v>7.3008321009102896E-4</v>
          </cell>
          <cell r="AF53">
            <v>7.3020545715093651E-4</v>
          </cell>
          <cell r="AG53">
            <v>6.8680382488400251E-4</v>
          </cell>
          <cell r="AH53">
            <v>6.6251389335209964E-4</v>
          </cell>
          <cell r="AI53">
            <v>6.7069605709226356E-4</v>
          </cell>
          <cell r="AJ53">
            <v>6.9699742536749392E-4</v>
          </cell>
          <cell r="AK53">
            <v>6.5747621663626821E-4</v>
          </cell>
          <cell r="AL53">
            <v>-5.9360824485676015E-5</v>
          </cell>
          <cell r="AM53">
            <v>-8.6119181284310039E-5</v>
          </cell>
          <cell r="AN53">
            <v>-1.023648801678147E-4</v>
          </cell>
          <cell r="AO53">
            <v>-4.919276759192842E-5</v>
          </cell>
          <cell r="AP53">
            <v>-1.1333283621689725E-4</v>
          </cell>
          <cell r="AQ53">
            <v>4.1462058237050941E-5</v>
          </cell>
          <cell r="AR53">
            <v>4.1462044464424253E-5</v>
          </cell>
          <cell r="AS53">
            <v>4.1462044464424253E-5</v>
          </cell>
          <cell r="AT53">
            <v>4.1462044464424253E-5</v>
          </cell>
          <cell r="AU53">
            <v>4.1462044464424253E-5</v>
          </cell>
          <cell r="AV53">
            <v>4.1462044464424253E-5</v>
          </cell>
          <cell r="AW53">
            <v>4.1462044464424253E-5</v>
          </cell>
          <cell r="AX53">
            <v>4.1462044464424253E-5</v>
          </cell>
          <cell r="AY53">
            <v>4.1462044464424253E-5</v>
          </cell>
          <cell r="AZ53">
            <v>4.1462044464424253E-5</v>
          </cell>
          <cell r="BA53">
            <v>4.1462044464424253E-5</v>
          </cell>
          <cell r="BB53">
            <v>4.1462044464424253E-5</v>
          </cell>
          <cell r="BC53">
            <v>4.1462044464424253E-5</v>
          </cell>
          <cell r="BD53">
            <v>4.1462044464424253E-5</v>
          </cell>
          <cell r="BE53">
            <v>4.1462044464424253E-5</v>
          </cell>
          <cell r="BF53">
            <v>4.1462044464424253E-5</v>
          </cell>
          <cell r="BG53">
            <v>4.1462044464424253E-5</v>
          </cell>
          <cell r="BH53">
            <v>4.1462044464424253E-5</v>
          </cell>
          <cell r="BI53">
            <v>4.1462044464424253E-5</v>
          </cell>
          <cell r="BJ53">
            <v>4.1462044464424253E-5</v>
          </cell>
          <cell r="BK53">
            <v>4.1462044464424253E-5</v>
          </cell>
          <cell r="BL53">
            <v>4.1462044464424253E-5</v>
          </cell>
          <cell r="BM53">
            <v>4.1462044464424253E-5</v>
          </cell>
          <cell r="BN53">
            <v>4.1462044464424253E-5</v>
          </cell>
          <cell r="BO53">
            <v>4.1462044464424253E-5</v>
          </cell>
          <cell r="BP53">
            <v>4.1462044464424253E-5</v>
          </cell>
          <cell r="BQ53">
            <v>4.1462044464424253E-5</v>
          </cell>
          <cell r="BR53">
            <v>4.1462044464424253E-5</v>
          </cell>
          <cell r="BS53">
            <v>4.1462044464424253E-5</v>
          </cell>
          <cell r="BT53">
            <v>4.1462044464424253E-5</v>
          </cell>
          <cell r="BU53">
            <v>4.1462044464424253E-5</v>
          </cell>
          <cell r="BV53">
            <v>4.1462044464424253E-5</v>
          </cell>
          <cell r="BW53">
            <v>4.1462044464424253E-5</v>
          </cell>
          <cell r="BX53">
            <v>4.1462044464424253E-5</v>
          </cell>
          <cell r="BY53">
            <v>4.1462044464424253E-5</v>
          </cell>
          <cell r="BZ53">
            <v>4.1462044464424253E-5</v>
          </cell>
          <cell r="CA53">
            <v>4.1462044464424253E-5</v>
          </cell>
          <cell r="CB53">
            <v>4.1462044464424253E-5</v>
          </cell>
          <cell r="CC53">
            <v>4.1462044464424253E-5</v>
          </cell>
          <cell r="CD53">
            <v>4.1462044464424253E-5</v>
          </cell>
          <cell r="CE53">
            <v>4.1462044464424253E-5</v>
          </cell>
          <cell r="CF53">
            <v>4.1462044464424253E-5</v>
          </cell>
          <cell r="CG53">
            <v>4.1462044464424253E-5</v>
          </cell>
          <cell r="CH53">
            <v>4.1462044464424253E-5</v>
          </cell>
          <cell r="CI53">
            <v>4.1462044464424253E-5</v>
          </cell>
          <cell r="CJ53">
            <v>4.1462044464424253E-5</v>
          </cell>
          <cell r="CK53">
            <v>4.1462044464424253E-5</v>
          </cell>
          <cell r="CL53">
            <v>4.1462044464424253E-5</v>
          </cell>
          <cell r="CM53">
            <v>4.1462044464424253E-5</v>
          </cell>
          <cell r="CN53">
            <v>4.1462044464424253E-5</v>
          </cell>
          <cell r="CO53">
            <v>4.1462044464424253E-5</v>
          </cell>
          <cell r="CP53">
            <v>4.1462044464424253E-5</v>
          </cell>
          <cell r="CQ53">
            <v>4.1462044464424253E-5</v>
          </cell>
          <cell r="CR53">
            <v>4.1462044464424253E-5</v>
          </cell>
        </row>
        <row r="54">
          <cell r="B54">
            <v>46</v>
          </cell>
          <cell r="C54" t="str">
            <v>(=) Ingresos (Egresos) Totales de la Operación</v>
          </cell>
          <cell r="D54">
            <v>46</v>
          </cell>
          <cell r="E54">
            <v>46</v>
          </cell>
          <cell r="F54">
            <v>46</v>
          </cell>
          <cell r="G54">
            <v>46</v>
          </cell>
          <cell r="H54">
            <v>46</v>
          </cell>
          <cell r="I54">
            <v>46</v>
          </cell>
          <cell r="J54">
            <v>46</v>
          </cell>
          <cell r="K54">
            <v>46</v>
          </cell>
          <cell r="L54">
            <v>46</v>
          </cell>
          <cell r="M54">
            <v>46</v>
          </cell>
          <cell r="N54">
            <v>46</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cell r="BH54">
            <v>0</v>
          </cell>
          <cell r="BI54">
            <v>0</v>
          </cell>
          <cell r="BJ54">
            <v>0</v>
          </cell>
          <cell r="BK54">
            <v>0</v>
          </cell>
          <cell r="BL54">
            <v>0</v>
          </cell>
          <cell r="BM54">
            <v>0</v>
          </cell>
          <cell r="BN54">
            <v>0</v>
          </cell>
          <cell r="BO54">
            <v>0</v>
          </cell>
          <cell r="BP54">
            <v>0</v>
          </cell>
          <cell r="BQ54">
            <v>0</v>
          </cell>
          <cell r="BR54">
            <v>0</v>
          </cell>
          <cell r="BS54">
            <v>0</v>
          </cell>
          <cell r="BT54">
            <v>0</v>
          </cell>
          <cell r="BU54">
            <v>0</v>
          </cell>
          <cell r="BV54">
            <v>0</v>
          </cell>
          <cell r="BW54">
            <v>0</v>
          </cell>
          <cell r="BX54">
            <v>0</v>
          </cell>
          <cell r="BY54">
            <v>0</v>
          </cell>
          <cell r="BZ54">
            <v>0</v>
          </cell>
          <cell r="CA54">
            <v>0</v>
          </cell>
          <cell r="CB54">
            <v>0</v>
          </cell>
          <cell r="CC54">
            <v>0</v>
          </cell>
          <cell r="CD54">
            <v>0</v>
          </cell>
          <cell r="CE54">
            <v>0</v>
          </cell>
          <cell r="CF54">
            <v>0</v>
          </cell>
          <cell r="CG54">
            <v>0</v>
          </cell>
          <cell r="CH54">
            <v>0</v>
          </cell>
          <cell r="CI54">
            <v>0</v>
          </cell>
          <cell r="CJ54">
            <v>0</v>
          </cell>
          <cell r="CK54">
            <v>0</v>
          </cell>
          <cell r="CL54">
            <v>0</v>
          </cell>
          <cell r="CM54">
            <v>0</v>
          </cell>
          <cell r="CN54">
            <v>0</v>
          </cell>
          <cell r="CO54">
            <v>0</v>
          </cell>
          <cell r="CP54">
            <v>0</v>
          </cell>
          <cell r="CQ54">
            <v>0</v>
          </cell>
          <cell r="CR54">
            <v>0</v>
          </cell>
        </row>
        <row r="55">
          <cell r="B55">
            <v>47</v>
          </cell>
          <cell r="C55" t="str">
            <v>(-) Gastos de Administración y Promoción</v>
          </cell>
          <cell r="D55">
            <v>47</v>
          </cell>
          <cell r="E55">
            <v>47</v>
          </cell>
          <cell r="F55">
            <v>47</v>
          </cell>
          <cell r="G55">
            <v>47</v>
          </cell>
          <cell r="H55">
            <v>47</v>
          </cell>
          <cell r="I55">
            <v>47</v>
          </cell>
          <cell r="J55">
            <v>47</v>
          </cell>
          <cell r="K55">
            <v>47</v>
          </cell>
          <cell r="L55">
            <v>47</v>
          </cell>
          <cell r="M55">
            <v>47</v>
          </cell>
          <cell r="N55">
            <v>47</v>
          </cell>
          <cell r="O55">
            <v>2.8124504000628978E-2</v>
          </cell>
          <cell r="P55">
            <v>3.0864473374008331E-2</v>
          </cell>
          <cell r="Q55">
            <v>3.0547263984110333E-2</v>
          </cell>
          <cell r="R55">
            <v>3.0366460811558846E-2</v>
          </cell>
          <cell r="S55">
            <v>2.9938951351080587E-2</v>
          </cell>
          <cell r="T55">
            <v>3.0995103633409848E-2</v>
          </cell>
          <cell r="U55">
            <v>3.0296187829035728E-2</v>
          </cell>
          <cell r="V55">
            <v>3.1440178915296518E-2</v>
          </cell>
          <cell r="W55">
            <v>3.0780289611909074E-2</v>
          </cell>
          <cell r="X55">
            <v>3.0771736603855994E-2</v>
          </cell>
          <cell r="Y55">
            <v>3.1040384182130763E-2</v>
          </cell>
          <cell r="Z55">
            <v>3.2327123092455064E-2</v>
          </cell>
          <cell r="AA55">
            <v>3.2809777738038122E-2</v>
          </cell>
          <cell r="AB55">
            <v>3.2857010567137739E-2</v>
          </cell>
          <cell r="AC55">
            <v>3.3729110704697966E-2</v>
          </cell>
          <cell r="AD55">
            <v>3.2894598618389184E-2</v>
          </cell>
          <cell r="AE55">
            <v>3.3323905860192966E-2</v>
          </cell>
          <cell r="AF55">
            <v>3.2945016153273006E-2</v>
          </cell>
          <cell r="AG55">
            <v>3.2057266420983083E-2</v>
          </cell>
          <cell r="AH55">
            <v>3.1448354577724352E-2</v>
          </cell>
          <cell r="AI55">
            <v>3.2461064305361179E-2</v>
          </cell>
          <cell r="AJ55">
            <v>3.2102633056696916E-2</v>
          </cell>
          <cell r="AK55">
            <v>3.1437247789608352E-2</v>
          </cell>
          <cell r="AL55">
            <v>3.0840904992286783E-2</v>
          </cell>
          <cell r="AM55">
            <v>3.0510097959050349E-2</v>
          </cell>
          <cell r="AN55">
            <v>3.0903375135265008E-2</v>
          </cell>
          <cell r="AO55">
            <v>3.0196640242849862E-2</v>
          </cell>
          <cell r="AP55">
            <v>2.8894883653515575E-2</v>
          </cell>
          <cell r="AQ55">
            <v>3.024800400929533E-2</v>
          </cell>
          <cell r="AR55">
            <v>3.0248001217842102E-2</v>
          </cell>
          <cell r="AS55">
            <v>3.0248001217842102E-2</v>
          </cell>
          <cell r="AT55">
            <v>3.0248001217842102E-2</v>
          </cell>
          <cell r="AU55">
            <v>3.0248001217842102E-2</v>
          </cell>
          <cell r="AV55">
            <v>3.0248001217842102E-2</v>
          </cell>
          <cell r="AW55">
            <v>3.0248001217842102E-2</v>
          </cell>
          <cell r="AX55">
            <v>3.0248001217842102E-2</v>
          </cell>
          <cell r="AY55">
            <v>3.0248001217842102E-2</v>
          </cell>
          <cell r="AZ55">
            <v>3.0248001217842102E-2</v>
          </cell>
          <cell r="BA55">
            <v>3.0248001217842102E-2</v>
          </cell>
          <cell r="BB55">
            <v>3.0248001217842102E-2</v>
          </cell>
          <cell r="BC55">
            <v>3.0248001217842102E-2</v>
          </cell>
          <cell r="BD55">
            <v>3.0248001217842102E-2</v>
          </cell>
          <cell r="BE55">
            <v>3.0248001217842102E-2</v>
          </cell>
          <cell r="BF55">
            <v>3.0248001217842102E-2</v>
          </cell>
          <cell r="BG55">
            <v>3.0248001217842102E-2</v>
          </cell>
          <cell r="BH55">
            <v>3.0248001217842102E-2</v>
          </cell>
          <cell r="BI55">
            <v>3.0248001217842102E-2</v>
          </cell>
          <cell r="BJ55">
            <v>3.0248001217842102E-2</v>
          </cell>
          <cell r="BK55">
            <v>3.0248001217842102E-2</v>
          </cell>
          <cell r="BL55">
            <v>3.0248001217842102E-2</v>
          </cell>
          <cell r="BM55">
            <v>3.0248001217842102E-2</v>
          </cell>
          <cell r="BN55">
            <v>3.0248001217842102E-2</v>
          </cell>
          <cell r="BO55">
            <v>3.0248001217842102E-2</v>
          </cell>
          <cell r="BP55">
            <v>3.0248001217842102E-2</v>
          </cell>
          <cell r="BQ55">
            <v>3.0248001217842102E-2</v>
          </cell>
          <cell r="BR55">
            <v>3.0248001217842102E-2</v>
          </cell>
          <cell r="BS55">
            <v>3.0248001217842102E-2</v>
          </cell>
          <cell r="BT55">
            <v>3.0248001217842102E-2</v>
          </cell>
          <cell r="BU55">
            <v>3.0248001217842102E-2</v>
          </cell>
          <cell r="BV55">
            <v>3.0248001217842102E-2</v>
          </cell>
          <cell r="BW55">
            <v>3.0248001217842102E-2</v>
          </cell>
          <cell r="BX55">
            <v>3.0248001217842102E-2</v>
          </cell>
          <cell r="BY55">
            <v>3.0248001217842102E-2</v>
          </cell>
          <cell r="BZ55">
            <v>3.0248001217842102E-2</v>
          </cell>
          <cell r="CA55">
            <v>3.0248001217842102E-2</v>
          </cell>
          <cell r="CB55">
            <v>3.0248001217842102E-2</v>
          </cell>
          <cell r="CC55">
            <v>3.0248001217842102E-2</v>
          </cell>
          <cell r="CD55">
            <v>3.0248001217842102E-2</v>
          </cell>
          <cell r="CE55">
            <v>3.0248001217842102E-2</v>
          </cell>
          <cell r="CF55">
            <v>3.0248001217842102E-2</v>
          </cell>
          <cell r="CG55">
            <v>3.0248001217842102E-2</v>
          </cell>
          <cell r="CH55">
            <v>3.0248001217842102E-2</v>
          </cell>
          <cell r="CI55">
            <v>3.0248001217842102E-2</v>
          </cell>
          <cell r="CJ55">
            <v>3.0248001217842102E-2</v>
          </cell>
          <cell r="CK55">
            <v>3.0248001217842102E-2</v>
          </cell>
          <cell r="CL55">
            <v>3.0248001217842102E-2</v>
          </cell>
          <cell r="CM55">
            <v>3.0248001217842102E-2</v>
          </cell>
          <cell r="CN55">
            <v>3.0248001217842102E-2</v>
          </cell>
          <cell r="CO55">
            <v>3.0248001217842102E-2</v>
          </cell>
          <cell r="CP55">
            <v>3.0248001217842102E-2</v>
          </cell>
          <cell r="CQ55">
            <v>3.0248001217842102E-2</v>
          </cell>
          <cell r="CR55">
            <v>3.0248001217842102E-2</v>
          </cell>
        </row>
        <row r="56">
          <cell r="B56">
            <v>48</v>
          </cell>
          <cell r="C56" t="str">
            <v>(+) Participación en el Resultado de Subsidiarias No Consolidadas y Asociadas</v>
          </cell>
          <cell r="D56">
            <v>48</v>
          </cell>
          <cell r="E56">
            <v>48</v>
          </cell>
          <cell r="F56">
            <v>48</v>
          </cell>
          <cell r="G56">
            <v>48</v>
          </cell>
          <cell r="H56">
            <v>48</v>
          </cell>
          <cell r="I56">
            <v>48</v>
          </cell>
          <cell r="J56">
            <v>48</v>
          </cell>
          <cell r="K56">
            <v>48</v>
          </cell>
          <cell r="L56">
            <v>48</v>
          </cell>
          <cell r="M56">
            <v>48</v>
          </cell>
          <cell r="N56">
            <v>48</v>
          </cell>
          <cell r="O56">
            <v>1.2046923972957695E-3</v>
          </cell>
          <cell r="P56">
            <v>1.296336176537844E-3</v>
          </cell>
          <cell r="Q56">
            <v>1.2836376439188469E-3</v>
          </cell>
          <cell r="R56">
            <v>1.2925337053084273E-3</v>
          </cell>
          <cell r="S56">
            <v>1.2767761089463433E-3</v>
          </cell>
          <cell r="T56">
            <v>1.3465262194615156E-3</v>
          </cell>
          <cell r="U56">
            <v>1.3244022293023639E-3</v>
          </cell>
          <cell r="V56">
            <v>1.2971460445661579E-3</v>
          </cell>
          <cell r="W56">
            <v>1.2648170502726173E-3</v>
          </cell>
          <cell r="X56">
            <v>1.2573896372172599E-3</v>
          </cell>
          <cell r="Y56">
            <v>4.0704085073537706E-4</v>
          </cell>
          <cell r="Z56">
            <v>3.5150000680404542E-4</v>
          </cell>
          <cell r="AA56">
            <v>2.6084988795796216E-4</v>
          </cell>
          <cell r="AB56">
            <v>2.0127318412353179E-4</v>
          </cell>
          <cell r="AC56">
            <v>1.3336513601443686E-4</v>
          </cell>
          <cell r="AD56">
            <v>5.1880508507976407E-5</v>
          </cell>
          <cell r="AE56">
            <v>-3.105158159375052E-5</v>
          </cell>
          <cell r="AF56">
            <v>-1.0067351672600114E-4</v>
          </cell>
          <cell r="AG56">
            <v>-2.1886663008023079E-4</v>
          </cell>
          <cell r="AH56">
            <v>-2.9614703478859824E-4</v>
          </cell>
          <cell r="AI56">
            <v>-3.814730739252527E-4</v>
          </cell>
          <cell r="AJ56">
            <v>-4.6389252281959825E-4</v>
          </cell>
          <cell r="AK56">
            <v>3.624916698847662E-4</v>
          </cell>
          <cell r="AL56">
            <v>3.3921552613649686E-4</v>
          </cell>
          <cell r="AM56">
            <v>3.3227970996021518E-4</v>
          </cell>
          <cell r="AN56">
            <v>3.2463887190393699E-4</v>
          </cell>
          <cell r="AO56">
            <v>3.2673180928183119E-4</v>
          </cell>
          <cell r="AP56">
            <v>3.0523315684063588E-4</v>
          </cell>
          <cell r="AQ56">
            <v>3.2919981050728663E-4</v>
          </cell>
          <cell r="AR56">
            <v>3.2919971272349358E-4</v>
          </cell>
          <cell r="AS56">
            <v>3.2919971272349358E-4</v>
          </cell>
          <cell r="AT56">
            <v>3.2919971272349358E-4</v>
          </cell>
          <cell r="AU56">
            <v>3.2919971272349358E-4</v>
          </cell>
          <cell r="AV56">
            <v>3.2919971272349358E-4</v>
          </cell>
          <cell r="AW56">
            <v>3.2919971272349358E-4</v>
          </cell>
          <cell r="AX56">
            <v>3.2919971272349358E-4</v>
          </cell>
          <cell r="AY56">
            <v>3.2919971272349358E-4</v>
          </cell>
          <cell r="AZ56">
            <v>3.2919971272349358E-4</v>
          </cell>
          <cell r="BA56">
            <v>3.2919971272349358E-4</v>
          </cell>
          <cell r="BB56">
            <v>3.2919971272349358E-4</v>
          </cell>
          <cell r="BC56">
            <v>3.2919971272349358E-4</v>
          </cell>
          <cell r="BD56">
            <v>3.2919971272349358E-4</v>
          </cell>
          <cell r="BE56">
            <v>3.2919971272349358E-4</v>
          </cell>
          <cell r="BF56">
            <v>3.2919971272349358E-4</v>
          </cell>
          <cell r="BG56">
            <v>3.2919971272349358E-4</v>
          </cell>
          <cell r="BH56">
            <v>3.2919971272349358E-4</v>
          </cell>
          <cell r="BI56">
            <v>3.2919971272349358E-4</v>
          </cell>
          <cell r="BJ56">
            <v>3.2919971272349358E-4</v>
          </cell>
          <cell r="BK56">
            <v>3.2919971272349358E-4</v>
          </cell>
          <cell r="BL56">
            <v>3.2919971272349358E-4</v>
          </cell>
          <cell r="BM56">
            <v>3.2919971272349358E-4</v>
          </cell>
          <cell r="BN56">
            <v>3.2919971272349358E-4</v>
          </cell>
          <cell r="BO56">
            <v>3.2919971272349358E-4</v>
          </cell>
          <cell r="BP56">
            <v>3.2919971272349358E-4</v>
          </cell>
          <cell r="BQ56">
            <v>3.2919971272349358E-4</v>
          </cell>
          <cell r="BR56">
            <v>3.2919971272349358E-4</v>
          </cell>
          <cell r="BS56">
            <v>3.2919971272349358E-4</v>
          </cell>
          <cell r="BT56">
            <v>3.2919971272349358E-4</v>
          </cell>
          <cell r="BU56">
            <v>3.2919971272349358E-4</v>
          </cell>
          <cell r="BV56">
            <v>3.2919971272349358E-4</v>
          </cell>
          <cell r="BW56">
            <v>3.2919971272349358E-4</v>
          </cell>
          <cell r="BX56">
            <v>3.2919971272349358E-4</v>
          </cell>
          <cell r="BY56">
            <v>3.2919971272349358E-4</v>
          </cell>
          <cell r="BZ56">
            <v>3.2919971272349358E-4</v>
          </cell>
          <cell r="CA56">
            <v>3.2919971272349358E-4</v>
          </cell>
          <cell r="CB56">
            <v>3.2919971272349358E-4</v>
          </cell>
          <cell r="CC56">
            <v>3.2919971272349358E-4</v>
          </cell>
          <cell r="CD56">
            <v>3.2919971272349358E-4</v>
          </cell>
          <cell r="CE56">
            <v>3.2919971272349358E-4</v>
          </cell>
          <cell r="CF56">
            <v>3.2919971272349358E-4</v>
          </cell>
          <cell r="CG56">
            <v>3.2919971272349358E-4</v>
          </cell>
          <cell r="CH56">
            <v>3.2919971272349358E-4</v>
          </cell>
          <cell r="CI56">
            <v>3.2919971272349358E-4</v>
          </cell>
          <cell r="CJ56">
            <v>3.2919971272349358E-4</v>
          </cell>
          <cell r="CK56">
            <v>3.2919971272349358E-4</v>
          </cell>
          <cell r="CL56">
            <v>3.2919971272349358E-4</v>
          </cell>
          <cell r="CM56">
            <v>3.2919971272349358E-4</v>
          </cell>
          <cell r="CN56">
            <v>3.2919971272349358E-4</v>
          </cell>
          <cell r="CO56">
            <v>3.2919971272349358E-4</v>
          </cell>
          <cell r="CP56">
            <v>3.2919971272349358E-4</v>
          </cell>
          <cell r="CQ56">
            <v>3.2919971272349358E-4</v>
          </cell>
          <cell r="CR56">
            <v>3.2919971272349358E-4</v>
          </cell>
        </row>
        <row r="57">
          <cell r="B57">
            <v>49</v>
          </cell>
          <cell r="C57" t="str">
            <v>(=) Resultados antes de Impuestos a la Utilidad</v>
          </cell>
          <cell r="D57">
            <v>49</v>
          </cell>
          <cell r="E57">
            <v>49</v>
          </cell>
          <cell r="F57">
            <v>49</v>
          </cell>
          <cell r="G57">
            <v>49</v>
          </cell>
          <cell r="H57">
            <v>49</v>
          </cell>
          <cell r="I57">
            <v>49</v>
          </cell>
          <cell r="J57">
            <v>49</v>
          </cell>
          <cell r="K57">
            <v>49</v>
          </cell>
          <cell r="L57">
            <v>49</v>
          </cell>
          <cell r="M57">
            <v>49</v>
          </cell>
          <cell r="N57">
            <v>49</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cell r="BH57">
            <v>0</v>
          </cell>
          <cell r="BI57">
            <v>0</v>
          </cell>
          <cell r="BJ57">
            <v>0</v>
          </cell>
          <cell r="BK57">
            <v>0</v>
          </cell>
          <cell r="BL57">
            <v>0</v>
          </cell>
          <cell r="BM57">
            <v>0</v>
          </cell>
          <cell r="BN57">
            <v>0</v>
          </cell>
          <cell r="BO57">
            <v>0</v>
          </cell>
          <cell r="BP57">
            <v>0</v>
          </cell>
          <cell r="BQ57">
            <v>0</v>
          </cell>
          <cell r="BR57">
            <v>0</v>
          </cell>
          <cell r="BS57">
            <v>0</v>
          </cell>
          <cell r="BT57">
            <v>0</v>
          </cell>
          <cell r="BU57">
            <v>0</v>
          </cell>
          <cell r="BV57">
            <v>0</v>
          </cell>
          <cell r="BW57">
            <v>0</v>
          </cell>
          <cell r="BX57">
            <v>0</v>
          </cell>
          <cell r="BY57">
            <v>0</v>
          </cell>
          <cell r="BZ57">
            <v>0</v>
          </cell>
          <cell r="CA57">
            <v>0</v>
          </cell>
          <cell r="CB57">
            <v>0</v>
          </cell>
          <cell r="CC57">
            <v>0</v>
          </cell>
          <cell r="CD57">
            <v>0</v>
          </cell>
          <cell r="CE57">
            <v>0</v>
          </cell>
          <cell r="CF57">
            <v>0</v>
          </cell>
          <cell r="CG57">
            <v>0</v>
          </cell>
          <cell r="CH57">
            <v>0</v>
          </cell>
          <cell r="CI57">
            <v>0</v>
          </cell>
          <cell r="CJ57">
            <v>0</v>
          </cell>
          <cell r="CK57">
            <v>0</v>
          </cell>
          <cell r="CL57">
            <v>0</v>
          </cell>
          <cell r="CM57">
            <v>0</v>
          </cell>
          <cell r="CN57">
            <v>0</v>
          </cell>
          <cell r="CO57">
            <v>0</v>
          </cell>
          <cell r="CP57">
            <v>0</v>
          </cell>
          <cell r="CQ57">
            <v>0</v>
          </cell>
          <cell r="CR57">
            <v>0</v>
          </cell>
        </row>
        <row r="58">
          <cell r="B58">
            <v>50</v>
          </cell>
          <cell r="C58" t="str">
            <v>(-) Impuestos a la Utilidad Causados</v>
          </cell>
          <cell r="D58">
            <v>50</v>
          </cell>
          <cell r="E58">
            <v>50</v>
          </cell>
          <cell r="F58">
            <v>50</v>
          </cell>
          <cell r="G58">
            <v>50</v>
          </cell>
          <cell r="H58">
            <v>50</v>
          </cell>
          <cell r="I58">
            <v>50</v>
          </cell>
          <cell r="J58">
            <v>50</v>
          </cell>
          <cell r="K58">
            <v>50</v>
          </cell>
          <cell r="L58">
            <v>50</v>
          </cell>
          <cell r="M58">
            <v>50</v>
          </cell>
          <cell r="N58">
            <v>50</v>
          </cell>
          <cell r="O58">
            <v>2.8663372917992814E-3</v>
          </cell>
          <cell r="P58">
            <v>2.7696879994776069E-3</v>
          </cell>
          <cell r="Q58">
            <v>2.9029651409759761E-3</v>
          </cell>
          <cell r="R58">
            <v>2.6009888626754487E-3</v>
          </cell>
          <cell r="S58">
            <v>2.5285649499465937E-3</v>
          </cell>
          <cell r="T58">
            <v>2.9125697541219301E-3</v>
          </cell>
          <cell r="U58">
            <v>3.2917309924219425E-3</v>
          </cell>
          <cell r="V58">
            <v>2.7824799499916921E-3</v>
          </cell>
          <cell r="W58">
            <v>3.4610088092735173E-3</v>
          </cell>
          <cell r="X58">
            <v>4.1594642425701166E-3</v>
          </cell>
          <cell r="Y58">
            <v>3.037538852277896E-3</v>
          </cell>
          <cell r="Z58">
            <v>4.7114937209410479E-3</v>
          </cell>
          <cell r="AA58">
            <v>5.7256195448436714E-3</v>
          </cell>
          <cell r="AB58">
            <v>6.0549109873350056E-3</v>
          </cell>
          <cell r="AC58">
            <v>6.4182356884696914E-3</v>
          </cell>
          <cell r="AD58">
            <v>6.1122905121892687E-3</v>
          </cell>
          <cell r="AE58">
            <v>6.0446869052186818E-3</v>
          </cell>
          <cell r="AF58">
            <v>6.3183599777408605E-3</v>
          </cell>
          <cell r="AG58">
            <v>6.8173878485745841E-3</v>
          </cell>
          <cell r="AH58">
            <v>7.4235636379246326E-3</v>
          </cell>
          <cell r="AI58">
            <v>6.0455134818044962E-3</v>
          </cell>
          <cell r="AJ58">
            <v>6.0039313600063352E-3</v>
          </cell>
          <cell r="AK58">
            <v>6.4956947303978106E-3</v>
          </cell>
          <cell r="AL58">
            <v>3.7456647135047224E-3</v>
          </cell>
          <cell r="AM58">
            <v>4.0272284693393754E-3</v>
          </cell>
          <cell r="AN58">
            <v>4.4585118794641188E-3</v>
          </cell>
          <cell r="AO58">
            <v>4.1491855135547652E-3</v>
          </cell>
          <cell r="AP58">
            <v>4.3029978907045434E-3</v>
          </cell>
          <cell r="AQ58">
            <v>4.7181519773096415E-3</v>
          </cell>
          <cell r="AR58">
            <v>4.7181509435176849E-3</v>
          </cell>
          <cell r="AS58">
            <v>4.7181509435176849E-3</v>
          </cell>
          <cell r="AT58">
            <v>4.7181509435176849E-3</v>
          </cell>
          <cell r="AU58">
            <v>4.7181509435176849E-3</v>
          </cell>
          <cell r="AV58">
            <v>4.7181509435176849E-3</v>
          </cell>
          <cell r="AW58">
            <v>4.7181509435176849E-3</v>
          </cell>
          <cell r="AX58">
            <v>4.7181509435176849E-3</v>
          </cell>
          <cell r="AY58">
            <v>4.7181509435176849E-3</v>
          </cell>
          <cell r="AZ58">
            <v>4.7181509435176849E-3</v>
          </cell>
          <cell r="BA58">
            <v>4.7181509435176849E-3</v>
          </cell>
          <cell r="BB58">
            <v>4.7181509435176849E-3</v>
          </cell>
          <cell r="BC58">
            <v>4.7181509435176849E-3</v>
          </cell>
          <cell r="BD58">
            <v>4.7181509435176849E-3</v>
          </cell>
          <cell r="BE58">
            <v>4.7181509435176849E-3</v>
          </cell>
          <cell r="BF58">
            <v>4.7181509435176849E-3</v>
          </cell>
          <cell r="BG58">
            <v>4.7181509435176849E-3</v>
          </cell>
          <cell r="BH58">
            <v>4.7181509435176849E-3</v>
          </cell>
          <cell r="BI58">
            <v>4.7181509435176849E-3</v>
          </cell>
          <cell r="BJ58">
            <v>4.7181509435176849E-3</v>
          </cell>
          <cell r="BK58">
            <v>4.7181509435176849E-3</v>
          </cell>
          <cell r="BL58">
            <v>4.7181509435176849E-3</v>
          </cell>
          <cell r="BM58">
            <v>4.7181509435176849E-3</v>
          </cell>
          <cell r="BN58">
            <v>4.7181509435176849E-3</v>
          </cell>
          <cell r="BO58">
            <v>4.7181509435176849E-3</v>
          </cell>
          <cell r="BP58">
            <v>4.7181509435176849E-3</v>
          </cell>
          <cell r="BQ58">
            <v>4.7181509435176849E-3</v>
          </cell>
          <cell r="BR58">
            <v>4.7181509435176849E-3</v>
          </cell>
          <cell r="BS58">
            <v>4.7181509435176849E-3</v>
          </cell>
          <cell r="BT58">
            <v>4.7181509435176849E-3</v>
          </cell>
          <cell r="BU58">
            <v>4.7181509435176849E-3</v>
          </cell>
          <cell r="BV58">
            <v>4.7181509435176849E-3</v>
          </cell>
          <cell r="BW58">
            <v>4.7181509435176849E-3</v>
          </cell>
          <cell r="BX58">
            <v>4.7181509435176849E-3</v>
          </cell>
          <cell r="BY58">
            <v>4.7181509435176849E-3</v>
          </cell>
          <cell r="BZ58">
            <v>4.7181509435176849E-3</v>
          </cell>
          <cell r="CA58">
            <v>4.7181509435176849E-3</v>
          </cell>
          <cell r="CB58">
            <v>4.7181509435176849E-3</v>
          </cell>
          <cell r="CC58">
            <v>4.7181509435176849E-3</v>
          </cell>
          <cell r="CD58">
            <v>4.7181509435176849E-3</v>
          </cell>
          <cell r="CE58">
            <v>4.7181509435176849E-3</v>
          </cell>
          <cell r="CF58">
            <v>4.7181509435176849E-3</v>
          </cell>
          <cell r="CG58">
            <v>4.7181509435176849E-3</v>
          </cell>
          <cell r="CH58">
            <v>4.7181509435176849E-3</v>
          </cell>
          <cell r="CI58">
            <v>4.7181509435176849E-3</v>
          </cell>
          <cell r="CJ58">
            <v>4.7181509435176849E-3</v>
          </cell>
          <cell r="CK58">
            <v>4.7181509435176849E-3</v>
          </cell>
          <cell r="CL58">
            <v>4.7181509435176849E-3</v>
          </cell>
          <cell r="CM58">
            <v>4.7181509435176849E-3</v>
          </cell>
          <cell r="CN58">
            <v>4.7181509435176849E-3</v>
          </cell>
          <cell r="CO58">
            <v>4.7181509435176849E-3</v>
          </cell>
          <cell r="CP58">
            <v>4.7181509435176849E-3</v>
          </cell>
          <cell r="CQ58">
            <v>4.7181509435176849E-3</v>
          </cell>
          <cell r="CR58">
            <v>4.7181509435176849E-3</v>
          </cell>
        </row>
        <row r="59">
          <cell r="B59">
            <v>51</v>
          </cell>
          <cell r="C59" t="str">
            <v>(+) Impuestos a la Utilidad Diferidos</v>
          </cell>
          <cell r="D59">
            <v>51</v>
          </cell>
          <cell r="E59">
            <v>51</v>
          </cell>
          <cell r="F59">
            <v>51</v>
          </cell>
          <cell r="G59">
            <v>51</v>
          </cell>
          <cell r="H59">
            <v>51</v>
          </cell>
          <cell r="I59">
            <v>51</v>
          </cell>
          <cell r="J59">
            <v>51</v>
          </cell>
          <cell r="K59">
            <v>51</v>
          </cell>
          <cell r="L59">
            <v>51</v>
          </cell>
          <cell r="M59">
            <v>51</v>
          </cell>
          <cell r="N59">
            <v>51</v>
          </cell>
          <cell r="O59">
            <v>-1.7834958408914495E-3</v>
          </cell>
          <cell r="P59">
            <v>-2.3751311839591976E-3</v>
          </cell>
          <cell r="Q59">
            <v>-2.0366169123962746E-3</v>
          </cell>
          <cell r="R59">
            <v>-2.3053489245465084E-3</v>
          </cell>
          <cell r="S59">
            <v>-2.1401998702549833E-3</v>
          </cell>
          <cell r="T59">
            <v>-1.7582037753940943E-3</v>
          </cell>
          <cell r="U59">
            <v>-1.1799402893205913E-3</v>
          </cell>
          <cell r="V59">
            <v>-1.9376898801283095E-3</v>
          </cell>
          <cell r="W59">
            <v>-1.255223053857487E-3</v>
          </cell>
          <cell r="X59">
            <v>-5.7869544039883963E-4</v>
          </cell>
          <cell r="Y59">
            <v>-1.5688332797068353E-3</v>
          </cell>
          <cell r="Z59">
            <v>-3.3280246929907225E-4</v>
          </cell>
          <cell r="AA59">
            <v>-2.0261427025792542E-3</v>
          </cell>
          <cell r="AB59">
            <v>-1.6762749136703622E-3</v>
          </cell>
          <cell r="AC59">
            <v>-1.6446461714567171E-3</v>
          </cell>
          <cell r="AD59">
            <v>-1.9237788514129201E-3</v>
          </cell>
          <cell r="AE59">
            <v>-2.0234136559045442E-3</v>
          </cell>
          <cell r="AF59">
            <v>-1.6007010603405699E-3</v>
          </cell>
          <cell r="AG59">
            <v>-1.0002380810854347E-3</v>
          </cell>
          <cell r="AH59">
            <v>-2.3721152049838577E-4</v>
          </cell>
          <cell r="AI59">
            <v>-1.6267719977639194E-3</v>
          </cell>
          <cell r="AJ59">
            <v>-1.3824128126837065E-3</v>
          </cell>
          <cell r="AK59">
            <v>-7.7343221795851983E-4</v>
          </cell>
          <cell r="AL59">
            <v>-3.9855963765115937E-3</v>
          </cell>
          <cell r="AM59">
            <v>-1.4478958736441506E-3</v>
          </cell>
          <cell r="AN59">
            <v>-1.087613703869473E-3</v>
          </cell>
          <cell r="AO59">
            <v>-1.2834458921188994E-3</v>
          </cell>
          <cell r="AP59">
            <v>-8.9068153619155182E-4</v>
          </cell>
          <cell r="AQ59">
            <v>-8.5650930601106922E-4</v>
          </cell>
          <cell r="AR59">
            <v>-8.5650896653532982E-4</v>
          </cell>
          <cell r="AS59">
            <v>-8.5650896653532982E-4</v>
          </cell>
          <cell r="AT59">
            <v>-8.5650896653532982E-4</v>
          </cell>
          <cell r="AU59">
            <v>-8.5650896653532982E-4</v>
          </cell>
          <cell r="AV59">
            <v>-8.5650896653532982E-4</v>
          </cell>
          <cell r="AW59">
            <v>-8.5650896653532982E-4</v>
          </cell>
          <cell r="AX59">
            <v>-8.5650896653532982E-4</v>
          </cell>
          <cell r="AY59">
            <v>-8.5650896653532982E-4</v>
          </cell>
          <cell r="AZ59">
            <v>-8.5650896653532982E-4</v>
          </cell>
          <cell r="BA59">
            <v>-8.5650896653532982E-4</v>
          </cell>
          <cell r="BB59">
            <v>-8.5650896653532982E-4</v>
          </cell>
          <cell r="BC59">
            <v>-8.5650896653532982E-4</v>
          </cell>
          <cell r="BD59">
            <v>-8.5650896653532982E-4</v>
          </cell>
          <cell r="BE59">
            <v>-8.5650896653532982E-4</v>
          </cell>
          <cell r="BF59">
            <v>-8.5650896653532982E-4</v>
          </cell>
          <cell r="BG59">
            <v>-8.5650896653532982E-4</v>
          </cell>
          <cell r="BH59">
            <v>-8.5650896653532982E-4</v>
          </cell>
          <cell r="BI59">
            <v>-8.5650896653532982E-4</v>
          </cell>
          <cell r="BJ59">
            <v>-8.5650896653532982E-4</v>
          </cell>
          <cell r="BK59">
            <v>-8.5650896653532982E-4</v>
          </cell>
          <cell r="BL59">
            <v>-8.5650896653532982E-4</v>
          </cell>
          <cell r="BM59">
            <v>-8.5650896653532982E-4</v>
          </cell>
          <cell r="BN59">
            <v>-8.5650896653532982E-4</v>
          </cell>
          <cell r="BO59">
            <v>-8.5650896653532982E-4</v>
          </cell>
          <cell r="BP59">
            <v>-8.5650896653532982E-4</v>
          </cell>
          <cell r="BQ59">
            <v>-8.5650896653532982E-4</v>
          </cell>
          <cell r="BR59">
            <v>-8.5650896653532982E-4</v>
          </cell>
          <cell r="BS59">
            <v>-8.5650896653532982E-4</v>
          </cell>
          <cell r="BT59">
            <v>-8.5650896653532982E-4</v>
          </cell>
          <cell r="BU59">
            <v>-8.5650896653532982E-4</v>
          </cell>
          <cell r="BV59">
            <v>-8.5650896653532982E-4</v>
          </cell>
          <cell r="BW59">
            <v>-8.5650896653532982E-4</v>
          </cell>
          <cell r="BX59">
            <v>-8.5650896653532982E-4</v>
          </cell>
          <cell r="BY59">
            <v>-8.5650896653532982E-4</v>
          </cell>
          <cell r="BZ59">
            <v>-8.5650896653532982E-4</v>
          </cell>
          <cell r="CA59">
            <v>-8.5650896653532982E-4</v>
          </cell>
          <cell r="CB59">
            <v>-8.5650896653532982E-4</v>
          </cell>
          <cell r="CC59">
            <v>-8.5650896653532982E-4</v>
          </cell>
          <cell r="CD59">
            <v>-8.5650896653532982E-4</v>
          </cell>
          <cell r="CE59">
            <v>-8.5650896653532982E-4</v>
          </cell>
          <cell r="CF59">
            <v>-8.5650896653532982E-4</v>
          </cell>
          <cell r="CG59">
            <v>-8.5650896653532982E-4</v>
          </cell>
          <cell r="CH59">
            <v>-8.5650896653532982E-4</v>
          </cell>
          <cell r="CI59">
            <v>-8.5650896653532982E-4</v>
          </cell>
          <cell r="CJ59">
            <v>-8.5650896653532982E-4</v>
          </cell>
          <cell r="CK59">
            <v>-8.5650896653532982E-4</v>
          </cell>
          <cell r="CL59">
            <v>-8.5650896653532982E-4</v>
          </cell>
          <cell r="CM59">
            <v>-8.5650896653532982E-4</v>
          </cell>
          <cell r="CN59">
            <v>-8.5650896653532982E-4</v>
          </cell>
          <cell r="CO59">
            <v>-8.5650896653532982E-4</v>
          </cell>
          <cell r="CP59">
            <v>-8.5650896653532982E-4</v>
          </cell>
          <cell r="CQ59">
            <v>-8.5650896653532982E-4</v>
          </cell>
          <cell r="CR59">
            <v>-8.5650896653532982E-4</v>
          </cell>
        </row>
        <row r="60">
          <cell r="B60">
            <v>52</v>
          </cell>
          <cell r="C60" t="str">
            <v>(=) Resultado Antes de Operaciones Discontinuadas</v>
          </cell>
          <cell r="D60">
            <v>52</v>
          </cell>
          <cell r="E60">
            <v>52</v>
          </cell>
          <cell r="F60">
            <v>52</v>
          </cell>
          <cell r="G60">
            <v>52</v>
          </cell>
          <cell r="H60">
            <v>52</v>
          </cell>
          <cell r="I60">
            <v>52</v>
          </cell>
          <cell r="J60">
            <v>52</v>
          </cell>
          <cell r="K60">
            <v>52</v>
          </cell>
          <cell r="L60">
            <v>52</v>
          </cell>
          <cell r="M60">
            <v>52</v>
          </cell>
          <cell r="N60">
            <v>52</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cell r="BH60">
            <v>0</v>
          </cell>
          <cell r="BI60">
            <v>0</v>
          </cell>
          <cell r="BJ60">
            <v>0</v>
          </cell>
          <cell r="BK60">
            <v>0</v>
          </cell>
          <cell r="BL60">
            <v>0</v>
          </cell>
          <cell r="BM60">
            <v>0</v>
          </cell>
          <cell r="BN60">
            <v>0</v>
          </cell>
          <cell r="BO60">
            <v>0</v>
          </cell>
          <cell r="BP60">
            <v>0</v>
          </cell>
          <cell r="BQ60">
            <v>0</v>
          </cell>
          <cell r="BR60">
            <v>0</v>
          </cell>
          <cell r="BS60">
            <v>0</v>
          </cell>
          <cell r="BT60">
            <v>0</v>
          </cell>
          <cell r="BU60">
            <v>0</v>
          </cell>
          <cell r="BV60">
            <v>0</v>
          </cell>
          <cell r="BW60">
            <v>0</v>
          </cell>
          <cell r="BX60">
            <v>0</v>
          </cell>
          <cell r="BY60">
            <v>0</v>
          </cell>
          <cell r="BZ60">
            <v>0</v>
          </cell>
          <cell r="CA60">
            <v>0</v>
          </cell>
          <cell r="CB60">
            <v>0</v>
          </cell>
          <cell r="CC60">
            <v>0</v>
          </cell>
          <cell r="CD60">
            <v>0</v>
          </cell>
          <cell r="CE60">
            <v>0</v>
          </cell>
          <cell r="CF60">
            <v>0</v>
          </cell>
          <cell r="CG60">
            <v>0</v>
          </cell>
          <cell r="CH60">
            <v>0</v>
          </cell>
          <cell r="CI60">
            <v>0</v>
          </cell>
          <cell r="CJ60">
            <v>0</v>
          </cell>
          <cell r="CK60">
            <v>0</v>
          </cell>
          <cell r="CL60">
            <v>0</v>
          </cell>
          <cell r="CM60">
            <v>0</v>
          </cell>
          <cell r="CN60">
            <v>0</v>
          </cell>
          <cell r="CO60">
            <v>0</v>
          </cell>
          <cell r="CP60">
            <v>0</v>
          </cell>
          <cell r="CQ60">
            <v>0</v>
          </cell>
          <cell r="CR60">
            <v>0</v>
          </cell>
        </row>
        <row r="61">
          <cell r="B61">
            <v>53</v>
          </cell>
          <cell r="C61" t="str">
            <v>(+) Operaciones Discontinuadas</v>
          </cell>
          <cell r="D61">
            <v>53</v>
          </cell>
          <cell r="E61">
            <v>53</v>
          </cell>
          <cell r="F61">
            <v>53</v>
          </cell>
          <cell r="G61">
            <v>53</v>
          </cell>
          <cell r="H61">
            <v>53</v>
          </cell>
          <cell r="I61">
            <v>53</v>
          </cell>
          <cell r="J61">
            <v>53</v>
          </cell>
          <cell r="K61">
            <v>53</v>
          </cell>
          <cell r="L61">
            <v>53</v>
          </cell>
          <cell r="M61">
            <v>53</v>
          </cell>
          <cell r="N61">
            <v>53</v>
          </cell>
          <cell r="O61">
            <v>0</v>
          </cell>
          <cell r="P61">
            <v>0</v>
          </cell>
          <cell r="Q61">
            <v>0</v>
          </cell>
          <cell r="R61">
            <v>0</v>
          </cell>
          <cell r="S61">
            <v>0</v>
          </cell>
          <cell r="T61">
            <v>0</v>
          </cell>
          <cell r="U61">
            <v>0</v>
          </cell>
          <cell r="V61">
            <v>0</v>
          </cell>
          <cell r="W61">
            <v>0</v>
          </cell>
          <cell r="X61">
            <v>0</v>
          </cell>
          <cell r="Y61">
            <v>8.9346470055746226E-4</v>
          </cell>
          <cell r="Z61">
            <v>1.0216664764234583E-3</v>
          </cell>
          <cell r="AA61">
            <v>1.0202664560523917E-2</v>
          </cell>
          <cell r="AB61">
            <v>1.0203719100519079E-2</v>
          </cell>
          <cell r="AC61">
            <v>1.0412563887545103E-2</v>
          </cell>
          <cell r="AD61">
            <v>1.0110632243906542E-2</v>
          </cell>
          <cell r="AE61">
            <v>1.0224288049354765E-2</v>
          </cell>
          <cell r="AF61">
            <v>1.0068137142545029E-2</v>
          </cell>
          <cell r="AG61">
            <v>9.7542123859335732E-3</v>
          </cell>
          <cell r="AH61">
            <v>9.5360731944248277E-3</v>
          </cell>
          <cell r="AI61">
            <v>9.7821128160720406E-3</v>
          </cell>
          <cell r="AJ61">
            <v>9.5980581465711142E-3</v>
          </cell>
          <cell r="AK61">
            <v>8.5163839168457389E-3</v>
          </cell>
          <cell r="AL61">
            <v>8.3279790909472871E-3</v>
          </cell>
          <cell r="AM61">
            <v>-3.2992669306863577E-11</v>
          </cell>
          <cell r="AN61">
            <v>-3.3175849870829017E-11</v>
          </cell>
          <cell r="AO61">
            <v>-3.2096101835982211E-11</v>
          </cell>
          <cell r="AP61">
            <v>-3.0528625156550592E-11</v>
          </cell>
          <cell r="AQ61">
            <v>-3.1658841175342774E-11</v>
          </cell>
          <cell r="AR61">
            <v>-3.1658814458879192E-11</v>
          </cell>
          <cell r="AS61">
            <v>-3.1658814458879192E-11</v>
          </cell>
          <cell r="AT61">
            <v>-3.1658814458879192E-11</v>
          </cell>
          <cell r="AU61">
            <v>-3.1658814458879192E-11</v>
          </cell>
          <cell r="AV61">
            <v>-3.1658814458879192E-11</v>
          </cell>
          <cell r="AW61">
            <v>-3.1658814458879192E-11</v>
          </cell>
          <cell r="AX61">
            <v>-3.1658814458879192E-11</v>
          </cell>
          <cell r="AY61">
            <v>-3.1658814458879192E-11</v>
          </cell>
          <cell r="AZ61">
            <v>-3.1658814458879192E-11</v>
          </cell>
          <cell r="BA61">
            <v>-3.1658814458879192E-11</v>
          </cell>
          <cell r="BB61">
            <v>-3.1658814458879192E-11</v>
          </cell>
          <cell r="BC61">
            <v>-3.1658814458879192E-11</v>
          </cell>
          <cell r="BD61">
            <v>-3.1658814458879192E-11</v>
          </cell>
          <cell r="BE61">
            <v>-3.1658814458879192E-11</v>
          </cell>
          <cell r="BF61">
            <v>-3.1658814458879192E-11</v>
          </cell>
          <cell r="BG61">
            <v>-3.1658814458879192E-11</v>
          </cell>
          <cell r="BH61">
            <v>-3.1658814458879192E-11</v>
          </cell>
          <cell r="BI61">
            <v>-3.1658814458879192E-11</v>
          </cell>
          <cell r="BJ61">
            <v>-3.1658814458879192E-11</v>
          </cell>
          <cell r="BK61">
            <v>-3.1658814458879192E-11</v>
          </cell>
          <cell r="BL61">
            <v>-3.1658814458879192E-11</v>
          </cell>
          <cell r="BM61">
            <v>-3.1658814458879192E-11</v>
          </cell>
          <cell r="BN61">
            <v>-3.1658814458879192E-11</v>
          </cell>
          <cell r="BO61">
            <v>-3.1658814458879192E-11</v>
          </cell>
          <cell r="BP61">
            <v>-3.1658814458879192E-11</v>
          </cell>
          <cell r="BQ61">
            <v>-3.1658814458879192E-11</v>
          </cell>
          <cell r="BR61">
            <v>-3.1658814458879192E-11</v>
          </cell>
          <cell r="BS61">
            <v>-3.1658814458879192E-11</v>
          </cell>
          <cell r="BT61">
            <v>-3.1658814458879192E-11</v>
          </cell>
          <cell r="BU61">
            <v>-3.1658814458879192E-11</v>
          </cell>
          <cell r="BV61">
            <v>-3.1658814458879192E-11</v>
          </cell>
          <cell r="BW61">
            <v>-3.1658814458879192E-11</v>
          </cell>
          <cell r="BX61">
            <v>-3.1658814458879192E-11</v>
          </cell>
          <cell r="BY61">
            <v>-3.1658814458879192E-11</v>
          </cell>
          <cell r="BZ61">
            <v>-3.1658814458879192E-11</v>
          </cell>
          <cell r="CA61">
            <v>-3.1658814458879192E-11</v>
          </cell>
          <cell r="CB61">
            <v>-3.1658814458879192E-11</v>
          </cell>
          <cell r="CC61">
            <v>-3.1658814458879192E-11</v>
          </cell>
          <cell r="CD61">
            <v>-3.1658814458879192E-11</v>
          </cell>
          <cell r="CE61">
            <v>-3.1658814458879192E-11</v>
          </cell>
          <cell r="CF61">
            <v>-3.1658814458879192E-11</v>
          </cell>
          <cell r="CG61">
            <v>-3.1658814458879192E-11</v>
          </cell>
          <cell r="CH61">
            <v>-3.1658814458879192E-11</v>
          </cell>
          <cell r="CI61">
            <v>-3.1658814458879192E-11</v>
          </cell>
          <cell r="CJ61">
            <v>-3.1658814458879192E-11</v>
          </cell>
          <cell r="CK61">
            <v>-3.1658814458879192E-11</v>
          </cell>
          <cell r="CL61">
            <v>-3.1658814458879192E-11</v>
          </cell>
          <cell r="CM61">
            <v>-3.1658814458879192E-11</v>
          </cell>
          <cell r="CN61">
            <v>-3.1658814458879192E-11</v>
          </cell>
          <cell r="CO61">
            <v>-3.1658814458879192E-11</v>
          </cell>
          <cell r="CP61">
            <v>-3.1658814458879192E-11</v>
          </cell>
          <cell r="CQ61">
            <v>-3.1658814458879192E-11</v>
          </cell>
          <cell r="CR61">
            <v>-3.1658814458879192E-11</v>
          </cell>
        </row>
        <row r="62">
          <cell r="B62">
            <v>54</v>
          </cell>
          <cell r="C62" t="str">
            <v>Resultado Neto</v>
          </cell>
          <cell r="D62">
            <v>54</v>
          </cell>
          <cell r="E62">
            <v>54</v>
          </cell>
          <cell r="F62">
            <v>54</v>
          </cell>
          <cell r="G62">
            <v>54</v>
          </cell>
          <cell r="H62">
            <v>54</v>
          </cell>
          <cell r="I62">
            <v>54</v>
          </cell>
          <cell r="J62">
            <v>54</v>
          </cell>
          <cell r="K62">
            <v>54</v>
          </cell>
          <cell r="L62">
            <v>54</v>
          </cell>
          <cell r="M62">
            <v>54</v>
          </cell>
          <cell r="N62">
            <v>54</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cell r="BQ62">
            <v>0</v>
          </cell>
          <cell r="BR62">
            <v>0</v>
          </cell>
          <cell r="BS62">
            <v>0</v>
          </cell>
          <cell r="BT62">
            <v>0</v>
          </cell>
          <cell r="BU62">
            <v>0</v>
          </cell>
          <cell r="BV62">
            <v>0</v>
          </cell>
          <cell r="BW62">
            <v>0</v>
          </cell>
          <cell r="BX62">
            <v>0</v>
          </cell>
          <cell r="BY62">
            <v>0</v>
          </cell>
          <cell r="BZ62">
            <v>0</v>
          </cell>
          <cell r="CA62">
            <v>0</v>
          </cell>
          <cell r="CB62">
            <v>0</v>
          </cell>
          <cell r="CC62">
            <v>0</v>
          </cell>
          <cell r="CD62">
            <v>0</v>
          </cell>
          <cell r="CE62">
            <v>0</v>
          </cell>
          <cell r="CF62">
            <v>0</v>
          </cell>
          <cell r="CG62">
            <v>0</v>
          </cell>
          <cell r="CH62">
            <v>0</v>
          </cell>
          <cell r="CI62">
            <v>0</v>
          </cell>
          <cell r="CJ62">
            <v>0</v>
          </cell>
          <cell r="CK62">
            <v>0</v>
          </cell>
          <cell r="CL62">
            <v>0</v>
          </cell>
          <cell r="CM62">
            <v>0</v>
          </cell>
          <cell r="CN62">
            <v>0</v>
          </cell>
          <cell r="CO62">
            <v>0</v>
          </cell>
          <cell r="CP62">
            <v>0</v>
          </cell>
          <cell r="CQ62">
            <v>0</v>
          </cell>
          <cell r="CR62">
            <v>0</v>
          </cell>
        </row>
        <row r="64">
          <cell r="B64" t="str">
            <v>Cartera Total</v>
          </cell>
        </row>
        <row r="65">
          <cell r="B65">
            <v>55</v>
          </cell>
          <cell r="C65" t="str">
            <v>Cartera de Crédito Total</v>
          </cell>
          <cell r="D65">
            <v>0.5445150457673007</v>
          </cell>
          <cell r="E65">
            <v>0.52759709941403121</v>
          </cell>
          <cell r="F65">
            <v>0.50335823886731634</v>
          </cell>
          <cell r="G65">
            <v>0.52229157578800312</v>
          </cell>
          <cell r="H65">
            <v>0.51698366037567889</v>
          </cell>
          <cell r="I65">
            <v>0.50569792442213923</v>
          </cell>
          <cell r="J65">
            <v>0.50596864448228629</v>
          </cell>
          <cell r="K65">
            <v>0.5101980965986197</v>
          </cell>
          <cell r="L65">
            <v>0.51404706464162186</v>
          </cell>
          <cell r="M65">
            <v>0.49254326526289721</v>
          </cell>
          <cell r="N65">
            <v>0.51147801452023778</v>
          </cell>
          <cell r="O65">
            <v>0.51400415226766305</v>
          </cell>
          <cell r="P65">
            <v>0.51135243558182342</v>
          </cell>
          <cell r="Q65">
            <v>0.50776329353306537</v>
          </cell>
          <cell r="R65">
            <v>0.50404729093529221</v>
          </cell>
          <cell r="S65">
            <v>0.50708770295080774</v>
          </cell>
          <cell r="T65">
            <v>0.5155853028100732</v>
          </cell>
          <cell r="U65">
            <v>0.50187932006453995</v>
          </cell>
          <cell r="V65">
            <v>0.51849641086310827</v>
          </cell>
          <cell r="W65">
            <v>0.50856114717460466</v>
          </cell>
          <cell r="X65">
            <v>0.50334063077363467</v>
          </cell>
          <cell r="Y65">
            <v>0.5058045799399935</v>
          </cell>
          <cell r="Z65">
            <v>0.52175249991239503</v>
          </cell>
          <cell r="AA65">
            <v>0.5256835633021153</v>
          </cell>
          <cell r="AB65">
            <v>0.52750871331027571</v>
          </cell>
          <cell r="AC65">
            <v>0.53882312916948627</v>
          </cell>
          <cell r="AD65">
            <v>0.52825548135377509</v>
          </cell>
          <cell r="AE65">
            <v>0.53730230680188085</v>
          </cell>
          <cell r="AF65">
            <v>0.53458578467116358</v>
          </cell>
          <cell r="AG65">
            <v>0.52388553048306574</v>
          </cell>
          <cell r="AH65">
            <v>0.52438040676585895</v>
          </cell>
          <cell r="AI65">
            <v>0.52532907054840461</v>
          </cell>
          <cell r="AJ65">
            <v>0.52304069607682835</v>
          </cell>
          <cell r="AK65">
            <v>0.51990201944491776</v>
          </cell>
          <cell r="AL65">
            <v>0.52059022878970374</v>
          </cell>
          <cell r="AM65">
            <v>0.51181135962373825</v>
          </cell>
          <cell r="AN65">
            <v>0.51380689781030764</v>
          </cell>
          <cell r="AO65">
            <v>0.4985787774031728</v>
          </cell>
          <cell r="AP65">
            <v>0.47734444340046539</v>
          </cell>
          <cell r="AQ65">
            <v>0.50202617479651368</v>
          </cell>
          <cell r="AR65">
            <v>0.50202608108520508</v>
          </cell>
          <cell r="AS65">
            <v>0.50202608108520508</v>
          </cell>
          <cell r="AT65">
            <v>0.50202608108520508</v>
          </cell>
          <cell r="AU65">
            <v>0.50202608108520508</v>
          </cell>
          <cell r="AV65">
            <v>0.50202608108520508</v>
          </cell>
          <cell r="AW65">
            <v>0.50202608108520508</v>
          </cell>
          <cell r="AX65">
            <v>0.50202608108520508</v>
          </cell>
          <cell r="AY65">
            <v>0.50202608108520508</v>
          </cell>
          <cell r="AZ65">
            <v>0.50202608108520508</v>
          </cell>
          <cell r="BA65">
            <v>0.50202608108520508</v>
          </cell>
          <cell r="BB65">
            <v>0.50202608108520508</v>
          </cell>
          <cell r="BC65">
            <v>0.50202608108520508</v>
          </cell>
          <cell r="BD65">
            <v>0.50202608108520508</v>
          </cell>
          <cell r="BE65">
            <v>0.50202608108520508</v>
          </cell>
          <cell r="BF65">
            <v>0.50202608108520508</v>
          </cell>
          <cell r="BG65">
            <v>0.50202608108520508</v>
          </cell>
          <cell r="BH65">
            <v>0.50202608108520508</v>
          </cell>
          <cell r="BI65">
            <v>0.50202608108520508</v>
          </cell>
          <cell r="BJ65">
            <v>0.50202608108520508</v>
          </cell>
        </row>
        <row r="66">
          <cell r="B66">
            <v>56</v>
          </cell>
          <cell r="C66" t="str">
            <v xml:space="preserve">    Créditos Comerciales</v>
          </cell>
          <cell r="D66">
            <v>0.29767498767390632</v>
          </cell>
          <cell r="E66">
            <v>0.28574482232531556</v>
          </cell>
          <cell r="F66">
            <v>0.27025016963133802</v>
          </cell>
          <cell r="G66">
            <v>0.27801207832092589</v>
          </cell>
          <cell r="H66">
            <v>0.26808456778973727</v>
          </cell>
          <cell r="I66">
            <v>0.26218942061541584</v>
          </cell>
          <cell r="J66">
            <v>0.26163819413613199</v>
          </cell>
          <cell r="K66">
            <v>0.2644228361718432</v>
          </cell>
          <cell r="L66">
            <v>0.26242739873775828</v>
          </cell>
          <cell r="M66">
            <v>0.25087683775231528</v>
          </cell>
          <cell r="N66">
            <v>0.26666607005525766</v>
          </cell>
          <cell r="O66">
            <v>0.2646520964232672</v>
          </cell>
          <cell r="P66">
            <v>0.26084299793033405</v>
          </cell>
          <cell r="Q66">
            <v>0.25993369113526421</v>
          </cell>
          <cell r="R66">
            <v>0.25677191899757956</v>
          </cell>
          <cell r="S66">
            <v>0.26340243995217427</v>
          </cell>
          <cell r="T66">
            <v>0.26446854326037239</v>
          </cell>
          <cell r="U66">
            <v>0.25694683901798571</v>
          </cell>
          <cell r="V66">
            <v>0.26376048492077042</v>
          </cell>
          <cell r="W66">
            <v>0.25905991875026635</v>
          </cell>
          <cell r="X66">
            <v>0.25461944157237881</v>
          </cell>
          <cell r="Y66">
            <v>0.25339833039157689</v>
          </cell>
          <cell r="Z66">
            <v>0.26275684714881603</v>
          </cell>
          <cell r="AA66">
            <v>0.2622060591503601</v>
          </cell>
          <cell r="AB66">
            <v>0.26363453721430802</v>
          </cell>
          <cell r="AC66">
            <v>0.26955587469674203</v>
          </cell>
          <cell r="AD66">
            <v>0.26508355235104475</v>
          </cell>
          <cell r="AE66">
            <v>0.27050851101974493</v>
          </cell>
          <cell r="AF66">
            <v>0.27463639241433557</v>
          </cell>
          <cell r="AG66">
            <v>0.26894715353662441</v>
          </cell>
          <cell r="AH66">
            <v>0.27231150650468122</v>
          </cell>
          <cell r="AI66">
            <v>0.26544215833705354</v>
          </cell>
          <cell r="AJ66">
            <v>0.26650216022863477</v>
          </cell>
          <cell r="AK66">
            <v>0.26601946724744008</v>
          </cell>
          <cell r="AL66">
            <v>0.27012281470161909</v>
          </cell>
          <cell r="AM66">
            <v>0.26556131679943551</v>
          </cell>
          <cell r="AN66">
            <v>0.26505483889671172</v>
          </cell>
          <cell r="AO66">
            <v>0.25716113375932753</v>
          </cell>
          <cell r="AP66">
            <v>0.24647084339833425</v>
          </cell>
          <cell r="AQ66">
            <v>0.26209738478985639</v>
          </cell>
          <cell r="AR66">
            <v>0.26209735870361328</v>
          </cell>
          <cell r="AS66">
            <v>0.26209735870361328</v>
          </cell>
          <cell r="AT66">
            <v>0.26209735870361328</v>
          </cell>
          <cell r="AU66">
            <v>0.26209735870361328</v>
          </cell>
          <cell r="AV66">
            <v>0.26209735870361328</v>
          </cell>
          <cell r="AW66">
            <v>0.26209735870361328</v>
          </cell>
          <cell r="AX66">
            <v>0.26209735870361328</v>
          </cell>
          <cell r="AY66">
            <v>0.26209735870361328</v>
          </cell>
          <cell r="AZ66">
            <v>0.26209735870361328</v>
          </cell>
          <cell r="BA66">
            <v>0.26209735870361328</v>
          </cell>
          <cell r="BB66">
            <v>0.26209735870361328</v>
          </cell>
          <cell r="BC66">
            <v>0.26209735870361328</v>
          </cell>
          <cell r="BD66">
            <v>0.26209735870361328</v>
          </cell>
          <cell r="BE66">
            <v>0.26209735870361328</v>
          </cell>
          <cell r="BF66">
            <v>0.26209735870361328</v>
          </cell>
          <cell r="BG66">
            <v>0.26209735870361328</v>
          </cell>
          <cell r="BH66">
            <v>0.26209735870361328</v>
          </cell>
          <cell r="BI66">
            <v>0.26209735870361328</v>
          </cell>
          <cell r="BJ66">
            <v>0.26209735870361328</v>
          </cell>
        </row>
        <row r="67">
          <cell r="B67">
            <v>57</v>
          </cell>
          <cell r="C67" t="str">
            <v>Empresas</v>
          </cell>
          <cell r="D67">
            <v>0.204146362530958</v>
          </cell>
          <cell r="E67">
            <v>0.19693381050455497</v>
          </cell>
          <cell r="F67">
            <v>0.18511375036228211</v>
          </cell>
          <cell r="G67">
            <v>0.19007080612108493</v>
          </cell>
          <cell r="H67">
            <v>0.18799923451990092</v>
          </cell>
          <cell r="I67">
            <v>0.18268928279106941</v>
          </cell>
          <cell r="J67">
            <v>0.18103534080237885</v>
          </cell>
          <cell r="K67">
            <v>0.18677487960931416</v>
          </cell>
          <cell r="L67">
            <v>0.18565503955165505</v>
          </cell>
          <cell r="M67">
            <v>0.17821177786930856</v>
          </cell>
          <cell r="N67">
            <v>0.18531147510545171</v>
          </cell>
          <cell r="O67">
            <v>0.18098876504076228</v>
          </cell>
          <cell r="P67">
            <v>0.17865172579711175</v>
          </cell>
          <cell r="Q67">
            <v>0.17774496428039976</v>
          </cell>
          <cell r="R67">
            <v>0.17617206764405094</v>
          </cell>
          <cell r="S67">
            <v>0.18429278351994535</v>
          </cell>
          <cell r="T67">
            <v>0.18311517955783632</v>
          </cell>
          <cell r="U67">
            <v>0.17869636206542266</v>
          </cell>
          <cell r="V67">
            <v>0.18452920724219332</v>
          </cell>
          <cell r="W67">
            <v>0.17993875173019877</v>
          </cell>
          <cell r="X67">
            <v>0.17844722879202116</v>
          </cell>
          <cell r="Y67">
            <v>0.18016429831459702</v>
          </cell>
          <cell r="Z67">
            <v>0.18673915892543863</v>
          </cell>
          <cell r="AA67">
            <v>0.18528217995564186</v>
          </cell>
          <cell r="AB67">
            <v>0.1859418481398929</v>
          </cell>
          <cell r="AC67">
            <v>0.18734551477797906</v>
          </cell>
          <cell r="AD67">
            <v>0.1896900360265559</v>
          </cell>
          <cell r="AE67">
            <v>0.19464521303529006</v>
          </cell>
          <cell r="AF67">
            <v>0.1973083237411388</v>
          </cell>
          <cell r="AG67">
            <v>0.19735460560507076</v>
          </cell>
          <cell r="AH67">
            <v>0.19709178039461309</v>
          </cell>
          <cell r="AI67">
            <v>0.18804114458365401</v>
          </cell>
          <cell r="AJ67">
            <v>0.18976050382163506</v>
          </cell>
          <cell r="AK67">
            <v>0.19160080107375077</v>
          </cell>
          <cell r="AL67">
            <v>0.19646459688572598</v>
          </cell>
          <cell r="AM67">
            <v>0.19366454923670601</v>
          </cell>
          <cell r="AN67">
            <v>0.19339874994561485</v>
          </cell>
          <cell r="AO67">
            <v>0.18593859104922178</v>
          </cell>
          <cell r="AP67">
            <v>0.17759692908916519</v>
          </cell>
          <cell r="AQ67">
            <v>0.18996778961784586</v>
          </cell>
          <cell r="AR67">
            <v>0.18996775150299072</v>
          </cell>
          <cell r="AS67">
            <v>0.18996775150299072</v>
          </cell>
          <cell r="AT67">
            <v>0.18996775150299072</v>
          </cell>
          <cell r="AU67">
            <v>0.18996775150299072</v>
          </cell>
          <cell r="AV67">
            <v>0.18996775150299072</v>
          </cell>
          <cell r="AW67">
            <v>0.18996775150299072</v>
          </cell>
          <cell r="AX67">
            <v>0.18996775150299072</v>
          </cell>
          <cell r="AY67">
            <v>0.18996775150299072</v>
          </cell>
          <cell r="AZ67">
            <v>0.18996775150299072</v>
          </cell>
          <cell r="BA67">
            <v>0.18996775150299072</v>
          </cell>
          <cell r="BB67">
            <v>0.18996775150299072</v>
          </cell>
          <cell r="BC67">
            <v>0.18996775150299072</v>
          </cell>
          <cell r="BD67">
            <v>0.18996775150299072</v>
          </cell>
          <cell r="BE67">
            <v>0.18996775150299072</v>
          </cell>
          <cell r="BF67">
            <v>0.18996775150299072</v>
          </cell>
          <cell r="BG67">
            <v>0.18996775150299072</v>
          </cell>
          <cell r="BH67">
            <v>0.18996775150299072</v>
          </cell>
          <cell r="BI67">
            <v>0.18996775150299072</v>
          </cell>
          <cell r="BJ67">
            <v>0.18996775150299072</v>
          </cell>
        </row>
        <row r="68">
          <cell r="B68">
            <v>58</v>
          </cell>
          <cell r="C68" t="str">
            <v>Entidades Financieras</v>
          </cell>
          <cell r="D68">
            <v>8.3515302140397436E-3</v>
          </cell>
          <cell r="E68">
            <v>7.4740959937170288E-3</v>
          </cell>
          <cell r="F68">
            <v>7.560259242864624E-3</v>
          </cell>
          <cell r="G68">
            <v>7.6830914771285072E-3</v>
          </cell>
          <cell r="H68">
            <v>7.2648494085981678E-3</v>
          </cell>
          <cell r="I68">
            <v>6.7086302998498075E-3</v>
          </cell>
          <cell r="J68">
            <v>6.5978591125839788E-3</v>
          </cell>
          <cell r="K68">
            <v>6.4312968354480887E-3</v>
          </cell>
          <cell r="L68">
            <v>5.8299741045289791E-3</v>
          </cell>
          <cell r="M68">
            <v>6.0293176687665198E-3</v>
          </cell>
          <cell r="N68">
            <v>6.0799814751042831E-3</v>
          </cell>
          <cell r="O68">
            <v>6.2587269856513575E-3</v>
          </cell>
          <cell r="P68">
            <v>5.9737183254401872E-3</v>
          </cell>
          <cell r="Q68">
            <v>6.4559405076766059E-3</v>
          </cell>
          <cell r="R68">
            <v>5.9141967184401442E-3</v>
          </cell>
          <cell r="S68">
            <v>6.1564478025745656E-3</v>
          </cell>
          <cell r="T68">
            <v>7.3805206266946283E-3</v>
          </cell>
          <cell r="U68">
            <v>7.2714855311989957E-3</v>
          </cell>
          <cell r="V68">
            <v>6.5451869664233525E-3</v>
          </cell>
          <cell r="W68">
            <v>7.8613053192086394E-3</v>
          </cell>
          <cell r="X68">
            <v>7.050388710002878E-3</v>
          </cell>
          <cell r="Y68">
            <v>6.938948442949221E-3</v>
          </cell>
          <cell r="Z68">
            <v>6.9139193509689259E-3</v>
          </cell>
          <cell r="AA68">
            <v>7.3238891003670047E-3</v>
          </cell>
          <cell r="AB68">
            <v>8.0478159175790126E-3</v>
          </cell>
          <cell r="AC68">
            <v>1.0632297907152515E-2</v>
          </cell>
          <cell r="AD68">
            <v>6.9517062528033054E-3</v>
          </cell>
          <cell r="AE68">
            <v>7.202403663212259E-3</v>
          </cell>
          <cell r="AF68">
            <v>8.5480208611242049E-3</v>
          </cell>
          <cell r="AG68">
            <v>7.2784728568402344E-3</v>
          </cell>
          <cell r="AH68">
            <v>8.2402696940399849E-3</v>
          </cell>
          <cell r="AI68">
            <v>8.6656190200291548E-3</v>
          </cell>
          <cell r="AJ68">
            <v>9.3033761388334572E-3</v>
          </cell>
          <cell r="AK68">
            <v>9.2176293403499962E-3</v>
          </cell>
          <cell r="AL68">
            <v>8.3225509231613544E-3</v>
          </cell>
          <cell r="AM68">
            <v>6.8338234060610556E-3</v>
          </cell>
          <cell r="AN68">
            <v>7.0562723116092008E-3</v>
          </cell>
          <cell r="AO68">
            <v>6.7799019822387171E-3</v>
          </cell>
          <cell r="AP68">
            <v>7.3048895912254759E-3</v>
          </cell>
          <cell r="AQ68">
            <v>7.6823770463446952E-3</v>
          </cell>
          <cell r="AR68">
            <v>7.6823756098747253E-3</v>
          </cell>
          <cell r="AS68">
            <v>7.6823756098747253E-3</v>
          </cell>
          <cell r="AT68">
            <v>7.6823756098747253E-3</v>
          </cell>
          <cell r="AU68">
            <v>7.6823756098747253E-3</v>
          </cell>
          <cell r="AV68">
            <v>7.6823756098747253E-3</v>
          </cell>
          <cell r="AW68">
            <v>7.6823756098747253E-3</v>
          </cell>
          <cell r="AX68">
            <v>7.6823756098747253E-3</v>
          </cell>
          <cell r="AY68">
            <v>7.6823756098747253E-3</v>
          </cell>
          <cell r="AZ68">
            <v>7.6823756098747253E-3</v>
          </cell>
          <cell r="BA68">
            <v>7.6823756098747253E-3</v>
          </cell>
          <cell r="BB68">
            <v>7.6823756098747253E-3</v>
          </cell>
          <cell r="BC68">
            <v>7.6823756098747253E-3</v>
          </cell>
          <cell r="BD68">
            <v>7.6823756098747253E-3</v>
          </cell>
          <cell r="BE68">
            <v>7.6823756098747253E-3</v>
          </cell>
          <cell r="BF68">
            <v>7.6823756098747253E-3</v>
          </cell>
          <cell r="BG68">
            <v>7.6823756098747253E-3</v>
          </cell>
          <cell r="BH68">
            <v>7.6823756098747253E-3</v>
          </cell>
          <cell r="BI68">
            <v>7.6823756098747253E-3</v>
          </cell>
          <cell r="BJ68">
            <v>7.6823756098747253E-3</v>
          </cell>
        </row>
        <row r="69">
          <cell r="B69">
            <v>59</v>
          </cell>
          <cell r="C69" t="str">
            <v>Bancarias</v>
          </cell>
          <cell r="D69">
            <v>1.1150505615748281E-3</v>
          </cell>
          <cell r="E69">
            <v>7.6566921018361126E-4</v>
          </cell>
          <cell r="F69">
            <v>5.7688342342983822E-4</v>
          </cell>
          <cell r="G69">
            <v>6.0057559653126048E-4</v>
          </cell>
          <cell r="H69">
            <v>1.9267576172372672E-4</v>
          </cell>
          <cell r="I69">
            <v>1.8744261789836102E-4</v>
          </cell>
          <cell r="J69">
            <v>1.9588320265858004E-4</v>
          </cell>
          <cell r="K69">
            <v>2.1722963383077206E-4</v>
          </cell>
          <cell r="L69">
            <v>1.9726550138913929E-4</v>
          </cell>
          <cell r="M69">
            <v>1.9180108443408062E-4</v>
          </cell>
          <cell r="N69">
            <v>2.1521661110997814E-4</v>
          </cell>
          <cell r="O69">
            <v>1.8681868696581474E-4</v>
          </cell>
          <cell r="P69">
            <v>9.6467230544925115E-4</v>
          </cell>
          <cell r="Q69">
            <v>9.8770215662838195E-4</v>
          </cell>
          <cell r="R69">
            <v>8.6635358056861764E-4</v>
          </cell>
          <cell r="S69">
            <v>1.163485095121856E-3</v>
          </cell>
          <cell r="T69">
            <v>1.5612058286057096E-3</v>
          </cell>
          <cell r="U69">
            <v>1.3985711279708331E-3</v>
          </cell>
          <cell r="V69">
            <v>8.0131847860479043E-4</v>
          </cell>
          <cell r="W69">
            <v>2.3773289253713708E-3</v>
          </cell>
          <cell r="X69">
            <v>9.3828291122233036E-4</v>
          </cell>
          <cell r="Y69">
            <v>9.2440349405662034E-4</v>
          </cell>
          <cell r="Z69">
            <v>8.0711498389205143E-4</v>
          </cell>
          <cell r="AA69">
            <v>1.5382509947732457E-3</v>
          </cell>
          <cell r="AB69">
            <v>8.9749586766808105E-4</v>
          </cell>
          <cell r="AC69">
            <v>4.6677723786907139E-3</v>
          </cell>
          <cell r="AD69">
            <v>1.0843314069468285E-3</v>
          </cell>
          <cell r="AE69">
            <v>1.1363843893454808E-3</v>
          </cell>
          <cell r="AF69">
            <v>1.2402497421434195E-3</v>
          </cell>
          <cell r="AG69">
            <v>7.3943761910232021E-4</v>
          </cell>
          <cell r="AH69">
            <v>1.6419488312091146E-3</v>
          </cell>
          <cell r="AI69">
            <v>8.7547249552243555E-4</v>
          </cell>
          <cell r="AJ69">
            <v>1.6881948750849796E-3</v>
          </cell>
          <cell r="AK69">
            <v>1.9134222235226445E-3</v>
          </cell>
          <cell r="AL69">
            <v>2.6363444089810004E-4</v>
          </cell>
          <cell r="AM69">
            <v>8.6978904098584855E-4</v>
          </cell>
          <cell r="AN69">
            <v>1.094329519137153E-3</v>
          </cell>
          <cell r="AO69">
            <v>1.0729818672646991E-3</v>
          </cell>
          <cell r="AP69">
            <v>2.2181178314242271E-3</v>
          </cell>
          <cell r="AQ69">
            <v>1.1974555862578652E-3</v>
          </cell>
          <cell r="AR69">
            <v>1.1974554508924484E-3</v>
          </cell>
          <cell r="AS69">
            <v>1.1974554508924484E-3</v>
          </cell>
          <cell r="AT69">
            <v>1.1974554508924484E-3</v>
          </cell>
          <cell r="AU69">
            <v>1.1974554508924484E-3</v>
          </cell>
          <cell r="AV69">
            <v>1.1974554508924484E-3</v>
          </cell>
          <cell r="AW69">
            <v>1.1974554508924484E-3</v>
          </cell>
          <cell r="AX69">
            <v>1.1974554508924484E-3</v>
          </cell>
          <cell r="AY69">
            <v>1.1974554508924484E-3</v>
          </cell>
          <cell r="AZ69">
            <v>1.1974554508924484E-3</v>
          </cell>
          <cell r="BA69">
            <v>1.1974554508924484E-3</v>
          </cell>
          <cell r="BB69">
            <v>1.1974554508924484E-3</v>
          </cell>
          <cell r="BC69">
            <v>1.1974554508924484E-3</v>
          </cell>
          <cell r="BD69">
            <v>1.1974554508924484E-3</v>
          </cell>
          <cell r="BE69">
            <v>1.1974554508924484E-3</v>
          </cell>
          <cell r="BF69">
            <v>1.1974554508924484E-3</v>
          </cell>
          <cell r="BG69">
            <v>1.1974554508924484E-3</v>
          </cell>
          <cell r="BH69">
            <v>1.1974554508924484E-3</v>
          </cell>
          <cell r="BI69">
            <v>1.1974554508924484E-3</v>
          </cell>
          <cell r="BJ69">
            <v>1.1974554508924484E-3</v>
          </cell>
        </row>
        <row r="70">
          <cell r="B70">
            <v>60</v>
          </cell>
          <cell r="C70" t="str">
            <v>No Bancarias</v>
          </cell>
          <cell r="D70">
            <v>7.2364796524649133E-3</v>
          </cell>
          <cell r="E70">
            <v>6.7084267835334178E-3</v>
          </cell>
          <cell r="F70">
            <v>6.9833758194347857E-3</v>
          </cell>
          <cell r="G70">
            <v>7.0825158805972472E-3</v>
          </cell>
          <cell r="H70">
            <v>7.0721736468744413E-3</v>
          </cell>
          <cell r="I70">
            <v>6.521187681951447E-3</v>
          </cell>
          <cell r="J70">
            <v>6.4019759099253988E-3</v>
          </cell>
          <cell r="K70">
            <v>6.2140672016173177E-3</v>
          </cell>
          <cell r="L70">
            <v>5.6327086031398403E-3</v>
          </cell>
          <cell r="M70">
            <v>5.8375165843324393E-3</v>
          </cell>
          <cell r="N70">
            <v>5.8647648639943055E-3</v>
          </cell>
          <cell r="O70">
            <v>6.0719082986855424E-3</v>
          </cell>
          <cell r="P70">
            <v>5.0090460199909365E-3</v>
          </cell>
          <cell r="Q70">
            <v>5.4682383510482237E-3</v>
          </cell>
          <cell r="R70">
            <v>5.0478431378715256E-3</v>
          </cell>
          <cell r="S70">
            <v>4.9929627074527094E-3</v>
          </cell>
          <cell r="T70">
            <v>5.8193147980889195E-3</v>
          </cell>
          <cell r="U70">
            <v>5.8729144032281617E-3</v>
          </cell>
          <cell r="V70">
            <v>5.7438684878185617E-3</v>
          </cell>
          <cell r="W70">
            <v>5.483976393837269E-3</v>
          </cell>
          <cell r="X70">
            <v>6.1121057987805491E-3</v>
          </cell>
          <cell r="Y70">
            <v>6.0145449488926009E-3</v>
          </cell>
          <cell r="Z70">
            <v>6.1068043670768745E-3</v>
          </cell>
          <cell r="AA70">
            <v>5.7856381055937595E-3</v>
          </cell>
          <cell r="AB70">
            <v>7.1503200499109304E-3</v>
          </cell>
          <cell r="AC70">
            <v>5.9645255284618004E-3</v>
          </cell>
          <cell r="AD70">
            <v>5.8673748458564767E-3</v>
          </cell>
          <cell r="AE70">
            <v>6.066019273866778E-3</v>
          </cell>
          <cell r="AF70">
            <v>7.3077711189807838E-3</v>
          </cell>
          <cell r="AG70">
            <v>6.5390352377379139E-3</v>
          </cell>
          <cell r="AH70">
            <v>6.5983208628308697E-3</v>
          </cell>
          <cell r="AI70">
            <v>7.7901465245067188E-3</v>
          </cell>
          <cell r="AJ70">
            <v>7.6151812637484783E-3</v>
          </cell>
          <cell r="AK70">
            <v>7.3042071168273517E-3</v>
          </cell>
          <cell r="AL70">
            <v>8.0589164822632529E-3</v>
          </cell>
          <cell r="AM70">
            <v>5.9640343650752079E-3</v>
          </cell>
          <cell r="AN70">
            <v>5.9619427924720485E-3</v>
          </cell>
          <cell r="AO70">
            <v>5.7069201149740172E-3</v>
          </cell>
          <cell r="AP70">
            <v>5.0867717598012483E-3</v>
          </cell>
          <cell r="AQ70">
            <v>6.48492146008683E-3</v>
          </cell>
          <cell r="AR70">
            <v>6.4849182963371277E-3</v>
          </cell>
          <cell r="AS70">
            <v>6.4849182963371277E-3</v>
          </cell>
          <cell r="AT70">
            <v>6.4849182963371277E-3</v>
          </cell>
          <cell r="AU70">
            <v>6.4849182963371277E-3</v>
          </cell>
          <cell r="AV70">
            <v>6.4849182963371277E-3</v>
          </cell>
          <cell r="AW70">
            <v>6.4849182963371277E-3</v>
          </cell>
          <cell r="AX70">
            <v>6.4849182963371277E-3</v>
          </cell>
          <cell r="AY70">
            <v>6.4849182963371277E-3</v>
          </cell>
          <cell r="AZ70">
            <v>6.4849182963371277E-3</v>
          </cell>
          <cell r="BA70">
            <v>6.4849182963371277E-3</v>
          </cell>
          <cell r="BB70">
            <v>6.4849182963371277E-3</v>
          </cell>
          <cell r="BC70">
            <v>6.4849182963371277E-3</v>
          </cell>
          <cell r="BD70">
            <v>6.4849182963371277E-3</v>
          </cell>
          <cell r="BE70">
            <v>6.4849182963371277E-3</v>
          </cell>
          <cell r="BF70">
            <v>6.4849182963371277E-3</v>
          </cell>
          <cell r="BG70">
            <v>6.4849182963371277E-3</v>
          </cell>
          <cell r="BH70">
            <v>6.4849182963371277E-3</v>
          </cell>
          <cell r="BI70">
            <v>6.4849182963371277E-3</v>
          </cell>
          <cell r="BJ70">
            <v>6.4849182963371277E-3</v>
          </cell>
        </row>
        <row r="71">
          <cell r="B71">
            <v>61</v>
          </cell>
          <cell r="C71" t="str">
            <v>Entidades Gubernamentales</v>
          </cell>
          <cell r="D71">
            <v>8.5177094928908598E-2</v>
          </cell>
          <cell r="E71">
            <v>8.133691582704361E-2</v>
          </cell>
          <cell r="F71">
            <v>7.7576160026191332E-2</v>
          </cell>
          <cell r="G71">
            <v>8.0258180722712444E-2</v>
          </cell>
          <cell r="H71">
            <v>7.2820483861238211E-2</v>
          </cell>
          <cell r="I71">
            <v>7.2791507524496618E-2</v>
          </cell>
          <cell r="J71">
            <v>7.4004994221169143E-2</v>
          </cell>
          <cell r="K71">
            <v>7.1216659727080911E-2</v>
          </cell>
          <cell r="L71">
            <v>7.0942385081574202E-2</v>
          </cell>
          <cell r="M71">
            <v>6.6635742214240207E-2</v>
          </cell>
          <cell r="N71">
            <v>7.5274613474701671E-2</v>
          </cell>
          <cell r="O71">
            <v>7.7404604396853594E-2</v>
          </cell>
          <cell r="P71">
            <v>7.6217553807782085E-2</v>
          </cell>
          <cell r="Q71">
            <v>7.5732786347187872E-2</v>
          </cell>
          <cell r="R71">
            <v>7.4685654635088514E-2</v>
          </cell>
          <cell r="S71">
            <v>7.2953208629654348E-2</v>
          </cell>
          <cell r="T71">
            <v>7.3972843075841385E-2</v>
          </cell>
          <cell r="U71">
            <v>7.097899142136406E-2</v>
          </cell>
          <cell r="V71">
            <v>7.2686090712153734E-2</v>
          </cell>
          <cell r="W71">
            <v>7.1259861700858948E-2</v>
          </cell>
          <cell r="X71">
            <v>6.9121824070354776E-2</v>
          </cell>
          <cell r="Y71">
            <v>6.6295083634030624E-2</v>
          </cell>
          <cell r="Z71">
            <v>6.9103768872408489E-2</v>
          </cell>
          <cell r="AA71">
            <v>6.9599990094351222E-2</v>
          </cell>
          <cell r="AB71">
            <v>6.9644873156836151E-2</v>
          </cell>
          <cell r="AC71">
            <v>7.1578062011610419E-2</v>
          </cell>
          <cell r="AD71">
            <v>6.8441810071685608E-2</v>
          </cell>
          <cell r="AE71">
            <v>6.866089432124263E-2</v>
          </cell>
          <cell r="AF71">
            <v>6.8780047812072587E-2</v>
          </cell>
          <cell r="AG71">
            <v>6.4314075074713387E-2</v>
          </cell>
          <cell r="AH71">
            <v>6.6979456416028177E-2</v>
          </cell>
          <cell r="AI71">
            <v>6.8735394733370397E-2</v>
          </cell>
          <cell r="AJ71">
            <v>6.7438280268166242E-2</v>
          </cell>
          <cell r="AK71">
            <v>6.5201036833339304E-2</v>
          </cell>
          <cell r="AL71">
            <v>6.5335666892731778E-2</v>
          </cell>
          <cell r="AM71">
            <v>6.506294415666844E-2</v>
          </cell>
          <cell r="AN71">
            <v>6.4599816639487648E-2</v>
          </cell>
          <cell r="AO71">
            <v>6.444264072786704E-2</v>
          </cell>
          <cell r="AP71">
            <v>6.1569024717943559E-2</v>
          </cell>
          <cell r="AQ71">
            <v>6.4447218125665812E-2</v>
          </cell>
          <cell r="AR71">
            <v>6.4447164535522461E-2</v>
          </cell>
          <cell r="AS71">
            <v>6.4447164535522461E-2</v>
          </cell>
          <cell r="AT71">
            <v>6.4447164535522461E-2</v>
          </cell>
          <cell r="AU71">
            <v>6.4447164535522461E-2</v>
          </cell>
          <cell r="AV71">
            <v>6.4447164535522461E-2</v>
          </cell>
          <cell r="AW71">
            <v>6.4447164535522461E-2</v>
          </cell>
          <cell r="AX71">
            <v>6.4447164535522461E-2</v>
          </cell>
          <cell r="AY71">
            <v>6.4447164535522461E-2</v>
          </cell>
          <cell r="AZ71">
            <v>6.4447164535522461E-2</v>
          </cell>
          <cell r="BA71">
            <v>6.4447164535522461E-2</v>
          </cell>
          <cell r="BB71">
            <v>6.4447164535522461E-2</v>
          </cell>
          <cell r="BC71">
            <v>6.4447164535522461E-2</v>
          </cell>
          <cell r="BD71">
            <v>6.4447164535522461E-2</v>
          </cell>
          <cell r="BE71">
            <v>6.4447164535522461E-2</v>
          </cell>
          <cell r="BF71">
            <v>6.4447164535522461E-2</v>
          </cell>
          <cell r="BG71">
            <v>6.4447164535522461E-2</v>
          </cell>
          <cell r="BH71">
            <v>6.4447164535522461E-2</v>
          </cell>
          <cell r="BI71">
            <v>6.4447164535522461E-2</v>
          </cell>
          <cell r="BJ71">
            <v>6.4447164535522461E-2</v>
          </cell>
        </row>
        <row r="72">
          <cell r="B72">
            <v>62</v>
          </cell>
          <cell r="C72" t="str">
            <v>Estados y Municipios</v>
          </cell>
          <cell r="D72">
            <v>2.8243412369264958E-2</v>
          </cell>
          <cell r="E72">
            <v>2.7283244495385942E-2</v>
          </cell>
          <cell r="F72">
            <v>2.6162769067789596E-2</v>
          </cell>
          <cell r="G72">
            <v>2.8283650743180028E-2</v>
          </cell>
          <cell r="H72">
            <v>2.8507622692386325E-2</v>
          </cell>
          <cell r="I72">
            <v>2.8005136847373508E-2</v>
          </cell>
          <cell r="J72">
            <v>2.9430365115677228E-2</v>
          </cell>
          <cell r="K72">
            <v>3.0840451750787774E-2</v>
          </cell>
          <cell r="L72">
            <v>3.0998653829962645E-2</v>
          </cell>
          <cell r="M72">
            <v>2.9753703086060148E-2</v>
          </cell>
          <cell r="N72">
            <v>3.253886864008456E-2</v>
          </cell>
          <cell r="O72">
            <v>3.3466728744658406E-2</v>
          </cell>
          <cell r="P72">
            <v>3.3304575857882462E-2</v>
          </cell>
          <cell r="Q72">
            <v>3.3469827358510174E-2</v>
          </cell>
          <cell r="R72">
            <v>3.2799865586052183E-2</v>
          </cell>
          <cell r="S72">
            <v>3.2795438780598318E-2</v>
          </cell>
          <cell r="T72">
            <v>3.3752430837677448E-2</v>
          </cell>
          <cell r="U72">
            <v>3.2357720025299089E-2</v>
          </cell>
          <cell r="V72">
            <v>3.3013794383286124E-2</v>
          </cell>
          <cell r="W72">
            <v>3.2095272543533664E-2</v>
          </cell>
          <cell r="X72">
            <v>3.1070793617965411E-2</v>
          </cell>
          <cell r="Y72">
            <v>4.378492060662581E-2</v>
          </cell>
          <cell r="Z72">
            <v>4.6163896491105534E-2</v>
          </cell>
          <cell r="AA72">
            <v>4.7009345687033376E-2</v>
          </cell>
          <cell r="AB72">
            <v>4.6725962718210293E-2</v>
          </cell>
          <cell r="AC72">
            <v>4.7804264486865262E-2</v>
          </cell>
          <cell r="AD72">
            <v>4.5803140792727057E-2</v>
          </cell>
          <cell r="AE72">
            <v>4.6487543981045314E-2</v>
          </cell>
          <cell r="AF72">
            <v>4.6382197260441814E-2</v>
          </cell>
          <cell r="AG72">
            <v>4.5226203659584463E-2</v>
          </cell>
          <cell r="AH72">
            <v>4.4453851429479302E-2</v>
          </cell>
          <cell r="AI72">
            <v>4.4404022542655484E-2</v>
          </cell>
          <cell r="AJ72">
            <v>4.4471988660036939E-2</v>
          </cell>
          <cell r="AK72">
            <v>4.2738210388091523E-2</v>
          </cell>
          <cell r="AL72">
            <v>4.3886191383475465E-2</v>
          </cell>
          <cell r="AM72">
            <v>4.3483057038025894E-2</v>
          </cell>
          <cell r="AN72">
            <v>4.307093567908047E-2</v>
          </cell>
          <cell r="AO72">
            <v>4.1504503093312141E-2</v>
          </cell>
          <cell r="AP72">
            <v>3.9678717404993673E-2</v>
          </cell>
          <cell r="AQ72">
            <v>4.1611542213570607E-2</v>
          </cell>
          <cell r="AR72">
            <v>4.1611522436141968E-2</v>
          </cell>
          <cell r="AS72">
            <v>4.1611522436141968E-2</v>
          </cell>
          <cell r="AT72">
            <v>4.1611522436141968E-2</v>
          </cell>
          <cell r="AU72">
            <v>4.1611522436141968E-2</v>
          </cell>
          <cell r="AV72">
            <v>4.1611522436141968E-2</v>
          </cell>
          <cell r="AW72">
            <v>4.1611522436141968E-2</v>
          </cell>
          <cell r="AX72">
            <v>4.1611522436141968E-2</v>
          </cell>
          <cell r="AY72">
            <v>4.1611522436141968E-2</v>
          </cell>
          <cell r="AZ72">
            <v>4.1611522436141968E-2</v>
          </cell>
          <cell r="BA72">
            <v>4.1611522436141968E-2</v>
          </cell>
          <cell r="BB72">
            <v>4.1611522436141968E-2</v>
          </cell>
          <cell r="BC72">
            <v>4.1611522436141968E-2</v>
          </cell>
          <cell r="BD72">
            <v>4.1611522436141968E-2</v>
          </cell>
          <cell r="BE72">
            <v>4.1611522436141968E-2</v>
          </cell>
          <cell r="BF72">
            <v>4.1611522436141968E-2</v>
          </cell>
          <cell r="BG72">
            <v>4.1611522436141968E-2</v>
          </cell>
          <cell r="BH72">
            <v>4.1611522436141968E-2</v>
          </cell>
          <cell r="BI72">
            <v>4.1611522436141968E-2</v>
          </cell>
          <cell r="BJ72">
            <v>4.1611522436141968E-2</v>
          </cell>
        </row>
        <row r="73">
          <cell r="B73">
            <v>63</v>
          </cell>
          <cell r="C73" t="str">
            <v>Gubernamental Otros</v>
          </cell>
          <cell r="D73">
            <v>5.6933682559643636E-2</v>
          </cell>
          <cell r="E73">
            <v>5.4053671331657671E-2</v>
          </cell>
          <cell r="F73">
            <v>5.1413390958401736E-2</v>
          </cell>
          <cell r="G73">
            <v>5.1974529979532412E-2</v>
          </cell>
          <cell r="H73">
            <v>4.4312861168851879E-2</v>
          </cell>
          <cell r="I73">
            <v>4.4786370677123113E-2</v>
          </cell>
          <cell r="J73">
            <v>4.4574629105491918E-2</v>
          </cell>
          <cell r="K73">
            <v>4.0376207976293127E-2</v>
          </cell>
          <cell r="L73">
            <v>3.9943731251611554E-2</v>
          </cell>
          <cell r="M73">
            <v>3.6882039128180055E-2</v>
          </cell>
          <cell r="N73">
            <v>4.2735744834617111E-2</v>
          </cell>
          <cell r="O73">
            <v>4.3937875652195181E-2</v>
          </cell>
          <cell r="P73">
            <v>4.2912977949899622E-2</v>
          </cell>
          <cell r="Q73">
            <v>4.2262958988677699E-2</v>
          </cell>
          <cell r="R73">
            <v>4.188578904903633E-2</v>
          </cell>
          <cell r="S73">
            <v>4.0157769849056037E-2</v>
          </cell>
          <cell r="T73">
            <v>4.0220412238163944E-2</v>
          </cell>
          <cell r="U73">
            <v>3.8621271396064978E-2</v>
          </cell>
          <cell r="V73">
            <v>3.9672296328867609E-2</v>
          </cell>
          <cell r="W73">
            <v>3.9164589157325284E-2</v>
          </cell>
          <cell r="X73">
            <v>3.8051030452389362E-2</v>
          </cell>
          <cell r="Y73">
            <v>2.2510163027404811E-2</v>
          </cell>
          <cell r="Z73">
            <v>2.2939872381302961E-2</v>
          </cell>
          <cell r="AA73">
            <v>2.2590644407317846E-2</v>
          </cell>
          <cell r="AB73">
            <v>2.2918910438625855E-2</v>
          </cell>
          <cell r="AC73">
            <v>2.377379752474516E-2</v>
          </cell>
          <cell r="AD73">
            <v>2.263866927895854E-2</v>
          </cell>
          <cell r="AE73">
            <v>2.2173350340197316E-2</v>
          </cell>
          <cell r="AF73">
            <v>2.2397850551630773E-2</v>
          </cell>
          <cell r="AG73">
            <v>1.908787141512892E-2</v>
          </cell>
          <cell r="AH73">
            <v>2.2525604986548872E-2</v>
          </cell>
          <cell r="AI73">
            <v>2.433137219071492E-2</v>
          </cell>
          <cell r="AJ73">
            <v>2.2966291608129307E-2</v>
          </cell>
          <cell r="AK73">
            <v>2.2462826445247778E-2</v>
          </cell>
          <cell r="AL73">
            <v>2.1449475509256313E-2</v>
          </cell>
          <cell r="AM73">
            <v>2.1579887118642543E-2</v>
          </cell>
          <cell r="AN73">
            <v>2.1528880960407178E-2</v>
          </cell>
          <cell r="AO73">
            <v>2.2938137634554902E-2</v>
          </cell>
          <cell r="AP73">
            <v>2.1890307312949886E-2</v>
          </cell>
          <cell r="AQ73">
            <v>2.2835675912095215E-2</v>
          </cell>
          <cell r="AR73">
            <v>2.2835671901702881E-2</v>
          </cell>
          <cell r="AS73">
            <v>2.2835671901702881E-2</v>
          </cell>
          <cell r="AT73">
            <v>2.2835671901702881E-2</v>
          </cell>
          <cell r="AU73">
            <v>2.2835671901702881E-2</v>
          </cell>
          <cell r="AV73">
            <v>2.2835671901702881E-2</v>
          </cell>
          <cell r="AW73">
            <v>2.2835671901702881E-2</v>
          </cell>
          <cell r="AX73">
            <v>2.2835671901702881E-2</v>
          </cell>
          <cell r="AY73">
            <v>2.2835671901702881E-2</v>
          </cell>
          <cell r="AZ73">
            <v>2.2835671901702881E-2</v>
          </cell>
          <cell r="BA73">
            <v>2.2835671901702881E-2</v>
          </cell>
          <cell r="BB73">
            <v>2.2835671901702881E-2</v>
          </cell>
          <cell r="BC73">
            <v>2.2835671901702881E-2</v>
          </cell>
          <cell r="BD73">
            <v>2.2835671901702881E-2</v>
          </cell>
          <cell r="BE73">
            <v>2.2835671901702881E-2</v>
          </cell>
          <cell r="BF73">
            <v>2.2835671901702881E-2</v>
          </cell>
          <cell r="BG73">
            <v>2.2835671901702881E-2</v>
          </cell>
          <cell r="BH73">
            <v>2.2835671901702881E-2</v>
          </cell>
          <cell r="BI73">
            <v>2.2835671901702881E-2</v>
          </cell>
          <cell r="BJ73">
            <v>2.2835671901702881E-2</v>
          </cell>
        </row>
        <row r="74">
          <cell r="B74">
            <v>64</v>
          </cell>
          <cell r="C74" t="str">
            <v xml:space="preserve">    Créditos de Consumo</v>
          </cell>
          <cell r="D74">
            <v>0.11678988332797788</v>
          </cell>
          <cell r="E74">
            <v>0.11486706791598951</v>
          </cell>
          <cell r="F74">
            <v>0.11168463948104626</v>
          </cell>
          <cell r="G74">
            <v>0.11782083307145839</v>
          </cell>
          <cell r="H74">
            <v>0.12083169888284347</v>
          </cell>
          <cell r="I74">
            <v>0.11867761115438817</v>
          </cell>
          <cell r="J74">
            <v>0.12001137872635945</v>
          </cell>
          <cell r="K74">
            <v>0.12160034994977272</v>
          </cell>
          <cell r="L74">
            <v>0.12535561961144756</v>
          </cell>
          <cell r="M74">
            <v>0.12195701737320666</v>
          </cell>
          <cell r="N74">
            <v>0.12461867483288232</v>
          </cell>
          <cell r="O74">
            <v>0.12663989931947531</v>
          </cell>
          <cell r="P74">
            <v>0.12716147070994296</v>
          </cell>
          <cell r="Q74">
            <v>0.12597284116960969</v>
          </cell>
          <cell r="R74">
            <v>0.12658046718181709</v>
          </cell>
          <cell r="S74">
            <v>0.12513685124956975</v>
          </cell>
          <cell r="T74">
            <v>0.12940738339201513</v>
          </cell>
          <cell r="U74">
            <v>0.12679920357260277</v>
          </cell>
          <cell r="V74">
            <v>0.13252352612254528</v>
          </cell>
          <cell r="W74">
            <v>0.13005597661216106</v>
          </cell>
          <cell r="X74">
            <v>0.13086852764702739</v>
          </cell>
          <cell r="Y74">
            <v>0.13406149651775964</v>
          </cell>
          <cell r="Z74">
            <v>0.13723611562287424</v>
          </cell>
          <cell r="AA74">
            <v>0.13889008776470096</v>
          </cell>
          <cell r="AB74">
            <v>0.13891532122398464</v>
          </cell>
          <cell r="AC74">
            <v>0.14116349821689675</v>
          </cell>
          <cell r="AD74">
            <v>0.13860235107719401</v>
          </cell>
          <cell r="AE74">
            <v>0.14041685108889754</v>
          </cell>
          <cell r="AF74">
            <v>0.13843649057903507</v>
          </cell>
          <cell r="AG74">
            <v>0.13695060101074114</v>
          </cell>
          <cell r="AH74">
            <v>0.13631803161865091</v>
          </cell>
          <cell r="AI74">
            <v>0.14090690546440654</v>
          </cell>
          <cell r="AJ74">
            <v>0.1393323524253994</v>
          </cell>
          <cell r="AK74">
            <v>0.13904441878114837</v>
          </cell>
          <cell r="AL74">
            <v>0.13695145991052954</v>
          </cell>
          <cell r="AM74">
            <v>0.13381874410245503</v>
          </cell>
          <cell r="AN74">
            <v>0.13524466013688266</v>
          </cell>
          <cell r="AO74">
            <v>0.13133755678320128</v>
          </cell>
          <cell r="AP74">
            <v>0.12595779038287738</v>
          </cell>
          <cell r="AQ74">
            <v>0.13073096958925151</v>
          </cell>
          <cell r="AR74">
            <v>0.13073086738586426</v>
          </cell>
          <cell r="AS74">
            <v>0.13073086738586426</v>
          </cell>
          <cell r="AT74">
            <v>0.13073086738586426</v>
          </cell>
          <cell r="AU74">
            <v>0.13073086738586426</v>
          </cell>
          <cell r="AV74">
            <v>0.13073086738586426</v>
          </cell>
          <cell r="AW74">
            <v>0.13073086738586426</v>
          </cell>
          <cell r="AX74">
            <v>0.13073086738586426</v>
          </cell>
          <cell r="AY74">
            <v>0.13073086738586426</v>
          </cell>
          <cell r="AZ74">
            <v>0.13073086738586426</v>
          </cell>
          <cell r="BA74">
            <v>0.13073086738586426</v>
          </cell>
          <cell r="BB74">
            <v>0.13073086738586426</v>
          </cell>
          <cell r="BC74">
            <v>0.13073086738586426</v>
          </cell>
          <cell r="BD74">
            <v>0.13073086738586426</v>
          </cell>
          <cell r="BE74">
            <v>0.13073086738586426</v>
          </cell>
          <cell r="BF74">
            <v>0.13073086738586426</v>
          </cell>
          <cell r="BG74">
            <v>0.13073086738586426</v>
          </cell>
          <cell r="BH74">
            <v>0.13073086738586426</v>
          </cell>
          <cell r="BI74">
            <v>0.13073086738586426</v>
          </cell>
          <cell r="BJ74">
            <v>0.13073086738586426</v>
          </cell>
        </row>
        <row r="75">
          <cell r="B75">
            <v>65</v>
          </cell>
          <cell r="C75" t="str">
            <v xml:space="preserve">        Tarjeta de Crédito</v>
          </cell>
          <cell r="D75">
            <v>6.9024538964118587E-2</v>
          </cell>
          <cell r="E75">
            <v>6.7145685420779255E-2</v>
          </cell>
          <cell r="F75">
            <v>6.5154499008511904E-2</v>
          </cell>
          <cell r="G75">
            <v>6.8467056777740648E-2</v>
          </cell>
          <cell r="H75">
            <v>6.9752636009121627E-2</v>
          </cell>
          <cell r="I75">
            <v>6.8169276176238955E-2</v>
          </cell>
          <cell r="J75">
            <v>6.8474614509609996E-2</v>
          </cell>
          <cell r="K75">
            <v>6.8530889903311312E-2</v>
          </cell>
          <cell r="L75">
            <v>7.0382879253040959E-2</v>
          </cell>
          <cell r="M75">
            <v>6.8970648020957689E-2</v>
          </cell>
          <cell r="N75">
            <v>6.9675644773720818E-2</v>
          </cell>
          <cell r="O75">
            <v>7.002195394074695E-2</v>
          </cell>
          <cell r="P75">
            <v>6.9864996636026938E-2</v>
          </cell>
          <cell r="Q75">
            <v>6.8691117095838625E-2</v>
          </cell>
          <cell r="R75">
            <v>6.9193447096935243E-2</v>
          </cell>
          <cell r="S75">
            <v>6.812190963856353E-2</v>
          </cell>
          <cell r="T75">
            <v>7.043905746900854E-2</v>
          </cell>
          <cell r="U75">
            <v>6.9231560291825117E-2</v>
          </cell>
          <cell r="V75">
            <v>7.2281498686224355E-2</v>
          </cell>
          <cell r="W75">
            <v>7.1279841144980913E-2</v>
          </cell>
          <cell r="X75">
            <v>7.2047526004457144E-2</v>
          </cell>
          <cell r="Y75">
            <v>7.4942748868150708E-2</v>
          </cell>
          <cell r="Z75">
            <v>7.6701977819049014E-2</v>
          </cell>
          <cell r="AA75">
            <v>7.74718858027586E-2</v>
          </cell>
          <cell r="AB75">
            <v>7.7488319077494663E-2</v>
          </cell>
          <cell r="AC75">
            <v>7.8732808987444503E-2</v>
          </cell>
          <cell r="AD75">
            <v>7.7538830205109321E-2</v>
          </cell>
          <cell r="AE75">
            <v>7.8228225266429446E-2</v>
          </cell>
          <cell r="AF75">
            <v>7.6955640075115808E-2</v>
          </cell>
          <cell r="AG75">
            <v>7.5042479894618791E-2</v>
          </cell>
          <cell r="AH75">
            <v>7.4002561853117543E-2</v>
          </cell>
          <cell r="AI75">
            <v>7.6116762422095266E-2</v>
          </cell>
          <cell r="AJ75">
            <v>7.4643172054335863E-2</v>
          </cell>
          <cell r="AK75">
            <v>7.5052632440027939E-2</v>
          </cell>
          <cell r="AL75">
            <v>7.3493700652713531E-2</v>
          </cell>
          <cell r="AM75">
            <v>7.0985141802569138E-2</v>
          </cell>
          <cell r="AN75">
            <v>7.084349963458679E-2</v>
          </cell>
          <cell r="AO75">
            <v>6.8045888792726217E-2</v>
          </cell>
          <cell r="AP75">
            <v>6.5215320718412489E-2</v>
          </cell>
          <cell r="AQ75">
            <v>6.721673711723182E-2</v>
          </cell>
          <cell r="AR75">
            <v>6.7216694355010986E-2</v>
          </cell>
          <cell r="AS75">
            <v>6.7216694355010986E-2</v>
          </cell>
          <cell r="AT75">
            <v>6.7216694355010986E-2</v>
          </cell>
          <cell r="AU75">
            <v>6.7216694355010986E-2</v>
          </cell>
          <cell r="AV75">
            <v>6.7216694355010986E-2</v>
          </cell>
          <cell r="AW75">
            <v>6.7216694355010986E-2</v>
          </cell>
          <cell r="AX75">
            <v>6.7216694355010986E-2</v>
          </cell>
          <cell r="AY75">
            <v>6.7216694355010986E-2</v>
          </cell>
          <cell r="AZ75">
            <v>6.7216694355010986E-2</v>
          </cell>
          <cell r="BA75">
            <v>6.7216694355010986E-2</v>
          </cell>
          <cell r="BB75">
            <v>6.7216694355010986E-2</v>
          </cell>
          <cell r="BC75">
            <v>6.7216694355010986E-2</v>
          </cell>
          <cell r="BD75">
            <v>6.7216694355010986E-2</v>
          </cell>
          <cell r="BE75">
            <v>6.7216694355010986E-2</v>
          </cell>
          <cell r="BF75">
            <v>6.7216694355010986E-2</v>
          </cell>
          <cell r="BG75">
            <v>6.7216694355010986E-2</v>
          </cell>
          <cell r="BH75">
            <v>6.7216694355010986E-2</v>
          </cell>
          <cell r="BI75">
            <v>6.7216694355010986E-2</v>
          </cell>
          <cell r="BJ75">
            <v>6.7216694355010986E-2</v>
          </cell>
        </row>
        <row r="76">
          <cell r="B76">
            <v>66</v>
          </cell>
          <cell r="C76" t="str">
            <v xml:space="preserve">        Personales</v>
          </cell>
          <cell r="D76">
            <v>6.8831644219478367E-3</v>
          </cell>
          <cell r="E76">
            <v>7.2045993340181455E-3</v>
          </cell>
          <cell r="F76">
            <v>7.3758029729577464E-3</v>
          </cell>
          <cell r="G76">
            <v>8.0389518625726703E-3</v>
          </cell>
          <cell r="H76">
            <v>8.5023784130888562E-3</v>
          </cell>
          <cell r="I76">
            <v>8.5655040798445006E-3</v>
          </cell>
          <cell r="J76">
            <v>8.8682992453817493E-3</v>
          </cell>
          <cell r="K76">
            <v>9.5332547018406287E-3</v>
          </cell>
          <cell r="L76">
            <v>1.0196210838435221E-2</v>
          </cell>
          <cell r="M76">
            <v>9.9423462636904786E-3</v>
          </cell>
          <cell r="N76">
            <v>1.0411384235269473E-2</v>
          </cell>
          <cell r="O76">
            <v>1.0896353854899721E-2</v>
          </cell>
          <cell r="P76">
            <v>1.1145636306042513E-2</v>
          </cell>
          <cell r="Q76">
            <v>1.1042363040815474E-2</v>
          </cell>
          <cell r="R76">
            <v>1.1024930464082566E-2</v>
          </cell>
          <cell r="S76">
            <v>1.0086279179785542E-2</v>
          </cell>
          <cell r="T76">
            <v>1.0398740500249753E-2</v>
          </cell>
          <cell r="U76">
            <v>1.0117929844987425E-2</v>
          </cell>
          <cell r="V76">
            <v>1.0627011675291479E-2</v>
          </cell>
          <cell r="W76">
            <v>1.0449335289580506E-2</v>
          </cell>
          <cell r="X76">
            <v>1.0656187026201049E-2</v>
          </cell>
          <cell r="Y76">
            <v>1.0765330631118784E-2</v>
          </cell>
          <cell r="Z76">
            <v>1.0961906946404164E-2</v>
          </cell>
          <cell r="AA76">
            <v>1.1010715301464942E-2</v>
          </cell>
          <cell r="AB76">
            <v>1.1024870856622647E-2</v>
          </cell>
          <cell r="AC76">
            <v>1.1200549592398891E-2</v>
          </cell>
          <cell r="AD76">
            <v>1.0908803659598846E-2</v>
          </cell>
          <cell r="AE76">
            <v>1.1074450341692885E-2</v>
          </cell>
          <cell r="AF76">
            <v>1.1054135019989222E-2</v>
          </cell>
          <cell r="AG76">
            <v>1.1743204750252976E-2</v>
          </cell>
          <cell r="AH76">
            <v>1.2137160893013574E-2</v>
          </cell>
          <cell r="AI76">
            <v>1.2734479029744037E-2</v>
          </cell>
          <cell r="AJ76">
            <v>1.2878404994307511E-2</v>
          </cell>
          <cell r="AK76">
            <v>1.2965854429465349E-2</v>
          </cell>
          <cell r="AL76">
            <v>1.2816138893791058E-2</v>
          </cell>
          <cell r="AM76">
            <v>1.2810888409201237E-2</v>
          </cell>
          <cell r="AN76">
            <v>1.3402960853632143E-2</v>
          </cell>
          <cell r="AO76">
            <v>1.3304370275146938E-2</v>
          </cell>
          <cell r="AP76">
            <v>1.2811256027987052E-2</v>
          </cell>
          <cell r="AQ76">
            <v>1.3539360361013681E-2</v>
          </cell>
          <cell r="AR76">
            <v>1.3539358973503113E-2</v>
          </cell>
          <cell r="AS76">
            <v>1.3539358973503113E-2</v>
          </cell>
          <cell r="AT76">
            <v>1.3539358973503113E-2</v>
          </cell>
          <cell r="AU76">
            <v>1.3539358973503113E-2</v>
          </cell>
          <cell r="AV76">
            <v>1.3539358973503113E-2</v>
          </cell>
          <cell r="AW76">
            <v>1.3539358973503113E-2</v>
          </cell>
          <cell r="AX76">
            <v>1.3539358973503113E-2</v>
          </cell>
          <cell r="AY76">
            <v>1.3539358973503113E-2</v>
          </cell>
          <cell r="AZ76">
            <v>1.3539358973503113E-2</v>
          </cell>
          <cell r="BA76">
            <v>1.3539358973503113E-2</v>
          </cell>
          <cell r="BB76">
            <v>1.3539358973503113E-2</v>
          </cell>
          <cell r="BC76">
            <v>1.3539358973503113E-2</v>
          </cell>
          <cell r="BD76">
            <v>1.3539358973503113E-2</v>
          </cell>
          <cell r="BE76">
            <v>1.3539358973503113E-2</v>
          </cell>
          <cell r="BF76">
            <v>1.3539358973503113E-2</v>
          </cell>
          <cell r="BG76">
            <v>1.3539358973503113E-2</v>
          </cell>
          <cell r="BH76">
            <v>1.3539358973503113E-2</v>
          </cell>
          <cell r="BI76">
            <v>1.3539358973503113E-2</v>
          </cell>
          <cell r="BJ76">
            <v>1.3539358973503113E-2</v>
          </cell>
        </row>
        <row r="77">
          <cell r="B77">
            <v>67</v>
          </cell>
          <cell r="C77" t="str">
            <v xml:space="preserve">        Nómina</v>
          </cell>
          <cell r="D77">
            <v>2.1712441538528884E-2</v>
          </cell>
          <cell r="E77">
            <v>2.1484111936942711E-2</v>
          </cell>
          <cell r="F77">
            <v>2.0808563660899247E-2</v>
          </cell>
          <cell r="G77">
            <v>2.1994935180676752E-2</v>
          </cell>
          <cell r="H77">
            <v>2.2795141227240863E-2</v>
          </cell>
          <cell r="I77">
            <v>2.2598771964017595E-2</v>
          </cell>
          <cell r="J77">
            <v>2.3213396266879752E-2</v>
          </cell>
          <cell r="K77">
            <v>2.4042797914966663E-2</v>
          </cell>
          <cell r="L77">
            <v>2.5083482997172234E-2</v>
          </cell>
          <cell r="M77">
            <v>2.4092946500449831E-2</v>
          </cell>
          <cell r="N77">
            <v>2.4593110300075636E-2</v>
          </cell>
          <cell r="O77">
            <v>2.5199254904562467E-2</v>
          </cell>
          <cell r="P77">
            <v>2.5762445169658015E-2</v>
          </cell>
          <cell r="Q77">
            <v>2.6252563862172305E-2</v>
          </cell>
          <cell r="R77">
            <v>2.6540348284058945E-2</v>
          </cell>
          <cell r="S77">
            <v>2.7245875410111947E-2</v>
          </cell>
          <cell r="T77">
            <v>2.8384020201769725E-2</v>
          </cell>
          <cell r="U77">
            <v>2.7953516499877533E-2</v>
          </cell>
          <cell r="V77">
            <v>2.9351307311681542E-2</v>
          </cell>
          <cell r="W77">
            <v>2.8539308189622099E-2</v>
          </cell>
          <cell r="X77">
            <v>2.8388625552819759E-2</v>
          </cell>
          <cell r="Y77">
            <v>2.82788294294282E-2</v>
          </cell>
          <cell r="Z77">
            <v>2.8454531360179041E-2</v>
          </cell>
          <cell r="AA77">
            <v>2.8682066543910412E-2</v>
          </cell>
          <cell r="AB77">
            <v>2.8655893494832541E-2</v>
          </cell>
          <cell r="AC77">
            <v>2.902035296873445E-2</v>
          </cell>
          <cell r="AD77">
            <v>2.8401112171754013E-2</v>
          </cell>
          <cell r="AE77">
            <v>2.8819214559107645E-2</v>
          </cell>
          <cell r="AF77">
            <v>2.8376581592392203E-2</v>
          </cell>
          <cell r="AG77">
            <v>2.8611522881776857E-2</v>
          </cell>
          <cell r="AH77">
            <v>2.8875256375813247E-2</v>
          </cell>
          <cell r="AI77">
            <v>3.0078612199313088E-2</v>
          </cell>
          <cell r="AJ77">
            <v>3.0162621711140224E-2</v>
          </cell>
          <cell r="AK77">
            <v>2.9919881517579617E-2</v>
          </cell>
          <cell r="AL77">
            <v>2.9492035091286287E-2</v>
          </cell>
          <cell r="AM77">
            <v>2.9383483924549085E-2</v>
          </cell>
          <cell r="AN77">
            <v>3.0468800473395986E-2</v>
          </cell>
          <cell r="AO77">
            <v>3.0311586888958523E-2</v>
          </cell>
          <cell r="AP77">
            <v>2.940501952301126E-2</v>
          </cell>
          <cell r="AQ77">
            <v>3.0918832450608724E-2</v>
          </cell>
          <cell r="AR77">
            <v>3.0918821692466736E-2</v>
          </cell>
          <cell r="AS77">
            <v>3.0918821692466736E-2</v>
          </cell>
          <cell r="AT77">
            <v>3.0918821692466736E-2</v>
          </cell>
          <cell r="AU77">
            <v>3.0918821692466736E-2</v>
          </cell>
          <cell r="AV77">
            <v>3.0918821692466736E-2</v>
          </cell>
          <cell r="AW77">
            <v>3.0918821692466736E-2</v>
          </cell>
          <cell r="AX77">
            <v>3.0918821692466736E-2</v>
          </cell>
          <cell r="AY77">
            <v>3.0918821692466736E-2</v>
          </cell>
          <cell r="AZ77">
            <v>3.0918821692466736E-2</v>
          </cell>
          <cell r="BA77">
            <v>3.0918821692466736E-2</v>
          </cell>
          <cell r="BB77">
            <v>3.0918821692466736E-2</v>
          </cell>
          <cell r="BC77">
            <v>3.0918821692466736E-2</v>
          </cell>
          <cell r="BD77">
            <v>3.0918821692466736E-2</v>
          </cell>
          <cell r="BE77">
            <v>3.0918821692466736E-2</v>
          </cell>
          <cell r="BF77">
            <v>3.0918821692466736E-2</v>
          </cell>
          <cell r="BG77">
            <v>3.0918821692466736E-2</v>
          </cell>
          <cell r="BH77">
            <v>3.0918821692466736E-2</v>
          </cell>
          <cell r="BI77">
            <v>3.0918821692466736E-2</v>
          </cell>
          <cell r="BJ77">
            <v>3.0918821692466736E-2</v>
          </cell>
        </row>
        <row r="78">
          <cell r="B78">
            <v>68</v>
          </cell>
          <cell r="C78" t="str">
            <v xml:space="preserve">        Automotriz</v>
          </cell>
          <cell r="D78">
            <v>1.9169738403382566E-2</v>
          </cell>
          <cell r="E78">
            <v>1.9032671224249394E-2</v>
          </cell>
          <cell r="F78">
            <v>1.8345773838677359E-2</v>
          </cell>
          <cell r="G78">
            <v>1.9319889250468323E-2</v>
          </cell>
          <cell r="H78">
            <v>1.978154323339211E-2</v>
          </cell>
          <cell r="I78">
            <v>1.9344058934287103E-2</v>
          </cell>
          <cell r="J78">
            <v>1.9455068704487977E-2</v>
          </cell>
          <cell r="K78">
            <v>1.9493407429654112E-2</v>
          </cell>
          <cell r="L78">
            <v>1.969304652279914E-2</v>
          </cell>
          <cell r="M78">
            <v>1.8951076588108653E-2</v>
          </cell>
          <cell r="N78">
            <v>1.9938535523816386E-2</v>
          </cell>
          <cell r="O78">
            <v>2.0522336619266193E-2</v>
          </cell>
          <cell r="P78">
            <v>2.0388392598215493E-2</v>
          </cell>
          <cell r="Q78">
            <v>1.9986797170783263E-2</v>
          </cell>
          <cell r="R78">
            <v>1.9821741336740334E-2</v>
          </cell>
          <cell r="S78">
            <v>1.9682787021108743E-2</v>
          </cell>
          <cell r="T78">
            <v>2.0185565220987099E-2</v>
          </cell>
          <cell r="U78">
            <v>1.9496196935912716E-2</v>
          </cell>
          <cell r="V78">
            <v>2.0263708449347877E-2</v>
          </cell>
          <cell r="W78">
            <v>1.978749198797753E-2</v>
          </cell>
          <cell r="X78">
            <v>1.9776189063549433E-2</v>
          </cell>
          <cell r="Y78">
            <v>2.007458758906195E-2</v>
          </cell>
          <cell r="Z78">
            <v>2.1117699497242005E-2</v>
          </cell>
          <cell r="AA78">
            <v>2.1725420116567008E-2</v>
          </cell>
          <cell r="AB78">
            <v>2.1746237795034803E-2</v>
          </cell>
          <cell r="AC78">
            <v>2.2209786668318906E-2</v>
          </cell>
          <cell r="AD78">
            <v>2.1753605040731844E-2</v>
          </cell>
          <cell r="AE78">
            <v>2.2294960921667578E-2</v>
          </cell>
          <cell r="AF78">
            <v>2.205013389153785E-2</v>
          </cell>
          <cell r="AG78">
            <v>2.155339348409251E-2</v>
          </cell>
          <cell r="AH78">
            <v>2.130305249670655E-2</v>
          </cell>
          <cell r="AI78">
            <v>2.1977051813254118E-2</v>
          </cell>
          <cell r="AJ78">
            <v>2.1648153665615812E-2</v>
          </cell>
          <cell r="AK78">
            <v>2.1106050394075471E-2</v>
          </cell>
          <cell r="AL78">
            <v>2.1149585272738667E-2</v>
          </cell>
          <cell r="AM78">
            <v>2.0639229966135562E-2</v>
          </cell>
          <cell r="AN78">
            <v>2.0529399175267738E-2</v>
          </cell>
          <cell r="AO78">
            <v>1.9675710826369611E-2</v>
          </cell>
          <cell r="AP78">
            <v>1.8526194113466576E-2</v>
          </cell>
          <cell r="AQ78">
            <v>1.9056039660397255E-2</v>
          </cell>
          <cell r="AR78">
            <v>1.9056037068367004E-2</v>
          </cell>
          <cell r="AS78">
            <v>1.9056037068367004E-2</v>
          </cell>
          <cell r="AT78">
            <v>1.9056037068367004E-2</v>
          </cell>
          <cell r="AU78">
            <v>1.9056037068367004E-2</v>
          </cell>
          <cell r="AV78">
            <v>1.9056037068367004E-2</v>
          </cell>
          <cell r="AW78">
            <v>1.9056037068367004E-2</v>
          </cell>
          <cell r="AX78">
            <v>1.9056037068367004E-2</v>
          </cell>
          <cell r="AY78">
            <v>1.9056037068367004E-2</v>
          </cell>
          <cell r="AZ78">
            <v>1.9056037068367004E-2</v>
          </cell>
          <cell r="BA78">
            <v>1.9056037068367004E-2</v>
          </cell>
          <cell r="BB78">
            <v>1.9056037068367004E-2</v>
          </cell>
          <cell r="BC78">
            <v>1.9056037068367004E-2</v>
          </cell>
          <cell r="BD78">
            <v>1.9056037068367004E-2</v>
          </cell>
          <cell r="BE78">
            <v>1.9056037068367004E-2</v>
          </cell>
          <cell r="BF78">
            <v>1.9056037068367004E-2</v>
          </cell>
          <cell r="BG78">
            <v>1.9056037068367004E-2</v>
          </cell>
          <cell r="BH78">
            <v>1.9056037068367004E-2</v>
          </cell>
          <cell r="BI78">
            <v>1.9056037068367004E-2</v>
          </cell>
          <cell r="BJ78">
            <v>1.9056037068367004E-2</v>
          </cell>
        </row>
        <row r="79">
          <cell r="B79">
            <v>69</v>
          </cell>
          <cell r="C79" t="str">
            <v xml:space="preserve">        Otros Consumo</v>
          </cell>
          <cell r="D79">
            <v>0</v>
          </cell>
          <cell r="E79">
            <v>1.3100283881777813E-17</v>
          </cell>
          <cell r="F79">
            <v>1.2489386597856453E-17</v>
          </cell>
          <cell r="G79">
            <v>-1.2936464970711956E-17</v>
          </cell>
          <cell r="H79">
            <v>8.1559211543794417E-19</v>
          </cell>
          <cell r="I79">
            <v>-7.9112060754577889E-19</v>
          </cell>
          <cell r="J79">
            <v>-2.504139681834564E-17</v>
          </cell>
          <cell r="K79">
            <v>0</v>
          </cell>
          <cell r="L79">
            <v>7.8389559220653539E-19</v>
          </cell>
          <cell r="M79">
            <v>0</v>
          </cell>
          <cell r="N79">
            <v>2.3082791152747894E-17</v>
          </cell>
          <cell r="O79">
            <v>0</v>
          </cell>
          <cell r="P79">
            <v>-2.3218960190519779E-17</v>
          </cell>
          <cell r="Q79">
            <v>2.429954605602547E-17</v>
          </cell>
          <cell r="R79">
            <v>-2.3282515782526583E-17</v>
          </cell>
          <cell r="S79">
            <v>0</v>
          </cell>
          <cell r="T79">
            <v>0</v>
          </cell>
          <cell r="U79">
            <v>7.0405556300454762E-19</v>
          </cell>
          <cell r="V79">
            <v>0</v>
          </cell>
          <cell r="W79">
            <v>0</v>
          </cell>
          <cell r="X79">
            <v>7.0075262474011923E-19</v>
          </cell>
          <cell r="Y79">
            <v>0</v>
          </cell>
          <cell r="Z79">
            <v>2.3033480495705347E-17</v>
          </cell>
          <cell r="AA79">
            <v>2.4101996092342312E-17</v>
          </cell>
          <cell r="AB79">
            <v>-7.3043900779226037E-19</v>
          </cell>
          <cell r="AC79">
            <v>2.3852456962928507E-17</v>
          </cell>
          <cell r="AD79">
            <v>2.3160810638986195E-17</v>
          </cell>
          <cell r="AE79">
            <v>-7.3191144763805183E-19</v>
          </cell>
          <cell r="AF79">
            <v>0</v>
          </cell>
          <cell r="AG79">
            <v>-2.2344346085697613E-17</v>
          </cell>
          <cell r="AH79">
            <v>0</v>
          </cell>
          <cell r="AI79">
            <v>2.240825874554802E-17</v>
          </cell>
          <cell r="AJ79">
            <v>-6.8708242804730048E-19</v>
          </cell>
          <cell r="AK79">
            <v>-2.0797924632177913E-17</v>
          </cell>
          <cell r="AL79">
            <v>-1.9907656742085691E-17</v>
          </cell>
          <cell r="AM79">
            <v>2.0874196359024577E-17</v>
          </cell>
          <cell r="AN79">
            <v>-2.0990093227683702E-17</v>
          </cell>
          <cell r="AO79">
            <v>0</v>
          </cell>
          <cell r="AP79">
            <v>0</v>
          </cell>
          <cell r="AQ79">
            <v>2.0030294034311373E-17</v>
          </cell>
          <cell r="AR79">
            <v>2.0030291029534872E-17</v>
          </cell>
          <cell r="AS79">
            <v>2.0030291029534872E-17</v>
          </cell>
          <cell r="AT79">
            <v>2.0030291029534872E-17</v>
          </cell>
          <cell r="AU79">
            <v>2.0030291029534872E-17</v>
          </cell>
          <cell r="AV79">
            <v>2.0030291029534872E-17</v>
          </cell>
          <cell r="AW79">
            <v>2.0030291029534872E-17</v>
          </cell>
          <cell r="AX79">
            <v>2.0030291029534872E-17</v>
          </cell>
          <cell r="AY79">
            <v>2.0030291029534872E-17</v>
          </cell>
          <cell r="AZ79">
            <v>2.0030291029534872E-17</v>
          </cell>
          <cell r="BA79">
            <v>2.0030291029534872E-17</v>
          </cell>
          <cell r="BB79">
            <v>2.0030291029534872E-17</v>
          </cell>
          <cell r="BC79">
            <v>2.0030291029534872E-17</v>
          </cell>
          <cell r="BD79">
            <v>2.0030291029534872E-17</v>
          </cell>
          <cell r="BE79">
            <v>2.0030291029534872E-17</v>
          </cell>
          <cell r="BF79">
            <v>2.0030291029534872E-17</v>
          </cell>
          <cell r="BG79">
            <v>2.0030291029534872E-17</v>
          </cell>
          <cell r="BH79">
            <v>2.0030291029534872E-17</v>
          </cell>
          <cell r="BI79">
            <v>2.0030291029534872E-17</v>
          </cell>
          <cell r="BJ79">
            <v>2.0030291029534872E-17</v>
          </cell>
        </row>
        <row r="80">
          <cell r="B80">
            <v>70</v>
          </cell>
          <cell r="C80" t="str">
            <v xml:space="preserve">    Créditos a la Vivienda</v>
          </cell>
          <cell r="D80">
            <v>0.13005017476541644</v>
          </cell>
          <cell r="E80">
            <v>0.12698520917272613</v>
          </cell>
          <cell r="F80">
            <v>0.12142342975493194</v>
          </cell>
          <cell r="G80">
            <v>0.1264586643956189</v>
          </cell>
          <cell r="H80">
            <v>0.12806739370309814</v>
          </cell>
          <cell r="I80">
            <v>0.12483089265233514</v>
          </cell>
          <cell r="J80">
            <v>0.12431907161979483</v>
          </cell>
          <cell r="K80">
            <v>0.1241749104770038</v>
          </cell>
          <cell r="L80">
            <v>0.12626404629241614</v>
          </cell>
          <cell r="M80">
            <v>0.11970941013737525</v>
          </cell>
          <cell r="N80">
            <v>0.12019326963209782</v>
          </cell>
          <cell r="O80">
            <v>0.1227121565249205</v>
          </cell>
          <cell r="P80">
            <v>0.1233479669415465</v>
          </cell>
          <cell r="Q80">
            <v>0.12185676122819146</v>
          </cell>
          <cell r="R80">
            <v>0.12069490475589546</v>
          </cell>
          <cell r="S80">
            <v>0.11854841174906371</v>
          </cell>
          <cell r="T80">
            <v>0.12170937615768571</v>
          </cell>
          <cell r="U80">
            <v>0.11813327747395143</v>
          </cell>
          <cell r="V80">
            <v>0.12221239981979259</v>
          </cell>
          <cell r="W80">
            <v>0.11944525181217726</v>
          </cell>
          <cell r="X80">
            <v>0.11785266155422851</v>
          </cell>
          <cell r="Y80">
            <v>0.11834475303065699</v>
          </cell>
          <cell r="Z80">
            <v>0.12175953714070466</v>
          </cell>
          <cell r="AA80">
            <v>0.12458741638705427</v>
          </cell>
          <cell r="AB80">
            <v>0.12495885487198305</v>
          </cell>
          <cell r="AC80">
            <v>0.12810375625584747</v>
          </cell>
          <cell r="AD80">
            <v>0.12456957792553626</v>
          </cell>
          <cell r="AE80">
            <v>0.12637694469323835</v>
          </cell>
          <cell r="AF80">
            <v>0.12151290167779283</v>
          </cell>
          <cell r="AG80">
            <v>0.11798777593570013</v>
          </cell>
          <cell r="AH80">
            <v>0.11575086864252676</v>
          </cell>
          <cell r="AI80">
            <v>0.11898000674694459</v>
          </cell>
          <cell r="AJ80">
            <v>0.11720618342279415</v>
          </cell>
          <cell r="AK80">
            <v>0.11483813341632927</v>
          </cell>
          <cell r="AL80">
            <v>0.11351595417755508</v>
          </cell>
          <cell r="AM80">
            <v>0.11243129872184769</v>
          </cell>
          <cell r="AN80">
            <v>0.11350739877671327</v>
          </cell>
          <cell r="AO80">
            <v>0.11008008686064402</v>
          </cell>
          <cell r="AP80">
            <v>0.10491580961925377</v>
          </cell>
          <cell r="AQ80">
            <v>0.10919782041740576</v>
          </cell>
          <cell r="AR80">
            <v>0.10919779539108276</v>
          </cell>
          <cell r="AS80">
            <v>0.10919779539108276</v>
          </cell>
          <cell r="AT80">
            <v>0.10919779539108276</v>
          </cell>
          <cell r="AU80">
            <v>0.10919779539108276</v>
          </cell>
          <cell r="AV80">
            <v>0.10919779539108276</v>
          </cell>
          <cell r="AW80">
            <v>0.10919779539108276</v>
          </cell>
          <cell r="AX80">
            <v>0.10919779539108276</v>
          </cell>
          <cell r="AY80">
            <v>0.10919779539108276</v>
          </cell>
          <cell r="AZ80">
            <v>0.10919779539108276</v>
          </cell>
          <cell r="BA80">
            <v>0.10919779539108276</v>
          </cell>
          <cell r="BB80">
            <v>0.10919779539108276</v>
          </cell>
          <cell r="BC80">
            <v>0.10919779539108276</v>
          </cell>
          <cell r="BD80">
            <v>0.10919779539108276</v>
          </cell>
          <cell r="BE80">
            <v>0.10919779539108276</v>
          </cell>
          <cell r="BF80">
            <v>0.10919779539108276</v>
          </cell>
          <cell r="BG80">
            <v>0.10919779539108276</v>
          </cell>
          <cell r="BH80">
            <v>0.10919779539108276</v>
          </cell>
          <cell r="BI80">
            <v>0.10919779539108276</v>
          </cell>
          <cell r="BJ80">
            <v>0.10919779539108276</v>
          </cell>
        </row>
        <row r="81">
          <cell r="B81">
            <v>71</v>
          </cell>
          <cell r="C81" t="str">
            <v xml:space="preserve">        Media y Residencial</v>
          </cell>
          <cell r="D81">
            <v>0.10803349412536627</v>
          </cell>
          <cell r="E81">
            <v>0.10575691974184931</v>
          </cell>
          <cell r="F81">
            <v>0.10138853366219766</v>
          </cell>
          <cell r="G81">
            <v>0.1057822015980172</v>
          </cell>
          <cell r="H81">
            <v>0.10736858125731785</v>
          </cell>
          <cell r="I81">
            <v>0.10496876376188082</v>
          </cell>
          <cell r="J81">
            <v>0.1047841909507868</v>
          </cell>
          <cell r="K81">
            <v>0.10504741300281994</v>
          </cell>
          <cell r="L81">
            <v>0.10730035191046224</v>
          </cell>
          <cell r="M81">
            <v>0.10213541589595919</v>
          </cell>
          <cell r="N81">
            <v>0.10319551020659838</v>
          </cell>
          <cell r="O81">
            <v>0.10526687694696575</v>
          </cell>
          <cell r="P81">
            <v>0.1060856201898826</v>
          </cell>
          <cell r="Q81">
            <v>0.10503809763460555</v>
          </cell>
          <cell r="R81">
            <v>0.10421288631097229</v>
          </cell>
          <cell r="S81">
            <v>0.10253872304177951</v>
          </cell>
          <cell r="T81">
            <v>0.10547849235974564</v>
          </cell>
          <cell r="U81">
            <v>0.10260969150476854</v>
          </cell>
          <cell r="V81">
            <v>0.10638754365729663</v>
          </cell>
          <cell r="W81">
            <v>0.10417480258057772</v>
          </cell>
          <cell r="X81">
            <v>0.10320218786553932</v>
          </cell>
          <cell r="Y81">
            <v>0.10383524322507608</v>
          </cell>
          <cell r="Z81">
            <v>0.10706702810889984</v>
          </cell>
          <cell r="AA81">
            <v>0.10943645098893544</v>
          </cell>
          <cell r="AB81">
            <v>0.10993186944450746</v>
          </cell>
          <cell r="AC81">
            <v>0.11286257604187402</v>
          </cell>
          <cell r="AD81">
            <v>0.10994350775888066</v>
          </cell>
          <cell r="AE81">
            <v>0.11174428208014063</v>
          </cell>
          <cell r="AF81">
            <v>0.10739128637503133</v>
          </cell>
          <cell r="AG81">
            <v>0.10447659619687349</v>
          </cell>
          <cell r="AH81">
            <v>0.1026824379015519</v>
          </cell>
          <cell r="AI81">
            <v>0.10573576753239505</v>
          </cell>
          <cell r="AJ81">
            <v>0.1043895789074014</v>
          </cell>
          <cell r="AK81">
            <v>0.10244746662459682</v>
          </cell>
          <cell r="AL81">
            <v>0.10151292994961517</v>
          </cell>
          <cell r="AM81">
            <v>0.10045586716765152</v>
          </cell>
          <cell r="AN81">
            <v>0.10178134307938978</v>
          </cell>
          <cell r="AO81">
            <v>9.8867346128930653E-2</v>
          </cell>
          <cell r="AP81">
            <v>9.4375598135071126E-2</v>
          </cell>
          <cell r="AQ81">
            <v>9.8397446826552909E-2</v>
          </cell>
          <cell r="AR81">
            <v>9.8397433757781982E-2</v>
          </cell>
          <cell r="AS81">
            <v>9.8397433757781982E-2</v>
          </cell>
          <cell r="AT81">
            <v>9.8397433757781982E-2</v>
          </cell>
          <cell r="AU81">
            <v>9.8397433757781982E-2</v>
          </cell>
          <cell r="AV81">
            <v>9.8397433757781982E-2</v>
          </cell>
          <cell r="AW81">
            <v>9.8397433757781982E-2</v>
          </cell>
          <cell r="AX81">
            <v>9.8397433757781982E-2</v>
          </cell>
          <cell r="AY81">
            <v>9.8397433757781982E-2</v>
          </cell>
          <cell r="AZ81">
            <v>9.8397433757781982E-2</v>
          </cell>
          <cell r="BA81">
            <v>9.8397433757781982E-2</v>
          </cell>
          <cell r="BB81">
            <v>9.8397433757781982E-2</v>
          </cell>
          <cell r="BC81">
            <v>9.8397433757781982E-2</v>
          </cell>
          <cell r="BD81">
            <v>9.8397433757781982E-2</v>
          </cell>
          <cell r="BE81">
            <v>9.8397433757781982E-2</v>
          </cell>
          <cell r="BF81">
            <v>9.8397433757781982E-2</v>
          </cell>
          <cell r="BG81">
            <v>9.8397433757781982E-2</v>
          </cell>
          <cell r="BH81">
            <v>9.8397433757781982E-2</v>
          </cell>
          <cell r="BI81">
            <v>9.8397433757781982E-2</v>
          </cell>
          <cell r="BJ81">
            <v>9.8397433757781982E-2</v>
          </cell>
        </row>
        <row r="82">
          <cell r="B82">
            <v>72</v>
          </cell>
          <cell r="C82" t="str">
            <v xml:space="preserve">        De Interés Social</v>
          </cell>
          <cell r="D82">
            <v>2.201668064005019E-2</v>
          </cell>
          <cell r="E82">
            <v>2.1228289430876807E-2</v>
          </cell>
          <cell r="F82">
            <v>2.0034896092734282E-2</v>
          </cell>
          <cell r="G82">
            <v>2.0676462797601675E-2</v>
          </cell>
          <cell r="H82">
            <v>2.069881244578026E-2</v>
          </cell>
          <cell r="I82">
            <v>1.9862128890454311E-2</v>
          </cell>
          <cell r="J82">
            <v>1.953488066900802E-2</v>
          </cell>
          <cell r="K82">
            <v>1.9127497474183845E-2</v>
          </cell>
          <cell r="L82">
            <v>1.8963694381953899E-2</v>
          </cell>
          <cell r="M82">
            <v>1.757399424141607E-2</v>
          </cell>
          <cell r="N82">
            <v>1.6997759425499456E-2</v>
          </cell>
          <cell r="O82">
            <v>1.7445279577954758E-2</v>
          </cell>
          <cell r="P82">
            <v>1.7262346751663899E-2</v>
          </cell>
          <cell r="Q82">
            <v>1.6818663593585914E-2</v>
          </cell>
          <cell r="R82">
            <v>1.6482018444923176E-2</v>
          </cell>
          <cell r="S82">
            <v>1.6009688707284218E-2</v>
          </cell>
          <cell r="T82">
            <v>1.6230883797940045E-2</v>
          </cell>
          <cell r="U82">
            <v>1.5523585969182886E-2</v>
          </cell>
          <cell r="V82">
            <v>1.5824856162495959E-2</v>
          </cell>
          <cell r="W82">
            <v>1.5270449231599538E-2</v>
          </cell>
          <cell r="X82">
            <v>1.4650473688689188E-2</v>
          </cell>
          <cell r="Y82">
            <v>1.4509509805580913E-2</v>
          </cell>
          <cell r="Z82">
            <v>1.4692509031804822E-2</v>
          </cell>
          <cell r="AA82">
            <v>1.5150965398118823E-2</v>
          </cell>
          <cell r="AB82">
            <v>1.5026985427475581E-2</v>
          </cell>
          <cell r="AC82">
            <v>1.5241180213973426E-2</v>
          </cell>
          <cell r="AD82">
            <v>1.4626070166655614E-2</v>
          </cell>
          <cell r="AE82">
            <v>1.4632662613097713E-2</v>
          </cell>
          <cell r="AF82">
            <v>1.4121615302761481E-2</v>
          </cell>
          <cell r="AG82">
            <v>1.351117973882664E-2</v>
          </cell>
          <cell r="AH82">
            <v>1.3068430740974864E-2</v>
          </cell>
          <cell r="AI82">
            <v>1.3244239214549513E-2</v>
          </cell>
          <cell r="AJ82">
            <v>1.2816604515392746E-2</v>
          </cell>
          <cell r="AK82">
            <v>1.2390666791732442E-2</v>
          </cell>
          <cell r="AL82">
            <v>1.2003024227939918E-2</v>
          </cell>
          <cell r="AM82">
            <v>1.1975431554196159E-2</v>
          </cell>
          <cell r="AN82">
            <v>1.1726055697323505E-2</v>
          </cell>
          <cell r="AO82">
            <v>1.1212740731713368E-2</v>
          </cell>
          <cell r="AP82">
            <v>1.0540211484182639E-2</v>
          </cell>
          <cell r="AQ82">
            <v>1.0800373590852855E-2</v>
          </cell>
          <cell r="AR82">
            <v>1.0800369083881378E-2</v>
          </cell>
          <cell r="AS82">
            <v>1.0800369083881378E-2</v>
          </cell>
          <cell r="AT82">
            <v>1.0800369083881378E-2</v>
          </cell>
          <cell r="AU82">
            <v>1.0800369083881378E-2</v>
          </cell>
          <cell r="AV82">
            <v>1.0800369083881378E-2</v>
          </cell>
          <cell r="AW82">
            <v>1.0800369083881378E-2</v>
          </cell>
          <cell r="AX82">
            <v>1.0800369083881378E-2</v>
          </cell>
          <cell r="AY82">
            <v>1.0800369083881378E-2</v>
          </cell>
          <cell r="AZ82">
            <v>1.0800369083881378E-2</v>
          </cell>
          <cell r="BA82">
            <v>1.0800369083881378E-2</v>
          </cell>
          <cell r="BB82">
            <v>1.0800369083881378E-2</v>
          </cell>
          <cell r="BC82">
            <v>1.0800369083881378E-2</v>
          </cell>
          <cell r="BD82">
            <v>1.0800369083881378E-2</v>
          </cell>
          <cell r="BE82">
            <v>1.0800369083881378E-2</v>
          </cell>
          <cell r="BF82">
            <v>1.0800369083881378E-2</v>
          </cell>
          <cell r="BG82">
            <v>1.0800369083881378E-2</v>
          </cell>
          <cell r="BH82">
            <v>1.0800369083881378E-2</v>
          </cell>
          <cell r="BI82">
            <v>1.0800369083881378E-2</v>
          </cell>
          <cell r="BJ82">
            <v>1.0800369083881378E-2</v>
          </cell>
        </row>
        <row r="84">
          <cell r="B84" t="str">
            <v>Captación Total</v>
          </cell>
        </row>
        <row r="85">
          <cell r="B85">
            <v>73</v>
          </cell>
          <cell r="C85" t="str">
            <v>Captación Total</v>
          </cell>
          <cell r="D85">
            <v>0.55388422728706488</v>
          </cell>
          <cell r="E85">
            <v>0.57879953621131131</v>
          </cell>
          <cell r="F85">
            <v>0.53367029443813663</v>
          </cell>
          <cell r="G85">
            <v>0.5650656196567545</v>
          </cell>
          <cell r="H85">
            <v>0.56312220318188266</v>
          </cell>
          <cell r="I85">
            <v>0.55527310241369432</v>
          </cell>
          <cell r="J85">
            <v>0.57276677031274603</v>
          </cell>
          <cell r="K85">
            <v>0.57107775370922331</v>
          </cell>
          <cell r="L85">
            <v>0.58744814258428701</v>
          </cell>
          <cell r="M85">
            <v>0.53765357495390531</v>
          </cell>
          <cell r="N85">
            <v>0.54580687226394664</v>
          </cell>
          <cell r="O85">
            <v>0.55795765840734601</v>
          </cell>
          <cell r="P85">
            <v>0.54141087922984255</v>
          </cell>
          <cell r="Q85">
            <v>0.54305920025439081</v>
          </cell>
          <cell r="R85">
            <v>0.51316320854035402</v>
          </cell>
          <cell r="S85">
            <v>0.52731020956173402</v>
          </cell>
          <cell r="T85">
            <v>0.54804745048322168</v>
          </cell>
          <cell r="U85">
            <v>0.51261994552150869</v>
          </cell>
          <cell r="V85">
            <v>0.52619803614021821</v>
          </cell>
          <cell r="W85">
            <v>0.52486664316921439</v>
          </cell>
          <cell r="X85">
            <v>0.50319015356912888</v>
          </cell>
          <cell r="Y85">
            <v>0.51347888857144564</v>
          </cell>
          <cell r="Z85">
            <v>0.55168390818160773</v>
          </cell>
          <cell r="AA85">
            <v>0.5339491579989466</v>
          </cell>
          <cell r="AB85">
            <v>0.54567143240285954</v>
          </cell>
          <cell r="AC85">
            <v>0.54814317283501712</v>
          </cell>
          <cell r="AD85">
            <v>0.54644100040204935</v>
          </cell>
          <cell r="AE85">
            <v>0.55719821986296336</v>
          </cell>
          <cell r="AF85">
            <v>0.55944276546163318</v>
          </cell>
          <cell r="AG85">
            <v>0.5515288482547398</v>
          </cell>
          <cell r="AH85">
            <v>0.54043149840953308</v>
          </cell>
          <cell r="AI85">
            <v>0.54151046020601812</v>
          </cell>
          <cell r="AJ85">
            <v>0.53164042361082575</v>
          </cell>
          <cell r="AK85">
            <v>0.53261927005484522</v>
          </cell>
          <cell r="AL85">
            <v>0.54280456673513988</v>
          </cell>
          <cell r="AM85">
            <v>0.54184239933506217</v>
          </cell>
          <cell r="AN85">
            <v>0.53121819574696028</v>
          </cell>
          <cell r="AO85">
            <v>0.52430136085323031</v>
          </cell>
          <cell r="AP85">
            <v>0.51584349878490199</v>
          </cell>
          <cell r="AQ85">
            <v>0.54352582604494859</v>
          </cell>
          <cell r="AR85">
            <v>0.54352569580078125</v>
          </cell>
          <cell r="AS85">
            <v>0.54352569580078125</v>
          </cell>
          <cell r="AT85">
            <v>0.54352569580078125</v>
          </cell>
          <cell r="AU85">
            <v>0.54352569580078125</v>
          </cell>
          <cell r="AV85">
            <v>0.54352569580078125</v>
          </cell>
          <cell r="AW85">
            <v>0.54352569580078125</v>
          </cell>
          <cell r="AX85">
            <v>0.54352569580078125</v>
          </cell>
          <cell r="AY85">
            <v>0.54352569580078125</v>
          </cell>
          <cell r="AZ85">
            <v>0.54352569580078125</v>
          </cell>
          <cell r="BA85">
            <v>0.54352569580078125</v>
          </cell>
          <cell r="BB85">
            <v>0.54352569580078125</v>
          </cell>
          <cell r="BC85">
            <v>0.54352569580078125</v>
          </cell>
          <cell r="BD85">
            <v>0.54352569580078125</v>
          </cell>
          <cell r="BE85">
            <v>0.54352569580078125</v>
          </cell>
          <cell r="BF85">
            <v>0.54352569580078125</v>
          </cell>
          <cell r="BG85">
            <v>0.54352569580078125</v>
          </cell>
          <cell r="BH85">
            <v>0.54352569580078125</v>
          </cell>
          <cell r="BI85">
            <v>0.54352569580078125</v>
          </cell>
          <cell r="BJ85">
            <v>0.54352569580078125</v>
          </cell>
        </row>
        <row r="86">
          <cell r="B86">
            <v>74</v>
          </cell>
          <cell r="C86" t="str">
            <v xml:space="preserve">  Captación Tradicional</v>
          </cell>
          <cell r="D86">
            <v>0.5326222251166669</v>
          </cell>
          <cell r="E86">
            <v>0.54557862458407069</v>
          </cell>
          <cell r="F86">
            <v>0.5150594436060556</v>
          </cell>
          <cell r="G86">
            <v>0.52134378862198771</v>
          </cell>
          <cell r="H86">
            <v>0.54664584288564544</v>
          </cell>
          <cell r="I86">
            <v>0.53901512378441174</v>
          </cell>
          <cell r="J86">
            <v>0.54583802947669846</v>
          </cell>
          <cell r="K86">
            <v>0.54929040390880235</v>
          </cell>
          <cell r="L86">
            <v>0.57110954748134923</v>
          </cell>
          <cell r="M86">
            <v>0.52310367195922303</v>
          </cell>
          <cell r="N86">
            <v>0.52918367221100648</v>
          </cell>
          <cell r="O86">
            <v>0.53533340675286645</v>
          </cell>
          <cell r="P86">
            <v>0.52451528875270559</v>
          </cell>
          <cell r="Q86">
            <v>0.52668211661580033</v>
          </cell>
          <cell r="R86">
            <v>0.50069375761047652</v>
          </cell>
          <cell r="S86">
            <v>0.49374770946962548</v>
          </cell>
          <cell r="T86">
            <v>0.53564543581282409</v>
          </cell>
          <cell r="U86">
            <v>0.50164860873638351</v>
          </cell>
          <cell r="V86">
            <v>0.51162594414222351</v>
          </cell>
          <cell r="W86">
            <v>0.50847847420820513</v>
          </cell>
          <cell r="X86">
            <v>0.48564931576103026</v>
          </cell>
          <cell r="Y86">
            <v>0.50054581887904781</v>
          </cell>
          <cell r="Z86">
            <v>0.53205057603482819</v>
          </cell>
          <cell r="AA86">
            <v>0.52387455574223452</v>
          </cell>
          <cell r="AB86">
            <v>0.53412424473508524</v>
          </cell>
          <cell r="AC86">
            <v>0.53708028517496698</v>
          </cell>
          <cell r="AD86">
            <v>0.53446842730926902</v>
          </cell>
          <cell r="AE86">
            <v>0.54095323979647614</v>
          </cell>
          <cell r="AF86">
            <v>0.54971936962740442</v>
          </cell>
          <cell r="AG86">
            <v>0.52378877534853496</v>
          </cell>
          <cell r="AH86">
            <v>0.52025682700201081</v>
          </cell>
          <cell r="AI86">
            <v>0.53065538975966364</v>
          </cell>
          <cell r="AJ86">
            <v>0.52066756490517718</v>
          </cell>
          <cell r="AK86">
            <v>0.519532436959254</v>
          </cell>
          <cell r="AL86">
            <v>0.5195298534725088</v>
          </cell>
          <cell r="AM86">
            <v>0.50695384957242029</v>
          </cell>
          <cell r="AN86">
            <v>0.51381097499234774</v>
          </cell>
          <cell r="AO86">
            <v>0.49941489375961667</v>
          </cell>
          <cell r="AP86">
            <v>0.49159762661814238</v>
          </cell>
          <cell r="AQ86">
            <v>0.51718142815381607</v>
          </cell>
          <cell r="AR86">
            <v>0.517181396484375</v>
          </cell>
          <cell r="AS86">
            <v>0.517181396484375</v>
          </cell>
          <cell r="AT86">
            <v>0.517181396484375</v>
          </cell>
          <cell r="AU86">
            <v>0.517181396484375</v>
          </cell>
          <cell r="AV86">
            <v>0.517181396484375</v>
          </cell>
          <cell r="AW86">
            <v>0.517181396484375</v>
          </cell>
          <cell r="AX86">
            <v>0.517181396484375</v>
          </cell>
          <cell r="AY86">
            <v>0.517181396484375</v>
          </cell>
          <cell r="AZ86">
            <v>0.517181396484375</v>
          </cell>
          <cell r="BA86">
            <v>0.517181396484375</v>
          </cell>
          <cell r="BB86">
            <v>0.517181396484375</v>
          </cell>
          <cell r="BC86">
            <v>0.517181396484375</v>
          </cell>
          <cell r="BD86">
            <v>0.517181396484375</v>
          </cell>
          <cell r="BE86">
            <v>0.517181396484375</v>
          </cell>
          <cell r="BF86">
            <v>0.517181396484375</v>
          </cell>
          <cell r="BG86">
            <v>0.517181396484375</v>
          </cell>
          <cell r="BH86">
            <v>0.517181396484375</v>
          </cell>
          <cell r="BI86">
            <v>0.517181396484375</v>
          </cell>
          <cell r="BJ86">
            <v>0.517181396484375</v>
          </cell>
        </row>
        <row r="87">
          <cell r="B87">
            <v>75</v>
          </cell>
          <cell r="C87" t="str">
            <v xml:space="preserve">    Depósitos de Exigibilidad Inmediata</v>
          </cell>
          <cell r="D87">
            <v>0.33571677665477906</v>
          </cell>
          <cell r="E87">
            <v>0.34019869566938882</v>
          </cell>
          <cell r="F87">
            <v>0.32060221887648255</v>
          </cell>
          <cell r="G87">
            <v>0.32802992174745593</v>
          </cell>
          <cell r="H87">
            <v>0.3501413624736946</v>
          </cell>
          <cell r="I87">
            <v>0.3389697791609273</v>
          </cell>
          <cell r="J87">
            <v>0.34211791164463817</v>
          </cell>
          <cell r="K87">
            <v>0.34767082025898571</v>
          </cell>
          <cell r="L87">
            <v>0.37555711780286055</v>
          </cell>
          <cell r="M87">
            <v>0.34616137997186003</v>
          </cell>
          <cell r="N87">
            <v>0.35881031240951394</v>
          </cell>
          <cell r="O87">
            <v>0.36520120868401451</v>
          </cell>
          <cell r="P87">
            <v>0.34917230937121174</v>
          </cell>
          <cell r="Q87">
            <v>0.3563686544560648</v>
          </cell>
          <cell r="R87">
            <v>0.33920338404020889</v>
          </cell>
          <cell r="S87">
            <v>0.33364383209400289</v>
          </cell>
          <cell r="T87">
            <v>0.3750319249831377</v>
          </cell>
          <cell r="U87">
            <v>0.33896397518438331</v>
          </cell>
          <cell r="V87">
            <v>0.33885971340358922</v>
          </cell>
          <cell r="W87">
            <v>0.34595492773238601</v>
          </cell>
          <cell r="X87">
            <v>0.32536080695247388</v>
          </cell>
          <cell r="Y87">
            <v>0.34075985515109886</v>
          </cell>
          <cell r="Z87">
            <v>0.37421089080815872</v>
          </cell>
          <cell r="AA87">
            <v>0.35811484556861223</v>
          </cell>
          <cell r="AB87">
            <v>0.36785218248876378</v>
          </cell>
          <cell r="AC87">
            <v>0.37404481491843999</v>
          </cell>
          <cell r="AD87">
            <v>0.37703887328409402</v>
          </cell>
          <cell r="AE87">
            <v>0.38711608617863497</v>
          </cell>
          <cell r="AF87">
            <v>0.39764568391867988</v>
          </cell>
          <cell r="AG87">
            <v>0.37820408324126303</v>
          </cell>
          <cell r="AH87">
            <v>0.37122332829870752</v>
          </cell>
          <cell r="AI87">
            <v>0.38195917526582124</v>
          </cell>
          <cell r="AJ87">
            <v>0.36217794982056717</v>
          </cell>
          <cell r="AK87">
            <v>0.37473671570645373</v>
          </cell>
          <cell r="AL87">
            <v>0.38394626847128066</v>
          </cell>
          <cell r="AM87">
            <v>0.37194297901020523</v>
          </cell>
          <cell r="AN87">
            <v>0.37494599889857427</v>
          </cell>
          <cell r="AO87">
            <v>0.36446628880821347</v>
          </cell>
          <cell r="AP87">
            <v>0.35767240533673605</v>
          </cell>
          <cell r="AQ87">
            <v>0.37226519680383108</v>
          </cell>
          <cell r="AR87">
            <v>0.37226510047912598</v>
          </cell>
          <cell r="AS87">
            <v>0.37226510047912598</v>
          </cell>
          <cell r="AT87">
            <v>0.37226510047912598</v>
          </cell>
          <cell r="AU87">
            <v>0.37226510047912598</v>
          </cell>
          <cell r="AV87">
            <v>0.37226510047912598</v>
          </cell>
          <cell r="AW87">
            <v>0.37226510047912598</v>
          </cell>
          <cell r="AX87">
            <v>0.37226510047912598</v>
          </cell>
          <cell r="AY87">
            <v>0.37226510047912598</v>
          </cell>
          <cell r="AZ87">
            <v>0.37226510047912598</v>
          </cell>
          <cell r="BA87">
            <v>0.37226510047912598</v>
          </cell>
          <cell r="BB87">
            <v>0.37226510047912598</v>
          </cell>
          <cell r="BC87">
            <v>0.37226510047912598</v>
          </cell>
          <cell r="BD87">
            <v>0.37226510047912598</v>
          </cell>
          <cell r="BE87">
            <v>0.37226510047912598</v>
          </cell>
          <cell r="BF87">
            <v>0.37226510047912598</v>
          </cell>
          <cell r="BG87">
            <v>0.37226510047912598</v>
          </cell>
          <cell r="BH87">
            <v>0.37226510047912598</v>
          </cell>
          <cell r="BI87">
            <v>0.37226510047912598</v>
          </cell>
          <cell r="BJ87">
            <v>0.37226510047912598</v>
          </cell>
        </row>
        <row r="88">
          <cell r="B88">
            <v>76</v>
          </cell>
          <cell r="C88" t="str">
            <v xml:space="preserve">    Depósitos a Plazo</v>
          </cell>
          <cell r="D88">
            <v>0.15991487788782144</v>
          </cell>
          <cell r="E88">
            <v>0.16821692329270771</v>
          </cell>
          <cell r="F88">
            <v>0.15141652715940188</v>
          </cell>
          <cell r="G88">
            <v>0.14862983834126098</v>
          </cell>
          <cell r="H88">
            <v>0.14879912674835538</v>
          </cell>
          <cell r="I88">
            <v>0.15376970659524478</v>
          </cell>
          <cell r="J88">
            <v>0.1566048791444776</v>
          </cell>
          <cell r="K88">
            <v>0.15435124431651201</v>
          </cell>
          <cell r="L88">
            <v>0.14786253619415654</v>
          </cell>
          <cell r="M88">
            <v>0.13239269848891905</v>
          </cell>
          <cell r="N88">
            <v>0.12683423927886406</v>
          </cell>
          <cell r="O88">
            <v>0.12479933458843864</v>
          </cell>
          <cell r="P88">
            <v>0.12895032167810777</v>
          </cell>
          <cell r="Q88">
            <v>0.1223800486716729</v>
          </cell>
          <cell r="R88">
            <v>0.11975542524072083</v>
          </cell>
          <cell r="S88">
            <v>0.11674106311457297</v>
          </cell>
          <cell r="T88">
            <v>0.11633034970622115</v>
          </cell>
          <cell r="U88">
            <v>0.11983207248699919</v>
          </cell>
          <cell r="V88">
            <v>0.12809224473766273</v>
          </cell>
          <cell r="W88">
            <v>0.11932228096868371</v>
          </cell>
          <cell r="X88">
            <v>0.11713885539826034</v>
          </cell>
          <cell r="Y88">
            <v>0.11669009438867341</v>
          </cell>
          <cell r="Z88">
            <v>0.11338522927580975</v>
          </cell>
          <cell r="AA88">
            <v>0.12098767700831374</v>
          </cell>
          <cell r="AB88">
            <v>0.12084620902263156</v>
          </cell>
          <cell r="AC88">
            <v>0.11824502258998472</v>
          </cell>
          <cell r="AD88">
            <v>0.11395185844499685</v>
          </cell>
          <cell r="AE88">
            <v>0.10909687005270079</v>
          </cell>
          <cell r="AF88">
            <v>0.10815982342418264</v>
          </cell>
          <cell r="AG88">
            <v>0.10378837786698933</v>
          </cell>
          <cell r="AH88">
            <v>0.10828949478626579</v>
          </cell>
          <cell r="AI88">
            <v>0.10695597311166995</v>
          </cell>
          <cell r="AJ88">
            <v>0.11688037151271025</v>
          </cell>
          <cell r="AK88">
            <v>0.10415622932276665</v>
          </cell>
          <cell r="AL88">
            <v>9.501453139507296E-2</v>
          </cell>
          <cell r="AM88">
            <v>9.6466122006178948E-2</v>
          </cell>
          <cell r="AN88">
            <v>9.687094411424739E-2</v>
          </cell>
          <cell r="AO88">
            <v>9.3726209136458433E-2</v>
          </cell>
          <cell r="AP88">
            <v>8.8263219064956419E-2</v>
          </cell>
          <cell r="AQ88">
            <v>9.8536330720593673E-2</v>
          </cell>
          <cell r="AR88">
            <v>9.8536312580108643E-2</v>
          </cell>
          <cell r="AS88">
            <v>9.8536312580108643E-2</v>
          </cell>
          <cell r="AT88">
            <v>9.8536312580108643E-2</v>
          </cell>
          <cell r="AU88">
            <v>9.8536312580108643E-2</v>
          </cell>
          <cell r="AV88">
            <v>9.8536312580108643E-2</v>
          </cell>
          <cell r="AW88">
            <v>9.8536312580108643E-2</v>
          </cell>
          <cell r="AX88">
            <v>9.8536312580108643E-2</v>
          </cell>
          <cell r="AY88">
            <v>9.8536312580108643E-2</v>
          </cell>
          <cell r="AZ88">
            <v>9.8536312580108643E-2</v>
          </cell>
          <cell r="BA88">
            <v>9.8536312580108643E-2</v>
          </cell>
          <cell r="BB88">
            <v>9.8536312580108643E-2</v>
          </cell>
          <cell r="BC88">
            <v>9.8536312580108643E-2</v>
          </cell>
          <cell r="BD88">
            <v>9.8536312580108643E-2</v>
          </cell>
          <cell r="BE88">
            <v>9.8536312580108643E-2</v>
          </cell>
          <cell r="BF88">
            <v>9.8536312580108643E-2</v>
          </cell>
          <cell r="BG88">
            <v>9.8536312580108643E-2</v>
          </cell>
          <cell r="BH88">
            <v>9.8536312580108643E-2</v>
          </cell>
          <cell r="BI88">
            <v>9.8536312580108643E-2</v>
          </cell>
          <cell r="BJ88">
            <v>9.8536312580108643E-2</v>
          </cell>
        </row>
        <row r="89">
          <cell r="B89">
            <v>77</v>
          </cell>
          <cell r="C89" t="str">
            <v xml:space="preserve">    Títulos de Crédito Emitidos</v>
          </cell>
          <cell r="D89">
            <v>3.6990570574066406E-2</v>
          </cell>
          <cell r="E89">
            <v>3.7163005621974124E-2</v>
          </cell>
          <cell r="F89">
            <v>4.3040697570171212E-2</v>
          </cell>
          <cell r="G89">
            <v>4.4684028533270741E-2</v>
          </cell>
          <cell r="H89">
            <v>4.7705353663595476E-2</v>
          </cell>
          <cell r="I89">
            <v>4.6275638028239648E-2</v>
          </cell>
          <cell r="J89">
            <v>4.7115238687582731E-2</v>
          </cell>
          <cell r="K89">
            <v>4.7268339333304599E-2</v>
          </cell>
          <cell r="L89">
            <v>4.7689893484332217E-2</v>
          </cell>
          <cell r="M89">
            <v>4.4549593498443882E-2</v>
          </cell>
          <cell r="N89">
            <v>4.3539120522628441E-2</v>
          </cell>
          <cell r="O89">
            <v>4.533286348041337E-2</v>
          </cell>
          <cell r="P89">
            <v>4.6392657703386145E-2</v>
          </cell>
          <cell r="Q89">
            <v>4.7933413488062598E-2</v>
          </cell>
          <cell r="R89">
            <v>4.1734948329546807E-2</v>
          </cell>
          <cell r="S89">
            <v>4.3362814261049626E-2</v>
          </cell>
          <cell r="T89">
            <v>4.4283161123465184E-2</v>
          </cell>
          <cell r="U89">
            <v>4.2852561065001071E-2</v>
          </cell>
          <cell r="V89">
            <v>4.4673986000971666E-2</v>
          </cell>
          <cell r="W89">
            <v>4.320126550713544E-2</v>
          </cell>
          <cell r="X89">
            <v>4.314965341029614E-2</v>
          </cell>
          <cell r="Y89">
            <v>4.309586933927545E-2</v>
          </cell>
          <cell r="Z89">
            <v>4.4454455950859763E-2</v>
          </cell>
          <cell r="AA89">
            <v>4.4772033165308499E-2</v>
          </cell>
          <cell r="AB89">
            <v>4.5425853223689874E-2</v>
          </cell>
          <cell r="AC89">
            <v>4.479044766654227E-2</v>
          </cell>
          <cell r="AD89">
            <v>4.3477695580178125E-2</v>
          </cell>
          <cell r="AE89">
            <v>4.4740283565140419E-2</v>
          </cell>
          <cell r="AF89">
            <v>4.3913862284541909E-2</v>
          </cell>
          <cell r="AG89">
            <v>4.17963142402826E-2</v>
          </cell>
          <cell r="AH89">
            <v>4.0744003917037565E-2</v>
          </cell>
          <cell r="AI89">
            <v>4.1740241382172402E-2</v>
          </cell>
          <cell r="AJ89">
            <v>4.1609243571899761E-2</v>
          </cell>
          <cell r="AK89">
            <v>4.0639491930033654E-2</v>
          </cell>
          <cell r="AL89">
            <v>4.0569053606155155E-2</v>
          </cell>
          <cell r="AM89">
            <v>3.8544748556036158E-2</v>
          </cell>
          <cell r="AN89">
            <v>4.1994031979526114E-2</v>
          </cell>
          <cell r="AO89">
            <v>4.1222395814944773E-2</v>
          </cell>
          <cell r="AP89">
            <v>4.5662002216449893E-2</v>
          </cell>
          <cell r="AQ89">
            <v>4.6379900629391305E-2</v>
          </cell>
          <cell r="AR89">
            <v>4.6379894018173218E-2</v>
          </cell>
          <cell r="AS89">
            <v>4.6379894018173218E-2</v>
          </cell>
          <cell r="AT89">
            <v>4.6379894018173218E-2</v>
          </cell>
          <cell r="AU89">
            <v>4.6379894018173218E-2</v>
          </cell>
          <cell r="AV89">
            <v>4.6379894018173218E-2</v>
          </cell>
          <cell r="AW89">
            <v>4.6379894018173218E-2</v>
          </cell>
          <cell r="AX89">
            <v>4.6379894018173218E-2</v>
          </cell>
          <cell r="AY89">
            <v>4.6379894018173218E-2</v>
          </cell>
          <cell r="AZ89">
            <v>4.6379894018173218E-2</v>
          </cell>
          <cell r="BA89">
            <v>4.6379894018173218E-2</v>
          </cell>
          <cell r="BB89">
            <v>4.6379894018173218E-2</v>
          </cell>
          <cell r="BC89">
            <v>4.6379894018173218E-2</v>
          </cell>
          <cell r="BD89">
            <v>4.6379894018173218E-2</v>
          </cell>
          <cell r="BE89">
            <v>4.6379894018173218E-2</v>
          </cell>
          <cell r="BF89">
            <v>4.6379894018173218E-2</v>
          </cell>
          <cell r="BG89">
            <v>4.6379894018173218E-2</v>
          </cell>
          <cell r="BH89">
            <v>4.6379894018173218E-2</v>
          </cell>
          <cell r="BI89">
            <v>4.6379894018173218E-2</v>
          </cell>
          <cell r="BJ89">
            <v>4.6379894018173218E-2</v>
          </cell>
        </row>
        <row r="90">
          <cell r="B90">
            <v>78</v>
          </cell>
          <cell r="C90" t="str">
            <v xml:space="preserve">  Préstamos Interbancarios y de Otros Organismos</v>
          </cell>
          <cell r="D90">
            <v>2.1262002170397983E-2</v>
          </cell>
          <cell r="E90">
            <v>3.3220911627240619E-2</v>
          </cell>
          <cell r="F90">
            <v>1.8610850832081059E-2</v>
          </cell>
          <cell r="G90">
            <v>4.3721831034766755E-2</v>
          </cell>
          <cell r="H90">
            <v>1.6476360296237183E-2</v>
          </cell>
          <cell r="I90">
            <v>1.6257978629282535E-2</v>
          </cell>
          <cell r="J90">
            <v>2.6928740836047547E-2</v>
          </cell>
          <cell r="K90">
            <v>2.1787349800420946E-2</v>
          </cell>
          <cell r="L90">
            <v>1.6338595102937749E-2</v>
          </cell>
          <cell r="M90">
            <v>1.4549902994682281E-2</v>
          </cell>
          <cell r="N90">
            <v>1.6623200052940212E-2</v>
          </cell>
          <cell r="O90">
            <v>2.2624251654479583E-2</v>
          </cell>
          <cell r="P90">
            <v>1.6895590477136995E-2</v>
          </cell>
          <cell r="Q90">
            <v>1.6377083638590417E-2</v>
          </cell>
          <cell r="R90">
            <v>1.2469450929877484E-2</v>
          </cell>
          <cell r="S90">
            <v>3.3562500092108559E-2</v>
          </cell>
          <cell r="T90">
            <v>1.2402014670397582E-2</v>
          </cell>
          <cell r="U90">
            <v>1.0971336785125161E-2</v>
          </cell>
          <cell r="V90">
            <v>1.4572091997994684E-2</v>
          </cell>
          <cell r="W90">
            <v>1.6388168961009253E-2</v>
          </cell>
          <cell r="X90">
            <v>1.7540837808098605E-2</v>
          </cell>
          <cell r="Y90">
            <v>1.2933069692397773E-2</v>
          </cell>
          <cell r="Z90">
            <v>1.9633332146779543E-2</v>
          </cell>
          <cell r="AA90">
            <v>1.0074602256712119E-2</v>
          </cell>
          <cell r="AB90">
            <v>1.1547187667774265E-2</v>
          </cell>
          <cell r="AC90">
            <v>1.1062887660050138E-2</v>
          </cell>
          <cell r="AD90">
            <v>1.1972573092780372E-2</v>
          </cell>
          <cell r="AE90">
            <v>1.6244980066487273E-2</v>
          </cell>
          <cell r="AF90">
            <v>9.7233958342287981E-3</v>
          </cell>
          <cell r="AG90">
            <v>2.7740072906204782E-2</v>
          </cell>
          <cell r="AH90">
            <v>2.0174671407522268E-2</v>
          </cell>
          <cell r="AI90">
            <v>1.0855070446354489E-2</v>
          </cell>
          <cell r="AJ90">
            <v>1.0972858705648601E-2</v>
          </cell>
          <cell r="AK90">
            <v>1.308683309559119E-2</v>
          </cell>
          <cell r="AL90">
            <v>2.3274713262631079E-2</v>
          </cell>
          <cell r="AM90">
            <v>3.4888549762641878E-2</v>
          </cell>
          <cell r="AN90">
            <v>1.7407220754612571E-2</v>
          </cell>
          <cell r="AO90">
            <v>2.4886467093613619E-2</v>
          </cell>
          <cell r="AP90">
            <v>2.4245872166759594E-2</v>
          </cell>
          <cell r="AQ90">
            <v>2.6344397891132552E-2</v>
          </cell>
          <cell r="AR90">
            <v>2.6344388723373413E-2</v>
          </cell>
          <cell r="AS90">
            <v>2.6344388723373413E-2</v>
          </cell>
          <cell r="AT90">
            <v>2.6344388723373413E-2</v>
          </cell>
          <cell r="AU90">
            <v>2.6344388723373413E-2</v>
          </cell>
          <cell r="AV90">
            <v>2.6344388723373413E-2</v>
          </cell>
          <cell r="AW90">
            <v>2.6344388723373413E-2</v>
          </cell>
          <cell r="AX90">
            <v>2.6344388723373413E-2</v>
          </cell>
          <cell r="AY90">
            <v>2.6344388723373413E-2</v>
          </cell>
          <cell r="AZ90">
            <v>2.6344388723373413E-2</v>
          </cell>
          <cell r="BA90">
            <v>2.6344388723373413E-2</v>
          </cell>
          <cell r="BB90">
            <v>2.6344388723373413E-2</v>
          </cell>
          <cell r="BC90">
            <v>2.6344388723373413E-2</v>
          </cell>
          <cell r="BD90">
            <v>2.6344388723373413E-2</v>
          </cell>
          <cell r="BE90">
            <v>2.6344388723373413E-2</v>
          </cell>
          <cell r="BF90">
            <v>2.6344388723373413E-2</v>
          </cell>
          <cell r="BG90">
            <v>2.6344388723373413E-2</v>
          </cell>
          <cell r="BH90">
            <v>2.6344388723373413E-2</v>
          </cell>
          <cell r="BI90">
            <v>2.6344388723373413E-2</v>
          </cell>
          <cell r="BJ90">
            <v>2.6344388723373413E-2</v>
          </cell>
        </row>
        <row r="91">
          <cell r="B91">
            <v>79</v>
          </cell>
          <cell r="C91" t="str">
            <v xml:space="preserve">    De Exigibilidad Inmediata</v>
          </cell>
          <cell r="D91">
            <v>8.688702435814228E-3</v>
          </cell>
          <cell r="E91">
            <v>1.9882346689549274E-2</v>
          </cell>
          <cell r="F91">
            <v>3.6365460530694547E-3</v>
          </cell>
          <cell r="G91">
            <v>2.7513454588414102E-2</v>
          </cell>
          <cell r="H91">
            <v>3.1909833759581766E-3</v>
          </cell>
          <cell r="I91">
            <v>3.472917476095406E-3</v>
          </cell>
          <cell r="J91">
            <v>1.5762053948424493E-2</v>
          </cell>
          <cell r="K91">
            <v>8.6626992991808132E-3</v>
          </cell>
          <cell r="L91">
            <v>3.4080450378252626E-3</v>
          </cell>
          <cell r="M91">
            <v>3.0218821800496111E-3</v>
          </cell>
          <cell r="N91">
            <v>3.4213953873382503E-3</v>
          </cell>
          <cell r="O91">
            <v>1.1055729998433588E-2</v>
          </cell>
          <cell r="P91">
            <v>5.3467154356501567E-3</v>
          </cell>
          <cell r="Q91">
            <v>3.4224167200610565E-3</v>
          </cell>
          <cell r="R91">
            <v>1.6569216395964216E-3</v>
          </cell>
          <cell r="S91">
            <v>6.2354965098132438E-3</v>
          </cell>
          <cell r="T91">
            <v>2.286757236776721E-3</v>
          </cell>
          <cell r="U91">
            <v>2.2896389867104183E-3</v>
          </cell>
          <cell r="V91">
            <v>5.6787909312336661E-3</v>
          </cell>
          <cell r="W91">
            <v>3.5275151317327833E-3</v>
          </cell>
          <cell r="X91">
            <v>6.3545867089372801E-3</v>
          </cell>
          <cell r="Y91">
            <v>4.2541318016869134E-3</v>
          </cell>
          <cell r="Z91">
            <v>1.1219123384809217E-2</v>
          </cell>
          <cell r="AA91">
            <v>1.2791607101380325E-3</v>
          </cell>
          <cell r="AB91">
            <v>1.6118394784328336E-3</v>
          </cell>
          <cell r="AC91">
            <v>2.2416043747493595E-3</v>
          </cell>
          <cell r="AD91">
            <v>1.9331137024486164E-3</v>
          </cell>
          <cell r="AE91">
            <v>5.1783955613813768E-3</v>
          </cell>
          <cell r="AF91">
            <v>1.0554161574262209E-3</v>
          </cell>
          <cell r="AG91">
            <v>1.9443946322340762E-2</v>
          </cell>
          <cell r="AH91">
            <v>1.0418440757430092E-2</v>
          </cell>
          <cell r="AI91">
            <v>3.4311589014692904E-3</v>
          </cell>
          <cell r="AJ91">
            <v>2.8830487580822086E-3</v>
          </cell>
          <cell r="AK91">
            <v>5.2590883781239873E-3</v>
          </cell>
          <cell r="AL91">
            <v>1.2718841690668288E-2</v>
          </cell>
          <cell r="AM91">
            <v>8.4691651136599433E-3</v>
          </cell>
          <cell r="AN91">
            <v>8.8865806304505024E-3</v>
          </cell>
          <cell r="AO91">
            <v>1.4437306097068017E-2</v>
          </cell>
          <cell r="AP91">
            <v>1.6483899673527144E-2</v>
          </cell>
          <cell r="AQ91">
            <v>1.7689426811696701E-2</v>
          </cell>
          <cell r="AR91">
            <v>1.7689421772956848E-2</v>
          </cell>
          <cell r="AS91">
            <v>1.7689421772956848E-2</v>
          </cell>
          <cell r="AT91">
            <v>1.7689421772956848E-2</v>
          </cell>
          <cell r="AU91">
            <v>1.7689421772956848E-2</v>
          </cell>
          <cell r="AV91">
            <v>1.7689421772956848E-2</v>
          </cell>
          <cell r="AW91">
            <v>1.7689421772956848E-2</v>
          </cell>
          <cell r="AX91">
            <v>1.7689421772956848E-2</v>
          </cell>
          <cell r="AY91">
            <v>1.7689421772956848E-2</v>
          </cell>
          <cell r="AZ91">
            <v>1.7689421772956848E-2</v>
          </cell>
          <cell r="BA91">
            <v>1.7689421772956848E-2</v>
          </cell>
          <cell r="BB91">
            <v>1.7689421772956848E-2</v>
          </cell>
          <cell r="BC91">
            <v>1.7689421772956848E-2</v>
          </cell>
          <cell r="BD91">
            <v>1.7689421772956848E-2</v>
          </cell>
          <cell r="BE91">
            <v>1.7689421772956848E-2</v>
          </cell>
          <cell r="BF91">
            <v>1.7689421772956848E-2</v>
          </cell>
          <cell r="BG91">
            <v>1.7689421772956848E-2</v>
          </cell>
          <cell r="BH91">
            <v>1.7689421772956848E-2</v>
          </cell>
          <cell r="BI91">
            <v>1.7689421772956848E-2</v>
          </cell>
          <cell r="BJ91">
            <v>1.7689421772956848E-2</v>
          </cell>
        </row>
        <row r="92">
          <cell r="B92">
            <v>80</v>
          </cell>
          <cell r="C92" t="str">
            <v xml:space="preserve">    De Corto Plazo</v>
          </cell>
          <cell r="D92">
            <v>8.0941103697778505E-3</v>
          </cell>
          <cell r="E92">
            <v>9.0423630277257899E-3</v>
          </cell>
          <cell r="F92">
            <v>1.1004590067843786E-2</v>
          </cell>
          <cell r="G92">
            <v>1.1919511698055425E-2</v>
          </cell>
          <cell r="H92">
            <v>8.8523218724329087E-3</v>
          </cell>
          <cell r="I92">
            <v>8.4054283402959819E-3</v>
          </cell>
          <cell r="J92">
            <v>6.7271071185967648E-3</v>
          </cell>
          <cell r="K92">
            <v>8.6609622441087102E-3</v>
          </cell>
          <cell r="L92">
            <v>8.4779010276288102E-3</v>
          </cell>
          <cell r="M92">
            <v>7.2884749930154577E-3</v>
          </cell>
          <cell r="N92">
            <v>9.0467296909535894E-3</v>
          </cell>
          <cell r="O92">
            <v>7.4253137122442048E-3</v>
          </cell>
          <cell r="P92">
            <v>7.4449643181936521E-3</v>
          </cell>
          <cell r="Q92">
            <v>8.9223776985789208E-3</v>
          </cell>
          <cell r="R92">
            <v>6.841839489312271E-3</v>
          </cell>
          <cell r="S92">
            <v>2.3277635690613838E-2</v>
          </cell>
          <cell r="T92">
            <v>6.0046981934026283E-3</v>
          </cell>
          <cell r="U92">
            <v>4.5863281350584616E-3</v>
          </cell>
          <cell r="V92">
            <v>4.69962447729753E-3</v>
          </cell>
          <cell r="W92">
            <v>8.8088650181619311E-3</v>
          </cell>
          <cell r="X92">
            <v>7.2061943544764195E-3</v>
          </cell>
          <cell r="Y92">
            <v>4.7489222962182574E-3</v>
          </cell>
          <cell r="Z92">
            <v>4.5021973969829364E-3</v>
          </cell>
          <cell r="AA92">
            <v>4.8233309631303374E-3</v>
          </cell>
          <cell r="AB92">
            <v>5.9788402824105307E-3</v>
          </cell>
          <cell r="AC92">
            <v>4.9247890965524411E-3</v>
          </cell>
          <cell r="AD92">
            <v>6.3771256930912389E-3</v>
          </cell>
          <cell r="AE92">
            <v>7.3625057201090515E-3</v>
          </cell>
          <cell r="AF92">
            <v>5.0573333848610777E-3</v>
          </cell>
          <cell r="AG92">
            <v>4.8612708267911755E-3</v>
          </cell>
          <cell r="AH92">
            <v>6.3404252464070903E-3</v>
          </cell>
          <cell r="AI92">
            <v>3.9751618568731207E-3</v>
          </cell>
          <cell r="AJ92">
            <v>4.6107396049009323E-3</v>
          </cell>
          <cell r="AK92">
            <v>4.6102662206322339E-3</v>
          </cell>
          <cell r="AL92">
            <v>7.1848766831429049E-3</v>
          </cell>
          <cell r="AM92">
            <v>2.3233307765765186E-2</v>
          </cell>
          <cell r="AN92">
            <v>5.2810134047784453E-3</v>
          </cell>
          <cell r="AO92">
            <v>7.2319760431244443E-3</v>
          </cell>
          <cell r="AP92">
            <v>4.7229736292739473E-3</v>
          </cell>
          <cell r="AQ92">
            <v>5.4062711524356421E-3</v>
          </cell>
          <cell r="AR92">
            <v>5.4062679409980774E-3</v>
          </cell>
          <cell r="AS92">
            <v>5.4062679409980774E-3</v>
          </cell>
          <cell r="AT92">
            <v>5.4062679409980774E-3</v>
          </cell>
          <cell r="AU92">
            <v>5.4062679409980774E-3</v>
          </cell>
          <cell r="AV92">
            <v>5.4062679409980774E-3</v>
          </cell>
          <cell r="AW92">
            <v>5.4062679409980774E-3</v>
          </cell>
          <cell r="AX92">
            <v>5.4062679409980774E-3</v>
          </cell>
          <cell r="AY92">
            <v>5.4062679409980774E-3</v>
          </cell>
          <cell r="AZ92">
            <v>5.4062679409980774E-3</v>
          </cell>
          <cell r="BA92">
            <v>5.4062679409980774E-3</v>
          </cell>
          <cell r="BB92">
            <v>5.4062679409980774E-3</v>
          </cell>
          <cell r="BC92">
            <v>5.4062679409980774E-3</v>
          </cell>
          <cell r="BD92">
            <v>5.4062679409980774E-3</v>
          </cell>
          <cell r="BE92">
            <v>5.4062679409980774E-3</v>
          </cell>
          <cell r="BF92">
            <v>5.4062679409980774E-3</v>
          </cell>
          <cell r="BG92">
            <v>5.4062679409980774E-3</v>
          </cell>
          <cell r="BH92">
            <v>5.4062679409980774E-3</v>
          </cell>
          <cell r="BI92">
            <v>5.4062679409980774E-3</v>
          </cell>
          <cell r="BJ92">
            <v>5.4062679409980774E-3</v>
          </cell>
        </row>
        <row r="93">
          <cell r="B93">
            <v>81</v>
          </cell>
          <cell r="C93" t="str">
            <v xml:space="preserve">    De Largo Plazo</v>
          </cell>
          <cell r="D93">
            <v>4.4791893648059066E-3</v>
          </cell>
          <cell r="E93">
            <v>4.2962019099655573E-3</v>
          </cell>
          <cell r="F93">
            <v>3.96971471116782E-3</v>
          </cell>
          <cell r="G93">
            <v>4.2888647482972305E-3</v>
          </cell>
          <cell r="H93">
            <v>4.4330550478460969E-3</v>
          </cell>
          <cell r="I93">
            <v>4.3796328128911464E-3</v>
          </cell>
          <cell r="J93">
            <v>4.4395797690262888E-3</v>
          </cell>
          <cell r="K93">
            <v>4.463688257131419E-3</v>
          </cell>
          <cell r="L93">
            <v>4.4526490374836762E-3</v>
          </cell>
          <cell r="M93">
            <v>4.2395458216172134E-3</v>
          </cell>
          <cell r="N93">
            <v>4.1550749746483741E-3</v>
          </cell>
          <cell r="O93">
            <v>4.1432079438017896E-3</v>
          </cell>
          <cell r="P93">
            <v>4.1039107232931872E-3</v>
          </cell>
          <cell r="Q93">
            <v>4.0322892199504403E-3</v>
          </cell>
          <cell r="R93">
            <v>3.9706898009687908E-3</v>
          </cell>
          <cell r="S93">
            <v>4.0493678916814768E-3</v>
          </cell>
          <cell r="T93">
            <v>4.1105592402182313E-3</v>
          </cell>
          <cell r="U93">
            <v>4.0953696633562811E-3</v>
          </cell>
          <cell r="V93">
            <v>4.1936765894634888E-3</v>
          </cell>
          <cell r="W93">
            <v>4.0517888111145399E-3</v>
          </cell>
          <cell r="X93">
            <v>3.9800567446849049E-3</v>
          </cell>
          <cell r="Y93">
            <v>3.9300155944926038E-3</v>
          </cell>
          <cell r="Z93">
            <v>3.9120113649873901E-3</v>
          </cell>
          <cell r="AA93">
            <v>3.9721105834437482E-3</v>
          </cell>
          <cell r="AB93">
            <v>3.9565079069308999E-3</v>
          </cell>
          <cell r="AC93">
            <v>3.8964941887483385E-3</v>
          </cell>
          <cell r="AD93">
            <v>3.6623336972405173E-3</v>
          </cell>
          <cell r="AE93">
            <v>3.7040787849968448E-3</v>
          </cell>
          <cell r="AF93">
            <v>3.6106462919414982E-3</v>
          </cell>
          <cell r="AG93">
            <v>3.4348557570728451E-3</v>
          </cell>
          <cell r="AH93">
            <v>3.4158054036850841E-3</v>
          </cell>
          <cell r="AI93">
            <v>3.4487496880120797E-3</v>
          </cell>
          <cell r="AJ93">
            <v>3.479070342665458E-3</v>
          </cell>
          <cell r="AK93">
            <v>3.2174784968349705E-3</v>
          </cell>
          <cell r="AL93">
            <v>3.3709948888198849E-3</v>
          </cell>
          <cell r="AM93">
            <v>3.1860768832167449E-3</v>
          </cell>
          <cell r="AN93">
            <v>3.2396267193836228E-3</v>
          </cell>
          <cell r="AO93">
            <v>3.2171849534211603E-3</v>
          </cell>
          <cell r="AP93">
            <v>3.0389988639585039E-3</v>
          </cell>
          <cell r="AQ93">
            <v>3.2486999270002048E-3</v>
          </cell>
          <cell r="AR93">
            <v>3.2486990094184875E-3</v>
          </cell>
          <cell r="AS93">
            <v>3.2486990094184875E-3</v>
          </cell>
          <cell r="AT93">
            <v>3.2486990094184875E-3</v>
          </cell>
          <cell r="AU93">
            <v>3.2486990094184875E-3</v>
          </cell>
          <cell r="AV93">
            <v>3.2486990094184875E-3</v>
          </cell>
          <cell r="AW93">
            <v>3.2486990094184875E-3</v>
          </cell>
          <cell r="AX93">
            <v>3.2486990094184875E-3</v>
          </cell>
          <cell r="AY93">
            <v>3.2486990094184875E-3</v>
          </cell>
          <cell r="AZ93">
            <v>3.2486990094184875E-3</v>
          </cell>
          <cell r="BA93">
            <v>3.2486990094184875E-3</v>
          </cell>
          <cell r="BB93">
            <v>3.2486990094184875E-3</v>
          </cell>
          <cell r="BC93">
            <v>3.2486990094184875E-3</v>
          </cell>
          <cell r="BD93">
            <v>3.2486990094184875E-3</v>
          </cell>
          <cell r="BE93">
            <v>3.2486990094184875E-3</v>
          </cell>
          <cell r="BF93">
            <v>3.2486990094184875E-3</v>
          </cell>
          <cell r="BG93">
            <v>3.2486990094184875E-3</v>
          </cell>
          <cell r="BH93">
            <v>3.2486990094184875E-3</v>
          </cell>
          <cell r="BI93">
            <v>3.2486990094184875E-3</v>
          </cell>
          <cell r="BJ93">
            <v>3.2486990094184875E-3</v>
          </cell>
        </row>
        <row r="95">
          <cell r="B95" t="str">
            <v>Inversiones en valores</v>
          </cell>
        </row>
        <row r="96">
          <cell r="B96">
            <v>82</v>
          </cell>
          <cell r="C96" t="str">
            <v>Inversiones en Valores</v>
          </cell>
          <cell r="D96">
            <v>0.262297639609885</v>
          </cell>
          <cell r="E96">
            <v>0.28231072759223275</v>
          </cell>
          <cell r="F96">
            <v>0.26567995174739406</v>
          </cell>
          <cell r="G96">
            <v>0.26792105362224794</v>
          </cell>
          <cell r="H96">
            <v>0.28718003358433403</v>
          </cell>
          <cell r="I96">
            <v>0.26448824537123039</v>
          </cell>
          <cell r="J96">
            <v>0.28406989837033408</v>
          </cell>
          <cell r="K96">
            <v>0.26242160068954901</v>
          </cell>
          <cell r="L96">
            <v>0.27626703778078565</v>
          </cell>
          <cell r="M96">
            <v>0.2723401306073972</v>
          </cell>
          <cell r="N96">
            <v>0.27359356643058086</v>
          </cell>
          <cell r="O96">
            <v>0.2657623824841262</v>
          </cell>
          <cell r="P96">
            <v>0.26358286007131776</v>
          </cell>
          <cell r="Q96">
            <v>0.26857059221757479</v>
          </cell>
          <cell r="R96">
            <v>0.27423889379815164</v>
          </cell>
          <cell r="S96">
            <v>0.26391172991959705</v>
          </cell>
          <cell r="T96">
            <v>0.27863647448165058</v>
          </cell>
          <cell r="U96">
            <v>0.28435721897928734</v>
          </cell>
          <cell r="V96">
            <v>0.2857991830852637</v>
          </cell>
          <cell r="W96">
            <v>0.2910245594336367</v>
          </cell>
          <cell r="X96">
            <v>0.29582069090265667</v>
          </cell>
          <cell r="Y96">
            <v>0.28866181459869544</v>
          </cell>
          <cell r="Z96">
            <v>0.27694658934687544</v>
          </cell>
          <cell r="AA96">
            <v>0.27166628149740857</v>
          </cell>
          <cell r="AB96">
            <v>0.25832293559785618</v>
          </cell>
          <cell r="AC96">
            <v>0.23464590450006845</v>
          </cell>
          <cell r="AD96">
            <v>0.25632579816727874</v>
          </cell>
          <cell r="AE96">
            <v>0.25422706728672417</v>
          </cell>
          <cell r="AF96">
            <v>0.26231133888023239</v>
          </cell>
          <cell r="AG96">
            <v>0.28947017055743507</v>
          </cell>
          <cell r="AH96">
            <v>0.27421949318563404</v>
          </cell>
          <cell r="AI96">
            <v>0.27157330244647571</v>
          </cell>
          <cell r="AJ96">
            <v>0.27928523235766589</v>
          </cell>
          <cell r="AK96">
            <v>0.28212800090883028</v>
          </cell>
          <cell r="AL96">
            <v>0.28353944068748699</v>
          </cell>
          <cell r="AM96">
            <v>0.2744591380844224</v>
          </cell>
          <cell r="AN96">
            <v>0.28624667861232012</v>
          </cell>
          <cell r="AO96">
            <v>0.30485694072917618</v>
          </cell>
          <cell r="AP96">
            <v>0.32795227971963758</v>
          </cell>
          <cell r="AQ96">
            <v>0.31259085802045261</v>
          </cell>
          <cell r="AR96">
            <v>0.3125908374786377</v>
          </cell>
          <cell r="AS96">
            <v>0.3125908374786377</v>
          </cell>
          <cell r="AT96">
            <v>0.3125908374786377</v>
          </cell>
          <cell r="AU96">
            <v>0.3125908374786377</v>
          </cell>
          <cell r="AV96">
            <v>0.3125908374786377</v>
          </cell>
          <cell r="AW96">
            <v>0.3125908374786377</v>
          </cell>
          <cell r="AX96">
            <v>0.3125908374786377</v>
          </cell>
          <cell r="AY96">
            <v>0.3125908374786377</v>
          </cell>
          <cell r="AZ96">
            <v>0.3125908374786377</v>
          </cell>
          <cell r="BA96">
            <v>0.3125908374786377</v>
          </cell>
          <cell r="BB96">
            <v>0.3125908374786377</v>
          </cell>
          <cell r="BC96">
            <v>0.3125908374786377</v>
          </cell>
          <cell r="BD96">
            <v>0.3125908374786377</v>
          </cell>
          <cell r="BE96">
            <v>0.3125908374786377</v>
          </cell>
          <cell r="BF96">
            <v>0.3125908374786377</v>
          </cell>
          <cell r="BG96">
            <v>0.3125908374786377</v>
          </cell>
          <cell r="BH96">
            <v>0.3125908374786377</v>
          </cell>
          <cell r="BI96">
            <v>0.3125908374786377</v>
          </cell>
          <cell r="BJ96">
            <v>0.3125908374786377</v>
          </cell>
        </row>
        <row r="97">
          <cell r="B97">
            <v>83</v>
          </cell>
          <cell r="C97" t="str">
            <v>Titulos para negociar</v>
          </cell>
          <cell r="D97">
            <v>0.13994256836159888</v>
          </cell>
          <cell r="E97">
            <v>0.17281953207681347</v>
          </cell>
          <cell r="F97">
            <v>0.15220078790472033</v>
          </cell>
          <cell r="G97">
            <v>0.16822189910283708</v>
          </cell>
          <cell r="H97">
            <v>0.18684127778665718</v>
          </cell>
          <cell r="I97">
            <v>0.16976452235686995</v>
          </cell>
          <cell r="J97">
            <v>0.18347762936083373</v>
          </cell>
          <cell r="K97">
            <v>0.16189566833745306</v>
          </cell>
          <cell r="L97">
            <v>0.17401779369366452</v>
          </cell>
          <cell r="M97">
            <v>0.17397702048712468</v>
          </cell>
          <cell r="N97">
            <v>0.17216099223866116</v>
          </cell>
          <cell r="O97">
            <v>0.1680816553129835</v>
          </cell>
          <cell r="P97">
            <v>0.17096214678685764</v>
          </cell>
          <cell r="Q97">
            <v>0.1757893833265847</v>
          </cell>
          <cell r="R97">
            <v>0.18137091371278993</v>
          </cell>
          <cell r="S97">
            <v>0.16686794677975847</v>
          </cell>
          <cell r="T97">
            <v>0.17764894634565856</v>
          </cell>
          <cell r="U97">
            <v>0.18632148235588358</v>
          </cell>
          <cell r="V97">
            <v>0.18453513606208707</v>
          </cell>
          <cell r="W97">
            <v>0.1917523416159386</v>
          </cell>
          <cell r="X97">
            <v>0.18614503849186773</v>
          </cell>
          <cell r="Y97">
            <v>0.1829189888869972</v>
          </cell>
          <cell r="Z97">
            <v>0.180815224990934</v>
          </cell>
          <cell r="AA97">
            <v>0.1758399116280312</v>
          </cell>
          <cell r="AB97">
            <v>0.16128235115907891</v>
          </cell>
          <cell r="AC97">
            <v>0.13492732499608073</v>
          </cell>
          <cell r="AD97">
            <v>0.15275704988669156</v>
          </cell>
          <cell r="AE97">
            <v>0.15197998247780115</v>
          </cell>
          <cell r="AF97">
            <v>0.14760222098912962</v>
          </cell>
          <cell r="AG97">
            <v>0.17543473309234728</v>
          </cell>
          <cell r="AH97">
            <v>0.15814220879577945</v>
          </cell>
          <cell r="AI97">
            <v>0.1517329687497552</v>
          </cell>
          <cell r="AJ97">
            <v>0.16189926498911225</v>
          </cell>
          <cell r="AK97">
            <v>0.16337626060105806</v>
          </cell>
          <cell r="AL97">
            <v>0.17667993078824143</v>
          </cell>
          <cell r="AM97">
            <v>0.17087320179314142</v>
          </cell>
          <cell r="AN97">
            <v>0.1781197115743364</v>
          </cell>
          <cell r="AO97">
            <v>0.19078827479941743</v>
          </cell>
          <cell r="AP97">
            <v>0.20417898891483854</v>
          </cell>
          <cell r="AQ97">
            <v>0.20614233191010647</v>
          </cell>
          <cell r="AR97">
            <v>0.20614230632781982</v>
          </cell>
          <cell r="AS97">
            <v>0.20614230632781982</v>
          </cell>
          <cell r="AT97">
            <v>0.20614230632781982</v>
          </cell>
          <cell r="AU97">
            <v>0.20614230632781982</v>
          </cell>
          <cell r="AV97">
            <v>0.20614230632781982</v>
          </cell>
          <cell r="AW97">
            <v>0.20614230632781982</v>
          </cell>
          <cell r="AX97">
            <v>0.20614230632781982</v>
          </cell>
          <cell r="AY97">
            <v>0.20614230632781982</v>
          </cell>
          <cell r="AZ97">
            <v>0.20614230632781982</v>
          </cell>
          <cell r="BA97">
            <v>0.20614230632781982</v>
          </cell>
          <cell r="BB97">
            <v>0.20614230632781982</v>
          </cell>
          <cell r="BC97">
            <v>0.20614230632781982</v>
          </cell>
          <cell r="BD97">
            <v>0.20614230632781982</v>
          </cell>
          <cell r="BE97">
            <v>0.20614230632781982</v>
          </cell>
          <cell r="BF97">
            <v>0.20614230632781982</v>
          </cell>
          <cell r="BG97">
            <v>0.20614230632781982</v>
          </cell>
          <cell r="BH97">
            <v>0.20614230632781982</v>
          </cell>
          <cell r="BI97">
            <v>0.20614230632781982</v>
          </cell>
          <cell r="BJ97">
            <v>0.20614230632781982</v>
          </cell>
        </row>
        <row r="98">
          <cell r="B98">
            <v>84</v>
          </cell>
          <cell r="C98" t="str">
            <v>Sin restricción</v>
          </cell>
          <cell r="D98">
            <v>2.2592449461393698E-2</v>
          </cell>
          <cell r="E98">
            <v>6.0921794028477888E-2</v>
          </cell>
          <cell r="F98">
            <v>2.0564027852654015E-2</v>
          </cell>
          <cell r="G98">
            <v>4.5426773167210659E-2</v>
          </cell>
          <cell r="H98">
            <v>3.9401077750760904E-2</v>
          </cell>
          <cell r="I98">
            <v>2.7344710209719732E-2</v>
          </cell>
          <cell r="J98">
            <v>5.6869497071927864E-2</v>
          </cell>
          <cell r="K98">
            <v>4.3485341328973734E-2</v>
          </cell>
          <cell r="L98">
            <v>6.4918561360891816E-2</v>
          </cell>
          <cell r="M98">
            <v>3.3354490057180934E-2</v>
          </cell>
          <cell r="N98">
            <v>4.1852954982348846E-2</v>
          </cell>
          <cell r="O98">
            <v>4.0975735904812176E-2</v>
          </cell>
          <cell r="P98">
            <v>2.8265332635282844E-2</v>
          </cell>
          <cell r="Q98">
            <v>2.3585818446139283E-2</v>
          </cell>
          <cell r="R98">
            <v>2.5154807158192251E-3</v>
          </cell>
          <cell r="S98">
            <v>4.8482626583133273E-3</v>
          </cell>
          <cell r="T98">
            <v>1.5178422178620062E-2</v>
          </cell>
          <cell r="U98">
            <v>7.370883926829273E-3</v>
          </cell>
          <cell r="V98">
            <v>2.6215150244012633E-2</v>
          </cell>
          <cell r="W98">
            <v>2.5044317009282818E-2</v>
          </cell>
          <cell r="X98">
            <v>8.2719535486073335E-3</v>
          </cell>
          <cell r="Y98">
            <v>8.2929766602419311E-3</v>
          </cell>
          <cell r="Z98">
            <v>1.7464238599523965E-2</v>
          </cell>
          <cell r="AA98">
            <v>2.1415834857385106E-2</v>
          </cell>
          <cell r="AB98">
            <v>2.4336593576169595E-2</v>
          </cell>
          <cell r="AC98">
            <v>2.513074479183432E-2</v>
          </cell>
          <cell r="AD98">
            <v>2.573502368929596E-2</v>
          </cell>
          <cell r="AE98">
            <v>1.5360579603763599E-2</v>
          </cell>
          <cell r="AF98">
            <v>2.5578205844958939E-2</v>
          </cell>
          <cell r="AG98">
            <v>3.7753357431455116E-2</v>
          </cell>
          <cell r="AH98">
            <v>1.882399604990425E-2</v>
          </cell>
          <cell r="AI98">
            <v>2.1848965216805051E-2</v>
          </cell>
          <cell r="AJ98">
            <v>1.8931295313245874E-2</v>
          </cell>
          <cell r="AK98">
            <v>1.0915279400959019E-2</v>
          </cell>
          <cell r="AL98">
            <v>1.5097506022860941E-2</v>
          </cell>
          <cell r="AM98">
            <v>7.6548050024287852E-3</v>
          </cell>
          <cell r="AN98">
            <v>9.2985465858026715E-3</v>
          </cell>
          <cell r="AO98">
            <v>8.1448473367566557E-3</v>
          </cell>
          <cell r="AP98">
            <v>1.0824950736917823E-2</v>
          </cell>
          <cell r="AQ98">
            <v>2.4966964173264328E-2</v>
          </cell>
          <cell r="AR98">
            <v>2.4966955184936523E-2</v>
          </cell>
          <cell r="AS98">
            <v>2.4966955184936523E-2</v>
          </cell>
          <cell r="AT98">
            <v>2.4966955184936523E-2</v>
          </cell>
          <cell r="AU98">
            <v>2.4966955184936523E-2</v>
          </cell>
          <cell r="AV98">
            <v>2.4966955184936523E-2</v>
          </cell>
          <cell r="AW98">
            <v>2.4966955184936523E-2</v>
          </cell>
          <cell r="AX98">
            <v>2.4966955184936523E-2</v>
          </cell>
          <cell r="AY98">
            <v>2.4966955184936523E-2</v>
          </cell>
          <cell r="AZ98">
            <v>2.4966955184936523E-2</v>
          </cell>
          <cell r="BA98">
            <v>2.4966955184936523E-2</v>
          </cell>
          <cell r="BB98">
            <v>2.4966955184936523E-2</v>
          </cell>
          <cell r="BC98">
            <v>2.4966955184936523E-2</v>
          </cell>
          <cell r="BD98">
            <v>2.4966955184936523E-2</v>
          </cell>
          <cell r="BE98">
            <v>2.4966955184936523E-2</v>
          </cell>
          <cell r="BF98">
            <v>2.4966955184936523E-2</v>
          </cell>
          <cell r="BG98">
            <v>2.4966955184936523E-2</v>
          </cell>
          <cell r="BH98">
            <v>2.4966955184936523E-2</v>
          </cell>
          <cell r="BI98">
            <v>2.4966955184936523E-2</v>
          </cell>
          <cell r="BJ98">
            <v>2.4966955184936523E-2</v>
          </cell>
        </row>
        <row r="99">
          <cell r="B99">
            <v>85</v>
          </cell>
          <cell r="C99" t="str">
            <v>Reportadas</v>
          </cell>
          <cell r="D99">
            <v>9.2693672614687056E-2</v>
          </cell>
          <cell r="E99">
            <v>8.214561023639691E-2</v>
          </cell>
          <cell r="F99">
            <v>9.9856473827277178E-2</v>
          </cell>
          <cell r="G99">
            <v>9.0347296191793228E-2</v>
          </cell>
          <cell r="H99">
            <v>0.1194263056861827</v>
          </cell>
          <cell r="I99">
            <v>0.10622803455254953</v>
          </cell>
          <cell r="J99">
            <v>7.759509472772895E-2</v>
          </cell>
          <cell r="K99">
            <v>8.6863540354303256E-2</v>
          </cell>
          <cell r="L99">
            <v>7.4694143647625041E-2</v>
          </cell>
          <cell r="M99">
            <v>9.2806074364543537E-2</v>
          </cell>
          <cell r="N99">
            <v>9.8289509771109465E-2</v>
          </cell>
          <cell r="O99">
            <v>7.5002276163178686E-2</v>
          </cell>
          <cell r="P99">
            <v>9.2147091264146774E-2</v>
          </cell>
          <cell r="Q99">
            <v>0.10850326034007916</v>
          </cell>
          <cell r="R99">
            <v>0.10805205793397366</v>
          </cell>
          <cell r="S99">
            <v>9.9644169717347589E-2</v>
          </cell>
          <cell r="T99">
            <v>0.10677182145155932</v>
          </cell>
          <cell r="U99">
            <v>0.1273305199209297</v>
          </cell>
          <cell r="V99">
            <v>0.11988821508651087</v>
          </cell>
          <cell r="W99">
            <v>0.11960365565407796</v>
          </cell>
          <cell r="X99">
            <v>0.13047072994936759</v>
          </cell>
          <cell r="Y99">
            <v>0.12214812001236414</v>
          </cell>
          <cell r="Z99">
            <v>0.12227939897100691</v>
          </cell>
          <cell r="AA99">
            <v>0.10614882784064486</v>
          </cell>
          <cell r="AB99">
            <v>8.464579831707425E-2</v>
          </cell>
          <cell r="AC99">
            <v>6.4319900485091008E-2</v>
          </cell>
          <cell r="AD99">
            <v>6.8105655774850837E-2</v>
          </cell>
          <cell r="AE99">
            <v>7.5861183801460452E-2</v>
          </cell>
          <cell r="AF99">
            <v>6.2246335967949956E-2</v>
          </cell>
          <cell r="AG99">
            <v>8.6486567010683676E-2</v>
          </cell>
          <cell r="AH99">
            <v>8.6925895079967702E-2</v>
          </cell>
          <cell r="AI99">
            <v>7.9518751613963073E-2</v>
          </cell>
          <cell r="AJ99">
            <v>8.7712655454864924E-2</v>
          </cell>
          <cell r="AK99">
            <v>0.10337897257695702</v>
          </cell>
          <cell r="AL99">
            <v>0.13686390457908498</v>
          </cell>
          <cell r="AM99">
            <v>0.12555036392576963</v>
          </cell>
          <cell r="AN99">
            <v>0.13102595655881261</v>
          </cell>
          <cell r="AO99">
            <v>0.12469899762811061</v>
          </cell>
          <cell r="AP99">
            <v>0.13277246441567861</v>
          </cell>
          <cell r="AQ99">
            <v>0.12315971185133533</v>
          </cell>
          <cell r="AR99">
            <v>0.12315970659255981</v>
          </cell>
          <cell r="AS99">
            <v>0.12315970659255981</v>
          </cell>
          <cell r="AT99">
            <v>0.12315970659255981</v>
          </cell>
          <cell r="AU99">
            <v>0.12315970659255981</v>
          </cell>
          <cell r="AV99">
            <v>0.12315970659255981</v>
          </cell>
          <cell r="AW99">
            <v>0.12315970659255981</v>
          </cell>
          <cell r="AX99">
            <v>0.12315970659255981</v>
          </cell>
          <cell r="AY99">
            <v>0.12315970659255981</v>
          </cell>
          <cell r="AZ99">
            <v>0.12315970659255981</v>
          </cell>
          <cell r="BA99">
            <v>0.12315970659255981</v>
          </cell>
          <cell r="BB99">
            <v>0.12315970659255981</v>
          </cell>
          <cell r="BC99">
            <v>0.12315970659255981</v>
          </cell>
          <cell r="BD99">
            <v>0.12315970659255981</v>
          </cell>
          <cell r="BE99">
            <v>0.12315970659255981</v>
          </cell>
          <cell r="BF99">
            <v>0.12315970659255981</v>
          </cell>
          <cell r="BG99">
            <v>0.12315970659255981</v>
          </cell>
          <cell r="BH99">
            <v>0.12315970659255981</v>
          </cell>
          <cell r="BI99">
            <v>0.12315970659255981</v>
          </cell>
          <cell r="BJ99">
            <v>0.12315970659255981</v>
          </cell>
        </row>
        <row r="100">
          <cell r="B100">
            <v>86</v>
          </cell>
          <cell r="C100" t="str">
            <v>En Préstamo o Garantía</v>
          </cell>
          <cell r="D100">
            <v>2.4656446285518125E-2</v>
          </cell>
          <cell r="E100">
            <v>2.9752127811938672E-2</v>
          </cell>
          <cell r="F100">
            <v>3.1780286224789144E-2</v>
          </cell>
          <cell r="G100">
            <v>3.2447829743833208E-2</v>
          </cell>
          <cell r="H100">
            <v>2.8013894349713589E-2</v>
          </cell>
          <cell r="I100">
            <v>3.6191777594600696E-2</v>
          </cell>
          <cell r="J100">
            <v>4.9013037561176934E-2</v>
          </cell>
          <cell r="K100">
            <v>3.1546786654176054E-2</v>
          </cell>
          <cell r="L100">
            <v>3.4405088685147675E-2</v>
          </cell>
          <cell r="M100">
            <v>4.7816456065400206E-2</v>
          </cell>
          <cell r="N100">
            <v>3.2018527485202855E-2</v>
          </cell>
          <cell r="O100">
            <v>5.2103643244992642E-2</v>
          </cell>
          <cell r="P100">
            <v>5.0549722887428018E-2</v>
          </cell>
          <cell r="Q100">
            <v>4.3700304540366268E-2</v>
          </cell>
          <cell r="R100">
            <v>7.0803375062997054E-2</v>
          </cell>
          <cell r="S100">
            <v>6.2375514404097575E-2</v>
          </cell>
          <cell r="T100">
            <v>5.5698702715479179E-2</v>
          </cell>
          <cell r="U100">
            <v>5.1620078508124619E-2</v>
          </cell>
          <cell r="V100">
            <v>3.8431770731563564E-2</v>
          </cell>
          <cell r="W100">
            <v>4.7104368952577795E-2</v>
          </cell>
          <cell r="X100">
            <v>4.7402354993892781E-2</v>
          </cell>
          <cell r="Y100">
            <v>5.2477892214391142E-2</v>
          </cell>
          <cell r="Z100">
            <v>4.1071587420403129E-2</v>
          </cell>
          <cell r="AA100">
            <v>4.8275248930001249E-2</v>
          </cell>
          <cell r="AB100">
            <v>5.2299959265835083E-2</v>
          </cell>
          <cell r="AC100">
            <v>4.5476679719155415E-2</v>
          </cell>
          <cell r="AD100">
            <v>5.8916370422544766E-2</v>
          </cell>
          <cell r="AE100">
            <v>6.0758219072577106E-2</v>
          </cell>
          <cell r="AF100">
            <v>5.9777679176220691E-2</v>
          </cell>
          <cell r="AG100">
            <v>5.1194808650208465E-2</v>
          </cell>
          <cell r="AH100">
            <v>5.2392317665907503E-2</v>
          </cell>
          <cell r="AI100">
            <v>5.0365251918987074E-2</v>
          </cell>
          <cell r="AJ100">
            <v>5.5255314221001453E-2</v>
          </cell>
          <cell r="AK100">
            <v>4.9082008623142007E-2</v>
          </cell>
          <cell r="AL100">
            <v>2.4718520186295525E-2</v>
          </cell>
          <cell r="AM100">
            <v>3.7668032864942996E-2</v>
          </cell>
          <cell r="AN100">
            <v>3.7795208429721096E-2</v>
          </cell>
          <cell r="AO100">
            <v>5.7944429834550171E-2</v>
          </cell>
          <cell r="AP100">
            <v>6.0581573762242116E-2</v>
          </cell>
          <cell r="AQ100">
            <v>5.8015655885506792E-2</v>
          </cell>
          <cell r="AR100">
            <v>5.8015644550323486E-2</v>
          </cell>
          <cell r="AS100">
            <v>5.8015644550323486E-2</v>
          </cell>
          <cell r="AT100">
            <v>5.8015644550323486E-2</v>
          </cell>
          <cell r="AU100">
            <v>5.8015644550323486E-2</v>
          </cell>
          <cell r="AV100">
            <v>5.8015644550323486E-2</v>
          </cell>
          <cell r="AW100">
            <v>5.8015644550323486E-2</v>
          </cell>
          <cell r="AX100">
            <v>5.8015644550323486E-2</v>
          </cell>
          <cell r="AY100">
            <v>5.8015644550323486E-2</v>
          </cell>
          <cell r="AZ100">
            <v>5.8015644550323486E-2</v>
          </cell>
          <cell r="BA100">
            <v>5.8015644550323486E-2</v>
          </cell>
          <cell r="BB100">
            <v>5.8015644550323486E-2</v>
          </cell>
          <cell r="BC100">
            <v>5.8015644550323486E-2</v>
          </cell>
          <cell r="BD100">
            <v>5.8015644550323486E-2</v>
          </cell>
          <cell r="BE100">
            <v>5.8015644550323486E-2</v>
          </cell>
          <cell r="BF100">
            <v>5.8015644550323486E-2</v>
          </cell>
          <cell r="BG100">
            <v>5.8015644550323486E-2</v>
          </cell>
          <cell r="BH100">
            <v>5.8015644550323486E-2</v>
          </cell>
          <cell r="BI100">
            <v>5.8015644550323486E-2</v>
          </cell>
          <cell r="BJ100">
            <v>5.8015644550323486E-2</v>
          </cell>
        </row>
        <row r="101">
          <cell r="B101">
            <v>87</v>
          </cell>
          <cell r="C101" t="str">
            <v>Titulos disponibles para la venta</v>
          </cell>
          <cell r="D101">
            <v>0.10926400723696379</v>
          </cell>
          <cell r="E101">
            <v>9.6717251183281325E-2</v>
          </cell>
          <cell r="F101">
            <v>0.10125762686847323</v>
          </cell>
          <cell r="G101">
            <v>8.6994872749806107E-2</v>
          </cell>
          <cell r="H101">
            <v>8.7477490793155616E-2</v>
          </cell>
          <cell r="I101">
            <v>8.2202772840428942E-2</v>
          </cell>
          <cell r="J101">
            <v>8.816461996568152E-2</v>
          </cell>
          <cell r="K101">
            <v>8.8150604282841008E-2</v>
          </cell>
          <cell r="L101">
            <v>8.9731787116881581E-2</v>
          </cell>
          <cell r="M101">
            <v>8.6548424169512361E-2</v>
          </cell>
          <cell r="N101">
            <v>8.9455945364238953E-2</v>
          </cell>
          <cell r="O101">
            <v>8.5583336078990893E-2</v>
          </cell>
          <cell r="P101">
            <v>8.0486885969696761E-2</v>
          </cell>
          <cell r="Q101">
            <v>8.0809200422016531E-2</v>
          </cell>
          <cell r="R101">
            <v>8.0996789573666503E-2</v>
          </cell>
          <cell r="S101">
            <v>8.5385815625678152E-2</v>
          </cell>
          <cell r="T101">
            <v>8.9022441806044447E-2</v>
          </cell>
          <cell r="U101">
            <v>8.6423558232978287E-2</v>
          </cell>
          <cell r="V101">
            <v>8.9261912309423361E-2</v>
          </cell>
          <cell r="W101">
            <v>8.7574913949184999E-2</v>
          </cell>
          <cell r="X101">
            <v>9.7997415934355792E-2</v>
          </cell>
          <cell r="Y101">
            <v>9.4026771558415892E-2</v>
          </cell>
          <cell r="Z101">
            <v>8.4050633588094309E-2</v>
          </cell>
          <cell r="AA101">
            <v>8.3526766770792529E-2</v>
          </cell>
          <cell r="AB101">
            <v>8.4697455858139425E-2</v>
          </cell>
          <cell r="AC101">
            <v>8.7078762857080411E-2</v>
          </cell>
          <cell r="AD101">
            <v>9.1254740317937136E-2</v>
          </cell>
          <cell r="AE101">
            <v>8.975494942235776E-2</v>
          </cell>
          <cell r="AF101">
            <v>0.10236961811891074</v>
          </cell>
          <cell r="AG101">
            <v>0.10204294201510129</v>
          </cell>
          <cell r="AH101">
            <v>0.10431530868011582</v>
          </cell>
          <cell r="AI101">
            <v>0.10773626271146466</v>
          </cell>
          <cell r="AJ101">
            <v>0.10547356006148038</v>
          </cell>
          <cell r="AK101">
            <v>0.10709284407522314</v>
          </cell>
          <cell r="AL101">
            <v>9.5295038263975756E-2</v>
          </cell>
          <cell r="AM101">
            <v>9.2186586414477925E-2</v>
          </cell>
          <cell r="AN101">
            <v>9.6634580886785282E-2</v>
          </cell>
          <cell r="AO101">
            <v>0.10292097379195185</v>
          </cell>
          <cell r="AP101">
            <v>0.11314202558964134</v>
          </cell>
          <cell r="AQ101">
            <v>9.5393932913502719E-2</v>
          </cell>
          <cell r="AR101">
            <v>9.5393896102905273E-2</v>
          </cell>
          <cell r="AS101">
            <v>9.5393896102905273E-2</v>
          </cell>
          <cell r="AT101">
            <v>9.5393896102905273E-2</v>
          </cell>
          <cell r="AU101">
            <v>9.5393896102905273E-2</v>
          </cell>
          <cell r="AV101">
            <v>9.5393896102905273E-2</v>
          </cell>
          <cell r="AW101">
            <v>9.5393896102905273E-2</v>
          </cell>
          <cell r="AX101">
            <v>9.5393896102905273E-2</v>
          </cell>
          <cell r="AY101">
            <v>9.5393896102905273E-2</v>
          </cell>
          <cell r="AZ101">
            <v>9.5393896102905273E-2</v>
          </cell>
          <cell r="BA101">
            <v>9.5393896102905273E-2</v>
          </cell>
          <cell r="BB101">
            <v>9.5393896102905273E-2</v>
          </cell>
          <cell r="BC101">
            <v>9.5393896102905273E-2</v>
          </cell>
          <cell r="BD101">
            <v>9.5393896102905273E-2</v>
          </cell>
          <cell r="BE101">
            <v>9.5393896102905273E-2</v>
          </cell>
          <cell r="BF101">
            <v>9.5393896102905273E-2</v>
          </cell>
          <cell r="BG101">
            <v>9.5393896102905273E-2</v>
          </cell>
          <cell r="BH101">
            <v>9.5393896102905273E-2</v>
          </cell>
          <cell r="BI101">
            <v>9.5393896102905273E-2</v>
          </cell>
          <cell r="BJ101">
            <v>9.5393896102905273E-2</v>
          </cell>
        </row>
        <row r="102">
          <cell r="B102">
            <v>88</v>
          </cell>
          <cell r="C102" t="str">
            <v>Sin restricción</v>
          </cell>
          <cell r="D102">
            <v>1.1861636699241522E-2</v>
          </cell>
          <cell r="E102">
            <v>2.650685469924062E-2</v>
          </cell>
          <cell r="F102">
            <v>1.2755004637208295E-2</v>
          </cell>
          <cell r="G102">
            <v>2.2758585984761076E-2</v>
          </cell>
          <cell r="H102">
            <v>3.509440561423529E-2</v>
          </cell>
          <cell r="I102">
            <v>2.0176881361391393E-2</v>
          </cell>
          <cell r="J102">
            <v>3.5216793417371377E-2</v>
          </cell>
          <cell r="K102">
            <v>4.0548952388111813E-2</v>
          </cell>
          <cell r="L102">
            <v>4.5827963515444381E-2</v>
          </cell>
          <cell r="M102">
            <v>1.3230074768095845E-2</v>
          </cell>
          <cell r="N102">
            <v>1.442903534769876E-2</v>
          </cell>
          <cell r="O102">
            <v>2.1791829618743784E-2</v>
          </cell>
          <cell r="P102">
            <v>1.5149004960486524E-2</v>
          </cell>
          <cell r="Q102">
            <v>5.8494305604013478E-3</v>
          </cell>
          <cell r="R102">
            <v>6.4410510638929983E-3</v>
          </cell>
          <cell r="S102">
            <v>1.031175884917198E-2</v>
          </cell>
          <cell r="T102">
            <v>2.1333986646501352E-2</v>
          </cell>
          <cell r="U102">
            <v>1.7376295196858162E-2</v>
          </cell>
          <cell r="V102">
            <v>1.7921504196846141E-2</v>
          </cell>
          <cell r="W102">
            <v>1.9429919337176242E-2</v>
          </cell>
          <cell r="X102">
            <v>1.9234243544664763E-2</v>
          </cell>
          <cell r="Y102">
            <v>2.3150460043233588E-2</v>
          </cell>
          <cell r="Z102">
            <v>3.1922022015531779E-2</v>
          </cell>
          <cell r="AA102">
            <v>2.6772141221290756E-2</v>
          </cell>
          <cell r="AB102">
            <v>2.715593451475971E-2</v>
          </cell>
          <cell r="AC102">
            <v>2.2509112088818586E-2</v>
          </cell>
          <cell r="AD102">
            <v>2.038855906063505E-2</v>
          </cell>
          <cell r="AE102">
            <v>2.8214682887379643E-2</v>
          </cell>
          <cell r="AF102">
            <v>2.7554756786817191E-2</v>
          </cell>
          <cell r="AG102">
            <v>2.0606498451622865E-2</v>
          </cell>
          <cell r="AH102">
            <v>2.5096455397728406E-2</v>
          </cell>
          <cell r="AI102">
            <v>2.2093374558147368E-2</v>
          </cell>
          <cell r="AJ102">
            <v>1.7423939808358747E-2</v>
          </cell>
          <cell r="AK102">
            <v>2.4563285536972863E-2</v>
          </cell>
          <cell r="AL102">
            <v>2.612965905030995E-2</v>
          </cell>
          <cell r="AM102">
            <v>4.2030143059104269E-2</v>
          </cell>
          <cell r="AN102">
            <v>3.9556295575901151E-2</v>
          </cell>
          <cell r="AO102">
            <v>4.3038489010830593E-2</v>
          </cell>
          <cell r="AP102">
            <v>4.3463078355745165E-2</v>
          </cell>
          <cell r="AQ102">
            <v>3.9100101461842597E-2</v>
          </cell>
          <cell r="AR102">
            <v>3.9100080728530884E-2</v>
          </cell>
          <cell r="AS102">
            <v>3.9100080728530884E-2</v>
          </cell>
          <cell r="AT102">
            <v>3.9100080728530884E-2</v>
          </cell>
          <cell r="AU102">
            <v>3.9100080728530884E-2</v>
          </cell>
          <cell r="AV102">
            <v>3.9100080728530884E-2</v>
          </cell>
          <cell r="AW102">
            <v>3.9100080728530884E-2</v>
          </cell>
          <cell r="AX102">
            <v>3.9100080728530884E-2</v>
          </cell>
          <cell r="AY102">
            <v>3.9100080728530884E-2</v>
          </cell>
          <cell r="AZ102">
            <v>3.9100080728530884E-2</v>
          </cell>
          <cell r="BA102">
            <v>3.9100080728530884E-2</v>
          </cell>
          <cell r="BB102">
            <v>3.9100080728530884E-2</v>
          </cell>
          <cell r="BC102">
            <v>3.9100080728530884E-2</v>
          </cell>
          <cell r="BD102">
            <v>3.9100080728530884E-2</v>
          </cell>
          <cell r="BE102">
            <v>3.9100080728530884E-2</v>
          </cell>
          <cell r="BF102">
            <v>3.9100080728530884E-2</v>
          </cell>
          <cell r="BG102">
            <v>3.9100080728530884E-2</v>
          </cell>
          <cell r="BH102">
            <v>3.9100080728530884E-2</v>
          </cell>
          <cell r="BI102">
            <v>3.9100080728530884E-2</v>
          </cell>
          <cell r="BJ102">
            <v>3.9100080728530884E-2</v>
          </cell>
        </row>
        <row r="103">
          <cell r="B103">
            <v>89</v>
          </cell>
          <cell r="C103" t="str">
            <v>Reportadas</v>
          </cell>
          <cell r="D103">
            <v>9.7062468507301006E-2</v>
          </cell>
          <cell r="E103">
            <v>6.9885204627831987E-2</v>
          </cell>
          <cell r="F103">
            <v>8.8086660698210278E-2</v>
          </cell>
          <cell r="G103">
            <v>6.3803454450014799E-2</v>
          </cell>
          <cell r="H103">
            <v>4.9204392531188586E-2</v>
          </cell>
          <cell r="I103">
            <v>6.1103485202171966E-2</v>
          </cell>
          <cell r="J103">
            <v>5.2352240458575214E-2</v>
          </cell>
          <cell r="K103">
            <v>4.6941043474565361E-2</v>
          </cell>
          <cell r="L103">
            <v>4.3266984341532685E-2</v>
          </cell>
          <cell r="M103">
            <v>7.2699901658678567E-2</v>
          </cell>
          <cell r="N103">
            <v>7.4386697403611687E-2</v>
          </cell>
          <cell r="O103">
            <v>6.3190606289081241E-2</v>
          </cell>
          <cell r="P103">
            <v>6.4747368331428315E-2</v>
          </cell>
          <cell r="Q103">
            <v>7.430298003802481E-2</v>
          </cell>
          <cell r="R103">
            <v>7.3972488190723121E-2</v>
          </cell>
          <cell r="S103">
            <v>7.3928915737712347E-2</v>
          </cell>
          <cell r="T103">
            <v>6.7086230545037193E-2</v>
          </cell>
          <cell r="U103">
            <v>6.8470274773962239E-2</v>
          </cell>
          <cell r="V103">
            <v>7.0768840819521367E-2</v>
          </cell>
          <cell r="W103">
            <v>6.7605942477479794E-2</v>
          </cell>
          <cell r="X103">
            <v>7.1379938349939248E-2</v>
          </cell>
          <cell r="Y103">
            <v>7.0358416955085004E-2</v>
          </cell>
          <cell r="Z103">
            <v>5.159480473734103E-2</v>
          </cell>
          <cell r="AA103">
            <v>5.6152207870632034E-2</v>
          </cell>
          <cell r="AB103">
            <v>5.693620275036769E-2</v>
          </cell>
          <cell r="AC103">
            <v>6.3794398875493832E-2</v>
          </cell>
          <cell r="AD103">
            <v>6.7280966138882903E-2</v>
          </cell>
          <cell r="AE103">
            <v>6.0659249995018018E-2</v>
          </cell>
          <cell r="AF103">
            <v>7.4077429575381479E-2</v>
          </cell>
          <cell r="AG103">
            <v>8.0854601796413961E-2</v>
          </cell>
          <cell r="AH103">
            <v>7.8628039929538748E-2</v>
          </cell>
          <cell r="AI103">
            <v>8.504445805526871E-2</v>
          </cell>
          <cell r="AJ103">
            <v>8.7469843942174733E-2</v>
          </cell>
          <cell r="AK103">
            <v>8.1959019001327682E-2</v>
          </cell>
          <cell r="AL103">
            <v>5.2393779010537683E-2</v>
          </cell>
          <cell r="AM103">
            <v>4.1668774112042631E-2</v>
          </cell>
          <cell r="AN103">
            <v>5.6515157575003271E-2</v>
          </cell>
          <cell r="AO103">
            <v>5.934513714707948E-2</v>
          </cell>
          <cell r="AP103">
            <v>6.9077736954927971E-2</v>
          </cell>
          <cell r="AQ103">
            <v>5.577152716859389E-2</v>
          </cell>
          <cell r="AR103">
            <v>5.5771499872207642E-2</v>
          </cell>
          <cell r="AS103">
            <v>5.5771499872207642E-2</v>
          </cell>
          <cell r="AT103">
            <v>5.5771499872207642E-2</v>
          </cell>
          <cell r="AU103">
            <v>5.5771499872207642E-2</v>
          </cell>
          <cell r="AV103">
            <v>5.5771499872207642E-2</v>
          </cell>
          <cell r="AW103">
            <v>5.5771499872207642E-2</v>
          </cell>
          <cell r="AX103">
            <v>5.5771499872207642E-2</v>
          </cell>
          <cell r="AY103">
            <v>5.5771499872207642E-2</v>
          </cell>
          <cell r="AZ103">
            <v>5.5771499872207642E-2</v>
          </cell>
          <cell r="BA103">
            <v>5.5771499872207642E-2</v>
          </cell>
          <cell r="BB103">
            <v>5.5771499872207642E-2</v>
          </cell>
          <cell r="BC103">
            <v>5.5771499872207642E-2</v>
          </cell>
          <cell r="BD103">
            <v>5.5771499872207642E-2</v>
          </cell>
          <cell r="BE103">
            <v>5.5771499872207642E-2</v>
          </cell>
          <cell r="BF103">
            <v>5.5771499872207642E-2</v>
          </cell>
          <cell r="BG103">
            <v>5.5771499872207642E-2</v>
          </cell>
          <cell r="BH103">
            <v>5.5771499872207642E-2</v>
          </cell>
          <cell r="BI103">
            <v>5.5771499872207642E-2</v>
          </cell>
          <cell r="BJ103">
            <v>5.5771499872207642E-2</v>
          </cell>
        </row>
        <row r="104">
          <cell r="B104">
            <v>90</v>
          </cell>
          <cell r="C104" t="str">
            <v>En Préstamo o Garantía</v>
          </cell>
          <cell r="D104">
            <v>3.3990203042126918E-4</v>
          </cell>
          <cell r="E104">
            <v>3.2519185620872448E-4</v>
          </cell>
          <cell r="F104">
            <v>4.1596153305465826E-4</v>
          </cell>
          <cell r="G104">
            <v>4.3283231503022653E-4</v>
          </cell>
          <cell r="H104">
            <v>3.1786926477317405E-3</v>
          </cell>
          <cell r="I104">
            <v>9.2240627686559129E-4</v>
          </cell>
          <cell r="J104">
            <v>5.9558608973492235E-4</v>
          </cell>
          <cell r="K104">
            <v>6.6060842016383377E-4</v>
          </cell>
          <cell r="L104">
            <v>6.3683925990451321E-4</v>
          </cell>
          <cell r="M104">
            <v>6.1844774273795648E-4</v>
          </cell>
          <cell r="N104">
            <v>6.4021261292852372E-4</v>
          </cell>
          <cell r="O104">
            <v>6.0090017116587598E-4</v>
          </cell>
          <cell r="P104">
            <v>5.9051267778191996E-4</v>
          </cell>
          <cell r="Q104">
            <v>6.5678982359036677E-4</v>
          </cell>
          <cell r="R104">
            <v>5.8325031905038334E-4</v>
          </cell>
          <cell r="S104">
            <v>1.1451410387938287E-3</v>
          </cell>
          <cell r="T104">
            <v>6.0222461450589501E-4</v>
          </cell>
          <cell r="U104">
            <v>5.7698826215789225E-4</v>
          </cell>
          <cell r="V104">
            <v>5.7156729305586076E-4</v>
          </cell>
          <cell r="W104">
            <v>5.3905213452896223E-4</v>
          </cell>
          <cell r="X104">
            <v>7.3832340397517789E-3</v>
          </cell>
          <cell r="Y104">
            <v>5.1789456009729621E-4</v>
          </cell>
          <cell r="Z104">
            <v>5.3380683522149727E-4</v>
          </cell>
          <cell r="AA104">
            <v>6.0241767886974173E-4</v>
          </cell>
          <cell r="AB104">
            <v>6.0531859301201914E-4</v>
          </cell>
          <cell r="AC104">
            <v>7.752518927679979E-4</v>
          </cell>
          <cell r="AD104">
            <v>3.5852151184191934E-3</v>
          </cell>
          <cell r="AE104">
            <v>8.8101653996009626E-4</v>
          </cell>
          <cell r="AF104">
            <v>7.3743175671206669E-4</v>
          </cell>
          <cell r="AG104">
            <v>5.8184176706447242E-4</v>
          </cell>
          <cell r="AH104">
            <v>5.9081335284866688E-4</v>
          </cell>
          <cell r="AI104">
            <v>5.9843009804859545E-4</v>
          </cell>
          <cell r="AJ104">
            <v>5.797763109469102E-4</v>
          </cell>
          <cell r="AK104">
            <v>5.7053953692260057E-4</v>
          </cell>
          <cell r="AL104">
            <v>1.6771600203128113E-2</v>
          </cell>
          <cell r="AM104">
            <v>8.4876692433310235E-3</v>
          </cell>
          <cell r="AN104">
            <v>5.6312773588086977E-4</v>
          </cell>
          <cell r="AO104">
            <v>5.373476340417788E-4</v>
          </cell>
          <cell r="AP104">
            <v>6.0121027896819612E-4</v>
          </cell>
          <cell r="AQ104">
            <v>5.2230428306622955E-4</v>
          </cell>
          <cell r="AR104">
            <v>5.2230386063456535E-4</v>
          </cell>
          <cell r="AS104">
            <v>5.2230386063456535E-4</v>
          </cell>
          <cell r="AT104">
            <v>5.2230386063456535E-4</v>
          </cell>
          <cell r="AU104">
            <v>5.2230386063456535E-4</v>
          </cell>
          <cell r="AV104">
            <v>5.2230386063456535E-4</v>
          </cell>
          <cell r="AW104">
            <v>5.2230386063456535E-4</v>
          </cell>
          <cell r="AX104">
            <v>5.2230386063456535E-4</v>
          </cell>
          <cell r="AY104">
            <v>5.2230386063456535E-4</v>
          </cell>
          <cell r="AZ104">
            <v>5.2230386063456535E-4</v>
          </cell>
          <cell r="BA104">
            <v>5.2230386063456535E-4</v>
          </cell>
          <cell r="BB104">
            <v>5.2230386063456535E-4</v>
          </cell>
          <cell r="BC104">
            <v>5.2230386063456535E-4</v>
          </cell>
          <cell r="BD104">
            <v>5.2230386063456535E-4</v>
          </cell>
          <cell r="BE104">
            <v>5.2230386063456535E-4</v>
          </cell>
          <cell r="BF104">
            <v>5.2230386063456535E-4</v>
          </cell>
          <cell r="BG104">
            <v>5.2230386063456535E-4</v>
          </cell>
          <cell r="BH104">
            <v>5.2230386063456535E-4</v>
          </cell>
          <cell r="BI104">
            <v>5.2230386063456535E-4</v>
          </cell>
          <cell r="BJ104">
            <v>5.2230386063456535E-4</v>
          </cell>
        </row>
        <row r="105">
          <cell r="B105">
            <v>91</v>
          </cell>
          <cell r="C105" t="str">
            <v>Titulos conservados a vencimiento</v>
          </cell>
          <cell r="D105">
            <v>1.3091064011322295E-2</v>
          </cell>
          <cell r="E105">
            <v>1.2773944332137979E-2</v>
          </cell>
          <cell r="F105">
            <v>1.2221536974200484E-2</v>
          </cell>
          <cell r="G105">
            <v>1.2704281769604786E-2</v>
          </cell>
          <cell r="H105">
            <v>1.2861265004521262E-2</v>
          </cell>
          <cell r="I105">
            <v>1.2520950173931508E-2</v>
          </cell>
          <cell r="J105">
            <v>1.2427649043818829E-2</v>
          </cell>
          <cell r="K105">
            <v>1.2375328069254976E-2</v>
          </cell>
          <cell r="L105">
            <v>1.2517456970239538E-2</v>
          </cell>
          <cell r="M105">
            <v>1.1814685950760136E-2</v>
          </cell>
          <cell r="N105">
            <v>1.1976628827680736E-2</v>
          </cell>
          <cell r="O105">
            <v>1.2097391092151844E-2</v>
          </cell>
          <cell r="P105">
            <v>1.2133827314763358E-2</v>
          </cell>
          <cell r="Q105">
            <v>1.1972008468973568E-2</v>
          </cell>
          <cell r="R105">
            <v>1.18711905116952E-2</v>
          </cell>
          <cell r="S105">
            <v>1.1657967514160421E-2</v>
          </cell>
          <cell r="T105">
            <v>1.1965086329947545E-2</v>
          </cell>
          <cell r="U105">
            <v>1.1612178390425439E-2</v>
          </cell>
          <cell r="V105">
            <v>1.2002134713753257E-2</v>
          </cell>
          <cell r="W105">
            <v>1.1697303868513089E-2</v>
          </cell>
          <cell r="X105">
            <v>1.1678236476433151E-2</v>
          </cell>
          <cell r="Y105">
            <v>1.1716054153282319E-2</v>
          </cell>
          <cell r="Z105">
            <v>1.2080730767847154E-2</v>
          </cell>
          <cell r="AA105">
            <v>1.2299603098584827E-2</v>
          </cell>
          <cell r="AB105">
            <v>1.2343128580637842E-2</v>
          </cell>
          <cell r="AC105">
            <v>1.2639816646907293E-2</v>
          </cell>
          <cell r="AD105">
            <v>1.2314007962650034E-2</v>
          </cell>
          <cell r="AE105">
            <v>1.2492135386565279E-2</v>
          </cell>
          <cell r="AF105">
            <v>1.2339499772192055E-2</v>
          </cell>
          <cell r="AG105">
            <v>1.1992495449986523E-2</v>
          </cell>
          <cell r="AH105">
            <v>1.1761975709738758E-2</v>
          </cell>
          <cell r="AI105">
            <v>1.2104070985255802E-2</v>
          </cell>
          <cell r="AJ105">
            <v>1.1912407307073223E-2</v>
          </cell>
          <cell r="AK105">
            <v>1.1658896232549058E-2</v>
          </cell>
          <cell r="AL105">
            <v>1.1564471635269783E-2</v>
          </cell>
          <cell r="AM105">
            <v>1.1399349876803083E-2</v>
          </cell>
          <cell r="AN105">
            <v>1.1492386151198469E-2</v>
          </cell>
          <cell r="AO105">
            <v>1.1147692137806923E-2</v>
          </cell>
          <cell r="AP105">
            <v>1.0631265215157722E-2</v>
          </cell>
          <cell r="AQ105">
            <v>1.1054593196843406E-2</v>
          </cell>
          <cell r="AR105">
            <v>1.1054590344429016E-2</v>
          </cell>
          <cell r="AS105">
            <v>1.1054590344429016E-2</v>
          </cell>
          <cell r="AT105">
            <v>1.1054590344429016E-2</v>
          </cell>
          <cell r="AU105">
            <v>1.1054590344429016E-2</v>
          </cell>
          <cell r="AV105">
            <v>1.1054590344429016E-2</v>
          </cell>
          <cell r="AW105">
            <v>1.1054590344429016E-2</v>
          </cell>
          <cell r="AX105">
            <v>1.1054590344429016E-2</v>
          </cell>
          <cell r="AY105">
            <v>1.1054590344429016E-2</v>
          </cell>
          <cell r="AZ105">
            <v>1.1054590344429016E-2</v>
          </cell>
          <cell r="BA105">
            <v>1.1054590344429016E-2</v>
          </cell>
          <cell r="BB105">
            <v>1.1054590344429016E-2</v>
          </cell>
          <cell r="BC105">
            <v>1.1054590344429016E-2</v>
          </cell>
          <cell r="BD105">
            <v>1.1054590344429016E-2</v>
          </cell>
          <cell r="BE105">
            <v>1.1054590344429016E-2</v>
          </cell>
          <cell r="BF105">
            <v>1.1054590344429016E-2</v>
          </cell>
          <cell r="BG105">
            <v>1.1054590344429016E-2</v>
          </cell>
          <cell r="BH105">
            <v>1.1054590344429016E-2</v>
          </cell>
          <cell r="BI105">
            <v>1.1054590344429016E-2</v>
          </cell>
          <cell r="BJ105">
            <v>1.1054590344429016E-2</v>
          </cell>
        </row>
        <row r="106">
          <cell r="B106">
            <v>92</v>
          </cell>
          <cell r="C106" t="str">
            <v>Sin restricción</v>
          </cell>
          <cell r="D106">
            <v>1.3091064011322295E-2</v>
          </cell>
          <cell r="E106">
            <v>1.2773944332137979E-2</v>
          </cell>
          <cell r="F106">
            <v>1.2221536974200484E-2</v>
          </cell>
          <cell r="G106">
            <v>1.2704281769604786E-2</v>
          </cell>
          <cell r="H106">
            <v>1.2861265004521262E-2</v>
          </cell>
          <cell r="I106">
            <v>1.2520950173931508E-2</v>
          </cell>
          <cell r="J106">
            <v>1.2427649043818829E-2</v>
          </cell>
          <cell r="K106">
            <v>1.2375328069254976E-2</v>
          </cell>
          <cell r="L106">
            <v>1.2517456970239538E-2</v>
          </cell>
          <cell r="M106">
            <v>1.1814685950760136E-2</v>
          </cell>
          <cell r="N106">
            <v>1.1976628827680736E-2</v>
          </cell>
          <cell r="O106">
            <v>1.2097391092151844E-2</v>
          </cell>
          <cell r="P106">
            <v>1.2133827314763358E-2</v>
          </cell>
          <cell r="Q106">
            <v>1.1972008468973568E-2</v>
          </cell>
          <cell r="R106">
            <v>1.18711905116952E-2</v>
          </cell>
          <cell r="S106">
            <v>1.1657967514160421E-2</v>
          </cell>
          <cell r="T106">
            <v>1.1965086329947545E-2</v>
          </cell>
          <cell r="U106">
            <v>1.1612178390425439E-2</v>
          </cell>
          <cell r="V106">
            <v>1.2002134713753257E-2</v>
          </cell>
          <cell r="W106">
            <v>1.1697303868513089E-2</v>
          </cell>
          <cell r="X106">
            <v>1.1678236476433151E-2</v>
          </cell>
          <cell r="Y106">
            <v>1.1716054153282319E-2</v>
          </cell>
          <cell r="Z106">
            <v>1.2080730767847154E-2</v>
          </cell>
          <cell r="AA106">
            <v>1.2299603098584827E-2</v>
          </cell>
          <cell r="AB106">
            <v>1.2343128580637842E-2</v>
          </cell>
          <cell r="AC106">
            <v>1.2639816646907293E-2</v>
          </cell>
          <cell r="AD106">
            <v>1.2314007962650034E-2</v>
          </cell>
          <cell r="AE106">
            <v>1.2492135386565279E-2</v>
          </cell>
          <cell r="AF106">
            <v>1.2339499772192055E-2</v>
          </cell>
          <cell r="AG106">
            <v>1.1992495449986523E-2</v>
          </cell>
          <cell r="AH106">
            <v>1.1761975709738758E-2</v>
          </cell>
          <cell r="AI106">
            <v>1.2104070985255802E-2</v>
          </cell>
          <cell r="AJ106">
            <v>1.1912407307073223E-2</v>
          </cell>
          <cell r="AK106">
            <v>1.1658896232549058E-2</v>
          </cell>
          <cell r="AL106">
            <v>1.1564471635269783E-2</v>
          </cell>
          <cell r="AM106">
            <v>1.1399349876803083E-2</v>
          </cell>
          <cell r="AN106">
            <v>1.1492386151198469E-2</v>
          </cell>
          <cell r="AO106">
            <v>1.1147692137806923E-2</v>
          </cell>
          <cell r="AP106">
            <v>1.0631265215157722E-2</v>
          </cell>
          <cell r="AQ106">
            <v>1.1054593196843406E-2</v>
          </cell>
          <cell r="AR106">
            <v>1.1054590344429016E-2</v>
          </cell>
          <cell r="AS106">
            <v>1.1054590344429016E-2</v>
          </cell>
          <cell r="AT106">
            <v>1.1054590344429016E-2</v>
          </cell>
          <cell r="AU106">
            <v>1.1054590344429016E-2</v>
          </cell>
          <cell r="AV106">
            <v>1.1054590344429016E-2</v>
          </cell>
          <cell r="AW106">
            <v>1.1054590344429016E-2</v>
          </cell>
          <cell r="AX106">
            <v>1.1054590344429016E-2</v>
          </cell>
          <cell r="AY106">
            <v>1.1054590344429016E-2</v>
          </cell>
          <cell r="AZ106">
            <v>1.1054590344429016E-2</v>
          </cell>
          <cell r="BA106">
            <v>1.1054590344429016E-2</v>
          </cell>
          <cell r="BB106">
            <v>1.1054590344429016E-2</v>
          </cell>
          <cell r="BC106">
            <v>1.1054590344429016E-2</v>
          </cell>
          <cell r="BD106">
            <v>1.1054590344429016E-2</v>
          </cell>
          <cell r="BE106">
            <v>1.1054590344429016E-2</v>
          </cell>
          <cell r="BF106">
            <v>1.1054590344429016E-2</v>
          </cell>
          <cell r="BG106">
            <v>1.1054590344429016E-2</v>
          </cell>
          <cell r="BH106">
            <v>1.1054590344429016E-2</v>
          </cell>
          <cell r="BI106">
            <v>1.1054590344429016E-2</v>
          </cell>
          <cell r="BJ106">
            <v>1.1054590344429016E-2</v>
          </cell>
        </row>
        <row r="107">
          <cell r="B107">
            <v>93</v>
          </cell>
          <cell r="C107" t="str">
            <v>Reportadas</v>
          </cell>
          <cell r="D107">
            <v>0</v>
          </cell>
          <cell r="E107">
            <v>0</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E107">
            <v>0</v>
          </cell>
          <cell r="AF107">
            <v>0</v>
          </cell>
          <cell r="AG107">
            <v>0</v>
          </cell>
          <cell r="AH107">
            <v>0</v>
          </cell>
          <cell r="AI107">
            <v>0</v>
          </cell>
          <cell r="AJ107">
            <v>0</v>
          </cell>
          <cell r="AK107">
            <v>0</v>
          </cell>
          <cell r="AL107">
            <v>0</v>
          </cell>
          <cell r="AM107">
            <v>0</v>
          </cell>
          <cell r="AN107">
            <v>0</v>
          </cell>
          <cell r="AO107">
            <v>0</v>
          </cell>
          <cell r="AP107">
            <v>0</v>
          </cell>
          <cell r="AQ107">
            <v>0</v>
          </cell>
          <cell r="AR107">
            <v>0</v>
          </cell>
          <cell r="AS107">
            <v>0</v>
          </cell>
          <cell r="AT107">
            <v>0</v>
          </cell>
          <cell r="AU107">
            <v>0</v>
          </cell>
          <cell r="AV107">
            <v>0</v>
          </cell>
          <cell r="AW107">
            <v>0</v>
          </cell>
          <cell r="AX107">
            <v>0</v>
          </cell>
          <cell r="AY107">
            <v>0</v>
          </cell>
          <cell r="AZ107">
            <v>0</v>
          </cell>
          <cell r="BA107">
            <v>0</v>
          </cell>
          <cell r="BB107">
            <v>0</v>
          </cell>
          <cell r="BC107">
            <v>0</v>
          </cell>
          <cell r="BD107">
            <v>0</v>
          </cell>
          <cell r="BE107">
            <v>0</v>
          </cell>
          <cell r="BF107">
            <v>0</v>
          </cell>
          <cell r="BG107">
            <v>0</v>
          </cell>
          <cell r="BH107">
            <v>0</v>
          </cell>
          <cell r="BI107">
            <v>0</v>
          </cell>
          <cell r="BJ107">
            <v>0</v>
          </cell>
        </row>
        <row r="108">
          <cell r="B108">
            <v>94</v>
          </cell>
          <cell r="C108" t="str">
            <v>En Préstamo o Garantía</v>
          </cell>
          <cell r="D108">
            <v>0</v>
          </cell>
          <cell r="E108">
            <v>0</v>
          </cell>
          <cell r="F108">
            <v>0</v>
          </cell>
          <cell r="G108">
            <v>0</v>
          </cell>
          <cell r="H108">
            <v>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cell r="AD108">
            <v>0</v>
          </cell>
          <cell r="AE108">
            <v>0</v>
          </cell>
          <cell r="AF108">
            <v>0</v>
          </cell>
          <cell r="AG108">
            <v>0</v>
          </cell>
          <cell r="AH108">
            <v>0</v>
          </cell>
          <cell r="AI108">
            <v>0</v>
          </cell>
          <cell r="AJ108">
            <v>0</v>
          </cell>
          <cell r="AK108">
            <v>0</v>
          </cell>
          <cell r="AL108">
            <v>0</v>
          </cell>
          <cell r="AM108">
            <v>0</v>
          </cell>
          <cell r="AN108">
            <v>0</v>
          </cell>
          <cell r="AO108">
            <v>0</v>
          </cell>
          <cell r="AP108">
            <v>0</v>
          </cell>
          <cell r="AQ108">
            <v>0</v>
          </cell>
          <cell r="AR108">
            <v>0</v>
          </cell>
          <cell r="AS108">
            <v>0</v>
          </cell>
          <cell r="AT108">
            <v>0</v>
          </cell>
          <cell r="AU108">
            <v>0</v>
          </cell>
          <cell r="AV108">
            <v>0</v>
          </cell>
          <cell r="AW108">
            <v>0</v>
          </cell>
          <cell r="AX108">
            <v>0</v>
          </cell>
          <cell r="AY108">
            <v>0</v>
          </cell>
          <cell r="AZ108">
            <v>0</v>
          </cell>
          <cell r="BA108">
            <v>0</v>
          </cell>
          <cell r="BB108">
            <v>0</v>
          </cell>
          <cell r="BC108">
            <v>0</v>
          </cell>
          <cell r="BD108">
            <v>0</v>
          </cell>
          <cell r="BE108">
            <v>0</v>
          </cell>
          <cell r="BF108">
            <v>0</v>
          </cell>
          <cell r="BG108">
            <v>0</v>
          </cell>
          <cell r="BH108">
            <v>0</v>
          </cell>
          <cell r="BI108">
            <v>0</v>
          </cell>
          <cell r="BJ108">
            <v>0</v>
          </cell>
        </row>
        <row r="110">
          <cell r="B110" t="str">
            <v>Derivados</v>
          </cell>
        </row>
        <row r="111">
          <cell r="B111">
            <v>95</v>
          </cell>
          <cell r="C111" t="str">
            <v>Derivados (Posición neta)</v>
          </cell>
          <cell r="D111">
            <v>-4.0752535738625998E-3</v>
          </cell>
          <cell r="E111">
            <v>-3.0681823571316949E-3</v>
          </cell>
          <cell r="F111">
            <v>-2.9130056277917194E-3</v>
          </cell>
          <cell r="G111">
            <v>-3.5198186228080097E-3</v>
          </cell>
          <cell r="H111">
            <v>-4.0764697334953644E-3</v>
          </cell>
          <cell r="I111">
            <v>-3.5918612239001632E-3</v>
          </cell>
          <cell r="J111">
            <v>-2.9955918433102009E-3</v>
          </cell>
          <cell r="K111">
            <v>-3.2478732480218072E-3</v>
          </cell>
          <cell r="L111">
            <v>-3.2376086447764955E-3</v>
          </cell>
          <cell r="M111">
            <v>-1.6574268351404907E-3</v>
          </cell>
          <cell r="N111">
            <v>-2.1339419593654875E-4</v>
          </cell>
          <cell r="O111">
            <v>-1.1701301479301492E-3</v>
          </cell>
          <cell r="P111">
            <v>1.0135822740433174E-3</v>
          </cell>
          <cell r="Q111">
            <v>1.9737666640114162E-3</v>
          </cell>
          <cell r="R111">
            <v>3.3687301539477271E-4</v>
          </cell>
          <cell r="S111">
            <v>-1.1184754472670832E-3</v>
          </cell>
          <cell r="T111">
            <v>-5.9615515165750102E-4</v>
          </cell>
          <cell r="U111">
            <v>-1.6550113942039159E-3</v>
          </cell>
          <cell r="V111">
            <v>-1.0230686632257504E-3</v>
          </cell>
          <cell r="W111">
            <v>-9.4553125037703095E-4</v>
          </cell>
          <cell r="X111">
            <v>-2.0924294903340774E-3</v>
          </cell>
          <cell r="Y111">
            <v>-2.8985802553253793E-3</v>
          </cell>
          <cell r="Z111">
            <v>-7.2883594245067842E-4</v>
          </cell>
          <cell r="AA111">
            <v>-1.4175425155224415E-3</v>
          </cell>
          <cell r="AB111">
            <v>-2.5693648728640885E-3</v>
          </cell>
          <cell r="AC111">
            <v>-2.1615073109532545E-3</v>
          </cell>
          <cell r="AD111">
            <v>-4.0596848942562177E-3</v>
          </cell>
          <cell r="AE111">
            <v>-5.0175799096012523E-3</v>
          </cell>
          <cell r="AF111">
            <v>-5.4794506885419243E-3</v>
          </cell>
          <cell r="AG111">
            <v>-6.0295810056853307E-3</v>
          </cell>
          <cell r="AH111">
            <v>-5.3577419582819599E-3</v>
          </cell>
          <cell r="AI111">
            <v>-5.1393878973617418E-3</v>
          </cell>
          <cell r="AJ111">
            <v>-4.2622709287349842E-3</v>
          </cell>
          <cell r="AK111">
            <v>-3.1962398566037485E-3</v>
          </cell>
          <cell r="AL111">
            <v>-2.0880370090329979E-3</v>
          </cell>
          <cell r="AM111">
            <v>-3.3608254578295135E-3</v>
          </cell>
          <cell r="AN111">
            <v>-3.0279826469052375E-3</v>
          </cell>
          <cell r="AO111">
            <v>-1.5729688811535762E-3</v>
          </cell>
          <cell r="AP111">
            <v>-1.6843597544984274E-3</v>
          </cell>
          <cell r="AQ111">
            <v>-1.6704263503860932E-3</v>
          </cell>
          <cell r="AR111">
            <v>-1.67042575776577E-3</v>
          </cell>
          <cell r="AS111">
            <v>-1.67042575776577E-3</v>
          </cell>
          <cell r="AT111">
            <v>-1.67042575776577E-3</v>
          </cell>
          <cell r="AU111">
            <v>-1.67042575776577E-3</v>
          </cell>
          <cell r="AV111">
            <v>-1.67042575776577E-3</v>
          </cell>
          <cell r="AW111">
            <v>-1.67042575776577E-3</v>
          </cell>
          <cell r="AX111">
            <v>-1.67042575776577E-3</v>
          </cell>
          <cell r="AY111">
            <v>-1.67042575776577E-3</v>
          </cell>
          <cell r="AZ111">
            <v>-1.67042575776577E-3</v>
          </cell>
          <cell r="BA111">
            <v>-1.67042575776577E-3</v>
          </cell>
          <cell r="BB111">
            <v>-1.67042575776577E-3</v>
          </cell>
          <cell r="BC111">
            <v>-1.67042575776577E-3</v>
          </cell>
          <cell r="BD111">
            <v>-1.67042575776577E-3</v>
          </cell>
          <cell r="BE111">
            <v>-1.67042575776577E-3</v>
          </cell>
          <cell r="BF111">
            <v>-1.67042575776577E-3</v>
          </cell>
          <cell r="BG111">
            <v>-1.67042575776577E-3</v>
          </cell>
          <cell r="BH111">
            <v>-1.67042575776577E-3</v>
          </cell>
          <cell r="BI111">
            <v>-1.67042575776577E-3</v>
          </cell>
          <cell r="BJ111">
            <v>-1.67042575776577E-3</v>
          </cell>
        </row>
        <row r="112">
          <cell r="B112">
            <v>96</v>
          </cell>
          <cell r="C112" t="str">
            <v xml:space="preserve">      Con Fines de Negociación</v>
          </cell>
          <cell r="D112">
            <v>-6.5902294707882161E-3</v>
          </cell>
          <cell r="E112">
            <v>-5.5246423154717327E-3</v>
          </cell>
          <cell r="F112">
            <v>-5.273738849084603E-3</v>
          </cell>
          <cell r="G112">
            <v>-5.694720574771139E-3</v>
          </cell>
          <cell r="H112">
            <v>-6.4326238750486518E-3</v>
          </cell>
          <cell r="I112">
            <v>-6.2286256835726765E-3</v>
          </cell>
          <cell r="J112">
            <v>-7.206833152378498E-3</v>
          </cell>
          <cell r="K112">
            <v>-9.5179260739659908E-3</v>
          </cell>
          <cell r="L112">
            <v>-8.3886395663090776E-3</v>
          </cell>
          <cell r="M112">
            <v>-6.910711166186031E-3</v>
          </cell>
          <cell r="N112">
            <v>-6.9493872609881057E-3</v>
          </cell>
          <cell r="O112">
            <v>-4.6665623591305846E-3</v>
          </cell>
          <cell r="P112">
            <v>-2.4731667236807166E-3</v>
          </cell>
          <cell r="Q112">
            <v>-9.5109534335990876E-4</v>
          </cell>
          <cell r="R112">
            <v>-1.9119348797720062E-3</v>
          </cell>
          <cell r="S112">
            <v>-1.691301408743746E-3</v>
          </cell>
          <cell r="T112">
            <v>-1.6320742685124825E-3</v>
          </cell>
          <cell r="U112">
            <v>-1.4156356430686792E-3</v>
          </cell>
          <cell r="V112">
            <v>-6.6513531978121656E-4</v>
          </cell>
          <cell r="W112">
            <v>-2.9257625933270322E-4</v>
          </cell>
          <cell r="X112">
            <v>-1.0377105882943057E-3</v>
          </cell>
          <cell r="Y112">
            <v>-1.5049055607740229E-3</v>
          </cell>
          <cell r="Z112">
            <v>-1.2093745751002628E-3</v>
          </cell>
          <cell r="AA112">
            <v>-7.2128388872975133E-4</v>
          </cell>
          <cell r="AB112">
            <v>-1.7363519365128427E-3</v>
          </cell>
          <cell r="AC112">
            <v>-1.1086711897404823E-3</v>
          </cell>
          <cell r="AD112">
            <v>-1.8612708128413146E-3</v>
          </cell>
          <cell r="AE112">
            <v>-3.1286064291484663E-3</v>
          </cell>
          <cell r="AF112">
            <v>-4.5368973291531516E-3</v>
          </cell>
          <cell r="AG112">
            <v>-4.9057013652427485E-3</v>
          </cell>
          <cell r="AH112">
            <v>-4.1898369446302973E-3</v>
          </cell>
          <cell r="AI112">
            <v>-3.0062922211474769E-3</v>
          </cell>
          <cell r="AJ112">
            <v>-2.2021087715012057E-3</v>
          </cell>
          <cell r="AK112">
            <v>-1.0363149196231517E-3</v>
          </cell>
          <cell r="AL112">
            <v>-6.8876441645618759E-4</v>
          </cell>
          <cell r="AM112">
            <v>-2.9056902113002592E-3</v>
          </cell>
          <cell r="AN112">
            <v>-2.3562028453960461E-3</v>
          </cell>
          <cell r="AO112">
            <v>-2.2715648837510664E-4</v>
          </cell>
          <cell r="AP112">
            <v>-2.8995012590860529E-4</v>
          </cell>
          <cell r="AQ112">
            <v>-7.6329596796559016E-4</v>
          </cell>
          <cell r="AR112">
            <v>-7.6329568400979042E-4</v>
          </cell>
          <cell r="AS112">
            <v>-7.6329568400979042E-4</v>
          </cell>
          <cell r="AT112">
            <v>-7.6329568400979042E-4</v>
          </cell>
          <cell r="AU112">
            <v>-7.6329568400979042E-4</v>
          </cell>
          <cell r="AV112">
            <v>-7.6329568400979042E-4</v>
          </cell>
          <cell r="AW112">
            <v>-7.6329568400979042E-4</v>
          </cell>
          <cell r="AX112">
            <v>-7.6329568400979042E-4</v>
          </cell>
          <cell r="AY112">
            <v>-7.6329568400979042E-4</v>
          </cell>
          <cell r="AZ112">
            <v>-7.6329568400979042E-4</v>
          </cell>
          <cell r="BA112">
            <v>-7.6329568400979042E-4</v>
          </cell>
          <cell r="BB112">
            <v>-7.6329568400979042E-4</v>
          </cell>
          <cell r="BC112">
            <v>-7.6329568400979042E-4</v>
          </cell>
          <cell r="BD112">
            <v>-7.6329568400979042E-4</v>
          </cell>
          <cell r="BE112">
            <v>-7.6329568400979042E-4</v>
          </cell>
          <cell r="BF112">
            <v>-7.6329568400979042E-4</v>
          </cell>
          <cell r="BG112">
            <v>-7.6329568400979042E-4</v>
          </cell>
          <cell r="BH112">
            <v>-7.6329568400979042E-4</v>
          </cell>
          <cell r="BI112">
            <v>-7.6329568400979042E-4</v>
          </cell>
          <cell r="BJ112">
            <v>-7.6329568400979042E-4</v>
          </cell>
        </row>
        <row r="113">
          <cell r="B113">
            <v>97</v>
          </cell>
          <cell r="C113" t="str">
            <v xml:space="preserve">        Contratos Adelantados a Recibir</v>
          </cell>
          <cell r="D113">
            <v>2.1853837534060493E-3</v>
          </cell>
          <cell r="E113">
            <v>1.8459797513304943E-3</v>
          </cell>
          <cell r="F113">
            <v>2.3077393235013607E-3</v>
          </cell>
          <cell r="G113">
            <v>1.8276967360697646E-3</v>
          </cell>
          <cell r="H113">
            <v>1.8632932513870085E-3</v>
          </cell>
          <cell r="I113">
            <v>1.3505709141718295E-3</v>
          </cell>
          <cell r="J113">
            <v>-3.4035551156898355E-4</v>
          </cell>
          <cell r="K113">
            <v>-3.5157233098344247E-3</v>
          </cell>
          <cell r="L113">
            <v>-1.4617625662399403E-3</v>
          </cell>
          <cell r="M113">
            <v>-1.3648921152091945E-3</v>
          </cell>
          <cell r="N113">
            <v>-1.0376516263006072E-3</v>
          </cell>
          <cell r="O113">
            <v>-3.8261808591839874E-4</v>
          </cell>
          <cell r="P113">
            <v>-4.9239958597688293E-4</v>
          </cell>
          <cell r="Q113">
            <v>2.0710470716439138E-3</v>
          </cell>
          <cell r="R113">
            <v>1.2962982454082974E-3</v>
          </cell>
          <cell r="S113">
            <v>-2.6516369554007812E-4</v>
          </cell>
          <cell r="T113">
            <v>-2.42662697720291E-3</v>
          </cell>
          <cell r="U113">
            <v>-1.5410440308911443E-3</v>
          </cell>
          <cell r="V113">
            <v>2.188691842729643E-4</v>
          </cell>
          <cell r="W113">
            <v>3.426652969339107E-4</v>
          </cell>
          <cell r="X113">
            <v>-1.0784126566694129E-4</v>
          </cell>
          <cell r="Y113">
            <v>2.9529510023950615E-4</v>
          </cell>
          <cell r="Z113">
            <v>8.0089438127182834E-5</v>
          </cell>
          <cell r="AA113">
            <v>1.1447673231051317E-3</v>
          </cell>
          <cell r="AB113">
            <v>9.4829277710987969E-4</v>
          </cell>
          <cell r="AC113">
            <v>2.2206062856348924E-3</v>
          </cell>
          <cell r="AD113">
            <v>2.1294845123223131E-3</v>
          </cell>
          <cell r="AE113">
            <v>1.6102385898548921E-3</v>
          </cell>
          <cell r="AF113">
            <v>-3.3010872451874611E-5</v>
          </cell>
          <cell r="AG113">
            <v>-1.8856543662039963E-4</v>
          </cell>
          <cell r="AH113">
            <v>-1.0795160365673685E-3</v>
          </cell>
          <cell r="AI113">
            <v>2.8818957098809914E-4</v>
          </cell>
          <cell r="AJ113">
            <v>9.192315757885508E-4</v>
          </cell>
          <cell r="AK113">
            <v>1.1139682537108877E-3</v>
          </cell>
          <cell r="AL113">
            <v>1.0072187900223139E-3</v>
          </cell>
          <cell r="AM113">
            <v>-9.0888887629016223E-4</v>
          </cell>
          <cell r="AN113">
            <v>3.1339630145238098E-4</v>
          </cell>
          <cell r="AO113">
            <v>1.6327347596347855E-3</v>
          </cell>
          <cell r="AP113">
            <v>2.0875812472385411E-3</v>
          </cell>
          <cell r="AQ113">
            <v>2.0856121875885373E-3</v>
          </cell>
          <cell r="AR113">
            <v>2.0856112241744995E-3</v>
          </cell>
          <cell r="AS113">
            <v>2.0856112241744995E-3</v>
          </cell>
          <cell r="AT113">
            <v>2.0856112241744995E-3</v>
          </cell>
          <cell r="AU113">
            <v>2.0856112241744995E-3</v>
          </cell>
          <cell r="AV113">
            <v>2.0856112241744995E-3</v>
          </cell>
          <cell r="AW113">
            <v>2.0856112241744995E-3</v>
          </cell>
          <cell r="AX113">
            <v>2.0856112241744995E-3</v>
          </cell>
          <cell r="AY113">
            <v>2.0856112241744995E-3</v>
          </cell>
          <cell r="AZ113">
            <v>2.0856112241744995E-3</v>
          </cell>
          <cell r="BA113">
            <v>2.0856112241744995E-3</v>
          </cell>
          <cell r="BB113">
            <v>2.0856112241744995E-3</v>
          </cell>
          <cell r="BC113">
            <v>2.0856112241744995E-3</v>
          </cell>
          <cell r="BD113">
            <v>2.0856112241744995E-3</v>
          </cell>
          <cell r="BE113">
            <v>2.0856112241744995E-3</v>
          </cell>
          <cell r="BF113">
            <v>2.0856112241744995E-3</v>
          </cell>
          <cell r="BG113">
            <v>2.0856112241744995E-3</v>
          </cell>
          <cell r="BH113">
            <v>2.0856112241744995E-3</v>
          </cell>
          <cell r="BI113">
            <v>2.0856112241744995E-3</v>
          </cell>
          <cell r="BJ113">
            <v>2.0856112241744995E-3</v>
          </cell>
        </row>
        <row r="114">
          <cell r="B114">
            <v>98</v>
          </cell>
          <cell r="C114" t="str">
            <v xml:space="preserve">        Opciones</v>
          </cell>
          <cell r="D114">
            <v>-1.784932894052362E-3</v>
          </cell>
          <cell r="E114">
            <v>-2.0879112501305639E-3</v>
          </cell>
          <cell r="F114">
            <v>-2.019278720105946E-3</v>
          </cell>
          <cell r="G114">
            <v>-2.3451145667189358E-3</v>
          </cell>
          <cell r="H114">
            <v>-2.1413660189143367E-3</v>
          </cell>
          <cell r="I114">
            <v>-2.0627681179310529E-3</v>
          </cell>
          <cell r="J114">
            <v>-1.9830757125539273E-3</v>
          </cell>
          <cell r="K114">
            <v>-1.7407186481440476E-3</v>
          </cell>
          <cell r="L114">
            <v>-1.8103795869032478E-3</v>
          </cell>
          <cell r="M114">
            <v>-1.580898143596683E-3</v>
          </cell>
          <cell r="N114">
            <v>-8.6032754374255047E-4</v>
          </cell>
          <cell r="O114">
            <v>-1.0754967086083415E-3</v>
          </cell>
          <cell r="P114">
            <v>-7.609484428992211E-4</v>
          </cell>
          <cell r="Q114">
            <v>-7.4352462099897465E-4</v>
          </cell>
          <cell r="R114">
            <v>-8.8981282062177824E-4</v>
          </cell>
          <cell r="S114">
            <v>-1.1972887968935027E-3</v>
          </cell>
          <cell r="T114">
            <v>-1.3931456728091011E-3</v>
          </cell>
          <cell r="U114">
            <v>-1.4620740057720107E-3</v>
          </cell>
          <cell r="V114">
            <v>-1.5204875896727148E-3</v>
          </cell>
          <cell r="W114">
            <v>-1.5346178359208651E-3</v>
          </cell>
          <cell r="X114">
            <v>-2.2485396469202963E-3</v>
          </cell>
          <cell r="Y114">
            <v>-2.603980176255486E-3</v>
          </cell>
          <cell r="Z114">
            <v>-1.9602804274426221E-3</v>
          </cell>
          <cell r="AA114">
            <v>-1.7760649386339004E-3</v>
          </cell>
          <cell r="AB114">
            <v>-2.9442490431307662E-3</v>
          </cell>
          <cell r="AC114">
            <v>-2.7732307341707448E-3</v>
          </cell>
          <cell r="AD114">
            <v>-2.9308180464560577E-3</v>
          </cell>
          <cell r="AE114">
            <v>-4.0224896135566497E-3</v>
          </cell>
          <cell r="AF114">
            <v>-4.0557378192642018E-3</v>
          </cell>
          <cell r="AG114">
            <v>-3.9405655680669702E-3</v>
          </cell>
          <cell r="AH114">
            <v>-3.3168425676404151E-3</v>
          </cell>
          <cell r="AI114">
            <v>-3.3789593801601954E-3</v>
          </cell>
          <cell r="AJ114">
            <v>-3.0498308573963296E-3</v>
          </cell>
          <cell r="AK114">
            <v>-2.6183249090041267E-3</v>
          </cell>
          <cell r="AL114">
            <v>-2.0863473020756441E-3</v>
          </cell>
          <cell r="AM114">
            <v>-3.1441093803867711E-3</v>
          </cell>
          <cell r="AN114">
            <v>-3.1559895822522613E-3</v>
          </cell>
          <cell r="AO114">
            <v>-2.4466742989590613E-3</v>
          </cell>
          <cell r="AP114">
            <v>-2.3812145335580506E-3</v>
          </cell>
          <cell r="AQ114">
            <v>-2.7627808444010121E-3</v>
          </cell>
          <cell r="AR114">
            <v>-2.7627795934677124E-3</v>
          </cell>
          <cell r="AS114">
            <v>-2.7627795934677124E-3</v>
          </cell>
          <cell r="AT114">
            <v>-2.7627795934677124E-3</v>
          </cell>
          <cell r="AU114">
            <v>-2.7627795934677124E-3</v>
          </cell>
          <cell r="AV114">
            <v>-2.7627795934677124E-3</v>
          </cell>
          <cell r="AW114">
            <v>-2.7627795934677124E-3</v>
          </cell>
          <cell r="AX114">
            <v>-2.7627795934677124E-3</v>
          </cell>
          <cell r="AY114">
            <v>-2.7627795934677124E-3</v>
          </cell>
          <cell r="AZ114">
            <v>-2.7627795934677124E-3</v>
          </cell>
          <cell r="BA114">
            <v>-2.7627795934677124E-3</v>
          </cell>
          <cell r="BB114">
            <v>-2.7627795934677124E-3</v>
          </cell>
          <cell r="BC114">
            <v>-2.7627795934677124E-3</v>
          </cell>
          <cell r="BD114">
            <v>-2.7627795934677124E-3</v>
          </cell>
          <cell r="BE114">
            <v>-2.7627795934677124E-3</v>
          </cell>
          <cell r="BF114">
            <v>-2.7627795934677124E-3</v>
          </cell>
          <cell r="BG114">
            <v>-2.7627795934677124E-3</v>
          </cell>
          <cell r="BH114">
            <v>-2.7627795934677124E-3</v>
          </cell>
          <cell r="BI114">
            <v>-2.7627795934677124E-3</v>
          </cell>
          <cell r="BJ114">
            <v>-2.7627795934677124E-3</v>
          </cell>
        </row>
        <row r="115">
          <cell r="B115">
            <v>99</v>
          </cell>
          <cell r="C115" t="str">
            <v xml:space="preserve">        Swaps</v>
          </cell>
          <cell r="D115">
            <v>-6.9906803199590939E-3</v>
          </cell>
          <cell r="E115">
            <v>-5.2827108157714135E-3</v>
          </cell>
          <cell r="F115">
            <v>-5.5621994507634911E-3</v>
          </cell>
          <cell r="G115">
            <v>-5.1773027530118447E-3</v>
          </cell>
          <cell r="H115">
            <v>-6.1545511075213229E-3</v>
          </cell>
          <cell r="I115">
            <v>-5.5164284946008346E-3</v>
          </cell>
          <cell r="J115">
            <v>-4.8834019299764213E-3</v>
          </cell>
          <cell r="K115">
            <v>-4.2614841176953563E-3</v>
          </cell>
          <cell r="L115">
            <v>-5.116497366623173E-3</v>
          </cell>
          <cell r="M115">
            <v>-3.9649626905964947E-3</v>
          </cell>
          <cell r="N115">
            <v>-5.0514080909449498E-3</v>
          </cell>
          <cell r="O115">
            <v>-3.208447559660019E-3</v>
          </cell>
          <cell r="P115">
            <v>-1.2198186948046185E-3</v>
          </cell>
          <cell r="Q115">
            <v>-2.2786177931952258E-3</v>
          </cell>
          <cell r="R115">
            <v>-2.3184203053585087E-3</v>
          </cell>
          <cell r="S115">
            <v>-2.2884891396165538E-4</v>
          </cell>
          <cell r="T115">
            <v>2.18769838149953E-3</v>
          </cell>
          <cell r="U115">
            <v>1.5874823935944709E-3</v>
          </cell>
          <cell r="V115">
            <v>6.3648308561853827E-4</v>
          </cell>
          <cell r="W115">
            <v>8.9937627965424997E-4</v>
          </cell>
          <cell r="X115">
            <v>1.3186703242929342E-3</v>
          </cell>
          <cell r="Y115">
            <v>8.0377951524194862E-4</v>
          </cell>
          <cell r="Z115">
            <v>6.7081641421517786E-4</v>
          </cell>
          <cell r="AA115">
            <v>-8.99862732009782E-5</v>
          </cell>
          <cell r="AB115">
            <v>2.5960433031117157E-4</v>
          </cell>
          <cell r="AC115">
            <v>-5.5604674120463297E-4</v>
          </cell>
          <cell r="AD115">
            <v>-1.0599372787075672E-3</v>
          </cell>
          <cell r="AE115">
            <v>-7.1635540544671018E-4</v>
          </cell>
          <cell r="AF115">
            <v>-4.4814863743707545E-4</v>
          </cell>
          <cell r="AG115">
            <v>-7.7657035825214223E-4</v>
          </cell>
          <cell r="AH115">
            <v>2.0652166032806313E-4</v>
          </cell>
          <cell r="AI115">
            <v>8.4477588024622617E-5</v>
          </cell>
          <cell r="AJ115">
            <v>-7.1509489893427971E-5</v>
          </cell>
          <cell r="AK115">
            <v>4.6804173567008744E-4</v>
          </cell>
          <cell r="AL115">
            <v>3.9036409778601212E-4</v>
          </cell>
          <cell r="AM115">
            <v>1.1473080453766745E-3</v>
          </cell>
          <cell r="AN115">
            <v>4.8639043684626756E-4</v>
          </cell>
          <cell r="AO115">
            <v>5.6091332690621826E-4</v>
          </cell>
          <cell r="AP115">
            <v>-2.1162445143593246E-5</v>
          </cell>
          <cell r="AQ115">
            <v>-1.0873752920677772E-4</v>
          </cell>
          <cell r="AR115">
            <v>-1.0873749852180481E-4</v>
          </cell>
          <cell r="AS115">
            <v>-1.0873749852180481E-4</v>
          </cell>
          <cell r="AT115">
            <v>-1.0873749852180481E-4</v>
          </cell>
          <cell r="AU115">
            <v>-1.0873749852180481E-4</v>
          </cell>
          <cell r="AV115">
            <v>-1.0873749852180481E-4</v>
          </cell>
          <cell r="AW115">
            <v>-1.0873749852180481E-4</v>
          </cell>
          <cell r="AX115">
            <v>-1.0873749852180481E-4</v>
          </cell>
          <cell r="AY115">
            <v>-1.0873749852180481E-4</v>
          </cell>
          <cell r="AZ115">
            <v>-1.0873749852180481E-4</v>
          </cell>
          <cell r="BA115">
            <v>-1.0873749852180481E-4</v>
          </cell>
          <cell r="BB115">
            <v>-1.0873749852180481E-4</v>
          </cell>
          <cell r="BC115">
            <v>-1.0873749852180481E-4</v>
          </cell>
          <cell r="BD115">
            <v>-1.0873749852180481E-4</v>
          </cell>
          <cell r="BE115">
            <v>-1.0873749852180481E-4</v>
          </cell>
          <cell r="BF115">
            <v>-1.0873749852180481E-4</v>
          </cell>
          <cell r="BG115">
            <v>-1.0873749852180481E-4</v>
          </cell>
          <cell r="BH115">
            <v>-1.0873749852180481E-4</v>
          </cell>
          <cell r="BI115">
            <v>-1.0873749852180481E-4</v>
          </cell>
          <cell r="BJ115">
            <v>-1.0873749852180481E-4</v>
          </cell>
        </row>
        <row r="116">
          <cell r="B116">
            <v>100</v>
          </cell>
          <cell r="C116" t="str">
            <v xml:space="preserve">        Derivados Crediticios</v>
          </cell>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cell r="Y116">
            <v>0</v>
          </cell>
          <cell r="Z116">
            <v>-7.9142436353686662E-13</v>
          </cell>
          <cell r="AA116">
            <v>0</v>
          </cell>
          <cell r="AB116">
            <v>0</v>
          </cell>
          <cell r="AC116">
            <v>0</v>
          </cell>
          <cell r="AD116">
            <v>0</v>
          </cell>
          <cell r="AE116">
            <v>0</v>
          </cell>
          <cell r="AF116">
            <v>0</v>
          </cell>
          <cell r="AG116">
            <v>0</v>
          </cell>
          <cell r="AH116">
            <v>0</v>
          </cell>
          <cell r="AI116">
            <v>0</v>
          </cell>
          <cell r="AJ116">
            <v>0</v>
          </cell>
          <cell r="AK116">
            <v>0</v>
          </cell>
          <cell r="AL116">
            <v>0</v>
          </cell>
          <cell r="AM116">
            <v>0</v>
          </cell>
          <cell r="AN116">
            <v>0</v>
          </cell>
          <cell r="AO116">
            <v>2.5869724042951875E-5</v>
          </cell>
          <cell r="AP116">
            <v>2.4845606881828876E-5</v>
          </cell>
          <cell r="AQ116">
            <v>2.2610218741892091E-5</v>
          </cell>
          <cell r="AR116">
            <v>2.2610212909057736E-5</v>
          </cell>
          <cell r="AS116">
            <v>2.2610212909057736E-5</v>
          </cell>
          <cell r="AT116">
            <v>2.2610212909057736E-5</v>
          </cell>
          <cell r="AU116">
            <v>2.2610212909057736E-5</v>
          </cell>
          <cell r="AV116">
            <v>2.2610212909057736E-5</v>
          </cell>
          <cell r="AW116">
            <v>2.2610212909057736E-5</v>
          </cell>
          <cell r="AX116">
            <v>2.2610212909057736E-5</v>
          </cell>
          <cell r="AY116">
            <v>2.2610212909057736E-5</v>
          </cell>
          <cell r="AZ116">
            <v>2.2610212909057736E-5</v>
          </cell>
          <cell r="BA116">
            <v>2.2610212909057736E-5</v>
          </cell>
          <cell r="BB116">
            <v>2.2610212909057736E-5</v>
          </cell>
          <cell r="BC116">
            <v>2.2610212909057736E-5</v>
          </cell>
          <cell r="BD116">
            <v>2.2610212909057736E-5</v>
          </cell>
          <cell r="BE116">
            <v>2.2610212909057736E-5</v>
          </cell>
          <cell r="BF116">
            <v>2.2610212909057736E-5</v>
          </cell>
          <cell r="BG116">
            <v>2.2610212909057736E-5</v>
          </cell>
          <cell r="BH116">
            <v>2.2610212909057736E-5</v>
          </cell>
          <cell r="BI116">
            <v>2.2610212909057736E-5</v>
          </cell>
          <cell r="BJ116">
            <v>2.2610212909057736E-5</v>
          </cell>
        </row>
        <row r="117">
          <cell r="B117">
            <v>101</v>
          </cell>
          <cell r="C117" t="str">
            <v xml:space="preserve">        Operaciones Estructuradas</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v>0</v>
          </cell>
          <cell r="AF117">
            <v>0</v>
          </cell>
          <cell r="AG117">
            <v>0</v>
          </cell>
          <cell r="AH117">
            <v>0</v>
          </cell>
          <cell r="AI117">
            <v>0</v>
          </cell>
          <cell r="AJ117">
            <v>0</v>
          </cell>
          <cell r="AK117">
            <v>0</v>
          </cell>
          <cell r="AL117">
            <v>0</v>
          </cell>
          <cell r="AM117">
            <v>0</v>
          </cell>
          <cell r="AN117">
            <v>0</v>
          </cell>
          <cell r="AO117">
            <v>0</v>
          </cell>
          <cell r="AP117">
            <v>0</v>
          </cell>
          <cell r="AQ117">
            <v>0</v>
          </cell>
          <cell r="AR117">
            <v>0</v>
          </cell>
          <cell r="AS117">
            <v>0</v>
          </cell>
          <cell r="AT117">
            <v>0</v>
          </cell>
          <cell r="AU117">
            <v>0</v>
          </cell>
          <cell r="AV117">
            <v>0</v>
          </cell>
          <cell r="AW117">
            <v>0</v>
          </cell>
          <cell r="AX117">
            <v>0</v>
          </cell>
          <cell r="AY117">
            <v>0</v>
          </cell>
          <cell r="AZ117">
            <v>0</v>
          </cell>
          <cell r="BA117">
            <v>0</v>
          </cell>
          <cell r="BB117">
            <v>0</v>
          </cell>
          <cell r="BC117">
            <v>0</v>
          </cell>
          <cell r="BD117">
            <v>0</v>
          </cell>
          <cell r="BE117">
            <v>0</v>
          </cell>
          <cell r="BF117">
            <v>0</v>
          </cell>
          <cell r="BG117">
            <v>0</v>
          </cell>
          <cell r="BH117">
            <v>0</v>
          </cell>
          <cell r="BI117">
            <v>0</v>
          </cell>
          <cell r="BJ117">
            <v>0</v>
          </cell>
        </row>
        <row r="118">
          <cell r="B118">
            <v>102</v>
          </cell>
          <cell r="C118" t="str">
            <v xml:space="preserve">        Paquetes de Instrumentos Derivados</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0</v>
          </cell>
          <cell r="AF118">
            <v>0</v>
          </cell>
          <cell r="AG118">
            <v>0</v>
          </cell>
          <cell r="AH118">
            <v>0</v>
          </cell>
          <cell r="AI118">
            <v>0</v>
          </cell>
          <cell r="AJ118">
            <v>0</v>
          </cell>
          <cell r="AK118">
            <v>0</v>
          </cell>
          <cell r="AL118">
            <v>0</v>
          </cell>
          <cell r="AM118">
            <v>0</v>
          </cell>
          <cell r="AN118">
            <v>0</v>
          </cell>
          <cell r="AO118">
            <v>0</v>
          </cell>
          <cell r="AP118">
            <v>0</v>
          </cell>
          <cell r="AQ118">
            <v>0</v>
          </cell>
          <cell r="AR118">
            <v>0</v>
          </cell>
          <cell r="AS118">
            <v>0</v>
          </cell>
          <cell r="AT118">
            <v>0</v>
          </cell>
          <cell r="AU118">
            <v>0</v>
          </cell>
          <cell r="AV118">
            <v>0</v>
          </cell>
          <cell r="AW118">
            <v>0</v>
          </cell>
          <cell r="AX118">
            <v>0</v>
          </cell>
          <cell r="AY118">
            <v>0</v>
          </cell>
          <cell r="AZ118">
            <v>0</v>
          </cell>
          <cell r="BA118">
            <v>0</v>
          </cell>
          <cell r="BB118">
            <v>0</v>
          </cell>
          <cell r="BC118">
            <v>0</v>
          </cell>
          <cell r="BD118">
            <v>0</v>
          </cell>
          <cell r="BE118">
            <v>0</v>
          </cell>
          <cell r="BF118">
            <v>0</v>
          </cell>
          <cell r="BG118">
            <v>0</v>
          </cell>
          <cell r="BH118">
            <v>0</v>
          </cell>
          <cell r="BI118">
            <v>0</v>
          </cell>
          <cell r="BJ118">
            <v>0</v>
          </cell>
        </row>
        <row r="119">
          <cell r="B119">
            <v>103</v>
          </cell>
          <cell r="C119" t="str">
            <v xml:space="preserve">      Con Fines de Cobertura</v>
          </cell>
          <cell r="D119">
            <v>2.5149758969256106E-3</v>
          </cell>
          <cell r="E119">
            <v>2.4564599583400317E-3</v>
          </cell>
          <cell r="F119">
            <v>2.3607332212928788E-3</v>
          </cell>
          <cell r="G119">
            <v>2.1749019519631397E-3</v>
          </cell>
          <cell r="H119">
            <v>2.3561541415532909E-3</v>
          </cell>
          <cell r="I119">
            <v>2.636764459672509E-3</v>
          </cell>
          <cell r="J119">
            <v>4.2112413090683075E-3</v>
          </cell>
          <cell r="K119">
            <v>6.2700528259441949E-3</v>
          </cell>
          <cell r="L119">
            <v>5.1510309215325898E-3</v>
          </cell>
          <cell r="M119">
            <v>5.2532843310455334E-3</v>
          </cell>
          <cell r="N119">
            <v>6.735993065051557E-3</v>
          </cell>
          <cell r="O119">
            <v>3.4964322112004385E-3</v>
          </cell>
          <cell r="P119">
            <v>3.4867489977240384E-3</v>
          </cell>
          <cell r="Q119">
            <v>2.9248620073713274E-3</v>
          </cell>
          <cell r="R119">
            <v>2.2488078951667856E-3</v>
          </cell>
          <cell r="S119">
            <v>5.7282596147666706E-4</v>
          </cell>
          <cell r="T119">
            <v>1.0359191168549738E-3</v>
          </cell>
          <cell r="U119">
            <v>-2.3937575113523165E-4</v>
          </cell>
          <cell r="V119">
            <v>-3.5793334344453323E-4</v>
          </cell>
          <cell r="W119">
            <v>-6.5295499104433055E-4</v>
          </cell>
          <cell r="X119">
            <v>-1.0547189020397797E-3</v>
          </cell>
          <cell r="Y119">
            <v>-1.3936746945513493E-3</v>
          </cell>
          <cell r="Z119">
            <v>4.8053863264958796E-4</v>
          </cell>
          <cell r="AA119">
            <v>-6.9625862679269701E-4</v>
          </cell>
          <cell r="AB119">
            <v>-8.3301293635124854E-4</v>
          </cell>
          <cell r="AC119">
            <v>-1.0528361212127665E-3</v>
          </cell>
          <cell r="AD119">
            <v>-2.1984140814149066E-3</v>
          </cell>
          <cell r="AE119">
            <v>-1.8889734804527765E-3</v>
          </cell>
          <cell r="AF119">
            <v>-9.4255335938877975E-4</v>
          </cell>
          <cell r="AG119">
            <v>-1.1238796404425808E-3</v>
          </cell>
          <cell r="AH119">
            <v>-1.1679050136516704E-3</v>
          </cell>
          <cell r="AI119">
            <v>-2.1330956762142641E-3</v>
          </cell>
          <cell r="AJ119">
            <v>-2.060162157233778E-3</v>
          </cell>
          <cell r="AK119">
            <v>-2.1599249369805939E-3</v>
          </cell>
          <cell r="AL119">
            <v>-1.3992725925768177E-3</v>
          </cell>
          <cell r="AM119">
            <v>-4.5513524652925064E-4</v>
          </cell>
          <cell r="AN119">
            <v>-6.7177980150918775E-4</v>
          </cell>
          <cell r="AO119">
            <v>-1.3458123927784693E-3</v>
          </cell>
          <cell r="AP119">
            <v>-1.3944096285898201E-3</v>
          </cell>
          <cell r="AQ119">
            <v>-9.0713038242050403E-4</v>
          </cell>
          <cell r="AR119">
            <v>-9.0713007375597954E-4</v>
          </cell>
          <cell r="AS119">
            <v>-9.0713007375597954E-4</v>
          </cell>
          <cell r="AT119">
            <v>-9.0713007375597954E-4</v>
          </cell>
          <cell r="AU119">
            <v>-9.0713007375597954E-4</v>
          </cell>
          <cell r="AV119">
            <v>-9.0713007375597954E-4</v>
          </cell>
          <cell r="AW119">
            <v>-9.0713007375597954E-4</v>
          </cell>
          <cell r="AX119">
            <v>-9.0713007375597954E-4</v>
          </cell>
          <cell r="AY119">
            <v>-9.0713007375597954E-4</v>
          </cell>
          <cell r="AZ119">
            <v>-9.0713007375597954E-4</v>
          </cell>
          <cell r="BA119">
            <v>-9.0713007375597954E-4</v>
          </cell>
          <cell r="BB119">
            <v>-9.0713007375597954E-4</v>
          </cell>
          <cell r="BC119">
            <v>-9.0713007375597954E-4</v>
          </cell>
          <cell r="BD119">
            <v>-9.0713007375597954E-4</v>
          </cell>
          <cell r="BE119">
            <v>-9.0713007375597954E-4</v>
          </cell>
          <cell r="BF119">
            <v>-9.0713007375597954E-4</v>
          </cell>
          <cell r="BG119">
            <v>-9.0713007375597954E-4</v>
          </cell>
          <cell r="BH119">
            <v>-9.0713007375597954E-4</v>
          </cell>
          <cell r="BI119">
            <v>-9.0713007375597954E-4</v>
          </cell>
          <cell r="BJ119">
            <v>-9.0713007375597954E-4</v>
          </cell>
        </row>
        <row r="120">
          <cell r="B120">
            <v>104</v>
          </cell>
          <cell r="C120" t="str">
            <v xml:space="preserve">        Futuros a Recibir</v>
          </cell>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cell r="AI120">
            <v>0</v>
          </cell>
          <cell r="AJ120">
            <v>0</v>
          </cell>
          <cell r="AK120">
            <v>0</v>
          </cell>
          <cell r="AL120">
            <v>0</v>
          </cell>
          <cell r="AM120">
            <v>0</v>
          </cell>
          <cell r="AN120">
            <v>0</v>
          </cell>
          <cell r="AO120">
            <v>0</v>
          </cell>
          <cell r="AP120">
            <v>0</v>
          </cell>
          <cell r="AQ120">
            <v>0</v>
          </cell>
          <cell r="AR120">
            <v>0</v>
          </cell>
          <cell r="AS120">
            <v>0</v>
          </cell>
          <cell r="AT120">
            <v>0</v>
          </cell>
          <cell r="AU120">
            <v>0</v>
          </cell>
          <cell r="AV120">
            <v>0</v>
          </cell>
          <cell r="AW120">
            <v>0</v>
          </cell>
          <cell r="AX120">
            <v>0</v>
          </cell>
          <cell r="AY120">
            <v>0</v>
          </cell>
          <cell r="AZ120">
            <v>0</v>
          </cell>
          <cell r="BA120">
            <v>0</v>
          </cell>
          <cell r="BB120">
            <v>0</v>
          </cell>
          <cell r="BC120">
            <v>0</v>
          </cell>
          <cell r="BD120">
            <v>0</v>
          </cell>
          <cell r="BE120">
            <v>0</v>
          </cell>
          <cell r="BF120">
            <v>0</v>
          </cell>
          <cell r="BG120">
            <v>0</v>
          </cell>
          <cell r="BH120">
            <v>0</v>
          </cell>
          <cell r="BI120">
            <v>0</v>
          </cell>
          <cell r="BJ120">
            <v>0</v>
          </cell>
        </row>
        <row r="121">
          <cell r="B121">
            <v>105</v>
          </cell>
          <cell r="C121" t="str">
            <v xml:space="preserve">        Contratos Adelantados a Recibir</v>
          </cell>
          <cell r="D121">
            <v>2.259404478928597E-6</v>
          </cell>
          <cell r="E121">
            <v>1.2293529430003609E-5</v>
          </cell>
          <cell r="F121">
            <v>1.5080542400687081E-5</v>
          </cell>
          <cell r="G121">
            <v>-1.4437299912312334E-5</v>
          </cell>
          <cell r="H121">
            <v>-1.1680925415576507E-5</v>
          </cell>
          <cell r="I121">
            <v>-8.1586738549837184E-6</v>
          </cell>
          <cell r="J121">
            <v>-8.3226260645518405E-6</v>
          </cell>
          <cell r="K121">
            <v>-7.3465293844280494E-5</v>
          </cell>
          <cell r="L121">
            <v>-4.5651981048165184E-5</v>
          </cell>
          <cell r="M121">
            <v>-6.2654649452926276E-6</v>
          </cell>
          <cell r="N121">
            <v>-1.9903916072983996E-5</v>
          </cell>
          <cell r="O121">
            <v>1.9829114079323522E-5</v>
          </cell>
          <cell r="P121">
            <v>-9.6847959310068184E-6</v>
          </cell>
          <cell r="Q121">
            <v>-3.6115771502759373E-6</v>
          </cell>
          <cell r="R121">
            <v>-1.0319241657928993E-5</v>
          </cell>
          <cell r="S121">
            <v>-6.3051499331536978E-5</v>
          </cell>
          <cell r="T121">
            <v>1.1894156192127742E-5</v>
          </cell>
          <cell r="U121">
            <v>1.7996841820569608E-5</v>
          </cell>
          <cell r="V121">
            <v>2.1335506259406119E-5</v>
          </cell>
          <cell r="W121">
            <v>2.4448496099675917E-6</v>
          </cell>
          <cell r="X121">
            <v>-5.7977913233078683E-6</v>
          </cell>
          <cell r="Y121">
            <v>2.9592417746150142E-6</v>
          </cell>
          <cell r="Z121">
            <v>2.030419306832665E-5</v>
          </cell>
          <cell r="AA121">
            <v>-5.6293045887176543E-6</v>
          </cell>
          <cell r="AB121">
            <v>7.2143218717006702E-7</v>
          </cell>
          <cell r="AC121">
            <v>1.8440048182880418E-5</v>
          </cell>
          <cell r="AD121">
            <v>7.2402680366591048E-6</v>
          </cell>
          <cell r="AE121">
            <v>-1.3017130985862193E-6</v>
          </cell>
          <cell r="AF121">
            <v>-4.0905827011878864E-6</v>
          </cell>
          <cell r="AG121">
            <v>-4.5390841147135135E-6</v>
          </cell>
          <cell r="AH121">
            <v>-6.3045762622679252E-6</v>
          </cell>
          <cell r="AI121">
            <v>4.2022882667849378E-6</v>
          </cell>
          <cell r="AJ121">
            <v>1.5495498029044772E-5</v>
          </cell>
          <cell r="AK121">
            <v>1.9223960987712316E-6</v>
          </cell>
          <cell r="AL121">
            <v>0</v>
          </cell>
          <cell r="AM121">
            <v>-1.1414556745714382E-5</v>
          </cell>
          <cell r="AN121">
            <v>-3.913666213080638E-6</v>
          </cell>
          <cell r="AO121">
            <v>5.559218452229045E-6</v>
          </cell>
          <cell r="AP121">
            <v>8.6997308354991803E-6</v>
          </cell>
          <cell r="AQ121">
            <v>5.3119542546583788E-6</v>
          </cell>
          <cell r="AR121">
            <v>5.3119510994292796E-6</v>
          </cell>
          <cell r="AS121">
            <v>5.3119510994292796E-6</v>
          </cell>
          <cell r="AT121">
            <v>5.3119510994292796E-6</v>
          </cell>
          <cell r="AU121">
            <v>5.3119510994292796E-6</v>
          </cell>
          <cell r="AV121">
            <v>5.3119510994292796E-6</v>
          </cell>
          <cell r="AW121">
            <v>5.3119510994292796E-6</v>
          </cell>
          <cell r="AX121">
            <v>5.3119510994292796E-6</v>
          </cell>
          <cell r="AY121">
            <v>5.3119510994292796E-6</v>
          </cell>
          <cell r="AZ121">
            <v>5.3119510994292796E-6</v>
          </cell>
          <cell r="BA121">
            <v>5.3119510994292796E-6</v>
          </cell>
          <cell r="BB121">
            <v>5.3119510994292796E-6</v>
          </cell>
          <cell r="BC121">
            <v>5.3119510994292796E-6</v>
          </cell>
          <cell r="BD121">
            <v>5.3119510994292796E-6</v>
          </cell>
          <cell r="BE121">
            <v>5.3119510994292796E-6</v>
          </cell>
          <cell r="BF121">
            <v>5.3119510994292796E-6</v>
          </cell>
          <cell r="BG121">
            <v>5.3119510994292796E-6</v>
          </cell>
          <cell r="BH121">
            <v>5.3119510994292796E-6</v>
          </cell>
          <cell r="BI121">
            <v>5.3119510994292796E-6</v>
          </cell>
          <cell r="BJ121">
            <v>5.3119510994292796E-6</v>
          </cell>
        </row>
        <row r="122">
          <cell r="B122">
            <v>106</v>
          </cell>
          <cell r="C122" t="str">
            <v xml:space="preserve">        Opciones</v>
          </cell>
          <cell r="D122">
            <v>0</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cell r="T122">
            <v>0</v>
          </cell>
          <cell r="U122">
            <v>0</v>
          </cell>
          <cell r="V122">
            <v>0</v>
          </cell>
          <cell r="W122">
            <v>0</v>
          </cell>
          <cell r="X122">
            <v>0</v>
          </cell>
          <cell r="Y122">
            <v>0</v>
          </cell>
          <cell r="Z122">
            <v>0</v>
          </cell>
          <cell r="AA122">
            <v>0</v>
          </cell>
          <cell r="AB122">
            <v>0</v>
          </cell>
          <cell r="AC122">
            <v>0</v>
          </cell>
          <cell r="AD122">
            <v>0</v>
          </cell>
          <cell r="AE122">
            <v>0</v>
          </cell>
          <cell r="AF122">
            <v>0</v>
          </cell>
          <cell r="AG122">
            <v>0</v>
          </cell>
          <cell r="AH122">
            <v>0</v>
          </cell>
          <cell r="AI122">
            <v>0</v>
          </cell>
          <cell r="AJ122">
            <v>0</v>
          </cell>
          <cell r="AK122">
            <v>0</v>
          </cell>
          <cell r="AL122">
            <v>0</v>
          </cell>
          <cell r="AM122">
            <v>0</v>
          </cell>
          <cell r="AN122">
            <v>0</v>
          </cell>
          <cell r="AO122">
            <v>0</v>
          </cell>
          <cell r="AP122">
            <v>0</v>
          </cell>
          <cell r="AQ122">
            <v>0</v>
          </cell>
          <cell r="AR122">
            <v>0</v>
          </cell>
          <cell r="AS122">
            <v>0</v>
          </cell>
          <cell r="AT122">
            <v>0</v>
          </cell>
          <cell r="AU122">
            <v>0</v>
          </cell>
          <cell r="AV122">
            <v>0</v>
          </cell>
          <cell r="AW122">
            <v>0</v>
          </cell>
          <cell r="AX122">
            <v>0</v>
          </cell>
          <cell r="AY122">
            <v>0</v>
          </cell>
          <cell r="AZ122">
            <v>0</v>
          </cell>
          <cell r="BA122">
            <v>0</v>
          </cell>
          <cell r="BB122">
            <v>0</v>
          </cell>
          <cell r="BC122">
            <v>0</v>
          </cell>
          <cell r="BD122">
            <v>0</v>
          </cell>
          <cell r="BE122">
            <v>0</v>
          </cell>
          <cell r="BF122">
            <v>0</v>
          </cell>
          <cell r="BG122">
            <v>0</v>
          </cell>
          <cell r="BH122">
            <v>0</v>
          </cell>
          <cell r="BI122">
            <v>0</v>
          </cell>
          <cell r="BJ122">
            <v>0</v>
          </cell>
        </row>
        <row r="123">
          <cell r="B123">
            <v>107</v>
          </cell>
          <cell r="C123" t="str">
            <v xml:space="preserve">        Swaps</v>
          </cell>
          <cell r="D123">
            <v>2.5127164924466823E-3</v>
          </cell>
          <cell r="E123">
            <v>2.4441664289100288E-3</v>
          </cell>
          <cell r="F123">
            <v>2.3456526788921922E-3</v>
          </cell>
          <cell r="G123">
            <v>2.1893392518754517E-3</v>
          </cell>
          <cell r="H123">
            <v>2.3678350669688666E-3</v>
          </cell>
          <cell r="I123">
            <v>2.6449231335274924E-3</v>
          </cell>
          <cell r="J123">
            <v>4.2195639351328591E-3</v>
          </cell>
          <cell r="K123">
            <v>6.3435181197884754E-3</v>
          </cell>
          <cell r="L123">
            <v>5.1966829025807551E-3</v>
          </cell>
          <cell r="M123">
            <v>5.2595497959908259E-3</v>
          </cell>
          <cell r="N123">
            <v>6.7558969811245418E-3</v>
          </cell>
          <cell r="O123">
            <v>3.4766030971211145E-3</v>
          </cell>
          <cell r="P123">
            <v>3.4964337936550451E-3</v>
          </cell>
          <cell r="Q123">
            <v>2.9284735845216039E-3</v>
          </cell>
          <cell r="R123">
            <v>2.2591271368247144E-3</v>
          </cell>
          <cell r="S123">
            <v>6.3587746080820417E-4</v>
          </cell>
          <cell r="T123">
            <v>1.0240249606628467E-3</v>
          </cell>
          <cell r="U123">
            <v>-2.5737259295580134E-4</v>
          </cell>
          <cell r="V123">
            <v>-3.7926884970393936E-4</v>
          </cell>
          <cell r="W123">
            <v>-6.5539984065429832E-4</v>
          </cell>
          <cell r="X123">
            <v>-1.0489211107164713E-3</v>
          </cell>
          <cell r="Y123">
            <v>-1.3966339363259642E-3</v>
          </cell>
          <cell r="Z123">
            <v>4.6023443958126111E-4</v>
          </cell>
          <cell r="AA123">
            <v>-6.9062932220397965E-4</v>
          </cell>
          <cell r="AB123">
            <v>-8.3373436853841814E-4</v>
          </cell>
          <cell r="AC123">
            <v>-1.0712761693956469E-3</v>
          </cell>
          <cell r="AD123">
            <v>-2.2056543494515658E-3</v>
          </cell>
          <cell r="AE123">
            <v>-1.88767176735419E-3</v>
          </cell>
          <cell r="AF123">
            <v>-9.38462776687592E-4</v>
          </cell>
          <cell r="AG123">
            <v>-1.1193405563278674E-3</v>
          </cell>
          <cell r="AH123">
            <v>-1.161600437389403E-3</v>
          </cell>
          <cell r="AI123">
            <v>-2.1372979644810495E-3</v>
          </cell>
          <cell r="AJ123">
            <v>-2.075657655262823E-3</v>
          </cell>
          <cell r="AK123">
            <v>-2.1618473330793655E-3</v>
          </cell>
          <cell r="AL123">
            <v>-1.3992725925768177E-3</v>
          </cell>
          <cell r="AM123">
            <v>-4.437206897835361E-4</v>
          </cell>
          <cell r="AN123">
            <v>-6.6786613529610692E-4</v>
          </cell>
          <cell r="AO123">
            <v>-1.3513716112306981E-3</v>
          </cell>
          <cell r="AP123">
            <v>-1.4031093594253192E-3</v>
          </cell>
          <cell r="AQ123">
            <v>-9.1244233667516189E-4</v>
          </cell>
          <cell r="AR123">
            <v>-9.1244187206029892E-4</v>
          </cell>
          <cell r="AS123">
            <v>-9.1244187206029892E-4</v>
          </cell>
          <cell r="AT123">
            <v>-9.1244187206029892E-4</v>
          </cell>
          <cell r="AU123">
            <v>-9.1244187206029892E-4</v>
          </cell>
          <cell r="AV123">
            <v>-9.1244187206029892E-4</v>
          </cell>
          <cell r="AW123">
            <v>-9.1244187206029892E-4</v>
          </cell>
          <cell r="AX123">
            <v>-9.1244187206029892E-4</v>
          </cell>
          <cell r="AY123">
            <v>-9.1244187206029892E-4</v>
          </cell>
          <cell r="AZ123">
            <v>-9.1244187206029892E-4</v>
          </cell>
          <cell r="BA123">
            <v>-9.1244187206029892E-4</v>
          </cell>
          <cell r="BB123">
            <v>-9.1244187206029892E-4</v>
          </cell>
          <cell r="BC123">
            <v>-9.1244187206029892E-4</v>
          </cell>
          <cell r="BD123">
            <v>-9.1244187206029892E-4</v>
          </cell>
          <cell r="BE123">
            <v>-9.1244187206029892E-4</v>
          </cell>
          <cell r="BF123">
            <v>-9.1244187206029892E-4</v>
          </cell>
          <cell r="BG123">
            <v>-9.1244187206029892E-4</v>
          </cell>
          <cell r="BH123">
            <v>-9.1244187206029892E-4</v>
          </cell>
          <cell r="BI123">
            <v>-9.1244187206029892E-4</v>
          </cell>
          <cell r="BJ123">
            <v>-9.1244187206029892E-4</v>
          </cell>
        </row>
        <row r="124">
          <cell r="B124">
            <v>108</v>
          </cell>
          <cell r="C124" t="str">
            <v xml:space="preserve">        Derivados Crediticios</v>
          </cell>
          <cell r="D124">
            <v>0</v>
          </cell>
          <cell r="E124">
            <v>0</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cell r="Y124">
            <v>0</v>
          </cell>
          <cell r="Z124">
            <v>0</v>
          </cell>
          <cell r="AA124">
            <v>0</v>
          </cell>
          <cell r="AB124">
            <v>0</v>
          </cell>
          <cell r="AC124">
            <v>0</v>
          </cell>
          <cell r="AD124">
            <v>0</v>
          </cell>
          <cell r="AE124">
            <v>0</v>
          </cell>
          <cell r="AF124">
            <v>0</v>
          </cell>
          <cell r="AG124">
            <v>0</v>
          </cell>
          <cell r="AH124">
            <v>0</v>
          </cell>
          <cell r="AI124">
            <v>0</v>
          </cell>
          <cell r="AJ124">
            <v>0</v>
          </cell>
          <cell r="AK124">
            <v>0</v>
          </cell>
          <cell r="AL124">
            <v>0</v>
          </cell>
          <cell r="AM124">
            <v>0</v>
          </cell>
          <cell r="AN124">
            <v>0</v>
          </cell>
          <cell r="AO124">
            <v>0</v>
          </cell>
          <cell r="AP124">
            <v>0</v>
          </cell>
          <cell r="AQ124">
            <v>0</v>
          </cell>
          <cell r="AR124">
            <v>0</v>
          </cell>
          <cell r="AS124">
            <v>0</v>
          </cell>
          <cell r="AT124">
            <v>0</v>
          </cell>
          <cell r="AU124">
            <v>0</v>
          </cell>
          <cell r="AV124">
            <v>0</v>
          </cell>
          <cell r="AW124">
            <v>0</v>
          </cell>
          <cell r="AX124">
            <v>0</v>
          </cell>
          <cell r="AY124">
            <v>0</v>
          </cell>
          <cell r="AZ124">
            <v>0</v>
          </cell>
          <cell r="BA124">
            <v>0</v>
          </cell>
          <cell r="BB124">
            <v>0</v>
          </cell>
          <cell r="BC124">
            <v>0</v>
          </cell>
          <cell r="BD124">
            <v>0</v>
          </cell>
          <cell r="BE124">
            <v>0</v>
          </cell>
          <cell r="BF124">
            <v>0</v>
          </cell>
          <cell r="BG124">
            <v>0</v>
          </cell>
          <cell r="BH124">
            <v>0</v>
          </cell>
          <cell r="BI124">
            <v>0</v>
          </cell>
          <cell r="BJ124">
            <v>0</v>
          </cell>
        </row>
        <row r="125">
          <cell r="B125">
            <v>109</v>
          </cell>
          <cell r="C125" t="str">
            <v xml:space="preserve">        Operaciones Estructuradas</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cell r="S125">
            <v>0</v>
          </cell>
          <cell r="T125">
            <v>0</v>
          </cell>
          <cell r="U125">
            <v>0</v>
          </cell>
          <cell r="V125">
            <v>0</v>
          </cell>
          <cell r="W125">
            <v>0</v>
          </cell>
          <cell r="X125">
            <v>0</v>
          </cell>
          <cell r="Y125">
            <v>0</v>
          </cell>
          <cell r="Z125">
            <v>0</v>
          </cell>
          <cell r="AA125">
            <v>0</v>
          </cell>
          <cell r="AB125">
            <v>0</v>
          </cell>
          <cell r="AC125">
            <v>0</v>
          </cell>
          <cell r="AD125">
            <v>0</v>
          </cell>
          <cell r="AE125">
            <v>0</v>
          </cell>
          <cell r="AF125">
            <v>0</v>
          </cell>
          <cell r="AG125">
            <v>0</v>
          </cell>
          <cell r="AH125">
            <v>0</v>
          </cell>
          <cell r="AI125">
            <v>0</v>
          </cell>
          <cell r="AJ125">
            <v>0</v>
          </cell>
          <cell r="AK125">
            <v>0</v>
          </cell>
          <cell r="AL125">
            <v>0</v>
          </cell>
          <cell r="AM125">
            <v>0</v>
          </cell>
          <cell r="AN125">
            <v>0</v>
          </cell>
          <cell r="AO125">
            <v>0</v>
          </cell>
          <cell r="AP125">
            <v>0</v>
          </cell>
          <cell r="AQ125">
            <v>0</v>
          </cell>
          <cell r="AR125">
            <v>0</v>
          </cell>
          <cell r="AS125">
            <v>0</v>
          </cell>
          <cell r="AT125">
            <v>0</v>
          </cell>
          <cell r="AU125">
            <v>0</v>
          </cell>
          <cell r="AV125">
            <v>0</v>
          </cell>
          <cell r="AW125">
            <v>0</v>
          </cell>
          <cell r="AX125">
            <v>0</v>
          </cell>
          <cell r="AY125">
            <v>0</v>
          </cell>
          <cell r="AZ125">
            <v>0</v>
          </cell>
          <cell r="BA125">
            <v>0</v>
          </cell>
          <cell r="BB125">
            <v>0</v>
          </cell>
          <cell r="BC125">
            <v>0</v>
          </cell>
          <cell r="BD125">
            <v>0</v>
          </cell>
          <cell r="BE125">
            <v>0</v>
          </cell>
          <cell r="BF125">
            <v>0</v>
          </cell>
          <cell r="BG125">
            <v>0</v>
          </cell>
          <cell r="BH125">
            <v>0</v>
          </cell>
          <cell r="BI125">
            <v>0</v>
          </cell>
          <cell r="BJ125">
            <v>0</v>
          </cell>
        </row>
        <row r="126">
          <cell r="B126">
            <v>110</v>
          </cell>
          <cell r="C126" t="str">
            <v xml:space="preserve">        Paquetes de Instrumentos Derivados</v>
          </cell>
          <cell r="D126">
            <v>0</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0</v>
          </cell>
          <cell r="AD126">
            <v>0</v>
          </cell>
          <cell r="AE126">
            <v>0</v>
          </cell>
          <cell r="AF126">
            <v>0</v>
          </cell>
          <cell r="AG126">
            <v>0</v>
          </cell>
          <cell r="AH126">
            <v>0</v>
          </cell>
          <cell r="AI126">
            <v>0</v>
          </cell>
          <cell r="AJ126">
            <v>0</v>
          </cell>
          <cell r="AK126">
            <v>0</v>
          </cell>
          <cell r="AL126">
            <v>0</v>
          </cell>
          <cell r="AM126">
            <v>0</v>
          </cell>
          <cell r="AN126">
            <v>0</v>
          </cell>
          <cell r="AO126">
            <v>0</v>
          </cell>
          <cell r="AP126">
            <v>0</v>
          </cell>
          <cell r="AQ126">
            <v>0</v>
          </cell>
          <cell r="AR126">
            <v>0</v>
          </cell>
          <cell r="AS126">
            <v>0</v>
          </cell>
          <cell r="AT126">
            <v>0</v>
          </cell>
          <cell r="AU126">
            <v>0</v>
          </cell>
          <cell r="AV126">
            <v>0</v>
          </cell>
          <cell r="AW126">
            <v>0</v>
          </cell>
          <cell r="AX126">
            <v>0</v>
          </cell>
          <cell r="AY126">
            <v>0</v>
          </cell>
          <cell r="AZ126">
            <v>0</v>
          </cell>
          <cell r="BA126">
            <v>0</v>
          </cell>
          <cell r="BB126">
            <v>0</v>
          </cell>
          <cell r="BC126">
            <v>0</v>
          </cell>
          <cell r="BD126">
            <v>0</v>
          </cell>
          <cell r="BE126">
            <v>0</v>
          </cell>
          <cell r="BF126">
            <v>0</v>
          </cell>
          <cell r="BG126">
            <v>0</v>
          </cell>
          <cell r="BH126">
            <v>0</v>
          </cell>
          <cell r="BI126">
            <v>0</v>
          </cell>
          <cell r="BJ126">
            <v>0</v>
          </cell>
        </row>
        <row r="128">
          <cell r="B128" t="str">
            <v>Solvencia</v>
          </cell>
        </row>
        <row r="129">
          <cell r="B129">
            <v>111</v>
          </cell>
          <cell r="C129" t="str">
            <v>Activos en Riesgo Totales</v>
          </cell>
          <cell r="D129">
            <v>0.85513840784743378</v>
          </cell>
          <cell r="E129">
            <v>0.87176799801274663</v>
          </cell>
          <cell r="F129">
            <v>0.84815260926983083</v>
          </cell>
          <cell r="G129">
            <v>0.87197860264675797</v>
          </cell>
          <cell r="H129">
            <v>0.89624272082752554</v>
          </cell>
          <cell r="I129">
            <v>0.88433310627886541</v>
          </cell>
          <cell r="J129">
            <v>0.88331652260687532</v>
          </cell>
          <cell r="K129">
            <v>0.88806172818024665</v>
          </cell>
          <cell r="L129">
            <v>0.89781915310670712</v>
          </cell>
          <cell r="M129">
            <v>0.84107257859626383</v>
          </cell>
          <cell r="N129">
            <v>0.85575845813706797</v>
          </cell>
          <cell r="O129">
            <v>0.8747585601901392</v>
          </cell>
          <cell r="P129">
            <v>0.87110775806835894</v>
          </cell>
          <cell r="Q129">
            <v>0.86671741790721046</v>
          </cell>
          <cell r="R129">
            <v>0.84177302416528355</v>
          </cell>
          <cell r="S129">
            <v>0.82538749956789959</v>
          </cell>
          <cell r="T129">
            <v>0.82501820093742007</v>
          </cell>
          <cell r="U129">
            <v>0.81578365919489637</v>
          </cell>
          <cell r="V129">
            <v>0.85373867282169968</v>
          </cell>
          <cell r="W129">
            <v>0.83499555159324601</v>
          </cell>
          <cell r="X129">
            <v>0.84766977133376453</v>
          </cell>
          <cell r="Y129">
            <v>0.84868607565950349</v>
          </cell>
          <cell r="Z129">
            <v>0.8578949246093267</v>
          </cell>
          <cell r="AA129">
            <v>0.88494249230876898</v>
          </cell>
          <cell r="AB129">
            <v>0.89444932008645339</v>
          </cell>
          <cell r="AC129">
            <v>0.89235764143602503</v>
          </cell>
          <cell r="AD129">
            <v>0.87568564635106994</v>
          </cell>
          <cell r="AE129">
            <v>0.89668367652553338</v>
          </cell>
          <cell r="AF129">
            <v>0.89398535363307374</v>
          </cell>
          <cell r="AG129">
            <v>0.86537962459195272</v>
          </cell>
          <cell r="AH129">
            <v>0.843937350339513</v>
          </cell>
          <cell r="AI129">
            <v>0.86316659945084961</v>
          </cell>
          <cell r="AJ129">
            <v>0.83574927595418214</v>
          </cell>
          <cell r="AK129">
            <v>0.82664614811403714</v>
          </cell>
          <cell r="AL129">
            <v>0.7990094269069471</v>
          </cell>
          <cell r="AM129">
            <v>0.80129451199003776</v>
          </cell>
          <cell r="AN129">
            <v>0.80502156536375591</v>
          </cell>
          <cell r="AO129">
            <v>0.78565591515688504</v>
          </cell>
          <cell r="AP129">
            <v>0.74605046150860388</v>
          </cell>
          <cell r="AQ129">
            <v>0.78122556792906384</v>
          </cell>
          <cell r="AR129">
            <v>0.78122520446777344</v>
          </cell>
          <cell r="AS129">
            <v>0.78122520446777344</v>
          </cell>
          <cell r="AT129">
            <v>0.78122520446777344</v>
          </cell>
          <cell r="AU129">
            <v>0.78122520446777344</v>
          </cell>
          <cell r="AV129">
            <v>0.78122520446777344</v>
          </cell>
          <cell r="AW129">
            <v>0.78122520446777344</v>
          </cell>
          <cell r="AX129">
            <v>0.78122520446777344</v>
          </cell>
          <cell r="AY129">
            <v>0.78122520446777344</v>
          </cell>
          <cell r="AZ129">
            <v>0.78122520446777344</v>
          </cell>
          <cell r="BA129">
            <v>0.78122520446777344</v>
          </cell>
          <cell r="BB129">
            <v>0.78122520446777344</v>
          </cell>
          <cell r="BC129">
            <v>0.78122520446777344</v>
          </cell>
          <cell r="BD129">
            <v>0.78122520446777344</v>
          </cell>
          <cell r="BE129">
            <v>0.78122520446777344</v>
          </cell>
          <cell r="BF129">
            <v>0.78122520446777344</v>
          </cell>
          <cell r="BG129">
            <v>0.78122520446777344</v>
          </cell>
          <cell r="BH129">
            <v>0.78122520446777344</v>
          </cell>
          <cell r="BI129">
            <v>0.78122520446777344</v>
          </cell>
          <cell r="BJ129">
            <v>0.78122520446777344</v>
          </cell>
        </row>
        <row r="130">
          <cell r="B130">
            <v>112</v>
          </cell>
          <cell r="C130" t="str">
            <v>Activos en Riesgos de Mercado</v>
          </cell>
          <cell r="D130">
            <v>0.21467630186994713</v>
          </cell>
          <cell r="E130">
            <v>0.25496502300414658</v>
          </cell>
          <cell r="F130">
            <v>0.26282854592562238</v>
          </cell>
          <cell r="G130">
            <v>0.26428008627296373</v>
          </cell>
          <cell r="H130">
            <v>0.28071973356553304</v>
          </cell>
          <cell r="I130">
            <v>0.28164454692713953</v>
          </cell>
          <cell r="J130">
            <v>0.28024293074679002</v>
          </cell>
          <cell r="K130">
            <v>0.27235101991456934</v>
          </cell>
          <cell r="L130">
            <v>0.27904196802927789</v>
          </cell>
          <cell r="M130">
            <v>0.24559359681040496</v>
          </cell>
          <cell r="N130">
            <v>0.24743006641214196</v>
          </cell>
          <cell r="O130">
            <v>0.26698718079479611</v>
          </cell>
          <cell r="P130">
            <v>0.26614894094525465</v>
          </cell>
          <cell r="Q130">
            <v>0.26272737856435296</v>
          </cell>
          <cell r="R130">
            <v>0.26701926146327798</v>
          </cell>
          <cell r="S130">
            <v>0.24509775665614628</v>
          </cell>
          <cell r="T130">
            <v>0.23099716537287093</v>
          </cell>
          <cell r="U130">
            <v>0.23478518717441307</v>
          </cell>
          <cell r="V130">
            <v>0.25486731881778735</v>
          </cell>
          <cell r="W130">
            <v>0.24930225963176134</v>
          </cell>
          <cell r="X130">
            <v>0.26578491214291194</v>
          </cell>
          <cell r="Y130">
            <v>0.2620242817908815</v>
          </cell>
          <cell r="Z130">
            <v>0.25289794757731437</v>
          </cell>
          <cell r="AA130">
            <v>0.25870057842911809</v>
          </cell>
          <cell r="AB130">
            <v>0.26171391953832185</v>
          </cell>
          <cell r="AC130">
            <v>0.24500138615270298</v>
          </cell>
          <cell r="AD130">
            <v>0.24298454014784474</v>
          </cell>
          <cell r="AE130">
            <v>0.25207709469340889</v>
          </cell>
          <cell r="AF130">
            <v>0.26121719756771822</v>
          </cell>
          <cell r="AG130">
            <v>0.25042436605267049</v>
          </cell>
          <cell r="AH130">
            <v>0.23121857265464346</v>
          </cell>
          <cell r="AI130">
            <v>0.23063014981177005</v>
          </cell>
          <cell r="AJ130">
            <v>0.21296452991539358</v>
          </cell>
          <cell r="AK130">
            <v>0.20784525165620724</v>
          </cell>
          <cell r="AL130">
            <v>0.18479281924587637</v>
          </cell>
          <cell r="AM130">
            <v>0.1918951155667962</v>
          </cell>
          <cell r="AN130">
            <v>0.19486973089634596</v>
          </cell>
          <cell r="AO130">
            <v>0.19582029591399452</v>
          </cell>
          <cell r="AP130">
            <v>0.18495794146565986</v>
          </cell>
          <cell r="AQ130">
            <v>0.19471270279717778</v>
          </cell>
          <cell r="AR130">
            <v>0.19471263885498047</v>
          </cell>
          <cell r="AS130">
            <v>0.19471263885498047</v>
          </cell>
          <cell r="AT130">
            <v>0.19471263885498047</v>
          </cell>
          <cell r="AU130">
            <v>0.19471263885498047</v>
          </cell>
          <cell r="AV130">
            <v>0.19471263885498047</v>
          </cell>
          <cell r="AW130">
            <v>0.19471263885498047</v>
          </cell>
          <cell r="AX130">
            <v>0.19471263885498047</v>
          </cell>
          <cell r="AY130">
            <v>0.19471263885498047</v>
          </cell>
          <cell r="AZ130">
            <v>0.19471263885498047</v>
          </cell>
          <cell r="BA130">
            <v>0.19471263885498047</v>
          </cell>
          <cell r="BB130">
            <v>0.19471263885498047</v>
          </cell>
          <cell r="BC130">
            <v>0.19471263885498047</v>
          </cell>
          <cell r="BD130">
            <v>0.19471263885498047</v>
          </cell>
          <cell r="BE130">
            <v>0.19471263885498047</v>
          </cell>
          <cell r="BF130">
            <v>0.19471263885498047</v>
          </cell>
          <cell r="BG130">
            <v>0.19471263885498047</v>
          </cell>
          <cell r="BH130">
            <v>0.19471263885498047</v>
          </cell>
          <cell r="BI130">
            <v>0.19471263885498047</v>
          </cell>
          <cell r="BJ130">
            <v>0.19471263885498047</v>
          </cell>
        </row>
        <row r="131">
          <cell r="B131">
            <v>113</v>
          </cell>
          <cell r="C131" t="str">
            <v>Activos en Riesgos de Crédito</v>
          </cell>
          <cell r="D131">
            <v>0.53371203570801784</v>
          </cell>
          <cell r="E131">
            <v>0.51267698939634576</v>
          </cell>
          <cell r="F131">
            <v>0.48555996038343802</v>
          </cell>
          <cell r="G131">
            <v>0.50369545839270791</v>
          </cell>
          <cell r="H131">
            <v>0.50996500387619004</v>
          </cell>
          <cell r="I131">
            <v>0.4996599694022118</v>
          </cell>
          <cell r="J131">
            <v>0.500498000972456</v>
          </cell>
          <cell r="K131">
            <v>0.51320488522422458</v>
          </cell>
          <cell r="L131">
            <v>0.51455334724264612</v>
          </cell>
          <cell r="M131">
            <v>0.49692660068548478</v>
          </cell>
          <cell r="N131">
            <v>0.5083127332577515</v>
          </cell>
          <cell r="O131">
            <v>0.50651704253132779</v>
          </cell>
          <cell r="P131">
            <v>0.50314148079882681</v>
          </cell>
          <cell r="Q131">
            <v>0.5032859696450529</v>
          </cell>
          <cell r="R131">
            <v>0.47460392094985837</v>
          </cell>
          <cell r="S131">
            <v>0.48172953104683536</v>
          </cell>
          <cell r="T131">
            <v>0.49260227034029097</v>
          </cell>
          <cell r="U131">
            <v>0.48250036499718885</v>
          </cell>
          <cell r="V131">
            <v>0.49690429716267243</v>
          </cell>
          <cell r="W131">
            <v>0.48610002416653875</v>
          </cell>
          <cell r="X131">
            <v>0.48222052743173777</v>
          </cell>
          <cell r="Y131">
            <v>0.48639827053376883</v>
          </cell>
          <cell r="Z131">
            <v>0.50134492014169219</v>
          </cell>
          <cell r="AA131">
            <v>0.52047937081329909</v>
          </cell>
          <cell r="AB131">
            <v>0.52636751168416029</v>
          </cell>
          <cell r="AC131">
            <v>0.53820051663300827</v>
          </cell>
          <cell r="AD131">
            <v>0.5262082088212916</v>
          </cell>
          <cell r="AE131">
            <v>0.53633829523244947</v>
          </cell>
          <cell r="AF131">
            <v>0.52558400545277106</v>
          </cell>
          <cell r="AG131">
            <v>0.51048999695187969</v>
          </cell>
          <cell r="AH131">
            <v>0.51002142171087306</v>
          </cell>
          <cell r="AI131">
            <v>0.52662287235693417</v>
          </cell>
          <cell r="AJ131">
            <v>0.51832570356655749</v>
          </cell>
          <cell r="AK131">
            <v>0.51638750061580452</v>
          </cell>
          <cell r="AL131">
            <v>0.51246089901514524</v>
          </cell>
          <cell r="AM131">
            <v>0.50898578177993203</v>
          </cell>
          <cell r="AN131">
            <v>0.50873889894132318</v>
          </cell>
          <cell r="AO131">
            <v>0.4912373678696027</v>
          </cell>
          <cell r="AP131">
            <v>0.46694453634226163</v>
          </cell>
          <cell r="AQ131">
            <v>0.48856308994564518</v>
          </cell>
          <cell r="AR131">
            <v>0.48856306076049805</v>
          </cell>
          <cell r="AS131">
            <v>0.48856306076049805</v>
          </cell>
          <cell r="AT131">
            <v>0.48856306076049805</v>
          </cell>
          <cell r="AU131">
            <v>0.48856306076049805</v>
          </cell>
          <cell r="AV131">
            <v>0.48856306076049805</v>
          </cell>
          <cell r="AW131">
            <v>0.48856306076049805</v>
          </cell>
          <cell r="AX131">
            <v>0.48856306076049805</v>
          </cell>
          <cell r="AY131">
            <v>0.48856306076049805</v>
          </cell>
          <cell r="AZ131">
            <v>0.48856306076049805</v>
          </cell>
          <cell r="BA131">
            <v>0.48856306076049805</v>
          </cell>
          <cell r="BB131">
            <v>0.48856306076049805</v>
          </cell>
          <cell r="BC131">
            <v>0.48856306076049805</v>
          </cell>
          <cell r="BD131">
            <v>0.48856306076049805</v>
          </cell>
          <cell r="BE131">
            <v>0.48856306076049805</v>
          </cell>
          <cell r="BF131">
            <v>0.48856306076049805</v>
          </cell>
          <cell r="BG131">
            <v>0.48856306076049805</v>
          </cell>
          <cell r="BH131">
            <v>0.48856306076049805</v>
          </cell>
          <cell r="BI131">
            <v>0.48856306076049805</v>
          </cell>
          <cell r="BJ131">
            <v>0.48856306076049805</v>
          </cell>
        </row>
        <row r="132">
          <cell r="B132">
            <v>114</v>
          </cell>
          <cell r="C132" t="str">
            <v>Activos en Riesgo Operacional</v>
          </cell>
          <cell r="D132">
            <v>0.10675007026946878</v>
          </cell>
          <cell r="E132">
            <v>0.10412598561216448</v>
          </cell>
          <cell r="F132">
            <v>9.9764102960770457E-2</v>
          </cell>
          <cell r="G132">
            <v>0.10400305798108642</v>
          </cell>
          <cell r="H132">
            <v>0.10555798338580259</v>
          </cell>
          <cell r="I132">
            <v>0.10302858994942697</v>
          </cell>
          <cell r="J132">
            <v>0.10257559088762926</v>
          </cell>
          <cell r="K132">
            <v>0.10250582304145286</v>
          </cell>
          <cell r="L132">
            <v>0.10422383783469709</v>
          </cell>
          <cell r="M132">
            <v>9.8552381100293129E-2</v>
          </cell>
          <cell r="N132">
            <v>0.10001565805782302</v>
          </cell>
          <cell r="O132">
            <v>0.10125433686393299</v>
          </cell>
          <cell r="P132">
            <v>0.10181733632427739</v>
          </cell>
          <cell r="Q132">
            <v>0.10070406969780471</v>
          </cell>
          <cell r="R132">
            <v>0.10014984175214721</v>
          </cell>
          <cell r="S132">
            <v>9.8560211864839681E-2</v>
          </cell>
          <cell r="T132">
            <v>0.10141876522417811</v>
          </cell>
          <cell r="U132">
            <v>9.8498107023216999E-2</v>
          </cell>
          <cell r="V132">
            <v>0.10196705684123991</v>
          </cell>
          <cell r="W132">
            <v>9.9593267794945997E-2</v>
          </cell>
          <cell r="X132">
            <v>9.9664331759114669E-2</v>
          </cell>
          <cell r="Y132">
            <v>0.10026352333477617</v>
          </cell>
          <cell r="Z132">
            <v>0.1036520568903201</v>
          </cell>
          <cell r="AA132">
            <v>0.10576254306635183</v>
          </cell>
          <cell r="AB132">
            <v>0.10636788886397126</v>
          </cell>
          <cell r="AC132">
            <v>0.10915573865031378</v>
          </cell>
          <cell r="AD132">
            <v>0.10649289738193361</v>
          </cell>
          <cell r="AE132">
            <v>0.10826828659967505</v>
          </cell>
          <cell r="AF132">
            <v>0.10718415062050911</v>
          </cell>
          <cell r="AG132">
            <v>0.10446526128030414</v>
          </cell>
          <cell r="AH132">
            <v>0.1026973559739965</v>
          </cell>
          <cell r="AI132">
            <v>0.10591357728214552</v>
          </cell>
          <cell r="AJ132">
            <v>0.10445904247223096</v>
          </cell>
          <cell r="AK132">
            <v>0.10241339584202534</v>
          </cell>
          <cell r="AL132">
            <v>0.10175570863862933</v>
          </cell>
          <cell r="AM132">
            <v>0.10041361464330942</v>
          </cell>
          <cell r="AN132">
            <v>0.10141293552608671</v>
          </cell>
          <cell r="AO132">
            <v>9.8598251373287885E-2</v>
          </cell>
          <cell r="AP132">
            <v>9.4147983694045784E-2</v>
          </cell>
          <cell r="AQ132">
            <v>9.7949775186240928E-2</v>
          </cell>
          <cell r="AR132">
            <v>9.7949743270874023E-2</v>
          </cell>
          <cell r="AS132">
            <v>9.7949743270874023E-2</v>
          </cell>
          <cell r="AT132">
            <v>9.7949743270874023E-2</v>
          </cell>
          <cell r="AU132">
            <v>9.7949743270874023E-2</v>
          </cell>
          <cell r="AV132">
            <v>9.7949743270874023E-2</v>
          </cell>
          <cell r="AW132">
            <v>9.7949743270874023E-2</v>
          </cell>
          <cell r="AX132">
            <v>9.7949743270874023E-2</v>
          </cell>
          <cell r="AY132">
            <v>9.7949743270874023E-2</v>
          </cell>
          <cell r="AZ132">
            <v>9.7949743270874023E-2</v>
          </cell>
          <cell r="BA132">
            <v>9.7949743270874023E-2</v>
          </cell>
          <cell r="BB132">
            <v>9.7949743270874023E-2</v>
          </cell>
          <cell r="BC132">
            <v>9.7949743270874023E-2</v>
          </cell>
          <cell r="BD132">
            <v>9.7949743270874023E-2</v>
          </cell>
          <cell r="BE132">
            <v>9.7949743270874023E-2</v>
          </cell>
          <cell r="BF132">
            <v>9.7949743270874023E-2</v>
          </cell>
          <cell r="BG132">
            <v>9.7949743270874023E-2</v>
          </cell>
          <cell r="BH132">
            <v>9.7949743270874023E-2</v>
          </cell>
          <cell r="BI132">
            <v>9.7949743270874023E-2</v>
          </cell>
          <cell r="BJ132">
            <v>9.7949743270874023E-2</v>
          </cell>
        </row>
        <row r="133">
          <cell r="B133">
            <v>115</v>
          </cell>
          <cell r="C133" t="str">
            <v>Otros activos en riesgo</v>
          </cell>
          <cell r="D133">
            <v>0</v>
          </cell>
          <cell r="E133">
            <v>8.9817042692175164E-14</v>
          </cell>
          <cell r="F133">
            <v>0</v>
          </cell>
          <cell r="G133">
            <v>-1.1102230246251565E-16</v>
          </cell>
          <cell r="H133">
            <v>-1.1102230246251565E-16</v>
          </cell>
          <cell r="I133">
            <v>8.7152507433074788E-14</v>
          </cell>
          <cell r="J133">
            <v>1.1102230246251565E-16</v>
          </cell>
          <cell r="K133">
            <v>-1.1102230246251565E-16</v>
          </cell>
          <cell r="L133">
            <v>8.6042284408449632E-14</v>
          </cell>
          <cell r="M133">
            <v>8.1046280797636427E-14</v>
          </cell>
          <cell r="N133">
            <v>4.0935155265486856E-10</v>
          </cell>
          <cell r="O133">
            <v>8.22675261247241E-14</v>
          </cell>
          <cell r="P133">
            <v>1.1102230246251565E-16</v>
          </cell>
          <cell r="Q133">
            <v>-1.1102230246251565E-16</v>
          </cell>
          <cell r="R133">
            <v>0</v>
          </cell>
          <cell r="S133">
            <v>7.8270723236073536E-14</v>
          </cell>
          <cell r="T133">
            <v>8.0047080075473787E-14</v>
          </cell>
          <cell r="U133">
            <v>7.7382544816373411E-14</v>
          </cell>
          <cell r="V133">
            <v>1.1102230246251565E-16</v>
          </cell>
          <cell r="W133">
            <v>-1.1102230246251565E-16</v>
          </cell>
          <cell r="X133">
            <v>1.1102230246251565E-16</v>
          </cell>
          <cell r="Y133">
            <v>7.6938455606523348E-14</v>
          </cell>
          <cell r="Z133">
            <v>1.1102230246251565E-16</v>
          </cell>
          <cell r="AA133">
            <v>0</v>
          </cell>
          <cell r="AB133">
            <v>-1.1102230246251565E-16</v>
          </cell>
          <cell r="AC133">
            <v>0</v>
          </cell>
          <cell r="AD133">
            <v>0</v>
          </cell>
          <cell r="AE133">
            <v>0</v>
          </cell>
          <cell r="AF133">
            <v>-7.9246609274719049E-12</v>
          </cell>
          <cell r="AG133">
            <v>3.070983467523547E-10</v>
          </cell>
          <cell r="AH133">
            <v>-1.1102230246251565E-16</v>
          </cell>
          <cell r="AI133">
            <v>-1.1102230246251565E-16</v>
          </cell>
          <cell r="AJ133">
            <v>1.1102230246251565E-16</v>
          </cell>
          <cell r="AK133">
            <v>0</v>
          </cell>
          <cell r="AL133">
            <v>7.2960526509291412E-12</v>
          </cell>
          <cell r="AM133">
            <v>1.1102230246251565E-16</v>
          </cell>
          <cell r="AN133">
            <v>1.1102230246251565E-16</v>
          </cell>
          <cell r="AO133">
            <v>-1.1102230246251565E-16</v>
          </cell>
          <cell r="AP133">
            <v>6.6366911966042608E-12</v>
          </cell>
          <cell r="AQ133">
            <v>-1.1102230246251565E-16</v>
          </cell>
          <cell r="AR133">
            <v>-1.1102230246251565E-16</v>
          </cell>
          <cell r="AS133">
            <v>-1.1102230246251565E-16</v>
          </cell>
          <cell r="AT133">
            <v>-1.1102230246251565E-16</v>
          </cell>
          <cell r="AU133">
            <v>-1.1102230246251565E-16</v>
          </cell>
          <cell r="AV133">
            <v>-1.1102230246251565E-16</v>
          </cell>
          <cell r="AW133">
            <v>-1.1102230246251565E-16</v>
          </cell>
          <cell r="AX133">
            <v>-1.1102230246251565E-16</v>
          </cell>
          <cell r="AY133">
            <v>-1.1102230246251565E-16</v>
          </cell>
          <cell r="AZ133">
            <v>-1.1102230246251565E-16</v>
          </cell>
          <cell r="BA133">
            <v>-1.1102230246251565E-16</v>
          </cell>
          <cell r="BB133">
            <v>-1.1102230246251565E-16</v>
          </cell>
          <cell r="BC133">
            <v>-1.1102230246251565E-16</v>
          </cell>
          <cell r="BD133">
            <v>-1.1102230246251565E-16</v>
          </cell>
          <cell r="BE133">
            <v>-1.1102230246251565E-16</v>
          </cell>
          <cell r="BF133">
            <v>-1.1102230246251565E-16</v>
          </cell>
          <cell r="BG133">
            <v>-1.1102230246251565E-16</v>
          </cell>
          <cell r="BH133">
            <v>-1.1102230246251565E-16</v>
          </cell>
          <cell r="BI133">
            <v>-1.1102230246251565E-16</v>
          </cell>
          <cell r="BJ133">
            <v>-1.1102230246251565E-16</v>
          </cell>
        </row>
        <row r="134">
          <cell r="B134">
            <v>116</v>
          </cell>
          <cell r="C134" t="str">
            <v>Requerimientos de capital totales</v>
          </cell>
          <cell r="D134">
            <v>6.8411072627790989E-2</v>
          </cell>
          <cell r="E134">
            <v>6.9741439840940514E-2</v>
          </cell>
          <cell r="F134">
            <v>6.7852208741507505E-2</v>
          </cell>
          <cell r="G134">
            <v>6.975828821169798E-2</v>
          </cell>
          <cell r="H134">
            <v>7.1699417666159018E-2</v>
          </cell>
          <cell r="I134">
            <v>7.0746648502298781E-2</v>
          </cell>
          <cell r="J134">
            <v>7.0665321808525916E-2</v>
          </cell>
          <cell r="K134">
            <v>7.1044938254344589E-2</v>
          </cell>
          <cell r="L134">
            <v>7.1825532248471061E-2</v>
          </cell>
          <cell r="M134">
            <v>6.7285806287688141E-2</v>
          </cell>
          <cell r="N134">
            <v>6.8460676626404343E-2</v>
          </cell>
          <cell r="O134">
            <v>6.9980684815184768E-2</v>
          </cell>
          <cell r="P134">
            <v>6.9688620645419294E-2</v>
          </cell>
          <cell r="Q134">
            <v>6.9337393432544456E-2</v>
          </cell>
          <cell r="R134">
            <v>6.7341841933193883E-2</v>
          </cell>
          <cell r="S134">
            <v>6.6030999965425705E-2</v>
          </cell>
          <cell r="T134">
            <v>6.6001456074919959E-2</v>
          </cell>
          <cell r="U134">
            <v>6.526269273555145E-2</v>
          </cell>
          <cell r="V134">
            <v>6.82990938257583E-2</v>
          </cell>
          <cell r="W134">
            <v>6.6799644127453497E-2</v>
          </cell>
          <cell r="X134">
            <v>6.7813581706694992E-2</v>
          </cell>
          <cell r="Y134">
            <v>6.7894886052775688E-2</v>
          </cell>
          <cell r="Z134">
            <v>6.8631593969695842E-2</v>
          </cell>
          <cell r="AA134">
            <v>7.0795399384720806E-2</v>
          </cell>
          <cell r="AB134">
            <v>7.1555945606906632E-2</v>
          </cell>
          <cell r="AC134">
            <v>7.138861131489839E-2</v>
          </cell>
          <cell r="AD134">
            <v>7.0054851708069674E-2</v>
          </cell>
          <cell r="AE134">
            <v>7.1734694122045889E-2</v>
          </cell>
          <cell r="AF134">
            <v>7.1518828291279868E-2</v>
          </cell>
          <cell r="AG134">
            <v>6.9230369944323841E-2</v>
          </cell>
          <cell r="AH134">
            <v>6.7514988025659889E-2</v>
          </cell>
          <cell r="AI134">
            <v>6.9053327957915828E-2</v>
          </cell>
          <cell r="AJ134">
            <v>6.6859942074823667E-2</v>
          </cell>
          <cell r="AK134">
            <v>6.6131691849122973E-2</v>
          </cell>
          <cell r="AL134">
            <v>6.3920754153431319E-2</v>
          </cell>
          <cell r="AM134">
            <v>6.4103560957194758E-2</v>
          </cell>
          <cell r="AN134">
            <v>6.4401725228811976E-2</v>
          </cell>
          <cell r="AO134">
            <v>6.2852473212327536E-2</v>
          </cell>
          <cell r="AP134">
            <v>5.9684036918564581E-2</v>
          </cell>
          <cell r="AQ134">
            <v>6.2498045431021582E-2</v>
          </cell>
          <cell r="AR134">
            <v>6.2498033046722412E-2</v>
          </cell>
          <cell r="AS134">
            <v>6.2498033046722412E-2</v>
          </cell>
          <cell r="AT134">
            <v>6.2498033046722412E-2</v>
          </cell>
          <cell r="AU134">
            <v>6.2498033046722412E-2</v>
          </cell>
          <cell r="AV134">
            <v>6.2498033046722412E-2</v>
          </cell>
          <cell r="AW134">
            <v>6.2498033046722412E-2</v>
          </cell>
          <cell r="AX134">
            <v>6.2498033046722412E-2</v>
          </cell>
          <cell r="AY134">
            <v>6.2498033046722412E-2</v>
          </cell>
          <cell r="AZ134">
            <v>6.2498033046722412E-2</v>
          </cell>
          <cell r="BA134">
            <v>6.2498033046722412E-2</v>
          </cell>
          <cell r="BB134">
            <v>6.2498033046722412E-2</v>
          </cell>
          <cell r="BC134">
            <v>6.2498033046722412E-2</v>
          </cell>
          <cell r="BD134">
            <v>6.2498033046722412E-2</v>
          </cell>
          <cell r="BE134">
            <v>6.2498033046722412E-2</v>
          </cell>
          <cell r="BF134">
            <v>6.2498033046722412E-2</v>
          </cell>
          <cell r="BG134">
            <v>6.2498033046722412E-2</v>
          </cell>
          <cell r="BH134">
            <v>6.2498033046722412E-2</v>
          </cell>
          <cell r="BI134">
            <v>6.2498033046722412E-2</v>
          </cell>
          <cell r="BJ134">
            <v>6.2498033046722412E-2</v>
          </cell>
        </row>
        <row r="135">
          <cell r="B135">
            <v>117</v>
          </cell>
          <cell r="C135" t="str">
            <v>Requerimientos de capital por riesgos de mercado</v>
          </cell>
          <cell r="D135">
            <v>1.7174104149536525E-2</v>
          </cell>
          <cell r="E135">
            <v>2.0397201840248898E-2</v>
          </cell>
          <cell r="F135">
            <v>2.1026283674015458E-2</v>
          </cell>
          <cell r="G135">
            <v>2.1142406901822872E-2</v>
          </cell>
          <cell r="H135">
            <v>2.2457578685174492E-2</v>
          </cell>
          <cell r="I135">
            <v>2.2531563754129413E-2</v>
          </cell>
          <cell r="J135">
            <v>2.2419434459664045E-2</v>
          </cell>
          <cell r="K135">
            <v>2.1788081593148465E-2</v>
          </cell>
          <cell r="L135">
            <v>2.2323357442345676E-2</v>
          </cell>
          <cell r="M135">
            <v>1.9647487744787001E-2</v>
          </cell>
          <cell r="N135">
            <v>1.9794405317883578E-2</v>
          </cell>
          <cell r="O135">
            <v>2.1358974463530953E-2</v>
          </cell>
          <cell r="P135">
            <v>2.129191527555449E-2</v>
          </cell>
          <cell r="Q135">
            <v>2.1018190285076992E-2</v>
          </cell>
          <cell r="R135">
            <v>2.1361540917007839E-2</v>
          </cell>
          <cell r="S135">
            <v>1.9607820532460386E-2</v>
          </cell>
          <cell r="T135">
            <v>1.8479773229759227E-2</v>
          </cell>
          <cell r="U135">
            <v>1.8782814973968529E-2</v>
          </cell>
          <cell r="V135">
            <v>2.0389385505442122E-2</v>
          </cell>
          <cell r="W135">
            <v>1.9944180770540908E-2</v>
          </cell>
          <cell r="X135">
            <v>2.1262792971473023E-2</v>
          </cell>
          <cell r="Y135">
            <v>2.0961942543279766E-2</v>
          </cell>
          <cell r="Z135">
            <v>2.023183580586858E-2</v>
          </cell>
          <cell r="AA135">
            <v>2.0696046274326238E-2</v>
          </cell>
          <cell r="AB135">
            <v>2.0937113563075385E-2</v>
          </cell>
          <cell r="AC135">
            <v>1.9600110892176902E-2</v>
          </cell>
          <cell r="AD135">
            <v>1.9438763211862595E-2</v>
          </cell>
          <cell r="AE135">
            <v>2.0166167575485588E-2</v>
          </cell>
          <cell r="AF135">
            <v>2.0897375804466514E-2</v>
          </cell>
          <cell r="AG135">
            <v>2.0033949278071676E-2</v>
          </cell>
          <cell r="AH135">
            <v>1.8497485811771019E-2</v>
          </cell>
          <cell r="AI135">
            <v>1.8450411984633628E-2</v>
          </cell>
          <cell r="AJ135">
            <v>1.7037162391418399E-2</v>
          </cell>
          <cell r="AK135">
            <v>1.6627620135742299E-2</v>
          </cell>
          <cell r="AL135">
            <v>1.4783425542004906E-2</v>
          </cell>
          <cell r="AM135">
            <v>1.5351609247351943E-2</v>
          </cell>
          <cell r="AN135">
            <v>1.5589578473727076E-2</v>
          </cell>
          <cell r="AO135">
            <v>1.5665623672868376E-2</v>
          </cell>
          <cell r="AP135">
            <v>1.4796635314863592E-2</v>
          </cell>
          <cell r="AQ135">
            <v>1.5577016221571868E-2</v>
          </cell>
          <cell r="AR135">
            <v>1.5577010810375214E-2</v>
          </cell>
          <cell r="AS135">
            <v>1.5577010810375214E-2</v>
          </cell>
          <cell r="AT135">
            <v>1.5577010810375214E-2</v>
          </cell>
          <cell r="AU135">
            <v>1.5577010810375214E-2</v>
          </cell>
          <cell r="AV135">
            <v>1.5577010810375214E-2</v>
          </cell>
          <cell r="AW135">
            <v>1.5577010810375214E-2</v>
          </cell>
          <cell r="AX135">
            <v>1.5577010810375214E-2</v>
          </cell>
          <cell r="AY135">
            <v>1.5577010810375214E-2</v>
          </cell>
          <cell r="AZ135">
            <v>1.5577010810375214E-2</v>
          </cell>
          <cell r="BA135">
            <v>1.5577010810375214E-2</v>
          </cell>
          <cell r="BB135">
            <v>1.5577010810375214E-2</v>
          </cell>
          <cell r="BC135">
            <v>1.5577010810375214E-2</v>
          </cell>
          <cell r="BD135">
            <v>1.5577010810375214E-2</v>
          </cell>
          <cell r="BE135">
            <v>1.5577010810375214E-2</v>
          </cell>
          <cell r="BF135">
            <v>1.5577010810375214E-2</v>
          </cell>
          <cell r="BG135">
            <v>1.5577010810375214E-2</v>
          </cell>
          <cell r="BH135">
            <v>1.5577010810375214E-2</v>
          </cell>
          <cell r="BI135">
            <v>1.5577010810375214E-2</v>
          </cell>
          <cell r="BJ135">
            <v>1.5577010810375214E-2</v>
          </cell>
        </row>
        <row r="136">
          <cell r="B136">
            <v>118</v>
          </cell>
          <cell r="C136" t="str">
            <v>Requerimientos de capital por riesgos de crédito</v>
          </cell>
          <cell r="D136">
            <v>4.2696962856641429E-2</v>
          </cell>
          <cell r="E136">
            <v>4.1014159151707655E-2</v>
          </cell>
          <cell r="F136">
            <v>3.8844796830675037E-2</v>
          </cell>
          <cell r="G136">
            <v>4.0295636671416633E-2</v>
          </cell>
          <cell r="H136">
            <v>4.0797200310095198E-2</v>
          </cell>
          <cell r="I136">
            <v>3.9972797552176947E-2</v>
          </cell>
          <cell r="J136">
            <v>4.0039840077796478E-2</v>
          </cell>
          <cell r="K136">
            <v>4.1056390817937959E-2</v>
          </cell>
          <cell r="L136">
            <v>4.1164267779411685E-2</v>
          </cell>
          <cell r="M136">
            <v>3.9754128054838779E-2</v>
          </cell>
          <cell r="N136">
            <v>4.0665018662257524E-2</v>
          </cell>
          <cell r="O136">
            <v>4.0521363402506221E-2</v>
          </cell>
          <cell r="P136">
            <v>4.0251318463906151E-2</v>
          </cell>
          <cell r="Q136">
            <v>4.0262877571604225E-2</v>
          </cell>
          <cell r="R136">
            <v>3.7968313675988664E-2</v>
          </cell>
          <cell r="S136">
            <v>3.8538362483746827E-2</v>
          </cell>
          <cell r="T136">
            <v>3.9408181627223281E-2</v>
          </cell>
          <cell r="U136">
            <v>3.8600029199775107E-2</v>
          </cell>
          <cell r="V136">
            <v>3.9752343772997856E-2</v>
          </cell>
          <cell r="W136">
            <v>3.8888001933323105E-2</v>
          </cell>
          <cell r="X136">
            <v>3.8577642194539026E-2</v>
          </cell>
          <cell r="Y136">
            <v>3.8911861642701509E-2</v>
          </cell>
          <cell r="Z136">
            <v>4.0107593613867933E-2</v>
          </cell>
          <cell r="AA136">
            <v>4.1638349665063926E-2</v>
          </cell>
          <cell r="AB136">
            <v>4.2109400934716761E-2</v>
          </cell>
          <cell r="AC136">
            <v>4.3056041330640657E-2</v>
          </cell>
          <cell r="AD136">
            <v>4.2096656705671497E-2</v>
          </cell>
          <cell r="AE136">
            <v>4.290706361858309E-2</v>
          </cell>
          <cell r="AF136">
            <v>4.2046720438757533E-2</v>
          </cell>
          <cell r="AG136">
            <v>4.0839199757685865E-2</v>
          </cell>
          <cell r="AH136">
            <v>4.0801713734167779E-2</v>
          </cell>
          <cell r="AI136">
            <v>4.2129829785474963E-2</v>
          </cell>
          <cell r="AJ136">
            <v>4.1466056288044242E-2</v>
          </cell>
          <cell r="AK136">
            <v>4.1311000049559433E-2</v>
          </cell>
          <cell r="AL136">
            <v>4.0996871922670867E-2</v>
          </cell>
          <cell r="AM136">
            <v>4.071886253895185E-2</v>
          </cell>
          <cell r="AN136">
            <v>4.0699111914440395E-2</v>
          </cell>
          <cell r="AO136">
            <v>3.929898942984731E-2</v>
          </cell>
          <cell r="AP136">
            <v>3.7355562908973725E-2</v>
          </cell>
          <cell r="AQ136">
            <v>3.9085047194550443E-2</v>
          </cell>
          <cell r="AR136">
            <v>3.9085030555725098E-2</v>
          </cell>
          <cell r="AS136">
            <v>3.9085030555725098E-2</v>
          </cell>
          <cell r="AT136">
            <v>3.9085030555725098E-2</v>
          </cell>
          <cell r="AU136">
            <v>3.9085030555725098E-2</v>
          </cell>
          <cell r="AV136">
            <v>3.9085030555725098E-2</v>
          </cell>
          <cell r="AW136">
            <v>3.9085030555725098E-2</v>
          </cell>
          <cell r="AX136">
            <v>3.9085030555725098E-2</v>
          </cell>
          <cell r="AY136">
            <v>3.9085030555725098E-2</v>
          </cell>
          <cell r="AZ136">
            <v>3.9085030555725098E-2</v>
          </cell>
          <cell r="BA136">
            <v>3.9085030555725098E-2</v>
          </cell>
          <cell r="BB136">
            <v>3.9085030555725098E-2</v>
          </cell>
          <cell r="BC136">
            <v>3.9085030555725098E-2</v>
          </cell>
          <cell r="BD136">
            <v>3.9085030555725098E-2</v>
          </cell>
          <cell r="BE136">
            <v>3.9085030555725098E-2</v>
          </cell>
          <cell r="BF136">
            <v>3.9085030555725098E-2</v>
          </cell>
          <cell r="BG136">
            <v>3.9085030555725098E-2</v>
          </cell>
          <cell r="BH136">
            <v>3.9085030555725098E-2</v>
          </cell>
          <cell r="BI136">
            <v>3.9085030555725098E-2</v>
          </cell>
          <cell r="BJ136">
            <v>3.9085030555725098E-2</v>
          </cell>
        </row>
        <row r="137">
          <cell r="B137">
            <v>119</v>
          </cell>
          <cell r="C137" t="str">
            <v>Requerimientos de capital por riesgo operacional</v>
          </cell>
          <cell r="D137">
            <v>8.5400056215204738E-3</v>
          </cell>
          <cell r="E137">
            <v>8.3300788488939355E-3</v>
          </cell>
          <cell r="F137">
            <v>7.9811282368170075E-3</v>
          </cell>
          <cell r="G137">
            <v>8.3202446384584659E-3</v>
          </cell>
          <cell r="H137">
            <v>8.4446386707996406E-3</v>
          </cell>
          <cell r="I137">
            <v>8.2422871959054473E-3</v>
          </cell>
          <cell r="J137">
            <v>8.206047270979365E-3</v>
          </cell>
          <cell r="K137">
            <v>8.2004658432581635E-3</v>
          </cell>
          <cell r="L137">
            <v>8.3379070267137097E-3</v>
          </cell>
          <cell r="M137">
            <v>7.8841904879813005E-3</v>
          </cell>
          <cell r="N137">
            <v>8.0012526479006536E-3</v>
          </cell>
          <cell r="O137">
            <v>8.100346949065201E-3</v>
          </cell>
          <cell r="P137">
            <v>8.145386905876309E-3</v>
          </cell>
          <cell r="Q137">
            <v>8.0563255757822756E-3</v>
          </cell>
          <cell r="R137">
            <v>8.0119873401173769E-3</v>
          </cell>
          <cell r="S137">
            <v>7.884816949140205E-3</v>
          </cell>
          <cell r="T137">
            <v>8.1135012179374515E-3</v>
          </cell>
          <cell r="U137">
            <v>7.8798485618852276E-3</v>
          </cell>
          <cell r="V137">
            <v>8.1573645473183298E-3</v>
          </cell>
          <cell r="W137">
            <v>7.9674614235894833E-3</v>
          </cell>
          <cell r="X137">
            <v>7.9731465407599927E-3</v>
          </cell>
          <cell r="Y137">
            <v>8.0210818667944186E-3</v>
          </cell>
          <cell r="Z137">
            <v>8.2921645499593293E-3</v>
          </cell>
          <cell r="AA137">
            <v>8.4610034453306334E-3</v>
          </cell>
          <cell r="AB137">
            <v>8.5094311091144879E-3</v>
          </cell>
          <cell r="AC137">
            <v>8.7324590919988752E-3</v>
          </cell>
          <cell r="AD137">
            <v>8.519431790535591E-3</v>
          </cell>
          <cell r="AE137">
            <v>8.6614629279772228E-3</v>
          </cell>
          <cell r="AF137">
            <v>8.5747320480558196E-3</v>
          </cell>
          <cell r="AG137">
            <v>8.3572209008888395E-3</v>
          </cell>
          <cell r="AH137">
            <v>8.2157884797211013E-3</v>
          </cell>
          <cell r="AI137">
            <v>8.4730861801078274E-3</v>
          </cell>
          <cell r="AJ137">
            <v>8.3567233953610216E-3</v>
          </cell>
          <cell r="AK137">
            <v>8.1930716638212442E-3</v>
          </cell>
          <cell r="AL137">
            <v>8.1404566887555516E-3</v>
          </cell>
          <cell r="AM137">
            <v>8.0330891708909682E-3</v>
          </cell>
          <cell r="AN137">
            <v>8.1130348406445087E-3</v>
          </cell>
          <cell r="AO137">
            <v>7.8878601096118439E-3</v>
          </cell>
          <cell r="AP137">
            <v>7.5318386947272635E-3</v>
          </cell>
          <cell r="AQ137">
            <v>7.8359820148992745E-3</v>
          </cell>
          <cell r="AR137">
            <v>7.835976779460907E-3</v>
          </cell>
          <cell r="AS137">
            <v>7.835976779460907E-3</v>
          </cell>
          <cell r="AT137">
            <v>7.835976779460907E-3</v>
          </cell>
          <cell r="AU137">
            <v>7.835976779460907E-3</v>
          </cell>
          <cell r="AV137">
            <v>7.835976779460907E-3</v>
          </cell>
          <cell r="AW137">
            <v>7.835976779460907E-3</v>
          </cell>
          <cell r="AX137">
            <v>7.835976779460907E-3</v>
          </cell>
          <cell r="AY137">
            <v>7.835976779460907E-3</v>
          </cell>
          <cell r="AZ137">
            <v>7.835976779460907E-3</v>
          </cell>
          <cell r="BA137">
            <v>7.835976779460907E-3</v>
          </cell>
          <cell r="BB137">
            <v>7.835976779460907E-3</v>
          </cell>
          <cell r="BC137">
            <v>7.835976779460907E-3</v>
          </cell>
          <cell r="BD137">
            <v>7.835976779460907E-3</v>
          </cell>
          <cell r="BE137">
            <v>7.835976779460907E-3</v>
          </cell>
          <cell r="BF137">
            <v>7.835976779460907E-3</v>
          </cell>
          <cell r="BG137">
            <v>7.835976779460907E-3</v>
          </cell>
          <cell r="BH137">
            <v>7.835976779460907E-3</v>
          </cell>
          <cell r="BI137">
            <v>7.835976779460907E-3</v>
          </cell>
          <cell r="BJ137">
            <v>7.835976779460907E-3</v>
          </cell>
        </row>
        <row r="138">
          <cell r="B138">
            <v>120</v>
          </cell>
          <cell r="C138" t="str">
            <v>Otros requerimientos</v>
          </cell>
          <cell r="D138">
            <v>9.2564844678122427E-14</v>
          </cell>
          <cell r="E138">
            <v>9.0025209509292381E-14</v>
          </cell>
          <cell r="F138">
            <v>1.3877787807814457E-17</v>
          </cell>
          <cell r="G138">
            <v>0</v>
          </cell>
          <cell r="H138">
            <v>8.9692142601904834E-14</v>
          </cell>
          <cell r="I138">
            <v>8.69720961915732E-14</v>
          </cell>
          <cell r="J138">
            <v>8.6028406620641817E-14</v>
          </cell>
          <cell r="K138">
            <v>0</v>
          </cell>
          <cell r="L138">
            <v>0</v>
          </cell>
          <cell r="M138">
            <v>8.1060158585444242E-14</v>
          </cell>
          <cell r="N138">
            <v>-1.6374124278684121E-12</v>
          </cell>
          <cell r="O138">
            <v>8.239242621499443E-14</v>
          </cell>
          <cell r="P138">
            <v>8.2336915063763172E-14</v>
          </cell>
          <cell r="Q138">
            <v>8.0963014070789541E-14</v>
          </cell>
          <cell r="R138">
            <v>8.0005446712050343E-14</v>
          </cell>
          <cell r="S138">
            <v>7.8284601023881351E-14</v>
          </cell>
          <cell r="T138">
            <v>0</v>
          </cell>
          <cell r="U138">
            <v>-7.741030039198904E-14</v>
          </cell>
          <cell r="V138">
            <v>0</v>
          </cell>
          <cell r="W138">
            <v>0</v>
          </cell>
          <cell r="X138">
            <v>-7.7049477908985864E-14</v>
          </cell>
          <cell r="Y138">
            <v>0</v>
          </cell>
          <cell r="Z138">
            <v>0</v>
          </cell>
          <cell r="AA138">
            <v>1.3877787807814457E-17</v>
          </cell>
          <cell r="AB138">
            <v>0</v>
          </cell>
          <cell r="AC138">
            <v>8.1948337005144367E-14</v>
          </cell>
          <cell r="AD138">
            <v>-1.3877787807814457E-17</v>
          </cell>
          <cell r="AE138">
            <v>-1.3877787807814457E-17</v>
          </cell>
          <cell r="AF138">
            <v>0</v>
          </cell>
          <cell r="AG138">
            <v>7.6774697710391138E-12</v>
          </cell>
          <cell r="AH138">
            <v>-1.3877787807814457E-17</v>
          </cell>
          <cell r="AI138">
            <v>7.6994105535632684E-12</v>
          </cell>
          <cell r="AJ138">
            <v>0</v>
          </cell>
          <cell r="AK138">
            <v>0</v>
          </cell>
          <cell r="AL138">
            <v>-1.3877787807814457E-17</v>
          </cell>
          <cell r="AM138">
            <v>-1.3877787807814457E-17</v>
          </cell>
          <cell r="AN138">
            <v>0</v>
          </cell>
          <cell r="AO138">
            <v>0</v>
          </cell>
          <cell r="AP138">
            <v>0</v>
          </cell>
          <cell r="AQ138">
            <v>-6.9388939039072284E-18</v>
          </cell>
          <cell r="AR138">
            <v>-6.9388939039072284E-18</v>
          </cell>
          <cell r="AS138">
            <v>-6.9388939039072284E-18</v>
          </cell>
          <cell r="AT138">
            <v>-6.9388939039072284E-18</v>
          </cell>
          <cell r="AU138">
            <v>-6.9388939039072284E-18</v>
          </cell>
          <cell r="AV138">
            <v>-6.9388939039072284E-18</v>
          </cell>
          <cell r="AW138">
            <v>-6.9388939039072284E-18</v>
          </cell>
          <cell r="AX138">
            <v>-6.9388939039072284E-18</v>
          </cell>
          <cell r="AY138">
            <v>-6.9388939039072284E-18</v>
          </cell>
          <cell r="AZ138">
            <v>-6.9388939039072284E-18</v>
          </cell>
          <cell r="BA138">
            <v>-6.9388939039072284E-18</v>
          </cell>
          <cell r="BB138">
            <v>-6.9388939039072284E-18</v>
          </cell>
          <cell r="BC138">
            <v>-6.9388939039072284E-18</v>
          </cell>
          <cell r="BD138">
            <v>-6.9388939039072284E-18</v>
          </cell>
          <cell r="BE138">
            <v>-6.9388939039072284E-18</v>
          </cell>
          <cell r="BF138">
            <v>-6.9388939039072284E-18</v>
          </cell>
          <cell r="BG138">
            <v>-6.9388939039072284E-18</v>
          </cell>
          <cell r="BH138">
            <v>-6.9388939039072284E-18</v>
          </cell>
          <cell r="BI138">
            <v>-6.9388939039072284E-18</v>
          </cell>
          <cell r="BJ138">
            <v>-6.9388939039072284E-18</v>
          </cell>
        </row>
        <row r="139">
          <cell r="B139">
            <v>121</v>
          </cell>
          <cell r="C139" t="str">
            <v>Capital Neto</v>
          </cell>
          <cell r="D139">
            <v>0.12742857928919246</v>
          </cell>
          <cell r="E139">
            <v>0.138200621040454</v>
          </cell>
          <cell r="F139">
            <v>0.13359571960906869</v>
          </cell>
          <cell r="G139">
            <v>0.13823397510999977</v>
          </cell>
          <cell r="H139">
            <v>0.13982959453642643</v>
          </cell>
          <cell r="I139">
            <v>0.13773933761595294</v>
          </cell>
          <cell r="J139">
            <v>0.13702947869534815</v>
          </cell>
          <cell r="K139">
            <v>0.13959808555200584</v>
          </cell>
          <cell r="L139">
            <v>0.14125118594457844</v>
          </cell>
          <cell r="M139">
            <v>0.13111290157378089</v>
          </cell>
          <cell r="N139">
            <v>0.13557000229554012</v>
          </cell>
          <cell r="O139">
            <v>0.13569398783312669</v>
          </cell>
          <cell r="P139">
            <v>0.13077019429085868</v>
          </cell>
          <cell r="Q139">
            <v>0.13088657401464315</v>
          </cell>
          <cell r="R139">
            <v>0.13123114781043549</v>
          </cell>
          <cell r="S139">
            <v>0.12423642625565672</v>
          </cell>
          <cell r="T139">
            <v>0.1230250469931478</v>
          </cell>
          <cell r="U139">
            <v>0.13018779385830512</v>
          </cell>
          <cell r="V139">
            <v>0.13535436678238946</v>
          </cell>
          <cell r="W139">
            <v>0.13253097002612418</v>
          </cell>
          <cell r="X139">
            <v>0.13370586210010493</v>
          </cell>
          <cell r="Y139">
            <v>0.13396549085502157</v>
          </cell>
          <cell r="Z139">
            <v>0.13591713399919919</v>
          </cell>
          <cell r="AA139">
            <v>0.14417316202313313</v>
          </cell>
          <cell r="AB139">
            <v>0.1426001431124258</v>
          </cell>
          <cell r="AC139">
            <v>0.14736776568860033</v>
          </cell>
          <cell r="AD139">
            <v>0.14482240801356347</v>
          </cell>
          <cell r="AE139">
            <v>0.14299415641823027</v>
          </cell>
          <cell r="AF139">
            <v>0.13914629449751439</v>
          </cell>
          <cell r="AG139">
            <v>0.13597687944837256</v>
          </cell>
          <cell r="AH139">
            <v>0.13023419310888523</v>
          </cell>
          <cell r="AI139">
            <v>0.13568838820955542</v>
          </cell>
          <cell r="AJ139">
            <v>0.13248660456706962</v>
          </cell>
          <cell r="AK139">
            <v>0.1306228051955145</v>
          </cell>
          <cell r="AL139">
            <v>0.12716526638142403</v>
          </cell>
          <cell r="AM139">
            <v>0.12261314314110562</v>
          </cell>
          <cell r="AN139">
            <v>0.12360783611388793</v>
          </cell>
          <cell r="AO139">
            <v>0.12151448775389269</v>
          </cell>
          <cell r="AP139">
            <v>0.11698091962320016</v>
          </cell>
          <cell r="AQ139">
            <v>0.1209501735071289</v>
          </cell>
          <cell r="AR139">
            <v>0.12095016241073608</v>
          </cell>
          <cell r="AS139">
            <v>0.12095016241073608</v>
          </cell>
          <cell r="AT139">
            <v>0.12095016241073608</v>
          </cell>
          <cell r="AU139">
            <v>0.12095016241073608</v>
          </cell>
          <cell r="AV139">
            <v>0.12095016241073608</v>
          </cell>
          <cell r="AW139">
            <v>0.12095016241073608</v>
          </cell>
          <cell r="AX139">
            <v>0.12095016241073608</v>
          </cell>
          <cell r="AY139">
            <v>0.12095016241073608</v>
          </cell>
          <cell r="AZ139">
            <v>0.12095016241073608</v>
          </cell>
          <cell r="BA139">
            <v>0.12095016241073608</v>
          </cell>
          <cell r="BB139">
            <v>0.12095016241073608</v>
          </cell>
          <cell r="BC139">
            <v>0.12095016241073608</v>
          </cell>
          <cell r="BD139">
            <v>0.12095016241073608</v>
          </cell>
          <cell r="BE139">
            <v>0.12095016241073608</v>
          </cell>
          <cell r="BF139">
            <v>0.12095016241073608</v>
          </cell>
          <cell r="BG139">
            <v>0.12095016241073608</v>
          </cell>
          <cell r="BH139">
            <v>0.12095016241073608</v>
          </cell>
          <cell r="BI139">
            <v>0.12095016241073608</v>
          </cell>
          <cell r="BJ139">
            <v>0.12095016241073608</v>
          </cell>
        </row>
        <row r="140">
          <cell r="B140">
            <v>122</v>
          </cell>
          <cell r="C140" t="str">
            <v>Capital Básico</v>
          </cell>
          <cell r="D140">
            <v>0.1019012353540007</v>
          </cell>
          <cell r="E140">
            <v>0.10062387175944189</v>
          </cell>
          <cell r="F140">
            <v>9.8883421576693248E-2</v>
          </cell>
          <cell r="G140">
            <v>0.10241140412252335</v>
          </cell>
          <cell r="H140">
            <v>0.10309830679399447</v>
          </cell>
          <cell r="I140">
            <v>0.10239495178086309</v>
          </cell>
          <cell r="J140">
            <v>0.1000261165953801</v>
          </cell>
          <cell r="K140">
            <v>9.9543410134291216E-2</v>
          </cell>
          <cell r="L140">
            <v>0.10260669139357147</v>
          </cell>
          <cell r="M140">
            <v>9.3427612187202427E-2</v>
          </cell>
          <cell r="N140">
            <v>9.7049059319973915E-2</v>
          </cell>
          <cell r="O140">
            <v>9.9979527917954128E-2</v>
          </cell>
          <cell r="P140">
            <v>9.4881328401888954E-2</v>
          </cell>
          <cell r="Q140">
            <v>9.5979242691547645E-2</v>
          </cell>
          <cell r="R140">
            <v>9.649221992938771E-2</v>
          </cell>
          <cell r="S140">
            <v>9.5579429558928966E-2</v>
          </cell>
          <cell r="T140">
            <v>9.5396146593949877E-2</v>
          </cell>
          <cell r="U140">
            <v>9.3708132549953443E-2</v>
          </cell>
          <cell r="V140">
            <v>9.8023179231147561E-2</v>
          </cell>
          <cell r="W140">
            <v>9.2415044863978946E-2</v>
          </cell>
          <cell r="X140">
            <v>9.3269956454960473E-2</v>
          </cell>
          <cell r="Y140">
            <v>9.4165601676746757E-2</v>
          </cell>
          <cell r="Z140">
            <v>9.4676501889822823E-2</v>
          </cell>
          <cell r="AA140">
            <v>0.10816349528664831</v>
          </cell>
          <cell r="AB140">
            <v>0.10417736105383558</v>
          </cell>
          <cell r="AC140">
            <v>0.10816731273994068</v>
          </cell>
          <cell r="AD140">
            <v>0.10668516412676608</v>
          </cell>
          <cell r="AE140">
            <v>0.10439562984896825</v>
          </cell>
          <cell r="AF140">
            <v>0.10315230448290673</v>
          </cell>
          <cell r="AG140">
            <v>0.1011132809015834</v>
          </cell>
          <cell r="AH140">
            <v>9.6138315487122594E-2</v>
          </cell>
          <cell r="AI140">
            <v>0.10071977205504862</v>
          </cell>
          <cell r="AJ140">
            <v>9.9824808582550453E-2</v>
          </cell>
          <cell r="AK140">
            <v>9.8552839154356614E-2</v>
          </cell>
          <cell r="AL140">
            <v>9.5218656760779063E-2</v>
          </cell>
          <cell r="AM140">
            <v>9.3648902730875061E-2</v>
          </cell>
          <cell r="AN140">
            <v>9.4481717944240651E-2</v>
          </cell>
          <cell r="AO140">
            <v>9.3335656448909399E-2</v>
          </cell>
          <cell r="AP140">
            <v>9.017375325645581E-2</v>
          </cell>
          <cell r="AQ140">
            <v>9.3148423368733163E-2</v>
          </cell>
          <cell r="AR140">
            <v>9.3148410320281982E-2</v>
          </cell>
          <cell r="AS140">
            <v>9.3148410320281982E-2</v>
          </cell>
          <cell r="AT140">
            <v>9.3148410320281982E-2</v>
          </cell>
          <cell r="AU140">
            <v>9.3148410320281982E-2</v>
          </cell>
          <cell r="AV140">
            <v>9.3148410320281982E-2</v>
          </cell>
          <cell r="AW140">
            <v>9.3148410320281982E-2</v>
          </cell>
          <cell r="AX140">
            <v>9.3148410320281982E-2</v>
          </cell>
          <cell r="AY140">
            <v>9.3148410320281982E-2</v>
          </cell>
          <cell r="AZ140">
            <v>9.3148410320281982E-2</v>
          </cell>
          <cell r="BA140">
            <v>9.3148410320281982E-2</v>
          </cell>
          <cell r="BB140">
            <v>9.3148410320281982E-2</v>
          </cell>
          <cell r="BC140">
            <v>9.3148410320281982E-2</v>
          </cell>
          <cell r="BD140">
            <v>9.3148410320281982E-2</v>
          </cell>
          <cell r="BE140">
            <v>9.3148410320281982E-2</v>
          </cell>
          <cell r="BF140">
            <v>9.3148410320281982E-2</v>
          </cell>
          <cell r="BG140">
            <v>9.3148410320281982E-2</v>
          </cell>
          <cell r="BH140">
            <v>9.3148410320281982E-2</v>
          </cell>
          <cell r="BI140">
            <v>9.3148410320281982E-2</v>
          </cell>
          <cell r="BJ140">
            <v>9.3148410320281982E-2</v>
          </cell>
        </row>
        <row r="141">
          <cell r="B141">
            <v>123</v>
          </cell>
          <cell r="C141" t="str">
            <v>Capital Básico 1</v>
          </cell>
          <cell r="D141">
            <v>0</v>
          </cell>
          <cell r="E141">
            <v>0</v>
          </cell>
          <cell r="F141">
            <v>0</v>
          </cell>
          <cell r="G141">
            <v>0</v>
          </cell>
          <cell r="H141">
            <v>0</v>
          </cell>
          <cell r="I141">
            <v>0</v>
          </cell>
          <cell r="J141">
            <v>0</v>
          </cell>
          <cell r="K141">
            <v>0</v>
          </cell>
          <cell r="L141">
            <v>0</v>
          </cell>
          <cell r="M141">
            <v>0</v>
          </cell>
          <cell r="N141">
            <v>0</v>
          </cell>
          <cell r="O141">
            <v>0</v>
          </cell>
          <cell r="P141">
            <v>0</v>
          </cell>
          <cell r="Q141">
            <v>0</v>
          </cell>
          <cell r="R141">
            <v>0</v>
          </cell>
          <cell r="S141">
            <v>0</v>
          </cell>
          <cell r="T141">
            <v>0</v>
          </cell>
          <cell r="U141">
            <v>0</v>
          </cell>
          <cell r="V141">
            <v>0</v>
          </cell>
          <cell r="W141">
            <v>0</v>
          </cell>
          <cell r="X141">
            <v>0</v>
          </cell>
          <cell r="Y141">
            <v>0</v>
          </cell>
          <cell r="Z141">
            <v>0</v>
          </cell>
          <cell r="AA141">
            <v>9.5252686350738081E-2</v>
          </cell>
          <cell r="AB141">
            <v>9.2898831182745736E-2</v>
          </cell>
          <cell r="AC141">
            <v>9.6657939374857102E-2</v>
          </cell>
          <cell r="AD141">
            <v>9.5509526434750136E-2</v>
          </cell>
          <cell r="AE141">
            <v>9.3094364394746901E-2</v>
          </cell>
          <cell r="AF141">
            <v>9.2023638122163146E-2</v>
          </cell>
          <cell r="AG141">
            <v>9.0331606623808569E-2</v>
          </cell>
          <cell r="AH141">
            <v>8.5597758097596219E-2</v>
          </cell>
          <cell r="AI141">
            <v>8.9907258410657692E-2</v>
          </cell>
          <cell r="AJ141">
            <v>8.9215737043429777E-2</v>
          </cell>
          <cell r="AK141">
            <v>8.8193624255427677E-2</v>
          </cell>
          <cell r="AL141">
            <v>8.497234831550346E-2</v>
          </cell>
          <cell r="AM141">
            <v>8.4695753982933955E-2</v>
          </cell>
          <cell r="AN141">
            <v>8.547885988597792E-2</v>
          </cell>
          <cell r="AO141">
            <v>8.4625807261082903E-2</v>
          </cell>
          <cell r="AP141">
            <v>8.1889266798129967E-2</v>
          </cell>
          <cell r="AQ141">
            <v>8.4557232653184738E-2</v>
          </cell>
          <cell r="AR141">
            <v>8.4557175636291504E-2</v>
          </cell>
          <cell r="AS141">
            <v>8.4557175636291504E-2</v>
          </cell>
          <cell r="AT141">
            <v>8.4557175636291504E-2</v>
          </cell>
          <cell r="AU141">
            <v>8.4557175636291504E-2</v>
          </cell>
          <cell r="AV141">
            <v>8.4557175636291504E-2</v>
          </cell>
          <cell r="AW141">
            <v>8.4557175636291504E-2</v>
          </cell>
          <cell r="AX141">
            <v>8.4557175636291504E-2</v>
          </cell>
          <cell r="AY141">
            <v>8.4557175636291504E-2</v>
          </cell>
          <cell r="AZ141">
            <v>8.4557175636291504E-2</v>
          </cell>
          <cell r="BA141">
            <v>8.4557175636291504E-2</v>
          </cell>
          <cell r="BB141">
            <v>8.4557175636291504E-2</v>
          </cell>
          <cell r="BC141">
            <v>8.4557175636291504E-2</v>
          </cell>
          <cell r="BD141">
            <v>8.4557175636291504E-2</v>
          </cell>
          <cell r="BE141">
            <v>8.4557175636291504E-2</v>
          </cell>
          <cell r="BF141">
            <v>8.4557175636291504E-2</v>
          </cell>
          <cell r="BG141">
            <v>8.4557175636291504E-2</v>
          </cell>
          <cell r="BH141">
            <v>8.4557175636291504E-2</v>
          </cell>
          <cell r="BI141">
            <v>8.4557175636291504E-2</v>
          </cell>
          <cell r="BJ141">
            <v>8.4557175636291504E-2</v>
          </cell>
        </row>
        <row r="142">
          <cell r="B142">
            <v>124</v>
          </cell>
          <cell r="C142" t="str">
            <v>Capital Básico 2</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1.2910808935910231E-2</v>
          </cell>
          <cell r="AB142">
            <v>1.1278529871089857E-2</v>
          </cell>
          <cell r="AC142">
            <v>1.150937336508359E-2</v>
          </cell>
          <cell r="AD142">
            <v>1.1175637692015961E-2</v>
          </cell>
          <cell r="AE142">
            <v>1.1301265454221344E-2</v>
          </cell>
          <cell r="AF142">
            <v>1.1128666360743576E-2</v>
          </cell>
          <cell r="AG142">
            <v>1.0781674277774848E-2</v>
          </cell>
          <cell r="AH142">
            <v>1.0540557389526393E-2</v>
          </cell>
          <cell r="AI142">
            <v>1.0812513644390924E-2</v>
          </cell>
          <cell r="AJ142">
            <v>1.060907153912069E-2</v>
          </cell>
          <cell r="AK142">
            <v>1.035921489892894E-2</v>
          </cell>
          <cell r="AL142">
            <v>1.0246308445275593E-2</v>
          </cell>
          <cell r="AM142">
            <v>8.9531487479410886E-3</v>
          </cell>
          <cell r="AN142">
            <v>9.0028580582627339E-3</v>
          </cell>
          <cell r="AO142">
            <v>8.7098491878264926E-3</v>
          </cell>
          <cell r="AP142">
            <v>8.2844864583258345E-3</v>
          </cell>
          <cell r="AQ142">
            <v>8.5911907155484264E-3</v>
          </cell>
          <cell r="AR142">
            <v>8.591189980506897E-3</v>
          </cell>
          <cell r="AS142">
            <v>8.591189980506897E-3</v>
          </cell>
          <cell r="AT142">
            <v>8.591189980506897E-3</v>
          </cell>
          <cell r="AU142">
            <v>8.591189980506897E-3</v>
          </cell>
          <cell r="AV142">
            <v>8.591189980506897E-3</v>
          </cell>
          <cell r="AW142">
            <v>8.591189980506897E-3</v>
          </cell>
          <cell r="AX142">
            <v>8.591189980506897E-3</v>
          </cell>
          <cell r="AY142">
            <v>8.591189980506897E-3</v>
          </cell>
          <cell r="AZ142">
            <v>8.591189980506897E-3</v>
          </cell>
          <cell r="BA142">
            <v>8.591189980506897E-3</v>
          </cell>
          <cell r="BB142">
            <v>8.591189980506897E-3</v>
          </cell>
          <cell r="BC142">
            <v>8.591189980506897E-3</v>
          </cell>
          <cell r="BD142">
            <v>8.591189980506897E-3</v>
          </cell>
          <cell r="BE142">
            <v>8.591189980506897E-3</v>
          </cell>
          <cell r="BF142">
            <v>8.591189980506897E-3</v>
          </cell>
          <cell r="BG142">
            <v>8.591189980506897E-3</v>
          </cell>
          <cell r="BH142">
            <v>8.591189980506897E-3</v>
          </cell>
          <cell r="BI142">
            <v>8.591189980506897E-3</v>
          </cell>
          <cell r="BJ142">
            <v>8.591189980506897E-3</v>
          </cell>
        </row>
        <row r="143">
          <cell r="B143">
            <v>125</v>
          </cell>
          <cell r="C143" t="str">
            <v>Capital Complementario</v>
          </cell>
          <cell r="D143">
            <v>2.5527343935191738E-2</v>
          </cell>
          <cell r="E143">
            <v>3.7576749281012116E-2</v>
          </cell>
          <cell r="F143">
            <v>3.4712298032375459E-2</v>
          </cell>
          <cell r="G143">
            <v>3.5822570987476425E-2</v>
          </cell>
          <cell r="H143">
            <v>3.6731287742431985E-2</v>
          </cell>
          <cell r="I143">
            <v>3.5344385835089843E-2</v>
          </cell>
          <cell r="J143">
            <v>3.7003362099968039E-2</v>
          </cell>
          <cell r="K143">
            <v>4.0054675417714597E-2</v>
          </cell>
          <cell r="L143">
            <v>3.8644494551006971E-2</v>
          </cell>
          <cell r="M143">
            <v>3.7685289386578474E-2</v>
          </cell>
          <cell r="N143">
            <v>3.8520942975566179E-2</v>
          </cell>
          <cell r="O143">
            <v>3.5714459915172574E-2</v>
          </cell>
          <cell r="P143">
            <v>3.5888865888969737E-2</v>
          </cell>
          <cell r="Q143">
            <v>3.4907331323095522E-2</v>
          </cell>
          <cell r="R143">
            <v>3.4738927881047772E-2</v>
          </cell>
          <cell r="S143">
            <v>2.8656996696727763E-2</v>
          </cell>
          <cell r="T143">
            <v>2.7628900399197936E-2</v>
          </cell>
          <cell r="U143">
            <v>3.647966130835166E-2</v>
          </cell>
          <cell r="V143">
            <v>3.7331187551241894E-2</v>
          </cell>
          <cell r="W143">
            <v>4.0115925162145225E-2</v>
          </cell>
          <cell r="X143">
            <v>4.043590564514446E-2</v>
          </cell>
          <cell r="Y143">
            <v>3.9799889178274803E-2</v>
          </cell>
          <cell r="Z143">
            <v>4.1240632109376361E-2</v>
          </cell>
          <cell r="AA143">
            <v>3.6009666736484806E-2</v>
          </cell>
          <cell r="AB143">
            <v>3.8422782058590212E-2</v>
          </cell>
          <cell r="AC143">
            <v>3.9200452948659655E-2</v>
          </cell>
          <cell r="AD143">
            <v>3.8137243886797366E-2</v>
          </cell>
          <cell r="AE143">
            <v>3.8598526569262027E-2</v>
          </cell>
          <cell r="AF143">
            <v>3.5993990014607666E-2</v>
          </cell>
          <cell r="AG143">
            <v>3.4863598562144056E-2</v>
          </cell>
          <cell r="AH143">
            <v>3.4095877621762652E-2</v>
          </cell>
          <cell r="AI143">
            <v>3.4968616154506811E-2</v>
          </cell>
          <cell r="AJ143">
            <v>3.2661795984519168E-2</v>
          </cell>
          <cell r="AK143">
            <v>3.2069966041157888E-2</v>
          </cell>
          <cell r="AL143">
            <v>3.1946609620644974E-2</v>
          </cell>
          <cell r="AM143">
            <v>2.896424041023057E-2</v>
          </cell>
          <cell r="AN143">
            <v>2.9126118169647271E-2</v>
          </cell>
          <cell r="AO143">
            <v>2.817883130498329E-2</v>
          </cell>
          <cell r="AP143">
            <v>2.6807166366744357E-2</v>
          </cell>
          <cell r="AQ143">
            <v>2.7801750138395729E-2</v>
          </cell>
          <cell r="AR143">
            <v>2.7801737189292908E-2</v>
          </cell>
          <cell r="AS143">
            <v>2.7801737189292908E-2</v>
          </cell>
          <cell r="AT143">
            <v>2.7801737189292908E-2</v>
          </cell>
          <cell r="AU143">
            <v>2.7801737189292908E-2</v>
          </cell>
          <cell r="AV143">
            <v>2.7801737189292908E-2</v>
          </cell>
          <cell r="AW143">
            <v>2.7801737189292908E-2</v>
          </cell>
          <cell r="AX143">
            <v>2.7801737189292908E-2</v>
          </cell>
          <cell r="AY143">
            <v>2.7801737189292908E-2</v>
          </cell>
          <cell r="AZ143">
            <v>2.7801737189292908E-2</v>
          </cell>
          <cell r="BA143">
            <v>2.7801737189292908E-2</v>
          </cell>
          <cell r="BB143">
            <v>2.7801737189292908E-2</v>
          </cell>
          <cell r="BC143">
            <v>2.7801737189292908E-2</v>
          </cell>
          <cell r="BD143">
            <v>2.7801737189292908E-2</v>
          </cell>
          <cell r="BE143">
            <v>2.7801737189292908E-2</v>
          </cell>
          <cell r="BF143">
            <v>2.7801737189292908E-2</v>
          </cell>
          <cell r="BG143">
            <v>2.7801737189292908E-2</v>
          </cell>
          <cell r="BH143">
            <v>2.7801737189292908E-2</v>
          </cell>
          <cell r="BI143">
            <v>2.7801737189292908E-2</v>
          </cell>
          <cell r="BJ143">
            <v>2.7801737189292908E-2</v>
          </cell>
        </row>
        <row r="145">
          <cell r="B145" t="str">
            <v>Operativos</v>
          </cell>
        </row>
        <row r="146">
          <cell r="B146">
            <v>126</v>
          </cell>
          <cell r="C146" t="str">
            <v>Empleados</v>
          </cell>
          <cell r="E146">
            <v>26636</v>
          </cell>
          <cell r="F146">
            <v>26837</v>
          </cell>
          <cell r="G146">
            <v>26880</v>
          </cell>
          <cell r="H146">
            <v>26789</v>
          </cell>
          <cell r="I146">
            <v>27173</v>
          </cell>
          <cell r="J146">
            <v>27332</v>
          </cell>
          <cell r="K146">
            <v>27434</v>
          </cell>
          <cell r="L146">
            <v>27883</v>
          </cell>
          <cell r="M146">
            <v>28053</v>
          </cell>
          <cell r="N146">
            <v>28090</v>
          </cell>
          <cell r="O146">
            <v>28071</v>
          </cell>
          <cell r="P146">
            <v>28148</v>
          </cell>
          <cell r="Q146">
            <v>27858</v>
          </cell>
          <cell r="R146">
            <v>28013</v>
          </cell>
          <cell r="S146">
            <v>28433</v>
          </cell>
          <cell r="T146">
            <v>28658</v>
          </cell>
          <cell r="U146">
            <v>28550</v>
          </cell>
          <cell r="V146">
            <v>28505</v>
          </cell>
          <cell r="W146">
            <v>28553</v>
          </cell>
          <cell r="X146">
            <v>28664</v>
          </cell>
          <cell r="Y146">
            <v>28641</v>
          </cell>
          <cell r="Z146">
            <v>28397</v>
          </cell>
          <cell r="AA146">
            <v>28439</v>
          </cell>
          <cell r="AB146">
            <v>28558</v>
          </cell>
          <cell r="AC146">
            <v>28536</v>
          </cell>
          <cell r="AD146">
            <v>28501</v>
          </cell>
          <cell r="AE146">
            <v>28580</v>
          </cell>
          <cell r="AF146">
            <v>28601</v>
          </cell>
          <cell r="AG146">
            <v>28585</v>
          </cell>
          <cell r="AH146">
            <v>28686</v>
          </cell>
          <cell r="AI146">
            <v>28890</v>
          </cell>
          <cell r="AJ146">
            <v>28971</v>
          </cell>
          <cell r="AK146">
            <v>29061</v>
          </cell>
          <cell r="AL146">
            <v>29145</v>
          </cell>
          <cell r="AM146">
            <v>29086</v>
          </cell>
          <cell r="AN146">
            <v>29054</v>
          </cell>
          <cell r="AO146">
            <v>28964</v>
          </cell>
          <cell r="AP146">
            <v>29097</v>
          </cell>
          <cell r="AQ146">
            <v>29164</v>
          </cell>
          <cell r="AR146">
            <v>29276</v>
          </cell>
          <cell r="AS146">
            <v>29091</v>
          </cell>
          <cell r="AT146">
            <v>28947</v>
          </cell>
          <cell r="AU146">
            <v>29087</v>
          </cell>
          <cell r="AV146">
            <v>29320</v>
          </cell>
          <cell r="AW146">
            <v>29386</v>
          </cell>
          <cell r="AX146">
            <v>29415</v>
          </cell>
          <cell r="AY146">
            <v>29507</v>
          </cell>
          <cell r="AZ146">
            <v>29543</v>
          </cell>
          <cell r="BA146">
            <v>29612</v>
          </cell>
          <cell r="BB146">
            <v>29705</v>
          </cell>
          <cell r="BC146">
            <v>29705</v>
          </cell>
          <cell r="BD146">
            <v>29705</v>
          </cell>
          <cell r="BE146">
            <v>29705</v>
          </cell>
          <cell r="BF146">
            <v>29705</v>
          </cell>
          <cell r="BG146">
            <v>29705</v>
          </cell>
          <cell r="BH146">
            <v>29705</v>
          </cell>
          <cell r="BI146">
            <v>29705</v>
          </cell>
          <cell r="BJ146">
            <v>29705</v>
          </cell>
        </row>
        <row r="147">
          <cell r="B147">
            <v>127</v>
          </cell>
          <cell r="C147" t="str">
            <v>Sucursales</v>
          </cell>
          <cell r="E147">
            <v>1799</v>
          </cell>
          <cell r="F147">
            <v>1801</v>
          </cell>
          <cell r="G147">
            <v>1805</v>
          </cell>
          <cell r="H147">
            <v>1809</v>
          </cell>
          <cell r="I147">
            <v>1809</v>
          </cell>
          <cell r="J147">
            <v>1808</v>
          </cell>
          <cell r="K147">
            <v>1808</v>
          </cell>
          <cell r="L147">
            <v>1808</v>
          </cell>
          <cell r="M147">
            <v>1808</v>
          </cell>
          <cell r="N147">
            <v>1811</v>
          </cell>
          <cell r="O147">
            <v>1810</v>
          </cell>
          <cell r="P147">
            <v>1813</v>
          </cell>
          <cell r="Q147">
            <v>1813</v>
          </cell>
          <cell r="R147">
            <v>1814</v>
          </cell>
          <cell r="S147">
            <v>1814</v>
          </cell>
          <cell r="T147">
            <v>1814</v>
          </cell>
          <cell r="U147">
            <v>1814</v>
          </cell>
          <cell r="V147">
            <v>1814</v>
          </cell>
          <cell r="W147">
            <v>1823</v>
          </cell>
          <cell r="X147">
            <v>1789</v>
          </cell>
          <cell r="Y147">
            <v>1805</v>
          </cell>
          <cell r="Z147">
            <v>1797</v>
          </cell>
          <cell r="AA147">
            <v>1798</v>
          </cell>
          <cell r="AB147">
            <v>1794</v>
          </cell>
          <cell r="AC147">
            <v>1793</v>
          </cell>
          <cell r="AD147">
            <v>1794</v>
          </cell>
          <cell r="AE147">
            <v>1794</v>
          </cell>
          <cell r="AF147">
            <v>1795</v>
          </cell>
          <cell r="AG147">
            <v>1796</v>
          </cell>
          <cell r="AH147">
            <v>1795</v>
          </cell>
          <cell r="AI147">
            <v>1795</v>
          </cell>
          <cell r="AJ147">
            <v>1796</v>
          </cell>
          <cell r="AK147">
            <v>1796</v>
          </cell>
          <cell r="AL147">
            <v>1794</v>
          </cell>
          <cell r="AM147">
            <v>1796</v>
          </cell>
          <cell r="AN147">
            <v>1794</v>
          </cell>
          <cell r="AO147">
            <v>1795</v>
          </cell>
          <cell r="AP147">
            <v>1798</v>
          </cell>
          <cell r="AQ147">
            <v>1798</v>
          </cell>
          <cell r="AR147">
            <v>1802</v>
          </cell>
          <cell r="AS147">
            <v>1801</v>
          </cell>
          <cell r="AT147">
            <v>1801</v>
          </cell>
          <cell r="AU147">
            <v>1806</v>
          </cell>
          <cell r="AV147">
            <v>1811</v>
          </cell>
          <cell r="AW147">
            <v>1822</v>
          </cell>
          <cell r="AX147">
            <v>1831</v>
          </cell>
          <cell r="AY147">
            <v>1826</v>
          </cell>
          <cell r="AZ147">
            <v>1822</v>
          </cell>
          <cell r="BA147">
            <v>1820</v>
          </cell>
          <cell r="BB147">
            <v>1821</v>
          </cell>
          <cell r="BC147">
            <v>1821</v>
          </cell>
          <cell r="BD147">
            <v>1821</v>
          </cell>
          <cell r="BE147">
            <v>1821</v>
          </cell>
          <cell r="BF147">
            <v>1821</v>
          </cell>
          <cell r="BG147">
            <v>1821</v>
          </cell>
          <cell r="BH147">
            <v>1821</v>
          </cell>
          <cell r="BI147">
            <v>1821</v>
          </cell>
          <cell r="BJ147">
            <v>1821</v>
          </cell>
        </row>
        <row r="148">
          <cell r="B148">
            <v>128</v>
          </cell>
          <cell r="C148" t="str">
            <v>Módulos</v>
          </cell>
          <cell r="E148">
            <v>4167</v>
          </cell>
          <cell r="F148">
            <v>4178</v>
          </cell>
          <cell r="G148">
            <v>4260</v>
          </cell>
          <cell r="H148">
            <v>4384</v>
          </cell>
          <cell r="I148">
            <v>4698</v>
          </cell>
          <cell r="J148">
            <v>7292</v>
          </cell>
          <cell r="K148">
            <v>7466</v>
          </cell>
          <cell r="L148">
            <v>7526</v>
          </cell>
          <cell r="M148">
            <v>7560</v>
          </cell>
          <cell r="N148">
            <v>15388</v>
          </cell>
          <cell r="O148">
            <v>15405</v>
          </cell>
          <cell r="P148">
            <v>15433</v>
          </cell>
          <cell r="Q148">
            <v>15504</v>
          </cell>
          <cell r="R148">
            <v>16059</v>
          </cell>
          <cell r="S148">
            <v>16268</v>
          </cell>
          <cell r="T148">
            <v>16432</v>
          </cell>
          <cell r="U148">
            <v>16480</v>
          </cell>
          <cell r="V148">
            <v>16581</v>
          </cell>
          <cell r="W148">
            <v>19351</v>
          </cell>
          <cell r="X148">
            <v>19529</v>
          </cell>
          <cell r="Y148">
            <v>19901</v>
          </cell>
          <cell r="Z148">
            <v>20008</v>
          </cell>
          <cell r="AA148">
            <v>19869</v>
          </cell>
          <cell r="AB148">
            <v>20170</v>
          </cell>
          <cell r="AC148">
            <v>20070</v>
          </cell>
          <cell r="AD148">
            <v>20222</v>
          </cell>
          <cell r="AE148">
            <v>20809</v>
          </cell>
          <cell r="AF148">
            <v>21785</v>
          </cell>
          <cell r="AG148">
            <v>21081</v>
          </cell>
          <cell r="AH148">
            <v>21207</v>
          </cell>
          <cell r="AI148">
            <v>21338</v>
          </cell>
          <cell r="AJ148">
            <v>21579</v>
          </cell>
          <cell r="AK148">
            <v>21981</v>
          </cell>
          <cell r="AL148">
            <v>22275</v>
          </cell>
          <cell r="AM148">
            <v>23318</v>
          </cell>
          <cell r="AN148">
            <v>23457</v>
          </cell>
          <cell r="AO148">
            <v>23484</v>
          </cell>
          <cell r="AP148">
            <v>23568</v>
          </cell>
          <cell r="AQ148">
            <v>23688</v>
          </cell>
          <cell r="AR148">
            <v>23754</v>
          </cell>
          <cell r="AS148">
            <v>23963</v>
          </cell>
          <cell r="AT148">
            <v>24049</v>
          </cell>
          <cell r="AU148">
            <v>24201</v>
          </cell>
          <cell r="AV148">
            <v>24209</v>
          </cell>
          <cell r="AW148">
            <v>24424</v>
          </cell>
          <cell r="AX148">
            <v>24929</v>
          </cell>
          <cell r="AY148">
            <v>25014</v>
          </cell>
          <cell r="AZ148">
            <v>25202</v>
          </cell>
          <cell r="BA148">
            <v>25356</v>
          </cell>
          <cell r="BB148">
            <v>25479</v>
          </cell>
          <cell r="BC148">
            <v>25479</v>
          </cell>
          <cell r="BD148">
            <v>25479</v>
          </cell>
          <cell r="BE148">
            <v>25479</v>
          </cell>
          <cell r="BF148">
            <v>25479</v>
          </cell>
          <cell r="BG148">
            <v>25479</v>
          </cell>
          <cell r="BH148">
            <v>25479</v>
          </cell>
          <cell r="BI148">
            <v>25479</v>
          </cell>
          <cell r="BJ148">
            <v>25479</v>
          </cell>
        </row>
        <row r="149">
          <cell r="B149">
            <v>129</v>
          </cell>
          <cell r="C149" t="str">
            <v>Comisionistas</v>
          </cell>
          <cell r="E149">
            <v>7</v>
          </cell>
          <cell r="F149">
            <v>7</v>
          </cell>
          <cell r="G149">
            <v>7</v>
          </cell>
          <cell r="H149">
            <v>7</v>
          </cell>
          <cell r="I149">
            <v>7</v>
          </cell>
          <cell r="J149">
            <v>9</v>
          </cell>
          <cell r="K149">
            <v>9</v>
          </cell>
          <cell r="L149">
            <v>9</v>
          </cell>
          <cell r="M149">
            <v>9</v>
          </cell>
          <cell r="N149">
            <v>9</v>
          </cell>
          <cell r="O149">
            <v>9</v>
          </cell>
          <cell r="P149">
            <v>9</v>
          </cell>
          <cell r="Q149">
            <v>9</v>
          </cell>
          <cell r="R149">
            <v>9</v>
          </cell>
          <cell r="S149">
            <v>10</v>
          </cell>
          <cell r="T149">
            <v>10</v>
          </cell>
          <cell r="U149">
            <v>10</v>
          </cell>
          <cell r="V149">
            <v>10</v>
          </cell>
          <cell r="W149">
            <v>13</v>
          </cell>
          <cell r="X149">
            <v>13</v>
          </cell>
          <cell r="Y149">
            <v>13</v>
          </cell>
          <cell r="Z149">
            <v>13</v>
          </cell>
          <cell r="AA149">
            <v>13</v>
          </cell>
          <cell r="AB149">
            <v>13</v>
          </cell>
          <cell r="AC149">
            <v>13</v>
          </cell>
          <cell r="AD149">
            <v>13</v>
          </cell>
          <cell r="AE149">
            <v>14</v>
          </cell>
          <cell r="AF149">
            <v>14</v>
          </cell>
          <cell r="AG149">
            <v>14</v>
          </cell>
          <cell r="AH149">
            <v>14</v>
          </cell>
          <cell r="AI149">
            <v>14</v>
          </cell>
          <cell r="AJ149">
            <v>14</v>
          </cell>
          <cell r="AK149">
            <v>14</v>
          </cell>
          <cell r="AL149">
            <v>15</v>
          </cell>
          <cell r="AM149">
            <v>16</v>
          </cell>
          <cell r="AN149">
            <v>16</v>
          </cell>
          <cell r="AO149">
            <v>16</v>
          </cell>
          <cell r="AP149">
            <v>16</v>
          </cell>
          <cell r="AQ149">
            <v>16</v>
          </cell>
          <cell r="AR149">
            <v>16</v>
          </cell>
          <cell r="AS149">
            <v>16</v>
          </cell>
          <cell r="AT149">
            <v>16</v>
          </cell>
          <cell r="AU149">
            <v>16</v>
          </cell>
          <cell r="AV149">
            <v>16</v>
          </cell>
          <cell r="AW149">
            <v>16</v>
          </cell>
          <cell r="AX149">
            <v>17</v>
          </cell>
          <cell r="AY149">
            <v>17</v>
          </cell>
          <cell r="AZ149">
            <v>18</v>
          </cell>
          <cell r="BA149">
            <v>18</v>
          </cell>
          <cell r="BB149">
            <v>18</v>
          </cell>
          <cell r="BC149">
            <v>18</v>
          </cell>
          <cell r="BD149">
            <v>18</v>
          </cell>
          <cell r="BE149">
            <v>18</v>
          </cell>
          <cell r="BF149">
            <v>18</v>
          </cell>
          <cell r="BG149">
            <v>18</v>
          </cell>
          <cell r="BH149">
            <v>18</v>
          </cell>
          <cell r="BI149">
            <v>18</v>
          </cell>
          <cell r="BJ149">
            <v>18</v>
          </cell>
        </row>
        <row r="151">
          <cell r="B151" t="str">
            <v>Indicadores</v>
          </cell>
        </row>
        <row r="153">
          <cell r="B153" t="str">
            <v>Financieros</v>
          </cell>
        </row>
        <row r="154">
          <cell r="B154">
            <v>130</v>
          </cell>
          <cell r="C154" t="str">
            <v>ROE</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0</v>
          </cell>
          <cell r="AC154">
            <v>0</v>
          </cell>
          <cell r="AD154">
            <v>0</v>
          </cell>
          <cell r="AE154">
            <v>0</v>
          </cell>
          <cell r="AF154">
            <v>0</v>
          </cell>
          <cell r="AG154">
            <v>0</v>
          </cell>
          <cell r="AH154">
            <v>0</v>
          </cell>
          <cell r="AI154">
            <v>0</v>
          </cell>
          <cell r="AJ154">
            <v>0</v>
          </cell>
          <cell r="AK154">
            <v>0</v>
          </cell>
          <cell r="AL154">
            <v>0</v>
          </cell>
          <cell r="AM154">
            <v>0</v>
          </cell>
          <cell r="AN154">
            <v>0</v>
          </cell>
          <cell r="AO154">
            <v>0</v>
          </cell>
          <cell r="AP154">
            <v>0</v>
          </cell>
          <cell r="AQ154">
            <v>0</v>
          </cell>
          <cell r="AR154">
            <v>0</v>
          </cell>
          <cell r="AS154">
            <v>0</v>
          </cell>
          <cell r="AT154">
            <v>0</v>
          </cell>
          <cell r="AU154">
            <v>0</v>
          </cell>
          <cell r="AV154">
            <v>0</v>
          </cell>
          <cell r="AW154">
            <v>0</v>
          </cell>
          <cell r="AX154">
            <v>0</v>
          </cell>
          <cell r="AY154">
            <v>0</v>
          </cell>
          <cell r="AZ154">
            <v>0</v>
          </cell>
          <cell r="BA154">
            <v>0</v>
          </cell>
          <cell r="BB154">
            <v>0</v>
          </cell>
          <cell r="BC154">
            <v>0</v>
          </cell>
          <cell r="BD154">
            <v>0</v>
          </cell>
          <cell r="BE154">
            <v>0</v>
          </cell>
          <cell r="BF154">
            <v>0</v>
          </cell>
          <cell r="BG154">
            <v>0</v>
          </cell>
          <cell r="BH154">
            <v>0</v>
          </cell>
          <cell r="BI154">
            <v>0</v>
          </cell>
          <cell r="BJ154">
            <v>0</v>
          </cell>
        </row>
        <row r="155">
          <cell r="B155">
            <v>131</v>
          </cell>
          <cell r="C155" t="str">
            <v>ROA</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cell r="AF155">
            <v>0</v>
          </cell>
          <cell r="AG155">
            <v>0</v>
          </cell>
          <cell r="AH155">
            <v>0</v>
          </cell>
          <cell r="AI155">
            <v>0</v>
          </cell>
          <cell r="AJ155">
            <v>0</v>
          </cell>
          <cell r="AK155">
            <v>0</v>
          </cell>
          <cell r="AL155">
            <v>0</v>
          </cell>
          <cell r="AM155">
            <v>0</v>
          </cell>
          <cell r="AN155">
            <v>0</v>
          </cell>
          <cell r="AO155">
            <v>0</v>
          </cell>
          <cell r="AP155">
            <v>0</v>
          </cell>
          <cell r="AQ155">
            <v>0</v>
          </cell>
          <cell r="AR155">
            <v>0</v>
          </cell>
          <cell r="AS155">
            <v>0</v>
          </cell>
          <cell r="AT155">
            <v>0</v>
          </cell>
          <cell r="AU155">
            <v>0</v>
          </cell>
          <cell r="AV155">
            <v>0</v>
          </cell>
          <cell r="AW155">
            <v>0</v>
          </cell>
          <cell r="AX155">
            <v>0</v>
          </cell>
          <cell r="AY155">
            <v>0</v>
          </cell>
          <cell r="AZ155">
            <v>0</v>
          </cell>
          <cell r="BA155">
            <v>0</v>
          </cell>
          <cell r="BB155">
            <v>0</v>
          </cell>
          <cell r="BC155">
            <v>0</v>
          </cell>
          <cell r="BD155">
            <v>0</v>
          </cell>
          <cell r="BE155">
            <v>0</v>
          </cell>
          <cell r="BF155">
            <v>0</v>
          </cell>
          <cell r="BG155">
            <v>0</v>
          </cell>
          <cell r="BH155">
            <v>0</v>
          </cell>
          <cell r="BI155">
            <v>0</v>
          </cell>
          <cell r="BJ155">
            <v>0</v>
          </cell>
        </row>
        <row r="156">
          <cell r="B156">
            <v>132</v>
          </cell>
          <cell r="C156" t="str">
            <v>ROAPN</v>
          </cell>
          <cell r="D156">
            <v>132</v>
          </cell>
          <cell r="E156">
            <v>132</v>
          </cell>
          <cell r="F156">
            <v>132</v>
          </cell>
          <cell r="G156">
            <v>132</v>
          </cell>
          <cell r="H156">
            <v>132</v>
          </cell>
          <cell r="I156">
            <v>132</v>
          </cell>
          <cell r="J156">
            <v>132</v>
          </cell>
          <cell r="K156">
            <v>132</v>
          </cell>
          <cell r="O156">
            <v>0</v>
          </cell>
          <cell r="P156">
            <v>0</v>
          </cell>
          <cell r="Q156">
            <v>0</v>
          </cell>
          <cell r="R156">
            <v>0</v>
          </cell>
          <cell r="S156">
            <v>0</v>
          </cell>
          <cell r="T156">
            <v>0</v>
          </cell>
          <cell r="U156">
            <v>0</v>
          </cell>
          <cell r="V156">
            <v>0</v>
          </cell>
          <cell r="W156">
            <v>0</v>
          </cell>
          <cell r="X156">
            <v>0</v>
          </cell>
          <cell r="Y156">
            <v>0</v>
          </cell>
          <cell r="Z156">
            <v>0</v>
          </cell>
          <cell r="AA156">
            <v>0</v>
          </cell>
          <cell r="AB156">
            <v>0</v>
          </cell>
          <cell r="AC156">
            <v>0</v>
          </cell>
          <cell r="AD156">
            <v>0</v>
          </cell>
          <cell r="AE156">
            <v>0</v>
          </cell>
          <cell r="AF156">
            <v>0</v>
          </cell>
          <cell r="AG156">
            <v>0</v>
          </cell>
          <cell r="AH156">
            <v>0</v>
          </cell>
          <cell r="AI156">
            <v>0</v>
          </cell>
          <cell r="AJ156">
            <v>0</v>
          </cell>
          <cell r="AK156">
            <v>0</v>
          </cell>
          <cell r="AL156">
            <v>0</v>
          </cell>
          <cell r="AM156">
            <v>0</v>
          </cell>
          <cell r="AN156">
            <v>0</v>
          </cell>
          <cell r="AO156">
            <v>0</v>
          </cell>
          <cell r="AP156">
            <v>0</v>
          </cell>
          <cell r="AQ156">
            <v>0</v>
          </cell>
          <cell r="AR156">
            <v>0</v>
          </cell>
          <cell r="AS156">
            <v>0</v>
          </cell>
          <cell r="AT156">
            <v>0</v>
          </cell>
          <cell r="AU156">
            <v>0</v>
          </cell>
          <cell r="AV156">
            <v>0</v>
          </cell>
          <cell r="AW156">
            <v>0</v>
          </cell>
          <cell r="AX156">
            <v>0</v>
          </cell>
          <cell r="AY156">
            <v>0</v>
          </cell>
          <cell r="AZ156">
            <v>0</v>
          </cell>
          <cell r="BA156">
            <v>0</v>
          </cell>
          <cell r="BB156">
            <v>0</v>
          </cell>
          <cell r="BC156">
            <v>0</v>
          </cell>
          <cell r="BD156">
            <v>0</v>
          </cell>
          <cell r="BE156">
            <v>0</v>
          </cell>
          <cell r="BF156">
            <v>0</v>
          </cell>
          <cell r="BG156">
            <v>0</v>
          </cell>
          <cell r="BH156">
            <v>0</v>
          </cell>
          <cell r="BI156">
            <v>0</v>
          </cell>
          <cell r="BJ156">
            <v>0</v>
          </cell>
        </row>
        <row r="157">
          <cell r="B157">
            <v>133</v>
          </cell>
          <cell r="C157" t="str">
            <v xml:space="preserve">ICAP </v>
          </cell>
          <cell r="D157">
            <v>0.14901514999999999</v>
          </cell>
          <cell r="E157">
            <v>0.15852912999999999</v>
          </cell>
          <cell r="F157">
            <v>0.15751378000000002</v>
          </cell>
          <cell r="G157">
            <v>0.15852909000000001</v>
          </cell>
          <cell r="H157">
            <v>0.15601755</v>
          </cell>
          <cell r="I157">
            <v>0.15575504000000001</v>
          </cell>
          <cell r="J157">
            <v>0.15513066</v>
          </cell>
          <cell r="K157">
            <v>0.15719411999999999</v>
          </cell>
          <cell r="L157">
            <v>0.15732699</v>
          </cell>
          <cell r="M157">
            <v>0.15588774</v>
          </cell>
          <cell r="N157">
            <v>0.15842086999999999</v>
          </cell>
          <cell r="O157">
            <v>0.15512165</v>
          </cell>
          <cell r="P157">
            <v>0.15011942</v>
          </cell>
          <cell r="Q157">
            <v>0.15101413</v>
          </cell>
          <cell r="R157">
            <v>0.1558985</v>
          </cell>
          <cell r="S157">
            <v>0.15051891000000001</v>
          </cell>
          <cell r="T157">
            <v>0.14911797999999998</v>
          </cell>
          <cell r="U157">
            <v>0.15958617999999999</v>
          </cell>
          <cell r="V157">
            <v>0.15854309</v>
          </cell>
          <cell r="W157">
            <v>0.15872057000000001</v>
          </cell>
          <cell r="X157">
            <v>0.15773343000000001</v>
          </cell>
          <cell r="Y157">
            <v>0.15785046</v>
          </cell>
          <cell r="Z157">
            <v>0.15843098</v>
          </cell>
          <cell r="AA157">
            <v>0.16291811</v>
          </cell>
          <cell r="AB157">
            <v>0.15942786</v>
          </cell>
          <cell r="AC157">
            <v>0.16514429</v>
          </cell>
          <cell r="AD157">
            <v>0.16538173</v>
          </cell>
          <cell r="AE157">
            <v>0.15947001</v>
          </cell>
          <cell r="AF157">
            <v>0.15564717</v>
          </cell>
          <cell r="AG157">
            <v>0.15712974000000002</v>
          </cell>
          <cell r="AH157">
            <v>0.15431737000000001</v>
          </cell>
          <cell r="AI157">
            <v>0.15719838</v>
          </cell>
          <cell r="AJ157">
            <v>0.15852434000000001</v>
          </cell>
          <cell r="AK157">
            <v>0.15801538000000001</v>
          </cell>
          <cell r="AL157">
            <v>0.15915365000000001</v>
          </cell>
          <cell r="AM157">
            <v>0.15301882</v>
          </cell>
          <cell r="AN157">
            <v>0.15354598999999999</v>
          </cell>
          <cell r="AO157">
            <v>0.15466628999999998</v>
          </cell>
          <cell r="AP157">
            <v>0.15680028000000001</v>
          </cell>
          <cell r="AQ157">
            <v>0.15482106000000001</v>
          </cell>
          <cell r="AR157">
            <v>0.15690125999999999</v>
          </cell>
          <cell r="AS157">
            <v>0.15629967</v>
          </cell>
          <cell r="AT157">
            <v>0.15242414000000001</v>
          </cell>
          <cell r="AU157">
            <v>0.15342511</v>
          </cell>
          <cell r="AV157">
            <v>0.15501798999999999</v>
          </cell>
          <cell r="AW157">
            <v>0.15757802999999998</v>
          </cell>
          <cell r="AX157">
            <v>0.15222147</v>
          </cell>
          <cell r="AY157">
            <v>0.15167433</v>
          </cell>
          <cell r="AZ157">
            <v>0.14706331</v>
          </cell>
          <cell r="BA157">
            <v>0.14642152</v>
          </cell>
          <cell r="BB157">
            <v>0.14933794</v>
          </cell>
          <cell r="BC157">
            <v>0.14933788776397705</v>
          </cell>
          <cell r="BD157">
            <v>0.14933788776397705</v>
          </cell>
          <cell r="BE157">
            <v>0.14933788776397705</v>
          </cell>
          <cell r="BF157">
            <v>0.14933788776397705</v>
          </cell>
          <cell r="BG157">
            <v>0.14933788776397705</v>
          </cell>
          <cell r="BH157">
            <v>0.14933788776397705</v>
          </cell>
          <cell r="BI157">
            <v>0.14933788776397705</v>
          </cell>
          <cell r="BJ157">
            <v>0.14933788776397705</v>
          </cell>
        </row>
        <row r="158">
          <cell r="B158">
            <v>134</v>
          </cell>
          <cell r="C158" t="str">
            <v>ICAP básico</v>
          </cell>
          <cell r="D158">
            <v>0.11916344000000001</v>
          </cell>
          <cell r="E158">
            <v>0.11542506</v>
          </cell>
          <cell r="F158">
            <v>0.11658683</v>
          </cell>
          <cell r="G158">
            <v>0.11744715</v>
          </cell>
          <cell r="H158">
            <v>0.11503391</v>
          </cell>
          <cell r="I158">
            <v>0.11578775999999999</v>
          </cell>
          <cell r="J158">
            <v>0.11323926999999999</v>
          </cell>
          <cell r="K158">
            <v>0.11209063999999999</v>
          </cell>
          <cell r="L158">
            <v>0.11428436</v>
          </cell>
          <cell r="M158">
            <v>0.11108150999999999</v>
          </cell>
          <cell r="N158">
            <v>0.11340707</v>
          </cell>
          <cell r="O158">
            <v>0.11429385</v>
          </cell>
          <cell r="P158">
            <v>0.10892030999999999</v>
          </cell>
          <cell r="Q158">
            <v>0.11073880000000001</v>
          </cell>
          <cell r="R158">
            <v>0.11462974000000001</v>
          </cell>
          <cell r="S158">
            <v>0.11579945999999999</v>
          </cell>
          <cell r="T158">
            <v>0.11562913999999999</v>
          </cell>
          <cell r="U158">
            <v>0.11486884999999999</v>
          </cell>
          <cell r="V158">
            <v>0.11481636999999999</v>
          </cell>
          <cell r="W158">
            <v>0.11067729</v>
          </cell>
          <cell r="X158">
            <v>0.110031</v>
          </cell>
          <cell r="Y158">
            <v>0.11095457</v>
          </cell>
          <cell r="Z158">
            <v>0.11035909000000001</v>
          </cell>
          <cell r="AA158">
            <v>0.12222657999999999</v>
          </cell>
          <cell r="AB158">
            <v>0.11647095</v>
          </cell>
          <cell r="AC158">
            <v>0.12121520000000001</v>
          </cell>
          <cell r="AD158">
            <v>0.12183044000000001</v>
          </cell>
          <cell r="AE158">
            <v>0.11642414000000001</v>
          </cell>
          <cell r="AF158">
            <v>0.11538477999999999</v>
          </cell>
          <cell r="AG158">
            <v>0.11684269</v>
          </cell>
          <cell r="AH158">
            <v>0.11391641</v>
          </cell>
          <cell r="AI158">
            <v>0.11668635999999999</v>
          </cell>
          <cell r="AJ158">
            <v>0.11944349000000001</v>
          </cell>
          <cell r="AK158">
            <v>0.1192201</v>
          </cell>
          <cell r="AL158">
            <v>0.11917087999999999</v>
          </cell>
          <cell r="AM158">
            <v>0.11687201</v>
          </cell>
          <cell r="AN158">
            <v>0.11736545</v>
          </cell>
          <cell r="AO158">
            <v>0.11879966</v>
          </cell>
          <cell r="AP158">
            <v>0.12086817</v>
          </cell>
          <cell r="AQ158">
            <v>0.11923370999999999</v>
          </cell>
          <cell r="AR158">
            <v>0.12134760999999999</v>
          </cell>
          <cell r="AS158">
            <v>0.12128353</v>
          </cell>
          <cell r="AT158">
            <v>0.1176826</v>
          </cell>
          <cell r="AU158">
            <v>0.11843486</v>
          </cell>
          <cell r="AV158">
            <v>0.12019418999999999</v>
          </cell>
          <cell r="AW158">
            <v>0.12119643999999999</v>
          </cell>
          <cell r="AX158">
            <v>0.11611572000000001</v>
          </cell>
          <cell r="AY158">
            <v>0.11945911000000001</v>
          </cell>
          <cell r="AZ158">
            <v>0.11557876</v>
          </cell>
          <cell r="BA158">
            <v>0.11539906999999999</v>
          </cell>
          <cell r="BB158">
            <v>0.1182014</v>
          </cell>
          <cell r="BC158">
            <v>0.11820137500762939</v>
          </cell>
          <cell r="BD158">
            <v>0.11820137500762939</v>
          </cell>
          <cell r="BE158">
            <v>0.11820137500762939</v>
          </cell>
          <cell r="BF158">
            <v>0.11820137500762939</v>
          </cell>
          <cell r="BG158">
            <v>0.11820137500762939</v>
          </cell>
          <cell r="BH158">
            <v>0.11820137500762939</v>
          </cell>
          <cell r="BI158">
            <v>0.11820137500762939</v>
          </cell>
          <cell r="BJ158">
            <v>0.11820137500762939</v>
          </cell>
        </row>
        <row r="159">
          <cell r="B159">
            <v>135</v>
          </cell>
          <cell r="C159" t="str">
            <v>Composición del Capital</v>
          </cell>
          <cell r="D159">
            <v>0</v>
          </cell>
          <cell r="E159">
            <v>0</v>
          </cell>
          <cell r="F159">
            <v>0</v>
          </cell>
          <cell r="G159">
            <v>0</v>
          </cell>
          <cell r="H159">
            <v>0</v>
          </cell>
          <cell r="I159">
            <v>0</v>
          </cell>
          <cell r="J159">
            <v>0</v>
          </cell>
          <cell r="K159">
            <v>0</v>
          </cell>
          <cell r="L159">
            <v>0</v>
          </cell>
          <cell r="M159">
            <v>0</v>
          </cell>
          <cell r="N159">
            <v>0</v>
          </cell>
          <cell r="O159">
            <v>0</v>
          </cell>
          <cell r="P159">
            <v>0</v>
          </cell>
          <cell r="Q159">
            <v>0</v>
          </cell>
          <cell r="R159">
            <v>0</v>
          </cell>
          <cell r="S159">
            <v>0</v>
          </cell>
          <cell r="T159">
            <v>0</v>
          </cell>
          <cell r="U159">
            <v>0</v>
          </cell>
          <cell r="V159">
            <v>0</v>
          </cell>
          <cell r="W159">
            <v>0</v>
          </cell>
          <cell r="X159">
            <v>0</v>
          </cell>
          <cell r="Y159">
            <v>0</v>
          </cell>
          <cell r="Z159">
            <v>0</v>
          </cell>
          <cell r="AA159">
            <v>0.66068250854798083</v>
          </cell>
          <cell r="AB159">
            <v>0.65146380049215236</v>
          </cell>
          <cell r="AC159">
            <v>0.65589607688768869</v>
          </cell>
          <cell r="AD159">
            <v>0.65949411934791957</v>
          </cell>
          <cell r="AE159">
            <v>0.65103614529858045</v>
          </cell>
          <cell r="AF159">
            <v>0.66134451121734317</v>
          </cell>
          <cell r="AG159">
            <v>0.66431592628293479</v>
          </cell>
          <cell r="AH159">
            <v>0.65726024828234064</v>
          </cell>
          <cell r="AI159">
            <v>0.66260097563990561</v>
          </cell>
          <cell r="AJ159">
            <v>0.67339439587090832</v>
          </cell>
          <cell r="AK159">
            <v>0.6751778460386042</v>
          </cell>
          <cell r="AL159">
            <v>0.66820406808754185</v>
          </cell>
          <cell r="AM159">
            <v>0.69075591582759133</v>
          </cell>
          <cell r="AN159">
            <v>0.69153269382711868</v>
          </cell>
          <cell r="AO159">
            <v>0.69642565940349721</v>
          </cell>
          <cell r="AP159">
            <v>0.70002242298913631</v>
          </cell>
          <cell r="AQ159">
            <v>0.69910798968966226</v>
          </cell>
          <cell r="AR159">
            <v>0.70333120407934024</v>
          </cell>
          <cell r="AS159">
            <v>0.70629249501338709</v>
          </cell>
          <cell r="AT159">
            <v>0.70099022166886527</v>
          </cell>
          <cell r="AU159">
            <v>0.7014335148684816</v>
          </cell>
          <cell r="AV159">
            <v>0.70581230614447088</v>
          </cell>
          <cell r="AW159">
            <v>0.70116615326069187</v>
          </cell>
          <cell r="AX159">
            <v>0.69302387332125304</v>
          </cell>
          <cell r="AY159">
            <v>0.72558503961000864</v>
          </cell>
          <cell r="AZ159">
            <v>0.72339597822474488</v>
          </cell>
          <cell r="BA159">
            <v>0.72627035724556466</v>
          </cell>
          <cell r="BB159">
            <v>0.73064826543208028</v>
          </cell>
          <cell r="BC159">
            <v>0.73064804077148438</v>
          </cell>
          <cell r="BD159">
            <v>0.73064804077148438</v>
          </cell>
          <cell r="BE159">
            <v>0.73064804077148438</v>
          </cell>
          <cell r="BF159">
            <v>0.73064804077148438</v>
          </cell>
          <cell r="BG159">
            <v>0.73064804077148438</v>
          </cell>
          <cell r="BH159">
            <v>0.73064804077148438</v>
          </cell>
          <cell r="BI159">
            <v>0.73064804077148438</v>
          </cell>
          <cell r="BJ159">
            <v>0.73064804077148438</v>
          </cell>
        </row>
        <row r="160">
          <cell r="B160">
            <v>136</v>
          </cell>
          <cell r="C160" t="str">
            <v>Riesgo de tasa en balance</v>
          </cell>
          <cell r="D160">
            <v>0.16884755568736365</v>
          </cell>
          <cell r="E160">
            <v>0.21607007855013355</v>
          </cell>
          <cell r="F160">
            <v>0.23218714483310812</v>
          </cell>
          <cell r="G160">
            <v>0.2279378900302983</v>
          </cell>
          <cell r="H160">
            <v>0.23708757424264335</v>
          </cell>
          <cell r="I160">
            <v>0.24445479124984243</v>
          </cell>
          <cell r="J160">
            <v>0.24504458069568197</v>
          </cell>
          <cell r="K160">
            <v>0.23620481753276318</v>
          </cell>
          <cell r="L160">
            <v>0.24092813750687389</v>
          </cell>
          <cell r="M160">
            <v>0.2294172335084643</v>
          </cell>
          <cell r="N160">
            <v>0.21588898638609585</v>
          </cell>
          <cell r="O160">
            <v>0.22946395100879777</v>
          </cell>
          <cell r="P160">
            <v>0.2279923564558225</v>
          </cell>
          <cell r="Q160">
            <v>0.22503335534968968</v>
          </cell>
          <cell r="R160">
            <v>0.23550092148095381</v>
          </cell>
          <cell r="S160">
            <v>0.2116980856680569</v>
          </cell>
          <cell r="T160">
            <v>0.18408402449603967</v>
          </cell>
          <cell r="U160">
            <v>0.20109244108320615</v>
          </cell>
          <cell r="V160">
            <v>0.20547256412326353</v>
          </cell>
          <cell r="W160">
            <v>0.20671538259790745</v>
          </cell>
          <cell r="X160">
            <v>0.22813173930746575</v>
          </cell>
          <cell r="Y160">
            <v>0.23493319746149266</v>
          </cell>
          <cell r="Z160">
            <v>0.22425704734431298</v>
          </cell>
          <cell r="AA160">
            <v>0.21160073644783955</v>
          </cell>
          <cell r="AB160">
            <v>0.21366495355087298</v>
          </cell>
          <cell r="AC160">
            <v>0.22146647140148826</v>
          </cell>
          <cell r="AD160">
            <v>0.22198549717904256</v>
          </cell>
          <cell r="AE160">
            <v>0.23114556647329812</v>
          </cell>
          <cell r="AF160">
            <v>0.24220414723949069</v>
          </cell>
          <cell r="AG160">
            <v>0.24036752068173267</v>
          </cell>
          <cell r="AH160">
            <v>0.22319876018007553</v>
          </cell>
          <cell r="AI160">
            <v>0.21935634611401172</v>
          </cell>
          <cell r="AJ160">
            <v>0.21148159543212666</v>
          </cell>
          <cell r="AK160">
            <v>0.20625228714506713</v>
          </cell>
          <cell r="AL160">
            <v>0.18164111814202988</v>
          </cell>
          <cell r="AM160">
            <v>0.19185786327761278</v>
          </cell>
          <cell r="AN160">
            <v>0.19756180261121992</v>
          </cell>
          <cell r="AO160">
            <v>0.20699299657904616</v>
          </cell>
          <cell r="AP160">
            <v>0.20335821132460608</v>
          </cell>
          <cell r="AQ160">
            <v>0.20512835561344359</v>
          </cell>
          <cell r="AR160">
            <v>0.19909062274054923</v>
          </cell>
          <cell r="AS160">
            <v>0.200094614454502</v>
          </cell>
          <cell r="AT160">
            <v>0.19719764836204479</v>
          </cell>
          <cell r="AU160">
            <v>0.20109718215169889</v>
          </cell>
          <cell r="AV160">
            <v>0.18874419227012593</v>
          </cell>
          <cell r="AW160">
            <v>0.18165607530448519</v>
          </cell>
          <cell r="AX160">
            <v>0.18012125463472142</v>
          </cell>
          <cell r="AY160">
            <v>0.16581845756948155</v>
          </cell>
          <cell r="AZ160">
            <v>0.18341463690654747</v>
          </cell>
          <cell r="BA160">
            <v>0.18360420863983881</v>
          </cell>
          <cell r="BB160">
            <v>0.1938555564386264</v>
          </cell>
          <cell r="BC160">
            <v>0.19385552406311035</v>
          </cell>
          <cell r="BD160">
            <v>0.19385552406311035</v>
          </cell>
          <cell r="BE160">
            <v>0.19385552406311035</v>
          </cell>
          <cell r="BF160">
            <v>0.19385552406311035</v>
          </cell>
          <cell r="BG160">
            <v>0.19385552406311035</v>
          </cell>
          <cell r="BH160">
            <v>0.19385552406311035</v>
          </cell>
          <cell r="BI160">
            <v>0.19385552406311035</v>
          </cell>
          <cell r="BJ160">
            <v>0.19385552406311035</v>
          </cell>
        </row>
        <row r="161">
          <cell r="B161">
            <v>270</v>
          </cell>
          <cell r="C161" t="str">
            <v>Riesgo de contraparte derivados</v>
          </cell>
          <cell r="D161">
            <v>1.0626033477214044E-2</v>
          </cell>
          <cell r="E161">
            <v>9.376491761407809E-3</v>
          </cell>
          <cell r="F161">
            <v>1.117382210262776E-2</v>
          </cell>
          <cell r="G161">
            <v>1.1734779201635376E-2</v>
          </cell>
          <cell r="H161">
            <v>1.3459458589617623E-2</v>
          </cell>
          <cell r="I161">
            <v>1.5414177321337616E-2</v>
          </cell>
          <cell r="J161">
            <v>1.8980739464736548E-2</v>
          </cell>
          <cell r="K161">
            <v>2.310857983857691E-2</v>
          </cell>
          <cell r="L161">
            <v>1.9023756337633771E-2</v>
          </cell>
          <cell r="M161">
            <v>1.9531136584653063E-2</v>
          </cell>
          <cell r="N161">
            <v>1.899039379348429E-2</v>
          </cell>
          <cell r="O161">
            <v>1.7648106625319317E-2</v>
          </cell>
          <cell r="P161">
            <v>1.6818994650064364E-2</v>
          </cell>
          <cell r="Q161">
            <v>1.5254762118067824E-2</v>
          </cell>
          <cell r="R161">
            <v>1.6959828385122819E-2</v>
          </cell>
          <cell r="S161">
            <v>2.2000887430059825E-2</v>
          </cell>
          <cell r="T161">
            <v>1.9867193644309195E-2</v>
          </cell>
          <cell r="U161">
            <v>1.5101573403247748E-2</v>
          </cell>
          <cell r="V161">
            <v>1.3823293650755061E-2</v>
          </cell>
          <cell r="W161">
            <v>1.3280874918479145E-2</v>
          </cell>
          <cell r="X161">
            <v>1.2625993267681421E-2</v>
          </cell>
          <cell r="Y161">
            <v>1.2573178732166285E-2</v>
          </cell>
          <cell r="Z161">
            <v>1.2241373412933793E-2</v>
          </cell>
          <cell r="AA161">
            <v>1.1693496120250833E-2</v>
          </cell>
          <cell r="AB161">
            <v>1.2221067138112718E-2</v>
          </cell>
          <cell r="AC161">
            <v>1.2268272845392909E-2</v>
          </cell>
          <cell r="AD161">
            <v>1.3440333499753151E-2</v>
          </cell>
          <cell r="AE161">
            <v>1.136670729290969E-2</v>
          </cell>
          <cell r="AF161">
            <v>1.1783497819773501E-2</v>
          </cell>
          <cell r="AG161">
            <v>9.4509454818014395E-3</v>
          </cell>
          <cell r="AH161">
            <v>9.9618534424236356E-3</v>
          </cell>
          <cell r="AI161">
            <v>1.0180186151688607E-2</v>
          </cell>
          <cell r="AJ161">
            <v>9.88416447569717E-3</v>
          </cell>
          <cell r="AK161">
            <v>8.5064958285765661E-3</v>
          </cell>
          <cell r="AL161">
            <v>7.589557293482296E-3</v>
          </cell>
          <cell r="AM161">
            <v>8.9201037236199959E-3</v>
          </cell>
          <cell r="AN161">
            <v>8.8616449388493716E-3</v>
          </cell>
          <cell r="AO161">
            <v>8.3996314245316957E-3</v>
          </cell>
          <cell r="AP161">
            <v>8.8292258001084409E-3</v>
          </cell>
          <cell r="AQ161">
            <v>9.1527997554627129E-3</v>
          </cell>
          <cell r="AR161">
            <v>9.97549049000215E-3</v>
          </cell>
          <cell r="AS161">
            <v>9.5576768517228981E-3</v>
          </cell>
          <cell r="AT161">
            <v>9.7364266106892104E-3</v>
          </cell>
          <cell r="AU161">
            <v>9.7005403863880887E-3</v>
          </cell>
          <cell r="AV161">
            <v>1.0000445536302161E-2</v>
          </cell>
          <cell r="AW161">
            <v>1.2081098542588287E-2</v>
          </cell>
          <cell r="AX161">
            <v>1.3236624146645887E-2</v>
          </cell>
          <cell r="AY161">
            <v>1.7277217569113247E-2</v>
          </cell>
          <cell r="AZ161">
            <v>1.4426903813753432E-2</v>
          </cell>
          <cell r="BA161">
            <v>1.478248749117903E-2</v>
          </cell>
          <cell r="BB161">
            <v>1.3582265260039566E-2</v>
          </cell>
          <cell r="BC161">
            <v>1.35822594165802E-2</v>
          </cell>
          <cell r="BD161">
            <v>1.35822594165802E-2</v>
          </cell>
          <cell r="BE161">
            <v>1.35822594165802E-2</v>
          </cell>
          <cell r="BF161">
            <v>1.35822594165802E-2</v>
          </cell>
          <cell r="BG161">
            <v>1.35822594165802E-2</v>
          </cell>
          <cell r="BH161">
            <v>1.35822594165802E-2</v>
          </cell>
          <cell r="BI161">
            <v>1.35822594165802E-2</v>
          </cell>
          <cell r="BJ161">
            <v>1.35822594165802E-2</v>
          </cell>
        </row>
        <row r="162">
          <cell r="B162">
            <v>271</v>
          </cell>
          <cell r="C162" t="str">
            <v>Riesgo de contraparte inversiones en valores</v>
          </cell>
          <cell r="D162">
            <v>4.5607941955130571E-3</v>
          </cell>
          <cell r="E162">
            <v>4.666648179420572E-3</v>
          </cell>
          <cell r="F162">
            <v>5.3176543714515698E-3</v>
          </cell>
          <cell r="G162">
            <v>5.2444227540192198E-3</v>
          </cell>
          <cell r="H162">
            <v>5.8337439680394097E-3</v>
          </cell>
          <cell r="I162">
            <v>4.8416458115897783E-3</v>
          </cell>
          <cell r="J162">
            <v>6.0383964231106252E-3</v>
          </cell>
          <cell r="K162">
            <v>6.339987811042498E-3</v>
          </cell>
          <cell r="L162">
            <v>5.891182169784407E-3</v>
          </cell>
          <cell r="M162">
            <v>6.3604366902415398E-3</v>
          </cell>
          <cell r="N162">
            <v>7.204217110953772E-3</v>
          </cell>
          <cell r="O162">
            <v>7.0171353402611507E-3</v>
          </cell>
          <cell r="P162">
            <v>5.3476647420701044E-3</v>
          </cell>
          <cell r="Q162">
            <v>4.6775719593758749E-3</v>
          </cell>
          <cell r="R162">
            <v>5.0790382921624636E-3</v>
          </cell>
          <cell r="S162">
            <v>6.5935193688766566E-3</v>
          </cell>
          <cell r="T162">
            <v>9.2346989445806771E-3</v>
          </cell>
          <cell r="U162">
            <v>7.3229139127697247E-3</v>
          </cell>
          <cell r="V162">
            <v>6.6861064358382195E-3</v>
          </cell>
          <cell r="W162">
            <v>6.4552268871008187E-3</v>
          </cell>
          <cell r="X162">
            <v>5.765846412418593E-3</v>
          </cell>
          <cell r="Y162">
            <v>6.6948303854168032E-3</v>
          </cell>
          <cell r="Z162">
            <v>6.744276912875543E-3</v>
          </cell>
          <cell r="AA162">
            <v>6.5177444018693692E-3</v>
          </cell>
          <cell r="AB162">
            <v>6.9134342258457522E-3</v>
          </cell>
          <cell r="AC162">
            <v>8.2918414657081798E-3</v>
          </cell>
          <cell r="AD162">
            <v>8.1293700557878018E-3</v>
          </cell>
          <cell r="AE162">
            <v>8.4528587111527241E-3</v>
          </cell>
          <cell r="AF162">
            <v>8.219839063004471E-3</v>
          </cell>
          <cell r="AG162">
            <v>8.4044028674442085E-3</v>
          </cell>
          <cell r="AH162">
            <v>9.4823055065156227E-3</v>
          </cell>
          <cell r="AI162">
            <v>1.039896611328406E-2</v>
          </cell>
          <cell r="AJ162">
            <v>1.1075720144657557E-2</v>
          </cell>
          <cell r="AK162">
            <v>1.1239554492213899E-2</v>
          </cell>
          <cell r="AL162">
            <v>1.1349901766315881E-2</v>
          </cell>
          <cell r="AM162">
            <v>1.4985692887386647E-2</v>
          </cell>
          <cell r="AN162">
            <v>1.3166511409887159E-2</v>
          </cell>
          <cell r="AO162">
            <v>1.2357809461983935E-2</v>
          </cell>
          <cell r="AP162">
            <v>1.2879893141460444E-2</v>
          </cell>
          <cell r="AQ162">
            <v>1.2698939301974181E-2</v>
          </cell>
          <cell r="AR162">
            <v>1.2542630066887609E-2</v>
          </cell>
          <cell r="AS162">
            <v>1.216744526612408E-2</v>
          </cell>
          <cell r="AT162">
            <v>1.0767255321985305E-2</v>
          </cell>
          <cell r="AU162">
            <v>1.0770035991532484E-2</v>
          </cell>
          <cell r="AV162">
            <v>1.145164905003657E-2</v>
          </cell>
          <cell r="AW162">
            <v>1.1607812098891635E-2</v>
          </cell>
          <cell r="AX162">
            <v>1.3045864321796122E-2</v>
          </cell>
          <cell r="AY162">
            <v>1.3145975121442541E-2</v>
          </cell>
          <cell r="AZ162">
            <v>1.2327288341572108E-2</v>
          </cell>
          <cell r="BA162">
            <v>1.2386785559598233E-2</v>
          </cell>
          <cell r="BB162">
            <v>1.2002599608997149E-2</v>
          </cell>
          <cell r="BC162">
            <v>1.2002594769001007E-2</v>
          </cell>
          <cell r="BD162">
            <v>1.2002594769001007E-2</v>
          </cell>
          <cell r="BE162">
            <v>1.2002594769001007E-2</v>
          </cell>
          <cell r="BF162">
            <v>1.2002594769001007E-2</v>
          </cell>
          <cell r="BG162">
            <v>1.2002594769001007E-2</v>
          </cell>
          <cell r="BH162">
            <v>1.2002594769001007E-2</v>
          </cell>
          <cell r="BI162">
            <v>1.2002594769001007E-2</v>
          </cell>
          <cell r="BJ162">
            <v>1.2002594769001007E-2</v>
          </cell>
        </row>
        <row r="163">
          <cell r="B163">
            <v>273</v>
          </cell>
          <cell r="C163" t="str">
            <v>Riesgo Operacional</v>
          </cell>
          <cell r="D163">
            <v>9.9866940171913152E-3</v>
          </cell>
          <cell r="E163">
            <v>9.5553849967914689E-3</v>
          </cell>
          <cell r="F163">
            <v>9.4100143648534074E-3</v>
          </cell>
          <cell r="G163">
            <v>9.5417990914038863E-3</v>
          </cell>
          <cell r="H163">
            <v>9.4222675114197553E-3</v>
          </cell>
          <cell r="I163">
            <v>9.3203422300762832E-3</v>
          </cell>
          <cell r="J163">
            <v>9.2900416339562926E-3</v>
          </cell>
          <cell r="K163">
            <v>9.2341169347112603E-3</v>
          </cell>
          <cell r="L163">
            <v>9.2868446812057904E-3</v>
          </cell>
          <cell r="M163">
            <v>9.3739716269669419E-3</v>
          </cell>
          <cell r="N163">
            <v>9.3498960738511126E-3</v>
          </cell>
          <cell r="O163">
            <v>9.2600945194574527E-3</v>
          </cell>
          <cell r="P163">
            <v>9.3506076951241097E-3</v>
          </cell>
          <cell r="Q163">
            <v>9.2952159600475162E-3</v>
          </cell>
          <cell r="R163">
            <v>9.5179901352412648E-3</v>
          </cell>
          <cell r="S163">
            <v>9.5528669301001064E-3</v>
          </cell>
          <cell r="T163">
            <v>9.8343299683795512E-3</v>
          </cell>
          <cell r="U163">
            <v>9.6592380505168673E-3</v>
          </cell>
          <cell r="V163">
            <v>9.5548729453210166E-3</v>
          </cell>
          <cell r="W163">
            <v>9.541920802316679E-3</v>
          </cell>
          <cell r="X163">
            <v>9.4059583229146645E-3</v>
          </cell>
          <cell r="Y163">
            <v>9.451176467766758E-3</v>
          </cell>
          <cell r="Z163">
            <v>9.6657111635617445E-3</v>
          </cell>
          <cell r="AA163">
            <v>9.5610771534501808E-3</v>
          </cell>
          <cell r="AB163">
            <v>9.5135978283174341E-3</v>
          </cell>
          <cell r="AC163">
            <v>9.7858287826685514E-3</v>
          </cell>
          <cell r="AD163">
            <v>9.7288699729583972E-3</v>
          </cell>
          <cell r="AE163">
            <v>9.6594408426599523E-3</v>
          </cell>
          <cell r="AF163">
            <v>9.59158001102468E-3</v>
          </cell>
          <cell r="AG163">
            <v>9.6572887359457661E-3</v>
          </cell>
          <cell r="AH163">
            <v>9.7350691688380883E-3</v>
          </cell>
          <cell r="AI163">
            <v>9.8162813360693543E-3</v>
          </cell>
          <cell r="AJ163">
            <v>9.9990794318308897E-3</v>
          </cell>
          <cell r="AK163">
            <v>9.9112197915800331E-3</v>
          </cell>
          <cell r="AL163">
            <v>1.0188186039641797E-2</v>
          </cell>
          <cell r="AM163">
            <v>1.0025139384694601E-2</v>
          </cell>
          <cell r="AN163">
            <v>1.0078034166672994E-2</v>
          </cell>
          <cell r="AO163">
            <v>1.0039840542709772E-2</v>
          </cell>
          <cell r="AP163">
            <v>1.0095615622966011E-2</v>
          </cell>
          <cell r="AQ163">
            <v>1.0030370659362228E-2</v>
          </cell>
          <cell r="AR163">
            <v>1.0065469864760521E-2</v>
          </cell>
          <cell r="AS163">
            <v>1.0003364773919695E-2</v>
          </cell>
          <cell r="AT163">
            <v>9.9820007625578758E-3</v>
          </cell>
          <cell r="AU163">
            <v>9.9951222634053812E-3</v>
          </cell>
          <cell r="AV163">
            <v>9.9870092343985924E-3</v>
          </cell>
          <cell r="AW163">
            <v>9.9463038597912539E-3</v>
          </cell>
          <cell r="AX163">
            <v>9.8966476054846968E-3</v>
          </cell>
          <cell r="AY163">
            <v>1.004620941774736E-2</v>
          </cell>
          <cell r="AZ163">
            <v>9.8404986057707179E-3</v>
          </cell>
          <cell r="BA163">
            <v>9.724412599195386E-3</v>
          </cell>
          <cell r="BB163">
            <v>9.7884840269143614E-3</v>
          </cell>
          <cell r="BC163">
            <v>9.7884833812713623E-3</v>
          </cell>
          <cell r="BD163">
            <v>9.7884833812713623E-3</v>
          </cell>
          <cell r="BE163">
            <v>9.7884833812713623E-3</v>
          </cell>
          <cell r="BF163">
            <v>9.7884833812713623E-3</v>
          </cell>
          <cell r="BG163">
            <v>9.7884833812713623E-3</v>
          </cell>
          <cell r="BH163">
            <v>9.7884833812713623E-3</v>
          </cell>
          <cell r="BI163">
            <v>9.7884833812713623E-3</v>
          </cell>
          <cell r="BJ163">
            <v>9.7884833812713623E-3</v>
          </cell>
        </row>
        <row r="164">
          <cell r="B164">
            <v>277</v>
          </cell>
          <cell r="C164" t="str">
            <v>CCL</v>
          </cell>
          <cell r="AH164">
            <v>277</v>
          </cell>
          <cell r="AI164">
            <v>277</v>
          </cell>
          <cell r="AM164">
            <v>1.1754</v>
          </cell>
          <cell r="AN164">
            <v>1.1545999999999998</v>
          </cell>
          <cell r="AO164">
            <v>1.109</v>
          </cell>
          <cell r="AP164">
            <v>1.3394999999999999</v>
          </cell>
          <cell r="AQ164">
            <v>1.4621999999999999</v>
          </cell>
          <cell r="AR164">
            <v>1.2736000000000001</v>
          </cell>
          <cell r="AS164">
            <v>1.3366</v>
          </cell>
          <cell r="AT164">
            <v>1.2429999999999999</v>
          </cell>
          <cell r="AU164">
            <v>1.0723</v>
          </cell>
          <cell r="AV164">
            <v>1.1565000000000001</v>
          </cell>
          <cell r="AW164">
            <v>1.1294</v>
          </cell>
          <cell r="AX164">
            <v>1.0185999999999999</v>
          </cell>
          <cell r="AY164">
            <v>0.98</v>
          </cell>
          <cell r="AZ164">
            <v>1.1499999999999999</v>
          </cell>
          <cell r="BA164">
            <v>1.1276000000000002</v>
          </cell>
          <cell r="BB164">
            <v>1.0754999999999999</v>
          </cell>
          <cell r="BC164">
            <v>0</v>
          </cell>
          <cell r="BD164">
            <v>0</v>
          </cell>
          <cell r="BE164">
            <v>0</v>
          </cell>
          <cell r="BF164">
            <v>0</v>
          </cell>
          <cell r="BG164">
            <v>0</v>
          </cell>
          <cell r="BH164">
            <v>0</v>
          </cell>
          <cell r="BI164">
            <v>0</v>
          </cell>
          <cell r="BJ164">
            <v>0</v>
          </cell>
        </row>
        <row r="165">
          <cell r="B165">
            <v>137</v>
          </cell>
          <cell r="C165" t="str">
            <v>Apalancamiento (Pasivo/Capital)</v>
          </cell>
          <cell r="D165">
            <v>9.0971882623592624</v>
          </cell>
          <cell r="E165">
            <v>9.2951410363447913</v>
          </cell>
          <cell r="F165">
            <v>9.515669636736952</v>
          </cell>
          <cell r="G165">
            <v>8.9386212938543679</v>
          </cell>
          <cell r="H165">
            <v>9.0096623916966241</v>
          </cell>
          <cell r="I165">
            <v>9.0997707686798002</v>
          </cell>
          <cell r="J165">
            <v>9.2819427860076082</v>
          </cell>
          <cell r="K165">
            <v>9.3165171404444216</v>
          </cell>
          <cell r="L165">
            <v>9.0362646717435098</v>
          </cell>
          <cell r="M165">
            <v>9.9662841368823294</v>
          </cell>
          <cell r="N165">
            <v>9.5824013778690134</v>
          </cell>
          <cell r="O165">
            <v>9.2873299061325483</v>
          </cell>
          <cell r="P165">
            <v>9.7255592956072405</v>
          </cell>
          <cell r="Q165">
            <v>9.7446974685343211</v>
          </cell>
          <cell r="R165">
            <v>9.6996809186353641</v>
          </cell>
          <cell r="S165">
            <v>9.7847709714110866</v>
          </cell>
          <cell r="T165">
            <v>9.7714233922059819</v>
          </cell>
          <cell r="U165">
            <v>9.9804583865014997</v>
          </cell>
          <cell r="V165">
            <v>9.5049507445027093</v>
          </cell>
          <cell r="W165">
            <v>10.095827898125973</v>
          </cell>
          <cell r="X165">
            <v>9.9751872381583091</v>
          </cell>
          <cell r="Y165">
            <v>9.8736347197882246</v>
          </cell>
          <cell r="Z165">
            <v>9.7826511078330771</v>
          </cell>
          <cell r="AA165">
            <v>8.7943484715743345</v>
          </cell>
          <cell r="AB165">
            <v>9.0105297586078503</v>
          </cell>
          <cell r="AC165">
            <v>8.6516906977260213</v>
          </cell>
          <cell r="AD165">
            <v>8.7933403161497896</v>
          </cell>
          <cell r="AE165">
            <v>9.0224807159310707</v>
          </cell>
          <cell r="AF165">
            <v>9.1208087919184582</v>
          </cell>
          <cell r="AG165">
            <v>9.3285708737913797</v>
          </cell>
          <cell r="AH165">
            <v>9.8834541922438035</v>
          </cell>
          <cell r="AI165">
            <v>9.3737361427757886</v>
          </cell>
          <cell r="AJ165">
            <v>9.4542515546501686</v>
          </cell>
          <cell r="AK165">
            <v>9.5630847778334402</v>
          </cell>
          <cell r="AL165">
            <v>9.9034504766784366</v>
          </cell>
          <cell r="AM165">
            <v>9.8921208918462025</v>
          </cell>
          <cell r="AN165">
            <v>9.8026336672814498</v>
          </cell>
          <cell r="AO165">
            <v>9.9425109665391069</v>
          </cell>
          <cell r="AP165">
            <v>10.330887901341217</v>
          </cell>
          <cell r="AQ165">
            <v>10.007020732630911</v>
          </cell>
          <cell r="AR165">
            <v>10.00701904296875</v>
          </cell>
          <cell r="AS165">
            <v>10.00701904296875</v>
          </cell>
          <cell r="AT165">
            <v>10.00701904296875</v>
          </cell>
          <cell r="AU165">
            <v>10.00701904296875</v>
          </cell>
          <cell r="AV165">
            <v>10.00701904296875</v>
          </cell>
          <cell r="AW165">
            <v>10.00701904296875</v>
          </cell>
          <cell r="AX165">
            <v>10.00701904296875</v>
          </cell>
          <cell r="AY165">
            <v>10.00701904296875</v>
          </cell>
          <cell r="AZ165">
            <v>10.00701904296875</v>
          </cell>
          <cell r="BA165">
            <v>10.00701904296875</v>
          </cell>
          <cell r="BB165">
            <v>10.00701904296875</v>
          </cell>
          <cell r="BC165">
            <v>10.00701904296875</v>
          </cell>
          <cell r="BD165">
            <v>10.00701904296875</v>
          </cell>
          <cell r="BE165">
            <v>10.00701904296875</v>
          </cell>
          <cell r="BF165">
            <v>10.00701904296875</v>
          </cell>
          <cell r="BG165">
            <v>10.00701904296875</v>
          </cell>
          <cell r="BH165">
            <v>10.00701904296875</v>
          </cell>
          <cell r="BI165">
            <v>10.00701904296875</v>
          </cell>
          <cell r="BJ165">
            <v>10.00701904296875</v>
          </cell>
        </row>
        <row r="166">
          <cell r="B166">
            <v>138</v>
          </cell>
          <cell r="C166" t="str">
            <v>Capital/Activos</v>
          </cell>
          <cell r="D166">
            <v>9.9037472018605757E-2</v>
          </cell>
          <cell r="E166">
            <v>9.7133200649676801E-2</v>
          </cell>
          <cell r="F166">
            <v>9.5096178802199741E-2</v>
          </cell>
          <cell r="G166">
            <v>0.10061757767330955</v>
          </cell>
          <cell r="H166">
            <v>9.99034693547243E-2</v>
          </cell>
          <cell r="I166">
            <v>9.9012148186677681E-2</v>
          </cell>
          <cell r="J166">
            <v>9.725788411902761E-2</v>
          </cell>
          <cell r="K166">
            <v>9.6931938016139557E-2</v>
          </cell>
          <cell r="L166">
            <v>9.9638663656951856E-2</v>
          </cell>
          <cell r="M166">
            <v>9.1188591095934884E-2</v>
          </cell>
          <cell r="N166">
            <v>9.4496510224163402E-2</v>
          </cell>
          <cell r="O166">
            <v>9.720695351705147E-2</v>
          </cell>
          <cell r="P166">
            <v>9.3235231137042893E-2</v>
          </cell>
          <cell r="Q166">
            <v>9.3069162992116289E-2</v>
          </cell>
          <cell r="R166">
            <v>9.3460730988559226E-2</v>
          </cell>
          <cell r="S166">
            <v>9.2723341334819215E-2</v>
          </cell>
          <cell r="T166">
            <v>9.2838240925854132E-2</v>
          </cell>
          <cell r="U166">
            <v>9.1070879265780044E-2</v>
          </cell>
          <cell r="V166">
            <v>9.5193211688622603E-2</v>
          </cell>
          <cell r="W166">
            <v>9.0123964537057649E-2</v>
          </cell>
          <cell r="X166">
            <v>9.1114618666661137E-2</v>
          </cell>
          <cell r="Y166">
            <v>9.196556862262116E-2</v>
          </cell>
          <cell r="Z166">
            <v>9.2741570695313344E-2</v>
          </cell>
          <cell r="AA166">
            <v>0.10209969585034183</v>
          </cell>
          <cell r="AB166">
            <v>9.9894813173111066E-2</v>
          </cell>
          <cell r="AC166">
            <v>0.10360879055475784</v>
          </cell>
          <cell r="AD166">
            <v>0.10211020629508215</v>
          </cell>
          <cell r="AE166">
            <v>9.9775697089690224E-2</v>
          </cell>
          <cell r="AF166">
            <v>9.880633263208248E-2</v>
          </cell>
          <cell r="AG166">
            <v>9.6818815712199593E-2</v>
          </cell>
          <cell r="AH166">
            <v>9.188259373689095E-2</v>
          </cell>
          <cell r="AI166">
            <v>9.6397285051094572E-2</v>
          </cell>
          <cell r="AJ166">
            <v>9.565486297822906E-2</v>
          </cell>
          <cell r="AK166">
            <v>9.466931498064779E-2</v>
          </cell>
          <cell r="AL166">
            <v>9.1714086484724802E-2</v>
          </cell>
          <cell r="AM166">
            <v>9.1809484115127279E-2</v>
          </cell>
          <cell r="AN166">
            <v>9.2570018645430588E-2</v>
          </cell>
          <cell r="AO166">
            <v>9.1386703020712598E-2</v>
          </cell>
          <cell r="AP166">
            <v>8.825433705699548E-2</v>
          </cell>
          <cell r="AQ166">
            <v>9.0851105334565738E-2</v>
          </cell>
          <cell r="AR166">
            <v>9.0851068496704102E-2</v>
          </cell>
          <cell r="AS166">
            <v>9.0851068496704102E-2</v>
          </cell>
          <cell r="AT166">
            <v>9.0851068496704102E-2</v>
          </cell>
          <cell r="AU166">
            <v>9.0851068496704102E-2</v>
          </cell>
          <cell r="AV166">
            <v>9.0851068496704102E-2</v>
          </cell>
          <cell r="AW166">
            <v>9.0851068496704102E-2</v>
          </cell>
          <cell r="AX166">
            <v>9.0851068496704102E-2</v>
          </cell>
          <cell r="AY166">
            <v>9.0851068496704102E-2</v>
          </cell>
          <cell r="AZ166">
            <v>9.0851068496704102E-2</v>
          </cell>
          <cell r="BA166">
            <v>9.0851068496704102E-2</v>
          </cell>
          <cell r="BB166">
            <v>9.0851068496704102E-2</v>
          </cell>
          <cell r="BC166">
            <v>9.0851068496704102E-2</v>
          </cell>
          <cell r="BD166">
            <v>9.0851068496704102E-2</v>
          </cell>
          <cell r="BE166">
            <v>9.0851068496704102E-2</v>
          </cell>
          <cell r="BF166">
            <v>9.0851068496704102E-2</v>
          </cell>
          <cell r="BG166">
            <v>9.0851068496704102E-2</v>
          </cell>
          <cell r="BH166">
            <v>9.0851068496704102E-2</v>
          </cell>
          <cell r="BI166">
            <v>9.0851068496704102E-2</v>
          </cell>
          <cell r="BJ166">
            <v>9.0851068496704102E-2</v>
          </cell>
        </row>
        <row r="167">
          <cell r="B167">
            <v>139</v>
          </cell>
          <cell r="C167" t="str">
            <v>Capital/Captación total</v>
          </cell>
          <cell r="D167">
            <v>0.17880536606664738</v>
          </cell>
          <cell r="E167">
            <v>0.16781838023832638</v>
          </cell>
          <cell r="F167">
            <v>0.1781927527038388</v>
          </cell>
          <cell r="G167">
            <v>0.17806352779776102</v>
          </cell>
          <cell r="H167">
            <v>0.17740992770348377</v>
          </cell>
          <cell r="I167">
            <v>0.17831252361457051</v>
          </cell>
          <cell r="J167">
            <v>0.16980364287879723</v>
          </cell>
          <cell r="K167">
            <v>0.1697350971676872</v>
          </cell>
          <cell r="L167">
            <v>0.16961269673715193</v>
          </cell>
          <cell r="M167">
            <v>0.16960473312904648</v>
          </cell>
          <cell r="N167">
            <v>0.17313177064297908</v>
          </cell>
          <cell r="O167">
            <v>0.17421922981489743</v>
          </cell>
          <cell r="P167">
            <v>0.17220790108553061</v>
          </cell>
          <cell r="Q167">
            <v>0.1713794056863763</v>
          </cell>
          <cell r="R167">
            <v>0.18212671803654781</v>
          </cell>
          <cell r="S167">
            <v>0.17584211277055459</v>
          </cell>
          <cell r="T167">
            <v>0.16939818047506155</v>
          </cell>
          <cell r="U167">
            <v>0.17765769760115363</v>
          </cell>
          <cell r="V167">
            <v>0.18090757690181888</v>
          </cell>
          <cell r="W167">
            <v>0.17170831050126786</v>
          </cell>
          <cell r="X167">
            <v>0.18107393004490438</v>
          </cell>
          <cell r="Y167">
            <v>0.17910292062538236</v>
          </cell>
          <cell r="Z167">
            <v>0.16810635459895257</v>
          </cell>
          <cell r="AA167">
            <v>0.19121613794275008</v>
          </cell>
          <cell r="AB167">
            <v>0.18306769832759087</v>
          </cell>
          <cell r="AC167">
            <v>0.18901775245852151</v>
          </cell>
          <cell r="AD167">
            <v>0.18686410100990508</v>
          </cell>
          <cell r="AE167">
            <v>0.17906679083473903</v>
          </cell>
          <cell r="AF167">
            <v>0.1766156231380539</v>
          </cell>
          <cell r="AG167">
            <v>0.1755462402711544</v>
          </cell>
          <cell r="AH167">
            <v>0.17001709561211276</v>
          </cell>
          <cell r="AI167">
            <v>0.17801555488774889</v>
          </cell>
          <cell r="AJ167">
            <v>0.17992398382454611</v>
          </cell>
          <cell r="AK167">
            <v>0.17774294003838698</v>
          </cell>
          <cell r="AL167">
            <v>0.16896336564809425</v>
          </cell>
          <cell r="AM167">
            <v>0.16943946104585758</v>
          </cell>
          <cell r="AN167">
            <v>0.17425987924842329</v>
          </cell>
          <cell r="AO167">
            <v>0.17430186118913171</v>
          </cell>
          <cell r="AP167">
            <v>0.17108742722334092</v>
          </cell>
          <cell r="AQ167">
            <v>0.16715140473757822</v>
          </cell>
          <cell r="AR167">
            <v>0.16715133190155029</v>
          </cell>
          <cell r="AS167">
            <v>0.16715133190155029</v>
          </cell>
          <cell r="AT167">
            <v>0.16715133190155029</v>
          </cell>
          <cell r="AU167">
            <v>0.16715133190155029</v>
          </cell>
          <cell r="AV167">
            <v>0.16715133190155029</v>
          </cell>
          <cell r="AW167">
            <v>0.16715133190155029</v>
          </cell>
          <cell r="AX167">
            <v>0.16715133190155029</v>
          </cell>
          <cell r="AY167">
            <v>0.16715133190155029</v>
          </cell>
          <cell r="AZ167">
            <v>0.16715133190155029</v>
          </cell>
          <cell r="BA167">
            <v>0.16715133190155029</v>
          </cell>
          <cell r="BB167">
            <v>0.16715133190155029</v>
          </cell>
          <cell r="BC167">
            <v>0.16715133190155029</v>
          </cell>
          <cell r="BD167">
            <v>0.16715133190155029</v>
          </cell>
          <cell r="BE167">
            <v>0.16715133190155029</v>
          </cell>
          <cell r="BF167">
            <v>0.16715133190155029</v>
          </cell>
          <cell r="BG167">
            <v>0.16715133190155029</v>
          </cell>
          <cell r="BH167">
            <v>0.16715133190155029</v>
          </cell>
          <cell r="BI167">
            <v>0.16715133190155029</v>
          </cell>
          <cell r="BJ167">
            <v>0.16715133190155029</v>
          </cell>
        </row>
        <row r="168">
          <cell r="B168">
            <v>140</v>
          </cell>
          <cell r="C168" t="str">
            <v>Estructura de Financiamiento (Depósitos de exigibilidad inmediata+ Depósitos a plazo/Cartera Total)</v>
          </cell>
          <cell r="D168">
            <v>0.91022582093059268</v>
          </cell>
          <cell r="E168">
            <v>0.96364369615898515</v>
          </cell>
          <cell r="F168">
            <v>0.93773918769671161</v>
          </cell>
          <cell r="G168">
            <v>0.91263153032778754</v>
          </cell>
          <cell r="H168">
            <v>0.96509914618864856</v>
          </cell>
          <cell r="I168">
            <v>0.97437513970266998</v>
          </cell>
          <cell r="J168">
            <v>0.98567924362074932</v>
          </cell>
          <cell r="K168">
            <v>0.98397478924827475</v>
          </cell>
          <cell r="L168">
            <v>1.0182329401334671</v>
          </cell>
          <cell r="M168">
            <v>0.97159805485381812</v>
          </cell>
          <cell r="N168">
            <v>0.94949252539018458</v>
          </cell>
          <cell r="O168">
            <v>0.95330074885716043</v>
          </cell>
          <cell r="P168">
            <v>0.93501584773974011</v>
          </cell>
          <cell r="Q168">
            <v>0.94285803882466312</v>
          </cell>
          <cell r="R168">
            <v>0.9105471203491684</v>
          </cell>
          <cell r="S168">
            <v>0.88817948569395178</v>
          </cell>
          <cell r="T168">
            <v>0.95301838902565184</v>
          </cell>
          <cell r="U168">
            <v>0.91415611149784548</v>
          </cell>
          <cell r="V168">
            <v>0.90058860265579554</v>
          </cell>
          <cell r="W168">
            <v>0.91488941159975345</v>
          </cell>
          <cell r="X168">
            <v>0.87912565625908656</v>
          </cell>
          <cell r="Y168">
            <v>0.90440056828675264</v>
          </cell>
          <cell r="Z168">
            <v>0.93453528285123399</v>
          </cell>
          <cell r="AA168">
            <v>0.91138958115298963</v>
          </cell>
          <cell r="AB168">
            <v>0.92642714552460381</v>
          </cell>
          <cell r="AC168">
            <v>0.91363902337899727</v>
          </cell>
          <cell r="AD168">
            <v>0.92945695607514611</v>
          </cell>
          <cell r="AE168">
            <v>0.92352656958590729</v>
          </cell>
          <cell r="AF168">
            <v>0.94616340697124146</v>
          </cell>
          <cell r="AG168">
            <v>0.92003392547187834</v>
          </cell>
          <cell r="AH168">
            <v>0.91443695625927635</v>
          </cell>
          <cell r="AI168">
            <v>0.93068359584041283</v>
          </cell>
          <cell r="AJ168">
            <v>0.91591022443674164</v>
          </cell>
          <cell r="AK168">
            <v>0.92112153274672504</v>
          </cell>
          <cell r="AL168">
            <v>0.92003417155920797</v>
          </cell>
          <cell r="AM168">
            <v>0.91519871962345367</v>
          </cell>
          <cell r="AN168">
            <v>0.91827677873451152</v>
          </cell>
          <cell r="AO168">
            <v>0.91899719504939381</v>
          </cell>
          <cell r="AP168">
            <v>0.93420093303061114</v>
          </cell>
          <cell r="AQ168">
            <v>0.9378027504547044</v>
          </cell>
          <cell r="AR168">
            <v>0.93780231475830078</v>
          </cell>
          <cell r="AS168">
            <v>0.93780231475830078</v>
          </cell>
          <cell r="AT168">
            <v>0.93780231475830078</v>
          </cell>
          <cell r="AU168">
            <v>0.93780231475830078</v>
          </cell>
          <cell r="AV168">
            <v>0.93780231475830078</v>
          </cell>
          <cell r="AW168">
            <v>0.93780231475830078</v>
          </cell>
          <cell r="AX168">
            <v>0.93780231475830078</v>
          </cell>
          <cell r="AY168">
            <v>0.93780231475830078</v>
          </cell>
          <cell r="AZ168">
            <v>0.93780231475830078</v>
          </cell>
          <cell r="BA168">
            <v>0.93780231475830078</v>
          </cell>
          <cell r="BB168">
            <v>0.93780231475830078</v>
          </cell>
          <cell r="BC168">
            <v>0.93780231475830078</v>
          </cell>
          <cell r="BD168">
            <v>0.93780231475830078</v>
          </cell>
          <cell r="BE168">
            <v>0.93780231475830078</v>
          </cell>
          <cell r="BF168">
            <v>0.93780231475830078</v>
          </cell>
          <cell r="BG168">
            <v>0.93780231475830078</v>
          </cell>
          <cell r="BH168">
            <v>0.93780231475830078</v>
          </cell>
          <cell r="BI168">
            <v>0.93780231475830078</v>
          </cell>
          <cell r="BJ168">
            <v>0.93780231475830078</v>
          </cell>
        </row>
        <row r="169">
          <cell r="B169">
            <v>141</v>
          </cell>
          <cell r="C169" t="str">
            <v xml:space="preserve">Eficiencia Operativa </v>
          </cell>
          <cell r="O169">
            <v>0.46185887832611922</v>
          </cell>
          <cell r="P169">
            <v>0.46334701427455888</v>
          </cell>
          <cell r="Q169">
            <v>0.46424645768121803</v>
          </cell>
          <cell r="R169">
            <v>0.46247906842321213</v>
          </cell>
          <cell r="S169">
            <v>0.46271263070749152</v>
          </cell>
          <cell r="T169">
            <v>0.46485918490385891</v>
          </cell>
          <cell r="U169">
            <v>0.4668928792595296</v>
          </cell>
          <cell r="V169">
            <v>0.46819519075665683</v>
          </cell>
          <cell r="W169">
            <v>0.46936232314172693</v>
          </cell>
          <cell r="X169">
            <v>0.46790732392039247</v>
          </cell>
          <cell r="Y169">
            <v>0.46965793316496413</v>
          </cell>
          <cell r="Z169">
            <v>0.47359280257435898</v>
          </cell>
          <cell r="AA169">
            <v>0.47139713729393617</v>
          </cell>
          <cell r="AB169">
            <v>0.47092242284419134</v>
          </cell>
          <cell r="AC169">
            <v>0.47124090110174388</v>
          </cell>
          <cell r="AD169">
            <v>0.47123101110312066</v>
          </cell>
          <cell r="AE169">
            <v>0.46905483471514686</v>
          </cell>
          <cell r="AF169">
            <v>0.46846481959400049</v>
          </cell>
          <cell r="AG169">
            <v>0.46790516304794655</v>
          </cell>
          <cell r="AH169">
            <v>0.46553024273947091</v>
          </cell>
          <cell r="AI169">
            <v>0.46431248906222394</v>
          </cell>
          <cell r="AJ169">
            <v>0.46608322956105497</v>
          </cell>
          <cell r="AK169">
            <v>0.46413964601785929</v>
          </cell>
          <cell r="AL169">
            <v>0.4568385094252882</v>
          </cell>
          <cell r="AM169">
            <v>0.45578900990816301</v>
          </cell>
          <cell r="AN169">
            <v>0.45447292094964331</v>
          </cell>
          <cell r="AO169">
            <v>0.45307472649061364</v>
          </cell>
          <cell r="AP169">
            <v>0.45166244702721925</v>
          </cell>
          <cell r="AQ169">
            <v>0.4527846501382089</v>
          </cell>
          <cell r="AR169">
            <v>0.45229517212872977</v>
          </cell>
          <cell r="AS169">
            <v>0.44984421780815043</v>
          </cell>
          <cell r="AT169">
            <v>0.44911269108970903</v>
          </cell>
          <cell r="AU169">
            <v>0.44868362524074523</v>
          </cell>
          <cell r="AV169">
            <v>0.44414179065266657</v>
          </cell>
          <cell r="AW169">
            <v>0.44031837784382405</v>
          </cell>
          <cell r="AX169">
            <v>0.45467776898125933</v>
          </cell>
          <cell r="AY169">
            <v>0.45836159659633324</v>
          </cell>
          <cell r="AZ169">
            <v>0.4591625878438278</v>
          </cell>
          <cell r="BA169">
            <v>0.4562796995161148</v>
          </cell>
          <cell r="BB169">
            <v>0.46698262382868622</v>
          </cell>
          <cell r="BC169">
            <v>0.46698260307312012</v>
          </cell>
          <cell r="BD169">
            <v>0.46698260307312012</v>
          </cell>
          <cell r="BE169">
            <v>0.46698260307312012</v>
          </cell>
          <cell r="BF169">
            <v>0.46698260307312012</v>
          </cell>
          <cell r="BG169">
            <v>0.46698260307312012</v>
          </cell>
          <cell r="BH169">
            <v>0.46698260307312012</v>
          </cell>
          <cell r="BI169">
            <v>0.46698260307312012</v>
          </cell>
          <cell r="BJ169">
            <v>0.46698260307312012</v>
          </cell>
        </row>
        <row r="170">
          <cell r="B170">
            <v>272</v>
          </cell>
          <cell r="C170" t="str">
            <v>MIN</v>
          </cell>
          <cell r="O170">
            <v>5.4163764430871238E-2</v>
          </cell>
          <cell r="P170">
            <v>5.8899445184118493E-2</v>
          </cell>
          <cell r="Q170">
            <v>5.8890672482088013E-2</v>
          </cell>
          <cell r="R170">
            <v>5.9402478269025942E-2</v>
          </cell>
          <cell r="S170">
            <v>5.9321054718978757E-2</v>
          </cell>
          <cell r="T170">
            <v>5.94037837913204E-2</v>
          </cell>
          <cell r="U170">
            <v>5.9266795205711688E-2</v>
          </cell>
          <cell r="V170">
            <v>5.9306242012105034E-2</v>
          </cell>
          <cell r="W170">
            <v>5.9182353093531419E-2</v>
          </cell>
          <cell r="X170">
            <v>5.9274704153078929E-2</v>
          </cell>
          <cell r="Y170">
            <v>5.9394127765124108E-2</v>
          </cell>
          <cell r="Z170">
            <v>5.9422469462305595E-2</v>
          </cell>
          <cell r="AA170">
            <v>5.9605696019593563E-2</v>
          </cell>
          <cell r="AB170">
            <v>5.9583475380810456E-2</v>
          </cell>
          <cell r="AC170">
            <v>5.9994079990202807E-2</v>
          </cell>
          <cell r="AD170">
            <v>6.011806028616843E-2</v>
          </cell>
          <cell r="AE170">
            <v>6.0538021014542996E-2</v>
          </cell>
          <cell r="AF170">
            <v>6.0861980271366523E-2</v>
          </cell>
          <cell r="AG170">
            <v>6.1111528988131915E-2</v>
          </cell>
          <cell r="AH170">
            <v>6.1332405775831454E-2</v>
          </cell>
          <cell r="AI170">
            <v>6.1900209131073115E-2</v>
          </cell>
          <cell r="AJ170">
            <v>6.2052259172676351E-2</v>
          </cell>
          <cell r="AK170">
            <v>6.221347034752827E-2</v>
          </cell>
          <cell r="AL170">
            <v>6.2188454376637448E-2</v>
          </cell>
          <cell r="AM170">
            <v>6.2138977846009663E-2</v>
          </cell>
          <cell r="AN170">
            <v>6.2263167740308552E-2</v>
          </cell>
          <cell r="AO170">
            <v>6.2132619277004877E-2</v>
          </cell>
          <cell r="AP170">
            <v>6.1802963752807777E-2</v>
          </cell>
          <cell r="AQ170">
            <v>6.1409799229644346E-2</v>
          </cell>
          <cell r="AR170">
            <v>6.1244568142750422E-2</v>
          </cell>
          <cell r="AS170">
            <v>6.1378049485288778E-2</v>
          </cell>
          <cell r="AT170">
            <v>6.1301703175615639E-2</v>
          </cell>
          <cell r="AU170">
            <v>6.104722532026742E-2</v>
          </cell>
          <cell r="AV170">
            <v>6.0963353647047573E-2</v>
          </cell>
          <cell r="AW170">
            <v>6.0872703206825134E-2</v>
          </cell>
          <cell r="AX170">
            <v>6.0590616882145149E-2</v>
          </cell>
          <cell r="AY170">
            <v>6.0267282340267354E-2</v>
          </cell>
          <cell r="AZ170">
            <v>5.9779438037180381E-2</v>
          </cell>
          <cell r="BA170">
            <v>5.9009419763024332E-2</v>
          </cell>
          <cell r="BB170">
            <v>5.8424432225434898E-2</v>
          </cell>
          <cell r="BC170">
            <v>5.8424413204193115E-2</v>
          </cell>
          <cell r="BD170">
            <v>5.8424413204193115E-2</v>
          </cell>
          <cell r="BE170">
            <v>5.8424413204193115E-2</v>
          </cell>
          <cell r="BF170">
            <v>5.8424413204193115E-2</v>
          </cell>
          <cell r="BG170">
            <v>5.8424413204193115E-2</v>
          </cell>
          <cell r="BH170">
            <v>5.8424413204193115E-2</v>
          </cell>
          <cell r="BI170">
            <v>5.8424413204193115E-2</v>
          </cell>
          <cell r="BJ170">
            <v>5.8424413204193115E-2</v>
          </cell>
        </row>
        <row r="171">
          <cell r="B171">
            <v>142</v>
          </cell>
          <cell r="C171" t="str">
            <v>Tasa Activa</v>
          </cell>
          <cell r="O171">
            <v>8.0838804463326933E-2</v>
          </cell>
          <cell r="P171">
            <v>8.7635080201739463E-2</v>
          </cell>
          <cell r="Q171">
            <v>8.7302605131346231E-2</v>
          </cell>
          <cell r="R171">
            <v>8.7741460018530615E-2</v>
          </cell>
          <cell r="S171">
            <v>8.7535581005145857E-2</v>
          </cell>
          <cell r="T171">
            <v>8.7554208927616783E-2</v>
          </cell>
          <cell r="U171">
            <v>8.7347687818633224E-2</v>
          </cell>
          <cell r="V171">
            <v>8.7394894955606997E-2</v>
          </cell>
          <cell r="W171">
            <v>8.7264980081591448E-2</v>
          </cell>
          <cell r="X171">
            <v>8.7196455399234957E-2</v>
          </cell>
          <cell r="Y171">
            <v>8.7487938864410475E-2</v>
          </cell>
          <cell r="Z171">
            <v>8.7550294126531161E-2</v>
          </cell>
          <cell r="AA171">
            <v>8.7682419849195101E-2</v>
          </cell>
          <cell r="AB171">
            <v>8.7676955853317057E-2</v>
          </cell>
          <cell r="AC171">
            <v>8.8155863375151952E-2</v>
          </cell>
          <cell r="AD171">
            <v>8.8084257397138238E-2</v>
          </cell>
          <cell r="AE171">
            <v>8.8147940538618297E-2</v>
          </cell>
          <cell r="AF171">
            <v>8.8166896717043294E-2</v>
          </cell>
          <cell r="AG171">
            <v>8.8143883872307108E-2</v>
          </cell>
          <cell r="AH171">
            <v>8.8015415040507278E-2</v>
          </cell>
          <cell r="AI171">
            <v>8.8207334637116872E-2</v>
          </cell>
          <cell r="AJ171">
            <v>8.7803815777060604E-2</v>
          </cell>
          <cell r="AK171">
            <v>8.7363888730826872E-2</v>
          </cell>
          <cell r="AL171">
            <v>8.6787709017568326E-2</v>
          </cell>
          <cell r="AM171">
            <v>8.627297941177875E-2</v>
          </cell>
          <cell r="AN171">
            <v>8.5801123961307513E-2</v>
          </cell>
          <cell r="AO171">
            <v>8.5069212121537605E-2</v>
          </cell>
          <cell r="AP171">
            <v>8.4306405473465365E-2</v>
          </cell>
          <cell r="AQ171">
            <v>8.3774673711129483E-2</v>
          </cell>
          <cell r="AR171">
            <v>8.3572487664351755E-2</v>
          </cell>
          <cell r="AS171">
            <v>8.352026557529528E-2</v>
          </cell>
          <cell r="AT171">
            <v>8.3132832429745604E-2</v>
          </cell>
          <cell r="AU171">
            <v>8.2808132135723939E-2</v>
          </cell>
          <cell r="AV171">
            <v>8.2516660308167095E-2</v>
          </cell>
          <cell r="AW171">
            <v>8.2239413870589084E-2</v>
          </cell>
          <cell r="AX171">
            <v>8.1699182121045433E-2</v>
          </cell>
          <cell r="AY171">
            <v>8.100011639004541E-2</v>
          </cell>
          <cell r="AZ171">
            <v>8.0762511258007361E-2</v>
          </cell>
          <cell r="BA171">
            <v>8.0017020398985186E-2</v>
          </cell>
          <cell r="BB171">
            <v>7.9606831134011624E-2</v>
          </cell>
          <cell r="BC171">
            <v>7.9606831073760986E-2</v>
          </cell>
          <cell r="BD171">
            <v>7.9606831073760986E-2</v>
          </cell>
          <cell r="BE171">
            <v>7.9606831073760986E-2</v>
          </cell>
          <cell r="BF171">
            <v>7.9606831073760986E-2</v>
          </cell>
          <cell r="BG171">
            <v>7.9606831073760986E-2</v>
          </cell>
          <cell r="BH171">
            <v>7.9606831073760986E-2</v>
          </cell>
          <cell r="BI171">
            <v>7.9606831073760986E-2</v>
          </cell>
          <cell r="BJ171">
            <v>7.9606831073760986E-2</v>
          </cell>
        </row>
        <row r="172">
          <cell r="B172">
            <v>143</v>
          </cell>
          <cell r="C172" t="str">
            <v>Tasa Pasiva</v>
          </cell>
          <cell r="O172">
            <v>3.7368229525708133E-2</v>
          </cell>
          <cell r="P172">
            <v>4.0331111405072353E-2</v>
          </cell>
          <cell r="Q172">
            <v>3.9993550164537248E-2</v>
          </cell>
          <cell r="R172">
            <v>3.9999013521015189E-2</v>
          </cell>
          <cell r="S172">
            <v>3.9875301476176343E-2</v>
          </cell>
          <cell r="T172">
            <v>3.9813703364730994E-2</v>
          </cell>
          <cell r="U172">
            <v>3.9751528830297499E-2</v>
          </cell>
          <cell r="V172">
            <v>3.9776613871742347E-2</v>
          </cell>
          <cell r="W172">
            <v>3.9868152459904077E-2</v>
          </cell>
          <cell r="X172">
            <v>3.9732516612981342E-2</v>
          </cell>
          <cell r="Y172">
            <v>4.0017410029251195E-2</v>
          </cell>
          <cell r="Z172">
            <v>4.0064596686763203E-2</v>
          </cell>
          <cell r="AA172">
            <v>4.0051445127765491E-2</v>
          </cell>
          <cell r="AB172">
            <v>4.0145359820336929E-2</v>
          </cell>
          <cell r="AC172">
            <v>4.0243646301887315E-2</v>
          </cell>
          <cell r="AD172">
            <v>4.009424278587996E-2</v>
          </cell>
          <cell r="AE172">
            <v>3.9737669576954383E-2</v>
          </cell>
          <cell r="AF172">
            <v>3.9501958938709149E-2</v>
          </cell>
          <cell r="AG172">
            <v>3.9141883119893681E-2</v>
          </cell>
          <cell r="AH172">
            <v>3.8777427104130013E-2</v>
          </cell>
          <cell r="AI172">
            <v>3.8293647592424852E-2</v>
          </cell>
          <cell r="AJ172">
            <v>3.7752465742118844E-2</v>
          </cell>
          <cell r="AK172">
            <v>3.6959751783323093E-2</v>
          </cell>
          <cell r="AL172">
            <v>3.6098100642054751E-2</v>
          </cell>
          <cell r="AM172">
            <v>3.552616640881829E-2</v>
          </cell>
          <cell r="AN172">
            <v>3.4718402231757921E-2</v>
          </cell>
          <cell r="AO172">
            <v>3.3978675330120771E-2</v>
          </cell>
          <cell r="AP172">
            <v>3.3281221101012191E-2</v>
          </cell>
          <cell r="AQ172">
            <v>3.3025114396308994E-2</v>
          </cell>
          <cell r="AR172">
            <v>3.0197480948201228E-2</v>
          </cell>
          <cell r="AS172">
            <v>2.7251584627301321E-2</v>
          </cell>
          <cell r="AT172">
            <v>2.4203636150173589E-2</v>
          </cell>
          <cell r="AU172">
            <v>2.1508644900552331E-2</v>
          </cell>
          <cell r="AV172">
            <v>1.8554811532936269E-2</v>
          </cell>
          <cell r="AW172">
            <v>1.5746836460061982E-2</v>
          </cell>
          <cell r="AX172">
            <v>1.3026847967119816E-2</v>
          </cell>
          <cell r="AY172">
            <v>1.0188303762631841E-2</v>
          </cell>
          <cell r="AZ172">
            <v>7.7118615505777496E-3</v>
          </cell>
          <cell r="BA172">
            <v>5.1307661881726911E-3</v>
          </cell>
          <cell r="BB172">
            <v>2.6240402536985407E-3</v>
          </cell>
          <cell r="BC172">
            <v>2.6240386068820953E-3</v>
          </cell>
          <cell r="BD172">
            <v>2.6240386068820953E-3</v>
          </cell>
          <cell r="BE172">
            <v>2.6240386068820953E-3</v>
          </cell>
          <cell r="BF172">
            <v>2.6240386068820953E-3</v>
          </cell>
          <cell r="BG172">
            <v>2.6240386068820953E-3</v>
          </cell>
          <cell r="BH172">
            <v>2.6240386068820953E-3</v>
          </cell>
          <cell r="BI172">
            <v>2.6240386068820953E-3</v>
          </cell>
          <cell r="BJ172">
            <v>2.6240386068820953E-3</v>
          </cell>
        </row>
        <row r="173">
          <cell r="B173">
            <v>144</v>
          </cell>
          <cell r="C173" t="str">
            <v>Tasa Activa de Cartera</v>
          </cell>
          <cell r="O173">
            <v>0.10909853309545711</v>
          </cell>
          <cell r="P173">
            <v>0.11917134030227265</v>
          </cell>
          <cell r="Q173">
            <v>0.11942682054083949</v>
          </cell>
          <cell r="R173">
            <v>0.11980250119049032</v>
          </cell>
          <cell r="S173">
            <v>0.11983924768433545</v>
          </cell>
          <cell r="T173">
            <v>0.11999818250055042</v>
          </cell>
          <cell r="U173">
            <v>0.11995255905205365</v>
          </cell>
          <cell r="V173">
            <v>0.12009148925595586</v>
          </cell>
          <cell r="W173">
            <v>0.12015113362917708</v>
          </cell>
          <cell r="X173">
            <v>0.11993821028979587</v>
          </cell>
          <cell r="Y173">
            <v>0.11999999191986592</v>
          </cell>
          <cell r="Z173">
            <v>0.12019126958270122</v>
          </cell>
          <cell r="AA173">
            <v>0.12049361736999829</v>
          </cell>
          <cell r="AB173">
            <v>0.12038346120876935</v>
          </cell>
          <cell r="AC173">
            <v>0.12050166286825172</v>
          </cell>
          <cell r="AD173">
            <v>0.12042261785912155</v>
          </cell>
          <cell r="AE173">
            <v>0.12076150271513879</v>
          </cell>
          <cell r="AF173">
            <v>0.12059816815905315</v>
          </cell>
          <cell r="AG173">
            <v>0.12059409587245418</v>
          </cell>
          <cell r="AH173">
            <v>0.1203332250924381</v>
          </cell>
          <cell r="AI173">
            <v>0.12056638381804241</v>
          </cell>
          <cell r="AJ173">
            <v>0.12001116707545784</v>
          </cell>
          <cell r="AK173">
            <v>0.11974618740996011</v>
          </cell>
          <cell r="AL173">
            <v>0.11934657332752947</v>
          </cell>
          <cell r="AM173">
            <v>0.11890289222304364</v>
          </cell>
          <cell r="AN173">
            <v>0.11867149855305367</v>
          </cell>
          <cell r="AO173">
            <v>0.11858556398278806</v>
          </cell>
          <cell r="AP173">
            <v>0.11857461311754408</v>
          </cell>
          <cell r="AQ173">
            <v>0.11828942765939025</v>
          </cell>
          <cell r="AR173">
            <v>0.10839995791306438</v>
          </cell>
          <cell r="AS173">
            <v>9.8576922776322351E-2</v>
          </cell>
          <cell r="AT173">
            <v>8.8762880439460859E-2</v>
          </cell>
          <cell r="AU173">
            <v>7.865527382964986E-2</v>
          </cell>
          <cell r="AV173">
            <v>6.8830004781426118E-2</v>
          </cell>
          <cell r="AW173">
            <v>5.8946623190941523E-2</v>
          </cell>
          <cell r="AX173">
            <v>4.92152320874885E-2</v>
          </cell>
          <cell r="AY173">
            <v>3.9386290241552338E-2</v>
          </cell>
          <cell r="AZ173">
            <v>2.9619306197601815E-2</v>
          </cell>
          <cell r="BA173">
            <v>1.9797637814958149E-2</v>
          </cell>
          <cell r="BB173">
            <v>9.8574436957646148E-3</v>
          </cell>
          <cell r="BC173">
            <v>9.8574385046958923E-3</v>
          </cell>
          <cell r="BD173">
            <v>9.8574385046958923E-3</v>
          </cell>
          <cell r="BE173">
            <v>9.8574385046958923E-3</v>
          </cell>
          <cell r="BF173">
            <v>9.8574385046958923E-3</v>
          </cell>
          <cell r="BG173">
            <v>9.8574385046958923E-3</v>
          </cell>
          <cell r="BH173">
            <v>9.8574385046958923E-3</v>
          </cell>
          <cell r="BI173">
            <v>9.8574385046958923E-3</v>
          </cell>
          <cell r="BJ173">
            <v>9.8574385046958923E-3</v>
          </cell>
        </row>
        <row r="174">
          <cell r="B174">
            <v>145</v>
          </cell>
          <cell r="C174" t="str">
            <v>Tasa Pasiva de Captación</v>
          </cell>
          <cell r="O174">
            <v>1.9858521536853205E-2</v>
          </cell>
          <cell r="P174">
            <v>2.1279874422604157E-2</v>
          </cell>
          <cell r="Q174">
            <v>2.1174528653082572E-2</v>
          </cell>
          <cell r="R174">
            <v>2.0994764235349152E-2</v>
          </cell>
          <cell r="S174">
            <v>2.0903970760268818E-2</v>
          </cell>
          <cell r="T174">
            <v>2.0761912407013396E-2</v>
          </cell>
          <cell r="U174">
            <v>2.0684552313073215E-2</v>
          </cell>
          <cell r="V174">
            <v>2.0188065780917863E-2</v>
          </cell>
          <cell r="W174">
            <v>2.0013459884754732E-2</v>
          </cell>
          <cell r="X174">
            <v>1.9978215865917259E-2</v>
          </cell>
          <cell r="Y174">
            <v>1.9934240406352766E-2</v>
          </cell>
          <cell r="Z174">
            <v>1.9816968431640086E-2</v>
          </cell>
          <cell r="AA174">
            <v>1.9787051415689816E-2</v>
          </cell>
          <cell r="AB174">
            <v>1.9631277081216061E-2</v>
          </cell>
          <cell r="AC174">
            <v>1.9561705054504455E-2</v>
          </cell>
          <cell r="AD174">
            <v>1.9271397439710507E-2</v>
          </cell>
          <cell r="AE174">
            <v>1.8965372377311517E-2</v>
          </cell>
          <cell r="AF174">
            <v>1.8579730553685309E-2</v>
          </cell>
          <cell r="AG174">
            <v>1.8248432738517704E-2</v>
          </cell>
          <cell r="AH174">
            <v>1.7866030893534959E-2</v>
          </cell>
          <cell r="AI174">
            <v>1.7452237721614867E-2</v>
          </cell>
          <cell r="AJ174">
            <v>1.6973012973758778E-2</v>
          </cell>
          <cell r="AK174">
            <v>1.6518633739531646E-2</v>
          </cell>
          <cell r="AL174">
            <v>1.6228503141850339E-2</v>
          </cell>
          <cell r="AM174">
            <v>1.5806934202248119E-2</v>
          </cell>
          <cell r="AN174">
            <v>1.5489783495094845E-2</v>
          </cell>
          <cell r="AO174">
            <v>1.5161767050702084E-2</v>
          </cell>
          <cell r="AP174">
            <v>1.4942492542467547E-2</v>
          </cell>
          <cell r="AQ174">
            <v>1.4749975636626561E-2</v>
          </cell>
          <cell r="AR174">
            <v>1.3461777655568257E-2</v>
          </cell>
          <cell r="AS174">
            <v>1.2041478351579031E-2</v>
          </cell>
          <cell r="AT174">
            <v>1.0684398331688272E-2</v>
          </cell>
          <cell r="AU174">
            <v>9.4585733880238644E-3</v>
          </cell>
          <cell r="AV174">
            <v>8.1573859308159899E-3</v>
          </cell>
          <cell r="AW174">
            <v>6.9536594045072325E-3</v>
          </cell>
          <cell r="AX174">
            <v>5.8676482699203322E-3</v>
          </cell>
          <cell r="AY174">
            <v>4.6896980696164506E-3</v>
          </cell>
          <cell r="AZ174">
            <v>3.5886677203699011E-3</v>
          </cell>
          <cell r="BA174">
            <v>2.381127186315851E-3</v>
          </cell>
          <cell r="BB174">
            <v>1.1957501504796944E-3</v>
          </cell>
          <cell r="BC174">
            <v>1.1957492679357529E-3</v>
          </cell>
          <cell r="BD174">
            <v>1.1957492679357529E-3</v>
          </cell>
          <cell r="BE174">
            <v>1.1957492679357529E-3</v>
          </cell>
          <cell r="BF174">
            <v>1.1957492679357529E-3</v>
          </cell>
          <cell r="BG174">
            <v>1.1957492679357529E-3</v>
          </cell>
          <cell r="BH174">
            <v>1.1957492679357529E-3</v>
          </cell>
          <cell r="BI174">
            <v>1.1957492679357529E-3</v>
          </cell>
          <cell r="BJ174">
            <v>1.1957492679357529E-3</v>
          </cell>
        </row>
        <row r="175">
          <cell r="B175">
            <v>146</v>
          </cell>
          <cell r="C175" t="str">
            <v xml:space="preserve">Índice de Morosidad (IMOR) </v>
          </cell>
          <cell r="D175">
            <v>2.4150221729723201E-2</v>
          </cell>
          <cell r="E175">
            <v>2.5477571387011809E-2</v>
          </cell>
          <cell r="F175">
            <v>2.6824118196554472E-2</v>
          </cell>
          <cell r="G175">
            <v>2.9615518629429693E-2</v>
          </cell>
          <cell r="H175">
            <v>3.1476992956006172E-2</v>
          </cell>
          <cell r="I175">
            <v>3.3259523504449905E-2</v>
          </cell>
          <cell r="J175">
            <v>3.3708463206875136E-2</v>
          </cell>
          <cell r="K175">
            <v>3.5123007574942626E-2</v>
          </cell>
          <cell r="L175">
            <v>3.8050874356115337E-2</v>
          </cell>
          <cell r="M175">
            <v>3.8040360816530255E-2</v>
          </cell>
          <cell r="N175">
            <v>3.1372352914934967E-2</v>
          </cell>
          <cell r="O175">
            <v>3.2531564050399156E-2</v>
          </cell>
          <cell r="P175">
            <v>3.2563866735164725E-2</v>
          </cell>
          <cell r="Q175">
            <v>3.3041621418747856E-2</v>
          </cell>
          <cell r="R175">
            <v>3.3961802826472445E-2</v>
          </cell>
          <cell r="S175">
            <v>3.4941017752929744E-2</v>
          </cell>
          <cell r="T175">
            <v>3.4497269199926628E-2</v>
          </cell>
          <cell r="U175">
            <v>3.5020597540811743E-2</v>
          </cell>
          <cell r="V175">
            <v>3.5484145937612822E-2</v>
          </cell>
          <cell r="W175">
            <v>3.5031630180628888E-2</v>
          </cell>
          <cell r="X175">
            <v>3.3690621924098559E-2</v>
          </cell>
          <cell r="Y175">
            <v>3.3763374430724184E-2</v>
          </cell>
          <cell r="Z175">
            <v>3.2714538439130275E-2</v>
          </cell>
          <cell r="AA175">
            <v>3.47591865562656E-2</v>
          </cell>
          <cell r="AB175">
            <v>3.4340776758415362E-2</v>
          </cell>
          <cell r="AC175">
            <v>3.4414717992536294E-2</v>
          </cell>
          <cell r="AD175">
            <v>3.5142682462254098E-2</v>
          </cell>
          <cell r="AE175">
            <v>3.7623457179969497E-2</v>
          </cell>
          <cell r="AF175">
            <v>3.4422700802914423E-2</v>
          </cell>
          <cell r="AG175">
            <v>3.5974597735918483E-2</v>
          </cell>
          <cell r="AH175">
            <v>3.510209382754851E-2</v>
          </cell>
          <cell r="AI175">
            <v>3.5891804442473321E-2</v>
          </cell>
          <cell r="AJ175">
            <v>3.6025440814214937E-2</v>
          </cell>
          <cell r="AK175">
            <v>3.3903505333612173E-2</v>
          </cell>
          <cell r="AL175">
            <v>3.156915472089613E-2</v>
          </cell>
          <cell r="AM175">
            <v>3.1350049917176805E-2</v>
          </cell>
          <cell r="AN175">
            <v>3.042045381990028E-2</v>
          </cell>
          <cell r="AO175">
            <v>3.0762974372944171E-2</v>
          </cell>
          <cell r="AP175">
            <v>3.0922201832794323E-2</v>
          </cell>
          <cell r="AQ175">
            <v>3.0702267558446437E-2</v>
          </cell>
          <cell r="AR175">
            <v>3.0702263116836548E-2</v>
          </cell>
          <cell r="AS175">
            <v>3.0702263116836548E-2</v>
          </cell>
          <cell r="AT175">
            <v>3.0702263116836548E-2</v>
          </cell>
          <cell r="AU175">
            <v>3.0702263116836548E-2</v>
          </cell>
          <cell r="AV175">
            <v>3.0702263116836548E-2</v>
          </cell>
          <cell r="AW175">
            <v>3.0702263116836548E-2</v>
          </cell>
          <cell r="AX175">
            <v>3.0702263116836548E-2</v>
          </cell>
          <cell r="AY175">
            <v>3.0702263116836548E-2</v>
          </cell>
          <cell r="AZ175">
            <v>3.0702263116836548E-2</v>
          </cell>
          <cell r="BA175">
            <v>3.0702263116836548E-2</v>
          </cell>
          <cell r="BB175">
            <v>3.0702263116836548E-2</v>
          </cell>
          <cell r="BC175">
            <v>3.0702263116836548E-2</v>
          </cell>
          <cell r="BD175">
            <v>3.0702263116836548E-2</v>
          </cell>
          <cell r="BE175">
            <v>3.0702263116836548E-2</v>
          </cell>
          <cell r="BF175">
            <v>3.0702263116836548E-2</v>
          </cell>
          <cell r="BG175">
            <v>3.0702263116836548E-2</v>
          </cell>
          <cell r="BH175">
            <v>3.0702263116836548E-2</v>
          </cell>
          <cell r="BI175">
            <v>3.0702263116836548E-2</v>
          </cell>
          <cell r="BJ175">
            <v>3.0702263116836548E-2</v>
          </cell>
        </row>
        <row r="176">
          <cell r="B176">
            <v>147</v>
          </cell>
          <cell r="C176" t="str">
            <v>Índice de Morosidad Ajustado (IMORA)</v>
          </cell>
          <cell r="O176">
            <v>5.8840080641227213E-2</v>
          </cell>
          <cell r="P176">
            <v>5.957345800852086E-2</v>
          </cell>
          <cell r="Q176">
            <v>5.9846789041642826E-2</v>
          </cell>
          <cell r="R176">
            <v>6.0628551912219983E-2</v>
          </cell>
          <cell r="S176">
            <v>6.1083360143726208E-2</v>
          </cell>
          <cell r="T176">
            <v>6.1002639105122082E-2</v>
          </cell>
          <cell r="U176">
            <v>6.1461251744806357E-2</v>
          </cell>
          <cell r="V176">
            <v>6.2121784389525099E-2</v>
          </cell>
          <cell r="W176">
            <v>6.1221482222106188E-2</v>
          </cell>
          <cell r="X176">
            <v>6.1882965838598647E-2</v>
          </cell>
          <cell r="Y176">
            <v>6.2085368841693793E-2</v>
          </cell>
          <cell r="Z176">
            <v>5.9818557217724527E-2</v>
          </cell>
          <cell r="AA176">
            <v>6.2325611171259183E-2</v>
          </cell>
          <cell r="AB176">
            <v>6.2544791587418005E-2</v>
          </cell>
          <cell r="AC176">
            <v>6.394387019801176E-2</v>
          </cell>
          <cell r="AD176">
            <v>6.57981645107759E-2</v>
          </cell>
          <cell r="AE176">
            <v>6.8709755843879797E-2</v>
          </cell>
          <cell r="AF176">
            <v>6.7130475674826343E-2</v>
          </cell>
          <cell r="AG176">
            <v>6.9008663244293098E-2</v>
          </cell>
          <cell r="AH176">
            <v>6.7958551702903491E-2</v>
          </cell>
          <cell r="AI176">
            <v>7.0309205859350327E-2</v>
          </cell>
          <cell r="AJ176">
            <v>6.8965767507058628E-2</v>
          </cell>
          <cell r="AK176">
            <v>6.7455231028231227E-2</v>
          </cell>
          <cell r="AL176">
            <v>6.5283452542742634E-2</v>
          </cell>
          <cell r="AM176">
            <v>6.5657818361581841E-2</v>
          </cell>
          <cell r="AN176">
            <v>6.516774879808615E-2</v>
          </cell>
          <cell r="AO176">
            <v>6.4952183513334275E-2</v>
          </cell>
          <cell r="AP176">
            <v>6.4759582543629082E-2</v>
          </cell>
          <cell r="AQ176">
            <v>6.448096773896031E-2</v>
          </cell>
          <cell r="AR176">
            <v>1</v>
          </cell>
          <cell r="AS176">
            <v>1</v>
          </cell>
          <cell r="AT176">
            <v>1</v>
          </cell>
          <cell r="AU176">
            <v>1</v>
          </cell>
          <cell r="AV176">
            <v>1</v>
          </cell>
          <cell r="AW176">
            <v>1</v>
          </cell>
          <cell r="AX176">
            <v>1</v>
          </cell>
          <cell r="AY176">
            <v>1</v>
          </cell>
          <cell r="AZ176">
            <v>1</v>
          </cell>
          <cell r="BA176">
            <v>1</v>
          </cell>
          <cell r="BB176">
            <v>1</v>
          </cell>
          <cell r="BC176">
            <v>1</v>
          </cell>
          <cell r="BD176">
            <v>1</v>
          </cell>
          <cell r="BE176">
            <v>1</v>
          </cell>
          <cell r="BF176">
            <v>1</v>
          </cell>
          <cell r="BG176">
            <v>1</v>
          </cell>
          <cell r="BH176">
            <v>1</v>
          </cell>
          <cell r="BI176">
            <v>1</v>
          </cell>
          <cell r="BJ176">
            <v>1</v>
          </cell>
        </row>
        <row r="177">
          <cell r="B177">
            <v>274</v>
          </cell>
          <cell r="C177" t="str">
            <v>Préstamos interbancarios/Total Activos</v>
          </cell>
          <cell r="D177">
            <v>2.1262002170397983E-2</v>
          </cell>
          <cell r="E177">
            <v>3.3220911627240619E-2</v>
          </cell>
          <cell r="F177">
            <v>1.8610850832081059E-2</v>
          </cell>
          <cell r="G177">
            <v>4.3721831034766755E-2</v>
          </cell>
          <cell r="H177">
            <v>1.6476360296237183E-2</v>
          </cell>
          <cell r="I177">
            <v>1.6257978629282535E-2</v>
          </cell>
          <cell r="J177">
            <v>2.6928740836047547E-2</v>
          </cell>
          <cell r="K177">
            <v>2.1787349800420946E-2</v>
          </cell>
          <cell r="L177">
            <v>1.6338595102937749E-2</v>
          </cell>
          <cell r="M177">
            <v>1.4549902994682281E-2</v>
          </cell>
          <cell r="N177">
            <v>1.6623200052940212E-2</v>
          </cell>
          <cell r="O177">
            <v>2.2624251654479583E-2</v>
          </cell>
          <cell r="P177">
            <v>1.6895590477136995E-2</v>
          </cell>
          <cell r="Q177">
            <v>1.6377083638590417E-2</v>
          </cell>
          <cell r="R177">
            <v>1.2469450929877484E-2</v>
          </cell>
          <cell r="S177">
            <v>3.3562500092108559E-2</v>
          </cell>
          <cell r="T177">
            <v>1.2402014670397582E-2</v>
          </cell>
          <cell r="U177">
            <v>1.0971336785125161E-2</v>
          </cell>
          <cell r="V177">
            <v>1.4572091997994684E-2</v>
          </cell>
          <cell r="W177">
            <v>1.6388168961009253E-2</v>
          </cell>
          <cell r="X177">
            <v>1.7540837808098605E-2</v>
          </cell>
          <cell r="Y177">
            <v>1.2933069692397773E-2</v>
          </cell>
          <cell r="Z177">
            <v>1.9633332146779543E-2</v>
          </cell>
          <cell r="AA177">
            <v>1.0074602256712119E-2</v>
          </cell>
          <cell r="AB177">
            <v>1.1547187667774265E-2</v>
          </cell>
          <cell r="AC177">
            <v>1.1062887660050138E-2</v>
          </cell>
          <cell r="AD177">
            <v>1.1972573092780372E-2</v>
          </cell>
          <cell r="AE177">
            <v>1.6244980066487273E-2</v>
          </cell>
          <cell r="AF177">
            <v>9.7233958342287981E-3</v>
          </cell>
          <cell r="AG177">
            <v>2.7740072906204782E-2</v>
          </cell>
          <cell r="AH177">
            <v>2.0174671407522268E-2</v>
          </cell>
          <cell r="AI177">
            <v>1.0855070446354489E-2</v>
          </cell>
          <cell r="AJ177">
            <v>1.0972858705648601E-2</v>
          </cell>
          <cell r="AK177">
            <v>1.308683309559119E-2</v>
          </cell>
          <cell r="AL177">
            <v>2.3274713262631079E-2</v>
          </cell>
          <cell r="AM177">
            <v>3.4888549762641878E-2</v>
          </cell>
          <cell r="AN177">
            <v>1.7407220754612571E-2</v>
          </cell>
          <cell r="AO177">
            <v>2.4886467093613619E-2</v>
          </cell>
          <cell r="AP177">
            <v>2.4245872166759594E-2</v>
          </cell>
          <cell r="AQ177">
            <v>2.6344397891132552E-2</v>
          </cell>
          <cell r="AR177">
            <v>2.6344388723373413E-2</v>
          </cell>
          <cell r="AS177">
            <v>2.6344388723373413E-2</v>
          </cell>
          <cell r="AT177">
            <v>2.6344388723373413E-2</v>
          </cell>
          <cell r="AU177">
            <v>2.6344388723373413E-2</v>
          </cell>
          <cell r="AV177">
            <v>2.6344388723373413E-2</v>
          </cell>
          <cell r="AW177">
            <v>2.6344388723373413E-2</v>
          </cell>
          <cell r="AX177">
            <v>2.6344388723373413E-2</v>
          </cell>
          <cell r="AY177">
            <v>2.6344388723373413E-2</v>
          </cell>
          <cell r="AZ177">
            <v>2.6344388723373413E-2</v>
          </cell>
          <cell r="BA177">
            <v>2.6344388723373413E-2</v>
          </cell>
          <cell r="BB177">
            <v>2.6344388723373413E-2</v>
          </cell>
          <cell r="BC177">
            <v>2.6344388723373413E-2</v>
          </cell>
          <cell r="BD177">
            <v>2.6344388723373413E-2</v>
          </cell>
          <cell r="BE177">
            <v>2.6344388723373413E-2</v>
          </cell>
          <cell r="BF177">
            <v>2.6344388723373413E-2</v>
          </cell>
          <cell r="BG177">
            <v>2.6344388723373413E-2</v>
          </cell>
          <cell r="BH177">
            <v>2.6344388723373413E-2</v>
          </cell>
          <cell r="BI177">
            <v>2.6344388723373413E-2</v>
          </cell>
          <cell r="BJ177">
            <v>2.6344388723373413E-2</v>
          </cell>
        </row>
        <row r="178">
          <cell r="B178">
            <v>275</v>
          </cell>
          <cell r="C178" t="str">
            <v>Operaciones discontinuadas/Total Activos</v>
          </cell>
          <cell r="D178">
            <v>0</v>
          </cell>
          <cell r="E178">
            <v>0</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8.9346470055746226E-4</v>
          </cell>
          <cell r="Z178">
            <v>1.0216664764234583E-3</v>
          </cell>
          <cell r="AA178">
            <v>1.0202664560523917E-2</v>
          </cell>
          <cell r="AB178">
            <v>1.0203719100519079E-2</v>
          </cell>
          <cell r="AC178">
            <v>1.0412563887545103E-2</v>
          </cell>
          <cell r="AD178">
            <v>1.0110632243906542E-2</v>
          </cell>
          <cell r="AE178">
            <v>1.0224288049354765E-2</v>
          </cell>
          <cell r="AF178">
            <v>1.0068137142545029E-2</v>
          </cell>
          <cell r="AG178">
            <v>9.7542123859335732E-3</v>
          </cell>
          <cell r="AH178">
            <v>9.5360731944248277E-3</v>
          </cell>
          <cell r="AI178">
            <v>9.7821128160720406E-3</v>
          </cell>
          <cell r="AJ178">
            <v>9.5980581465711142E-3</v>
          </cell>
          <cell r="AK178">
            <v>8.5163839168457389E-3</v>
          </cell>
          <cell r="AL178">
            <v>8.3279790909472871E-3</v>
          </cell>
          <cell r="AM178">
            <v>-3.2992669306863577E-11</v>
          </cell>
          <cell r="AN178">
            <v>-3.3175849870829017E-11</v>
          </cell>
          <cell r="AO178">
            <v>-3.2096101835982211E-11</v>
          </cell>
          <cell r="AP178">
            <v>-3.0528625156550592E-11</v>
          </cell>
          <cell r="AQ178">
            <v>-3.1658841175342774E-11</v>
          </cell>
          <cell r="AR178">
            <v>-3.1658814458879192E-11</v>
          </cell>
          <cell r="AS178">
            <v>-3.1658814458879192E-11</v>
          </cell>
          <cell r="AT178">
            <v>-3.1658814458879192E-11</v>
          </cell>
          <cell r="AU178">
            <v>-3.1658814458879192E-11</v>
          </cell>
          <cell r="AV178">
            <v>-3.1658814458879192E-11</v>
          </cell>
          <cell r="AW178">
            <v>-3.1658814458879192E-11</v>
          </cell>
          <cell r="AX178">
            <v>-3.1658814458879192E-11</v>
          </cell>
          <cell r="AY178">
            <v>-3.1658814458879192E-11</v>
          </cell>
          <cell r="AZ178">
            <v>-3.1658814458879192E-11</v>
          </cell>
          <cell r="BA178">
            <v>-3.1658814458879192E-11</v>
          </cell>
          <cell r="BB178">
            <v>-3.1658814458879192E-11</v>
          </cell>
          <cell r="BC178">
            <v>-3.1658814458879192E-11</v>
          </cell>
          <cell r="BD178">
            <v>-3.1658814458879192E-11</v>
          </cell>
          <cell r="BE178">
            <v>-3.1658814458879192E-11</v>
          </cell>
          <cell r="BF178">
            <v>-3.1658814458879192E-11</v>
          </cell>
          <cell r="BG178">
            <v>-3.1658814458879192E-11</v>
          </cell>
          <cell r="BH178">
            <v>-3.1658814458879192E-11</v>
          </cell>
          <cell r="BI178">
            <v>-3.1658814458879192E-11</v>
          </cell>
          <cell r="BJ178">
            <v>-3.1658814458879192E-11</v>
          </cell>
        </row>
        <row r="179">
          <cell r="B179">
            <v>276</v>
          </cell>
          <cell r="C179" t="str">
            <v>Otros ingresos de la operación/Total Activos</v>
          </cell>
          <cell r="D179">
            <v>0</v>
          </cell>
          <cell r="E179">
            <v>0</v>
          </cell>
          <cell r="F179">
            <v>0</v>
          </cell>
          <cell r="G179">
            <v>0</v>
          </cell>
          <cell r="H179">
            <v>0</v>
          </cell>
          <cell r="I179">
            <v>0</v>
          </cell>
          <cell r="J179">
            <v>0</v>
          </cell>
          <cell r="K179">
            <v>0</v>
          </cell>
          <cell r="L179">
            <v>0</v>
          </cell>
          <cell r="M179">
            <v>0</v>
          </cell>
          <cell r="N179">
            <v>0</v>
          </cell>
          <cell r="O179">
            <v>8.5139347016890022E-4</v>
          </cell>
          <cell r="P179">
            <v>8.8016816476590835E-4</v>
          </cell>
          <cell r="Q179">
            <v>8.8798630554869442E-4</v>
          </cell>
          <cell r="R179">
            <v>8.59336510704885E-4</v>
          </cell>
          <cell r="S179">
            <v>8.2835224866275713E-4</v>
          </cell>
          <cell r="T179">
            <v>9.4282393873480329E-4</v>
          </cell>
          <cell r="U179">
            <v>8.9934022460413422E-4</v>
          </cell>
          <cell r="V179">
            <v>9.2582395391623451E-4</v>
          </cell>
          <cell r="W179">
            <v>8.8924748168011942E-4</v>
          </cell>
          <cell r="X179">
            <v>8.0629472670341765E-4</v>
          </cell>
          <cell r="Y179">
            <v>6.2305538261200064E-4</v>
          </cell>
          <cell r="Z179">
            <v>8.5918671902540948E-4</v>
          </cell>
          <cell r="AA179">
            <v>8.9267191557792862E-4</v>
          </cell>
          <cell r="AB179">
            <v>8.8550387342467736E-4</v>
          </cell>
          <cell r="AC179">
            <v>8.6530151039849209E-4</v>
          </cell>
          <cell r="AD179">
            <v>8.8137541677317977E-4</v>
          </cell>
          <cell r="AE179">
            <v>7.3008321009102896E-4</v>
          </cell>
          <cell r="AF179">
            <v>7.3020545715093651E-4</v>
          </cell>
          <cell r="AG179">
            <v>6.8680382488400251E-4</v>
          </cell>
          <cell r="AH179">
            <v>6.6251389335209964E-4</v>
          </cell>
          <cell r="AI179">
            <v>6.7069605709226356E-4</v>
          </cell>
          <cell r="AJ179">
            <v>6.9699742536749392E-4</v>
          </cell>
          <cell r="AK179">
            <v>6.5747621663626821E-4</v>
          </cell>
          <cell r="AL179">
            <v>-5.9360824485676015E-5</v>
          </cell>
          <cell r="AM179">
            <v>-8.6119181284310039E-5</v>
          </cell>
          <cell r="AN179">
            <v>-1.023648801678147E-4</v>
          </cell>
          <cell r="AO179">
            <v>-4.919276759192842E-5</v>
          </cell>
          <cell r="AP179">
            <v>-1.1333283621689725E-4</v>
          </cell>
          <cell r="AQ179">
            <v>4.1462058237050941E-5</v>
          </cell>
          <cell r="AR179">
            <v>4.1462044464424253E-5</v>
          </cell>
          <cell r="AS179">
            <v>4.1462044464424253E-5</v>
          </cell>
          <cell r="AT179">
            <v>4.1462044464424253E-5</v>
          </cell>
          <cell r="AU179">
            <v>4.1462044464424253E-5</v>
          </cell>
          <cell r="AV179">
            <v>4.1462044464424253E-5</v>
          </cell>
          <cell r="AW179">
            <v>4.1462044464424253E-5</v>
          </cell>
          <cell r="AX179">
            <v>4.1462044464424253E-5</v>
          </cell>
          <cell r="AY179">
            <v>4.1462044464424253E-5</v>
          </cell>
          <cell r="AZ179">
            <v>4.1462044464424253E-5</v>
          </cell>
          <cell r="BA179">
            <v>4.1462044464424253E-5</v>
          </cell>
          <cell r="BB179">
            <v>4.1462044464424253E-5</v>
          </cell>
          <cell r="BC179">
            <v>4.1462044464424253E-5</v>
          </cell>
          <cell r="BD179">
            <v>4.1462044464424253E-5</v>
          </cell>
          <cell r="BE179">
            <v>4.1462044464424253E-5</v>
          </cell>
          <cell r="BF179">
            <v>4.1462044464424253E-5</v>
          </cell>
          <cell r="BG179">
            <v>4.1462044464424253E-5</v>
          </cell>
          <cell r="BH179">
            <v>4.1462044464424253E-5</v>
          </cell>
          <cell r="BI179">
            <v>4.1462044464424253E-5</v>
          </cell>
          <cell r="BJ179">
            <v>4.1462044464424253E-5</v>
          </cell>
        </row>
        <row r="181">
          <cell r="B181" t="str">
            <v>Tasa Activa de Cartera (%)</v>
          </cell>
        </row>
        <row r="182">
          <cell r="B182">
            <v>148</v>
          </cell>
          <cell r="C182" t="str">
            <v>Cartera de Crédito Total</v>
          </cell>
          <cell r="O182">
            <v>0.10909853309545711</v>
          </cell>
          <cell r="P182">
            <v>0.11917134030227265</v>
          </cell>
          <cell r="Q182">
            <v>0.11942682054083949</v>
          </cell>
          <cell r="R182">
            <v>0.11980250119049032</v>
          </cell>
          <cell r="S182">
            <v>0.11983924768433545</v>
          </cell>
          <cell r="T182">
            <v>0.11999818250055042</v>
          </cell>
          <cell r="U182">
            <v>0.11995255905205365</v>
          </cell>
          <cell r="V182">
            <v>0.12009148925595586</v>
          </cell>
          <cell r="W182">
            <v>0.12015113362917708</v>
          </cell>
          <cell r="X182">
            <v>0.11993821028979587</v>
          </cell>
          <cell r="Y182">
            <v>0.11999999191986592</v>
          </cell>
          <cell r="Z182">
            <v>0.12019126958270122</v>
          </cell>
          <cell r="AA182">
            <v>0.12049361736999829</v>
          </cell>
          <cell r="AB182">
            <v>0.12038346120876935</v>
          </cell>
          <cell r="AC182">
            <v>0.12050166286825172</v>
          </cell>
          <cell r="AD182">
            <v>0.12042261785912155</v>
          </cell>
          <cell r="AE182">
            <v>0.12076150271513879</v>
          </cell>
          <cell r="AF182">
            <v>0.12059816815905315</v>
          </cell>
          <cell r="AG182">
            <v>0.12059409587245418</v>
          </cell>
          <cell r="AH182">
            <v>0.1203332250924381</v>
          </cell>
          <cell r="AI182">
            <v>0.12056638381804241</v>
          </cell>
          <cell r="AJ182">
            <v>0.12001116707545784</v>
          </cell>
          <cell r="AK182">
            <v>0.11974618740996011</v>
          </cell>
          <cell r="AL182">
            <v>0.11934657332752947</v>
          </cell>
          <cell r="AM182">
            <v>0.11890289222304364</v>
          </cell>
          <cell r="AN182">
            <v>0.11867149855305367</v>
          </cell>
          <cell r="AO182">
            <v>0.11858556398278806</v>
          </cell>
          <cell r="AP182">
            <v>0.11857461311754408</v>
          </cell>
          <cell r="AQ182">
            <v>0.11828942765939025</v>
          </cell>
          <cell r="AR182">
            <v>0.10839995791306438</v>
          </cell>
          <cell r="AS182">
            <v>9.8576922776322351E-2</v>
          </cell>
          <cell r="AT182">
            <v>8.8762880439460859E-2</v>
          </cell>
          <cell r="AU182">
            <v>7.865527382964986E-2</v>
          </cell>
          <cell r="AV182">
            <v>6.8830004781426118E-2</v>
          </cell>
          <cell r="AW182">
            <v>5.8946623190941523E-2</v>
          </cell>
          <cell r="AX182">
            <v>4.92152320874885E-2</v>
          </cell>
          <cell r="AY182">
            <v>3.9386290241552338E-2</v>
          </cell>
          <cell r="AZ182">
            <v>2.9619306197601815E-2</v>
          </cell>
          <cell r="BA182">
            <v>1.9797637814958149E-2</v>
          </cell>
          <cell r="BB182">
            <v>9.8574436957646148E-3</v>
          </cell>
          <cell r="BC182">
            <v>9.8574385046958923E-3</v>
          </cell>
          <cell r="BD182">
            <v>9.8574385046958923E-3</v>
          </cell>
          <cell r="BE182">
            <v>9.8574385046958923E-3</v>
          </cell>
          <cell r="BF182">
            <v>9.8574385046958923E-3</v>
          </cell>
          <cell r="BG182">
            <v>9.8574385046958923E-3</v>
          </cell>
          <cell r="BH182">
            <v>9.8574385046958923E-3</v>
          </cell>
          <cell r="BI182">
            <v>9.8574385046958923E-3</v>
          </cell>
          <cell r="BJ182">
            <v>9.8574385046958923E-3</v>
          </cell>
        </row>
        <row r="183">
          <cell r="B183">
            <v>149</v>
          </cell>
          <cell r="C183" t="str">
            <v>Cartera Comercial</v>
          </cell>
          <cell r="O183">
            <v>6.3481880617473521E-2</v>
          </cell>
          <cell r="P183">
            <v>6.9315594793508031E-2</v>
          </cell>
          <cell r="Q183">
            <v>6.9445601338840215E-2</v>
          </cell>
          <cell r="R183">
            <v>6.9708158027047051E-2</v>
          </cell>
          <cell r="S183">
            <v>6.9561708660107371E-2</v>
          </cell>
          <cell r="T183">
            <v>6.9505466104480176E-2</v>
          </cell>
          <cell r="U183">
            <v>6.9481872048829357E-2</v>
          </cell>
          <cell r="V183">
            <v>6.9595616410180916E-2</v>
          </cell>
          <cell r="W183">
            <v>6.9644295856548369E-2</v>
          </cell>
          <cell r="X183">
            <v>6.8558670852934392E-2</v>
          </cell>
          <cell r="Y183">
            <v>6.855940001919443E-2</v>
          </cell>
          <cell r="Z183">
            <v>6.8768973525298954E-2</v>
          </cell>
          <cell r="AA183">
            <v>6.8850501031931632E-2</v>
          </cell>
          <cell r="AB183">
            <v>6.86525438286784E-2</v>
          </cell>
          <cell r="AC183">
            <v>6.8588315726290067E-2</v>
          </cell>
          <cell r="AD183">
            <v>6.8248864960996955E-2</v>
          </cell>
          <cell r="AE183">
            <v>6.8285349851616259E-2</v>
          </cell>
          <cell r="AF183">
            <v>6.7859398398860946E-2</v>
          </cell>
          <cell r="AG183">
            <v>6.7700514516819188E-2</v>
          </cell>
          <cell r="AH183">
            <v>6.7375375126826731E-2</v>
          </cell>
          <cell r="AI183">
            <v>6.7554676168505995E-2</v>
          </cell>
          <cell r="AJ183">
            <v>6.6803576556606237E-2</v>
          </cell>
          <cell r="AK183">
            <v>6.6169055987005135E-2</v>
          </cell>
          <cell r="AL183">
            <v>6.5504556845570661E-2</v>
          </cell>
          <cell r="AM183">
            <v>6.4782756491621338E-2</v>
          </cell>
          <cell r="AN183">
            <v>6.4130433967998515E-2</v>
          </cell>
          <cell r="AO183">
            <v>6.3549614039599245E-2</v>
          </cell>
          <cell r="AP183">
            <v>6.3188108341791741E-2</v>
          </cell>
          <cell r="AQ183">
            <v>6.2627531518136145E-2</v>
          </cell>
          <cell r="AR183">
            <v>5.7390947799324431E-2</v>
          </cell>
          <cell r="AS183">
            <v>5.1844883838051269E-2</v>
          </cell>
          <cell r="AT183">
            <v>4.6342357165454894E-2</v>
          </cell>
          <cell r="AU183">
            <v>4.0738842170699958E-2</v>
          </cell>
          <cell r="AV183">
            <v>3.5496543295654458E-2</v>
          </cell>
          <cell r="AW183">
            <v>3.0433480703092784E-2</v>
          </cell>
          <cell r="AX183">
            <v>2.5250509598595025E-2</v>
          </cell>
          <cell r="AY183">
            <v>2.0055300638056196E-2</v>
          </cell>
          <cell r="AZ183">
            <v>1.5267283517676349E-2</v>
          </cell>
          <cell r="BA183">
            <v>1.0133634723135238E-2</v>
          </cell>
          <cell r="BB183">
            <v>5.0655584278489789E-3</v>
          </cell>
          <cell r="BC183">
            <v>5.0655566155910492E-3</v>
          </cell>
          <cell r="BD183">
            <v>5.0655566155910492E-3</v>
          </cell>
          <cell r="BE183">
            <v>5.0655566155910492E-3</v>
          </cell>
          <cell r="BF183">
            <v>5.0655566155910492E-3</v>
          </cell>
          <cell r="BG183">
            <v>5.0655566155910492E-3</v>
          </cell>
          <cell r="BH183">
            <v>5.0655566155910492E-3</v>
          </cell>
          <cell r="BI183">
            <v>5.0655566155910492E-3</v>
          </cell>
          <cell r="BJ183">
            <v>5.0655566155910492E-3</v>
          </cell>
        </row>
        <row r="184">
          <cell r="B184">
            <v>150</v>
          </cell>
          <cell r="C184" t="str">
            <v>Cartera Empresas</v>
          </cell>
          <cell r="O184">
            <v>6.7784746861092038E-2</v>
          </cell>
          <cell r="P184">
            <v>7.3943258006895607E-2</v>
          </cell>
          <cell r="Q184">
            <v>7.3943440907616551E-2</v>
          </cell>
          <cell r="R184">
            <v>7.4026590708716436E-2</v>
          </cell>
          <cell r="S184">
            <v>7.3513791852114291E-2</v>
          </cell>
          <cell r="T184">
            <v>7.3311579638281693E-2</v>
          </cell>
          <cell r="U184">
            <v>7.3209302656787198E-2</v>
          </cell>
          <cell r="V184">
            <v>7.4525146348013285E-2</v>
          </cell>
          <cell r="W184">
            <v>7.2982412852430539E-2</v>
          </cell>
          <cell r="X184">
            <v>7.2763272856659622E-2</v>
          </cell>
          <cell r="Y184">
            <v>7.2635499519556723E-2</v>
          </cell>
          <cell r="Z184">
            <v>7.2630383000254886E-2</v>
          </cell>
          <cell r="AA184">
            <v>7.2680749760826169E-2</v>
          </cell>
          <cell r="AB184">
            <v>7.244577599729124E-2</v>
          </cell>
          <cell r="AC184">
            <v>7.2426670098603707E-2</v>
          </cell>
          <cell r="AD184">
            <v>7.1927677507683044E-2</v>
          </cell>
          <cell r="AE184">
            <v>7.1971489561202001E-2</v>
          </cell>
          <cell r="AF184">
            <v>7.1387248432407693E-2</v>
          </cell>
          <cell r="AG184">
            <v>7.10415773627667E-2</v>
          </cell>
          <cell r="AH184">
            <v>7.0707226770090795E-2</v>
          </cell>
          <cell r="AI184">
            <v>7.0983229503394682E-2</v>
          </cell>
          <cell r="AJ184">
            <v>7.0445012630790532E-2</v>
          </cell>
          <cell r="AK184">
            <v>6.9850532534336249E-2</v>
          </cell>
          <cell r="AL184">
            <v>6.9177925937827303E-2</v>
          </cell>
          <cell r="AM184">
            <v>6.838646848382518E-2</v>
          </cell>
          <cell r="AN184">
            <v>6.7597605999233576E-2</v>
          </cell>
          <cell r="AO184">
            <v>6.6853451945256118E-2</v>
          </cell>
          <cell r="AP184">
            <v>6.6517659881609847E-2</v>
          </cell>
          <cell r="AQ184">
            <v>6.592608347953853E-2</v>
          </cell>
          <cell r="AR184">
            <v>6.0437928357633675E-2</v>
          </cell>
          <cell r="AS184">
            <v>5.4693006347100219E-2</v>
          </cell>
          <cell r="AT184">
            <v>4.8881693555601867E-2</v>
          </cell>
          <cell r="AU184">
            <v>4.2838927909219227E-2</v>
          </cell>
          <cell r="AV184">
            <v>3.7296283443712545E-2</v>
          </cell>
          <cell r="AW184">
            <v>3.1934829345256419E-2</v>
          </cell>
          <cell r="AX184">
            <v>2.6483518811444073E-2</v>
          </cell>
          <cell r="AY184">
            <v>2.1009067233663817E-2</v>
          </cell>
          <cell r="AZ184">
            <v>1.6012192240311231E-2</v>
          </cell>
          <cell r="BA184">
            <v>1.0649585362490771E-2</v>
          </cell>
          <cell r="BB184">
            <v>5.3044333707733329E-3</v>
          </cell>
          <cell r="BC184">
            <v>5.304429680109024E-3</v>
          </cell>
          <cell r="BD184">
            <v>5.304429680109024E-3</v>
          </cell>
          <cell r="BE184">
            <v>5.304429680109024E-3</v>
          </cell>
          <cell r="BF184">
            <v>5.304429680109024E-3</v>
          </cell>
          <cell r="BG184">
            <v>5.304429680109024E-3</v>
          </cell>
          <cell r="BH184">
            <v>5.304429680109024E-3</v>
          </cell>
          <cell r="BI184">
            <v>5.304429680109024E-3</v>
          </cell>
          <cell r="BJ184">
            <v>5.304429680109024E-3</v>
          </cell>
        </row>
        <row r="185">
          <cell r="B185">
            <v>151</v>
          </cell>
          <cell r="C185" t="str">
            <v>Cartera Entidades Financieras</v>
          </cell>
          <cell r="O185">
            <v>5.8566083985216115E-2</v>
          </cell>
          <cell r="P185">
            <v>6.399371564633978E-2</v>
          </cell>
          <cell r="Q185">
            <v>6.8736104125418793E-2</v>
          </cell>
          <cell r="R185">
            <v>7.4449071799116959E-2</v>
          </cell>
          <cell r="S185">
            <v>8.000948212578915E-2</v>
          </cell>
          <cell r="T185">
            <v>8.4810235099182438E-2</v>
          </cell>
          <cell r="U185">
            <v>9.0904259458085196E-2</v>
          </cell>
          <cell r="V185">
            <v>5.6556338495365108E-2</v>
          </cell>
          <cell r="W185">
            <v>5.2128442039981841E-2</v>
          </cell>
          <cell r="X185">
            <v>5.6741682456273243E-2</v>
          </cell>
          <cell r="Y185">
            <v>5.7045810474354669E-2</v>
          </cell>
          <cell r="Z185">
            <v>5.8049544116141397E-2</v>
          </cell>
          <cell r="AA185">
            <v>5.8480700770251054E-2</v>
          </cell>
          <cell r="AB185">
            <v>5.7975482379807576E-2</v>
          </cell>
          <cell r="AC185">
            <v>5.5668962858211955E-2</v>
          </cell>
          <cell r="AD185">
            <v>5.6401389205850062E-2</v>
          </cell>
          <cell r="AE185">
            <v>5.6955155065885527E-2</v>
          </cell>
          <cell r="AF185">
            <v>5.7292198739071223E-2</v>
          </cell>
          <cell r="AG185">
            <v>5.7702739495468773E-2</v>
          </cell>
          <cell r="AH185">
            <v>5.6694059624927483E-2</v>
          </cell>
          <cell r="AI185">
            <v>5.6857842235717604E-2</v>
          </cell>
          <cell r="AJ185">
            <v>5.4884730360888971E-2</v>
          </cell>
          <cell r="AK185">
            <v>5.2126832340350759E-2</v>
          </cell>
          <cell r="AL185">
            <v>5.0189413496393664E-2</v>
          </cell>
          <cell r="AM185">
            <v>4.8610923713517613E-2</v>
          </cell>
          <cell r="AN185">
            <v>4.8155704487077851E-2</v>
          </cell>
          <cell r="AO185">
            <v>4.9001766257470943E-2</v>
          </cell>
          <cell r="AP185">
            <v>4.8047069373259553E-2</v>
          </cell>
          <cell r="AQ185">
            <v>4.6601128842385244E-2</v>
          </cell>
          <cell r="AR185">
            <v>4.2308054108510768E-2</v>
          </cell>
          <cell r="AS185">
            <v>3.7218141614255448E-2</v>
          </cell>
          <cell r="AT185">
            <v>3.2655293677446587E-2</v>
          </cell>
          <cell r="AU185">
            <v>2.8259717983592073E-2</v>
          </cell>
          <cell r="AV185">
            <v>2.4992973347399916E-2</v>
          </cell>
          <cell r="AW185">
            <v>2.2329400197691415E-2</v>
          </cell>
          <cell r="AX185">
            <v>1.8952055930758358E-2</v>
          </cell>
          <cell r="AY185">
            <v>1.5569472697067207E-2</v>
          </cell>
          <cell r="AZ185">
            <v>1.1811240022190207E-2</v>
          </cell>
          <cell r="BA185">
            <v>7.8988330478335384E-3</v>
          </cell>
          <cell r="BB185">
            <v>3.6517263529839113E-3</v>
          </cell>
          <cell r="BC185">
            <v>3.6517251282930374E-3</v>
          </cell>
          <cell r="BD185">
            <v>3.6517251282930374E-3</v>
          </cell>
          <cell r="BE185">
            <v>3.6517251282930374E-3</v>
          </cell>
          <cell r="BF185">
            <v>3.6517251282930374E-3</v>
          </cell>
          <cell r="BG185">
            <v>3.6517251282930374E-3</v>
          </cell>
          <cell r="BH185">
            <v>3.6517251282930374E-3</v>
          </cell>
          <cell r="BI185">
            <v>3.6517251282930374E-3</v>
          </cell>
          <cell r="BJ185">
            <v>3.6517251282930374E-3</v>
          </cell>
        </row>
        <row r="186">
          <cell r="B186">
            <v>152</v>
          </cell>
          <cell r="C186" t="str">
            <v>Cartera Bancarias</v>
          </cell>
        </row>
        <row r="187">
          <cell r="B187">
            <v>153</v>
          </cell>
          <cell r="C187" t="str">
            <v>Cartera No Bancarias</v>
          </cell>
        </row>
        <row r="188">
          <cell r="B188">
            <v>154</v>
          </cell>
          <cell r="C188" t="str">
            <v>Cartera Entidades Gubernamentales</v>
          </cell>
          <cell r="O188">
            <v>5.3557552613646503E-2</v>
          </cell>
          <cell r="P188">
            <v>5.867362502200292E-2</v>
          </cell>
          <cell r="Q188">
            <v>5.8746918739180462E-2</v>
          </cell>
          <cell r="R188">
            <v>5.8986192019511677E-2</v>
          </cell>
          <cell r="S188">
            <v>5.9180310728654005E-2</v>
          </cell>
          <cell r="T188">
            <v>5.9084715948360386E-2</v>
          </cell>
          <cell r="U188">
            <v>5.8695917273949808E-2</v>
          </cell>
          <cell r="V188">
            <v>5.8893475086917148E-2</v>
          </cell>
          <cell r="W188">
            <v>6.3209331161374088E-2</v>
          </cell>
          <cell r="X188">
            <v>5.95678041997647E-2</v>
          </cell>
          <cell r="Y188">
            <v>5.9843685225406743E-2</v>
          </cell>
          <cell r="Z188">
            <v>6.0432685575662878E-2</v>
          </cell>
          <cell r="AA188">
            <v>6.0474042191853455E-2</v>
          </cell>
          <cell r="AB188">
            <v>6.0323185635197028E-2</v>
          </cell>
          <cell r="AC188">
            <v>6.034126572325469E-2</v>
          </cell>
          <cell r="AD188">
            <v>6.0182416342788106E-2</v>
          </cell>
          <cell r="AE188">
            <v>6.0074125444638311E-2</v>
          </cell>
          <cell r="AF188">
            <v>5.9874520027955964E-2</v>
          </cell>
          <cell r="AG188">
            <v>5.9997999324999551E-2</v>
          </cell>
          <cell r="AH188">
            <v>5.9689598345391462E-2</v>
          </cell>
          <cell r="AI188">
            <v>5.9565216769467626E-2</v>
          </cell>
          <cell r="AJ188">
            <v>5.8347881612993931E-2</v>
          </cell>
          <cell r="AK188">
            <v>5.7827175042232247E-2</v>
          </cell>
          <cell r="AL188">
            <v>5.7277314262524762E-2</v>
          </cell>
          <cell r="AM188">
            <v>5.675085371731358E-2</v>
          </cell>
          <cell r="AN188">
            <v>5.6346220309337003E-2</v>
          </cell>
          <cell r="AO188">
            <v>5.5920014729114426E-2</v>
          </cell>
          <cell r="AP188">
            <v>5.5539871664978827E-2</v>
          </cell>
          <cell r="AQ188">
            <v>5.5150569710788508E-2</v>
          </cell>
          <cell r="AR188">
            <v>5.0497368207739035E-2</v>
          </cell>
          <cell r="AS188">
            <v>4.550662691422265E-2</v>
          </cell>
          <cell r="AT188">
            <v>4.0769438895103406E-2</v>
          </cell>
          <cell r="AU188">
            <v>3.6214162983222262E-2</v>
          </cell>
          <cell r="AV188">
            <v>3.1536766349675754E-2</v>
          </cell>
          <cell r="AW188">
            <v>2.7017260414501431E-2</v>
          </cell>
          <cell r="AX188">
            <v>2.2400502278974378E-2</v>
          </cell>
          <cell r="AY188">
            <v>1.7822840972868393E-2</v>
          </cell>
          <cell r="AZ188">
            <v>1.3537971823696602E-2</v>
          </cell>
          <cell r="BA188">
            <v>8.922234493208725E-3</v>
          </cell>
          <cell r="BB188">
            <v>4.5424077685869866E-3</v>
          </cell>
          <cell r="BC188">
            <v>4.5424066483974457E-3</v>
          </cell>
          <cell r="BD188">
            <v>4.5424066483974457E-3</v>
          </cell>
          <cell r="BE188">
            <v>4.5424066483974457E-3</v>
          </cell>
          <cell r="BF188">
            <v>4.5424066483974457E-3</v>
          </cell>
          <cell r="BG188">
            <v>4.5424066483974457E-3</v>
          </cell>
          <cell r="BH188">
            <v>4.5424066483974457E-3</v>
          </cell>
          <cell r="BI188">
            <v>4.5424066483974457E-3</v>
          </cell>
          <cell r="BJ188">
            <v>4.5424066483974457E-3</v>
          </cell>
        </row>
        <row r="189">
          <cell r="B189">
            <v>155</v>
          </cell>
          <cell r="C189" t="str">
            <v>Cartera Estados y Municipios</v>
          </cell>
        </row>
        <row r="190">
          <cell r="B190">
            <v>156</v>
          </cell>
          <cell r="C190" t="str">
            <v>Cartera Gubernamental Otros</v>
          </cell>
        </row>
        <row r="191">
          <cell r="B191">
            <v>157</v>
          </cell>
          <cell r="C191" t="str">
            <v>Cartera Consumo</v>
          </cell>
          <cell r="O191">
            <v>0.22444776618430509</v>
          </cell>
          <cell r="P191">
            <v>0.24328333689186335</v>
          </cell>
          <cell r="Q191">
            <v>0.24270311530059518</v>
          </cell>
          <cell r="R191">
            <v>0.24153076262442574</v>
          </cell>
          <cell r="S191">
            <v>0.24102145444122455</v>
          </cell>
          <cell r="T191">
            <v>0.24093436367455862</v>
          </cell>
          <cell r="U191">
            <v>0.24002337189441378</v>
          </cell>
          <cell r="V191">
            <v>0.2394814517172496</v>
          </cell>
          <cell r="W191">
            <v>0.23884852107717139</v>
          </cell>
          <cell r="X191">
            <v>0.23959858724566566</v>
          </cell>
          <cell r="Y191">
            <v>0.23905728406740112</v>
          </cell>
          <cell r="Z191">
            <v>0.2385187407961363</v>
          </cell>
          <cell r="AA191">
            <v>0.2385371222381388</v>
          </cell>
          <cell r="AB191">
            <v>0.23796552721781111</v>
          </cell>
          <cell r="AC191">
            <v>0.23745165931553117</v>
          </cell>
          <cell r="AD191">
            <v>0.23764538969933455</v>
          </cell>
          <cell r="AE191">
            <v>0.23781327733154181</v>
          </cell>
          <cell r="AF191">
            <v>0.23805445558367314</v>
          </cell>
          <cell r="AG191">
            <v>0.23788900448950953</v>
          </cell>
          <cell r="AH191">
            <v>0.23757802515145851</v>
          </cell>
          <cell r="AI191">
            <v>0.23760386907210898</v>
          </cell>
          <cell r="AJ191">
            <v>0.23671067801503912</v>
          </cell>
          <cell r="AK191">
            <v>0.23706671256370299</v>
          </cell>
          <cell r="AL191">
            <v>0.23704953342385887</v>
          </cell>
          <cell r="AM191">
            <v>0.2371517114677732</v>
          </cell>
          <cell r="AN191">
            <v>0.2377124048421716</v>
          </cell>
          <cell r="AO191">
            <v>0.23870109815761809</v>
          </cell>
          <cell r="AP191">
            <v>0.23962150226853093</v>
          </cell>
          <cell r="AQ191">
            <v>0.24024116994533287</v>
          </cell>
          <cell r="AR191">
            <v>0.2196504889668032</v>
          </cell>
          <cell r="AS191">
            <v>0.2004800452325845</v>
          </cell>
          <cell r="AT191">
            <v>0.18103579152656593</v>
          </cell>
          <cell r="AU191">
            <v>0.16117132937396539</v>
          </cell>
          <cell r="AV191">
            <v>0.14157029445472954</v>
          </cell>
          <cell r="AW191">
            <v>0.12136976196156242</v>
          </cell>
          <cell r="AX191">
            <v>0.10178890523831598</v>
          </cell>
          <cell r="AY191">
            <v>8.1771304203565737E-2</v>
          </cell>
          <cell r="AZ191">
            <v>6.1218909863152302E-2</v>
          </cell>
          <cell r="BA191">
            <v>4.1225102624664792E-2</v>
          </cell>
          <cell r="BB191">
            <v>2.0579140485694536E-2</v>
          </cell>
          <cell r="BC191">
            <v>2.0579129457473755E-2</v>
          </cell>
          <cell r="BD191">
            <v>2.0579129457473755E-2</v>
          </cell>
          <cell r="BE191">
            <v>2.0579129457473755E-2</v>
          </cell>
          <cell r="BF191">
            <v>2.0579129457473755E-2</v>
          </cell>
          <cell r="BG191">
            <v>2.0579129457473755E-2</v>
          </cell>
          <cell r="BH191">
            <v>2.0579129457473755E-2</v>
          </cell>
          <cell r="BI191">
            <v>2.0579129457473755E-2</v>
          </cell>
          <cell r="BJ191">
            <v>2.0579129457473755E-2</v>
          </cell>
        </row>
        <row r="192">
          <cell r="B192">
            <v>158</v>
          </cell>
          <cell r="C192" t="str">
            <v>Cartera TDC</v>
          </cell>
          <cell r="O192">
            <v>0.24032362836313054</v>
          </cell>
          <cell r="P192">
            <v>0.26123678917293608</v>
          </cell>
          <cell r="Q192">
            <v>0.26018737173775469</v>
          </cell>
          <cell r="R192">
            <v>0.25871714960642639</v>
          </cell>
          <cell r="S192">
            <v>0.25760800877812018</v>
          </cell>
          <cell r="T192">
            <v>0.25739963908975139</v>
          </cell>
          <cell r="U192">
            <v>0.25595212712482651</v>
          </cell>
          <cell r="V192">
            <v>0.25516719438542346</v>
          </cell>
          <cell r="W192">
            <v>0.25417625889459983</v>
          </cell>
          <cell r="X192">
            <v>0.25555811965147401</v>
          </cell>
          <cell r="Y192">
            <v>0.25456033276259032</v>
          </cell>
          <cell r="Z192">
            <v>0.25400346776499472</v>
          </cell>
          <cell r="AA192">
            <v>0.25487544868086975</v>
          </cell>
          <cell r="AB192">
            <v>0.25452272954738125</v>
          </cell>
          <cell r="AC192">
            <v>0.25425493139195215</v>
          </cell>
          <cell r="AD192">
            <v>0.25448205582672029</v>
          </cell>
          <cell r="AE192">
            <v>0.25546582822994385</v>
          </cell>
          <cell r="AF192">
            <v>0.25649288863207437</v>
          </cell>
          <cell r="AG192">
            <v>0.25752496860119378</v>
          </cell>
          <cell r="AH192">
            <v>0.25792031097563051</v>
          </cell>
          <cell r="AI192">
            <v>0.25845364147052624</v>
          </cell>
          <cell r="AJ192">
            <v>0.25778277350596324</v>
          </cell>
          <cell r="AK192">
            <v>0.25880520479663721</v>
          </cell>
          <cell r="AL192">
            <v>0.25890397173149199</v>
          </cell>
          <cell r="AM192">
            <v>0.25905233684634982</v>
          </cell>
          <cell r="AN192">
            <v>0.25995945994195718</v>
          </cell>
          <cell r="AO192">
            <v>0.26148501017587999</v>
          </cell>
          <cell r="AP192">
            <v>0.26316837800230125</v>
          </cell>
          <cell r="AQ192">
            <v>0.26435717717238655</v>
          </cell>
          <cell r="AR192">
            <v>0.24145282135437493</v>
          </cell>
          <cell r="AS192">
            <v>0.21979072235816557</v>
          </cell>
          <cell r="AT192">
            <v>0.19821277366080386</v>
          </cell>
          <cell r="AU192">
            <v>0.17659533452856691</v>
          </cell>
          <cell r="AV192">
            <v>0.15541080333019333</v>
          </cell>
          <cell r="AW192">
            <v>0.13324259300203303</v>
          </cell>
          <cell r="AX192">
            <v>0.11189376684143321</v>
          </cell>
          <cell r="AY192">
            <v>9.0233548543608752E-2</v>
          </cell>
          <cell r="AZ192">
            <v>6.7571292241710004E-2</v>
          </cell>
          <cell r="BA192">
            <v>4.5965704661898768E-2</v>
          </cell>
          <cell r="BB192">
            <v>2.2980529845812742E-2</v>
          </cell>
          <cell r="BC192">
            <v>2.2980526089668274E-2</v>
          </cell>
          <cell r="BD192">
            <v>2.2980526089668274E-2</v>
          </cell>
          <cell r="BE192">
            <v>2.2980526089668274E-2</v>
          </cell>
          <cell r="BF192">
            <v>2.2980526089668274E-2</v>
          </cell>
          <cell r="BG192">
            <v>2.2980526089668274E-2</v>
          </cell>
          <cell r="BH192">
            <v>2.2980526089668274E-2</v>
          </cell>
          <cell r="BI192">
            <v>2.2980526089668274E-2</v>
          </cell>
          <cell r="BJ192">
            <v>2.2980526089668274E-2</v>
          </cell>
        </row>
        <row r="193">
          <cell r="B193">
            <v>159</v>
          </cell>
          <cell r="C193" t="str">
            <v>Cartera Personales</v>
          </cell>
          <cell r="O193">
            <v>0.24968647187447188</v>
          </cell>
          <cell r="P193">
            <v>0.26817342376971037</v>
          </cell>
          <cell r="Q193">
            <v>0.37719904605540461</v>
          </cell>
          <cell r="R193">
            <v>0.37421528009563576</v>
          </cell>
          <cell r="S193">
            <v>0.33231305887931967</v>
          </cell>
          <cell r="T193">
            <v>0.37930698519731959</v>
          </cell>
          <cell r="U193">
            <v>0.3317549247723342</v>
          </cell>
          <cell r="V193">
            <v>0.32964620819538509</v>
          </cell>
          <cell r="W193">
            <v>0.33318227078904189</v>
          </cell>
          <cell r="X193">
            <v>0.33192240366915121</v>
          </cell>
          <cell r="Y193">
            <v>0.33102599398232119</v>
          </cell>
          <cell r="Z193">
            <v>0.28681176019353327</v>
          </cell>
          <cell r="AA193">
            <v>0.28630063412581769</v>
          </cell>
          <cell r="AB193">
            <v>0.28441077399879511</v>
          </cell>
          <cell r="AC193">
            <v>0.28286061999189793</v>
          </cell>
          <cell r="AD193">
            <v>0.28441654007037825</v>
          </cell>
          <cell r="AE193">
            <v>0.27478293810627619</v>
          </cell>
          <cell r="AF193">
            <v>0.27606476185427464</v>
          </cell>
          <cell r="AG193">
            <v>0.27297469890776005</v>
          </cell>
          <cell r="AH193">
            <v>0.27043243258020411</v>
          </cell>
          <cell r="AI193">
            <v>0.26936369100116891</v>
          </cell>
          <cell r="AJ193">
            <v>0.26728413629957881</v>
          </cell>
          <cell r="AK193">
            <v>0.26684474526521168</v>
          </cell>
          <cell r="AL193">
            <v>0.26741185784993227</v>
          </cell>
          <cell r="AM193">
            <v>0.26806638442282638</v>
          </cell>
          <cell r="AN193">
            <v>0.26916137098783072</v>
          </cell>
          <cell r="AO193">
            <v>0.27002912530052359</v>
          </cell>
          <cell r="AP193">
            <v>0.27088729895846142</v>
          </cell>
          <cell r="AQ193">
            <v>0.27133373305645858</v>
          </cell>
          <cell r="AR193">
            <v>0.24919658482371823</v>
          </cell>
          <cell r="AS193">
            <v>0.22808693234184563</v>
          </cell>
          <cell r="AT193">
            <v>0.20649404842208674</v>
          </cell>
          <cell r="AU193">
            <v>0.18415484330759729</v>
          </cell>
          <cell r="AV193">
            <v>0.16188574122683427</v>
          </cell>
          <cell r="AW193">
            <v>0.13952476843598616</v>
          </cell>
          <cell r="AX193">
            <v>0.11606462234512159</v>
          </cell>
          <cell r="AY193">
            <v>9.2773731765213044E-2</v>
          </cell>
          <cell r="AZ193">
            <v>6.9654742934865677E-2</v>
          </cell>
          <cell r="BA193">
            <v>4.6272432479369907E-2</v>
          </cell>
          <cell r="BB193">
            <v>2.2989456156037695E-2</v>
          </cell>
          <cell r="BC193">
            <v>2.2989451885223389E-2</v>
          </cell>
          <cell r="BD193">
            <v>2.2989451885223389E-2</v>
          </cell>
          <cell r="BE193">
            <v>2.2989451885223389E-2</v>
          </cell>
          <cell r="BF193">
            <v>2.2989451885223389E-2</v>
          </cell>
          <cell r="BG193">
            <v>2.2989451885223389E-2</v>
          </cell>
          <cell r="BH193">
            <v>2.2989451885223389E-2</v>
          </cell>
          <cell r="BI193">
            <v>2.2989451885223389E-2</v>
          </cell>
          <cell r="BJ193">
            <v>2.2989451885223389E-2</v>
          </cell>
        </row>
        <row r="194">
          <cell r="B194">
            <v>160</v>
          </cell>
          <cell r="C194" t="str">
            <v>Cartera Nómina</v>
          </cell>
          <cell r="O194">
            <v>0.25630401381168294</v>
          </cell>
          <cell r="P194">
            <v>0.27665986422288635</v>
          </cell>
          <cell r="Q194">
            <v>0.23972899014911631</v>
          </cell>
          <cell r="R194">
            <v>0.23842047300054053</v>
          </cell>
          <cell r="S194">
            <v>0.25475756252183235</v>
          </cell>
          <cell r="T194">
            <v>0.23635658018397812</v>
          </cell>
          <cell r="U194">
            <v>0.25341497128918922</v>
          </cell>
          <cell r="V194">
            <v>0.25302900404112794</v>
          </cell>
          <cell r="W194">
            <v>0.25084059001843501</v>
          </cell>
          <cell r="X194">
            <v>0.25102554519504</v>
          </cell>
          <cell r="Y194">
            <v>0.24952444353481096</v>
          </cell>
          <cell r="Z194">
            <v>0.26428801773870558</v>
          </cell>
          <cell r="AA194">
            <v>0.26244073963720599</v>
          </cell>
          <cell r="AB194">
            <v>0.26116521960616806</v>
          </cell>
          <cell r="AC194">
            <v>0.26001630141801274</v>
          </cell>
          <cell r="AD194">
            <v>0.25978878376445924</v>
          </cell>
          <cell r="AE194">
            <v>0.26159723988291966</v>
          </cell>
          <cell r="AF194">
            <v>0.25981410442152192</v>
          </cell>
          <cell r="AG194">
            <v>0.25778695922537614</v>
          </cell>
          <cell r="AH194">
            <v>0.25637895550462853</v>
          </cell>
          <cell r="AI194">
            <v>0.25551925274586457</v>
          </cell>
          <cell r="AJ194">
            <v>0.25408246102164062</v>
          </cell>
          <cell r="AK194">
            <v>0.25320252173892827</v>
          </cell>
          <cell r="AL194">
            <v>0.25243843683423201</v>
          </cell>
          <cell r="AM194">
            <v>0.25191088171605369</v>
          </cell>
          <cell r="AN194">
            <v>0.2515509717281656</v>
          </cell>
          <cell r="AO194">
            <v>0.25156887228264141</v>
          </cell>
          <cell r="AP194">
            <v>0.25074670184315268</v>
          </cell>
          <cell r="AQ194">
            <v>0.24979371658262037</v>
          </cell>
          <cell r="AR194">
            <v>0.22786929975834677</v>
          </cell>
          <cell r="AS194">
            <v>0.20911919794867176</v>
          </cell>
          <cell r="AT194">
            <v>0.18920043401998882</v>
          </cell>
          <cell r="AU194">
            <v>0.16784500333415237</v>
          </cell>
          <cell r="AV194">
            <v>0.1466597169820128</v>
          </cell>
          <cell r="AW194">
            <v>0.12533556263104995</v>
          </cell>
          <cell r="AX194">
            <v>0.10529436706988088</v>
          </cell>
          <cell r="AY194">
            <v>8.3976612408198759E-2</v>
          </cell>
          <cell r="AZ194">
            <v>6.2619166445463698E-2</v>
          </cell>
          <cell r="BA194">
            <v>4.150053053949522E-2</v>
          </cell>
          <cell r="BB194">
            <v>2.0662351528915292E-2</v>
          </cell>
          <cell r="BC194">
            <v>2.06623375415802E-2</v>
          </cell>
          <cell r="BD194">
            <v>2.06623375415802E-2</v>
          </cell>
          <cell r="BE194">
            <v>2.06623375415802E-2</v>
          </cell>
          <cell r="BF194">
            <v>2.06623375415802E-2</v>
          </cell>
          <cell r="BG194">
            <v>2.06623375415802E-2</v>
          </cell>
          <cell r="BH194">
            <v>2.06623375415802E-2</v>
          </cell>
          <cell r="BI194">
            <v>2.06623375415802E-2</v>
          </cell>
          <cell r="BJ194">
            <v>2.06623375415802E-2</v>
          </cell>
        </row>
        <row r="195">
          <cell r="B195">
            <v>161</v>
          </cell>
          <cell r="C195" t="str">
            <v>Cartera Automotriz</v>
          </cell>
          <cell r="O195">
            <v>0.12175836417187896</v>
          </cell>
          <cell r="P195">
            <v>0.13142908651570848</v>
          </cell>
          <cell r="Q195">
            <v>0.12455132934986365</v>
          </cell>
          <cell r="R195">
            <v>0.12405168392352742</v>
          </cell>
          <cell r="S195">
            <v>0.12397896163663784</v>
          </cell>
          <cell r="T195">
            <v>0.1237056418441244</v>
          </cell>
          <cell r="U195">
            <v>0.12394955362983313</v>
          </cell>
          <cell r="V195">
            <v>0.12407201638329414</v>
          </cell>
          <cell r="W195">
            <v>0.1240463278789975</v>
          </cell>
          <cell r="X195">
            <v>0.12404806980559617</v>
          </cell>
          <cell r="Y195">
            <v>0.12616187358655587</v>
          </cell>
          <cell r="Z195">
            <v>0.12672704697016632</v>
          </cell>
          <cell r="AA195">
            <v>0.12636340463461554</v>
          </cell>
          <cell r="AB195">
            <v>0.12655386187789602</v>
          </cell>
          <cell r="AC195">
            <v>0.12664026188674377</v>
          </cell>
          <cell r="AD195">
            <v>0.12679081911687451</v>
          </cell>
          <cell r="AE195">
            <v>0.12688776896599493</v>
          </cell>
          <cell r="AF195">
            <v>0.12684502589224608</v>
          </cell>
          <cell r="AG195">
            <v>0.12658415399088738</v>
          </cell>
          <cell r="AH195">
            <v>0.12646907686067735</v>
          </cell>
          <cell r="AI195">
            <v>0.12659068461546794</v>
          </cell>
          <cell r="AJ195">
            <v>0.12639009724610301</v>
          </cell>
          <cell r="AK195">
            <v>0.1264830542041859</v>
          </cell>
          <cell r="AL195">
            <v>0.12664199953926145</v>
          </cell>
          <cell r="AM195">
            <v>0.12683399858787109</v>
          </cell>
          <cell r="AN195">
            <v>0.12669224454819203</v>
          </cell>
          <cell r="AO195">
            <v>0.12662001996470201</v>
          </cell>
          <cell r="AP195">
            <v>0.12665222476952256</v>
          </cell>
          <cell r="AQ195">
            <v>0.12675020174823087</v>
          </cell>
          <cell r="AR195">
            <v>0.11638731150505113</v>
          </cell>
          <cell r="AS195">
            <v>0.10589925542545363</v>
          </cell>
          <cell r="AT195">
            <v>9.5378744031485593E-2</v>
          </cell>
          <cell r="AU195">
            <v>8.4828246347111169E-2</v>
          </cell>
          <cell r="AV195">
            <v>7.4267288083839478E-2</v>
          </cell>
          <cell r="AW195">
            <v>6.3724929976379824E-2</v>
          </cell>
          <cell r="AX195">
            <v>5.3056309012276009E-2</v>
          </cell>
          <cell r="AY195">
            <v>4.2437721963932938E-2</v>
          </cell>
          <cell r="AZ195">
            <v>3.1819413734945408E-2</v>
          </cell>
          <cell r="BA195">
            <v>2.1195233765339772E-2</v>
          </cell>
          <cell r="BB195">
            <v>1.0599087096084989E-2</v>
          </cell>
          <cell r="BC195">
            <v>1.0599084198474884E-2</v>
          </cell>
          <cell r="BD195">
            <v>1.0599084198474884E-2</v>
          </cell>
          <cell r="BE195">
            <v>1.0599084198474884E-2</v>
          </cell>
          <cell r="BF195">
            <v>1.0599084198474884E-2</v>
          </cell>
          <cell r="BG195">
            <v>1.0599084198474884E-2</v>
          </cell>
          <cell r="BH195">
            <v>1.0599084198474884E-2</v>
          </cell>
          <cell r="BI195">
            <v>1.0599084198474884E-2</v>
          </cell>
          <cell r="BJ195">
            <v>1.0599084198474884E-2</v>
          </cell>
        </row>
        <row r="196">
          <cell r="B196">
            <v>162</v>
          </cell>
          <cell r="C196" t="str">
            <v>Cartera Consumo Otros</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v>0</v>
          </cell>
          <cell r="AG196">
            <v>0</v>
          </cell>
          <cell r="AH196">
            <v>0</v>
          </cell>
          <cell r="AI196">
            <v>0</v>
          </cell>
          <cell r="AJ196">
            <v>0</v>
          </cell>
          <cell r="AK196">
            <v>0</v>
          </cell>
          <cell r="AL196">
            <v>0</v>
          </cell>
          <cell r="AM196">
            <v>0</v>
          </cell>
          <cell r="AN196">
            <v>0</v>
          </cell>
          <cell r="AO196">
            <v>0</v>
          </cell>
          <cell r="AP196">
            <v>0</v>
          </cell>
          <cell r="AQ196">
            <v>0</v>
          </cell>
          <cell r="AR196">
            <v>0</v>
          </cell>
          <cell r="AS196">
            <v>0</v>
          </cell>
          <cell r="AT196">
            <v>0</v>
          </cell>
          <cell r="AU196">
            <v>0</v>
          </cell>
          <cell r="AV196">
            <v>0</v>
          </cell>
          <cell r="AW196">
            <v>0</v>
          </cell>
          <cell r="AX196">
            <v>0</v>
          </cell>
          <cell r="AY196">
            <v>0</v>
          </cell>
          <cell r="AZ196">
            <v>0</v>
          </cell>
          <cell r="BA196">
            <v>0</v>
          </cell>
          <cell r="BB196">
            <v>0</v>
          </cell>
          <cell r="BC196">
            <v>0</v>
          </cell>
          <cell r="BD196">
            <v>0</v>
          </cell>
          <cell r="BE196">
            <v>0</v>
          </cell>
          <cell r="BF196">
            <v>0</v>
          </cell>
          <cell r="BG196">
            <v>0</v>
          </cell>
          <cell r="BH196">
            <v>0</v>
          </cell>
          <cell r="BI196">
            <v>0</v>
          </cell>
          <cell r="BJ196">
            <v>0</v>
          </cell>
        </row>
        <row r="197">
          <cell r="B197">
            <v>163</v>
          </cell>
          <cell r="C197" t="str">
            <v>Cartera Vivienda</v>
          </cell>
          <cell r="O197">
            <v>9.8108473264623269E-2</v>
          </cell>
          <cell r="P197">
            <v>0.1067954205503812</v>
          </cell>
          <cell r="Q197">
            <v>0.10620976696669075</v>
          </cell>
          <cell r="R197">
            <v>0.10655529176989222</v>
          </cell>
          <cell r="S197">
            <v>0.10636002029330201</v>
          </cell>
          <cell r="T197">
            <v>0.10635594706201194</v>
          </cell>
          <cell r="U197">
            <v>0.1062678872799071</v>
          </cell>
          <cell r="V197">
            <v>0.1062096204197998</v>
          </cell>
          <cell r="W197">
            <v>0.1060983412184041</v>
          </cell>
          <cell r="X197">
            <v>0.10604645264285319</v>
          </cell>
          <cell r="Y197">
            <v>0.10602298420797586</v>
          </cell>
          <cell r="Z197">
            <v>0.10590495949128829</v>
          </cell>
          <cell r="AA197">
            <v>0.10601526103482704</v>
          </cell>
          <cell r="AB197">
            <v>0.10586216053161944</v>
          </cell>
          <cell r="AC197">
            <v>0.10638393423928817</v>
          </cell>
          <cell r="AD197">
            <v>0.10603996719981609</v>
          </cell>
          <cell r="AE197">
            <v>0.10639728487133009</v>
          </cell>
          <cell r="AF197">
            <v>0.10605706302855451</v>
          </cell>
          <cell r="AG197">
            <v>0.1062201272361816</v>
          </cell>
          <cell r="AH197">
            <v>0.10612196027613055</v>
          </cell>
          <cell r="AI197">
            <v>0.10610393804030403</v>
          </cell>
          <cell r="AJ197">
            <v>0.10613530886074085</v>
          </cell>
          <cell r="AK197">
            <v>0.10603833113971743</v>
          </cell>
          <cell r="AL197">
            <v>0.10602239473514959</v>
          </cell>
          <cell r="AM197">
            <v>0.10603448340921921</v>
          </cell>
          <cell r="AN197">
            <v>0.10610532433648021</v>
          </cell>
          <cell r="AO197">
            <v>0.10607400820714408</v>
          </cell>
          <cell r="AP197">
            <v>0.10596282650940363</v>
          </cell>
          <cell r="AQ197">
            <v>0.10564656487424454</v>
          </cell>
          <cell r="AR197">
            <v>9.7257004956300755E-2</v>
          </cell>
          <cell r="AS197">
            <v>8.8327573384667346E-2</v>
          </cell>
          <cell r="AT197">
            <v>7.9520414514759358E-2</v>
          </cell>
          <cell r="AU197">
            <v>7.0717457204390224E-2</v>
          </cell>
          <cell r="AV197">
            <v>6.1861872616488386E-2</v>
          </cell>
          <cell r="AW197">
            <v>5.306649133744723E-2</v>
          </cell>
          <cell r="AX197">
            <v>4.4141973408562372E-2</v>
          </cell>
          <cell r="AY197">
            <v>3.5258644506744194E-2</v>
          </cell>
          <cell r="AZ197">
            <v>2.6485956653053051E-2</v>
          </cell>
          <cell r="BA197">
            <v>1.7616839843755415E-2</v>
          </cell>
          <cell r="BB197">
            <v>8.8147704304701608E-3</v>
          </cell>
          <cell r="BC197">
            <v>8.8147670030593872E-3</v>
          </cell>
          <cell r="BD197">
            <v>8.8147670030593872E-3</v>
          </cell>
          <cell r="BE197">
            <v>8.8147670030593872E-3</v>
          </cell>
          <cell r="BF197">
            <v>8.8147670030593872E-3</v>
          </cell>
          <cell r="BG197">
            <v>8.8147670030593872E-3</v>
          </cell>
          <cell r="BH197">
            <v>8.8147670030593872E-3</v>
          </cell>
          <cell r="BI197">
            <v>8.8147670030593872E-3</v>
          </cell>
          <cell r="BJ197">
            <v>8.8147670030593872E-3</v>
          </cell>
        </row>
        <row r="198">
          <cell r="B198">
            <v>164</v>
          </cell>
          <cell r="C198" t="str">
            <v>Media y Residencial</v>
          </cell>
          <cell r="O198">
            <v>9.9245672725914974E-2</v>
          </cell>
          <cell r="P198">
            <v>0.1077547835020163</v>
          </cell>
          <cell r="Q198">
            <v>0.10700965258587287</v>
          </cell>
          <cell r="R198">
            <v>0.1074858079391396</v>
          </cell>
          <cell r="S198">
            <v>0.10725158379142102</v>
          </cell>
          <cell r="T198">
            <v>0.10722914944528975</v>
          </cell>
          <cell r="U198">
            <v>0.10702991794669427</v>
          </cell>
          <cell r="V198">
            <v>0.106889336298711</v>
          </cell>
          <cell r="W198">
            <v>0.10674392026579682</v>
          </cell>
          <cell r="X198">
            <v>0.10646106178718169</v>
          </cell>
          <cell r="Y198">
            <v>0.10665753883510984</v>
          </cell>
          <cell r="Z198">
            <v>0.10656880996013356</v>
          </cell>
          <cell r="AA198">
            <v>0.1067303219148225</v>
          </cell>
          <cell r="AB198">
            <v>0.10663401248655456</v>
          </cell>
          <cell r="AC198">
            <v>0.10735588061028355</v>
          </cell>
          <cell r="AD198">
            <v>0.10686658969482046</v>
          </cell>
          <cell r="AE198">
            <v>0.10714785033026737</v>
          </cell>
          <cell r="AF198">
            <v>0.10672297046642054</v>
          </cell>
          <cell r="AG198">
            <v>0.10692621699539424</v>
          </cell>
          <cell r="AH198">
            <v>0.10688990571618934</v>
          </cell>
          <cell r="AI198">
            <v>0.10689459325390983</v>
          </cell>
          <cell r="AJ198">
            <v>0.10708424885717506</v>
          </cell>
          <cell r="AK198">
            <v>0.10675709834881679</v>
          </cell>
          <cell r="AL198">
            <v>0.10671962475424328</v>
          </cell>
          <cell r="AM198">
            <v>0.10667996856825246</v>
          </cell>
          <cell r="AN198">
            <v>0.10669814955383987</v>
          </cell>
          <cell r="AO198">
            <v>0.10651584966173717</v>
          </cell>
          <cell r="AP198">
            <v>0.10640672092734832</v>
          </cell>
          <cell r="AQ198">
            <v>0.10611310182745481</v>
          </cell>
          <cell r="AR198">
            <v>9.7653150122427201E-2</v>
          </cell>
          <cell r="AS198">
            <v>8.8584445708211085E-2</v>
          </cell>
          <cell r="AT198">
            <v>7.969956899157575E-2</v>
          </cell>
          <cell r="AU198">
            <v>7.0834424777356783E-2</v>
          </cell>
          <cell r="AV198">
            <v>6.19479316754303E-2</v>
          </cell>
          <cell r="AW198">
            <v>5.3121380247321139E-2</v>
          </cell>
          <cell r="AX198">
            <v>4.4200632537546969E-2</v>
          </cell>
          <cell r="AY198">
            <v>3.532314721110745E-2</v>
          </cell>
          <cell r="AZ198">
            <v>2.6569082618806295E-2</v>
          </cell>
          <cell r="BA198">
            <v>1.7696592918412885E-2</v>
          </cell>
          <cell r="BB198">
            <v>8.8650599807428791E-3</v>
          </cell>
          <cell r="BC198">
            <v>8.865058422088623E-3</v>
          </cell>
          <cell r="BD198">
            <v>8.865058422088623E-3</v>
          </cell>
          <cell r="BE198">
            <v>8.865058422088623E-3</v>
          </cell>
          <cell r="BF198">
            <v>8.865058422088623E-3</v>
          </cell>
          <cell r="BG198">
            <v>8.865058422088623E-3</v>
          </cell>
          <cell r="BH198">
            <v>8.865058422088623E-3</v>
          </cell>
          <cell r="BI198">
            <v>8.865058422088623E-3</v>
          </cell>
          <cell r="BJ198">
            <v>8.865058422088623E-3</v>
          </cell>
        </row>
        <row r="199">
          <cell r="B199">
            <v>165</v>
          </cell>
          <cell r="C199" t="str">
            <v>De Interés Social</v>
          </cell>
          <cell r="O199">
            <v>9.1852426804100676E-2</v>
          </cell>
          <cell r="P199">
            <v>0.10141675385101961</v>
          </cell>
          <cell r="Q199">
            <v>0.10163754479160184</v>
          </cell>
          <cell r="R199">
            <v>0.10113369209188461</v>
          </cell>
          <cell r="S199">
            <v>0.10106208813621723</v>
          </cell>
          <cell r="T199">
            <v>0.1010627715866546</v>
          </cell>
          <cell r="U199">
            <v>0.10155640370767202</v>
          </cell>
          <cell r="V199">
            <v>0.10192126201384526</v>
          </cell>
          <cell r="W199">
            <v>0.10194300936623139</v>
          </cell>
          <cell r="X199">
            <v>0.10332528630015177</v>
          </cell>
          <cell r="Y199">
            <v>0.10177942970156555</v>
          </cell>
          <cell r="Z199">
            <v>0.10138716495605138</v>
          </cell>
          <cell r="AA199">
            <v>0.1010620946400991</v>
          </cell>
          <cell r="AB199">
            <v>0.10042355992755538</v>
          </cell>
          <cell r="AC199">
            <v>9.9421164321955552E-2</v>
          </cell>
          <cell r="AD199">
            <v>0.1000184657795542</v>
          </cell>
          <cell r="AE199">
            <v>0.10083873359225559</v>
          </cell>
          <cell r="AF199">
            <v>0.10105296089208579</v>
          </cell>
          <cell r="AG199">
            <v>0.10083710031873712</v>
          </cell>
          <cell r="AH199">
            <v>0.10018411500883154</v>
          </cell>
          <cell r="AI199">
            <v>9.9905553354406096E-2</v>
          </cell>
          <cell r="AJ199">
            <v>9.8594373296081131E-2</v>
          </cell>
          <cell r="AK199">
            <v>0.10024998536018401</v>
          </cell>
          <cell r="AL199">
            <v>0.10033194661634882</v>
          </cell>
          <cell r="AM199">
            <v>0.10069335931763668</v>
          </cell>
          <cell r="AN199">
            <v>0.10112908049621343</v>
          </cell>
          <cell r="AO199">
            <v>0.10231074546032935</v>
          </cell>
          <cell r="AP199">
            <v>0.10212748844602308</v>
          </cell>
          <cell r="AQ199">
            <v>0.10155721834131777</v>
          </cell>
          <cell r="AR199">
            <v>9.3755610668798575E-2</v>
          </cell>
          <cell r="AS199">
            <v>8.6038674236378801E-2</v>
          </cell>
          <cell r="AT199">
            <v>7.7911305854397248E-2</v>
          </cell>
          <cell r="AU199">
            <v>6.9658588936701085E-2</v>
          </cell>
          <cell r="AV199">
            <v>6.1077281712885144E-2</v>
          </cell>
          <cell r="AW199">
            <v>5.2562708023553902E-2</v>
          </cell>
          <cell r="AX199">
            <v>4.3600774083845273E-2</v>
          </cell>
          <cell r="AY199">
            <v>3.4658078428310875E-2</v>
          </cell>
          <cell r="AZ199">
            <v>2.5705786707631222E-2</v>
          </cell>
          <cell r="BA199">
            <v>1.686246405921461E-2</v>
          </cell>
          <cell r="BB199">
            <v>8.3351384369299442E-3</v>
          </cell>
          <cell r="BC199">
            <v>8.3351358771324158E-3</v>
          </cell>
          <cell r="BD199">
            <v>8.3351358771324158E-3</v>
          </cell>
          <cell r="BE199">
            <v>8.3351358771324158E-3</v>
          </cell>
          <cell r="BF199">
            <v>8.3351358771324158E-3</v>
          </cell>
          <cell r="BG199">
            <v>8.3351358771324158E-3</v>
          </cell>
          <cell r="BH199">
            <v>8.3351358771324158E-3</v>
          </cell>
          <cell r="BI199">
            <v>8.3351358771324158E-3</v>
          </cell>
          <cell r="BJ199">
            <v>8.3351358771324158E-3</v>
          </cell>
        </row>
        <row r="201">
          <cell r="B201" t="str">
            <v>Tasa Pasiva de Captación (%)</v>
          </cell>
        </row>
        <row r="202">
          <cell r="B202">
            <v>166</v>
          </cell>
          <cell r="C202" t="str">
            <v>Captación Total</v>
          </cell>
          <cell r="O202">
            <v>1.9858521536853205E-2</v>
          </cell>
          <cell r="P202">
            <v>2.1279874422604157E-2</v>
          </cell>
          <cell r="Q202">
            <v>2.1174528653082572E-2</v>
          </cell>
          <cell r="R202">
            <v>2.0994764235349152E-2</v>
          </cell>
          <cell r="S202">
            <v>2.0903970760268818E-2</v>
          </cell>
          <cell r="T202">
            <v>2.0761912407013396E-2</v>
          </cell>
          <cell r="U202">
            <v>2.0684552313073215E-2</v>
          </cell>
          <cell r="V202">
            <v>2.0188065780917863E-2</v>
          </cell>
          <cell r="W202">
            <v>2.0013459884754732E-2</v>
          </cell>
          <cell r="X202">
            <v>1.9978215865917259E-2</v>
          </cell>
          <cell r="Y202">
            <v>1.9934240406352766E-2</v>
          </cell>
          <cell r="Z202">
            <v>1.9816968431640086E-2</v>
          </cell>
          <cell r="AA202">
            <v>1.9787051415689816E-2</v>
          </cell>
          <cell r="AB202">
            <v>1.9631277081216061E-2</v>
          </cell>
          <cell r="AC202">
            <v>1.9561705054504455E-2</v>
          </cell>
          <cell r="AD202">
            <v>1.9271397439710507E-2</v>
          </cell>
          <cell r="AE202">
            <v>1.8965372377311517E-2</v>
          </cell>
          <cell r="AF202">
            <v>1.8579730553685309E-2</v>
          </cell>
          <cell r="AG202">
            <v>1.8248432738517704E-2</v>
          </cell>
          <cell r="AH202">
            <v>1.7866030893534959E-2</v>
          </cell>
          <cell r="AI202">
            <v>1.7452237721614867E-2</v>
          </cell>
          <cell r="AJ202">
            <v>1.6973012973758778E-2</v>
          </cell>
          <cell r="AK202">
            <v>1.6518633739531646E-2</v>
          </cell>
          <cell r="AL202">
            <v>1.6228503141850339E-2</v>
          </cell>
          <cell r="AM202">
            <v>1.5806934202248119E-2</v>
          </cell>
          <cell r="AN202">
            <v>1.5489783495094845E-2</v>
          </cell>
          <cell r="AO202">
            <v>1.5161767050702084E-2</v>
          </cell>
          <cell r="AP202">
            <v>1.4942492542467547E-2</v>
          </cell>
          <cell r="AQ202">
            <v>1.4749975636626561E-2</v>
          </cell>
          <cell r="AR202">
            <v>1.3461777655568257E-2</v>
          </cell>
          <cell r="AS202">
            <v>1.2041478351579031E-2</v>
          </cell>
          <cell r="AT202">
            <v>1.0684398331688272E-2</v>
          </cell>
          <cell r="AU202">
            <v>9.4585733880238644E-3</v>
          </cell>
          <cell r="AV202">
            <v>8.1573859308159899E-3</v>
          </cell>
          <cell r="AW202">
            <v>6.9536594045072325E-3</v>
          </cell>
          <cell r="AX202">
            <v>5.8676482699203322E-3</v>
          </cell>
          <cell r="AY202">
            <v>4.6896980696164506E-3</v>
          </cell>
          <cell r="AZ202">
            <v>3.5886677203699011E-3</v>
          </cell>
          <cell r="BA202">
            <v>2.381127186315851E-3</v>
          </cell>
          <cell r="BB202">
            <v>1.1957501504796944E-3</v>
          </cell>
          <cell r="BC202">
            <v>1.1957492679357529E-3</v>
          </cell>
          <cell r="BD202">
            <v>1.1957492679357529E-3</v>
          </cell>
          <cell r="BE202">
            <v>1.1957492679357529E-3</v>
          </cell>
          <cell r="BF202">
            <v>1.1957492679357529E-3</v>
          </cell>
          <cell r="BG202">
            <v>1.1957492679357529E-3</v>
          </cell>
          <cell r="BH202">
            <v>1.1957492679357529E-3</v>
          </cell>
          <cell r="BI202">
            <v>1.1957492679357529E-3</v>
          </cell>
          <cell r="BJ202">
            <v>1.1957492679357529E-3</v>
          </cell>
        </row>
        <row r="203">
          <cell r="B203">
            <v>167</v>
          </cell>
          <cell r="C203" t="str">
            <v xml:space="preserve">Captación Tradicional </v>
          </cell>
          <cell r="O203">
            <v>1.9435574468032523E-2</v>
          </cell>
          <cell r="P203">
            <v>2.0818502328011884E-2</v>
          </cell>
          <cell r="Q203">
            <v>2.0600525475761369E-2</v>
          </cell>
          <cell r="R203">
            <v>2.0315214326081913E-2</v>
          </cell>
          <cell r="S203">
            <v>2.003569510208196E-2</v>
          </cell>
          <cell r="T203">
            <v>1.9657567003821805E-2</v>
          </cell>
          <cell r="U203">
            <v>1.9463564820648163E-2</v>
          </cell>
          <cell r="V203">
            <v>1.9336470493285275E-2</v>
          </cell>
          <cell r="W203">
            <v>1.9127636727952306E-2</v>
          </cell>
          <cell r="X203">
            <v>1.9032497587431595E-2</v>
          </cell>
          <cell r="Y203">
            <v>1.8973815634834957E-2</v>
          </cell>
          <cell r="Z203">
            <v>1.8869621029097769E-2</v>
          </cell>
          <cell r="AA203">
            <v>1.8798112627488862E-2</v>
          </cell>
          <cell r="AB203">
            <v>1.8642156195143679E-2</v>
          </cell>
          <cell r="AC203">
            <v>1.860348085813103E-2</v>
          </cell>
          <cell r="AD203">
            <v>1.8385983266198148E-2</v>
          </cell>
          <cell r="AE203">
            <v>1.8147734174631926E-2</v>
          </cell>
          <cell r="AF203">
            <v>1.7901777584044164E-2</v>
          </cell>
          <cell r="AG203">
            <v>1.7589486093131011E-2</v>
          </cell>
          <cell r="AH203">
            <v>1.7224892724505149E-2</v>
          </cell>
          <cell r="AI203">
            <v>1.6809042733629133E-2</v>
          </cell>
          <cell r="AJ203">
            <v>1.6340757369534963E-2</v>
          </cell>
          <cell r="AK203">
            <v>1.5893958882461562E-2</v>
          </cell>
          <cell r="AL203">
            <v>1.5635868271316952E-2</v>
          </cell>
          <cell r="AM203">
            <v>1.522401919303688E-2</v>
          </cell>
          <cell r="AN203">
            <v>1.490034371848069E-2</v>
          </cell>
          <cell r="AO203">
            <v>1.4603565245813839E-2</v>
          </cell>
          <cell r="AP203">
            <v>1.4388138883914527E-2</v>
          </cell>
          <cell r="AQ203">
            <v>1.4231848942798287E-2</v>
          </cell>
          <cell r="AR203">
            <v>1.3009572658865437E-2</v>
          </cell>
          <cell r="AS203">
            <v>1.1647282731674402E-2</v>
          </cell>
          <cell r="AT203">
            <v>1.0319545076582358E-2</v>
          </cell>
          <cell r="AU203">
            <v>9.1380343869631488E-3</v>
          </cell>
          <cell r="AV203">
            <v>7.8812055443002738E-3</v>
          </cell>
          <cell r="AW203">
            <v>6.7286489618827204E-3</v>
          </cell>
          <cell r="AX203">
            <v>5.6812801589612898E-3</v>
          </cell>
          <cell r="AY203">
            <v>4.5761366935036336E-3</v>
          </cell>
          <cell r="AZ203">
            <v>3.522934586490081E-3</v>
          </cell>
          <cell r="BA203">
            <v>2.3296216489078897E-3</v>
          </cell>
          <cell r="BB203">
            <v>1.1734349351831114E-3</v>
          </cell>
          <cell r="BC203">
            <v>1.173434779047966E-3</v>
          </cell>
          <cell r="BD203">
            <v>1.173434779047966E-3</v>
          </cell>
          <cell r="BE203">
            <v>1.173434779047966E-3</v>
          </cell>
          <cell r="BF203">
            <v>1.173434779047966E-3</v>
          </cell>
          <cell r="BG203">
            <v>1.173434779047966E-3</v>
          </cell>
          <cell r="BH203">
            <v>1.173434779047966E-3</v>
          </cell>
          <cell r="BI203">
            <v>1.173434779047966E-3</v>
          </cell>
          <cell r="BJ203">
            <v>1.173434779047966E-3</v>
          </cell>
        </row>
        <row r="204">
          <cell r="B204">
            <v>168</v>
          </cell>
          <cell r="C204" t="str">
            <v>Préstamos interbancarios y de otros organismos</v>
          </cell>
          <cell r="O204">
            <v>3.0086051008409984E-2</v>
          </cell>
          <cell r="P204">
            <v>3.2618292245136862E-2</v>
          </cell>
          <cell r="Q204">
            <v>3.6179562395122516E-2</v>
          </cell>
          <cell r="R204">
            <v>3.9201829870042754E-2</v>
          </cell>
          <cell r="S204">
            <v>4.4834326213301891E-2</v>
          </cell>
          <cell r="T204">
            <v>5.1756735871176331E-2</v>
          </cell>
          <cell r="U204">
            <v>5.5653837603018834E-2</v>
          </cell>
          <cell r="V204">
            <v>4.5836166673481296E-2</v>
          </cell>
          <cell r="W204">
            <v>4.7198158450752328E-2</v>
          </cell>
          <cell r="X204">
            <v>4.8451490769214428E-2</v>
          </cell>
          <cell r="Y204">
            <v>4.8998317570180423E-2</v>
          </cell>
          <cell r="Z204">
            <v>4.8083330071318278E-2</v>
          </cell>
          <cell r="AA204">
            <v>5.1099530323593712E-2</v>
          </cell>
          <cell r="AB204">
            <v>5.1870056197493783E-2</v>
          </cell>
          <cell r="AC204">
            <v>5.1717810821911112E-2</v>
          </cell>
          <cell r="AD204">
            <v>4.9228349311088292E-2</v>
          </cell>
          <cell r="AE204">
            <v>4.9792553646870324E-2</v>
          </cell>
          <cell r="AF204">
            <v>4.4621354017194685E-2</v>
          </cell>
          <cell r="AG204">
            <v>4.1219582855127133E-2</v>
          </cell>
          <cell r="AH204">
            <v>3.9542779365146656E-2</v>
          </cell>
          <cell r="AI204">
            <v>3.9959580259025733E-2</v>
          </cell>
          <cell r="AJ204">
            <v>4.0090375700631765E-2</v>
          </cell>
          <cell r="AK204">
            <v>3.9414242148785736E-2</v>
          </cell>
          <cell r="AL204">
            <v>3.7380527065647727E-2</v>
          </cell>
          <cell r="AM204">
            <v>3.3900823399665152E-2</v>
          </cell>
          <cell r="AN204">
            <v>3.3238604793264029E-2</v>
          </cell>
          <cell r="AO204">
            <v>3.082981231002703E-2</v>
          </cell>
          <cell r="AP204">
            <v>2.9573638632733892E-2</v>
          </cell>
          <cell r="AQ204">
            <v>2.7812335765233738E-2</v>
          </cell>
          <cell r="AR204">
            <v>2.4326638472751433E-2</v>
          </cell>
          <cell r="AS204">
            <v>2.1766643621424647E-2</v>
          </cell>
          <cell r="AT204">
            <v>1.9643784936568969E-2</v>
          </cell>
          <cell r="AU204">
            <v>1.6885402398270851E-2</v>
          </cell>
          <cell r="AV204">
            <v>1.4138220526194824E-2</v>
          </cell>
          <cell r="AW204">
            <v>1.1491617060247438E-2</v>
          </cell>
          <cell r="AX204">
            <v>9.5564024547197292E-3</v>
          </cell>
          <cell r="AY204">
            <v>7.1533371829699335E-3</v>
          </cell>
          <cell r="AZ204">
            <v>4.9023652206196281E-3</v>
          </cell>
          <cell r="BA204">
            <v>3.4084579460455723E-3</v>
          </cell>
          <cell r="BB204">
            <v>1.6338324693218075E-3</v>
          </cell>
          <cell r="BC204">
            <v>1.6338322311639786E-3</v>
          </cell>
          <cell r="BD204">
            <v>1.6338322311639786E-3</v>
          </cell>
          <cell r="BE204">
            <v>1.6338322311639786E-3</v>
          </cell>
          <cell r="BF204">
            <v>1.6338322311639786E-3</v>
          </cell>
          <cell r="BG204">
            <v>1.6338322311639786E-3</v>
          </cell>
          <cell r="BH204">
            <v>1.6338322311639786E-3</v>
          </cell>
          <cell r="BI204">
            <v>1.6338322311639786E-3</v>
          </cell>
          <cell r="BJ204">
            <v>1.6338322311639786E-3</v>
          </cell>
        </row>
        <row r="206">
          <cell r="B206" t="str">
            <v>IMOR (%)</v>
          </cell>
        </row>
        <row r="207">
          <cell r="B207">
            <v>169</v>
          </cell>
          <cell r="C207" t="str">
            <v>Cartera de Crédito Total</v>
          </cell>
          <cell r="D207">
            <v>2.4150221729723201E-2</v>
          </cell>
          <cell r="E207">
            <v>2.5477571387011809E-2</v>
          </cell>
          <cell r="F207">
            <v>2.6824118196554472E-2</v>
          </cell>
          <cell r="G207">
            <v>2.9615518629429693E-2</v>
          </cell>
          <cell r="H207">
            <v>3.1476992956006172E-2</v>
          </cell>
          <cell r="I207">
            <v>3.3259523504449905E-2</v>
          </cell>
          <cell r="J207">
            <v>3.3708463206875136E-2</v>
          </cell>
          <cell r="K207">
            <v>3.5123007574942626E-2</v>
          </cell>
          <cell r="L207">
            <v>3.8050874356115337E-2</v>
          </cell>
          <cell r="M207">
            <v>3.8040360816530255E-2</v>
          </cell>
          <cell r="N207">
            <v>3.1372352914934967E-2</v>
          </cell>
          <cell r="O207">
            <v>3.2531564050399156E-2</v>
          </cell>
          <cell r="P207">
            <v>3.2563866735164725E-2</v>
          </cell>
          <cell r="Q207">
            <v>3.3041621418747856E-2</v>
          </cell>
          <cell r="R207">
            <v>3.3961802826472445E-2</v>
          </cell>
          <cell r="S207">
            <v>3.4941017752929744E-2</v>
          </cell>
          <cell r="T207">
            <v>3.4497269199926628E-2</v>
          </cell>
          <cell r="U207">
            <v>3.5020597540811743E-2</v>
          </cell>
          <cell r="V207">
            <v>3.5484145937612822E-2</v>
          </cell>
          <cell r="W207">
            <v>3.5031630180628888E-2</v>
          </cell>
          <cell r="X207">
            <v>3.3690621924098559E-2</v>
          </cell>
          <cell r="Y207">
            <v>3.3763374430724184E-2</v>
          </cell>
          <cell r="Z207">
            <v>3.2714538439130275E-2</v>
          </cell>
          <cell r="AA207">
            <v>3.47591865562656E-2</v>
          </cell>
          <cell r="AB207">
            <v>3.4340776758415362E-2</v>
          </cell>
          <cell r="AC207">
            <v>3.4414717992536294E-2</v>
          </cell>
          <cell r="AD207">
            <v>3.5142682462254098E-2</v>
          </cell>
          <cell r="AE207">
            <v>3.7623457179969497E-2</v>
          </cell>
          <cell r="AF207">
            <v>3.4422700802914423E-2</v>
          </cell>
          <cell r="AG207">
            <v>3.5974597735918483E-2</v>
          </cell>
          <cell r="AH207">
            <v>3.510209382754851E-2</v>
          </cell>
          <cell r="AI207">
            <v>3.5891804442473321E-2</v>
          </cell>
          <cell r="AJ207">
            <v>3.6025440814214937E-2</v>
          </cell>
          <cell r="AK207">
            <v>3.3903505333612173E-2</v>
          </cell>
          <cell r="AL207">
            <v>3.156915472089613E-2</v>
          </cell>
          <cell r="AM207">
            <v>3.1350049917176805E-2</v>
          </cell>
          <cell r="AN207">
            <v>3.042045381990028E-2</v>
          </cell>
          <cell r="AO207">
            <v>3.0762974372944171E-2</v>
          </cell>
          <cell r="AP207">
            <v>3.0922201832794323E-2</v>
          </cell>
          <cell r="AQ207">
            <v>3.0702267558446437E-2</v>
          </cell>
          <cell r="AR207">
            <v>3.0702263116836548E-2</v>
          </cell>
          <cell r="AS207">
            <v>3.0702263116836548E-2</v>
          </cell>
          <cell r="AT207">
            <v>3.0702263116836548E-2</v>
          </cell>
          <cell r="AU207">
            <v>3.0702263116836548E-2</v>
          </cell>
          <cell r="AV207">
            <v>3.0702263116836548E-2</v>
          </cell>
          <cell r="AW207">
            <v>3.0702263116836548E-2</v>
          </cell>
          <cell r="AX207">
            <v>3.0702263116836548E-2</v>
          </cell>
          <cell r="AY207">
            <v>3.0702263116836548E-2</v>
          </cell>
          <cell r="AZ207">
            <v>3.0702263116836548E-2</v>
          </cell>
          <cell r="BA207">
            <v>3.0702263116836548E-2</v>
          </cell>
          <cell r="BB207">
            <v>3.0702263116836548E-2</v>
          </cell>
          <cell r="BC207">
            <v>3.0702263116836548E-2</v>
          </cell>
          <cell r="BD207">
            <v>3.0702263116836548E-2</v>
          </cell>
          <cell r="BE207">
            <v>3.0702263116836548E-2</v>
          </cell>
          <cell r="BF207">
            <v>3.0702263116836548E-2</v>
          </cell>
          <cell r="BG207">
            <v>3.0702263116836548E-2</v>
          </cell>
          <cell r="BH207">
            <v>3.0702263116836548E-2</v>
          </cell>
          <cell r="BI207">
            <v>3.0702263116836548E-2</v>
          </cell>
          <cell r="BJ207">
            <v>3.0702263116836548E-2</v>
          </cell>
        </row>
        <row r="208">
          <cell r="B208">
            <v>170</v>
          </cell>
          <cell r="C208" t="str">
            <v>Cartera Comercial</v>
          </cell>
          <cell r="D208">
            <v>1.2778923423546355E-2</v>
          </cell>
          <cell r="E208">
            <v>1.5016049070523828E-2</v>
          </cell>
          <cell r="F208">
            <v>1.6718146172929695E-2</v>
          </cell>
          <cell r="G208">
            <v>1.951180201002763E-2</v>
          </cell>
          <cell r="H208">
            <v>2.2360876683047756E-2</v>
          </cell>
          <cell r="I208">
            <v>2.4307516232124998E-2</v>
          </cell>
          <cell r="J208">
            <v>2.3218441541825559E-2</v>
          </cell>
          <cell r="K208">
            <v>2.4515519034969402E-2</v>
          </cell>
          <cell r="L208">
            <v>2.8263542629842868E-2</v>
          </cell>
          <cell r="M208">
            <v>2.836755334603408E-2</v>
          </cell>
          <cell r="N208">
            <v>2.319733237363426E-2</v>
          </cell>
          <cell r="O208">
            <v>2.3649717640578882E-2</v>
          </cell>
          <cell r="P208">
            <v>2.4340234839985431E-2</v>
          </cell>
          <cell r="Q208">
            <v>2.4331657046152772E-2</v>
          </cell>
          <cell r="R208">
            <v>2.5211120722305164E-2</v>
          </cell>
          <cell r="S208">
            <v>2.5112731260595159E-2</v>
          </cell>
          <cell r="T208">
            <v>2.402787464636548E-2</v>
          </cell>
          <cell r="U208">
            <v>2.3639830527965661E-2</v>
          </cell>
          <cell r="V208">
            <v>2.353994534642383E-2</v>
          </cell>
          <cell r="W208">
            <v>2.2698643064222302E-2</v>
          </cell>
          <cell r="X208">
            <v>2.2865217389205453E-2</v>
          </cell>
          <cell r="Y208">
            <v>2.2787421098513467E-2</v>
          </cell>
          <cell r="Z208">
            <v>1.9648858366323768E-2</v>
          </cell>
          <cell r="AA208">
            <v>2.2381976657476117E-2</v>
          </cell>
          <cell r="AB208">
            <v>2.1685647847013385E-2</v>
          </cell>
          <cell r="AC208">
            <v>2.0236219596631695E-2</v>
          </cell>
          <cell r="AD208">
            <v>2.0956756829422222E-2</v>
          </cell>
          <cell r="AE208">
            <v>2.3668145737177706E-2</v>
          </cell>
          <cell r="AF208">
            <v>1.9464301971644501E-2</v>
          </cell>
          <cell r="AG208">
            <v>2.1167809193548569E-2</v>
          </cell>
          <cell r="AH208">
            <v>2.0861882803547081E-2</v>
          </cell>
          <cell r="AI208">
            <v>1.9616788070341284E-2</v>
          </cell>
          <cell r="AJ208">
            <v>1.9367716835632653E-2</v>
          </cell>
          <cell r="AK208">
            <v>1.7383690716070658E-2</v>
          </cell>
          <cell r="AL208">
            <v>1.5369759846717776E-2</v>
          </cell>
          <cell r="AM208">
            <v>1.5266615879541475E-2</v>
          </cell>
          <cell r="AN208">
            <v>1.471625249398245E-2</v>
          </cell>
          <cell r="AO208">
            <v>1.4646413205168749E-2</v>
          </cell>
          <cell r="AP208">
            <v>1.4135858205562924E-2</v>
          </cell>
          <cell r="AQ208">
            <v>1.3597723937900541E-2</v>
          </cell>
          <cell r="AR208">
            <v>1.3597719371318817E-2</v>
          </cell>
          <cell r="AS208">
            <v>1.3597719371318817E-2</v>
          </cell>
          <cell r="AT208">
            <v>1.3597719371318817E-2</v>
          </cell>
          <cell r="AU208">
            <v>1.3597719371318817E-2</v>
          </cell>
          <cell r="AV208">
            <v>1.3597719371318817E-2</v>
          </cell>
          <cell r="AW208">
            <v>1.3597719371318817E-2</v>
          </cell>
          <cell r="AX208">
            <v>1.3597719371318817E-2</v>
          </cell>
          <cell r="AY208">
            <v>1.3597719371318817E-2</v>
          </cell>
          <cell r="AZ208">
            <v>1.3597719371318817E-2</v>
          </cell>
          <cell r="BA208">
            <v>1.3597719371318817E-2</v>
          </cell>
          <cell r="BB208">
            <v>1.3597719371318817E-2</v>
          </cell>
          <cell r="BC208">
            <v>1.3597719371318817E-2</v>
          </cell>
          <cell r="BD208">
            <v>1.3597719371318817E-2</v>
          </cell>
          <cell r="BE208">
            <v>1.3597719371318817E-2</v>
          </cell>
          <cell r="BF208">
            <v>1.3597719371318817E-2</v>
          </cell>
          <cell r="BG208">
            <v>1.3597719371318817E-2</v>
          </cell>
          <cell r="BH208">
            <v>1.3597719371318817E-2</v>
          </cell>
          <cell r="BI208">
            <v>1.3597719371318817E-2</v>
          </cell>
          <cell r="BJ208">
            <v>1.3597719371318817E-2</v>
          </cell>
        </row>
        <row r="209">
          <cell r="B209">
            <v>171</v>
          </cell>
          <cell r="C209" t="str">
            <v>Cartera Empresas</v>
          </cell>
          <cell r="D209">
            <v>1.8633251841108537E-2</v>
          </cell>
          <cell r="E209">
            <v>2.1692759436258605E-2</v>
          </cell>
          <cell r="F209">
            <v>2.4307813457232447E-2</v>
          </cell>
          <cell r="G209">
            <v>2.8467158475425892E-2</v>
          </cell>
          <cell r="H209">
            <v>3.183480832561765E-2</v>
          </cell>
          <cell r="I209">
            <v>3.4846289544261555E-2</v>
          </cell>
          <cell r="J209">
            <v>3.3525924690482246E-2</v>
          </cell>
          <cell r="K209">
            <v>3.1297864580570371E-2</v>
          </cell>
          <cell r="L209">
            <v>3.6489589036312525E-2</v>
          </cell>
          <cell r="M209">
            <v>3.6518168618089722E-2</v>
          </cell>
          <cell r="N209">
            <v>3.3376436159562886E-2</v>
          </cell>
          <cell r="O209">
            <v>3.4513149692586197E-2</v>
          </cell>
          <cell r="P209">
            <v>3.5530693834383738E-2</v>
          </cell>
          <cell r="Q209">
            <v>3.5574298969322161E-2</v>
          </cell>
          <cell r="R209">
            <v>3.6730004940401413E-2</v>
          </cell>
          <cell r="S209">
            <v>3.5210074113720388E-2</v>
          </cell>
          <cell r="T209">
            <v>3.3952812107253372E-2</v>
          </cell>
          <cell r="U209">
            <v>3.3121947653287208E-2</v>
          </cell>
          <cell r="V209">
            <v>3.2330656031091955E-2</v>
          </cell>
          <cell r="W209">
            <v>3.1113132802658962E-2</v>
          </cell>
          <cell r="X209">
            <v>3.0917839861457706E-2</v>
          </cell>
          <cell r="Y209">
            <v>3.0692763109163308E-2</v>
          </cell>
          <cell r="Z209">
            <v>2.6608570302139888E-2</v>
          </cell>
          <cell r="AA209">
            <v>3.0843399096695902E-2</v>
          </cell>
          <cell r="AB209">
            <v>2.9977626020902409E-2</v>
          </cell>
          <cell r="AC209">
            <v>2.8414142328831653E-2</v>
          </cell>
          <cell r="AD209">
            <v>2.9052347108674631E-2</v>
          </cell>
          <cell r="AE209">
            <v>3.2687080084297861E-2</v>
          </cell>
          <cell r="AF209">
            <v>2.689269691526109E-2</v>
          </cell>
          <cell r="AG209">
            <v>2.8844424464541624E-2</v>
          </cell>
          <cell r="AH209">
            <v>2.8821590597642319E-2</v>
          </cell>
          <cell r="AI209">
            <v>2.762995143920333E-2</v>
          </cell>
          <cell r="AJ209">
            <v>2.7194885186996101E-2</v>
          </cell>
          <cell r="AK209">
            <v>2.4128836079534442E-2</v>
          </cell>
          <cell r="AL209">
            <v>2.1126200864870891E-2</v>
          </cell>
          <cell r="AM209">
            <v>2.0928302502047299E-2</v>
          </cell>
          <cell r="AN209">
            <v>1.9976315698835539E-2</v>
          </cell>
          <cell r="AO209">
            <v>2.0062171903914933E-2</v>
          </cell>
          <cell r="AP209">
            <v>1.942422162939492E-2</v>
          </cell>
          <cell r="AQ209">
            <v>1.8598354591540071E-2</v>
          </cell>
          <cell r="AR209">
            <v>1.8598347902297974E-2</v>
          </cell>
          <cell r="AS209">
            <v>1.8598347902297974E-2</v>
          </cell>
          <cell r="AT209">
            <v>1.8598347902297974E-2</v>
          </cell>
          <cell r="AU209">
            <v>1.8598347902297974E-2</v>
          </cell>
          <cell r="AV209">
            <v>1.8598347902297974E-2</v>
          </cell>
          <cell r="AW209">
            <v>1.8598347902297974E-2</v>
          </cell>
          <cell r="AX209">
            <v>1.8598347902297974E-2</v>
          </cell>
          <cell r="AY209">
            <v>1.8598347902297974E-2</v>
          </cell>
          <cell r="AZ209">
            <v>1.8598347902297974E-2</v>
          </cell>
          <cell r="BA209">
            <v>1.8598347902297974E-2</v>
          </cell>
          <cell r="BB209">
            <v>1.8598347902297974E-2</v>
          </cell>
          <cell r="BC209">
            <v>1.8598347902297974E-2</v>
          </cell>
          <cell r="BD209">
            <v>1.8598347902297974E-2</v>
          </cell>
          <cell r="BE209">
            <v>1.8598347902297974E-2</v>
          </cell>
          <cell r="BF209">
            <v>1.8598347902297974E-2</v>
          </cell>
          <cell r="BG209">
            <v>1.8598347902297974E-2</v>
          </cell>
          <cell r="BH209">
            <v>1.8598347902297974E-2</v>
          </cell>
          <cell r="BI209">
            <v>1.8598347902297974E-2</v>
          </cell>
          <cell r="BJ209">
            <v>1.8598347902297974E-2</v>
          </cell>
        </row>
        <row r="210">
          <cell r="B210">
            <v>172</v>
          </cell>
          <cell r="C210" t="str">
            <v>Cartera Entidades Financieras</v>
          </cell>
          <cell r="D210">
            <v>6.619996929021509E-6</v>
          </cell>
          <cell r="E210">
            <v>3.9847009845169742E-4</v>
          </cell>
          <cell r="F210">
            <v>7.3770685944539341E-4</v>
          </cell>
          <cell r="G210">
            <v>7.5192672446772473E-4</v>
          </cell>
          <cell r="H210">
            <v>8.0225076513951101E-4</v>
          </cell>
          <cell r="I210">
            <v>1.0033581135944539E-3</v>
          </cell>
          <cell r="J210">
            <v>8.2661868178491508E-4</v>
          </cell>
          <cell r="K210">
            <v>2.219521878666368E-4</v>
          </cell>
          <cell r="L210">
            <v>2.2733314241811566E-4</v>
          </cell>
          <cell r="M210">
            <v>9.3940063605377016E-4</v>
          </cell>
          <cell r="N210">
            <v>1.488230440865352E-4</v>
          </cell>
          <cell r="O210">
            <v>1.2724949924141412E-4</v>
          </cell>
          <cell r="P210">
            <v>2.2767288891382267E-4</v>
          </cell>
          <cell r="Q210">
            <v>1.1936577166323833E-4</v>
          </cell>
          <cell r="R210">
            <v>1.3060603777233904E-4</v>
          </cell>
          <cell r="S210">
            <v>1.3516041453180932E-4</v>
          </cell>
          <cell r="T210">
            <v>9.1616650461944968E-4</v>
          </cell>
          <cell r="U210">
            <v>1.7753834632086679E-4</v>
          </cell>
          <cell r="V210">
            <v>4.1129248599096205E-4</v>
          </cell>
          <cell r="W210">
            <v>3.0760726178908036E-3</v>
          </cell>
          <cell r="X210">
            <v>3.2934911607468169E-3</v>
          </cell>
          <cell r="Y210">
            <v>5.4589645710769541E-3</v>
          </cell>
          <cell r="Z210">
            <v>5.6165530824079622E-3</v>
          </cell>
          <cell r="AA210">
            <v>6.0490827706888208E-3</v>
          </cell>
          <cell r="AB210">
            <v>5.5093302299646851E-3</v>
          </cell>
          <cell r="AC210">
            <v>4.2602483505885091E-3</v>
          </cell>
          <cell r="AD210">
            <v>6.3139333600563414E-3</v>
          </cell>
          <cell r="AE210">
            <v>5.4964815324629705E-3</v>
          </cell>
          <cell r="AF210">
            <v>4.5620483452454945E-3</v>
          </cell>
          <cell r="AG210">
            <v>0</v>
          </cell>
          <cell r="AH210">
            <v>0</v>
          </cell>
          <cell r="AI210">
            <v>1.2514730700896478E-3</v>
          </cell>
          <cell r="AJ210">
            <v>0</v>
          </cell>
          <cell r="AK210">
            <v>0</v>
          </cell>
          <cell r="AL210">
            <v>0</v>
          </cell>
          <cell r="AM210">
            <v>0</v>
          </cell>
          <cell r="AN210">
            <v>5.1104469879696716E-3</v>
          </cell>
          <cell r="AO210">
            <v>5.1675108650932923E-3</v>
          </cell>
          <cell r="AP210">
            <v>4.5624918923270249E-3</v>
          </cell>
          <cell r="AQ210">
            <v>3.8703922119775139E-3</v>
          </cell>
          <cell r="AR210">
            <v>3.8703903555870056E-3</v>
          </cell>
          <cell r="AS210">
            <v>3.8703903555870056E-3</v>
          </cell>
          <cell r="AT210">
            <v>3.8703903555870056E-3</v>
          </cell>
          <cell r="AU210">
            <v>3.8703903555870056E-3</v>
          </cell>
          <cell r="AV210">
            <v>3.8703903555870056E-3</v>
          </cell>
          <cell r="AW210">
            <v>3.8703903555870056E-3</v>
          </cell>
          <cell r="AX210">
            <v>3.8703903555870056E-3</v>
          </cell>
          <cell r="AY210">
            <v>3.8703903555870056E-3</v>
          </cell>
          <cell r="AZ210">
            <v>3.8703903555870056E-3</v>
          </cell>
          <cell r="BA210">
            <v>3.8703903555870056E-3</v>
          </cell>
          <cell r="BB210">
            <v>3.8703903555870056E-3</v>
          </cell>
          <cell r="BC210">
            <v>3.8703903555870056E-3</v>
          </cell>
          <cell r="BD210">
            <v>3.8703903555870056E-3</v>
          </cell>
          <cell r="BE210">
            <v>3.8703903555870056E-3</v>
          </cell>
          <cell r="BF210">
            <v>3.8703903555870056E-3</v>
          </cell>
          <cell r="BG210">
            <v>3.8703903555870056E-3</v>
          </cell>
          <cell r="BH210">
            <v>3.8703903555870056E-3</v>
          </cell>
          <cell r="BI210">
            <v>3.8703903555870056E-3</v>
          </cell>
          <cell r="BJ210">
            <v>3.8703903555870056E-3</v>
          </cell>
        </row>
        <row r="211">
          <cell r="B211">
            <v>173</v>
          </cell>
          <cell r="C211" t="str">
            <v>Cartera Bancarias</v>
          </cell>
          <cell r="BG211">
            <v>173</v>
          </cell>
          <cell r="BH211">
            <v>173</v>
          </cell>
          <cell r="BI211">
            <v>173</v>
          </cell>
          <cell r="BJ211">
            <v>173</v>
          </cell>
        </row>
        <row r="212">
          <cell r="B212">
            <v>174</v>
          </cell>
          <cell r="C212" t="str">
            <v>Cartera No Bancarias</v>
          </cell>
          <cell r="BG212">
            <v>174</v>
          </cell>
          <cell r="BH212">
            <v>174</v>
          </cell>
          <cell r="BI212">
            <v>174</v>
          </cell>
          <cell r="BJ212">
            <v>174</v>
          </cell>
        </row>
        <row r="213">
          <cell r="B213">
            <v>175</v>
          </cell>
          <cell r="C213" t="str">
            <v>Cartera Entidades Gubernamentales</v>
          </cell>
          <cell r="D213">
            <v>0</v>
          </cell>
          <cell r="E213">
            <v>1.935442672921586E-4</v>
          </cell>
          <cell r="F213">
            <v>1.6492272721078559E-4</v>
          </cell>
          <cell r="G213">
            <v>9.9226612333224356E-5</v>
          </cell>
          <cell r="H213">
            <v>5.2981434197365053E-5</v>
          </cell>
          <cell r="I213">
            <v>5.4785798603044657E-6</v>
          </cell>
          <cell r="J213">
            <v>0</v>
          </cell>
          <cell r="K213">
            <v>8.9217992871085377E-3</v>
          </cell>
          <cell r="L213">
            <v>9.0401038622020605E-3</v>
          </cell>
          <cell r="M213">
            <v>9.0511542209592202E-3</v>
          </cell>
          <cell r="N213">
            <v>0</v>
          </cell>
          <cell r="O213">
            <v>1.5061885640288899E-4</v>
          </cell>
          <cell r="P213">
            <v>0</v>
          </cell>
          <cell r="Q213">
            <v>9.1678855935268499E-6</v>
          </cell>
          <cell r="R213">
            <v>2.5901938312899477E-5</v>
          </cell>
          <cell r="S213">
            <v>1.7128789240816156E-3</v>
          </cell>
          <cell r="T213">
            <v>1.7652415216111617E-3</v>
          </cell>
          <cell r="U213">
            <v>2.17130742935543E-3</v>
          </cell>
          <cell r="V213">
            <v>3.3055166947488102E-3</v>
          </cell>
          <cell r="W213">
            <v>3.6158981627095852E-3</v>
          </cell>
          <cell r="X213">
            <v>4.0726015328410997E-3</v>
          </cell>
          <cell r="Y213">
            <v>3.1174990113123336E-3</v>
          </cell>
          <cell r="Z213">
            <v>2.2455742062806152E-3</v>
          </cell>
          <cell r="AA213">
            <v>1.5755011165138639E-3</v>
          </cell>
          <cell r="AB213">
            <v>1.4165073346407531E-3</v>
          </cell>
          <cell r="AC213">
            <v>1.2047479396659054E-3</v>
          </cell>
          <cell r="AD213">
            <v>6.6942469872764712E-6</v>
          </cell>
          <cell r="AE213">
            <v>6.7478982455953453E-6</v>
          </cell>
          <cell r="AF213">
            <v>6.633329241877201E-6</v>
          </cell>
          <cell r="AG213">
            <v>6.8727585042041459E-6</v>
          </cell>
          <cell r="AH213">
            <v>6.4516806669689552E-6</v>
          </cell>
          <cell r="AI213">
            <v>1.0330671365366054E-5</v>
          </cell>
          <cell r="AJ213">
            <v>1.5173295235756114E-5</v>
          </cell>
          <cell r="AK213">
            <v>1.9874243268248908E-5</v>
          </cell>
          <cell r="AL213">
            <v>1.7942029144977659E-5</v>
          </cell>
          <cell r="AM213">
            <v>1.7711244222438876E-5</v>
          </cell>
          <cell r="AN213">
            <v>1.7937259905932921E-5</v>
          </cell>
          <cell r="AO213">
            <v>1.7395795352398127E-5</v>
          </cell>
          <cell r="AP213">
            <v>1.7318501097808825E-5</v>
          </cell>
          <cell r="AQ213">
            <v>1.7157585337100321E-5</v>
          </cell>
          <cell r="AR213">
            <v>1.715758116915822E-5</v>
          </cell>
          <cell r="AS213">
            <v>1.715758116915822E-5</v>
          </cell>
          <cell r="AT213">
            <v>1.715758116915822E-5</v>
          </cell>
          <cell r="AU213">
            <v>1.715758116915822E-5</v>
          </cell>
          <cell r="AV213">
            <v>1.715758116915822E-5</v>
          </cell>
          <cell r="AW213">
            <v>1.715758116915822E-5</v>
          </cell>
          <cell r="AX213">
            <v>1.715758116915822E-5</v>
          </cell>
          <cell r="AY213">
            <v>1.715758116915822E-5</v>
          </cell>
          <cell r="AZ213">
            <v>1.715758116915822E-5</v>
          </cell>
          <cell r="BA213">
            <v>1.715758116915822E-5</v>
          </cell>
          <cell r="BB213">
            <v>1.715758116915822E-5</v>
          </cell>
          <cell r="BC213">
            <v>1.715758116915822E-5</v>
          </cell>
          <cell r="BD213">
            <v>1.715758116915822E-5</v>
          </cell>
          <cell r="BE213">
            <v>1.715758116915822E-5</v>
          </cell>
          <cell r="BF213">
            <v>1.715758116915822E-5</v>
          </cell>
          <cell r="BG213">
            <v>1.715758116915822E-5</v>
          </cell>
          <cell r="BH213">
            <v>1.715758116915822E-5</v>
          </cell>
          <cell r="BI213">
            <v>1.715758116915822E-5</v>
          </cell>
          <cell r="BJ213">
            <v>1.715758116915822E-5</v>
          </cell>
        </row>
        <row r="214">
          <cell r="B214">
            <v>176</v>
          </cell>
          <cell r="C214" t="str">
            <v>Cartera Estados y Municipios</v>
          </cell>
        </row>
        <row r="215">
          <cell r="B215">
            <v>177</v>
          </cell>
          <cell r="C215" t="str">
            <v>Cartera Gubernamental Otros</v>
          </cell>
        </row>
        <row r="216">
          <cell r="B216">
            <v>178</v>
          </cell>
          <cell r="C216" t="str">
            <v>Cartera Consumo</v>
          </cell>
          <cell r="D216">
            <v>3.8052536003404851E-2</v>
          </cell>
          <cell r="E216">
            <v>3.8110196526956908E-2</v>
          </cell>
          <cell r="F216">
            <v>3.8568630657258109E-2</v>
          </cell>
          <cell r="G216">
            <v>4.0957668932280804E-2</v>
          </cell>
          <cell r="H216">
            <v>3.9692230192601485E-2</v>
          </cell>
          <cell r="I216">
            <v>3.9699896139419891E-2</v>
          </cell>
          <cell r="J216">
            <v>4.117925666696523E-2</v>
          </cell>
          <cell r="K216">
            <v>4.1805616641129896E-2</v>
          </cell>
          <cell r="L216">
            <v>4.2335130583230081E-2</v>
          </cell>
          <cell r="M216">
            <v>3.9820612845807353E-2</v>
          </cell>
          <cell r="N216">
            <v>3.7751276979994031E-2</v>
          </cell>
          <cell r="O216">
            <v>3.8242056389635459E-2</v>
          </cell>
          <cell r="P216">
            <v>3.5750755929101111E-2</v>
          </cell>
          <cell r="Q216">
            <v>3.6605274606063838E-2</v>
          </cell>
          <cell r="R216">
            <v>3.8161880711239084E-2</v>
          </cell>
          <cell r="S216">
            <v>4.1865779654681745E-2</v>
          </cell>
          <cell r="T216">
            <v>4.0294446464549154E-2</v>
          </cell>
          <cell r="U216">
            <v>4.1845051038605384E-2</v>
          </cell>
          <cell r="V216">
            <v>4.1832183286227717E-2</v>
          </cell>
          <cell r="W216">
            <v>4.0266009225589372E-2</v>
          </cell>
          <cell r="X216">
            <v>4.3510928563757087E-2</v>
          </cell>
          <cell r="Y216">
            <v>4.1948456808007038E-2</v>
          </cell>
          <cell r="Z216">
            <v>4.4069300667109915E-2</v>
          </cell>
          <cell r="AA216">
            <v>4.3502919044132567E-2</v>
          </cell>
          <cell r="AB216">
            <v>4.17878594575634E-2</v>
          </cell>
          <cell r="AC216">
            <v>4.3279021561355553E-2</v>
          </cell>
          <cell r="AD216">
            <v>4.3179289512659057E-2</v>
          </cell>
          <cell r="AE216">
            <v>4.6753154796059702E-2</v>
          </cell>
          <cell r="AF216">
            <v>4.1129050477828812E-2</v>
          </cell>
          <cell r="AG216">
            <v>4.2860915372564139E-2</v>
          </cell>
          <cell r="AH216">
            <v>4.0175247213241616E-2</v>
          </cell>
          <cell r="AI216">
            <v>4.2708296436661575E-2</v>
          </cell>
          <cell r="AJ216">
            <v>4.2969175746002841E-2</v>
          </cell>
          <cell r="AK216">
            <v>3.97742291166246E-2</v>
          </cell>
          <cell r="AL216">
            <v>3.9458578123191972E-2</v>
          </cell>
          <cell r="AM216">
            <v>3.7914249577024925E-2</v>
          </cell>
          <cell r="AN216">
            <v>3.5601495407354404E-2</v>
          </cell>
          <cell r="AO216">
            <v>3.7286991171073258E-2</v>
          </cell>
          <cell r="AP216">
            <v>3.8724395978424121E-2</v>
          </cell>
          <cell r="AQ216">
            <v>3.9852970031883282E-2</v>
          </cell>
          <cell r="AR216">
            <v>3.9852946996688843E-2</v>
          </cell>
          <cell r="AS216">
            <v>3.9852946996688843E-2</v>
          </cell>
          <cell r="AT216">
            <v>3.9852946996688843E-2</v>
          </cell>
          <cell r="AU216">
            <v>3.9852946996688843E-2</v>
          </cell>
          <cell r="AV216">
            <v>3.9852946996688843E-2</v>
          </cell>
          <cell r="AW216">
            <v>3.9852946996688843E-2</v>
          </cell>
          <cell r="AX216">
            <v>3.9852946996688843E-2</v>
          </cell>
          <cell r="AY216">
            <v>3.9852946996688843E-2</v>
          </cell>
          <cell r="AZ216">
            <v>3.9852946996688843E-2</v>
          </cell>
          <cell r="BA216">
            <v>3.9852946996688843E-2</v>
          </cell>
          <cell r="BB216">
            <v>3.9852946996688843E-2</v>
          </cell>
          <cell r="BC216">
            <v>3.9852946996688843E-2</v>
          </cell>
          <cell r="BD216">
            <v>3.9852946996688843E-2</v>
          </cell>
          <cell r="BE216">
            <v>3.9852946996688843E-2</v>
          </cell>
          <cell r="BF216">
            <v>3.9852946996688843E-2</v>
          </cell>
          <cell r="BG216">
            <v>3.9852946996688843E-2</v>
          </cell>
          <cell r="BH216">
            <v>3.9852946996688843E-2</v>
          </cell>
          <cell r="BI216">
            <v>3.9852946996688843E-2</v>
          </cell>
          <cell r="BJ216">
            <v>3.9852946996688843E-2</v>
          </cell>
        </row>
        <row r="217">
          <cell r="B217">
            <v>179</v>
          </cell>
          <cell r="C217" t="str">
            <v>Cartera TDC</v>
          </cell>
          <cell r="D217">
            <v>4.9582269275023946E-2</v>
          </cell>
          <cell r="E217">
            <v>5.1078870431732801E-2</v>
          </cell>
          <cell r="F217">
            <v>5.2191084439277412E-2</v>
          </cell>
          <cell r="G217">
            <v>5.2883610287850352E-2</v>
          </cell>
          <cell r="H217">
            <v>5.3018875448052095E-2</v>
          </cell>
          <cell r="I217">
            <v>5.2321167064379552E-2</v>
          </cell>
          <cell r="J217">
            <v>5.1916098037594942E-2</v>
          </cell>
          <cell r="K217">
            <v>5.3202402845770047E-2</v>
          </cell>
          <cell r="L217">
            <v>5.3985586344383177E-2</v>
          </cell>
          <cell r="M217">
            <v>5.199587291666883E-2</v>
          </cell>
          <cell r="N217">
            <v>4.8562295902980793E-2</v>
          </cell>
          <cell r="O217">
            <v>4.6108332562528324E-2</v>
          </cell>
          <cell r="P217">
            <v>4.5189068669619199E-2</v>
          </cell>
          <cell r="Q217">
            <v>4.7311785885605279E-2</v>
          </cell>
          <cell r="R217">
            <v>4.8703810597421945E-2</v>
          </cell>
          <cell r="S217">
            <v>4.9119043996211059E-2</v>
          </cell>
          <cell r="T217">
            <v>4.9390269926922234E-2</v>
          </cell>
          <cell r="U217">
            <v>4.7616194152559355E-2</v>
          </cell>
          <cell r="V217">
            <v>4.7372339871938979E-2</v>
          </cell>
          <cell r="W217">
            <v>4.8390285183850523E-2</v>
          </cell>
          <cell r="X217">
            <v>4.9748588786670572E-2</v>
          </cell>
          <cell r="Y217">
            <v>5.0205823847351984E-2</v>
          </cell>
          <cell r="Z217">
            <v>4.8951255127722165E-2</v>
          </cell>
          <cell r="AA217">
            <v>4.7403963336624236E-2</v>
          </cell>
          <cell r="AB217">
            <v>4.8402225034588527E-2</v>
          </cell>
          <cell r="AC217">
            <v>5.1614182217159271E-2</v>
          </cell>
          <cell r="AD217">
            <v>5.1509243805296867E-2</v>
          </cell>
          <cell r="AE217">
            <v>5.2998273546027534E-2</v>
          </cell>
          <cell r="AF217">
            <v>4.6062208762605236E-2</v>
          </cell>
          <cell r="AG217">
            <v>4.5828288207349042E-2</v>
          </cell>
          <cell r="AH217">
            <v>4.6148054012915732E-2</v>
          </cell>
          <cell r="AI217">
            <v>4.6441344879022829E-2</v>
          </cell>
          <cell r="AJ217">
            <v>4.722759530173009E-2</v>
          </cell>
          <cell r="AK217">
            <v>4.5212751125469658E-2</v>
          </cell>
          <cell r="AL217">
            <v>4.0434985358888786E-2</v>
          </cell>
          <cell r="AM217">
            <v>3.7772169634265364E-2</v>
          </cell>
          <cell r="AN217">
            <v>3.8127856111793951E-2</v>
          </cell>
          <cell r="AO217">
            <v>4.2853633728240012E-2</v>
          </cell>
          <cell r="AP217">
            <v>4.5934637644557692E-2</v>
          </cell>
          <cell r="AQ217">
            <v>4.7600419662124097E-2</v>
          </cell>
          <cell r="AR217">
            <v>4.7600418329238892E-2</v>
          </cell>
          <cell r="AS217">
            <v>4.7600418329238892E-2</v>
          </cell>
          <cell r="AT217">
            <v>4.7600418329238892E-2</v>
          </cell>
          <cell r="AU217">
            <v>4.7600418329238892E-2</v>
          </cell>
          <cell r="AV217">
            <v>4.7600418329238892E-2</v>
          </cell>
          <cell r="AW217">
            <v>4.7600418329238892E-2</v>
          </cell>
          <cell r="AX217">
            <v>4.7600418329238892E-2</v>
          </cell>
          <cell r="AY217">
            <v>4.7600418329238892E-2</v>
          </cell>
          <cell r="AZ217">
            <v>4.7600418329238892E-2</v>
          </cell>
          <cell r="BA217">
            <v>4.7600418329238892E-2</v>
          </cell>
          <cell r="BB217">
            <v>4.7600418329238892E-2</v>
          </cell>
          <cell r="BC217">
            <v>4.7600418329238892E-2</v>
          </cell>
          <cell r="BD217">
            <v>4.7600418329238892E-2</v>
          </cell>
          <cell r="BE217">
            <v>4.7600418329238892E-2</v>
          </cell>
          <cell r="BF217">
            <v>4.7600418329238892E-2</v>
          </cell>
          <cell r="BG217">
            <v>4.7600418329238892E-2</v>
          </cell>
          <cell r="BH217">
            <v>4.7600418329238892E-2</v>
          </cell>
          <cell r="BI217">
            <v>4.7600418329238892E-2</v>
          </cell>
          <cell r="BJ217">
            <v>4.7600418329238892E-2</v>
          </cell>
        </row>
        <row r="218">
          <cell r="B218">
            <v>180</v>
          </cell>
          <cell r="C218" t="str">
            <v>Cartera Personales</v>
          </cell>
          <cell r="D218">
            <v>3.8384904323940226E-2</v>
          </cell>
          <cell r="E218">
            <v>3.8519608965514714E-2</v>
          </cell>
          <cell r="F218">
            <v>3.8530015992599927E-2</v>
          </cell>
          <cell r="G218">
            <v>5.0666900631986249E-2</v>
          </cell>
          <cell r="H218">
            <v>4.5115614628919887E-2</v>
          </cell>
          <cell r="I218">
            <v>4.8647442129289356E-2</v>
          </cell>
          <cell r="J218">
            <v>6.1662330341724018E-2</v>
          </cell>
          <cell r="K218">
            <v>6.1833158560827765E-2</v>
          </cell>
          <cell r="L218">
            <v>6.4892599359914968E-2</v>
          </cell>
          <cell r="M218">
            <v>5.6768241463972226E-2</v>
          </cell>
          <cell r="N218">
            <v>5.8268506276357511E-2</v>
          </cell>
          <cell r="O218">
            <v>6.7991331224933185E-2</v>
          </cell>
          <cell r="P218">
            <v>5.8818943513263319E-2</v>
          </cell>
          <cell r="Q218">
            <v>5.9781382732274221E-2</v>
          </cell>
          <cell r="R218">
            <v>6.2608976768159366E-2</v>
          </cell>
          <cell r="S218">
            <v>7.837983584976807E-2</v>
          </cell>
          <cell r="T218">
            <v>6.8010954898340539E-2</v>
          </cell>
          <cell r="U218">
            <v>8.0355443056871936E-2</v>
          </cell>
          <cell r="V218">
            <v>7.9252197428441654E-2</v>
          </cell>
          <cell r="W218">
            <v>6.7085076738752386E-2</v>
          </cell>
          <cell r="X218">
            <v>7.5202796105853509E-2</v>
          </cell>
          <cell r="Y218">
            <v>5.8856407864221617E-2</v>
          </cell>
          <cell r="Z218">
            <v>7.1860920412762472E-2</v>
          </cell>
          <cell r="AA218">
            <v>7.4039525333806144E-2</v>
          </cell>
          <cell r="AB218">
            <v>6.4642672260185746E-2</v>
          </cell>
          <cell r="AC218">
            <v>6.4835431383967829E-2</v>
          </cell>
          <cell r="AD218">
            <v>6.4911638038916503E-2</v>
          </cell>
          <cell r="AE218">
            <v>7.6327183623652956E-2</v>
          </cell>
          <cell r="AF218">
            <v>6.8655428707314489E-2</v>
          </cell>
          <cell r="AG218">
            <v>7.2930859462430386E-2</v>
          </cell>
          <cell r="AH218">
            <v>6.1805363773778182E-2</v>
          </cell>
          <cell r="AI218">
            <v>6.9601949813783939E-2</v>
          </cell>
          <cell r="AJ218">
            <v>6.8014756992999137E-2</v>
          </cell>
          <cell r="AK218">
            <v>5.8737921050796317E-2</v>
          </cell>
          <cell r="AL218">
            <v>6.7489543779162706E-2</v>
          </cell>
          <cell r="AM218">
            <v>6.8419694140183118E-2</v>
          </cell>
          <cell r="AN218">
            <v>5.9600781624035828E-2</v>
          </cell>
          <cell r="AO218">
            <v>5.915035866397924E-2</v>
          </cell>
          <cell r="AP218">
            <v>6.0691017087871606E-2</v>
          </cell>
          <cell r="AQ218">
            <v>6.3616087532682011E-2</v>
          </cell>
          <cell r="AR218">
            <v>6.3616037368774414E-2</v>
          </cell>
          <cell r="AS218">
            <v>6.3616037368774414E-2</v>
          </cell>
          <cell r="AT218">
            <v>6.3616037368774414E-2</v>
          </cell>
          <cell r="AU218">
            <v>6.3616037368774414E-2</v>
          </cell>
          <cell r="AV218">
            <v>6.3616037368774414E-2</v>
          </cell>
          <cell r="AW218">
            <v>6.3616037368774414E-2</v>
          </cell>
          <cell r="AX218">
            <v>6.3616037368774414E-2</v>
          </cell>
          <cell r="AY218">
            <v>6.3616037368774414E-2</v>
          </cell>
          <cell r="AZ218">
            <v>6.3616037368774414E-2</v>
          </cell>
          <cell r="BA218">
            <v>6.3616037368774414E-2</v>
          </cell>
          <cell r="BB218">
            <v>6.3616037368774414E-2</v>
          </cell>
          <cell r="BC218">
            <v>6.3616037368774414E-2</v>
          </cell>
          <cell r="BD218">
            <v>6.3616037368774414E-2</v>
          </cell>
          <cell r="BE218">
            <v>6.3616037368774414E-2</v>
          </cell>
          <cell r="BF218">
            <v>6.3616037368774414E-2</v>
          </cell>
          <cell r="BG218">
            <v>6.3616037368774414E-2</v>
          </cell>
          <cell r="BH218">
            <v>6.3616037368774414E-2</v>
          </cell>
          <cell r="BI218">
            <v>6.3616037368774414E-2</v>
          </cell>
          <cell r="BJ218">
            <v>6.3616037368774414E-2</v>
          </cell>
        </row>
        <row r="219">
          <cell r="B219">
            <v>181</v>
          </cell>
          <cell r="C219" t="str">
            <v>Cartera Nómina</v>
          </cell>
          <cell r="D219">
            <v>2.2935514415968288E-2</v>
          </cell>
          <cell r="E219">
            <v>1.9889833859449368E-2</v>
          </cell>
          <cell r="F219">
            <v>1.9031190088108264E-2</v>
          </cell>
          <cell r="G219">
            <v>2.3463500289413984E-2</v>
          </cell>
          <cell r="H219">
            <v>2.0402625674025354E-2</v>
          </cell>
          <cell r="I219">
            <v>2.1191403366011712E-2</v>
          </cell>
          <cell r="J219">
            <v>2.3684264378957275E-2</v>
          </cell>
          <cell r="K219">
            <v>2.2823576242506607E-2</v>
          </cell>
          <cell r="L219">
            <v>2.2649844038284028E-2</v>
          </cell>
          <cell r="M219">
            <v>1.9947046758795519E-2</v>
          </cell>
          <cell r="N219">
            <v>2.0646546040096112E-2</v>
          </cell>
          <cell r="O219">
            <v>2.4815695400607411E-2</v>
          </cell>
          <cell r="P219">
            <v>2.0304314128058724E-2</v>
          </cell>
          <cell r="Q219">
            <v>1.9379962979507167E-2</v>
          </cell>
          <cell r="R219">
            <v>2.116431485419959E-2</v>
          </cell>
          <cell r="S219">
            <v>3.0571436751116201E-2</v>
          </cell>
          <cell r="T219">
            <v>2.8023074752920193E-2</v>
          </cell>
          <cell r="U219">
            <v>3.3281792155273694E-2</v>
          </cell>
          <cell r="V219">
            <v>3.3983456338622958E-2</v>
          </cell>
          <cell r="W219">
            <v>2.9228089055422801E-2</v>
          </cell>
          <cell r="X219">
            <v>3.592668990107669E-2</v>
          </cell>
          <cell r="Y219">
            <v>3.3171960670161871E-2</v>
          </cell>
          <cell r="Z219">
            <v>4.0557144021173497E-2</v>
          </cell>
          <cell r="AA219">
            <v>4.1756007769871539E-2</v>
          </cell>
          <cell r="AB219">
            <v>3.5330510500488667E-2</v>
          </cell>
          <cell r="AC219">
            <v>3.3527172479773215E-2</v>
          </cell>
          <cell r="AD219">
            <v>3.286406591778375E-2</v>
          </cell>
          <cell r="AE219">
            <v>4.0179808746737128E-2</v>
          </cell>
          <cell r="AF219">
            <v>3.5650878285999957E-2</v>
          </cell>
          <cell r="AG219">
            <v>3.9782137553145074E-2</v>
          </cell>
          <cell r="AH219">
            <v>3.214425630331455E-2</v>
          </cell>
          <cell r="AI219">
            <v>3.8318642880874179E-2</v>
          </cell>
          <cell r="AJ219">
            <v>3.771429329442854E-2</v>
          </cell>
          <cell r="AK219">
            <v>3.2752155059064085E-2</v>
          </cell>
          <cell r="AL219">
            <v>3.8175068180358443E-2</v>
          </cell>
          <cell r="AM219">
            <v>3.729554879893153E-2</v>
          </cell>
          <cell r="AN219">
            <v>3.0886255220902943E-2</v>
          </cell>
          <cell r="AO219">
            <v>2.7921422941745482E-2</v>
          </cell>
          <cell r="AP219">
            <v>2.6261277441125053E-2</v>
          </cell>
          <cell r="AQ219">
            <v>2.6191596231906568E-2</v>
          </cell>
          <cell r="AR219">
            <v>2.6191592216491699E-2</v>
          </cell>
          <cell r="AS219">
            <v>2.6191592216491699E-2</v>
          </cell>
          <cell r="AT219">
            <v>2.6191592216491699E-2</v>
          </cell>
          <cell r="AU219">
            <v>2.6191592216491699E-2</v>
          </cell>
          <cell r="AV219">
            <v>2.6191592216491699E-2</v>
          </cell>
          <cell r="AW219">
            <v>2.6191592216491699E-2</v>
          </cell>
          <cell r="AX219">
            <v>2.6191592216491699E-2</v>
          </cell>
          <cell r="AY219">
            <v>2.6191592216491699E-2</v>
          </cell>
          <cell r="AZ219">
            <v>2.6191592216491699E-2</v>
          </cell>
          <cell r="BA219">
            <v>2.6191592216491699E-2</v>
          </cell>
          <cell r="BB219">
            <v>2.6191592216491699E-2</v>
          </cell>
          <cell r="BC219">
            <v>2.6191592216491699E-2</v>
          </cell>
          <cell r="BD219">
            <v>2.6191592216491699E-2</v>
          </cell>
          <cell r="BE219">
            <v>2.6191592216491699E-2</v>
          </cell>
          <cell r="BF219">
            <v>2.6191592216491699E-2</v>
          </cell>
          <cell r="BG219">
            <v>2.6191592216491699E-2</v>
          </cell>
          <cell r="BH219">
            <v>2.6191592216491699E-2</v>
          </cell>
          <cell r="BI219">
            <v>2.6191592216491699E-2</v>
          </cell>
          <cell r="BJ219">
            <v>2.6191592216491699E-2</v>
          </cell>
        </row>
        <row r="220">
          <cell r="B220">
            <v>182</v>
          </cell>
          <cell r="C220" t="str">
            <v>Cartera Automotriz</v>
          </cell>
          <cell r="D220">
            <v>1.3540212887151524E-2</v>
          </cell>
          <cell r="E220">
            <v>1.2769988935811546E-2</v>
          </cell>
          <cell r="F220">
            <v>1.2364597747618824E-2</v>
          </cell>
          <cell r="G220">
            <v>1.4570196508015155E-2</v>
          </cell>
          <cell r="H220">
            <v>1.259772917510448E-2</v>
          </cell>
          <cell r="I220">
            <v>1.2882673381887397E-2</v>
          </cell>
          <cell r="J220">
            <v>1.4927336418936871E-2</v>
          </cell>
          <cell r="K220">
            <v>1.5356767236182277E-2</v>
          </cell>
          <cell r="L220">
            <v>1.4090756218904729E-2</v>
          </cell>
          <cell r="M220">
            <v>1.1884363313371681E-2</v>
          </cell>
          <cell r="N220">
            <v>1.0356138733401771E-2</v>
          </cell>
          <cell r="O220">
            <v>1.2093164557864879E-2</v>
          </cell>
          <cell r="P220">
            <v>1.0315734288482693E-2</v>
          </cell>
          <cell r="Q220">
            <v>9.6298356868235648E-3</v>
          </cell>
          <cell r="R220">
            <v>1.0523608431245618E-2</v>
          </cell>
          <cell r="S220">
            <v>1.3685170747832976E-2</v>
          </cell>
          <cell r="T220">
            <v>1.1530964171763507E-2</v>
          </cell>
          <cell r="U220">
            <v>1.3643782324012059E-2</v>
          </cell>
          <cell r="V220">
            <v>1.3814441473322189E-2</v>
          </cell>
          <cell r="W220">
            <v>1.2757524413887668E-2</v>
          </cell>
          <cell r="X220">
            <v>1.4596543617296839E-2</v>
          </cell>
          <cell r="Y220">
            <v>1.4418106406802954E-2</v>
          </cell>
          <cell r="Z220">
            <v>1.6643588839684722E-2</v>
          </cell>
          <cell r="AA220">
            <v>1.6421918653966378E-2</v>
          </cell>
          <cell r="AB220">
            <v>1.5141120310421249E-2</v>
          </cell>
          <cell r="AC220">
            <v>1.5602387121783162E-2</v>
          </cell>
          <cell r="AD220">
            <v>1.6057117755446111E-2</v>
          </cell>
          <cell r="AE220">
            <v>1.8647162501299375E-2</v>
          </cell>
          <cell r="AF220">
            <v>1.7162626628536029E-2</v>
          </cell>
          <cell r="AG220">
            <v>2.0233016665946037E-2</v>
          </cell>
          <cell r="AH220">
            <v>1.7989023522689569E-2</v>
          </cell>
          <cell r="AI220">
            <v>2.020347897659594E-2</v>
          </cell>
          <cell r="AJ220">
            <v>2.0708244947251663E-2</v>
          </cell>
          <cell r="AK220">
            <v>1.8739680714082732E-2</v>
          </cell>
          <cell r="AL220">
            <v>2.0869314791292962E-2</v>
          </cell>
          <cell r="AM220">
            <v>2.0348831801495753E-2</v>
          </cell>
          <cell r="AN220">
            <v>1.8213260523012819E-2</v>
          </cell>
          <cell r="AO220">
            <v>1.7680063358519037E-2</v>
          </cell>
          <cell r="AP220">
            <v>1.7934373831877251E-2</v>
          </cell>
          <cell r="AQ220">
            <v>1.7807362644962989E-2</v>
          </cell>
          <cell r="AR220">
            <v>1.7807349562644958E-2</v>
          </cell>
          <cell r="AS220">
            <v>1.7807349562644958E-2</v>
          </cell>
          <cell r="AT220">
            <v>1.7807349562644958E-2</v>
          </cell>
          <cell r="AU220">
            <v>1.7807349562644958E-2</v>
          </cell>
          <cell r="AV220">
            <v>1.7807349562644958E-2</v>
          </cell>
          <cell r="AW220">
            <v>1.7807349562644958E-2</v>
          </cell>
          <cell r="AX220">
            <v>1.7807349562644958E-2</v>
          </cell>
          <cell r="AY220">
            <v>1.7807349562644958E-2</v>
          </cell>
          <cell r="AZ220">
            <v>1.7807349562644958E-2</v>
          </cell>
          <cell r="BA220">
            <v>1.7807349562644958E-2</v>
          </cell>
          <cell r="BB220">
            <v>1.7807349562644958E-2</v>
          </cell>
          <cell r="BC220">
            <v>1.7807349562644958E-2</v>
          </cell>
          <cell r="BD220">
            <v>1.7807349562644958E-2</v>
          </cell>
          <cell r="BE220">
            <v>1.7807349562644958E-2</v>
          </cell>
          <cell r="BF220">
            <v>1.7807349562644958E-2</v>
          </cell>
          <cell r="BG220">
            <v>1.7807349562644958E-2</v>
          </cell>
          <cell r="BH220">
            <v>1.7807349562644958E-2</v>
          </cell>
          <cell r="BI220">
            <v>1.7807349562644958E-2</v>
          </cell>
          <cell r="BJ220">
            <v>1.7807349562644958E-2</v>
          </cell>
        </row>
        <row r="221">
          <cell r="B221">
            <v>183</v>
          </cell>
          <cell r="C221" t="str">
            <v>Cartera Consumo Otros</v>
          </cell>
          <cell r="D221">
            <v>183</v>
          </cell>
          <cell r="E221">
            <v>0</v>
          </cell>
          <cell r="F221">
            <v>0</v>
          </cell>
          <cell r="G221">
            <v>0</v>
          </cell>
          <cell r="H221">
            <v>1</v>
          </cell>
          <cell r="I221">
            <v>1</v>
          </cell>
          <cell r="J221">
            <v>0</v>
          </cell>
          <cell r="K221">
            <v>0</v>
          </cell>
          <cell r="L221">
            <v>1</v>
          </cell>
          <cell r="M221">
            <v>1</v>
          </cell>
          <cell r="N221">
            <v>-3.2258064516129031E-2</v>
          </cell>
          <cell r="O221">
            <v>-3.2258063554763794E-2</v>
          </cell>
          <cell r="P221">
            <v>-3.2258064516129031E-2</v>
          </cell>
          <cell r="Q221">
            <v>3.0303030303030304E-2</v>
          </cell>
          <cell r="R221">
            <v>0</v>
          </cell>
          <cell r="S221">
            <v>0</v>
          </cell>
          <cell r="T221">
            <v>0</v>
          </cell>
          <cell r="U221">
            <v>1</v>
          </cell>
          <cell r="V221">
            <v>1</v>
          </cell>
          <cell r="W221">
            <v>1</v>
          </cell>
          <cell r="X221">
            <v>1</v>
          </cell>
          <cell r="Y221">
            <v>1</v>
          </cell>
          <cell r="Z221">
            <v>0</v>
          </cell>
          <cell r="AA221">
            <v>3.0303030303030304E-2</v>
          </cell>
          <cell r="AB221">
            <v>1</v>
          </cell>
          <cell r="AC221">
            <v>0</v>
          </cell>
          <cell r="AD221">
            <v>0</v>
          </cell>
          <cell r="AE221">
            <v>1</v>
          </cell>
          <cell r="AF221">
            <v>1</v>
          </cell>
          <cell r="AG221">
            <v>0</v>
          </cell>
          <cell r="AH221">
            <v>0</v>
          </cell>
          <cell r="AI221">
            <v>0</v>
          </cell>
          <cell r="AJ221">
            <v>1</v>
          </cell>
          <cell r="AK221">
            <v>-3.2258064516129031E-2</v>
          </cell>
          <cell r="AL221">
            <v>-6.6666666666666666E-2</v>
          </cell>
          <cell r="AM221">
            <v>0</v>
          </cell>
          <cell r="AN221">
            <v>0</v>
          </cell>
          <cell r="AO221">
            <v>0</v>
          </cell>
          <cell r="AP221">
            <v>0</v>
          </cell>
          <cell r="AQ221">
            <v>0</v>
          </cell>
          <cell r="AR221">
            <v>0</v>
          </cell>
          <cell r="AS221">
            <v>0</v>
          </cell>
          <cell r="AT221">
            <v>0</v>
          </cell>
          <cell r="AU221">
            <v>0</v>
          </cell>
          <cell r="AV221">
            <v>0</v>
          </cell>
          <cell r="AW221">
            <v>0</v>
          </cell>
          <cell r="AX221">
            <v>0</v>
          </cell>
          <cell r="AY221">
            <v>0</v>
          </cell>
          <cell r="AZ221">
            <v>0</v>
          </cell>
          <cell r="BA221">
            <v>0</v>
          </cell>
          <cell r="BB221">
            <v>0</v>
          </cell>
          <cell r="BC221">
            <v>0</v>
          </cell>
          <cell r="BD221">
            <v>0</v>
          </cell>
          <cell r="BE221">
            <v>0</v>
          </cell>
          <cell r="BF221">
            <v>0</v>
          </cell>
          <cell r="BG221">
            <v>0</v>
          </cell>
          <cell r="BH221">
            <v>0</v>
          </cell>
          <cell r="BI221">
            <v>0</v>
          </cell>
          <cell r="BJ221">
            <v>0</v>
          </cell>
        </row>
        <row r="222">
          <cell r="B222">
            <v>184</v>
          </cell>
          <cell r="C222" t="str">
            <v>Cartera Vivienda</v>
          </cell>
          <cell r="D222">
            <v>3.7693467052479335E-2</v>
          </cell>
          <cell r="E222">
            <v>3.75912123038648E-2</v>
          </cell>
          <cell r="F222">
            <v>3.8514275660272129E-2</v>
          </cell>
          <cell r="G222">
            <v>4.126053849153298E-2</v>
          </cell>
          <cell r="H222">
            <v>4.2808753343806821E-2</v>
          </cell>
          <cell r="I222">
            <v>4.5939025566665723E-2</v>
          </cell>
          <cell r="J222">
            <v>4.8573520333580214E-2</v>
          </cell>
          <cell r="K222">
            <v>5.1166945885194881E-2</v>
          </cell>
          <cell r="L222">
            <v>5.4139448033537992E-2</v>
          </cell>
          <cell r="M222">
            <v>5.649813385363886E-2</v>
          </cell>
          <cell r="N222">
            <v>4.2896022590965949E-2</v>
          </cell>
          <cell r="O222">
            <v>4.579368203161472E-2</v>
          </cell>
          <cell r="P222">
            <v>4.6668900840412642E-2</v>
          </cell>
          <cell r="Q222">
            <v>4.7936893981236038E-2</v>
          </cell>
          <cell r="R222">
            <v>4.8173518052066933E-2</v>
          </cell>
          <cell r="S222">
            <v>4.9468852560512484E-2</v>
          </cell>
          <cell r="T222">
            <v>5.1082909922532872E-2</v>
          </cell>
          <cell r="U222">
            <v>5.2449360081209928E-2</v>
          </cell>
          <cell r="V222">
            <v>5.4378659505236321E-2</v>
          </cell>
          <cell r="W222">
            <v>5.608077465082776E-2</v>
          </cell>
          <cell r="X222">
            <v>4.6173915615503151E-2</v>
          </cell>
          <cell r="Y222">
            <v>4.7992850711621467E-2</v>
          </cell>
          <cell r="Z222">
            <v>4.8112210636503769E-2</v>
          </cell>
          <cell r="AA222">
            <v>5.1060685673142231E-2</v>
          </cell>
          <cell r="AB222">
            <v>5.2761361445825383E-2</v>
          </cell>
          <cell r="AC222">
            <v>5.4481119721065084E-2</v>
          </cell>
          <cell r="AD222">
            <v>5.6388342697622038E-2</v>
          </cell>
          <cell r="AE222">
            <v>5.7350687764731408E-2</v>
          </cell>
          <cell r="AF222">
            <v>6.0590433889852108E-2</v>
          </cell>
          <cell r="AG222">
            <v>6.173284487887553E-2</v>
          </cell>
          <cell r="AH222">
            <v>6.2628548450478314E-2</v>
          </cell>
          <cell r="AI222">
            <v>6.4128352511520367E-2</v>
          </cell>
          <cell r="AJ222">
            <v>6.5647022208058695E-2</v>
          </cell>
          <cell r="AK222">
            <v>6.5063023525871733E-2</v>
          </cell>
          <cell r="AL222">
            <v>6.0599066075250028E-2</v>
          </cell>
          <cell r="AM222">
            <v>6.1526032990770758E-2</v>
          </cell>
          <cell r="AN222">
            <v>6.0918609720752359E-2</v>
          </cell>
          <cell r="AO222">
            <v>6.0629454399344515E-2</v>
          </cell>
          <cell r="AP222">
            <v>6.099009291712626E-2</v>
          </cell>
          <cell r="AQ222">
            <v>6.0801549134125547E-2</v>
          </cell>
          <cell r="AR222">
            <v>6.0801535844802856E-2</v>
          </cell>
          <cell r="AS222">
            <v>6.0801535844802856E-2</v>
          </cell>
          <cell r="AT222">
            <v>6.0801535844802856E-2</v>
          </cell>
          <cell r="AU222">
            <v>6.0801535844802856E-2</v>
          </cell>
          <cell r="AV222">
            <v>6.0801535844802856E-2</v>
          </cell>
          <cell r="AW222">
            <v>6.0801535844802856E-2</v>
          </cell>
          <cell r="AX222">
            <v>6.0801535844802856E-2</v>
          </cell>
          <cell r="AY222">
            <v>6.0801535844802856E-2</v>
          </cell>
          <cell r="AZ222">
            <v>6.0801535844802856E-2</v>
          </cell>
          <cell r="BA222">
            <v>6.0801535844802856E-2</v>
          </cell>
          <cell r="BB222">
            <v>6.0801535844802856E-2</v>
          </cell>
          <cell r="BC222">
            <v>6.0801535844802856E-2</v>
          </cell>
          <cell r="BD222">
            <v>6.0801535844802856E-2</v>
          </cell>
          <cell r="BE222">
            <v>6.0801535844802856E-2</v>
          </cell>
          <cell r="BF222">
            <v>6.0801535844802856E-2</v>
          </cell>
          <cell r="BG222">
            <v>6.0801535844802856E-2</v>
          </cell>
          <cell r="BH222">
            <v>6.0801535844802856E-2</v>
          </cell>
          <cell r="BI222">
            <v>6.0801535844802856E-2</v>
          </cell>
          <cell r="BJ222">
            <v>6.0801535844802856E-2</v>
          </cell>
        </row>
        <row r="223">
          <cell r="B223">
            <v>185</v>
          </cell>
          <cell r="C223" t="str">
            <v>Media y Residencial</v>
          </cell>
          <cell r="D223">
            <v>3.5101278245073371E-2</v>
          </cell>
          <cell r="E223">
            <v>3.5002268209227756E-2</v>
          </cell>
          <cell r="F223">
            <v>3.5616783286576921E-2</v>
          </cell>
          <cell r="G223">
            <v>3.8289895276021696E-2</v>
          </cell>
          <cell r="H223">
            <v>3.9596739152849364E-2</v>
          </cell>
          <cell r="I223">
            <v>4.2382404988579092E-2</v>
          </cell>
          <cell r="J223">
            <v>4.5019535420444338E-2</v>
          </cell>
          <cell r="K223">
            <v>4.7915484588313635E-2</v>
          </cell>
          <cell r="L223">
            <v>5.1166423390420997E-2</v>
          </cell>
          <cell r="M223">
            <v>5.3476713697712876E-2</v>
          </cell>
          <cell r="N223">
            <v>4.1212176276870446E-2</v>
          </cell>
          <cell r="O223">
            <v>4.3926610234153493E-2</v>
          </cell>
          <cell r="P223">
            <v>4.435539888113614E-2</v>
          </cell>
          <cell r="Q223">
            <v>4.5113100282189796E-2</v>
          </cell>
          <cell r="R223">
            <v>4.500172383141425E-2</v>
          </cell>
          <cell r="S223">
            <v>4.5645300403331888E-2</v>
          </cell>
          <cell r="T223">
            <v>4.6824327533113441E-2</v>
          </cell>
          <cell r="U223">
            <v>4.7852106583105437E-2</v>
          </cell>
          <cell r="V223">
            <v>4.9420523753671959E-2</v>
          </cell>
          <cell r="W223">
            <v>5.0587685559503208E-2</v>
          </cell>
          <cell r="X223">
            <v>4.1816652994754816E-2</v>
          </cell>
          <cell r="Y223">
            <v>4.3289383839816883E-2</v>
          </cell>
          <cell r="Z223">
            <v>4.3310800366815921E-2</v>
          </cell>
          <cell r="AA223">
            <v>4.5937971512469644E-2</v>
          </cell>
          <cell r="AB223">
            <v>4.7509919906204852E-2</v>
          </cell>
          <cell r="AC223">
            <v>4.9093025775221295E-2</v>
          </cell>
          <cell r="AD223">
            <v>5.0812976072972679E-2</v>
          </cell>
          <cell r="AE223">
            <v>5.1816732358943393E-2</v>
          </cell>
          <cell r="AF223">
            <v>5.4981933754940669E-2</v>
          </cell>
          <cell r="AG223">
            <v>5.6047200176151279E-2</v>
          </cell>
          <cell r="AH223">
            <v>5.6886805207169544E-2</v>
          </cell>
          <cell r="AI223">
            <v>5.8470072805799585E-2</v>
          </cell>
          <cell r="AJ223">
            <v>6.0005191003094781E-2</v>
          </cell>
          <cell r="AK223">
            <v>5.9379942736265304E-2</v>
          </cell>
          <cell r="AL223">
            <v>5.518278972533644E-2</v>
          </cell>
          <cell r="AM223">
            <v>5.5758893917737293E-2</v>
          </cell>
          <cell r="AN223">
            <v>5.6502297200963524E-2</v>
          </cell>
          <cell r="AO223">
            <v>5.6223451226332134E-2</v>
          </cell>
          <cell r="AP223">
            <v>5.6672667413917049E-2</v>
          </cell>
          <cell r="AQ223">
            <v>5.6625622196476759E-2</v>
          </cell>
          <cell r="AR223">
            <v>5.6625604629516602E-2</v>
          </cell>
          <cell r="AS223">
            <v>5.6625604629516602E-2</v>
          </cell>
          <cell r="AT223">
            <v>5.6625604629516602E-2</v>
          </cell>
          <cell r="AU223">
            <v>5.6625604629516602E-2</v>
          </cell>
          <cell r="AV223">
            <v>5.6625604629516602E-2</v>
          </cell>
          <cell r="AW223">
            <v>5.6625604629516602E-2</v>
          </cell>
          <cell r="AX223">
            <v>5.6625604629516602E-2</v>
          </cell>
          <cell r="AY223">
            <v>5.6625604629516602E-2</v>
          </cell>
          <cell r="AZ223">
            <v>5.6625604629516602E-2</v>
          </cell>
          <cell r="BA223">
            <v>5.6625604629516602E-2</v>
          </cell>
          <cell r="BB223">
            <v>5.6625604629516602E-2</v>
          </cell>
          <cell r="BC223">
            <v>5.6625604629516602E-2</v>
          </cell>
          <cell r="BD223">
            <v>5.6625604629516602E-2</v>
          </cell>
          <cell r="BE223">
            <v>5.6625604629516602E-2</v>
          </cell>
          <cell r="BF223">
            <v>5.6625604629516602E-2</v>
          </cell>
          <cell r="BG223">
            <v>5.6625604629516602E-2</v>
          </cell>
          <cell r="BH223">
            <v>5.6625604629516602E-2</v>
          </cell>
          <cell r="BI223">
            <v>5.6625604629516602E-2</v>
          </cell>
          <cell r="BJ223">
            <v>5.6625604629516602E-2</v>
          </cell>
        </row>
        <row r="224">
          <cell r="B224">
            <v>186</v>
          </cell>
          <cell r="C224" t="str">
            <v>De Interés Social</v>
          </cell>
          <cell r="D224">
            <v>5.0413059931857782E-2</v>
          </cell>
          <cell r="E224">
            <v>5.0489036865952241E-2</v>
          </cell>
          <cell r="F224">
            <v>5.317731667164504E-2</v>
          </cell>
          <cell r="G224">
            <v>5.6458552899270417E-2</v>
          </cell>
          <cell r="H224">
            <v>5.9470067009257277E-2</v>
          </cell>
          <cell r="I224">
            <v>6.4735302003641401E-2</v>
          </cell>
          <cell r="J224">
            <v>6.7636930040764029E-2</v>
          </cell>
          <cell r="K224">
            <v>6.902383480530401E-2</v>
          </cell>
          <cell r="L224">
            <v>7.0961412362835583E-2</v>
          </cell>
          <cell r="M224">
            <v>7.4057830299577146E-2</v>
          </cell>
          <cell r="N224">
            <v>5.3118862857307624E-2</v>
          </cell>
          <cell r="O224">
            <v>5.7059813725076687E-2</v>
          </cell>
          <cell r="P224">
            <v>6.088650947098305E-2</v>
          </cell>
          <cell r="Q224">
            <v>6.5572416364448383E-2</v>
          </cell>
          <cell r="R224">
            <v>6.8228211694306568E-2</v>
          </cell>
          <cell r="S224">
            <v>7.3957908084906029E-2</v>
          </cell>
          <cell r="T224">
            <v>7.8757856993667399E-2</v>
          </cell>
          <cell r="U224">
            <v>8.2836846847874193E-2</v>
          </cell>
          <cell r="V224">
            <v>8.7711277401534504E-2</v>
          </cell>
          <cell r="W224">
            <v>9.3554555740522682E-2</v>
          </cell>
          <cell r="X224">
            <v>7.6867737885095308E-2</v>
          </cell>
          <cell r="Y224">
            <v>8.165254240203712E-2</v>
          </cell>
          <cell r="Z224">
            <v>8.3100974447655185E-2</v>
          </cell>
          <cell r="AA224">
            <v>8.8062397606586254E-2</v>
          </cell>
          <cell r="AB224">
            <v>9.1178966128763417E-2</v>
          </cell>
          <cell r="AC224">
            <v>9.4380533949237969E-2</v>
          </cell>
          <cell r="AD224">
            <v>9.8298121385351586E-2</v>
          </cell>
          <cell r="AE224">
            <v>9.9611477221448169E-2</v>
          </cell>
          <cell r="AF224">
            <v>0.10324164844353684</v>
          </cell>
          <cell r="AG224">
            <v>0.10569768120019288</v>
          </cell>
          <cell r="AH224">
            <v>0.10774308482546521</v>
          </cell>
          <cell r="AI224">
            <v>0.10930139249558506</v>
          </cell>
          <cell r="AJ224">
            <v>0.11159900450145735</v>
          </cell>
          <cell r="AK224">
            <v>0.11205139302238444</v>
          </cell>
          <cell r="AL224">
            <v>0.10640602865862075</v>
          </cell>
          <cell r="AM224">
            <v>0.10990365963713768</v>
          </cell>
          <cell r="AN224">
            <v>9.9251893420319828E-2</v>
          </cell>
          <cell r="AO224">
            <v>9.9478996288717925E-2</v>
          </cell>
          <cell r="AP224">
            <v>9.9647724681008965E-2</v>
          </cell>
          <cell r="AQ224">
            <v>9.884658020109445E-2</v>
          </cell>
          <cell r="AR224">
            <v>9.8846554756164551E-2</v>
          </cell>
          <cell r="AS224">
            <v>9.8846554756164551E-2</v>
          </cell>
          <cell r="AT224">
            <v>9.8846554756164551E-2</v>
          </cell>
          <cell r="AU224">
            <v>9.8846554756164551E-2</v>
          </cell>
          <cell r="AV224">
            <v>9.8846554756164551E-2</v>
          </cell>
          <cell r="AW224">
            <v>9.8846554756164551E-2</v>
          </cell>
          <cell r="AX224">
            <v>9.8846554756164551E-2</v>
          </cell>
          <cell r="AY224">
            <v>9.8846554756164551E-2</v>
          </cell>
          <cell r="AZ224">
            <v>9.8846554756164551E-2</v>
          </cell>
          <cell r="BA224">
            <v>9.8846554756164551E-2</v>
          </cell>
          <cell r="BB224">
            <v>9.8846554756164551E-2</v>
          </cell>
          <cell r="BC224">
            <v>9.8846554756164551E-2</v>
          </cell>
          <cell r="BD224">
            <v>9.8846554756164551E-2</v>
          </cell>
          <cell r="BE224">
            <v>9.8846554756164551E-2</v>
          </cell>
          <cell r="BF224">
            <v>9.8846554756164551E-2</v>
          </cell>
          <cell r="BG224">
            <v>9.8846554756164551E-2</v>
          </cell>
          <cell r="BH224">
            <v>9.8846554756164551E-2</v>
          </cell>
          <cell r="BI224">
            <v>9.8846554756164551E-2</v>
          </cell>
          <cell r="BJ224">
            <v>9.8846554756164551E-2</v>
          </cell>
        </row>
        <row r="226">
          <cell r="B226" t="str">
            <v>IMORA (%)</v>
          </cell>
        </row>
        <row r="227">
          <cell r="B227">
            <v>187</v>
          </cell>
          <cell r="C227" t="str">
            <v>Cartera de Crédito Total</v>
          </cell>
          <cell r="O227">
            <v>5.8840080641227213E-2</v>
          </cell>
          <cell r="P227">
            <v>5.957345800852086E-2</v>
          </cell>
          <cell r="Q227">
            <v>5.9846789041642826E-2</v>
          </cell>
          <cell r="R227">
            <v>6.0628551912219983E-2</v>
          </cell>
          <cell r="S227">
            <v>6.1083360143726208E-2</v>
          </cell>
          <cell r="T227">
            <v>6.1002639105122082E-2</v>
          </cell>
          <cell r="U227">
            <v>6.1461251744806357E-2</v>
          </cell>
          <cell r="V227">
            <v>6.2121784389525099E-2</v>
          </cell>
          <cell r="W227">
            <v>6.1221482222106188E-2</v>
          </cell>
          <cell r="X227">
            <v>6.1882965838598647E-2</v>
          </cell>
          <cell r="Y227">
            <v>6.2085368841693793E-2</v>
          </cell>
          <cell r="Z227">
            <v>5.9818557217724527E-2</v>
          </cell>
          <cell r="AA227">
            <v>6.2325611171259183E-2</v>
          </cell>
          <cell r="AB227">
            <v>6.2544791587418005E-2</v>
          </cell>
          <cell r="AC227">
            <v>6.394387019801176E-2</v>
          </cell>
          <cell r="AD227">
            <v>6.57981645107759E-2</v>
          </cell>
          <cell r="AE227">
            <v>6.8709755843879797E-2</v>
          </cell>
          <cell r="AF227">
            <v>6.7130475674826343E-2</v>
          </cell>
          <cell r="AG227">
            <v>6.9008663244293098E-2</v>
          </cell>
          <cell r="AH227">
            <v>6.7958551702903491E-2</v>
          </cell>
          <cell r="AI227">
            <v>7.0309205859350327E-2</v>
          </cell>
          <cell r="AJ227">
            <v>6.8965767507058628E-2</v>
          </cell>
          <cell r="AK227">
            <v>6.7455231028231227E-2</v>
          </cell>
          <cell r="AL227">
            <v>6.5283452542742634E-2</v>
          </cell>
          <cell r="AM227">
            <v>6.5657818361581841E-2</v>
          </cell>
          <cell r="AN227">
            <v>6.516774879808615E-2</v>
          </cell>
          <cell r="AO227">
            <v>6.4952183513334275E-2</v>
          </cell>
          <cell r="AP227">
            <v>6.4759582543629082E-2</v>
          </cell>
          <cell r="AQ227">
            <v>6.448096773896031E-2</v>
          </cell>
          <cell r="AR227">
            <v>1</v>
          </cell>
          <cell r="AS227">
            <v>1</v>
          </cell>
          <cell r="AT227">
            <v>1</v>
          </cell>
          <cell r="AU227">
            <v>1</v>
          </cell>
          <cell r="AV227">
            <v>1</v>
          </cell>
          <cell r="AW227">
            <v>1</v>
          </cell>
          <cell r="AX227">
            <v>1</v>
          </cell>
          <cell r="AY227">
            <v>1</v>
          </cell>
          <cell r="AZ227">
            <v>1</v>
          </cell>
          <cell r="BA227">
            <v>1</v>
          </cell>
          <cell r="BB227">
            <v>1</v>
          </cell>
          <cell r="BC227">
            <v>1</v>
          </cell>
          <cell r="BD227">
            <v>1</v>
          </cell>
          <cell r="BE227">
            <v>1</v>
          </cell>
          <cell r="BF227">
            <v>1</v>
          </cell>
          <cell r="BG227">
            <v>1</v>
          </cell>
          <cell r="BH227">
            <v>1</v>
          </cell>
          <cell r="BI227">
            <v>1</v>
          </cell>
          <cell r="BJ227">
            <v>1</v>
          </cell>
        </row>
        <row r="228">
          <cell r="B228">
            <v>188</v>
          </cell>
          <cell r="C228" t="str">
            <v>Cartera Comercial</v>
          </cell>
          <cell r="O228">
            <v>2.9939223054374475E-2</v>
          </cell>
          <cell r="P228">
            <v>3.0778765587998594E-2</v>
          </cell>
          <cell r="Q228">
            <v>3.0619029768434183E-2</v>
          </cell>
          <cell r="R228">
            <v>3.1388775510452091E-2</v>
          </cell>
          <cell r="S228">
            <v>3.1110242884905989E-2</v>
          </cell>
          <cell r="T228">
            <v>3.0276550374296919E-2</v>
          </cell>
          <cell r="U228">
            <v>2.956919299179564E-2</v>
          </cell>
          <cell r="V228">
            <v>2.9476729355454402E-2</v>
          </cell>
          <cell r="W228">
            <v>2.7636880955284222E-2</v>
          </cell>
          <cell r="X228">
            <v>2.7492358422634387E-2</v>
          </cell>
          <cell r="Y228">
            <v>2.7371371682651333E-2</v>
          </cell>
          <cell r="Z228">
            <v>2.4427221746665673E-2</v>
          </cell>
          <cell r="AA228">
            <v>2.7022578604225193E-2</v>
          </cell>
          <cell r="AB228">
            <v>2.6733857049158923E-2</v>
          </cell>
          <cell r="AC228">
            <v>2.6838389732699017E-2</v>
          </cell>
          <cell r="AD228">
            <v>2.8826373792727993E-2</v>
          </cell>
          <cell r="AE228">
            <v>3.1460871526531854E-2</v>
          </cell>
          <cell r="AF228">
            <v>2.7091375917773677E-2</v>
          </cell>
          <cell r="AG228">
            <v>2.9172828849955628E-2</v>
          </cell>
          <cell r="AH228">
            <v>2.8675716797731059E-2</v>
          </cell>
          <cell r="AI228">
            <v>2.819056501641681E-2</v>
          </cell>
          <cell r="AJ228">
            <v>2.7633290388246856E-2</v>
          </cell>
          <cell r="AK228">
            <v>2.6171696580328998E-2</v>
          </cell>
          <cell r="AL228">
            <v>2.313115871472517E-2</v>
          </cell>
          <cell r="AM228">
            <v>2.3037294715703129E-2</v>
          </cell>
          <cell r="AN228">
            <v>2.2497385283149002E-2</v>
          </cell>
          <cell r="AO228">
            <v>2.1045867452136071E-2</v>
          </cell>
          <cell r="AP228">
            <v>2.0055916918591602E-2</v>
          </cell>
          <cell r="AQ228">
            <v>1.9368693602426615E-2</v>
          </cell>
          <cell r="AR228">
            <v>1</v>
          </cell>
          <cell r="AS228">
            <v>1</v>
          </cell>
          <cell r="AT228">
            <v>1</v>
          </cell>
          <cell r="AU228">
            <v>1</v>
          </cell>
          <cell r="AV228">
            <v>1</v>
          </cell>
          <cell r="AW228">
            <v>1</v>
          </cell>
          <cell r="AX228">
            <v>1</v>
          </cell>
          <cell r="AY228">
            <v>1</v>
          </cell>
          <cell r="AZ228">
            <v>1</v>
          </cell>
          <cell r="BA228">
            <v>1</v>
          </cell>
          <cell r="BB228">
            <v>1</v>
          </cell>
          <cell r="BC228">
            <v>1</v>
          </cell>
          <cell r="BD228">
            <v>1</v>
          </cell>
          <cell r="BE228">
            <v>1</v>
          </cell>
          <cell r="BF228">
            <v>1</v>
          </cell>
          <cell r="BG228">
            <v>1</v>
          </cell>
          <cell r="BH228">
            <v>1</v>
          </cell>
          <cell r="BI228">
            <v>1</v>
          </cell>
          <cell r="BJ228">
            <v>1</v>
          </cell>
        </row>
        <row r="229">
          <cell r="B229">
            <v>189</v>
          </cell>
          <cell r="C229" t="str">
            <v>Cartera Empresas</v>
          </cell>
          <cell r="O229">
            <v>4.3580692345831326E-2</v>
          </cell>
          <cell r="P229">
            <v>4.4795412169113973E-2</v>
          </cell>
          <cell r="Q229">
            <v>4.4635981970403082E-2</v>
          </cell>
          <cell r="R229">
            <v>4.5601855143657818E-2</v>
          </cell>
          <cell r="S229">
            <v>4.3670954281714608E-2</v>
          </cell>
          <cell r="T229">
            <v>4.2860500273736848E-2</v>
          </cell>
          <cell r="U229">
            <v>4.1542562906844757E-2</v>
          </cell>
          <cell r="V229">
            <v>4.0718225030078554E-2</v>
          </cell>
          <cell r="W229">
            <v>3.8145932316335181E-2</v>
          </cell>
          <cell r="X229">
            <v>3.7449614997740993E-2</v>
          </cell>
          <cell r="Y229">
            <v>3.7072824844485548E-2</v>
          </cell>
          <cell r="Z229">
            <v>3.3268022655634215E-2</v>
          </cell>
          <cell r="AA229">
            <v>3.7337809546021353E-2</v>
          </cell>
          <cell r="AB229">
            <v>3.7056031499034865E-2</v>
          </cell>
          <cell r="AC229">
            <v>3.7803183663763854E-2</v>
          </cell>
          <cell r="AD229">
            <v>3.9921057095461787E-2</v>
          </cell>
          <cell r="AE229">
            <v>4.3380703612662629E-2</v>
          </cell>
          <cell r="AF229">
            <v>3.7393541676614378E-2</v>
          </cell>
          <cell r="AG229">
            <v>3.9454676242308452E-2</v>
          </cell>
          <cell r="AH229">
            <v>3.9319942740334964E-2</v>
          </cell>
          <cell r="AI229">
            <v>3.9400462988351259E-2</v>
          </cell>
          <cell r="AJ229">
            <v>3.8488646211726762E-2</v>
          </cell>
          <cell r="AK229">
            <v>3.6027366709310268E-2</v>
          </cell>
          <cell r="AL229">
            <v>3.1532210127397105E-2</v>
          </cell>
          <cell r="AM229">
            <v>3.1320390043180414E-2</v>
          </cell>
          <cell r="AN229">
            <v>3.0380001538985176E-2</v>
          </cell>
          <cell r="AO229">
            <v>2.8668142752111599E-2</v>
          </cell>
          <cell r="AP229">
            <v>2.7403204576098107E-2</v>
          </cell>
          <cell r="AQ229">
            <v>2.6333800422272499E-2</v>
          </cell>
          <cell r="AR229">
            <v>1</v>
          </cell>
          <cell r="AS229">
            <v>1</v>
          </cell>
          <cell r="AT229">
            <v>1</v>
          </cell>
          <cell r="AU229">
            <v>1</v>
          </cell>
          <cell r="AV229">
            <v>1</v>
          </cell>
          <cell r="AW229">
            <v>1</v>
          </cell>
          <cell r="AX229">
            <v>1</v>
          </cell>
          <cell r="AY229">
            <v>1</v>
          </cell>
          <cell r="AZ229">
            <v>1</v>
          </cell>
          <cell r="BA229">
            <v>1</v>
          </cell>
          <cell r="BB229">
            <v>1</v>
          </cell>
          <cell r="BC229">
            <v>1</v>
          </cell>
          <cell r="BD229">
            <v>1</v>
          </cell>
          <cell r="BE229">
            <v>1</v>
          </cell>
          <cell r="BF229">
            <v>1</v>
          </cell>
          <cell r="BG229">
            <v>1</v>
          </cell>
          <cell r="BH229">
            <v>1</v>
          </cell>
          <cell r="BI229">
            <v>1</v>
          </cell>
          <cell r="BJ229">
            <v>1</v>
          </cell>
        </row>
        <row r="230">
          <cell r="B230">
            <v>190</v>
          </cell>
          <cell r="C230" t="str">
            <v>Cartera Entidades Financieras</v>
          </cell>
          <cell r="O230">
            <v>1.2724949924141412E-4</v>
          </cell>
          <cell r="P230">
            <v>2.2767288891382267E-4</v>
          </cell>
          <cell r="Q230">
            <v>1.1936577166323833E-4</v>
          </cell>
          <cell r="R230">
            <v>1.3060603777233904E-4</v>
          </cell>
          <cell r="S230">
            <v>1.3516041453180932E-4</v>
          </cell>
          <cell r="T230">
            <v>9.1616650461944968E-4</v>
          </cell>
          <cell r="U230">
            <v>1.7753834632086679E-4</v>
          </cell>
          <cell r="V230">
            <v>4.1129248599096205E-4</v>
          </cell>
          <cell r="W230">
            <v>3.0760726178908036E-3</v>
          </cell>
          <cell r="X230">
            <v>3.3698594702488947E-3</v>
          </cell>
          <cell r="Y230">
            <v>5.5363703438050769E-3</v>
          </cell>
          <cell r="Z230">
            <v>5.7042000953118647E-3</v>
          </cell>
          <cell r="AA230">
            <v>6.1330020637992326E-3</v>
          </cell>
          <cell r="AB230">
            <v>5.5857506635862836E-3</v>
          </cell>
          <cell r="AC230">
            <v>4.3193517291225938E-3</v>
          </cell>
          <cell r="AD230">
            <v>6.4015243664672919E-3</v>
          </cell>
          <cell r="AE230">
            <v>5.5820445858137356E-3</v>
          </cell>
          <cell r="AF230">
            <v>4.6331088745948318E-3</v>
          </cell>
          <cell r="AG230">
            <v>5.14325461977391E-3</v>
          </cell>
          <cell r="AH230">
            <v>4.444461815402141E-3</v>
          </cell>
          <cell r="AI230">
            <v>5.581869402152378E-3</v>
          </cell>
          <cell r="AJ230">
            <v>3.9075985517828147E-3</v>
          </cell>
          <cell r="AK230">
            <v>3.8512818019178596E-3</v>
          </cell>
          <cell r="AL230">
            <v>4.2114509111347677E-3</v>
          </cell>
          <cell r="AM230">
            <v>5.0376139637458781E-3</v>
          </cell>
          <cell r="AN230">
            <v>9.9919098254917047E-3</v>
          </cell>
          <cell r="AO230">
            <v>1.0082160293052648E-2</v>
          </cell>
          <cell r="AP230">
            <v>8.9063218424331476E-3</v>
          </cell>
          <cell r="AQ230">
            <v>8.1569321790297411E-3</v>
          </cell>
          <cell r="AR230">
            <v>1</v>
          </cell>
          <cell r="AS230">
            <v>1</v>
          </cell>
          <cell r="AT230">
            <v>1</v>
          </cell>
          <cell r="AU230">
            <v>1</v>
          </cell>
          <cell r="AV230">
            <v>1</v>
          </cell>
          <cell r="AW230">
            <v>1</v>
          </cell>
          <cell r="AX230">
            <v>1</v>
          </cell>
          <cell r="AY230">
            <v>1</v>
          </cell>
          <cell r="AZ230">
            <v>1</v>
          </cell>
          <cell r="BA230">
            <v>1</v>
          </cell>
          <cell r="BB230">
            <v>1</v>
          </cell>
          <cell r="BC230">
            <v>1</v>
          </cell>
          <cell r="BD230">
            <v>1</v>
          </cell>
          <cell r="BE230">
            <v>1</v>
          </cell>
          <cell r="BF230">
            <v>1</v>
          </cell>
          <cell r="BG230">
            <v>1</v>
          </cell>
          <cell r="BH230">
            <v>1</v>
          </cell>
          <cell r="BI230">
            <v>1</v>
          </cell>
          <cell r="BJ230">
            <v>1</v>
          </cell>
        </row>
        <row r="231">
          <cell r="B231">
            <v>191</v>
          </cell>
          <cell r="C231" t="str">
            <v>Cartera Bancarias</v>
          </cell>
        </row>
        <row r="232">
          <cell r="B232">
            <v>192</v>
          </cell>
          <cell r="C232" t="str">
            <v>Cartera No Bancarias</v>
          </cell>
        </row>
        <row r="233">
          <cell r="B233">
            <v>193</v>
          </cell>
          <cell r="C233" t="str">
            <v>Cartera Entidades Gubernamentales</v>
          </cell>
          <cell r="O233">
            <v>1.5061885640288899E-4</v>
          </cell>
          <cell r="P233">
            <v>0</v>
          </cell>
          <cell r="Q233">
            <v>9.1678855935268499E-6</v>
          </cell>
          <cell r="R233">
            <v>2.5901938312899477E-5</v>
          </cell>
          <cell r="S233">
            <v>1.7128789240816156E-3</v>
          </cell>
          <cell r="T233">
            <v>1.7652415216111617E-3</v>
          </cell>
          <cell r="U233">
            <v>2.17130742935543E-3</v>
          </cell>
          <cell r="V233">
            <v>3.3055166947488102E-3</v>
          </cell>
          <cell r="W233">
            <v>3.6158981627095852E-3</v>
          </cell>
          <cell r="X233">
            <v>4.0726015328410997E-3</v>
          </cell>
          <cell r="Y233">
            <v>3.1174990113123336E-3</v>
          </cell>
          <cell r="Z233">
            <v>2.2455742062806152E-3</v>
          </cell>
          <cell r="AA233">
            <v>1.5755011165138639E-3</v>
          </cell>
          <cell r="AB233">
            <v>1.4165073346407531E-3</v>
          </cell>
          <cell r="AC233">
            <v>1.2047479396659054E-3</v>
          </cell>
          <cell r="AD233">
            <v>6.6942469872764712E-6</v>
          </cell>
          <cell r="AE233">
            <v>6.7478982455953453E-6</v>
          </cell>
          <cell r="AF233">
            <v>6.633329241877201E-6</v>
          </cell>
          <cell r="AG233">
            <v>6.8727585042041459E-6</v>
          </cell>
          <cell r="AH233">
            <v>6.4516806669689552E-6</v>
          </cell>
          <cell r="AI233">
            <v>1.0330671365366054E-5</v>
          </cell>
          <cell r="AJ233">
            <v>1.5173295235756114E-5</v>
          </cell>
          <cell r="AK233">
            <v>1.9874243268248908E-5</v>
          </cell>
          <cell r="AL233">
            <v>1.7942029144977659E-5</v>
          </cell>
          <cell r="AM233">
            <v>1.7711244222438876E-5</v>
          </cell>
          <cell r="AN233">
            <v>1.7937259905932921E-5</v>
          </cell>
          <cell r="AO233">
            <v>1.7395795352398127E-5</v>
          </cell>
          <cell r="AP233">
            <v>1.7318501097808825E-5</v>
          </cell>
          <cell r="AQ233">
            <v>1.7157585337100321E-5</v>
          </cell>
          <cell r="AR233">
            <v>1.715758116915822E-5</v>
          </cell>
          <cell r="AS233">
            <v>1.715758116915822E-5</v>
          </cell>
          <cell r="AT233">
            <v>1.715758116915822E-5</v>
          </cell>
          <cell r="AU233">
            <v>1.715758116915822E-5</v>
          </cell>
          <cell r="AV233">
            <v>1.715758116915822E-5</v>
          </cell>
          <cell r="AW233">
            <v>1.715758116915822E-5</v>
          </cell>
          <cell r="AX233">
            <v>1.715758116915822E-5</v>
          </cell>
          <cell r="AY233">
            <v>1.715758116915822E-5</v>
          </cell>
          <cell r="AZ233">
            <v>1.715758116915822E-5</v>
          </cell>
          <cell r="BA233">
            <v>1.715758116915822E-5</v>
          </cell>
          <cell r="BB233">
            <v>1.715758116915822E-5</v>
          </cell>
          <cell r="BC233">
            <v>1.715758116915822E-5</v>
          </cell>
          <cell r="BD233">
            <v>1.715758116915822E-5</v>
          </cell>
          <cell r="BE233">
            <v>1.715758116915822E-5</v>
          </cell>
          <cell r="BF233">
            <v>1.715758116915822E-5</v>
          </cell>
          <cell r="BG233">
            <v>1.715758116915822E-5</v>
          </cell>
          <cell r="BH233">
            <v>1.715758116915822E-5</v>
          </cell>
          <cell r="BI233">
            <v>1.715758116915822E-5</v>
          </cell>
          <cell r="BJ233">
            <v>1.715758116915822E-5</v>
          </cell>
        </row>
        <row r="234">
          <cell r="B234">
            <v>194</v>
          </cell>
          <cell r="C234" t="str">
            <v>Cartera Estados y Municipios</v>
          </cell>
        </row>
        <row r="235">
          <cell r="B235">
            <v>195</v>
          </cell>
          <cell r="C235" t="str">
            <v>Cartera Gubernamental Otros</v>
          </cell>
        </row>
        <row r="236">
          <cell r="B236">
            <v>196</v>
          </cell>
          <cell r="C236" t="str">
            <v>Cartera Consumo</v>
          </cell>
          <cell r="O236">
            <v>0.10924712974647448</v>
          </cell>
          <cell r="P236">
            <v>0.10883114405644877</v>
          </cell>
          <cell r="Q236">
            <v>0.10976126675958732</v>
          </cell>
          <cell r="R236">
            <v>0.11084760906673843</v>
          </cell>
          <cell r="S236">
            <v>0.11455383008752462</v>
          </cell>
          <cell r="T236">
            <v>0.11346418993123578</v>
          </cell>
          <cell r="U236">
            <v>0.11522925216594677</v>
          </cell>
          <cell r="V236">
            <v>0.11538361757141931</v>
          </cell>
          <cell r="W236">
            <v>0.11433904409696434</v>
          </cell>
          <cell r="X236">
            <v>0.11770267932051484</v>
          </cell>
          <cell r="Y236">
            <v>0.11591028664283896</v>
          </cell>
          <cell r="Z236">
            <v>0.11929318793810188</v>
          </cell>
          <cell r="AA236">
            <v>0.12033016403257786</v>
          </cell>
          <cell r="AB236">
            <v>0.12038796957821005</v>
          </cell>
          <cell r="AC236">
            <v>0.12427063613059192</v>
          </cell>
          <cell r="AD236">
            <v>0.12581477336020525</v>
          </cell>
          <cell r="AE236">
            <v>0.13086052042062493</v>
          </cell>
          <cell r="AF236">
            <v>0.13175291028974601</v>
          </cell>
          <cell r="AG236">
            <v>0.13327349937534577</v>
          </cell>
          <cell r="AH236">
            <v>0.13112844845403018</v>
          </cell>
          <cell r="AI236">
            <v>0.13495574629132484</v>
          </cell>
          <cell r="AJ236">
            <v>0.13632100144406323</v>
          </cell>
          <cell r="AK236">
            <v>0.13338573842741239</v>
          </cell>
          <cell r="AL236">
            <v>0.13488353710900275</v>
          </cell>
          <cell r="AM236">
            <v>0.13530925630568466</v>
          </cell>
          <cell r="AN236">
            <v>0.13345363011867092</v>
          </cell>
          <cell r="AO236">
            <v>0.13449625945321647</v>
          </cell>
          <cell r="AP236">
            <v>0.13479206339693342</v>
          </cell>
          <cell r="AQ236">
            <v>0.13649651366242105</v>
          </cell>
          <cell r="AR236">
            <v>1</v>
          </cell>
          <cell r="AS236">
            <v>1</v>
          </cell>
          <cell r="AT236">
            <v>1</v>
          </cell>
          <cell r="AU236">
            <v>1</v>
          </cell>
          <cell r="AV236">
            <v>1</v>
          </cell>
          <cell r="AW236">
            <v>1</v>
          </cell>
          <cell r="AX236">
            <v>1</v>
          </cell>
          <cell r="AY236">
            <v>1</v>
          </cell>
          <cell r="AZ236">
            <v>1</v>
          </cell>
          <cell r="BA236">
            <v>1</v>
          </cell>
          <cell r="BB236">
            <v>1</v>
          </cell>
          <cell r="BC236">
            <v>1</v>
          </cell>
          <cell r="BD236">
            <v>1</v>
          </cell>
          <cell r="BE236">
            <v>1</v>
          </cell>
          <cell r="BF236">
            <v>1</v>
          </cell>
          <cell r="BG236">
            <v>1</v>
          </cell>
          <cell r="BH236">
            <v>1</v>
          </cell>
          <cell r="BI236">
            <v>1</v>
          </cell>
          <cell r="BJ236">
            <v>1</v>
          </cell>
        </row>
        <row r="237">
          <cell r="B237">
            <v>197</v>
          </cell>
          <cell r="C237" t="str">
            <v>Cartera TDC</v>
          </cell>
          <cell r="O237">
            <v>0.13941395577229859</v>
          </cell>
          <cell r="P237">
            <v>0.13925273394097482</v>
          </cell>
          <cell r="Q237">
            <v>0.14108760522798197</v>
          </cell>
          <cell r="R237">
            <v>0.14100092869601294</v>
          </cell>
          <cell r="S237">
            <v>0.1412936280278724</v>
          </cell>
          <cell r="T237">
            <v>0.14103070904671006</v>
          </cell>
          <cell r="U237">
            <v>0.13829755943015651</v>
          </cell>
          <cell r="V237">
            <v>0.13699502193725824</v>
          </cell>
          <cell r="W237">
            <v>0.13698090037279792</v>
          </cell>
          <cell r="X237">
            <v>0.13735221434475681</v>
          </cell>
          <cell r="Y237">
            <v>0.13517016841306981</v>
          </cell>
          <cell r="Z237">
            <v>0.13458051927708256</v>
          </cell>
          <cell r="AA237">
            <v>0.13433092948871045</v>
          </cell>
          <cell r="AB237">
            <v>0.13626195282279616</v>
          </cell>
          <cell r="AC237">
            <v>0.14165377588131406</v>
          </cell>
          <cell r="AD237">
            <v>0.14274516770632711</v>
          </cell>
          <cell r="AE237">
            <v>0.14598595517457144</v>
          </cell>
          <cell r="AF237">
            <v>0.14932691832421821</v>
          </cell>
          <cell r="AG237">
            <v>0.15033729316312613</v>
          </cell>
          <cell r="AH237">
            <v>0.15178870908295744</v>
          </cell>
          <cell r="AI237">
            <v>0.15474438198759374</v>
          </cell>
          <cell r="AJ237">
            <v>0.15771252525455284</v>
          </cell>
          <cell r="AK237">
            <v>0.15543168339068897</v>
          </cell>
          <cell r="AL237">
            <v>0.15394514339206045</v>
          </cell>
          <cell r="AM237">
            <v>0.15483901115688001</v>
          </cell>
          <cell r="AN237">
            <v>0.15639451986882091</v>
          </cell>
          <cell r="AO237">
            <v>0.16033229349553868</v>
          </cell>
          <cell r="AP237">
            <v>0.16126735567530778</v>
          </cell>
          <cell r="AQ237">
            <v>0.16391049833530499</v>
          </cell>
          <cell r="AR237">
            <v>1</v>
          </cell>
          <cell r="AS237">
            <v>1</v>
          </cell>
          <cell r="AT237">
            <v>1</v>
          </cell>
          <cell r="AU237">
            <v>1</v>
          </cell>
          <cell r="AV237">
            <v>1</v>
          </cell>
          <cell r="AW237">
            <v>1</v>
          </cell>
          <cell r="AX237">
            <v>1</v>
          </cell>
          <cell r="AY237">
            <v>1</v>
          </cell>
          <cell r="AZ237">
            <v>1</v>
          </cell>
          <cell r="BA237">
            <v>1</v>
          </cell>
          <cell r="BB237">
            <v>1</v>
          </cell>
          <cell r="BC237">
            <v>1</v>
          </cell>
          <cell r="BD237">
            <v>1</v>
          </cell>
          <cell r="BE237">
            <v>1</v>
          </cell>
          <cell r="BF237">
            <v>1</v>
          </cell>
          <cell r="BG237">
            <v>1</v>
          </cell>
          <cell r="BH237">
            <v>1</v>
          </cell>
          <cell r="BI237">
            <v>1</v>
          </cell>
          <cell r="BJ237">
            <v>1</v>
          </cell>
        </row>
        <row r="238">
          <cell r="B238">
            <v>198</v>
          </cell>
          <cell r="C238" t="str">
            <v>Cartera Personales</v>
          </cell>
          <cell r="O238">
            <v>0.2220241110253301</v>
          </cell>
          <cell r="P238">
            <v>0.2257654784308947</v>
          </cell>
          <cell r="Q238">
            <v>0.23138194417285982</v>
          </cell>
          <cell r="R238">
            <v>0.23495120070351563</v>
          </cell>
          <cell r="S238">
            <v>0.26308318739958142</v>
          </cell>
          <cell r="T238">
            <v>0.26074033862979168</v>
          </cell>
          <cell r="U238">
            <v>0.27483008287589367</v>
          </cell>
          <cell r="V238">
            <v>0.28001928153953048</v>
          </cell>
          <cell r="W238">
            <v>0.2772807135281018</v>
          </cell>
          <cell r="X238">
            <v>0.28669757769230247</v>
          </cell>
          <cell r="Y238">
            <v>0.28051509821897219</v>
          </cell>
          <cell r="Z238">
            <v>0.30043838258507782</v>
          </cell>
          <cell r="AA238">
            <v>0.29384199049037635</v>
          </cell>
          <cell r="AB238">
            <v>0.27558532224373206</v>
          </cell>
          <cell r="AC238">
            <v>0.27030010194349935</v>
          </cell>
          <cell r="AD238">
            <v>0.26704054966078661</v>
          </cell>
          <cell r="AE238">
            <v>0.26673693493574074</v>
          </cell>
          <cell r="AF238">
            <v>0.24923033505339123</v>
          </cell>
          <cell r="AG238">
            <v>0.23327324112021761</v>
          </cell>
          <cell r="AH238">
            <v>0.20744447051449907</v>
          </cell>
          <cell r="AI238">
            <v>0.20236727358377554</v>
          </cell>
          <cell r="AJ238">
            <v>0.18751925267912067</v>
          </cell>
          <cell r="AK238">
            <v>0.1654630035417515</v>
          </cell>
          <cell r="AL238">
            <v>0.16208129693286299</v>
          </cell>
          <cell r="AM238">
            <v>0.16917893130218409</v>
          </cell>
          <cell r="AN238">
            <v>0.16518995048766083</v>
          </cell>
          <cell r="AO238">
            <v>0.16398275238381813</v>
          </cell>
          <cell r="AP238">
            <v>0.16412827587158704</v>
          </cell>
          <cell r="AQ238">
            <v>0.16778157289335527</v>
          </cell>
          <cell r="AR238">
            <v>1</v>
          </cell>
          <cell r="AS238">
            <v>1</v>
          </cell>
          <cell r="AT238">
            <v>1</v>
          </cell>
          <cell r="AU238">
            <v>1</v>
          </cell>
          <cell r="AV238">
            <v>1</v>
          </cell>
          <cell r="AW238">
            <v>1</v>
          </cell>
          <cell r="AX238">
            <v>1</v>
          </cell>
          <cell r="AY238">
            <v>1</v>
          </cell>
          <cell r="AZ238">
            <v>1</v>
          </cell>
          <cell r="BA238">
            <v>1</v>
          </cell>
          <cell r="BB238">
            <v>1</v>
          </cell>
          <cell r="BC238">
            <v>1</v>
          </cell>
          <cell r="BD238">
            <v>1</v>
          </cell>
          <cell r="BE238">
            <v>1</v>
          </cell>
          <cell r="BF238">
            <v>1</v>
          </cell>
          <cell r="BG238">
            <v>1</v>
          </cell>
          <cell r="BH238">
            <v>1</v>
          </cell>
          <cell r="BI238">
            <v>1</v>
          </cell>
          <cell r="BJ238">
            <v>1</v>
          </cell>
        </row>
        <row r="239">
          <cell r="B239">
            <v>199</v>
          </cell>
          <cell r="C239" t="str">
            <v>Cartera Nómina</v>
          </cell>
          <cell r="O239">
            <v>2.9221331314034822E-2</v>
          </cell>
          <cell r="P239">
            <v>2.5674119683914857E-2</v>
          </cell>
          <cell r="Q239">
            <v>2.4385754806101462E-2</v>
          </cell>
          <cell r="R239">
            <v>2.7598019782684075E-2</v>
          </cell>
          <cell r="S239">
            <v>3.7065542344268287E-2</v>
          </cell>
          <cell r="T239">
            <v>3.4770064165567223E-2</v>
          </cell>
          <cell r="U239">
            <v>4.2315084515514037E-2</v>
          </cell>
          <cell r="V239">
            <v>4.3206020718264751E-2</v>
          </cell>
          <cell r="W239">
            <v>3.8052763356659754E-2</v>
          </cell>
          <cell r="X239">
            <v>4.4884080595645706E-2</v>
          </cell>
          <cell r="Y239">
            <v>4.2391825144771557E-2</v>
          </cell>
          <cell r="Z239">
            <v>4.988683052668913E-2</v>
          </cell>
          <cell r="AA239">
            <v>6.2757241915583462E-2</v>
          </cell>
          <cell r="AB239">
            <v>6.8807816334524791E-2</v>
          </cell>
          <cell r="AC239">
            <v>7.6171069454289794E-2</v>
          </cell>
          <cell r="AD239">
            <v>8.2783034776543335E-2</v>
          </cell>
          <cell r="AE239">
            <v>9.8830356659997329E-2</v>
          </cell>
          <cell r="AF239">
            <v>0.10260001193435646</v>
          </cell>
          <cell r="AG239">
            <v>0.1100819511436769</v>
          </cell>
          <cell r="AH239">
            <v>0.10876496236202049</v>
          </cell>
          <cell r="AI239">
            <v>0.11986061045897141</v>
          </cell>
          <cell r="AJ239">
            <v>0.12469974171409595</v>
          </cell>
          <cell r="AK239">
            <v>0.12573408644323131</v>
          </cell>
          <cell r="AL239">
            <v>0.13753919619006436</v>
          </cell>
          <cell r="AM239">
            <v>0.13412072991738719</v>
          </cell>
          <cell r="AN239">
            <v>0.12346095018339578</v>
          </cell>
          <cell r="AO239">
            <v>0.11905050367336668</v>
          </cell>
          <cell r="AP239">
            <v>0.11667141666050851</v>
          </cell>
          <cell r="AQ239">
            <v>0.1159640130239132</v>
          </cell>
          <cell r="AR239">
            <v>1</v>
          </cell>
          <cell r="AS239">
            <v>1</v>
          </cell>
          <cell r="AT239">
            <v>1</v>
          </cell>
          <cell r="AU239">
            <v>1</v>
          </cell>
          <cell r="AV239">
            <v>1</v>
          </cell>
          <cell r="AW239">
            <v>1</v>
          </cell>
          <cell r="AX239">
            <v>1</v>
          </cell>
          <cell r="AY239">
            <v>1</v>
          </cell>
          <cell r="AZ239">
            <v>1</v>
          </cell>
          <cell r="BA239">
            <v>1</v>
          </cell>
          <cell r="BB239">
            <v>1</v>
          </cell>
          <cell r="BC239">
            <v>1</v>
          </cell>
          <cell r="BD239">
            <v>1</v>
          </cell>
          <cell r="BE239">
            <v>1</v>
          </cell>
          <cell r="BF239">
            <v>1</v>
          </cell>
          <cell r="BG239">
            <v>1</v>
          </cell>
          <cell r="BH239">
            <v>1</v>
          </cell>
          <cell r="BI239">
            <v>1</v>
          </cell>
          <cell r="BJ239">
            <v>1</v>
          </cell>
        </row>
        <row r="240">
          <cell r="B240">
            <v>200</v>
          </cell>
          <cell r="C240" t="str">
            <v>Cartera Automotriz</v>
          </cell>
          <cell r="O240">
            <v>2.3104147674260712E-2</v>
          </cell>
          <cell r="P240">
            <v>2.2192772130101283E-2</v>
          </cell>
          <cell r="Q240">
            <v>2.1972260524642611E-2</v>
          </cell>
          <cell r="R240">
            <v>2.3031439367654775E-2</v>
          </cell>
          <cell r="S240">
            <v>2.5989153659672103E-2</v>
          </cell>
          <cell r="T240">
            <v>2.3922034299979519E-2</v>
          </cell>
          <cell r="U240">
            <v>2.634109640843732E-2</v>
          </cell>
          <cell r="V240">
            <v>2.6592323676878107E-2</v>
          </cell>
          <cell r="W240">
            <v>2.553370686124257E-2</v>
          </cell>
          <cell r="X240">
            <v>2.7493471981977859E-2</v>
          </cell>
          <cell r="Y240">
            <v>2.7206006167080739E-2</v>
          </cell>
          <cell r="Z240">
            <v>2.911688465996682E-2</v>
          </cell>
          <cell r="AA240">
            <v>2.897287147658759E-2</v>
          </cell>
          <cell r="AB240">
            <v>2.8122729082952047E-2</v>
          </cell>
          <cell r="AC240">
            <v>2.8856617580507945E-2</v>
          </cell>
          <cell r="AD240">
            <v>2.9245390006899647E-2</v>
          </cell>
          <cell r="AE240">
            <v>3.2496554633367286E-2</v>
          </cell>
          <cell r="AF240">
            <v>3.1736553438017512E-2</v>
          </cell>
          <cell r="AG240">
            <v>3.5436984041960398E-2</v>
          </cell>
          <cell r="AH240">
            <v>3.3429584489882466E-2</v>
          </cell>
          <cell r="AI240">
            <v>3.6295055120436126E-2</v>
          </cell>
          <cell r="AJ240">
            <v>3.7472932850773896E-2</v>
          </cell>
          <cell r="AK240">
            <v>3.6304344933066425E-2</v>
          </cell>
          <cell r="AL240">
            <v>3.9104774405867883E-2</v>
          </cell>
          <cell r="AM240">
            <v>3.9015056230020932E-2</v>
          </cell>
          <cell r="AN240">
            <v>3.8228640018580666E-2</v>
          </cell>
          <cell r="AO240">
            <v>3.8545005078984569E-2</v>
          </cell>
          <cell r="AP240">
            <v>3.9854649669599999E-2</v>
          </cell>
          <cell r="AQ240">
            <v>4.0287521652159937E-2</v>
          </cell>
          <cell r="AR240">
            <v>1</v>
          </cell>
          <cell r="AS240">
            <v>1</v>
          </cell>
          <cell r="AT240">
            <v>1</v>
          </cell>
          <cell r="AU240">
            <v>1</v>
          </cell>
          <cell r="AV240">
            <v>1</v>
          </cell>
          <cell r="AW240">
            <v>1</v>
          </cell>
          <cell r="AX240">
            <v>1</v>
          </cell>
          <cell r="AY240">
            <v>1</v>
          </cell>
          <cell r="AZ240">
            <v>1</v>
          </cell>
          <cell r="BA240">
            <v>1</v>
          </cell>
          <cell r="BB240">
            <v>1</v>
          </cell>
          <cell r="BC240">
            <v>1</v>
          </cell>
          <cell r="BD240">
            <v>1</v>
          </cell>
          <cell r="BE240">
            <v>1</v>
          </cell>
          <cell r="BF240">
            <v>1</v>
          </cell>
          <cell r="BG240">
            <v>1</v>
          </cell>
          <cell r="BH240">
            <v>1</v>
          </cell>
          <cell r="BI240">
            <v>1</v>
          </cell>
          <cell r="BJ240">
            <v>1</v>
          </cell>
        </row>
        <row r="241">
          <cell r="B241">
            <v>201</v>
          </cell>
          <cell r="C241" t="str">
            <v>Cartera Consumo Otros</v>
          </cell>
          <cell r="O241">
            <v>1</v>
          </cell>
          <cell r="P241">
            <v>-4.4897959183673466E-2</v>
          </cell>
          <cell r="Q241">
            <v>4.4776119402985072E-2</v>
          </cell>
          <cell r="R241">
            <v>-7.874015748031496E-3</v>
          </cell>
          <cell r="S241">
            <v>1</v>
          </cell>
          <cell r="T241">
            <v>1</v>
          </cell>
          <cell r="U241">
            <v>1</v>
          </cell>
          <cell r="V241">
            <v>1</v>
          </cell>
          <cell r="W241">
            <v>1</v>
          </cell>
          <cell r="X241">
            <v>1</v>
          </cell>
          <cell r="Y241">
            <v>1</v>
          </cell>
          <cell r="Z241">
            <v>-1.5873015873015872E-2</v>
          </cell>
          <cell r="AA241">
            <v>1.5384615384615385E-2</v>
          </cell>
          <cell r="AB241">
            <v>1</v>
          </cell>
          <cell r="AC241">
            <v>-3.2258064516129031E-2</v>
          </cell>
          <cell r="AD241">
            <v>-3.2258064516129031E-2</v>
          </cell>
          <cell r="AE241">
            <v>1</v>
          </cell>
          <cell r="AF241">
            <v>1</v>
          </cell>
          <cell r="AG241">
            <v>4.4776119402985072E-2</v>
          </cell>
          <cell r="AH241">
            <v>1</v>
          </cell>
          <cell r="AI241">
            <v>-4.9180327868852458E-2</v>
          </cell>
          <cell r="AJ241">
            <v>1</v>
          </cell>
          <cell r="AK241">
            <v>7.7519379844961239E-3</v>
          </cell>
          <cell r="AL241">
            <v>-3.2258064516129031E-2</v>
          </cell>
          <cell r="AM241">
            <v>-4.065040650406504E-2</v>
          </cell>
          <cell r="AN241">
            <v>2.2900763358778626E-2</v>
          </cell>
          <cell r="AO241">
            <v>1</v>
          </cell>
          <cell r="AP241">
            <v>1</v>
          </cell>
          <cell r="AQ241">
            <v>-7.874015748031496E-3</v>
          </cell>
          <cell r="AR241">
            <v>1</v>
          </cell>
          <cell r="AS241">
            <v>1</v>
          </cell>
          <cell r="AT241">
            <v>1</v>
          </cell>
          <cell r="AU241">
            <v>1</v>
          </cell>
          <cell r="AV241">
            <v>1</v>
          </cell>
          <cell r="AW241">
            <v>1</v>
          </cell>
          <cell r="AX241">
            <v>1</v>
          </cell>
          <cell r="AY241">
            <v>1</v>
          </cell>
          <cell r="AZ241">
            <v>1</v>
          </cell>
          <cell r="BA241">
            <v>1</v>
          </cell>
          <cell r="BB241">
            <v>1</v>
          </cell>
          <cell r="BC241">
            <v>1</v>
          </cell>
          <cell r="BD241">
            <v>1</v>
          </cell>
          <cell r="BE241">
            <v>1</v>
          </cell>
          <cell r="BF241">
            <v>1</v>
          </cell>
          <cell r="BG241">
            <v>1</v>
          </cell>
          <cell r="BH241">
            <v>1</v>
          </cell>
          <cell r="BI241">
            <v>1</v>
          </cell>
          <cell r="BJ241">
            <v>1</v>
          </cell>
        </row>
        <row r="242">
          <cell r="B242">
            <v>202</v>
          </cell>
          <cell r="C242" t="str">
            <v>Cartera Vivienda</v>
          </cell>
          <cell r="O242">
            <v>6.516437981154441E-2</v>
          </cell>
          <cell r="P242">
            <v>6.568072155216037E-2</v>
          </cell>
          <cell r="Q242">
            <v>6.6509286281140403E-2</v>
          </cell>
          <cell r="R242">
            <v>6.6035595844392767E-2</v>
          </cell>
          <cell r="S242">
            <v>6.6786775920645317E-2</v>
          </cell>
          <cell r="T242">
            <v>6.7862957914754565E-2</v>
          </cell>
          <cell r="U242">
            <v>6.8786134515689448E-2</v>
          </cell>
          <cell r="V242">
            <v>7.0465149560993562E-2</v>
          </cell>
          <cell r="W242">
            <v>7.1741565354782197E-2</v>
          </cell>
          <cell r="X242">
            <v>6.9030494258924241E-2</v>
          </cell>
          <cell r="Y242">
            <v>7.0361496325869438E-2</v>
          </cell>
          <cell r="Z242">
            <v>6.3613248702286462E-2</v>
          </cell>
          <cell r="AA242">
            <v>6.6451927674656713E-2</v>
          </cell>
          <cell r="AB242">
            <v>6.8207509971734331E-2</v>
          </cell>
          <cell r="AC242">
            <v>6.9704470341998573E-2</v>
          </cell>
          <cell r="AD242">
            <v>7.1808649485390161E-2</v>
          </cell>
          <cell r="AE242">
            <v>7.3167484846778597E-2</v>
          </cell>
          <cell r="AF242">
            <v>7.6764821617543985E-2</v>
          </cell>
          <cell r="AG242">
            <v>7.7949720515748097E-2</v>
          </cell>
          <cell r="AH242">
            <v>7.8679325271079723E-2</v>
          </cell>
          <cell r="AI242">
            <v>8.0149573658282611E-2</v>
          </cell>
          <cell r="AJ242">
            <v>7.4913190429023543E-2</v>
          </cell>
          <cell r="AK242">
            <v>7.5371803577921115E-2</v>
          </cell>
          <cell r="AL242">
            <v>7.3023342042614417E-2</v>
          </cell>
          <cell r="AM242">
            <v>7.4758893331932738E-2</v>
          </cell>
          <cell r="AN242">
            <v>7.4904027702415998E-2</v>
          </cell>
          <cell r="AO242">
            <v>7.572463507537705E-2</v>
          </cell>
          <cell r="AP242">
            <v>7.679320831661389E-2</v>
          </cell>
          <cell r="AQ242">
            <v>7.7301757837432789E-2</v>
          </cell>
          <cell r="AR242">
            <v>1</v>
          </cell>
          <cell r="AS242">
            <v>1</v>
          </cell>
          <cell r="AT242">
            <v>1</v>
          </cell>
          <cell r="AU242">
            <v>1</v>
          </cell>
          <cell r="AV242">
            <v>1</v>
          </cell>
          <cell r="AW242">
            <v>1</v>
          </cell>
          <cell r="AX242">
            <v>1</v>
          </cell>
          <cell r="AY242">
            <v>1</v>
          </cell>
          <cell r="AZ242">
            <v>1</v>
          </cell>
          <cell r="BA242">
            <v>1</v>
          </cell>
          <cell r="BB242">
            <v>1</v>
          </cell>
          <cell r="BC242">
            <v>1</v>
          </cell>
          <cell r="BD242">
            <v>1</v>
          </cell>
          <cell r="BE242">
            <v>1</v>
          </cell>
          <cell r="BF242">
            <v>1</v>
          </cell>
          <cell r="BG242">
            <v>1</v>
          </cell>
          <cell r="BH242">
            <v>1</v>
          </cell>
          <cell r="BI242">
            <v>1</v>
          </cell>
          <cell r="BJ242">
            <v>1</v>
          </cell>
        </row>
        <row r="243">
          <cell r="B243">
            <v>203</v>
          </cell>
          <cell r="C243" t="str">
            <v>Media y Residencial</v>
          </cell>
        </row>
        <row r="244">
          <cell r="B244">
            <v>204</v>
          </cell>
          <cell r="C244" t="str">
            <v>De Interés Social</v>
          </cell>
        </row>
        <row r="246">
          <cell r="B246" t="str">
            <v>TDA (%)</v>
          </cell>
        </row>
        <row r="247">
          <cell r="B247">
            <v>205</v>
          </cell>
          <cell r="C247" t="str">
            <v>Cartera de Crédito Total</v>
          </cell>
          <cell r="O247">
            <v>5.9224870732764737E-2</v>
          </cell>
          <cell r="P247">
            <v>6.0380875015010466E-2</v>
          </cell>
          <cell r="Q247">
            <v>6.0898764185250052E-2</v>
          </cell>
          <cell r="R247">
            <v>6.130951935650418E-2</v>
          </cell>
          <cell r="S247">
            <v>6.1736618853334743E-2</v>
          </cell>
          <cell r="T247">
            <v>6.1937235505812767E-2</v>
          </cell>
          <cell r="U247">
            <v>6.1960230295794297E-2</v>
          </cell>
          <cell r="V247">
            <v>6.2179681949650012E-2</v>
          </cell>
          <cell r="W247">
            <v>6.1751502332394313E-2</v>
          </cell>
          <cell r="X247">
            <v>6.309540707803378E-2</v>
          </cell>
          <cell r="Y247">
            <v>6.2864532760671318E-2</v>
          </cell>
          <cell r="Z247">
            <v>6.1674060323205757E-2</v>
          </cell>
          <cell r="AA247">
            <v>6.2082133665692825E-2</v>
          </cell>
          <cell r="AB247">
            <v>6.2819576085525644E-2</v>
          </cell>
          <cell r="AC247">
            <v>6.4185376727833338E-2</v>
          </cell>
          <cell r="AD247">
            <v>6.5599565914502084E-2</v>
          </cell>
          <cell r="AE247">
            <v>6.6439394116826603E-2</v>
          </cell>
          <cell r="AF247">
            <v>6.8183591667642027E-2</v>
          </cell>
          <cell r="AG247">
            <v>6.8886836906318527E-2</v>
          </cell>
          <cell r="AH247">
            <v>6.922124590495185E-2</v>
          </cell>
          <cell r="AI247">
            <v>7.0033727934348949E-2</v>
          </cell>
          <cell r="AJ247">
            <v>6.9036161327288792E-2</v>
          </cell>
          <cell r="AK247">
            <v>6.9992228977062601E-2</v>
          </cell>
          <cell r="AL247">
            <v>7.0155029418833476E-2</v>
          </cell>
          <cell r="AM247">
            <v>7.0235676561099983E-2</v>
          </cell>
          <cell r="AN247">
            <v>7.0039300750274355E-2</v>
          </cell>
          <cell r="AO247">
            <v>6.9045187767489247E-2</v>
          </cell>
          <cell r="AP247">
            <v>6.834520893101878E-2</v>
          </cell>
          <cell r="AQ247">
            <v>6.7953844956973805E-2</v>
          </cell>
          <cell r="AR247">
            <v>6.7212513310813668E-2</v>
          </cell>
          <cell r="AS247">
            <v>6.6897426073863148E-2</v>
          </cell>
          <cell r="AT247">
            <v>6.690723892286797E-2</v>
          </cell>
          <cell r="AU247">
            <v>6.651945160525935E-2</v>
          </cell>
          <cell r="AV247">
            <v>6.6296478159124525E-2</v>
          </cell>
          <cell r="AW247">
            <v>6.6059565048209049E-2</v>
          </cell>
          <cell r="AX247">
            <v>6.570829029637279E-2</v>
          </cell>
          <cell r="AY247">
            <v>6.570469305033623E-2</v>
          </cell>
          <cell r="AZ247">
            <v>6.5879391422163217E-2</v>
          </cell>
          <cell r="BA247">
            <v>6.6071748731110089E-2</v>
          </cell>
          <cell r="BB247">
            <v>6.576061807698394E-2</v>
          </cell>
          <cell r="BC247">
            <v>6.5760612487792969E-2</v>
          </cell>
          <cell r="BD247">
            <v>6.5760612487792969E-2</v>
          </cell>
          <cell r="BE247">
            <v>6.5760612487792969E-2</v>
          </cell>
          <cell r="BF247">
            <v>6.5760612487792969E-2</v>
          </cell>
          <cell r="BG247">
            <v>6.5760612487792969E-2</v>
          </cell>
          <cell r="BH247">
            <v>6.5760612487792969E-2</v>
          </cell>
          <cell r="BI247">
            <v>6.5760612487792969E-2</v>
          </cell>
          <cell r="BJ247">
            <v>6.5760612487792969E-2</v>
          </cell>
        </row>
        <row r="248">
          <cell r="B248">
            <v>206</v>
          </cell>
          <cell r="C248" t="str">
            <v>Cartera Comercial</v>
          </cell>
          <cell r="O248">
            <v>2.8256989130711473E-2</v>
          </cell>
          <cell r="P248">
            <v>2.9317186642830163E-2</v>
          </cell>
          <cell r="Q248">
            <v>3.0030401152029439E-2</v>
          </cell>
          <cell r="R248">
            <v>3.0623017193171568E-2</v>
          </cell>
          <cell r="S248">
            <v>3.1159409655710322E-2</v>
          </cell>
          <cell r="T248">
            <v>3.1370852255578521E-2</v>
          </cell>
          <cell r="U248">
            <v>3.0953878866875641E-2</v>
          </cell>
          <cell r="V248">
            <v>3.0914474550888631E-2</v>
          </cell>
          <cell r="W248">
            <v>2.9751037051606199E-2</v>
          </cell>
          <cell r="X248">
            <v>2.8912102541445567E-2</v>
          </cell>
          <cell r="Y248">
            <v>2.8379687784260959E-2</v>
          </cell>
          <cell r="Z248">
            <v>2.8296896342128286E-2</v>
          </cell>
          <cell r="AA248">
            <v>2.7983338336795848E-2</v>
          </cell>
          <cell r="AB248">
            <v>2.8180137139026808E-2</v>
          </cell>
          <cell r="AC248">
            <v>2.9381174858705315E-2</v>
          </cell>
          <cell r="AD248">
            <v>3.0375406902175033E-2</v>
          </cell>
          <cell r="AE248">
            <v>3.0270104141284476E-2</v>
          </cell>
          <cell r="AF248">
            <v>2.9887277964480773E-2</v>
          </cell>
          <cell r="AG248">
            <v>3.013891957669675E-2</v>
          </cell>
          <cell r="AH248">
            <v>2.9934532892367693E-2</v>
          </cell>
          <cell r="AI248">
            <v>3.0006885920673569E-2</v>
          </cell>
          <cell r="AJ248">
            <v>2.9546127386772997E-2</v>
          </cell>
          <cell r="AK248">
            <v>2.9742716599417074E-2</v>
          </cell>
          <cell r="AL248">
            <v>2.8398782649905627E-2</v>
          </cell>
          <cell r="AM248">
            <v>2.7721862587749807E-2</v>
          </cell>
          <cell r="AN248">
            <v>2.7011346390321152E-2</v>
          </cell>
          <cell r="AO248">
            <v>2.5064793735625385E-2</v>
          </cell>
          <cell r="AP248">
            <v>2.3995394589673088E-2</v>
          </cell>
          <cell r="AQ248">
            <v>2.3108628193119124E-2</v>
          </cell>
          <cell r="AR248">
            <v>2.2989006845671324E-2</v>
          </cell>
          <cell r="AS248">
            <v>2.1747173988315202E-2</v>
          </cell>
          <cell r="AT248">
            <v>2.1063243240470198E-2</v>
          </cell>
          <cell r="AU248">
            <v>1.9987161517597898E-2</v>
          </cell>
          <cell r="AV248">
            <v>1.9561665156780393E-2</v>
          </cell>
          <cell r="AW248">
            <v>1.8403339344515612E-2</v>
          </cell>
          <cell r="AX248">
            <v>1.8276117813668096E-2</v>
          </cell>
          <cell r="AY248">
            <v>1.8076754067292568E-2</v>
          </cell>
          <cell r="AZ248">
            <v>1.7796624868542443E-2</v>
          </cell>
          <cell r="BA248">
            <v>1.7760585353229302E-2</v>
          </cell>
          <cell r="BB248">
            <v>1.7151959737891385E-2</v>
          </cell>
          <cell r="BC248">
            <v>1.7151951789855957E-2</v>
          </cell>
          <cell r="BD248">
            <v>1.7151951789855957E-2</v>
          </cell>
          <cell r="BE248">
            <v>1.7151951789855957E-2</v>
          </cell>
          <cell r="BF248">
            <v>1.7151951789855957E-2</v>
          </cell>
          <cell r="BG248">
            <v>1.7151951789855957E-2</v>
          </cell>
          <cell r="BH248">
            <v>1.7151951789855957E-2</v>
          </cell>
          <cell r="BI248">
            <v>1.7151951789855957E-2</v>
          </cell>
          <cell r="BJ248">
            <v>1.7151951789855957E-2</v>
          </cell>
        </row>
        <row r="249">
          <cell r="B249">
            <v>207</v>
          </cell>
          <cell r="C249" t="str">
            <v>Cartera Empresas</v>
          </cell>
          <cell r="O249">
            <v>3.967114635155241E-2</v>
          </cell>
          <cell r="P249">
            <v>4.119382812346499E-2</v>
          </cell>
          <cell r="Q249">
            <v>4.2255333804263162E-2</v>
          </cell>
          <cell r="R249">
            <v>4.3112151008587722E-2</v>
          </cell>
          <cell r="S249">
            <v>4.374699958100664E-2</v>
          </cell>
          <cell r="T249">
            <v>4.4041342537308736E-2</v>
          </cell>
          <cell r="U249">
            <v>4.3391741242062257E-2</v>
          </cell>
          <cell r="V249">
            <v>4.3193732722267814E-2</v>
          </cell>
          <cell r="W249">
            <v>4.1746433115521703E-2</v>
          </cell>
          <cell r="X249">
            <v>4.0707314097163265E-2</v>
          </cell>
          <cell r="Y249">
            <v>4.0097681029257808E-2</v>
          </cell>
          <cell r="Z249">
            <v>3.981116800771263E-2</v>
          </cell>
          <cell r="AA249">
            <v>3.9197107888600195E-2</v>
          </cell>
          <cell r="AB249">
            <v>3.9318036338464223E-2</v>
          </cell>
          <cell r="AC249">
            <v>4.0899263037781949E-2</v>
          </cell>
          <cell r="AD249">
            <v>4.2132132843198403E-2</v>
          </cell>
          <cell r="AE249">
            <v>4.1922289756447004E-2</v>
          </cell>
          <cell r="AF249">
            <v>4.1298337792649194E-2</v>
          </cell>
          <cell r="AG249">
            <v>4.1334957482947673E-2</v>
          </cell>
          <cell r="AH249">
            <v>4.1040656781269495E-2</v>
          </cell>
          <cell r="AI249">
            <v>4.1193725462531194E-2</v>
          </cell>
          <cell r="AJ249">
            <v>4.0642149051551786E-2</v>
          </cell>
          <cell r="AK249">
            <v>4.0972464291062022E-2</v>
          </cell>
          <cell r="AL249">
            <v>3.9120263255808925E-2</v>
          </cell>
          <cell r="AM249">
            <v>3.8145394323778802E-2</v>
          </cell>
          <cell r="AN249">
            <v>3.7102463190455938E-2</v>
          </cell>
          <cell r="AO249">
            <v>3.4359898218912277E-2</v>
          </cell>
          <cell r="AP249">
            <v>3.2875294414286299E-2</v>
          </cell>
          <cell r="AQ249">
            <v>3.1636672160900409E-2</v>
          </cell>
          <cell r="AR249">
            <v>3.1464790232604803E-2</v>
          </cell>
          <cell r="AS249">
            <v>2.9972453953075531E-2</v>
          </cell>
          <cell r="AT249">
            <v>2.9028032405406707E-2</v>
          </cell>
          <cell r="AU249">
            <v>2.7483728359267379E-2</v>
          </cell>
          <cell r="AV249">
            <v>2.6825968940727602E-2</v>
          </cell>
          <cell r="AW249">
            <v>2.5195463252133135E-2</v>
          </cell>
          <cell r="AX249">
            <v>2.500710078294708E-2</v>
          </cell>
          <cell r="AY249">
            <v>2.4729317116304547E-2</v>
          </cell>
          <cell r="AZ249">
            <v>2.440375637590567E-2</v>
          </cell>
          <cell r="BA249">
            <v>2.4361131182651621E-2</v>
          </cell>
          <cell r="BB249">
            <v>2.3470586012421163E-2</v>
          </cell>
          <cell r="BC249">
            <v>2.3470580577850342E-2</v>
          </cell>
          <cell r="BD249">
            <v>2.3470580577850342E-2</v>
          </cell>
          <cell r="BE249">
            <v>2.3470580577850342E-2</v>
          </cell>
          <cell r="BF249">
            <v>2.3470580577850342E-2</v>
          </cell>
          <cell r="BG249">
            <v>2.3470580577850342E-2</v>
          </cell>
          <cell r="BH249">
            <v>2.3470580577850342E-2</v>
          </cell>
          <cell r="BI249">
            <v>2.3470580577850342E-2</v>
          </cell>
          <cell r="BJ249">
            <v>2.3470580577850342E-2</v>
          </cell>
        </row>
        <row r="250">
          <cell r="B250">
            <v>208</v>
          </cell>
          <cell r="C250" t="str">
            <v>Cartera Entidades Financieras</v>
          </cell>
          <cell r="O250">
            <v>5.179244619057476E-4</v>
          </cell>
          <cell r="P250">
            <v>5.4481526126822291E-4</v>
          </cell>
          <cell r="Q250">
            <v>5.2138011688925869E-4</v>
          </cell>
          <cell r="R250">
            <v>4.6898157579707776E-4</v>
          </cell>
          <cell r="S250">
            <v>4.1309037321442417E-4</v>
          </cell>
          <cell r="T250">
            <v>4.2926407401244445E-4</v>
          </cell>
          <cell r="U250">
            <v>3.5663755908940019E-4</v>
          </cell>
          <cell r="V250">
            <v>3.230931764581918E-4</v>
          </cell>
          <cell r="W250">
            <v>6.2001906200911201E-4</v>
          </cell>
          <cell r="X250">
            <v>9.7861760432891003E-4</v>
          </cell>
          <cell r="Y250">
            <v>1.3825250257470027E-3</v>
          </cell>
          <cell r="Z250">
            <v>1.8432688470637008E-3</v>
          </cell>
          <cell r="AA250">
            <v>2.3398998490835321E-3</v>
          </cell>
          <cell r="AB250">
            <v>2.783022944935533E-3</v>
          </cell>
          <cell r="AC250">
            <v>3.1462137180495644E-3</v>
          </cell>
          <cell r="AD250">
            <v>3.589997300173885E-3</v>
          </cell>
          <cell r="AE250">
            <v>3.9791090278362444E-3</v>
          </cell>
          <cell r="AF250">
            <v>4.2787085802419205E-3</v>
          </cell>
          <cell r="AG250">
            <v>9.2341632638044385E-3</v>
          </cell>
          <cell r="AH250">
            <v>8.9901972086603599E-3</v>
          </cell>
          <cell r="AI250">
            <v>8.7642560110673534E-3</v>
          </cell>
          <cell r="AJ250">
            <v>8.2256883253118088E-3</v>
          </cell>
          <cell r="AK250">
            <v>7.6098167939532332E-3</v>
          </cell>
          <cell r="AL250">
            <v>7.0659601236164144E-3</v>
          </cell>
          <cell r="AM250">
            <v>6.6177054829563101E-3</v>
          </cell>
          <cell r="AN250">
            <v>6.5895449184738006E-3</v>
          </cell>
          <cell r="AO250">
            <v>6.7196956127282999E-3</v>
          </cell>
          <cell r="AP250">
            <v>6.5622340652706267E-3</v>
          </cell>
          <cell r="AQ250">
            <v>6.4050702653102014E-3</v>
          </cell>
          <cell r="AR250">
            <v>6.1706355246674005E-3</v>
          </cell>
          <cell r="AS250">
            <v>1.894403125671947E-3</v>
          </cell>
          <cell r="AT250">
            <v>2.1051845359053773E-3</v>
          </cell>
          <cell r="AU250">
            <v>2.2151014595511464E-3</v>
          </cell>
          <cell r="AV250">
            <v>2.5783322058051572E-3</v>
          </cell>
          <cell r="AW250">
            <v>3.0929589209800386E-3</v>
          </cell>
          <cell r="AX250">
            <v>3.7820514174602879E-3</v>
          </cell>
          <cell r="AY250">
            <v>4.6468339682951797E-3</v>
          </cell>
          <cell r="AZ250">
            <v>4.5045802713447715E-3</v>
          </cell>
          <cell r="BA250">
            <v>4.2140141369058012E-3</v>
          </cell>
          <cell r="BB250">
            <v>3.8703922119775139E-3</v>
          </cell>
          <cell r="BC250">
            <v>3.8703903555870056E-3</v>
          </cell>
          <cell r="BD250">
            <v>3.8703903555870056E-3</v>
          </cell>
          <cell r="BE250">
            <v>3.8703903555870056E-3</v>
          </cell>
          <cell r="BF250">
            <v>3.8703903555870056E-3</v>
          </cell>
          <cell r="BG250">
            <v>3.8703903555870056E-3</v>
          </cell>
          <cell r="BH250">
            <v>3.8703903555870056E-3</v>
          </cell>
          <cell r="BI250">
            <v>3.8703903555870056E-3</v>
          </cell>
          <cell r="BJ250">
            <v>3.8703903555870056E-3</v>
          </cell>
        </row>
        <row r="251">
          <cell r="B251">
            <v>209</v>
          </cell>
          <cell r="C251" t="str">
            <v>Cartera Bancarias</v>
          </cell>
        </row>
        <row r="252">
          <cell r="B252">
            <v>210</v>
          </cell>
          <cell r="C252" t="str">
            <v>Cartera No Bancarias</v>
          </cell>
        </row>
        <row r="253">
          <cell r="B253">
            <v>211</v>
          </cell>
          <cell r="C253" t="str">
            <v>Cartera Entidades Gubernamentales</v>
          </cell>
          <cell r="O253">
            <v>2.1880696158065585E-3</v>
          </cell>
          <cell r="P253">
            <v>2.1869491706790552E-3</v>
          </cell>
          <cell r="Q253">
            <v>2.164497391224159E-3</v>
          </cell>
          <cell r="R253">
            <v>2.1465525614673799E-3</v>
          </cell>
          <cell r="S253">
            <v>2.2831396314129926E-3</v>
          </cell>
          <cell r="T253">
            <v>2.4078358465359556E-3</v>
          </cell>
          <cell r="U253">
            <v>2.574432691300161E-3</v>
          </cell>
          <cell r="V253">
            <v>2.8407496810820033E-3</v>
          </cell>
          <cell r="W253">
            <v>2.4410141056554835E-3</v>
          </cell>
          <cell r="X253">
            <v>2.0795434848855099E-3</v>
          </cell>
          <cell r="Y253">
            <v>1.640359020783701E-3</v>
          </cell>
          <cell r="Z253">
            <v>1.826025122482736E-3</v>
          </cell>
          <cell r="AA253">
            <v>1.9505359363053243E-3</v>
          </cell>
          <cell r="AB253">
            <v>2.074365472824934E-3</v>
          </cell>
          <cell r="AC253">
            <v>2.1831497939256571E-3</v>
          </cell>
          <cell r="AD253">
            <v>2.1964318239256421E-3</v>
          </cell>
          <cell r="AE253">
            <v>2.0629984236865675E-3</v>
          </cell>
          <cell r="AF253">
            <v>1.920147147192186E-3</v>
          </cell>
          <cell r="AG253">
            <v>1.7453857308997701E-3</v>
          </cell>
          <cell r="AH253">
            <v>1.46132532893679E-3</v>
          </cell>
          <cell r="AI253">
            <v>1.1474153888886385E-3</v>
          </cell>
          <cell r="AJ253">
            <v>7.9916156732685471E-4</v>
          </cell>
          <cell r="AK253">
            <v>5.425790214366237E-4</v>
          </cell>
          <cell r="AL253">
            <v>3.5592164145660808E-4</v>
          </cell>
          <cell r="AM253">
            <v>2.2632686687495723E-4</v>
          </cell>
          <cell r="AN253">
            <v>1.1083027632681264E-4</v>
          </cell>
          <cell r="AO253">
            <v>1.2580746520841968E-5</v>
          </cell>
          <cell r="AP253">
            <v>1.3467134863988868E-5</v>
          </cell>
          <cell r="AQ253">
            <v>1.4321625762924926E-5</v>
          </cell>
          <cell r="AR253">
            <v>1.4996656314956453E-5</v>
          </cell>
          <cell r="AS253">
            <v>1.5748823246381691E-5</v>
          </cell>
          <cell r="AT253">
            <v>1.6766135519403979E-5</v>
          </cell>
          <cell r="AU253">
            <v>1.7557196639126716E-5</v>
          </cell>
          <cell r="AV253">
            <v>1.789127796732079E-5</v>
          </cell>
          <cell r="AW253">
            <v>1.7571791039585589E-5</v>
          </cell>
          <cell r="AX253">
            <v>1.7499569470957518E-5</v>
          </cell>
          <cell r="AY253">
            <v>1.744743899572069E-5</v>
          </cell>
          <cell r="AZ253">
            <v>1.7290056518023563E-5</v>
          </cell>
          <cell r="BA253">
            <v>1.7237667683501594E-5</v>
          </cell>
          <cell r="BB253">
            <v>1.7157585337100321E-5</v>
          </cell>
          <cell r="BC253">
            <v>1.715758116915822E-5</v>
          </cell>
          <cell r="BD253">
            <v>1.715758116915822E-5</v>
          </cell>
          <cell r="BE253">
            <v>1.715758116915822E-5</v>
          </cell>
          <cell r="BF253">
            <v>1.715758116915822E-5</v>
          </cell>
          <cell r="BG253">
            <v>1.715758116915822E-5</v>
          </cell>
          <cell r="BH253">
            <v>1.715758116915822E-5</v>
          </cell>
          <cell r="BI253">
            <v>1.715758116915822E-5</v>
          </cell>
          <cell r="BJ253">
            <v>1.715758116915822E-5</v>
          </cell>
        </row>
        <row r="254">
          <cell r="B254">
            <v>212</v>
          </cell>
          <cell r="C254" t="str">
            <v>Cartera Estados y Municipios</v>
          </cell>
        </row>
        <row r="255">
          <cell r="B255">
            <v>213</v>
          </cell>
          <cell r="C255" t="str">
            <v>Cartera Gubernamental Otros</v>
          </cell>
        </row>
        <row r="256">
          <cell r="B256">
            <v>214</v>
          </cell>
          <cell r="C256" t="str">
            <v>Cartera Consumo</v>
          </cell>
          <cell r="O256">
            <v>0.1173415551012245</v>
          </cell>
          <cell r="P256">
            <v>0.11829024018892699</v>
          </cell>
          <cell r="Q256">
            <v>0.11766786385953702</v>
          </cell>
          <cell r="R256">
            <v>0.11729522307519255</v>
          </cell>
          <cell r="S256">
            <v>0.11731966426080978</v>
          </cell>
          <cell r="T256">
            <v>0.11748827232825385</v>
          </cell>
          <cell r="U256">
            <v>0.11789096433491099</v>
          </cell>
          <cell r="V256">
            <v>0.11815205805682792</v>
          </cell>
          <cell r="W256">
            <v>0.11824339162000752</v>
          </cell>
          <cell r="X256">
            <v>0.11865386284682181</v>
          </cell>
          <cell r="Y256">
            <v>0.11933791863684359</v>
          </cell>
          <cell r="Z256">
            <v>0.12028238593275337</v>
          </cell>
          <cell r="AA256">
            <v>0.12141077822818354</v>
          </cell>
          <cell r="AB256">
            <v>0.12285578916530224</v>
          </cell>
          <cell r="AC256">
            <v>0.12498796025670988</v>
          </cell>
          <cell r="AD256">
            <v>0.12727723667776444</v>
          </cell>
          <cell r="AE256">
            <v>0.12906485264427597</v>
          </cell>
          <cell r="AF256">
            <v>0.13481383114839823</v>
          </cell>
          <cell r="AG256">
            <v>0.13599420584203789</v>
          </cell>
          <cell r="AH256">
            <v>0.13704663182231475</v>
          </cell>
          <cell r="AI256">
            <v>0.13884899087794123</v>
          </cell>
          <cell r="AJ256">
            <v>0.14005405241281102</v>
          </cell>
          <cell r="AK256">
            <v>0.14113587054033361</v>
          </cell>
          <cell r="AL256">
            <v>0.14167166944980461</v>
          </cell>
          <cell r="AM256">
            <v>0.14201372550331634</v>
          </cell>
          <cell r="AN256">
            <v>0.14161496390687195</v>
          </cell>
          <cell r="AO256">
            <v>0.14036560415024882</v>
          </cell>
          <cell r="AP256">
            <v>0.1391180736946582</v>
          </cell>
          <cell r="AQ256">
            <v>0.13878805441418346</v>
          </cell>
          <cell r="AR256">
            <v>0.13537879306947756</v>
          </cell>
          <cell r="AS256">
            <v>0.13533497850043988</v>
          </cell>
          <cell r="AT256">
            <v>0.13534175609619412</v>
          </cell>
          <cell r="AU256">
            <v>0.13507692747634137</v>
          </cell>
          <cell r="AV256">
            <v>0.13498031579966094</v>
          </cell>
          <cell r="AW256">
            <v>0.13521800552091615</v>
          </cell>
          <cell r="AX256">
            <v>0.13513669892983365</v>
          </cell>
          <cell r="AY256">
            <v>0.1352236138445331</v>
          </cell>
          <cell r="AZ256">
            <v>0.13616261242334479</v>
          </cell>
          <cell r="BA256">
            <v>0.13730947402661944</v>
          </cell>
          <cell r="BB256">
            <v>0.13822196364042741</v>
          </cell>
          <cell r="BC256">
            <v>0.1382218599319458</v>
          </cell>
          <cell r="BD256">
            <v>0.1382218599319458</v>
          </cell>
          <cell r="BE256">
            <v>0.1382218599319458</v>
          </cell>
          <cell r="BF256">
            <v>0.1382218599319458</v>
          </cell>
          <cell r="BG256">
            <v>0.1382218599319458</v>
          </cell>
          <cell r="BH256">
            <v>0.1382218599319458</v>
          </cell>
          <cell r="BI256">
            <v>0.1382218599319458</v>
          </cell>
          <cell r="BJ256">
            <v>0.1382218599319458</v>
          </cell>
        </row>
        <row r="257">
          <cell r="B257">
            <v>215</v>
          </cell>
          <cell r="C257" t="str">
            <v>Cartera TDC</v>
          </cell>
          <cell r="O257">
            <v>0.14980811517955864</v>
          </cell>
          <cell r="P257">
            <v>0.14904788282119291</v>
          </cell>
          <cell r="Q257">
            <v>0.14775546469731871</v>
          </cell>
          <cell r="R257">
            <v>0.14684256981333596</v>
          </cell>
          <cell r="S257">
            <v>0.14613513469644507</v>
          </cell>
          <cell r="T257">
            <v>0.14542717570518121</v>
          </cell>
          <cell r="U257">
            <v>0.14436234043431304</v>
          </cell>
          <cell r="V257">
            <v>0.14312954054879409</v>
          </cell>
          <cell r="W257">
            <v>0.14212990708964227</v>
          </cell>
          <cell r="X257">
            <v>0.14131643791263571</v>
          </cell>
          <cell r="Y257">
            <v>0.14078907143003891</v>
          </cell>
          <cell r="Z257">
            <v>0.14017473026950414</v>
          </cell>
          <cell r="AA257">
            <v>0.14022043142040191</v>
          </cell>
          <cell r="AB257">
            <v>0.14064155280371823</v>
          </cell>
          <cell r="AC257">
            <v>0.14232891710094234</v>
          </cell>
          <cell r="AD257">
            <v>0.14414290642560842</v>
          </cell>
          <cell r="AE257">
            <v>0.1454240878231923</v>
          </cell>
          <cell r="AF257">
            <v>0.15411943719635265</v>
          </cell>
          <cell r="AG257">
            <v>0.15513768682511733</v>
          </cell>
          <cell r="AH257">
            <v>0.15638587587067368</v>
          </cell>
          <cell r="AI257">
            <v>0.15866190201720981</v>
          </cell>
          <cell r="AJ257">
            <v>0.16027580194267643</v>
          </cell>
          <cell r="AK257">
            <v>0.16192619535010797</v>
          </cell>
          <cell r="AL257">
            <v>0.16273786074155058</v>
          </cell>
          <cell r="AM257">
            <v>0.16327016443449227</v>
          </cell>
          <cell r="AN257">
            <v>0.16283343620019369</v>
          </cell>
          <cell r="AO257">
            <v>0.16113698866930229</v>
          </cell>
          <cell r="AP257">
            <v>0.15967330209720668</v>
          </cell>
          <cell r="AQ257">
            <v>0.15980058656537843</v>
          </cell>
          <cell r="AR257">
            <v>0.15380313368952164</v>
          </cell>
          <cell r="AS257">
            <v>0.15402446766848091</v>
          </cell>
          <cell r="AT257">
            <v>0.15388111459868387</v>
          </cell>
          <cell r="AU257">
            <v>0.1534180356664577</v>
          </cell>
          <cell r="AV257">
            <v>0.15300513661081705</v>
          </cell>
          <cell r="AW257">
            <v>0.15313538514987837</v>
          </cell>
          <cell r="AX257">
            <v>0.15374075282705915</v>
          </cell>
          <cell r="AY257">
            <v>0.15484026478134183</v>
          </cell>
          <cell r="AZ257">
            <v>0.1564033781089586</v>
          </cell>
          <cell r="BA257">
            <v>0.15808856879329267</v>
          </cell>
          <cell r="BB257">
            <v>0.15919871359451251</v>
          </cell>
          <cell r="BC257">
            <v>0.15919864177703857</v>
          </cell>
          <cell r="BD257">
            <v>0.15919864177703857</v>
          </cell>
          <cell r="BE257">
            <v>0.15919864177703857</v>
          </cell>
          <cell r="BF257">
            <v>0.15919864177703857</v>
          </cell>
          <cell r="BG257">
            <v>0.15919864177703857</v>
          </cell>
          <cell r="BH257">
            <v>0.15919864177703857</v>
          </cell>
          <cell r="BI257">
            <v>0.15919864177703857</v>
          </cell>
          <cell r="BJ257">
            <v>0.15919864177703857</v>
          </cell>
        </row>
        <row r="258">
          <cell r="B258">
            <v>216</v>
          </cell>
          <cell r="C258" t="str">
            <v>Cartera Personales</v>
          </cell>
          <cell r="O258">
            <v>0.2455344141868947</v>
          </cell>
          <cell r="P258">
            <v>0.25601408742144371</v>
          </cell>
          <cell r="Q258">
            <v>0.25714862127241661</v>
          </cell>
          <cell r="R258">
            <v>0.25562493281309628</v>
          </cell>
          <cell r="S258">
            <v>0.2593569596248968</v>
          </cell>
          <cell r="T258">
            <v>0.26434830244939184</v>
          </cell>
          <cell r="U258">
            <v>0.26831096471546312</v>
          </cell>
          <cell r="V258">
            <v>0.27567626882618829</v>
          </cell>
          <cell r="W258">
            <v>0.2824398330908981</v>
          </cell>
          <cell r="X258">
            <v>0.28833949075936971</v>
          </cell>
          <cell r="Y258">
            <v>0.29485967827517578</v>
          </cell>
          <cell r="Z258">
            <v>0.3031119011983599</v>
          </cell>
          <cell r="AA258">
            <v>0.29285458025455458</v>
          </cell>
          <cell r="AB258">
            <v>0.28210067290445762</v>
          </cell>
          <cell r="AC258">
            <v>0.27623849080139773</v>
          </cell>
          <cell r="AD258">
            <v>0.27362706556731958</v>
          </cell>
          <cell r="AE258">
            <v>0.26390933370478692</v>
          </cell>
          <cell r="AF258">
            <v>0.25359100385280436</v>
          </cell>
          <cell r="AG258">
            <v>0.24431116462775829</v>
          </cell>
          <cell r="AH258">
            <v>0.23057977891220374</v>
          </cell>
          <cell r="AI258">
            <v>0.21852629414896316</v>
          </cell>
          <cell r="AJ258">
            <v>0.20447904639916759</v>
          </cell>
          <cell r="AK258">
            <v>0.18989287076450126</v>
          </cell>
          <cell r="AL258">
            <v>0.17492876674569371</v>
          </cell>
          <cell r="AM258">
            <v>0.18101358773127754</v>
          </cell>
          <cell r="AN258">
            <v>0.18625576494458046</v>
          </cell>
          <cell r="AO258">
            <v>0.18462109031569024</v>
          </cell>
          <cell r="AP258">
            <v>0.18128079370819519</v>
          </cell>
          <cell r="AQ258">
            <v>0.18065952994237441</v>
          </cell>
          <cell r="AR258">
            <v>0.18182716039255103</v>
          </cell>
          <cell r="AS258">
            <v>0.18309613699638674</v>
          </cell>
          <cell r="AT258">
            <v>0.1856253075751183</v>
          </cell>
          <cell r="AU258">
            <v>0.18735735439481477</v>
          </cell>
          <cell r="AV258">
            <v>0.18989454145848467</v>
          </cell>
          <cell r="AW258">
            <v>0.19301502228467846</v>
          </cell>
          <cell r="AX258">
            <v>0.19515479080902404</v>
          </cell>
          <cell r="AY258">
            <v>0.19518545883772692</v>
          </cell>
          <cell r="AZ258">
            <v>0.19861210900056736</v>
          </cell>
          <cell r="BA258">
            <v>0.20229693182313069</v>
          </cell>
          <cell r="BB258">
            <v>0.20447765312046265</v>
          </cell>
          <cell r="BC258">
            <v>0.20447754859924316</v>
          </cell>
          <cell r="BD258">
            <v>0.20447754859924316</v>
          </cell>
          <cell r="BE258">
            <v>0.20447754859924316</v>
          </cell>
          <cell r="BF258">
            <v>0.20447754859924316</v>
          </cell>
          <cell r="BG258">
            <v>0.20447754859924316</v>
          </cell>
          <cell r="BH258">
            <v>0.20447754859924316</v>
          </cell>
          <cell r="BI258">
            <v>0.20447754859924316</v>
          </cell>
          <cell r="BJ258">
            <v>0.20447754859924316</v>
          </cell>
        </row>
        <row r="259">
          <cell r="B259">
            <v>217</v>
          </cell>
          <cell r="C259" t="str">
            <v>Cartera Nómina</v>
          </cell>
          <cell r="O259">
            <v>2.6861913199758312E-2</v>
          </cell>
          <cell r="P259">
            <v>2.7703383045234606E-2</v>
          </cell>
          <cell r="Q259">
            <v>2.7251768060260716E-2</v>
          </cell>
          <cell r="R259">
            <v>2.9014961578105541E-2</v>
          </cell>
          <cell r="S259">
            <v>3.0038105036996672E-2</v>
          </cell>
          <cell r="T259">
            <v>3.0918099855125669E-2</v>
          </cell>
          <cell r="U259">
            <v>3.4627778648507065E-2</v>
          </cell>
          <cell r="V259">
            <v>3.5740832953806284E-2</v>
          </cell>
          <cell r="W259">
            <v>3.5565601159238687E-2</v>
          </cell>
          <cell r="X259">
            <v>3.6730778111878096E-2</v>
          </cell>
          <cell r="Y259">
            <v>3.7837762964112759E-2</v>
          </cell>
          <cell r="Z259">
            <v>3.9284304411332599E-2</v>
          </cell>
          <cell r="AA259">
            <v>5.2456740292386492E-2</v>
          </cell>
          <cell r="AB259">
            <v>6.5762250780159875E-2</v>
          </cell>
          <cell r="AC259">
            <v>7.5349405397333327E-2</v>
          </cell>
          <cell r="AD259">
            <v>8.3468763539648744E-2</v>
          </cell>
          <cell r="AE259">
            <v>9.3364927610820964E-2</v>
          </cell>
          <cell r="AF259">
            <v>0.10186631138608906</v>
          </cell>
          <cell r="AG259">
            <v>0.10846320213587632</v>
          </cell>
          <cell r="AH259">
            <v>0.11622535241611091</v>
          </cell>
          <cell r="AI259">
            <v>0.12342842513293398</v>
          </cell>
          <cell r="AJ259">
            <v>0.1305169103895969</v>
          </cell>
          <cell r="AK259">
            <v>0.1369903686765114</v>
          </cell>
          <cell r="AL259">
            <v>0.14297475703880927</v>
          </cell>
          <cell r="AM259">
            <v>0.140047201889791</v>
          </cell>
          <cell r="AN259">
            <v>0.13595789184765994</v>
          </cell>
          <cell r="AO259">
            <v>0.13455591102019743</v>
          </cell>
          <cell r="AP259">
            <v>0.13316136813516566</v>
          </cell>
          <cell r="AQ259">
            <v>0.13096014790608726</v>
          </cell>
          <cell r="AR259">
            <v>0.12947278757068806</v>
          </cell>
          <cell r="AS259">
            <v>0.12794900058243447</v>
          </cell>
          <cell r="AT259">
            <v>0.12660861159234915</v>
          </cell>
          <cell r="AU259">
            <v>0.12541987444927699</v>
          </cell>
          <cell r="AV259">
            <v>0.12451074915826064</v>
          </cell>
          <cell r="AW259">
            <v>0.12362524885433543</v>
          </cell>
          <cell r="AX259">
            <v>0.12091117773310689</v>
          </cell>
          <cell r="AY259">
            <v>0.11839228496944536</v>
          </cell>
          <cell r="AZ259">
            <v>0.11701458755756507</v>
          </cell>
          <cell r="BA259">
            <v>0.11599790337739026</v>
          </cell>
          <cell r="BB259">
            <v>0.11619554798340066</v>
          </cell>
          <cell r="BC259">
            <v>0.11619549989700317</v>
          </cell>
          <cell r="BD259">
            <v>0.11619549989700317</v>
          </cell>
          <cell r="BE259">
            <v>0.11619549989700317</v>
          </cell>
          <cell r="BF259">
            <v>0.11619549989700317</v>
          </cell>
          <cell r="BG259">
            <v>0.11619549989700317</v>
          </cell>
          <cell r="BH259">
            <v>0.11619549989700317</v>
          </cell>
          <cell r="BI259">
            <v>0.11619549989700317</v>
          </cell>
          <cell r="BJ259">
            <v>0.11619549989700317</v>
          </cell>
        </row>
        <row r="260">
          <cell r="B260">
            <v>218</v>
          </cell>
          <cell r="C260" t="str">
            <v>Cartera Automotriz</v>
          </cell>
          <cell r="O260">
            <v>2.5244907075605044E-2</v>
          </cell>
          <cell r="P260">
            <v>2.562832457062849E-2</v>
          </cell>
          <cell r="Q260">
            <v>2.5640441230762794E-2</v>
          </cell>
          <cell r="R260">
            <v>2.5555165880096996E-2</v>
          </cell>
          <cell r="S260">
            <v>2.5363924309117342E-2</v>
          </cell>
          <cell r="T260">
            <v>2.5233286502628929E-2</v>
          </cell>
          <cell r="U260">
            <v>2.5505694786638274E-2</v>
          </cell>
          <cell r="V260">
            <v>2.5514331342734706E-2</v>
          </cell>
          <cell r="W260">
            <v>2.5255161626558987E-2</v>
          </cell>
          <cell r="X260">
            <v>2.5402093007357022E-2</v>
          </cell>
          <cell r="Y260">
            <v>2.55837650421861E-2</v>
          </cell>
          <cell r="Z260">
            <v>2.6021372469165426E-2</v>
          </cell>
          <cell r="AA260">
            <v>2.6561180824223155E-2</v>
          </cell>
          <cell r="AB260">
            <v>2.7306069520747295E-2</v>
          </cell>
          <cell r="AC260">
            <v>2.798686754051579E-2</v>
          </cell>
          <cell r="AD260">
            <v>2.8377653735218732E-2</v>
          </cell>
          <cell r="AE260">
            <v>2.9604973418629756E-2</v>
          </cell>
          <cell r="AF260">
            <v>3.0743337324314148E-2</v>
          </cell>
          <cell r="AG260">
            <v>3.2001483885937036E-2</v>
          </cell>
          <cell r="AH260">
            <v>3.2580109988655362E-2</v>
          </cell>
          <cell r="AI260">
            <v>3.384877669857507E-2</v>
          </cell>
          <cell r="AJ260">
            <v>3.4973352737827118E-2</v>
          </cell>
          <cell r="AK260">
            <v>3.5947244664344478E-2</v>
          </cell>
          <cell r="AL260">
            <v>3.7143293353696191E-2</v>
          </cell>
          <cell r="AM260">
            <v>3.7665568891392415E-2</v>
          </cell>
          <cell r="AN260">
            <v>3.8945424385410835E-2</v>
          </cell>
          <cell r="AO260">
            <v>3.9691139247969603E-2</v>
          </cell>
          <cell r="AP260">
            <v>4.0642106594270123E-2</v>
          </cell>
          <cell r="AQ260">
            <v>4.0948968879442021E-2</v>
          </cell>
          <cell r="AR260">
            <v>4.1473301432113648E-2</v>
          </cell>
          <cell r="AS260">
            <v>4.1375391386325032E-2</v>
          </cell>
          <cell r="AT260">
            <v>4.1919941808327053E-2</v>
          </cell>
          <cell r="AU260">
            <v>4.2025149945417485E-2</v>
          </cell>
          <cell r="AV260">
            <v>4.1974908862696017E-2</v>
          </cell>
          <cell r="AW260">
            <v>4.209064505318421E-2</v>
          </cell>
          <cell r="AX260">
            <v>4.1338564586800512E-2</v>
          </cell>
          <cell r="AY260">
            <v>4.1223158446275401E-2</v>
          </cell>
          <cell r="AZ260">
            <v>4.1006048555648461E-2</v>
          </cell>
          <cell r="BA260">
            <v>4.0834624776181709E-2</v>
          </cell>
          <cell r="BB260">
            <v>4.0704634705967746E-2</v>
          </cell>
          <cell r="BC260">
            <v>4.0704607963562012E-2</v>
          </cell>
          <cell r="BD260">
            <v>4.0704607963562012E-2</v>
          </cell>
          <cell r="BE260">
            <v>4.0704607963562012E-2</v>
          </cell>
          <cell r="BF260">
            <v>4.0704607963562012E-2</v>
          </cell>
          <cell r="BG260">
            <v>4.0704607963562012E-2</v>
          </cell>
          <cell r="BH260">
            <v>4.0704607963562012E-2</v>
          </cell>
          <cell r="BI260">
            <v>4.0704607963562012E-2</v>
          </cell>
          <cell r="BJ260">
            <v>4.0704607963562012E-2</v>
          </cell>
        </row>
        <row r="261">
          <cell r="B261">
            <v>219</v>
          </cell>
          <cell r="C261" t="str">
            <v>Cartera Consumo Otros</v>
          </cell>
          <cell r="O261">
            <v>0.21951219512195122</v>
          </cell>
          <cell r="P261">
            <v>-0.52380952380952384</v>
          </cell>
          <cell r="Q261">
            <v>1</v>
          </cell>
          <cell r="R261">
            <v>-0.11627906976744184</v>
          </cell>
          <cell r="S261">
            <v>-0.18518518518518517</v>
          </cell>
          <cell r="T261">
            <v>-0.14285714285714285</v>
          </cell>
          <cell r="U261">
            <v>-0.10344827586206898</v>
          </cell>
          <cell r="V261">
            <v>1</v>
          </cell>
          <cell r="W261">
            <v>1</v>
          </cell>
          <cell r="X261">
            <v>1</v>
          </cell>
          <cell r="Y261">
            <v>1</v>
          </cell>
          <cell r="Z261">
            <v>1</v>
          </cell>
          <cell r="AA261">
            <v>-3.2258064516129024E-2</v>
          </cell>
          <cell r="AB261">
            <v>-0.10344827586206898</v>
          </cell>
          <cell r="AC261">
            <v>-0.1851851851851852</v>
          </cell>
          <cell r="AD261">
            <v>-8.4745762711864403E-2</v>
          </cell>
          <cell r="AE261">
            <v>-9.4017094017094016E-2</v>
          </cell>
          <cell r="AF261">
            <v>-0.15315315315315317</v>
          </cell>
          <cell r="AG261">
            <v>-0.23076923076923078</v>
          </cell>
          <cell r="AH261">
            <v>-0.23076923076923078</v>
          </cell>
          <cell r="AI261">
            <v>-0.16363636363636364</v>
          </cell>
          <cell r="AJ261">
            <v>-0.15315315315315317</v>
          </cell>
          <cell r="AK261">
            <v>-0.19999999999999998</v>
          </cell>
          <cell r="AL261">
            <v>-0.52380952380952384</v>
          </cell>
          <cell r="AM261">
            <v>-0.88235294117647067</v>
          </cell>
          <cell r="AN261">
            <v>1</v>
          </cell>
          <cell r="AO261">
            <v>0.13513513513513514</v>
          </cell>
          <cell r="AP261">
            <v>3.0303030303030307E-2</v>
          </cell>
          <cell r="AQ261">
            <v>3.0303030303030307E-2</v>
          </cell>
          <cell r="AR261">
            <v>-0.1743119266055046</v>
          </cell>
          <cell r="AS261">
            <v>1</v>
          </cell>
          <cell r="AT261">
            <v>1</v>
          </cell>
          <cell r="AU261">
            <v>-0.23076923076923078</v>
          </cell>
          <cell r="AV261">
            <v>-0.34736842105263155</v>
          </cell>
          <cell r="AW261">
            <v>1</v>
          </cell>
          <cell r="AX261">
            <v>0.1048951048951049</v>
          </cell>
          <cell r="AY261">
            <v>1</v>
          </cell>
          <cell r="AZ261">
            <v>6.569343065693431E-2</v>
          </cell>
          <cell r="BA261">
            <v>5.8823529411764705E-2</v>
          </cell>
          <cell r="BB261">
            <v>2.2900763358778626E-2</v>
          </cell>
          <cell r="BC261">
            <v>2.2900760173797607E-2</v>
          </cell>
          <cell r="BD261">
            <v>2.2900760173797607E-2</v>
          </cell>
          <cell r="BE261">
            <v>2.2900760173797607E-2</v>
          </cell>
          <cell r="BF261">
            <v>2.2900760173797607E-2</v>
          </cell>
          <cell r="BG261">
            <v>2.2900760173797607E-2</v>
          </cell>
          <cell r="BH261">
            <v>2.2900760173797607E-2</v>
          </cell>
          <cell r="BI261">
            <v>2.2900760173797607E-2</v>
          </cell>
          <cell r="BJ261">
            <v>2.2900760173797607E-2</v>
          </cell>
        </row>
        <row r="262">
          <cell r="B262">
            <v>220</v>
          </cell>
          <cell r="C262" t="str">
            <v>Cartera Vivienda</v>
          </cell>
          <cell r="O262">
            <v>6.5314416324905464E-2</v>
          </cell>
          <cell r="P262">
            <v>6.568547963883066E-2</v>
          </cell>
          <cell r="Q262">
            <v>6.6074275237765559E-2</v>
          </cell>
          <cell r="R262">
            <v>6.6060938786816598E-2</v>
          </cell>
          <cell r="S262">
            <v>6.6156506618975777E-2</v>
          </cell>
          <cell r="T262">
            <v>6.6278553269349436E-2</v>
          </cell>
          <cell r="U262">
            <v>6.635538753874029E-2</v>
          </cell>
          <cell r="V262">
            <v>6.660558236094713E-2</v>
          </cell>
          <cell r="W262">
            <v>6.6636690099020249E-2</v>
          </cell>
          <cell r="X262">
            <v>7.2895315853109835E-2</v>
          </cell>
          <cell r="Y262">
            <v>7.1790843966280285E-2</v>
          </cell>
          <cell r="Z262">
            <v>6.5207642341281499E-2</v>
          </cell>
          <cell r="AA262">
            <v>6.5648231337994717E-2</v>
          </cell>
          <cell r="AB262">
            <v>6.6225141261829795E-2</v>
          </cell>
          <cell r="AC262">
            <v>6.6586800251585379E-2</v>
          </cell>
          <cell r="AD262">
            <v>6.747049346618185E-2</v>
          </cell>
          <cell r="AE262">
            <v>6.854479913981204E-2</v>
          </cell>
          <cell r="AF262">
            <v>6.9343376729010475E-2</v>
          </cell>
          <cell r="AG262">
            <v>7.0187335317363306E-2</v>
          </cell>
          <cell r="AH262">
            <v>7.0757100213110907E-2</v>
          </cell>
          <cell r="AI262">
            <v>7.144160326783297E-2</v>
          </cell>
          <cell r="AJ262">
            <v>6.6271037479328804E-2</v>
          </cell>
          <cell r="AK262">
            <v>6.874485345967779E-2</v>
          </cell>
          <cell r="AL262">
            <v>7.182441604024134E-2</v>
          </cell>
          <cell r="AM262">
            <v>7.3596880737586523E-2</v>
          </cell>
          <cell r="AN262">
            <v>7.5060554819589717E-2</v>
          </cell>
          <cell r="AO262">
            <v>7.6709253860591423E-2</v>
          </cell>
          <cell r="AP262">
            <v>7.7829246803547664E-2</v>
          </cell>
          <cell r="AQ262">
            <v>7.8861768430165194E-2</v>
          </cell>
          <cell r="AR262">
            <v>8.0418717094271133E-2</v>
          </cell>
          <cell r="AS262">
            <v>8.1743732172107633E-2</v>
          </cell>
          <cell r="AT262">
            <v>8.3072001681467264E-2</v>
          </cell>
          <cell r="AU262">
            <v>8.4450360244127956E-2</v>
          </cell>
          <cell r="AV262">
            <v>8.4844438670065039E-2</v>
          </cell>
          <cell r="AW262">
            <v>8.6377486995576319E-2</v>
          </cell>
          <cell r="AX262">
            <v>8.5145974641196234E-2</v>
          </cell>
          <cell r="AY262">
            <v>8.531707283253584E-2</v>
          </cell>
          <cell r="AZ262">
            <v>8.5707106404065481E-2</v>
          </cell>
          <cell r="BA262">
            <v>8.5617097085744082E-2</v>
          </cell>
          <cell r="BB262">
            <v>8.5659844274823829E-2</v>
          </cell>
          <cell r="BC262">
            <v>8.5659801959991455E-2</v>
          </cell>
          <cell r="BD262">
            <v>8.5659801959991455E-2</v>
          </cell>
          <cell r="BE262">
            <v>8.5659801959991455E-2</v>
          </cell>
          <cell r="BF262">
            <v>8.5659801959991455E-2</v>
          </cell>
          <cell r="BG262">
            <v>8.5659801959991455E-2</v>
          </cell>
          <cell r="BH262">
            <v>8.5659801959991455E-2</v>
          </cell>
          <cell r="BI262">
            <v>8.5659801959991455E-2</v>
          </cell>
          <cell r="BJ262">
            <v>8.5659801959991455E-2</v>
          </cell>
        </row>
        <row r="263">
          <cell r="B263">
            <v>221</v>
          </cell>
          <cell r="C263" t="str">
            <v>Media y Residencial</v>
          </cell>
        </row>
        <row r="264">
          <cell r="B264">
            <v>222</v>
          </cell>
          <cell r="C264" t="str">
            <v>De Interés Social</v>
          </cell>
        </row>
        <row r="266">
          <cell r="B266" t="str">
            <v>ICOR (%)</v>
          </cell>
        </row>
        <row r="267">
          <cell r="B267">
            <v>223</v>
          </cell>
          <cell r="C267" t="str">
            <v>Cartera de Crédito Total</v>
          </cell>
          <cell r="D267">
            <v>1.302958128991798</v>
          </cell>
          <cell r="E267">
            <v>1.3272641908405796</v>
          </cell>
          <cell r="F267">
            <v>1.2801935495811765</v>
          </cell>
          <cell r="G267">
            <v>1.216944229295273</v>
          </cell>
          <cell r="H267">
            <v>1.1256522445836257</v>
          </cell>
          <cell r="I267">
            <v>1.0834542075707039</v>
          </cell>
          <cell r="J267">
            <v>1.1007304937673406</v>
          </cell>
          <cell r="K267">
            <v>1.0296802013979389</v>
          </cell>
          <cell r="L267">
            <v>0.98910588892396012</v>
          </cell>
          <cell r="M267">
            <v>0.97593396178492919</v>
          </cell>
          <cell r="N267">
            <v>1.0863393964958314</v>
          </cell>
          <cell r="O267">
            <v>1.0653197589693095</v>
          </cell>
          <cell r="P267">
            <v>1.0402092887507668</v>
          </cell>
          <cell r="Q267">
            <v>1.0433762658284451</v>
          </cell>
          <cell r="R267">
            <v>1.0340635467480437</v>
          </cell>
          <cell r="S267">
            <v>1.019109289871424</v>
          </cell>
          <cell r="T267">
            <v>1.0293884680380889</v>
          </cell>
          <cell r="U267">
            <v>1.0290132011156856</v>
          </cell>
          <cell r="V267">
            <v>1.0302007646638878</v>
          </cell>
          <cell r="W267">
            <v>1.0319196537969291</v>
          </cell>
          <cell r="X267">
            <v>1.0656110142238939</v>
          </cell>
          <cell r="Y267">
            <v>1.0724992746694419</v>
          </cell>
          <cell r="Z267">
            <v>1.08237679141697</v>
          </cell>
          <cell r="AA267">
            <v>1.0681974549315145</v>
          </cell>
          <cell r="AB267">
            <v>1.0425776300271987</v>
          </cell>
          <cell r="AC267">
            <v>1.038146371005926</v>
          </cell>
          <cell r="AD267">
            <v>1.0124588701013277</v>
          </cell>
          <cell r="AE267">
            <v>0.96458858317160445</v>
          </cell>
          <cell r="AF267">
            <v>1.074688046931298</v>
          </cell>
          <cell r="AG267">
            <v>1.0420818791975752</v>
          </cell>
          <cell r="AH267">
            <v>1.0532654274796271</v>
          </cell>
          <cell r="AI267">
            <v>1.0268606207138005</v>
          </cell>
          <cell r="AJ267">
            <v>1.0148072984774019</v>
          </cell>
          <cell r="AK267">
            <v>1.038253831405312</v>
          </cell>
          <cell r="AL267">
            <v>1.073076856102261</v>
          </cell>
          <cell r="AM267">
            <v>1.080953062231675</v>
          </cell>
          <cell r="AN267">
            <v>1.0840795724956367</v>
          </cell>
          <cell r="AO267">
            <v>1.0807387374734558</v>
          </cell>
          <cell r="AP267">
            <v>1.071851847530489</v>
          </cell>
          <cell r="AQ267">
            <v>1.0922571007256938</v>
          </cell>
          <cell r="AR267">
            <v>1.0922565460205078</v>
          </cell>
          <cell r="AS267">
            <v>1.0922565460205078</v>
          </cell>
          <cell r="AT267">
            <v>1.0922565460205078</v>
          </cell>
          <cell r="AU267">
            <v>1.0922565460205078</v>
          </cell>
          <cell r="AV267">
            <v>1.0922565460205078</v>
          </cell>
          <cell r="AW267">
            <v>1.0922565460205078</v>
          </cell>
          <cell r="AX267">
            <v>1.0922565460205078</v>
          </cell>
          <cell r="AY267">
            <v>1.0922565460205078</v>
          </cell>
          <cell r="AZ267">
            <v>1.0922565460205078</v>
          </cell>
          <cell r="BA267">
            <v>1.0922565460205078</v>
          </cell>
          <cell r="BB267">
            <v>1.0922565460205078</v>
          </cell>
          <cell r="BC267">
            <v>1.0922565460205078</v>
          </cell>
          <cell r="BD267">
            <v>1.0922565460205078</v>
          </cell>
          <cell r="BE267">
            <v>1.0922565460205078</v>
          </cell>
          <cell r="BF267">
            <v>1.0922565460205078</v>
          </cell>
          <cell r="BG267">
            <v>1.0922565460205078</v>
          </cell>
          <cell r="BH267">
            <v>1.0922565460205078</v>
          </cell>
          <cell r="BI267">
            <v>1.0922565460205078</v>
          </cell>
          <cell r="BJ267">
            <v>1.0922565460205078</v>
          </cell>
        </row>
        <row r="268">
          <cell r="B268">
            <v>224</v>
          </cell>
          <cell r="C268" t="str">
            <v>Cartera Comercial</v>
          </cell>
          <cell r="D268">
            <v>1.3598737826692577</v>
          </cell>
          <cell r="E268">
            <v>1.2653178048667459</v>
          </cell>
          <cell r="F268">
            <v>1.152743243929363</v>
          </cell>
          <cell r="G268">
            <v>1.0324381500840436</v>
          </cell>
          <cell r="H268">
            <v>0.91817620081525675</v>
          </cell>
          <cell r="I268">
            <v>0.82459422901674628</v>
          </cell>
          <cell r="J268">
            <v>0.89673835349570274</v>
          </cell>
          <cell r="K268">
            <v>0.80153042432925015</v>
          </cell>
          <cell r="L268">
            <v>0.6907981316752031</v>
          </cell>
          <cell r="M268">
            <v>0.67370872072849197</v>
          </cell>
          <cell r="N268">
            <v>0.74635122448811442</v>
          </cell>
          <cell r="O268">
            <v>0.74209198522560893</v>
          </cell>
          <cell r="P268">
            <v>0.71926708743986556</v>
          </cell>
          <cell r="Q268">
            <v>0.73196906810847562</v>
          </cell>
          <cell r="R268">
            <v>0.71525632129142058</v>
          </cell>
          <cell r="S268">
            <v>0.71879107803542486</v>
          </cell>
          <cell r="T268">
            <v>0.74539476792013359</v>
          </cell>
          <cell r="U268">
            <v>0.76120023154582417</v>
          </cell>
          <cell r="V268">
            <v>0.76807553063225975</v>
          </cell>
          <cell r="W268">
            <v>0.76735908979860556</v>
          </cell>
          <cell r="X268">
            <v>0.77156482888202216</v>
          </cell>
          <cell r="Y268">
            <v>0.81005584543726594</v>
          </cell>
          <cell r="Z268">
            <v>0.87469401897243271</v>
          </cell>
          <cell r="AA268">
            <v>0.77902701463106239</v>
          </cell>
          <cell r="AB268">
            <v>0.7942737326953363</v>
          </cell>
          <cell r="AC268">
            <v>0.79341397306381323</v>
          </cell>
          <cell r="AD268">
            <v>0.75974982478566588</v>
          </cell>
          <cell r="AE268">
            <v>0.68836093887296612</v>
          </cell>
          <cell r="AF268">
            <v>1.0441938155032615</v>
          </cell>
          <cell r="AG268">
            <v>0.9761682934048258</v>
          </cell>
          <cell r="AH268">
            <v>0.9614842607962828</v>
          </cell>
          <cell r="AI268">
            <v>0.98853635310313759</v>
          </cell>
          <cell r="AJ268">
            <v>0.96966232386856765</v>
          </cell>
          <cell r="AK268">
            <v>0.99943621197779264</v>
          </cell>
          <cell r="AL268">
            <v>1.0734959108041151</v>
          </cell>
          <cell r="AM268">
            <v>1.0664293765142252</v>
          </cell>
          <cell r="AN268">
            <v>1.0997482611561409</v>
          </cell>
          <cell r="AO268">
            <v>1.111553382849223</v>
          </cell>
          <cell r="AP268">
            <v>1.0984980778943993</v>
          </cell>
          <cell r="AQ268">
            <v>1.1219981106343766</v>
          </cell>
          <cell r="AR268">
            <v>1.1219978332519531</v>
          </cell>
          <cell r="AS268">
            <v>1.1219978332519531</v>
          </cell>
          <cell r="AT268">
            <v>1.1219978332519531</v>
          </cell>
          <cell r="AU268">
            <v>1.1219978332519531</v>
          </cell>
          <cell r="AV268">
            <v>1.1219978332519531</v>
          </cell>
          <cell r="AW268">
            <v>1.1219978332519531</v>
          </cell>
          <cell r="AX268">
            <v>1.1219978332519531</v>
          </cell>
          <cell r="AY268">
            <v>1.1219978332519531</v>
          </cell>
          <cell r="AZ268">
            <v>1.1219978332519531</v>
          </cell>
          <cell r="BA268">
            <v>1.1219978332519531</v>
          </cell>
          <cell r="BB268">
            <v>1.1219978332519531</v>
          </cell>
          <cell r="BC268">
            <v>1.1219978332519531</v>
          </cell>
          <cell r="BD268">
            <v>1.1219978332519531</v>
          </cell>
          <cell r="BE268">
            <v>1.1219978332519531</v>
          </cell>
          <cell r="BF268">
            <v>1.1219978332519531</v>
          </cell>
          <cell r="BG268">
            <v>1.1219978332519531</v>
          </cell>
          <cell r="BH268">
            <v>1.1219978332519531</v>
          </cell>
          <cell r="BI268">
            <v>1.1219978332519531</v>
          </cell>
          <cell r="BJ268">
            <v>1.1219978332519531</v>
          </cell>
        </row>
        <row r="269">
          <cell r="B269">
            <v>225</v>
          </cell>
          <cell r="C269" t="str">
            <v>Cartera Empresas</v>
          </cell>
          <cell r="D269">
            <v>1.1942769992435691</v>
          </cell>
          <cell r="E269">
            <v>1.1200941491050853</v>
          </cell>
          <cell r="F269">
            <v>1.0125417068972618</v>
          </cell>
          <cell r="G269">
            <v>0.91023903136729967</v>
          </cell>
          <cell r="H269">
            <v>0.82331220262768601</v>
          </cell>
          <cell r="I269">
            <v>0.73726052947088516</v>
          </cell>
          <cell r="J269">
            <v>0.79120695691750909</v>
          </cell>
          <cell r="K269">
            <v>0.77495609992731462</v>
          </cell>
          <cell r="L269">
            <v>0.65750624947798875</v>
          </cell>
          <cell r="M269">
            <v>0.63763426119677824</v>
          </cell>
          <cell r="N269">
            <v>0.66918591973283215</v>
          </cell>
          <cell r="O269">
            <v>0.66302538262251309</v>
          </cell>
          <cell r="P269">
            <v>0.6429150903836568</v>
          </cell>
          <cell r="Q269">
            <v>0.65614759403818756</v>
          </cell>
          <cell r="R269">
            <v>0.64369013333859015</v>
          </cell>
          <cell r="S269">
            <v>0.66365400702246702</v>
          </cell>
          <cell r="T269">
            <v>0.67572916785149573</v>
          </cell>
          <cell r="U269">
            <v>0.67997213165449621</v>
          </cell>
          <cell r="V269">
            <v>0.6868579955658709</v>
          </cell>
          <cell r="W269">
            <v>0.67822499015697146</v>
          </cell>
          <cell r="X269">
            <v>0.68735299145704887</v>
          </cell>
          <cell r="Y269">
            <v>0.72053263282254099</v>
          </cell>
          <cell r="Z269">
            <v>0.75880786138923007</v>
          </cell>
          <cell r="AA269">
            <v>0.67110028587533843</v>
          </cell>
          <cell r="AB269">
            <v>0.67923376249717071</v>
          </cell>
          <cell r="AC269">
            <v>0.67000367125119209</v>
          </cell>
          <cell r="AD269">
            <v>0.63530332563436387</v>
          </cell>
          <cell r="AE269">
            <v>0.56834052549361358</v>
          </cell>
          <cell r="AF269">
            <v>0.88186014489156028</v>
          </cell>
          <cell r="AG269">
            <v>0.81269812933169294</v>
          </cell>
          <cell r="AH269">
            <v>0.79808305037502547</v>
          </cell>
          <cell r="AI269">
            <v>0.81821957144422541</v>
          </cell>
          <cell r="AJ269">
            <v>0.80972986584367779</v>
          </cell>
          <cell r="AK269">
            <v>0.83105756939255504</v>
          </cell>
          <cell r="AL269">
            <v>0.92846814947163037</v>
          </cell>
          <cell r="AM269">
            <v>0.92230264196912759</v>
          </cell>
          <cell r="AN269">
            <v>0.95483521917399861</v>
          </cell>
          <cell r="AO269">
            <v>0.95050942829005669</v>
          </cell>
          <cell r="AP269">
            <v>0.9315103864405393</v>
          </cell>
          <cell r="AQ269">
            <v>0.95455809358015276</v>
          </cell>
          <cell r="AR269">
            <v>0.95455789566040039</v>
          </cell>
          <cell r="AS269">
            <v>0.95455789566040039</v>
          </cell>
          <cell r="AT269">
            <v>0.95455789566040039</v>
          </cell>
          <cell r="AU269">
            <v>0.95455789566040039</v>
          </cell>
          <cell r="AV269">
            <v>0.95455789566040039</v>
          </cell>
          <cell r="AW269">
            <v>0.95455789566040039</v>
          </cell>
          <cell r="AX269">
            <v>0.95455789566040039</v>
          </cell>
          <cell r="AY269">
            <v>0.95455789566040039</v>
          </cell>
          <cell r="AZ269">
            <v>0.95455789566040039</v>
          </cell>
          <cell r="BA269">
            <v>0.95455789566040039</v>
          </cell>
          <cell r="BB269">
            <v>0.95455789566040039</v>
          </cell>
          <cell r="BC269">
            <v>0.95455789566040039</v>
          </cell>
          <cell r="BD269">
            <v>0.95455789566040039</v>
          </cell>
          <cell r="BE269">
            <v>0.95455789566040039</v>
          </cell>
          <cell r="BF269">
            <v>0.95455789566040039</v>
          </cell>
          <cell r="BG269">
            <v>0.95455789566040039</v>
          </cell>
          <cell r="BH269">
            <v>0.95455789566040039</v>
          </cell>
          <cell r="BI269">
            <v>0.95455789566040039</v>
          </cell>
          <cell r="BJ269">
            <v>0.95455789566040039</v>
          </cell>
        </row>
        <row r="270">
          <cell r="B270">
            <v>226</v>
          </cell>
          <cell r="C270" t="str">
            <v>Cartera Entidades Financieras</v>
          </cell>
          <cell r="D270">
            <v>1719.9827205143661</v>
          </cell>
          <cell r="E270">
            <v>30.662569795926267</v>
          </cell>
          <cell r="F270">
            <v>17.464818090031894</v>
          </cell>
          <cell r="G270">
            <v>16.503986277541554</v>
          </cell>
          <cell r="H270">
            <v>16.975313804956258</v>
          </cell>
          <cell r="I270">
            <v>11.637974131631228</v>
          </cell>
          <cell r="J270">
            <v>14.224084137192277</v>
          </cell>
          <cell r="K270">
            <v>49.399837525700669</v>
          </cell>
          <cell r="L270">
            <v>56.306600966769182</v>
          </cell>
          <cell r="M270">
            <v>14.077210321404371</v>
          </cell>
          <cell r="N270">
            <v>95.605337613654555</v>
          </cell>
          <cell r="O270">
            <v>108.59085646771085</v>
          </cell>
          <cell r="P270">
            <v>56.206448491571535</v>
          </cell>
          <cell r="Q270">
            <v>107.78479987308538</v>
          </cell>
          <cell r="R270">
            <v>98.969217863208911</v>
          </cell>
          <cell r="S270">
            <v>82.292438230227688</v>
          </cell>
          <cell r="T270">
            <v>11.293381005374943</v>
          </cell>
          <cell r="U270">
            <v>147.96434053862168</v>
          </cell>
          <cell r="V270">
            <v>83.665345647835323</v>
          </cell>
          <cell r="W270">
            <v>9.2724317616689902</v>
          </cell>
          <cell r="X270">
            <v>9.7140811934800091</v>
          </cell>
          <cell r="Y270">
            <v>5.7785827091827437</v>
          </cell>
          <cell r="Z270">
            <v>5.7403687781536492</v>
          </cell>
          <cell r="AA270">
            <v>5.3368602032596266</v>
          </cell>
          <cell r="AB270">
            <v>6.3809295913419168</v>
          </cell>
          <cell r="AC270">
            <v>5.9282776778507769</v>
          </cell>
          <cell r="AD270">
            <v>5.4910501733557409</v>
          </cell>
          <cell r="AE270">
            <v>5.9929640486098616</v>
          </cell>
          <cell r="AF270">
            <v>6.1979610661199036</v>
          </cell>
          <cell r="AG270">
            <v>6.1979598999023437</v>
          </cell>
          <cell r="AH270">
            <v>6.1979598999023437</v>
          </cell>
          <cell r="AI270">
            <v>23.299093502657115</v>
          </cell>
          <cell r="AJ270">
            <v>23.299087524414063</v>
          </cell>
          <cell r="AK270">
            <v>23.299087524414063</v>
          </cell>
          <cell r="AL270">
            <v>23.299087524414063</v>
          </cell>
          <cell r="AM270">
            <v>23.299087524414063</v>
          </cell>
          <cell r="AN270">
            <v>4.0380012000000001</v>
          </cell>
          <cell r="AO270">
            <v>3.8579333573632888</v>
          </cell>
          <cell r="AP270">
            <v>3.7776146715404586</v>
          </cell>
          <cell r="AQ270">
            <v>3.9950720959993657</v>
          </cell>
          <cell r="AR270">
            <v>3.9950714111328125</v>
          </cell>
          <cell r="AS270">
            <v>3.9950714111328125</v>
          </cell>
          <cell r="AT270">
            <v>3.9950714111328125</v>
          </cell>
          <cell r="AU270">
            <v>3.9950714111328125</v>
          </cell>
          <cell r="AV270">
            <v>3.9950714111328125</v>
          </cell>
          <cell r="AW270">
            <v>3.9950714111328125</v>
          </cell>
          <cell r="AX270">
            <v>3.9950714111328125</v>
          </cell>
          <cell r="AY270">
            <v>3.9950714111328125</v>
          </cell>
          <cell r="AZ270">
            <v>3.9950714111328125</v>
          </cell>
          <cell r="BA270">
            <v>3.9950714111328125</v>
          </cell>
          <cell r="BB270">
            <v>3.9950714111328125</v>
          </cell>
          <cell r="BC270">
            <v>3.9950714111328125</v>
          </cell>
          <cell r="BD270">
            <v>3.9950714111328125</v>
          </cell>
          <cell r="BE270">
            <v>3.9950714111328125</v>
          </cell>
          <cell r="BF270">
            <v>3.9950714111328125</v>
          </cell>
          <cell r="BG270">
            <v>3.9950714111328125</v>
          </cell>
          <cell r="BH270">
            <v>3.9950714111328125</v>
          </cell>
          <cell r="BI270">
            <v>3.9950714111328125</v>
          </cell>
          <cell r="BJ270">
            <v>3.9950714111328125</v>
          </cell>
        </row>
        <row r="271">
          <cell r="B271">
            <v>227</v>
          </cell>
          <cell r="C271" t="str">
            <v>Cartera Bancarias</v>
          </cell>
        </row>
        <row r="272">
          <cell r="B272">
            <v>228</v>
          </cell>
          <cell r="C272" t="str">
            <v>Cartera No Bancarias</v>
          </cell>
        </row>
        <row r="273">
          <cell r="B273">
            <v>229</v>
          </cell>
          <cell r="C273" t="str">
            <v>Cartera Entidades Gubernamentales</v>
          </cell>
          <cell r="D273">
            <v>229</v>
          </cell>
          <cell r="E273">
            <v>35.113621256036879</v>
          </cell>
          <cell r="F273">
            <v>43.351171741279565</v>
          </cell>
          <cell r="G273">
            <v>72.834189715687017</v>
          </cell>
          <cell r="H273">
            <v>123.81923010680009</v>
          </cell>
          <cell r="I273">
            <v>1212.436257947717</v>
          </cell>
          <cell r="J273">
            <v>1212.435546875</v>
          </cell>
          <cell r="K273">
            <v>0.93684006832182221</v>
          </cell>
          <cell r="L273">
            <v>0.92753379254139356</v>
          </cell>
          <cell r="M273">
            <v>0.93709244486808074</v>
          </cell>
          <cell r="N273">
            <v>0.93709230422973633</v>
          </cell>
          <cell r="O273">
            <v>35.737397871099553</v>
          </cell>
          <cell r="P273">
            <v>35.737396240234375</v>
          </cell>
          <cell r="Q273">
            <v>572.4278174700811</v>
          </cell>
          <cell r="R273">
            <v>200.86807218303306</v>
          </cell>
          <cell r="S273">
            <v>3.0387676391960534</v>
          </cell>
          <cell r="T273">
            <v>3.5161649688509389</v>
          </cell>
          <cell r="U273">
            <v>2.6476611375215295</v>
          </cell>
          <cell r="V273">
            <v>1.8559633930154613</v>
          </cell>
          <cell r="W273">
            <v>1.9058158283765485</v>
          </cell>
          <cell r="X273">
            <v>1.6843885980635289</v>
          </cell>
          <cell r="Y273">
            <v>2.2946820935760734</v>
          </cell>
          <cell r="Z273">
            <v>3.3678143065608022</v>
          </cell>
          <cell r="AA273">
            <v>4.5622384696241385</v>
          </cell>
          <cell r="AB273">
            <v>4.7834506896633471</v>
          </cell>
          <cell r="AC273">
            <v>5.7144169212038287</v>
          </cell>
          <cell r="AD273">
            <v>1044.3722554456856</v>
          </cell>
          <cell r="AE273">
            <v>1195.5900324978159</v>
          </cell>
          <cell r="AF273">
            <v>1448.5004976282326</v>
          </cell>
          <cell r="AG273">
            <v>1593.8643620023934</v>
          </cell>
          <cell r="AH273">
            <v>1645.0825281251139</v>
          </cell>
          <cell r="AI273">
            <v>906.43098709142259</v>
          </cell>
          <cell r="AJ273">
            <v>554.4832365691741</v>
          </cell>
          <cell r="AK273">
            <v>418.7953328395925</v>
          </cell>
          <cell r="AL273">
            <v>410.33135759530506</v>
          </cell>
          <cell r="AM273">
            <v>410.64348955626497</v>
          </cell>
          <cell r="AN273">
            <v>392.8177551275723</v>
          </cell>
          <cell r="AO273">
            <v>451.16815225651771</v>
          </cell>
          <cell r="AP273">
            <v>457.60339823621348</v>
          </cell>
          <cell r="AQ273">
            <v>458.86467740158605</v>
          </cell>
          <cell r="AR273">
            <v>458.864501953125</v>
          </cell>
          <cell r="AS273">
            <v>458.864501953125</v>
          </cell>
          <cell r="AT273">
            <v>458.864501953125</v>
          </cell>
          <cell r="AU273">
            <v>458.864501953125</v>
          </cell>
          <cell r="AV273">
            <v>458.864501953125</v>
          </cell>
          <cell r="AW273">
            <v>458.864501953125</v>
          </cell>
          <cell r="AX273">
            <v>458.864501953125</v>
          </cell>
          <cell r="AY273">
            <v>458.864501953125</v>
          </cell>
          <cell r="AZ273">
            <v>458.864501953125</v>
          </cell>
          <cell r="BA273">
            <v>458.864501953125</v>
          </cell>
          <cell r="BB273">
            <v>458.864501953125</v>
          </cell>
          <cell r="BC273">
            <v>458.864501953125</v>
          </cell>
          <cell r="BD273">
            <v>458.864501953125</v>
          </cell>
          <cell r="BE273">
            <v>458.864501953125</v>
          </cell>
          <cell r="BF273">
            <v>458.864501953125</v>
          </cell>
          <cell r="BG273">
            <v>458.864501953125</v>
          </cell>
          <cell r="BH273">
            <v>458.864501953125</v>
          </cell>
          <cell r="BI273">
            <v>458.864501953125</v>
          </cell>
          <cell r="BJ273">
            <v>458.864501953125</v>
          </cell>
        </row>
        <row r="274">
          <cell r="B274">
            <v>230</v>
          </cell>
          <cell r="C274" t="str">
            <v>Cartera Estados y Municipios</v>
          </cell>
        </row>
        <row r="275">
          <cell r="B275">
            <v>231</v>
          </cell>
          <cell r="C275" t="str">
            <v>Cartera Gubernamental Otros</v>
          </cell>
        </row>
        <row r="276">
          <cell r="B276">
            <v>232</v>
          </cell>
          <cell r="C276" t="str">
            <v>Cartera Consumo</v>
          </cell>
          <cell r="D276">
            <v>1.8260611581647248</v>
          </cell>
          <cell r="E276">
            <v>2.0923086441084591</v>
          </cell>
          <cell r="F276">
            <v>2.0949944164661551</v>
          </cell>
          <cell r="G276">
            <v>2.0032074642980104</v>
          </cell>
          <cell r="H276">
            <v>2.0631788242902802</v>
          </cell>
          <cell r="I276">
            <v>2.0679619850139148</v>
          </cell>
          <cell r="J276">
            <v>1.9986130590612103</v>
          </cell>
          <cell r="K276">
            <v>1.9646444322386425</v>
          </cell>
          <cell r="L276">
            <v>1.9501710592882822</v>
          </cell>
          <cell r="M276">
            <v>2.0745498923402894</v>
          </cell>
          <cell r="N276">
            <v>2.1410116773588497</v>
          </cell>
          <cell r="O276">
            <v>2.1184143267009325</v>
          </cell>
          <cell r="P276">
            <v>2.2417025812106299</v>
          </cell>
          <cell r="Q276">
            <v>2.1949450643365975</v>
          </cell>
          <cell r="R276">
            <v>2.1217347492235068</v>
          </cell>
          <cell r="S276">
            <v>1.9527536550591678</v>
          </cell>
          <cell r="T276">
            <v>2.0202868146322048</v>
          </cell>
          <cell r="U276">
            <v>1.9247029829488786</v>
          </cell>
          <cell r="V276">
            <v>1.9334711326280125</v>
          </cell>
          <cell r="W276">
            <v>2.0038707415172299</v>
          </cell>
          <cell r="X276">
            <v>1.8581429685869288</v>
          </cell>
          <cell r="Y276">
            <v>1.9360295285277211</v>
          </cell>
          <cell r="Z276">
            <v>1.8377943824918073</v>
          </cell>
          <cell r="AA276">
            <v>1.9561487474355683</v>
          </cell>
          <cell r="AB276">
            <v>1.9900048347569455</v>
          </cell>
          <cell r="AC276">
            <v>1.93021034003207</v>
          </cell>
          <cell r="AD276">
            <v>1.9253041297792215</v>
          </cell>
          <cell r="AE276">
            <v>1.7972370123960932</v>
          </cell>
          <cell r="AF276">
            <v>1.9384122840710269</v>
          </cell>
          <cell r="AG276">
            <v>1.8376279831576774</v>
          </cell>
          <cell r="AH276">
            <v>1.9296405640763656</v>
          </cell>
          <cell r="AI276">
            <v>1.8043863760031149</v>
          </cell>
          <cell r="AJ276">
            <v>1.7937970774299783</v>
          </cell>
          <cell r="AK276">
            <v>1.9092067970072295</v>
          </cell>
          <cell r="AL276">
            <v>1.8826590123178535</v>
          </cell>
          <cell r="AM276">
            <v>1.9638779110466316</v>
          </cell>
          <cell r="AN276">
            <v>2.0514674507512836</v>
          </cell>
          <cell r="AO276">
            <v>1.9623760826171606</v>
          </cell>
          <cell r="AP276">
            <v>1.9050094430801638</v>
          </cell>
          <cell r="AQ276">
            <v>1.8753163010890816</v>
          </cell>
          <cell r="AR276">
            <v>1.8753156661987305</v>
          </cell>
          <cell r="AS276">
            <v>1.8753156661987305</v>
          </cell>
          <cell r="AT276">
            <v>1.8753156661987305</v>
          </cell>
          <cell r="AU276">
            <v>1.8753156661987305</v>
          </cell>
          <cell r="AV276">
            <v>1.8753156661987305</v>
          </cell>
          <cell r="AW276">
            <v>1.8753156661987305</v>
          </cell>
          <cell r="AX276">
            <v>1.8753156661987305</v>
          </cell>
          <cell r="AY276">
            <v>1.8753156661987305</v>
          </cell>
          <cell r="AZ276">
            <v>1.8753156661987305</v>
          </cell>
          <cell r="BA276">
            <v>1.8753156661987305</v>
          </cell>
          <cell r="BB276">
            <v>1.8753156661987305</v>
          </cell>
          <cell r="BC276">
            <v>1.8753156661987305</v>
          </cell>
          <cell r="BD276">
            <v>1.8753156661987305</v>
          </cell>
          <cell r="BE276">
            <v>1.8753156661987305</v>
          </cell>
          <cell r="BF276">
            <v>1.8753156661987305</v>
          </cell>
          <cell r="BG276">
            <v>1.8753156661987305</v>
          </cell>
          <cell r="BH276">
            <v>1.8753156661987305</v>
          </cell>
          <cell r="BI276">
            <v>1.8753156661987305</v>
          </cell>
          <cell r="BJ276">
            <v>1.8753156661987305</v>
          </cell>
        </row>
        <row r="277">
          <cell r="B277">
            <v>233</v>
          </cell>
          <cell r="C277" t="str">
            <v>Cartera TDC</v>
          </cell>
          <cell r="D277">
            <v>1.951099318616726</v>
          </cell>
          <cell r="E277">
            <v>1.8695287044447371</v>
          </cell>
          <cell r="F277">
            <v>1.8353307376675896</v>
          </cell>
          <cell r="G277">
            <v>1.8322626389351053</v>
          </cell>
          <cell r="H277">
            <v>1.8344661735604162</v>
          </cell>
          <cell r="I277">
            <v>1.852132820586025</v>
          </cell>
          <cell r="J277">
            <v>1.8548593714354185</v>
          </cell>
          <cell r="K277">
            <v>1.808369236341828</v>
          </cell>
          <cell r="L277">
            <v>1.7739072048847315</v>
          </cell>
          <cell r="M277">
            <v>1.8063207280296738</v>
          </cell>
          <cell r="N277">
            <v>1.8881659177738812</v>
          </cell>
          <cell r="O277">
            <v>1.9851262487542525</v>
          </cell>
          <cell r="P277">
            <v>1.9792370944289364</v>
          </cell>
          <cell r="Q277">
            <v>1.8953576341193203</v>
          </cell>
          <cell r="R277">
            <v>1.8461673524394506</v>
          </cell>
          <cell r="S277">
            <v>1.8497997507025346</v>
          </cell>
          <cell r="T277">
            <v>1.8172810738716303</v>
          </cell>
          <cell r="U277">
            <v>1.8528829296799407</v>
          </cell>
          <cell r="V277">
            <v>1.8721990176710996</v>
          </cell>
          <cell r="W277">
            <v>1.8279467176681117</v>
          </cell>
          <cell r="X277">
            <v>1.7756374177033127</v>
          </cell>
          <cell r="Y277">
            <v>1.768105431277966</v>
          </cell>
          <cell r="Z277">
            <v>1.812118737603726</v>
          </cell>
          <cell r="AA277">
            <v>2.0423940958862503</v>
          </cell>
          <cell r="AB277">
            <v>1.939579458611719</v>
          </cell>
          <cell r="AC277">
            <v>1.8374411628863401</v>
          </cell>
          <cell r="AD277">
            <v>1.8307790895866813</v>
          </cell>
          <cell r="AE277">
            <v>1.8228449771863071</v>
          </cell>
          <cell r="AF277">
            <v>1.9319434642510998</v>
          </cell>
          <cell r="AG277">
            <v>1.9287402929663917</v>
          </cell>
          <cell r="AH277">
            <v>1.8890061785751604</v>
          </cell>
          <cell r="AI277">
            <v>1.8622921152138852</v>
          </cell>
          <cell r="AJ277">
            <v>1.8344030838882486</v>
          </cell>
          <cell r="AK277">
            <v>1.8843418775914405</v>
          </cell>
          <cell r="AL277">
            <v>2.0686216088373377</v>
          </cell>
          <cell r="AM277">
            <v>2.2238559268898745</v>
          </cell>
          <cell r="AN277">
            <v>2.1611591729963351</v>
          </cell>
          <cell r="AO277">
            <v>1.9473685222425356</v>
          </cell>
          <cell r="AP277">
            <v>1.8426174883791973</v>
          </cell>
          <cell r="AQ277">
            <v>1.8217872678992644</v>
          </cell>
          <cell r="AR277">
            <v>1.8217868804931641</v>
          </cell>
          <cell r="AS277">
            <v>1.8217868804931641</v>
          </cell>
          <cell r="AT277">
            <v>1.8217868804931641</v>
          </cell>
          <cell r="AU277">
            <v>1.8217868804931641</v>
          </cell>
          <cell r="AV277">
            <v>1.8217868804931641</v>
          </cell>
          <cell r="AW277">
            <v>1.8217868804931641</v>
          </cell>
          <cell r="AX277">
            <v>1.8217868804931641</v>
          </cell>
          <cell r="AY277">
            <v>1.8217868804931641</v>
          </cell>
          <cell r="AZ277">
            <v>1.8217868804931641</v>
          </cell>
          <cell r="BA277">
            <v>1.8217868804931641</v>
          </cell>
          <cell r="BB277">
            <v>1.8217868804931641</v>
          </cell>
          <cell r="BC277">
            <v>1.8217868804931641</v>
          </cell>
          <cell r="BD277">
            <v>1.8217868804931641</v>
          </cell>
          <cell r="BE277">
            <v>1.8217868804931641</v>
          </cell>
          <cell r="BF277">
            <v>1.8217868804931641</v>
          </cell>
          <cell r="BG277">
            <v>1.8217868804931641</v>
          </cell>
          <cell r="BH277">
            <v>1.8217868804931641</v>
          </cell>
          <cell r="BI277">
            <v>1.8217868804931641</v>
          </cell>
          <cell r="BJ277">
            <v>1.8217868804931641</v>
          </cell>
        </row>
        <row r="278">
          <cell r="B278">
            <v>234</v>
          </cell>
          <cell r="C278" t="str">
            <v>Cartera Personales</v>
          </cell>
          <cell r="D278">
            <v>1.5199267687004219</v>
          </cell>
          <cell r="E278">
            <v>3.3457719368417655</v>
          </cell>
          <cell r="F278">
            <v>3.5092087552699365</v>
          </cell>
          <cell r="G278">
            <v>2.8006729323694577</v>
          </cell>
          <cell r="H278">
            <v>3.0230484163507496</v>
          </cell>
          <cell r="I278">
            <v>2.8406090280515306</v>
          </cell>
          <cell r="J278">
            <v>2.279985827400858</v>
          </cell>
          <cell r="K278">
            <v>2.2540918109501731</v>
          </cell>
          <cell r="L278">
            <v>2.1468934384151703</v>
          </cell>
          <cell r="M278">
            <v>2.4085898926338314</v>
          </cell>
          <cell r="N278">
            <v>2.4967633094194412</v>
          </cell>
          <cell r="O278">
            <v>2.0177795377790053</v>
          </cell>
          <cell r="P278">
            <v>2.3678541311937487</v>
          </cell>
          <cell r="Q278">
            <v>2.3258185784613623</v>
          </cell>
          <cell r="R278">
            <v>2.3339599851977559</v>
          </cell>
          <cell r="S278">
            <v>2.0299319646894389</v>
          </cell>
          <cell r="T278">
            <v>2.3314091219536817</v>
          </cell>
          <cell r="U278">
            <v>1.9559858011425515</v>
          </cell>
          <cell r="V278">
            <v>1.9702548508367577</v>
          </cell>
          <cell r="W278">
            <v>2.2729551700359125</v>
          </cell>
          <cell r="X278">
            <v>1.9860335407883261</v>
          </cell>
          <cell r="Y278">
            <v>2.4945851606338243</v>
          </cell>
          <cell r="Z278">
            <v>2.0444666299521428</v>
          </cell>
          <cell r="AA278">
            <v>1.9678590163476426</v>
          </cell>
          <cell r="AB278">
            <v>2.2219738025574576</v>
          </cell>
          <cell r="AC278">
            <v>2.2026649470101116</v>
          </cell>
          <cell r="AD278">
            <v>2.1786556764430807</v>
          </cell>
          <cell r="AE278">
            <v>1.8080176562623713</v>
          </cell>
          <cell r="AF278">
            <v>1.9695042853421525</v>
          </cell>
          <cell r="AG278">
            <v>1.7069454227529914</v>
          </cell>
          <cell r="AH278">
            <v>1.9202141625907654</v>
          </cell>
          <cell r="AI278">
            <v>1.6714952021623273</v>
          </cell>
          <cell r="AJ278">
            <v>1.6667952314543508</v>
          </cell>
          <cell r="AK278">
            <v>1.8734971455154756</v>
          </cell>
          <cell r="AL278">
            <v>1.6014329880418123</v>
          </cell>
          <cell r="AM278">
            <v>1.5752197126236183</v>
          </cell>
          <cell r="AN278">
            <v>1.7510881282696669</v>
          </cell>
          <cell r="AO278">
            <v>1.7321731881758886</v>
          </cell>
          <cell r="AP278">
            <v>1.6810062589940735</v>
          </cell>
          <cell r="AQ278">
            <v>1.597339449450677</v>
          </cell>
          <cell r="AR278">
            <v>1.5973386764526367</v>
          </cell>
          <cell r="AS278">
            <v>1.5973386764526367</v>
          </cell>
          <cell r="AT278">
            <v>1.5973386764526367</v>
          </cell>
          <cell r="AU278">
            <v>1.5973386764526367</v>
          </cell>
          <cell r="AV278">
            <v>1.5973386764526367</v>
          </cell>
          <cell r="AW278">
            <v>1.5973386764526367</v>
          </cell>
          <cell r="AX278">
            <v>1.5973386764526367</v>
          </cell>
          <cell r="AY278">
            <v>1.5973386764526367</v>
          </cell>
          <cell r="AZ278">
            <v>1.5973386764526367</v>
          </cell>
          <cell r="BA278">
            <v>1.5973386764526367</v>
          </cell>
          <cell r="BB278">
            <v>1.5973386764526367</v>
          </cell>
          <cell r="BC278">
            <v>1.5973386764526367</v>
          </cell>
          <cell r="BD278">
            <v>1.5973386764526367</v>
          </cell>
          <cell r="BE278">
            <v>1.5973386764526367</v>
          </cell>
          <cell r="BF278">
            <v>1.5973386764526367</v>
          </cell>
          <cell r="BG278">
            <v>1.5973386764526367</v>
          </cell>
          <cell r="BH278">
            <v>1.5973386764526367</v>
          </cell>
          <cell r="BI278">
            <v>1.5973386764526367</v>
          </cell>
          <cell r="BJ278">
            <v>1.5973386764526367</v>
          </cell>
        </row>
        <row r="279">
          <cell r="B279">
            <v>235</v>
          </cell>
          <cell r="C279" t="str">
            <v>Cartera Nómina</v>
          </cell>
          <cell r="D279">
            <v>1.3971874288828414</v>
          </cell>
          <cell r="E279">
            <v>2.9362602611020643</v>
          </cell>
          <cell r="F279">
            <v>3.1386240393553932</v>
          </cell>
          <cell r="G279">
            <v>2.5973904401327936</v>
          </cell>
          <cell r="H279">
            <v>3.0188330465459061</v>
          </cell>
          <cell r="I279">
            <v>2.9683778151690641</v>
          </cell>
          <cell r="J279">
            <v>2.7136518889644892</v>
          </cell>
          <cell r="K279">
            <v>2.7838134864050978</v>
          </cell>
          <cell r="L279">
            <v>2.8724663082678927</v>
          </cell>
          <cell r="M279">
            <v>3.3104818645434566</v>
          </cell>
          <cell r="N279">
            <v>3.1327770534853747</v>
          </cell>
          <cell r="O279">
            <v>2.6515465932731761</v>
          </cell>
          <cell r="P279">
            <v>3.2301618292717365</v>
          </cell>
          <cell r="Q279">
            <v>3.4087859164789034</v>
          </cell>
          <cell r="R279">
            <v>3.1948436590650386</v>
          </cell>
          <cell r="S279">
            <v>2.1611464948601764</v>
          </cell>
          <cell r="T279">
            <v>2.4091421997391267</v>
          </cell>
          <cell r="U279">
            <v>2.0314524214420091</v>
          </cell>
          <cell r="V279">
            <v>1.9988377401132322</v>
          </cell>
          <cell r="W279">
            <v>2.3458821173853184</v>
          </cell>
          <cell r="X279">
            <v>1.9231654824693656</v>
          </cell>
          <cell r="Y279">
            <v>2.0987396728974432</v>
          </cell>
          <cell r="Z279">
            <v>1.7434494733133112</v>
          </cell>
          <cell r="AA279">
            <v>1.666022856138385</v>
          </cell>
          <cell r="AB279">
            <v>1.9661156579507824</v>
          </cell>
          <cell r="AC279">
            <v>2.0518536194202444</v>
          </cell>
          <cell r="AD279">
            <v>2.0657317549036653</v>
          </cell>
          <cell r="AE279">
            <v>1.6845293160857571</v>
          </cell>
          <cell r="AF279">
            <v>1.902327409185659</v>
          </cell>
          <cell r="AG279">
            <v>1.6790153308938365</v>
          </cell>
          <cell r="AH279">
            <v>2.0644097781919819</v>
          </cell>
          <cell r="AI279">
            <v>1.7283776804680651</v>
          </cell>
          <cell r="AJ279">
            <v>1.7672349050376335</v>
          </cell>
          <cell r="AK279">
            <v>2.019082270200403</v>
          </cell>
          <cell r="AL279">
            <v>1.6908566146973139</v>
          </cell>
          <cell r="AM279">
            <v>1.7388279624673806</v>
          </cell>
          <cell r="AN279">
            <v>2.0649855467585683</v>
          </cell>
          <cell r="AO279">
            <v>2.2406939013498901</v>
          </cell>
          <cell r="AP279">
            <v>2.3523224642494176</v>
          </cell>
          <cell r="AQ279">
            <v>2.3367347044402118</v>
          </cell>
          <cell r="AR279">
            <v>2.3367328643798828</v>
          </cell>
          <cell r="AS279">
            <v>2.3367328643798828</v>
          </cell>
          <cell r="AT279">
            <v>2.3367328643798828</v>
          </cell>
          <cell r="AU279">
            <v>2.3367328643798828</v>
          </cell>
          <cell r="AV279">
            <v>2.3367328643798828</v>
          </cell>
          <cell r="AW279">
            <v>2.3367328643798828</v>
          </cell>
          <cell r="AX279">
            <v>2.3367328643798828</v>
          </cell>
          <cell r="AY279">
            <v>2.3367328643798828</v>
          </cell>
          <cell r="AZ279">
            <v>2.3367328643798828</v>
          </cell>
          <cell r="BA279">
            <v>2.3367328643798828</v>
          </cell>
          <cell r="BB279">
            <v>2.3367328643798828</v>
          </cell>
          <cell r="BC279">
            <v>2.3367328643798828</v>
          </cell>
          <cell r="BD279">
            <v>2.3367328643798828</v>
          </cell>
          <cell r="BE279">
            <v>2.3367328643798828</v>
          </cell>
          <cell r="BF279">
            <v>2.3367328643798828</v>
          </cell>
          <cell r="BG279">
            <v>2.3367328643798828</v>
          </cell>
          <cell r="BH279">
            <v>2.3367328643798828</v>
          </cell>
          <cell r="BI279">
            <v>2.3367328643798828</v>
          </cell>
          <cell r="BJ279">
            <v>2.3367328643798828</v>
          </cell>
        </row>
        <row r="280">
          <cell r="B280">
            <v>236</v>
          </cell>
          <cell r="C280" t="str">
            <v>Cartera Automotriz</v>
          </cell>
          <cell r="D280">
            <v>1.3118378947024842</v>
          </cell>
          <cell r="E280">
            <v>2.3209948574005428</v>
          </cell>
          <cell r="F280">
            <v>2.3938300096781777</v>
          </cell>
          <cell r="G280">
            <v>1.9587836614694198</v>
          </cell>
          <cell r="H280">
            <v>2.1962986642365814</v>
          </cell>
          <cell r="I280">
            <v>2.1347106523877848</v>
          </cell>
          <cell r="J280">
            <v>1.8748108924805371</v>
          </cell>
          <cell r="K280">
            <v>1.7964389479193674</v>
          </cell>
          <cell r="L280">
            <v>2.0063525596001406</v>
          </cell>
          <cell r="M280">
            <v>2.8711749838955241</v>
          </cell>
          <cell r="N280">
            <v>2.8002852250475465</v>
          </cell>
          <cell r="O280">
            <v>2.8094530743494635</v>
          </cell>
          <cell r="P280">
            <v>3.3299666969248185</v>
          </cell>
          <cell r="Q280">
            <v>3.5960260591635587</v>
          </cell>
          <cell r="R280">
            <v>2.9817367611253429</v>
          </cell>
          <cell r="S280">
            <v>2.3607479146686186</v>
          </cell>
          <cell r="T280">
            <v>2.7804068760180183</v>
          </cell>
          <cell r="U280">
            <v>2.3457918495841787</v>
          </cell>
          <cell r="V280">
            <v>2.3393709125176301</v>
          </cell>
          <cell r="W280">
            <v>2.5302979355836759</v>
          </cell>
          <cell r="X280">
            <v>2.2978104879654229</v>
          </cell>
          <cell r="Y280">
            <v>2.368891954198427</v>
          </cell>
          <cell r="Z280">
            <v>1.9586511766789338</v>
          </cell>
          <cell r="AA280">
            <v>2.015538002906371</v>
          </cell>
          <cell r="AB280">
            <v>2.1357635145452649</v>
          </cell>
          <cell r="AC280">
            <v>2.1056058679150733</v>
          </cell>
          <cell r="AD280">
            <v>2.1172814901161843</v>
          </cell>
          <cell r="AE280">
            <v>1.8338649972790877</v>
          </cell>
          <cell r="AF280">
            <v>2.033114807344655</v>
          </cell>
          <cell r="AG280">
            <v>1.7897430675459871</v>
          </cell>
          <cell r="AH280">
            <v>1.9837903637646033</v>
          </cell>
          <cell r="AI280">
            <v>1.8059585903670241</v>
          </cell>
          <cell r="AJ280">
            <v>1.7900378806012271</v>
          </cell>
          <cell r="AK280">
            <v>1.9190662248463068</v>
          </cell>
          <cell r="AL280">
            <v>1.6709638220071661</v>
          </cell>
          <cell r="AM280">
            <v>1.702492743906088</v>
          </cell>
          <cell r="AN280">
            <v>1.8667697134668579</v>
          </cell>
          <cell r="AO280">
            <v>1.9318187447545589</v>
          </cell>
          <cell r="AP280">
            <v>1.9521166961396459</v>
          </cell>
          <cell r="AQ280">
            <v>1.9844494243023825</v>
          </cell>
          <cell r="AR280">
            <v>1.9844493865966797</v>
          </cell>
          <cell r="AS280">
            <v>1.9844493865966797</v>
          </cell>
          <cell r="AT280">
            <v>1.9844493865966797</v>
          </cell>
          <cell r="AU280">
            <v>1.9844493865966797</v>
          </cell>
          <cell r="AV280">
            <v>1.9844493865966797</v>
          </cell>
          <cell r="AW280">
            <v>1.9844493865966797</v>
          </cell>
          <cell r="AX280">
            <v>1.9844493865966797</v>
          </cell>
          <cell r="AY280">
            <v>1.9844493865966797</v>
          </cell>
          <cell r="AZ280">
            <v>1.9844493865966797</v>
          </cell>
          <cell r="BA280">
            <v>1.9844493865966797</v>
          </cell>
          <cell r="BB280">
            <v>1.9844493865966797</v>
          </cell>
          <cell r="BC280">
            <v>1.9844493865966797</v>
          </cell>
          <cell r="BD280">
            <v>1.9844493865966797</v>
          </cell>
          <cell r="BE280">
            <v>1.9844493865966797</v>
          </cell>
          <cell r="BF280">
            <v>1.9844493865966797</v>
          </cell>
          <cell r="BG280">
            <v>1.9844493865966797</v>
          </cell>
          <cell r="BH280">
            <v>1.9844493865966797</v>
          </cell>
          <cell r="BI280">
            <v>1.9844493865966797</v>
          </cell>
          <cell r="BJ280">
            <v>1.9844493865966797</v>
          </cell>
        </row>
        <row r="281">
          <cell r="B281">
            <v>237</v>
          </cell>
          <cell r="C281" t="str">
            <v>Cartera Consumo Otros</v>
          </cell>
          <cell r="D281">
            <v>237</v>
          </cell>
          <cell r="E281">
            <v>237</v>
          </cell>
          <cell r="F281">
            <v>237</v>
          </cell>
          <cell r="G281">
            <v>237</v>
          </cell>
          <cell r="H281">
            <v>-2</v>
          </cell>
          <cell r="I281">
            <v>0</v>
          </cell>
          <cell r="J281">
            <v>0</v>
          </cell>
          <cell r="K281">
            <v>0</v>
          </cell>
          <cell r="L281">
            <v>0</v>
          </cell>
          <cell r="M281">
            <v>0</v>
          </cell>
          <cell r="N281">
            <v>0</v>
          </cell>
          <cell r="O281">
            <v>0</v>
          </cell>
          <cell r="P281">
            <v>-2</v>
          </cell>
          <cell r="Q281">
            <v>0</v>
          </cell>
          <cell r="R281">
            <v>0</v>
          </cell>
          <cell r="S281">
            <v>0</v>
          </cell>
          <cell r="T281">
            <v>0</v>
          </cell>
          <cell r="U281">
            <v>0</v>
          </cell>
          <cell r="V281">
            <v>0</v>
          </cell>
          <cell r="W281">
            <v>0</v>
          </cell>
          <cell r="X281">
            <v>0</v>
          </cell>
          <cell r="Y281">
            <v>0</v>
          </cell>
          <cell r="Z281">
            <v>0</v>
          </cell>
          <cell r="AA281">
            <v>0</v>
          </cell>
          <cell r="AB281">
            <v>2</v>
          </cell>
          <cell r="AC281">
            <v>2</v>
          </cell>
          <cell r="AD281">
            <v>2</v>
          </cell>
          <cell r="AE281">
            <v>0</v>
          </cell>
          <cell r="AF281">
            <v>0</v>
          </cell>
          <cell r="AG281">
            <v>0</v>
          </cell>
          <cell r="AH281">
            <v>0</v>
          </cell>
          <cell r="AI281">
            <v>0</v>
          </cell>
          <cell r="AJ281">
            <v>0</v>
          </cell>
          <cell r="AK281">
            <v>0</v>
          </cell>
          <cell r="AL281">
            <v>0</v>
          </cell>
          <cell r="AM281">
            <v>0</v>
          </cell>
          <cell r="AN281">
            <v>0</v>
          </cell>
          <cell r="AO281">
            <v>0</v>
          </cell>
          <cell r="AP281">
            <v>0</v>
          </cell>
          <cell r="AQ281">
            <v>0</v>
          </cell>
          <cell r="AR281">
            <v>0</v>
          </cell>
          <cell r="AS281">
            <v>0</v>
          </cell>
          <cell r="AT281">
            <v>0</v>
          </cell>
          <cell r="AU281">
            <v>0</v>
          </cell>
          <cell r="AV281">
            <v>0</v>
          </cell>
          <cell r="AW281">
            <v>0</v>
          </cell>
          <cell r="AX281">
            <v>0</v>
          </cell>
          <cell r="AY281">
            <v>0</v>
          </cell>
          <cell r="AZ281">
            <v>0</v>
          </cell>
          <cell r="BA281">
            <v>0</v>
          </cell>
          <cell r="BB281">
            <v>0</v>
          </cell>
          <cell r="BC281">
            <v>0</v>
          </cell>
          <cell r="BD281">
            <v>0</v>
          </cell>
          <cell r="BE281">
            <v>0</v>
          </cell>
          <cell r="BF281">
            <v>0</v>
          </cell>
          <cell r="BG281">
            <v>0</v>
          </cell>
          <cell r="BH281">
            <v>0</v>
          </cell>
          <cell r="BI281">
            <v>0</v>
          </cell>
          <cell r="BJ281">
            <v>0</v>
          </cell>
        </row>
        <row r="282">
          <cell r="B282">
            <v>238</v>
          </cell>
          <cell r="C282" t="str">
            <v>Cartera Vivienda</v>
          </cell>
          <cell r="D282">
            <v>0.78455086287546949</v>
          </cell>
          <cell r="E282">
            <v>0.68135478048295706</v>
          </cell>
          <cell r="F282">
            <v>0.65281819986610889</v>
          </cell>
          <cell r="G282">
            <v>0.68158193538129763</v>
          </cell>
          <cell r="H282">
            <v>0.53235154845685173</v>
          </cell>
          <cell r="I282">
            <v>0.5622787401733681</v>
          </cell>
          <cell r="J282">
            <v>0.57112240716587581</v>
          </cell>
          <cell r="K282">
            <v>0.51438737731816386</v>
          </cell>
          <cell r="L282">
            <v>0.56666712954268528</v>
          </cell>
          <cell r="M282">
            <v>0.50509438396146811</v>
          </cell>
          <cell r="N282">
            <v>0.53190237907881632</v>
          </cell>
          <cell r="O282">
            <v>0.51774933366628906</v>
          </cell>
          <cell r="P282">
            <v>0.4453222539531973</v>
          </cell>
          <cell r="Q282">
            <v>0.47148528722060107</v>
          </cell>
          <cell r="R282">
            <v>0.48537348472906777</v>
          </cell>
          <cell r="S282">
            <v>0.52378839302125424</v>
          </cell>
          <cell r="T282">
            <v>0.48859346927887742</v>
          </cell>
          <cell r="U282">
            <v>0.52454160968883201</v>
          </cell>
          <cell r="V282">
            <v>0.52160592211777546</v>
          </cell>
          <cell r="W282">
            <v>0.50430803013496062</v>
          </cell>
          <cell r="X282">
            <v>0.55089711676931163</v>
          </cell>
          <cell r="Y282">
            <v>0.48430186464043834</v>
          </cell>
          <cell r="Z282">
            <v>0.4855215042130856</v>
          </cell>
          <cell r="AA282">
            <v>0.49159610475087295</v>
          </cell>
          <cell r="AB282">
            <v>0.42370671032951723</v>
          </cell>
          <cell r="AC282">
            <v>0.44853636210898168</v>
          </cell>
          <cell r="AD282">
            <v>0.43456564937807574</v>
          </cell>
          <cell r="AE282">
            <v>0.45439964276275951</v>
          </cell>
          <cell r="AF282">
            <v>0.42887248959379731</v>
          </cell>
          <cell r="AG282">
            <v>0.4524833271649043</v>
          </cell>
          <cell r="AH282">
            <v>0.46311773239465015</v>
          </cell>
          <cell r="AI282">
            <v>0.43976846633276351</v>
          </cell>
          <cell r="AJ282">
            <v>0.438948837402651</v>
          </cell>
          <cell r="AK282">
            <v>0.41762042831531948</v>
          </cell>
          <cell r="AL282">
            <v>0.43683993982124936</v>
          </cell>
          <cell r="AM282">
            <v>0.44187984729683211</v>
          </cell>
          <cell r="AN282">
            <v>0.40162099451937472</v>
          </cell>
          <cell r="AO282">
            <v>0.41643872144328203</v>
          </cell>
          <cell r="AP282">
            <v>0.4222513655203205</v>
          </cell>
          <cell r="AQ282">
            <v>0.46181624761880324</v>
          </cell>
          <cell r="AR282">
            <v>0.46181607246398926</v>
          </cell>
          <cell r="AS282">
            <v>0.46181607246398926</v>
          </cell>
          <cell r="AT282">
            <v>0.46181607246398926</v>
          </cell>
          <cell r="AU282">
            <v>0.46181607246398926</v>
          </cell>
          <cell r="AV282">
            <v>0.46181607246398926</v>
          </cell>
          <cell r="AW282">
            <v>0.46181607246398926</v>
          </cell>
          <cell r="AX282">
            <v>0.46181607246398926</v>
          </cell>
          <cell r="AY282">
            <v>0.46181607246398926</v>
          </cell>
          <cell r="AZ282">
            <v>0.46181607246398926</v>
          </cell>
          <cell r="BA282">
            <v>0.46181607246398926</v>
          </cell>
          <cell r="BB282">
            <v>0.46181607246398926</v>
          </cell>
          <cell r="BC282">
            <v>0.46181607246398926</v>
          </cell>
          <cell r="BD282">
            <v>0.46181607246398926</v>
          </cell>
          <cell r="BE282">
            <v>0.46181607246398926</v>
          </cell>
          <cell r="BF282">
            <v>0.46181607246398926</v>
          </cell>
          <cell r="BG282">
            <v>0.46181607246398926</v>
          </cell>
          <cell r="BH282">
            <v>0.46181607246398926</v>
          </cell>
          <cell r="BI282">
            <v>0.46181607246398926</v>
          </cell>
          <cell r="BJ282">
            <v>0.46181607246398926</v>
          </cell>
        </row>
        <row r="283">
          <cell r="B283">
            <v>239</v>
          </cell>
          <cell r="C283" t="str">
            <v>Media y Residencial</v>
          </cell>
          <cell r="D283">
            <v>0.78951450095400821</v>
          </cell>
          <cell r="E283">
            <v>0.66717405253149342</v>
          </cell>
          <cell r="F283">
            <v>0.64081163996735691</v>
          </cell>
          <cell r="G283">
            <v>0.67451118172727609</v>
          </cell>
          <cell r="H283">
            <v>0.55530992172905802</v>
          </cell>
          <cell r="I283">
            <v>0.58813592890405098</v>
          </cell>
          <cell r="J283">
            <v>0.59611402782437228</v>
          </cell>
          <cell r="K283">
            <v>0.53148940807806455</v>
          </cell>
          <cell r="L283">
            <v>0.58451803050725637</v>
          </cell>
          <cell r="M283">
            <v>0.52028937339945702</v>
          </cell>
          <cell r="N283">
            <v>0.5441405762964493</v>
          </cell>
          <cell r="O283">
            <v>0.52741914388603772</v>
          </cell>
          <cell r="P283">
            <v>0.45606444781416855</v>
          </cell>
          <cell r="Q283">
            <v>0.48897377726075192</v>
          </cell>
          <cell r="R283">
            <v>0.50795491938252746</v>
          </cell>
          <cell r="S283">
            <v>0.5544354462257346</v>
          </cell>
          <cell r="T283">
            <v>0.51873383304562337</v>
          </cell>
          <cell r="U283">
            <v>0.56009275215121579</v>
          </cell>
          <cell r="V283">
            <v>0.55991531068692058</v>
          </cell>
          <cell r="W283">
            <v>0.54381095763680221</v>
          </cell>
          <cell r="X283">
            <v>0.59556490218406521</v>
          </cell>
          <cell r="Y283">
            <v>0.52623964335097206</v>
          </cell>
          <cell r="Z283">
            <v>0.52681121601105307</v>
          </cell>
          <cell r="AA283">
            <v>0.53482358035984812</v>
          </cell>
          <cell r="AB283">
            <v>0.45769566185579508</v>
          </cell>
          <cell r="AC283">
            <v>0.48642205725567728</v>
          </cell>
          <cell r="AD283">
            <v>0.47193354003149435</v>
          </cell>
          <cell r="AE283">
            <v>0.49156689383401753</v>
          </cell>
          <cell r="AF283">
            <v>0.46277647245359854</v>
          </cell>
          <cell r="AG283">
            <v>0.48817557704818593</v>
          </cell>
          <cell r="AH283">
            <v>0.50079303819661702</v>
          </cell>
          <cell r="AI283">
            <v>0.47334419802888583</v>
          </cell>
          <cell r="AJ283">
            <v>0.47075751106222685</v>
          </cell>
          <cell r="AK283">
            <v>0.44835490820286206</v>
          </cell>
          <cell r="AL283">
            <v>0.47149707134799035</v>
          </cell>
          <cell r="AM283">
            <v>0.47804256219309998</v>
          </cell>
          <cell r="AN283">
            <v>0.42321627117010735</v>
          </cell>
          <cell r="AO283">
            <v>0.43962964577377533</v>
          </cell>
          <cell r="AP283">
            <v>0.4459973862367918</v>
          </cell>
          <cell r="AQ283">
            <v>0.48857750673154304</v>
          </cell>
          <cell r="AR283">
            <v>0.48857736587524414</v>
          </cell>
          <cell r="AS283">
            <v>0.48857736587524414</v>
          </cell>
          <cell r="AT283">
            <v>0.48857736587524414</v>
          </cell>
          <cell r="AU283">
            <v>0.48857736587524414</v>
          </cell>
          <cell r="AV283">
            <v>0.48857736587524414</v>
          </cell>
          <cell r="AW283">
            <v>0.48857736587524414</v>
          </cell>
          <cell r="AX283">
            <v>0.48857736587524414</v>
          </cell>
          <cell r="AY283">
            <v>0.48857736587524414</v>
          </cell>
          <cell r="AZ283">
            <v>0.48857736587524414</v>
          </cell>
          <cell r="BA283">
            <v>0.48857736587524414</v>
          </cell>
          <cell r="BB283">
            <v>0.48857736587524414</v>
          </cell>
          <cell r="BC283">
            <v>0.48857736587524414</v>
          </cell>
          <cell r="BD283">
            <v>0.48857736587524414</v>
          </cell>
          <cell r="BE283">
            <v>0.48857736587524414</v>
          </cell>
          <cell r="BF283">
            <v>0.48857736587524414</v>
          </cell>
          <cell r="BG283">
            <v>0.48857736587524414</v>
          </cell>
          <cell r="BH283">
            <v>0.48857736587524414</v>
          </cell>
          <cell r="BI283">
            <v>0.48857736587524414</v>
          </cell>
          <cell r="BJ283">
            <v>0.48857736587524414</v>
          </cell>
        </row>
        <row r="284">
          <cell r="B284">
            <v>240</v>
          </cell>
          <cell r="C284" t="str">
            <v>De Interés Social</v>
          </cell>
          <cell r="D284">
            <v>0.76759239704417537</v>
          </cell>
          <cell r="E284">
            <v>0.73033169486973848</v>
          </cell>
          <cell r="F284">
            <v>0.69351390840988292</v>
          </cell>
          <cell r="G284">
            <v>0.70611526534253377</v>
          </cell>
          <cell r="H284">
            <v>0.4530587231600699</v>
          </cell>
          <cell r="I284">
            <v>0.47281233020857777</v>
          </cell>
          <cell r="J284">
            <v>0.48189535529748234</v>
          </cell>
          <cell r="K284">
            <v>0.44918676232792376</v>
          </cell>
          <cell r="L284">
            <v>0.4938386658502707</v>
          </cell>
          <cell r="M284">
            <v>0.44132679290477056</v>
          </cell>
          <cell r="N284">
            <v>0.47425715239523791</v>
          </cell>
          <cell r="O284">
            <v>0.47283043533378061</v>
          </cell>
          <cell r="P284">
            <v>0.39723000561526328</v>
          </cell>
          <cell r="Q284">
            <v>0.39634217753696677</v>
          </cell>
          <cell r="R284">
            <v>0.39120019957225421</v>
          </cell>
          <cell r="S284">
            <v>0.40264347776115073</v>
          </cell>
          <cell r="T284">
            <v>0.37214121682119861</v>
          </cell>
          <cell r="U284">
            <v>0.38879549923557893</v>
          </cell>
          <cell r="V284">
            <v>0.37649231461419308</v>
          </cell>
          <cell r="W284">
            <v>0.35858774110004199</v>
          </cell>
          <cell r="X284">
            <v>0.37972350001893151</v>
          </cell>
          <cell r="Y284">
            <v>0.32518758372166179</v>
          </cell>
          <cell r="Z284">
            <v>0.3287050151902452</v>
          </cell>
          <cell r="AA284">
            <v>0.3287179362695794</v>
          </cell>
          <cell r="AB284">
            <v>0.2941442606162733</v>
          </cell>
          <cell r="AC284">
            <v>0.30260656095039873</v>
          </cell>
          <cell r="AD284">
            <v>0.28936454019860092</v>
          </cell>
          <cell r="AE284">
            <v>0.3067531845221303</v>
          </cell>
          <cell r="AF284">
            <v>0.29156302681725832</v>
          </cell>
          <cell r="AG284">
            <v>0.3061348758527806</v>
          </cell>
          <cell r="AH284">
            <v>0.30682036783015082</v>
          </cell>
          <cell r="AI284">
            <v>0.29637534072204413</v>
          </cell>
          <cell r="AJ284">
            <v>0.29964655739375917</v>
          </cell>
          <cell r="AK284">
            <v>0.28295536869244042</v>
          </cell>
          <cell r="AL284">
            <v>0.28483394628430087</v>
          </cell>
          <cell r="AM284">
            <v>0.28797682174865036</v>
          </cell>
          <cell r="AN284">
            <v>0.29491168704328885</v>
          </cell>
          <cell r="AO284">
            <v>0.30086868202358719</v>
          </cell>
          <cell r="AP284">
            <v>0.30132875841425394</v>
          </cell>
          <cell r="AQ284">
            <v>0.32214631200336491</v>
          </cell>
          <cell r="AR284">
            <v>0.32214617729187012</v>
          </cell>
          <cell r="AS284">
            <v>0.32214617729187012</v>
          </cell>
          <cell r="AT284">
            <v>0.32214617729187012</v>
          </cell>
          <cell r="AU284">
            <v>0.32214617729187012</v>
          </cell>
          <cell r="AV284">
            <v>0.32214617729187012</v>
          </cell>
          <cell r="AW284">
            <v>0.32214617729187012</v>
          </cell>
          <cell r="AX284">
            <v>0.32214617729187012</v>
          </cell>
          <cell r="AY284">
            <v>0.32214617729187012</v>
          </cell>
          <cell r="AZ284">
            <v>0.32214617729187012</v>
          </cell>
          <cell r="BA284">
            <v>0.32214617729187012</v>
          </cell>
          <cell r="BB284">
            <v>0.32214617729187012</v>
          </cell>
          <cell r="BC284">
            <v>0.32214617729187012</v>
          </cell>
          <cell r="BD284">
            <v>0.32214617729187012</v>
          </cell>
          <cell r="BE284">
            <v>0.32214617729187012</v>
          </cell>
          <cell r="BF284">
            <v>0.32214617729187012</v>
          </cell>
          <cell r="BG284">
            <v>0.32214617729187012</v>
          </cell>
          <cell r="BH284">
            <v>0.32214617729187012</v>
          </cell>
          <cell r="BI284">
            <v>0.32214617729187012</v>
          </cell>
          <cell r="BJ284">
            <v>0.32214617729187012</v>
          </cell>
        </row>
        <row r="286">
          <cell r="B286" t="str">
            <v>Pérdida Esperada (%)</v>
          </cell>
        </row>
        <row r="287">
          <cell r="B287">
            <v>241</v>
          </cell>
          <cell r="C287" t="str">
            <v>Cartera de Crédito Total</v>
          </cell>
          <cell r="D287">
            <v>3.801687071496887E-2</v>
          </cell>
          <cell r="E287">
            <v>3.9376114530321096E-2</v>
          </cell>
          <cell r="F287">
            <v>4.0309408644818953E-2</v>
          </cell>
          <cell r="G287">
            <v>4.1824813772126317E-2</v>
          </cell>
          <cell r="H287">
            <v>4.2769132258504552E-2</v>
          </cell>
          <cell r="I287">
            <v>4.3007972836334937E-2</v>
          </cell>
          <cell r="J287">
            <v>4.3861895212966323E-2</v>
          </cell>
          <cell r="K287">
            <v>4.3406064535804423E-2</v>
          </cell>
          <cell r="L287">
            <v>4.4211061941235023E-2</v>
          </cell>
          <cell r="M287">
            <v>4.4231179139177165E-2</v>
          </cell>
          <cell r="N287">
            <v>3.9653019912980439E-2</v>
          </cell>
          <cell r="O287">
            <v>3.9881750555367489E-2</v>
          </cell>
          <cell r="P287">
            <v>4.0276959151936541E-2</v>
          </cell>
          <cell r="Q287">
            <v>4.0707669563132688E-2</v>
          </cell>
          <cell r="R287">
            <v>4.1600937414198194E-2</v>
          </cell>
          <cell r="S287">
            <v>4.1598673848315677E-2</v>
          </cell>
          <cell r="T287">
            <v>4.2087733411453783E-2</v>
          </cell>
          <cell r="U287">
            <v>4.2635453078740893E-2</v>
          </cell>
          <cell r="V287">
            <v>4.3390854376868078E-2</v>
          </cell>
          <cell r="W287">
            <v>4.3238077165814313E-2</v>
          </cell>
          <cell r="X287">
            <v>4.1992628331063118E-2</v>
          </cell>
          <cell r="Y287">
            <v>4.307091153543343E-2</v>
          </cell>
          <cell r="Z287">
            <v>4.224432927505134E-2</v>
          </cell>
          <cell r="AA287">
            <v>4.3772721897147683E-2</v>
          </cell>
          <cell r="AB287">
            <v>4.348964351241829E-2</v>
          </cell>
          <cell r="AC287">
            <v>4.1824311327141268E-2</v>
          </cell>
          <cell r="AD287">
            <v>4.1246088504737474E-2</v>
          </cell>
          <cell r="AE287">
            <v>4.1707877894238569E-2</v>
          </cell>
          <cell r="AF287">
            <v>4.2691499515291262E-2</v>
          </cell>
          <cell r="AG287">
            <v>4.2141180873673523E-2</v>
          </cell>
          <cell r="AH287">
            <v>4.1437418100780998E-2</v>
          </cell>
          <cell r="AI287">
            <v>4.1761836261033802E-2</v>
          </cell>
          <cell r="AJ287">
            <v>4.1302158354132548E-2</v>
          </cell>
          <cell r="AK287">
            <v>4.0107638246635054E-2</v>
          </cell>
          <cell r="AL287">
            <v>3.8193948393668062E-2</v>
          </cell>
          <cell r="AM287">
            <v>3.7933538271133667E-2</v>
          </cell>
          <cell r="AN287">
            <v>3.7589563532570931E-2</v>
          </cell>
          <cell r="AO287">
            <v>3.7582842647832709E-2</v>
          </cell>
          <cell r="AP287">
            <v>3.7506565174350928E-2</v>
          </cell>
          <cell r="AQ287">
            <v>3.7091114395514636E-2</v>
          </cell>
          <cell r="AR287">
            <v>3.7091106176376343E-2</v>
          </cell>
          <cell r="AS287">
            <v>3.7091106176376343E-2</v>
          </cell>
          <cell r="AT287">
            <v>3.7091106176376343E-2</v>
          </cell>
          <cell r="AU287">
            <v>3.7091106176376343E-2</v>
          </cell>
          <cell r="AV287">
            <v>3.7091106176376343E-2</v>
          </cell>
          <cell r="AW287">
            <v>3.7091106176376343E-2</v>
          </cell>
          <cell r="AX287">
            <v>3.7091106176376343E-2</v>
          </cell>
          <cell r="AY287">
            <v>3.7091106176376343E-2</v>
          </cell>
          <cell r="AZ287">
            <v>3.7091106176376343E-2</v>
          </cell>
          <cell r="BA287">
            <v>3.7091106176376343E-2</v>
          </cell>
          <cell r="BB287">
            <v>3.7091106176376343E-2</v>
          </cell>
          <cell r="BC287">
            <v>3.7091106176376343E-2</v>
          </cell>
          <cell r="BD287">
            <v>3.7091106176376343E-2</v>
          </cell>
          <cell r="BE287">
            <v>3.7091106176376343E-2</v>
          </cell>
          <cell r="BF287">
            <v>3.7091106176376343E-2</v>
          </cell>
          <cell r="BG287">
            <v>3.7091106176376343E-2</v>
          </cell>
          <cell r="BH287">
            <v>3.7091106176376343E-2</v>
          </cell>
          <cell r="BI287">
            <v>3.7091106176376343E-2</v>
          </cell>
          <cell r="BJ287">
            <v>3.7091106176376343E-2</v>
          </cell>
        </row>
        <row r="288">
          <cell r="B288">
            <v>242</v>
          </cell>
          <cell r="C288" t="str">
            <v>Cartera Comercial</v>
          </cell>
          <cell r="D288">
            <v>1.7377722934418763E-2</v>
          </cell>
          <cell r="E288">
            <v>1.9000074247686551E-2</v>
          </cell>
          <cell r="F288">
            <v>1.9271730051868243E-2</v>
          </cell>
          <cell r="G288">
            <v>2.0144728772039048E-2</v>
          </cell>
          <cell r="H288">
            <v>2.0531224799739248E-2</v>
          </cell>
          <cell r="I288">
            <v>2.0043837606741159E-2</v>
          </cell>
          <cell r="J288">
            <v>2.0820867038952879E-2</v>
          </cell>
          <cell r="K288">
            <v>1.9649934374750835E-2</v>
          </cell>
          <cell r="L288">
            <v>1.952440244321791E-2</v>
          </cell>
          <cell r="M288">
            <v>1.9111468074953872E-2</v>
          </cell>
          <cell r="N288">
            <v>1.7313357421919709E-2</v>
          </cell>
          <cell r="O288">
            <v>1.7550265913922287E-2</v>
          </cell>
          <cell r="P288">
            <v>1.7507129820958662E-2</v>
          </cell>
          <cell r="Q288">
            <v>1.7810020333607471E-2</v>
          </cell>
          <cell r="R288">
            <v>1.8032413463469895E-2</v>
          </cell>
          <cell r="S288">
            <v>1.8050807175217107E-2</v>
          </cell>
          <cell r="T288">
            <v>1.7910252045641659E-2</v>
          </cell>
          <cell r="U288">
            <v>1.7994644471591503E-2</v>
          </cell>
          <cell r="V288">
            <v>1.8080456013008877E-2</v>
          </cell>
          <cell r="W288">
            <v>1.7418010081425055E-2</v>
          </cell>
          <cell r="X288">
            <v>1.7641997542252541E-2</v>
          </cell>
          <cell r="Y288">
            <v>1.8459083663291319E-2</v>
          </cell>
          <cell r="Z288">
            <v>1.7186738892659842E-2</v>
          </cell>
          <cell r="AA288">
            <v>1.7436164457015745E-2</v>
          </cell>
          <cell r="AB288">
            <v>1.7224340461363907E-2</v>
          </cell>
          <cell r="AC288">
            <v>1.6055699389955349E-2</v>
          </cell>
          <cell r="AD288">
            <v>1.5921892329229338E-2</v>
          </cell>
          <cell r="AE288">
            <v>1.6292227021025837E-2</v>
          </cell>
          <cell r="AF288">
            <v>2.0324503741879125E-2</v>
          </cell>
          <cell r="AG288">
            <v>2.066334417558529E-2</v>
          </cell>
          <cell r="AH288">
            <v>2.0058371966187153E-2</v>
          </cell>
          <cell r="AI288">
            <v>1.9391908138652311E-2</v>
          </cell>
          <cell r="AJ288">
            <v>1.8780145314867942E-2</v>
          </cell>
          <cell r="AK288">
            <v>1.7373889999463182E-2</v>
          </cell>
          <cell r="AL288">
            <v>1.6499374345492816E-2</v>
          </cell>
          <cell r="AM288">
            <v>1.6280767653901584E-2</v>
          </cell>
          <cell r="AN288">
            <v>1.6184173090991922E-2</v>
          </cell>
          <cell r="AO288">
            <v>1.6280270144812852E-2</v>
          </cell>
          <cell r="AP288">
            <v>1.5528213068198644E-2</v>
          </cell>
          <cell r="AQ288">
            <v>1.5256620567252242E-2</v>
          </cell>
          <cell r="AR288">
            <v>1.5256613492965698E-2</v>
          </cell>
          <cell r="AS288">
            <v>1.5256613492965698E-2</v>
          </cell>
          <cell r="AT288">
            <v>1.5256613492965698E-2</v>
          </cell>
          <cell r="AU288">
            <v>1.5256613492965698E-2</v>
          </cell>
          <cell r="AV288">
            <v>1.5256613492965698E-2</v>
          </cell>
          <cell r="AW288">
            <v>1.5256613492965698E-2</v>
          </cell>
          <cell r="AX288">
            <v>1.5256613492965698E-2</v>
          </cell>
          <cell r="AY288">
            <v>1.5256613492965698E-2</v>
          </cell>
          <cell r="AZ288">
            <v>1.5256613492965698E-2</v>
          </cell>
          <cell r="BA288">
            <v>1.5256613492965698E-2</v>
          </cell>
          <cell r="BB288">
            <v>1.5256613492965698E-2</v>
          </cell>
          <cell r="BC288">
            <v>1.5256613492965698E-2</v>
          </cell>
          <cell r="BD288">
            <v>1.5256613492965698E-2</v>
          </cell>
          <cell r="BE288">
            <v>1.5256613492965698E-2</v>
          </cell>
          <cell r="BF288">
            <v>1.5256613492965698E-2</v>
          </cell>
          <cell r="BG288">
            <v>1.5256613492965698E-2</v>
          </cell>
          <cell r="BH288">
            <v>1.5256613492965698E-2</v>
          </cell>
          <cell r="BI288">
            <v>1.5256613492965698E-2</v>
          </cell>
          <cell r="BJ288">
            <v>1.5256613492965698E-2</v>
          </cell>
        </row>
        <row r="289">
          <cell r="B289">
            <v>243</v>
          </cell>
          <cell r="C289" t="str">
            <v>Cartera Empresas</v>
          </cell>
          <cell r="D289">
            <v>2.2253264094948811E-2</v>
          </cell>
          <cell r="E289">
            <v>2.4297932922497392E-2</v>
          </cell>
          <cell r="F289">
            <v>2.4612674928926371E-2</v>
          </cell>
          <cell r="G289">
            <v>2.5911918756451081E-2</v>
          </cell>
          <cell r="H289">
            <v>2.6209986162794463E-2</v>
          </cell>
          <cell r="I289">
            <v>2.569079387949804E-2</v>
          </cell>
          <cell r="J289">
            <v>2.6525944852202044E-2</v>
          </cell>
          <cell r="K289">
            <v>2.425447107141205E-2</v>
          </cell>
          <cell r="L289">
            <v>2.3992132832258983E-2</v>
          </cell>
          <cell r="M289">
            <v>2.3285235467055011E-2</v>
          </cell>
          <cell r="N289">
            <v>2.2335041128841243E-2</v>
          </cell>
          <cell r="O289">
            <v>2.2883094280435032E-2</v>
          </cell>
          <cell r="P289">
            <v>2.2843219237926857E-2</v>
          </cell>
          <cell r="Q289">
            <v>2.334199067831591E-2</v>
          </cell>
          <cell r="R289">
            <v>2.3642741777614058E-2</v>
          </cell>
          <cell r="S289">
            <v>2.3367306773128572E-2</v>
          </cell>
          <cell r="T289">
            <v>2.2942905471452512E-2</v>
          </cell>
          <cell r="U289">
            <v>2.2522001350354339E-2</v>
          </cell>
          <cell r="V289">
            <v>2.2206569596845457E-2</v>
          </cell>
          <cell r="W289">
            <v>2.1101704188835921E-2</v>
          </cell>
          <cell r="X289">
            <v>2.1251469718162944E-2</v>
          </cell>
          <cell r="Y289">
            <v>2.2115137411644E-2</v>
          </cell>
          <cell r="Z289">
            <v>2.0190792325591747E-2</v>
          </cell>
          <cell r="AA289">
            <v>2.0699013951159778E-2</v>
          </cell>
          <cell r="AB289">
            <v>2.0361815712910632E-2</v>
          </cell>
          <cell r="AC289">
            <v>1.9037579675771105E-2</v>
          </cell>
          <cell r="AD289">
            <v>1.8457052735624889E-2</v>
          </cell>
          <cell r="AE289">
            <v>1.8577392271961677E-2</v>
          </cell>
          <cell r="AF289">
            <v>2.371559759821696E-2</v>
          </cell>
          <cell r="AG289">
            <v>2.3441809803982295E-2</v>
          </cell>
          <cell r="AH289">
            <v>2.3002022940826535E-2</v>
          </cell>
          <cell r="AI289">
            <v>2.2607367025609705E-2</v>
          </cell>
          <cell r="AJ289">
            <v>2.2020510734100572E-2</v>
          </cell>
          <cell r="AK289">
            <v>2.005245186452928E-2</v>
          </cell>
          <cell r="AL289">
            <v>1.9615004622372634E-2</v>
          </cell>
          <cell r="AM289">
            <v>1.9302228689567328E-2</v>
          </cell>
          <cell r="AN289">
            <v>1.9074089778586621E-2</v>
          </cell>
          <cell r="AO289">
            <v>1.9069283546647022E-2</v>
          </cell>
          <cell r="AP289">
            <v>1.8093864196304342E-2</v>
          </cell>
          <cell r="AQ289">
            <v>1.7753209902628173E-2</v>
          </cell>
          <cell r="AR289">
            <v>1.7753198742866516E-2</v>
          </cell>
          <cell r="AS289">
            <v>1.7753198742866516E-2</v>
          </cell>
          <cell r="AT289">
            <v>1.7753198742866516E-2</v>
          </cell>
          <cell r="AU289">
            <v>1.7753198742866516E-2</v>
          </cell>
          <cell r="AV289">
            <v>1.7753198742866516E-2</v>
          </cell>
          <cell r="AW289">
            <v>1.7753198742866516E-2</v>
          </cell>
          <cell r="AX289">
            <v>1.7753198742866516E-2</v>
          </cell>
          <cell r="AY289">
            <v>1.7753198742866516E-2</v>
          </cell>
          <cell r="AZ289">
            <v>1.7753198742866516E-2</v>
          </cell>
          <cell r="BA289">
            <v>1.7753198742866516E-2</v>
          </cell>
          <cell r="BB289">
            <v>1.7753198742866516E-2</v>
          </cell>
          <cell r="BC289">
            <v>1.7753198742866516E-2</v>
          </cell>
          <cell r="BD289">
            <v>1.7753198742866516E-2</v>
          </cell>
          <cell r="BE289">
            <v>1.7753198742866516E-2</v>
          </cell>
          <cell r="BF289">
            <v>1.7753198742866516E-2</v>
          </cell>
          <cell r="BG289">
            <v>1.7753198742866516E-2</v>
          </cell>
          <cell r="BH289">
            <v>1.7753198742866516E-2</v>
          </cell>
          <cell r="BI289">
            <v>1.7753198742866516E-2</v>
          </cell>
          <cell r="BJ289">
            <v>1.7753198742866516E-2</v>
          </cell>
        </row>
        <row r="290">
          <cell r="B290">
            <v>244</v>
          </cell>
          <cell r="C290" t="str">
            <v>Cartera Entidades Financieras</v>
          </cell>
          <cell r="D290">
            <v>1.1386280327775165E-2</v>
          </cell>
          <cell r="E290">
            <v>1.2218117205364783E-2</v>
          </cell>
          <cell r="F290">
            <v>1.2883916103982523E-2</v>
          </cell>
          <cell r="G290">
            <v>1.2409788342332098E-2</v>
          </cell>
          <cell r="H290">
            <v>1.361845848850946E-2</v>
          </cell>
          <cell r="I290">
            <v>1.1677055770774563E-2</v>
          </cell>
          <cell r="J290">
            <v>1.1757893679083602E-2</v>
          </cell>
          <cell r="K290">
            <v>1.096440201908565E-2</v>
          </cell>
          <cell r="L290">
            <v>1.2800356536658548E-2</v>
          </cell>
          <cell r="M290">
            <v>1.3224140329789963E-2</v>
          </cell>
          <cell r="N290">
            <v>1.4228277374584996E-2</v>
          </cell>
          <cell r="O290">
            <v>1.3818132107712482E-2</v>
          </cell>
          <cell r="P290">
            <v>1.2796684503662063E-2</v>
          </cell>
          <cell r="Q290">
            <v>1.2865815810418549E-2</v>
          </cell>
          <cell r="R290">
            <v>1.2925977406541115E-2</v>
          </cell>
          <cell r="S290">
            <v>1.1122680064030889E-2</v>
          </cell>
          <cell r="T290">
            <v>1.0346617401030048E-2</v>
          </cell>
          <cell r="U290">
            <v>2.626934433368449E-2</v>
          </cell>
          <cell r="V290">
            <v>3.4410928002791309E-2</v>
          </cell>
          <cell r="W290">
            <v>2.8522673443330964E-2</v>
          </cell>
          <cell r="X290">
            <v>3.1993240545503294E-2</v>
          </cell>
          <cell r="Y290">
            <v>3.1545078280466481E-2</v>
          </cell>
          <cell r="Z290">
            <v>3.2241085955097303E-2</v>
          </cell>
          <cell r="AA290">
            <v>3.2283109105112645E-2</v>
          </cell>
          <cell r="AB290">
            <v>3.5154648292856222E-2</v>
          </cell>
          <cell r="AC290">
            <v>2.525593519889445E-2</v>
          </cell>
          <cell r="AD290">
            <v>3.4670124871293971E-2</v>
          </cell>
          <cell r="AE290">
            <v>3.2940216217898624E-2</v>
          </cell>
          <cell r="AF290">
            <v>2.8275398025588306E-2</v>
          </cell>
          <cell r="AG290">
            <v>3.1117289151003806E-2</v>
          </cell>
          <cell r="AH290">
            <v>2.6422219649021871E-2</v>
          </cell>
          <cell r="AI290">
            <v>2.9158188076076067E-2</v>
          </cell>
          <cell r="AJ290">
            <v>2.7833449342108969E-2</v>
          </cell>
          <cell r="AK290">
            <v>2.5716289212302623E-2</v>
          </cell>
          <cell r="AL290">
            <v>1.4681881607660985E-2</v>
          </cell>
          <cell r="AM290">
            <v>1.6415616077300708E-2</v>
          </cell>
          <cell r="AN290">
            <v>2.0635991069957917E-2</v>
          </cell>
          <cell r="AO290">
            <v>1.9935912540980635E-2</v>
          </cell>
          <cell r="AP290">
            <v>1.7235336311238959E-2</v>
          </cell>
          <cell r="AQ290">
            <v>1.5462495926644627E-2</v>
          </cell>
          <cell r="AR290">
            <v>1.5462495386600494E-2</v>
          </cell>
          <cell r="AS290">
            <v>1.5462495386600494E-2</v>
          </cell>
          <cell r="AT290">
            <v>1.5462495386600494E-2</v>
          </cell>
          <cell r="AU290">
            <v>1.5462495386600494E-2</v>
          </cell>
          <cell r="AV290">
            <v>1.5462495386600494E-2</v>
          </cell>
          <cell r="AW290">
            <v>1.5462495386600494E-2</v>
          </cell>
          <cell r="AX290">
            <v>1.5462495386600494E-2</v>
          </cell>
          <cell r="AY290">
            <v>1.5462495386600494E-2</v>
          </cell>
          <cell r="AZ290">
            <v>1.5462495386600494E-2</v>
          </cell>
          <cell r="BA290">
            <v>1.5462495386600494E-2</v>
          </cell>
          <cell r="BB290">
            <v>1.5462495386600494E-2</v>
          </cell>
          <cell r="BC290">
            <v>1.5462495386600494E-2</v>
          </cell>
          <cell r="BD290">
            <v>1.5462495386600494E-2</v>
          </cell>
          <cell r="BE290">
            <v>1.5462495386600494E-2</v>
          </cell>
          <cell r="BF290">
            <v>1.5462495386600494E-2</v>
          </cell>
          <cell r="BG290">
            <v>1.5462495386600494E-2</v>
          </cell>
          <cell r="BH290">
            <v>1.5462495386600494E-2</v>
          </cell>
          <cell r="BI290">
            <v>1.5462495386600494E-2</v>
          </cell>
          <cell r="BJ290">
            <v>1.5462495386600494E-2</v>
          </cell>
        </row>
        <row r="291">
          <cell r="B291">
            <v>245</v>
          </cell>
          <cell r="C291" t="str">
            <v>Cartera Bancarias</v>
          </cell>
        </row>
        <row r="292">
          <cell r="B292">
            <v>246</v>
          </cell>
          <cell r="C292" t="str">
            <v>Cartera No Bancarias</v>
          </cell>
        </row>
        <row r="293">
          <cell r="B293">
            <v>247</v>
          </cell>
          <cell r="C293" t="str">
            <v>Cartera Entidades Gubernamentales</v>
          </cell>
          <cell r="D293">
            <v>6.279830007616425E-3</v>
          </cell>
          <cell r="E293">
            <v>6.7960400979740236E-3</v>
          </cell>
          <cell r="F293">
            <v>7.1495934713549673E-3</v>
          </cell>
          <cell r="G293">
            <v>7.2270899075229916E-3</v>
          </cell>
          <cell r="H293">
            <v>6.5601203922718314E-3</v>
          </cell>
          <cell r="I293">
            <v>6.6424288646952717E-3</v>
          </cell>
          <cell r="J293">
            <v>7.6727748717110179E-3</v>
          </cell>
          <cell r="K293">
            <v>8.3582990536883468E-3</v>
          </cell>
          <cell r="L293">
            <v>8.3850018202763759E-3</v>
          </cell>
          <cell r="M293">
            <v>8.4817682377967239E-3</v>
          </cell>
          <cell r="N293">
            <v>5.2001316793248552E-3</v>
          </cell>
          <cell r="O293">
            <v>5.3827259981600543E-3</v>
          </cell>
          <cell r="P293">
            <v>5.3686831821518066E-3</v>
          </cell>
          <cell r="Q293">
            <v>5.2479527411179736E-3</v>
          </cell>
          <cell r="R293">
            <v>5.202872414715962E-3</v>
          </cell>
          <cell r="S293">
            <v>5.2050410443601671E-3</v>
          </cell>
          <cell r="T293">
            <v>6.2068803998502949E-3</v>
          </cell>
          <cell r="U293">
            <v>5.7488862983161469E-3</v>
          </cell>
          <cell r="V293">
            <v>6.1349179804552545E-3</v>
          </cell>
          <cell r="W293">
            <v>6.8912359522896073E-3</v>
          </cell>
          <cell r="X293">
            <v>6.859843586373599E-3</v>
          </cell>
          <cell r="Y293">
            <v>7.1536691579995237E-3</v>
          </cell>
          <cell r="Z293">
            <v>7.5626769383557732E-3</v>
          </cell>
          <cell r="AA293">
            <v>7.1878118026953326E-3</v>
          </cell>
          <cell r="AB293">
            <v>6.7757929868004999E-3</v>
          </cell>
          <cell r="AC293">
            <v>6.8844320122122991E-3</v>
          </cell>
          <cell r="AD293">
            <v>6.9912858246124138E-3</v>
          </cell>
          <cell r="AE293">
            <v>8.0677198827432926E-3</v>
          </cell>
          <cell r="AF293">
            <v>9.6083807077910321E-3</v>
          </cell>
          <cell r="AG293">
            <v>1.0954244848499866E-2</v>
          </cell>
          <cell r="AH293">
            <v>1.061354714227321E-2</v>
          </cell>
          <cell r="AI293">
            <v>9.3640406430258467E-3</v>
          </cell>
          <cell r="AJ293">
            <v>8.4133378517416806E-3</v>
          </cell>
          <cell r="AK293">
            <v>8.3232403244613319E-3</v>
          </cell>
          <cell r="AL293">
            <v>7.3621771770732139E-3</v>
          </cell>
          <cell r="AM293">
            <v>7.2730071318855369E-3</v>
          </cell>
          <cell r="AN293">
            <v>7.0460741693883795E-3</v>
          </cell>
          <cell r="AO293">
            <v>7.8484288461739809E-3</v>
          </cell>
          <cell r="AP293">
            <v>7.9250049547149124E-3</v>
          </cell>
          <cell r="AQ293">
            <v>7.8730098606987226E-3</v>
          </cell>
          <cell r="AR293">
            <v>7.8730061650276184E-3</v>
          </cell>
          <cell r="AS293">
            <v>7.8730061650276184E-3</v>
          </cell>
          <cell r="AT293">
            <v>7.8730061650276184E-3</v>
          </cell>
          <cell r="AU293">
            <v>7.8730061650276184E-3</v>
          </cell>
          <cell r="AV293">
            <v>7.8730061650276184E-3</v>
          </cell>
          <cell r="AW293">
            <v>7.8730061650276184E-3</v>
          </cell>
          <cell r="AX293">
            <v>7.8730061650276184E-3</v>
          </cell>
          <cell r="AY293">
            <v>7.8730061650276184E-3</v>
          </cell>
          <cell r="AZ293">
            <v>7.8730061650276184E-3</v>
          </cell>
          <cell r="BA293">
            <v>7.8730061650276184E-3</v>
          </cell>
          <cell r="BB293">
            <v>7.8730061650276184E-3</v>
          </cell>
          <cell r="BC293">
            <v>7.8730061650276184E-3</v>
          </cell>
          <cell r="BD293">
            <v>7.8730061650276184E-3</v>
          </cell>
          <cell r="BE293">
            <v>7.8730061650276184E-3</v>
          </cell>
          <cell r="BF293">
            <v>7.8730061650276184E-3</v>
          </cell>
          <cell r="BG293">
            <v>7.8730061650276184E-3</v>
          </cell>
          <cell r="BH293">
            <v>7.8730061650276184E-3</v>
          </cell>
          <cell r="BI293">
            <v>7.8730061650276184E-3</v>
          </cell>
          <cell r="BJ293">
            <v>7.8730061650276184E-3</v>
          </cell>
        </row>
        <row r="294">
          <cell r="B294">
            <v>248</v>
          </cell>
          <cell r="C294" t="str">
            <v>Cartera Estados y Municipios</v>
          </cell>
        </row>
        <row r="295">
          <cell r="B295">
            <v>249</v>
          </cell>
          <cell r="C295" t="str">
            <v>Cartera Gubernamental Otros</v>
          </cell>
        </row>
        <row r="296">
          <cell r="B296">
            <v>250</v>
          </cell>
          <cell r="C296" t="str">
            <v>Cartera Consumo</v>
          </cell>
          <cell r="D296">
            <v>6.9486257965482343E-2</v>
          </cell>
          <cell r="E296">
            <v>7.9738293622024115E-2</v>
          </cell>
          <cell r="F296">
            <v>8.0801065877701111E-2</v>
          </cell>
          <cell r="G296">
            <v>8.2046708125391624E-2</v>
          </cell>
          <cell r="H296">
            <v>8.1892168822230688E-2</v>
          </cell>
          <cell r="I296">
            <v>8.2097876025321009E-2</v>
          </cell>
          <cell r="J296">
            <v>8.230140013703012E-2</v>
          </cell>
          <cell r="K296">
            <v>8.2133171970298985E-2</v>
          </cell>
          <cell r="L296">
            <v>8.2560746454605552E-2</v>
          </cell>
          <cell r="M296">
            <v>8.2609848092193988E-2</v>
          </cell>
          <cell r="N296">
            <v>8.0825924849375549E-2</v>
          </cell>
          <cell r="O296">
            <v>8.1012520138308702E-2</v>
          </cell>
          <cell r="P296">
            <v>8.0142561846497193E-2</v>
          </cell>
          <cell r="Q296">
            <v>8.0346566825265614E-2</v>
          </cell>
          <cell r="R296">
            <v>8.0969388400758235E-2</v>
          </cell>
          <cell r="S296">
            <v>8.175355424258153E-2</v>
          </cell>
          <cell r="T296">
            <v>8.1406338895231911E-2</v>
          </cell>
          <cell r="U296">
            <v>8.0539294555651841E-2</v>
          </cell>
          <cell r="V296">
            <v>8.0881318798725316E-2</v>
          </cell>
          <cell r="W296">
            <v>8.0687877764821392E-2</v>
          </cell>
          <cell r="X296">
            <v>8.0849525967433389E-2</v>
          </cell>
          <cell r="Y296">
            <v>8.1213451056471347E-2</v>
          </cell>
          <cell r="Z296">
            <v>8.0990313206357051E-2</v>
          </cell>
          <cell r="AA296">
            <v>8.5098180597970849E-2</v>
          </cell>
          <cell r="AB296">
            <v>8.3158042354694914E-2</v>
          </cell>
          <cell r="AC296">
            <v>8.3537614924199394E-2</v>
          </cell>
          <cell r="AD296">
            <v>8.3133264419655115E-2</v>
          </cell>
          <cell r="AE296">
            <v>8.4026500245762414E-2</v>
          </cell>
          <cell r="AF296">
            <v>7.9725056678400713E-2</v>
          </cell>
          <cell r="AG296">
            <v>7.8762417472376917E-2</v>
          </cell>
          <cell r="AH296">
            <v>7.7523786694466981E-2</v>
          </cell>
          <cell r="AI296">
            <v>7.7062268232614514E-2</v>
          </cell>
          <cell r="AJ296">
            <v>7.7077981872754997E-2</v>
          </cell>
          <cell r="AK296">
            <v>7.5937228575182536E-2</v>
          </cell>
          <cell r="AL296">
            <v>7.4287047716875457E-2</v>
          </cell>
          <cell r="AM296">
            <v>7.4458957258228348E-2</v>
          </cell>
          <cell r="AN296">
            <v>7.3035309026258863E-2</v>
          </cell>
          <cell r="AO296">
            <v>7.3171099666871395E-2</v>
          </cell>
          <cell r="AP296">
            <v>7.3770340016473465E-2</v>
          </cell>
          <cell r="AQ296">
            <v>7.4736924347605385E-2</v>
          </cell>
          <cell r="AR296">
            <v>7.4736893177032471E-2</v>
          </cell>
          <cell r="AS296">
            <v>7.4736893177032471E-2</v>
          </cell>
          <cell r="AT296">
            <v>7.4736893177032471E-2</v>
          </cell>
          <cell r="AU296">
            <v>7.4736893177032471E-2</v>
          </cell>
          <cell r="AV296">
            <v>7.4736893177032471E-2</v>
          </cell>
          <cell r="AW296">
            <v>7.4736893177032471E-2</v>
          </cell>
          <cell r="AX296">
            <v>7.4736893177032471E-2</v>
          </cell>
          <cell r="AY296">
            <v>7.4736893177032471E-2</v>
          </cell>
          <cell r="AZ296">
            <v>7.4736893177032471E-2</v>
          </cell>
          <cell r="BA296">
            <v>7.4736893177032471E-2</v>
          </cell>
          <cell r="BB296">
            <v>7.4736893177032471E-2</v>
          </cell>
          <cell r="BC296">
            <v>7.4736893177032471E-2</v>
          </cell>
          <cell r="BD296">
            <v>7.4736893177032471E-2</v>
          </cell>
          <cell r="BE296">
            <v>7.4736893177032471E-2</v>
          </cell>
          <cell r="BF296">
            <v>7.4736893177032471E-2</v>
          </cell>
          <cell r="BG296">
            <v>7.4736893177032471E-2</v>
          </cell>
          <cell r="BH296">
            <v>7.4736893177032471E-2</v>
          </cell>
          <cell r="BI296">
            <v>7.4736893177032471E-2</v>
          </cell>
          <cell r="BJ296">
            <v>7.4736893177032471E-2</v>
          </cell>
        </row>
        <row r="297">
          <cell r="B297">
            <v>251</v>
          </cell>
          <cell r="C297" t="str">
            <v>Cartera TDC</v>
          </cell>
          <cell r="D297">
            <v>9.6739931797970247E-2</v>
          </cell>
          <cell r="E297">
            <v>9.5493414462738013E-2</v>
          </cell>
          <cell r="F297">
            <v>9.5787901503610468E-2</v>
          </cell>
          <cell r="G297">
            <v>9.6896663342432368E-2</v>
          </cell>
          <cell r="H297">
            <v>9.7261333569664432E-2</v>
          </cell>
          <cell r="I297">
            <v>9.6905750731301935E-2</v>
          </cell>
          <cell r="J297">
            <v>9.6297060973392926E-2</v>
          </cell>
          <cell r="K297">
            <v>9.6209588605755486E-2</v>
          </cell>
          <cell r="L297">
            <v>9.5765420576228083E-2</v>
          </cell>
          <cell r="M297">
            <v>9.3921223021375649E-2</v>
          </cell>
          <cell r="N297">
            <v>9.1693672012858524E-2</v>
          </cell>
          <cell r="O297">
            <v>9.1530861256165413E-2</v>
          </cell>
          <cell r="P297">
            <v>8.9439880973606778E-2</v>
          </cell>
          <cell r="Q297">
            <v>8.9672754562100679E-2</v>
          </cell>
          <cell r="R297">
            <v>8.9915385064354938E-2</v>
          </cell>
          <cell r="S297">
            <v>9.0860395338938041E-2</v>
          </cell>
          <cell r="T297">
            <v>8.9756002771606919E-2</v>
          </cell>
          <cell r="U297">
            <v>8.8227233321603024E-2</v>
          </cell>
          <cell r="V297">
            <v>8.8690448173025627E-2</v>
          </cell>
          <cell r="W297">
            <v>8.8454862968843417E-2</v>
          </cell>
          <cell r="X297">
            <v>8.8335455727547724E-2</v>
          </cell>
          <cell r="Y297">
            <v>8.876918982628787E-2</v>
          </cell>
          <cell r="Z297">
            <v>8.8705486646165815E-2</v>
          </cell>
          <cell r="AA297">
            <v>9.6817574840329629E-2</v>
          </cell>
          <cell r="AB297">
            <v>9.3879961428189815E-2</v>
          </cell>
          <cell r="AC297">
            <v>9.4838022994524582E-2</v>
          </cell>
          <cell r="AD297">
            <v>9.430204647915981E-2</v>
          </cell>
          <cell r="AE297">
            <v>9.6607636732922234E-2</v>
          </cell>
          <cell r="AF297">
            <v>8.8989583167884939E-2</v>
          </cell>
          <cell r="AG297">
            <v>8.8390866023190615E-2</v>
          </cell>
          <cell r="AH297">
            <v>8.7173959159618036E-2</v>
          </cell>
          <cell r="AI297">
            <v>8.6487350388132947E-2</v>
          </cell>
          <cell r="AJ297">
            <v>8.6634446466119841E-2</v>
          </cell>
          <cell r="AK297">
            <v>8.5196280346842013E-2</v>
          </cell>
          <cell r="AL297">
            <v>8.364468446641872E-2</v>
          </cell>
          <cell r="AM297">
            <v>8.3999863312650788E-2</v>
          </cell>
          <cell r="AN297">
            <v>8.2400365982687879E-2</v>
          </cell>
          <cell r="AO297">
            <v>8.3451817386085633E-2</v>
          </cell>
          <cell r="AP297">
            <v>8.4639966646223433E-2</v>
          </cell>
          <cell r="AQ297">
            <v>8.6717838487119475E-2</v>
          </cell>
          <cell r="AR297">
            <v>8.6717784404754639E-2</v>
          </cell>
          <cell r="AS297">
            <v>8.6717784404754639E-2</v>
          </cell>
          <cell r="AT297">
            <v>8.6717784404754639E-2</v>
          </cell>
          <cell r="AU297">
            <v>8.6717784404754639E-2</v>
          </cell>
          <cell r="AV297">
            <v>8.6717784404754639E-2</v>
          </cell>
          <cell r="AW297">
            <v>8.6717784404754639E-2</v>
          </cell>
          <cell r="AX297">
            <v>8.6717784404754639E-2</v>
          </cell>
          <cell r="AY297">
            <v>8.6717784404754639E-2</v>
          </cell>
          <cell r="AZ297">
            <v>8.6717784404754639E-2</v>
          </cell>
          <cell r="BA297">
            <v>8.6717784404754639E-2</v>
          </cell>
          <cell r="BB297">
            <v>8.6717784404754639E-2</v>
          </cell>
          <cell r="BC297">
            <v>8.6717784404754639E-2</v>
          </cell>
          <cell r="BD297">
            <v>8.6717784404754639E-2</v>
          </cell>
          <cell r="BE297">
            <v>8.6717784404754639E-2</v>
          </cell>
          <cell r="BF297">
            <v>8.6717784404754639E-2</v>
          </cell>
          <cell r="BG297">
            <v>8.6717784404754639E-2</v>
          </cell>
          <cell r="BH297">
            <v>8.6717784404754639E-2</v>
          </cell>
          <cell r="BI297">
            <v>8.6717784404754639E-2</v>
          </cell>
          <cell r="BJ297">
            <v>8.6717784404754639E-2</v>
          </cell>
        </row>
        <row r="298">
          <cell r="B298">
            <v>252</v>
          </cell>
          <cell r="C298" t="str">
            <v>Cartera Personales</v>
          </cell>
          <cell r="D298">
            <v>5.8342243595961317E-2</v>
          </cell>
          <cell r="E298">
            <v>0.12887782669493761</v>
          </cell>
          <cell r="F298">
            <v>0.13520986946192232</v>
          </cell>
          <cell r="G298">
            <v>0.14190141716705684</v>
          </cell>
          <cell r="H298">
            <v>0.13638668735664697</v>
          </cell>
          <cell r="I298">
            <v>0.13818836330407372</v>
          </cell>
          <cell r="J298">
            <v>0.14058923926364067</v>
          </cell>
          <cell r="K298">
            <v>0.13937761635714546</v>
          </cell>
          <cell r="L298">
            <v>0.13931749576750593</v>
          </cell>
          <cell r="M298">
            <v>0.13673141261272029</v>
          </cell>
          <cell r="N298">
            <v>0.14548266856548586</v>
          </cell>
          <cell r="O298">
            <v>0.13719151689202494</v>
          </cell>
          <cell r="P298">
            <v>0.13927467839033228</v>
          </cell>
          <cell r="Q298">
            <v>0.13904065060483267</v>
          </cell>
          <cell r="R298">
            <v>0.14612684649105989</v>
          </cell>
          <cell r="S298">
            <v>0.15910573417855542</v>
          </cell>
          <cell r="T298">
            <v>0.15856136064277157</v>
          </cell>
          <cell r="U298">
            <v>0.15717410566376033</v>
          </cell>
          <cell r="V298">
            <v>0.15614702642285958</v>
          </cell>
          <cell r="W298">
            <v>0.15248137200560319</v>
          </cell>
          <cell r="X298">
            <v>0.14935527542729077</v>
          </cell>
          <cell r="Y298">
            <v>0.14682232166629916</v>
          </cell>
          <cell r="Z298">
            <v>0.14691725378153964</v>
          </cell>
          <cell r="AA298">
            <v>0.14569934749423011</v>
          </cell>
          <cell r="AB298">
            <v>0.1436343242894404</v>
          </cell>
          <cell r="AC298">
            <v>0.14281073203374525</v>
          </cell>
          <cell r="AD298">
            <v>0.14142010868070404</v>
          </cell>
          <cell r="AE298">
            <v>0.13800089564434465</v>
          </cell>
          <cell r="AF298">
            <v>0.13521716105105852</v>
          </cell>
          <cell r="AG298">
            <v>0.12448899673683725</v>
          </cell>
          <cell r="AH298">
            <v>0.11867953484248311</v>
          </cell>
          <cell r="AI298">
            <v>0.11633932517488295</v>
          </cell>
          <cell r="AJ298">
            <v>0.11336667262445743</v>
          </cell>
          <cell r="AK298">
            <v>0.11004532742218026</v>
          </cell>
          <cell r="AL298">
            <v>0.10807998175584325</v>
          </cell>
          <cell r="AM298">
            <v>0.10777605094129511</v>
          </cell>
          <cell r="AN298">
            <v>0.10436622113744205</v>
          </cell>
          <cell r="AO298">
            <v>0.10245866534873221</v>
          </cell>
          <cell r="AP298">
            <v>0.10202197958942844</v>
          </cell>
          <cell r="AQ298">
            <v>0.10161648623566036</v>
          </cell>
          <cell r="AR298">
            <v>0.10161644220352173</v>
          </cell>
          <cell r="AS298">
            <v>0.10161644220352173</v>
          </cell>
          <cell r="AT298">
            <v>0.10161644220352173</v>
          </cell>
          <cell r="AU298">
            <v>0.10161644220352173</v>
          </cell>
          <cell r="AV298">
            <v>0.10161644220352173</v>
          </cell>
          <cell r="AW298">
            <v>0.10161644220352173</v>
          </cell>
          <cell r="AX298">
            <v>0.10161644220352173</v>
          </cell>
          <cell r="AY298">
            <v>0.10161644220352173</v>
          </cell>
          <cell r="AZ298">
            <v>0.10161644220352173</v>
          </cell>
          <cell r="BA298">
            <v>0.10161644220352173</v>
          </cell>
          <cell r="BB298">
            <v>0.10161644220352173</v>
          </cell>
          <cell r="BC298">
            <v>0.10161644220352173</v>
          </cell>
          <cell r="BD298">
            <v>0.10161644220352173</v>
          </cell>
          <cell r="BE298">
            <v>0.10161644220352173</v>
          </cell>
          <cell r="BF298">
            <v>0.10161644220352173</v>
          </cell>
          <cell r="BG298">
            <v>0.10161644220352173</v>
          </cell>
          <cell r="BH298">
            <v>0.10161644220352173</v>
          </cell>
          <cell r="BI298">
            <v>0.10161644220352173</v>
          </cell>
          <cell r="BJ298">
            <v>0.10161644220352173</v>
          </cell>
        </row>
        <row r="299">
          <cell r="B299">
            <v>253</v>
          </cell>
          <cell r="C299" t="str">
            <v>Cartera Nómina</v>
          </cell>
          <cell r="D299">
            <v>3.2045212416952074E-2</v>
          </cell>
          <cell r="E299">
            <v>5.840172876142348E-2</v>
          </cell>
          <cell r="F299">
            <v>5.9731750708078686E-2</v>
          </cell>
          <cell r="G299">
            <v>6.0943871343776927E-2</v>
          </cell>
          <cell r="H299">
            <v>6.1592120621053681E-2</v>
          </cell>
          <cell r="I299">
            <v>6.2904091623968192E-2</v>
          </cell>
          <cell r="J299">
            <v>6.427084877069178E-2</v>
          </cell>
          <cell r="K299">
            <v>6.3536579351884878E-2</v>
          </cell>
          <cell r="L299">
            <v>6.5060913887493257E-2</v>
          </cell>
          <cell r="M299">
            <v>6.6034336546192909E-2</v>
          </cell>
          <cell r="N299">
            <v>6.4681025668142419E-2</v>
          </cell>
          <cell r="O299">
            <v>6.5799972599185408E-2</v>
          </cell>
          <cell r="P299">
            <v>6.558622046599813E-2</v>
          </cell>
          <cell r="Q299">
            <v>6.6062144866426559E-2</v>
          </cell>
          <cell r="R299">
            <v>6.7616677110395568E-2</v>
          </cell>
          <cell r="S299">
            <v>6.6069353377514364E-2</v>
          </cell>
          <cell r="T299">
            <v>6.7511571953704136E-2</v>
          </cell>
          <cell r="U299">
            <v>6.7610377263760402E-2</v>
          </cell>
          <cell r="V299">
            <v>6.7927415069129804E-2</v>
          </cell>
          <cell r="W299">
            <v>6.8565651440461881E-2</v>
          </cell>
          <cell r="X299">
            <v>6.909296991713143E-2</v>
          </cell>
          <cell r="Y299">
            <v>6.9619309886262387E-2</v>
          </cell>
          <cell r="Z299">
            <v>7.070933138280705E-2</v>
          </cell>
          <cell r="AA299">
            <v>6.9566463325697978E-2</v>
          </cell>
          <cell r="AB299">
            <v>6.9463869898405306E-2</v>
          </cell>
          <cell r="AC299">
            <v>6.8792850201549474E-2</v>
          </cell>
          <cell r="AD299">
            <v>6.7888344561613162E-2</v>
          </cell>
          <cell r="AE299">
            <v>6.7684065748597616E-2</v>
          </cell>
          <cell r="AF299">
            <v>6.7819642924999562E-2</v>
          </cell>
          <cell r="AG299">
            <v>6.6794818847457985E-2</v>
          </cell>
          <cell r="AH299">
            <v>6.6358917025271802E-2</v>
          </cell>
          <cell r="AI299">
            <v>6.6229087101129444E-2</v>
          </cell>
          <cell r="AJ299">
            <v>6.6650015528740891E-2</v>
          </cell>
          <cell r="AK299">
            <v>6.6129295590610718E-2</v>
          </cell>
          <cell r="AL299">
            <v>6.4548566549280012E-2</v>
          </cell>
          <cell r="AM299">
            <v>6.4850543127148871E-2</v>
          </cell>
          <cell r="AN299">
            <v>6.3779670624660958E-2</v>
          </cell>
          <cell r="AO299">
            <v>6.2563362102579997E-2</v>
          </cell>
          <cell r="AP299">
            <v>6.1774992864644919E-2</v>
          </cell>
          <cell r="AQ299">
            <v>6.1202811879781556E-2</v>
          </cell>
          <cell r="AR299">
            <v>6.1202794313430786E-2</v>
          </cell>
          <cell r="AS299">
            <v>6.1202794313430786E-2</v>
          </cell>
          <cell r="AT299">
            <v>6.1202794313430786E-2</v>
          </cell>
          <cell r="AU299">
            <v>6.1202794313430786E-2</v>
          </cell>
          <cell r="AV299">
            <v>6.1202794313430786E-2</v>
          </cell>
          <cell r="AW299">
            <v>6.1202794313430786E-2</v>
          </cell>
          <cell r="AX299">
            <v>6.1202794313430786E-2</v>
          </cell>
          <cell r="AY299">
            <v>6.1202794313430786E-2</v>
          </cell>
          <cell r="AZ299">
            <v>6.1202794313430786E-2</v>
          </cell>
          <cell r="BA299">
            <v>6.1202794313430786E-2</v>
          </cell>
          <cell r="BB299">
            <v>6.1202794313430786E-2</v>
          </cell>
          <cell r="BC299">
            <v>6.1202794313430786E-2</v>
          </cell>
          <cell r="BD299">
            <v>6.1202794313430786E-2</v>
          </cell>
          <cell r="BE299">
            <v>6.1202794313430786E-2</v>
          </cell>
          <cell r="BF299">
            <v>6.1202794313430786E-2</v>
          </cell>
          <cell r="BG299">
            <v>6.1202794313430786E-2</v>
          </cell>
          <cell r="BH299">
            <v>6.1202794313430786E-2</v>
          </cell>
          <cell r="BI299">
            <v>6.1202794313430786E-2</v>
          </cell>
          <cell r="BJ299">
            <v>6.1202794313430786E-2</v>
          </cell>
        </row>
        <row r="300">
          <cell r="B300">
            <v>254</v>
          </cell>
          <cell r="C300" t="str">
            <v>Cartera Automotriz</v>
          </cell>
          <cell r="D300">
            <v>1.7762564367704303E-2</v>
          </cell>
          <cell r="E300">
            <v>2.9639078649080424E-2</v>
          </cell>
          <cell r="F300">
            <v>2.9598745145849144E-2</v>
          </cell>
          <cell r="G300">
            <v>2.8539862864298878E-2</v>
          </cell>
          <cell r="H300">
            <v>2.7668375759696183E-2</v>
          </cell>
          <cell r="I300">
            <v>2.7500780099547598E-2</v>
          </cell>
          <cell r="J300">
            <v>2.7985932913944262E-2</v>
          </cell>
          <cell r="K300">
            <v>2.7587494777209905E-2</v>
          </cell>
          <cell r="L300">
            <v>2.8271024806501101E-2</v>
          </cell>
          <cell r="M300">
            <v>3.4122086644878487E-2</v>
          </cell>
          <cell r="N300">
            <v>2.900014228368759E-2</v>
          </cell>
          <cell r="O300">
            <v>3.3975178345707457E-2</v>
          </cell>
          <cell r="P300">
            <v>3.4351051634972804E-2</v>
          </cell>
          <cell r="Q300">
            <v>3.4629140075280743E-2</v>
          </cell>
          <cell r="R300">
            <v>3.1378630119133659E-2</v>
          </cell>
          <cell r="S300">
            <v>3.230723830483067E-2</v>
          </cell>
          <cell r="T300">
            <v>3.2060772070288665E-2</v>
          </cell>
          <cell r="U300">
            <v>3.200547337316817E-2</v>
          </cell>
          <cell r="V300">
            <v>3.2317102555367121E-2</v>
          </cell>
          <cell r="W300">
            <v>3.2280337687618309E-2</v>
          </cell>
          <cell r="X300">
            <v>3.354009101186943E-2</v>
          </cell>
          <cell r="Y300">
            <v>3.4154936261852308E-2</v>
          </cell>
          <cell r="Z300">
            <v>3.2598984865008854E-2</v>
          </cell>
          <cell r="AA300">
            <v>3.3099001127706272E-2</v>
          </cell>
          <cell r="AB300">
            <v>3.2337852328337975E-2</v>
          </cell>
          <cell r="AC300">
            <v>3.2852477877109196E-2</v>
          </cell>
          <cell r="AD300">
            <v>3.3997438208221979E-2</v>
          </cell>
          <cell r="AE300">
            <v>3.4196378609708082E-2</v>
          </cell>
          <cell r="AF300">
            <v>3.4893590331404274E-2</v>
          </cell>
          <cell r="AG300">
            <v>3.6211901313419337E-2</v>
          </cell>
          <cell r="AH300">
            <v>3.5686451517846343E-2</v>
          </cell>
          <cell r="AI300">
            <v>3.648664641308301E-2</v>
          </cell>
          <cell r="AJ300">
            <v>3.7068542896349435E-2</v>
          </cell>
          <cell r="AK300">
            <v>3.5962688322799891E-2</v>
          </cell>
          <cell r="AL300">
            <v>3.4871870006329568E-2</v>
          </cell>
          <cell r="AM300">
            <v>3.4643738489011963E-2</v>
          </cell>
          <cell r="AN300">
            <v>3.399996312784187E-2</v>
          </cell>
          <cell r="AO300">
            <v>3.4154677804435318E-2</v>
          </cell>
          <cell r="AP300">
            <v>3.5009990592017544E-2</v>
          </cell>
          <cell r="AQ300">
            <v>3.5337810549140557E-2</v>
          </cell>
          <cell r="AR300">
            <v>3.533780574798584E-2</v>
          </cell>
          <cell r="AS300">
            <v>3.533780574798584E-2</v>
          </cell>
          <cell r="AT300">
            <v>3.533780574798584E-2</v>
          </cell>
          <cell r="AU300">
            <v>3.533780574798584E-2</v>
          </cell>
          <cell r="AV300">
            <v>3.533780574798584E-2</v>
          </cell>
          <cell r="AW300">
            <v>3.533780574798584E-2</v>
          </cell>
          <cell r="AX300">
            <v>3.533780574798584E-2</v>
          </cell>
          <cell r="AY300">
            <v>3.533780574798584E-2</v>
          </cell>
          <cell r="AZ300">
            <v>3.533780574798584E-2</v>
          </cell>
          <cell r="BA300">
            <v>3.533780574798584E-2</v>
          </cell>
          <cell r="BB300">
            <v>3.533780574798584E-2</v>
          </cell>
          <cell r="BC300">
            <v>3.533780574798584E-2</v>
          </cell>
          <cell r="BD300">
            <v>3.533780574798584E-2</v>
          </cell>
          <cell r="BE300">
            <v>3.533780574798584E-2</v>
          </cell>
          <cell r="BF300">
            <v>3.533780574798584E-2</v>
          </cell>
          <cell r="BG300">
            <v>3.533780574798584E-2</v>
          </cell>
          <cell r="BH300">
            <v>3.533780574798584E-2</v>
          </cell>
          <cell r="BI300">
            <v>3.533780574798584E-2</v>
          </cell>
          <cell r="BJ300">
            <v>3.533780574798584E-2</v>
          </cell>
        </row>
        <row r="301">
          <cell r="B301">
            <v>255</v>
          </cell>
          <cell r="C301" t="str">
            <v>Cartera Consumo Otros</v>
          </cell>
          <cell r="D301">
            <v>255</v>
          </cell>
          <cell r="E301">
            <v>0</v>
          </cell>
          <cell r="F301">
            <v>0</v>
          </cell>
          <cell r="G301">
            <v>0</v>
          </cell>
          <cell r="H301">
            <v>-2</v>
          </cell>
          <cell r="I301">
            <v>0</v>
          </cell>
          <cell r="J301">
            <v>0</v>
          </cell>
          <cell r="K301">
            <v>0</v>
          </cell>
          <cell r="L301">
            <v>0</v>
          </cell>
          <cell r="M301">
            <v>0</v>
          </cell>
          <cell r="N301">
            <v>0</v>
          </cell>
          <cell r="O301">
            <v>0</v>
          </cell>
          <cell r="P301">
            <v>6.4516129032258063E-2</v>
          </cell>
          <cell r="Q301">
            <v>0</v>
          </cell>
          <cell r="R301">
            <v>0</v>
          </cell>
          <cell r="S301">
            <v>0</v>
          </cell>
          <cell r="T301">
            <v>0</v>
          </cell>
          <cell r="U301">
            <v>0</v>
          </cell>
          <cell r="V301">
            <v>0</v>
          </cell>
          <cell r="W301">
            <v>0</v>
          </cell>
          <cell r="X301">
            <v>0</v>
          </cell>
          <cell r="Y301">
            <v>0</v>
          </cell>
          <cell r="Z301">
            <v>0</v>
          </cell>
          <cell r="AA301">
            <v>0</v>
          </cell>
          <cell r="AB301">
            <v>2</v>
          </cell>
          <cell r="AC301">
            <v>0</v>
          </cell>
          <cell r="AD301">
            <v>6.25E-2</v>
          </cell>
          <cell r="AE301">
            <v>0</v>
          </cell>
          <cell r="AF301">
            <v>0</v>
          </cell>
          <cell r="AG301">
            <v>6.25E-2</v>
          </cell>
          <cell r="AH301">
            <v>6.25E-2</v>
          </cell>
          <cell r="AI301">
            <v>-6.25E-2</v>
          </cell>
          <cell r="AJ301">
            <v>0</v>
          </cell>
          <cell r="AK301">
            <v>0</v>
          </cell>
          <cell r="AL301">
            <v>0</v>
          </cell>
          <cell r="AM301">
            <v>-6.25E-2</v>
          </cell>
          <cell r="AN301">
            <v>-6.25E-2</v>
          </cell>
          <cell r="AO301">
            <v>-6.25E-2</v>
          </cell>
          <cell r="AP301">
            <v>-6.25E-2</v>
          </cell>
          <cell r="AQ301">
            <v>0</v>
          </cell>
          <cell r="AR301">
            <v>0</v>
          </cell>
          <cell r="AS301">
            <v>0</v>
          </cell>
          <cell r="AT301">
            <v>0</v>
          </cell>
          <cell r="AU301">
            <v>0</v>
          </cell>
          <cell r="AV301">
            <v>0</v>
          </cell>
          <cell r="AW301">
            <v>0</v>
          </cell>
          <cell r="AX301">
            <v>0</v>
          </cell>
          <cell r="AY301">
            <v>0</v>
          </cell>
          <cell r="AZ301">
            <v>0</v>
          </cell>
          <cell r="BA301">
            <v>0</v>
          </cell>
          <cell r="BB301">
            <v>0</v>
          </cell>
          <cell r="BC301">
            <v>0</v>
          </cell>
          <cell r="BD301">
            <v>0</v>
          </cell>
          <cell r="BE301">
            <v>0</v>
          </cell>
          <cell r="BF301">
            <v>0</v>
          </cell>
          <cell r="BG301">
            <v>0</v>
          </cell>
          <cell r="BH301">
            <v>0</v>
          </cell>
          <cell r="BI301">
            <v>0</v>
          </cell>
          <cell r="BJ301">
            <v>0</v>
          </cell>
        </row>
        <row r="302">
          <cell r="B302">
            <v>256</v>
          </cell>
          <cell r="C302" t="str">
            <v>Cartera Vivienda</v>
          </cell>
          <cell r="D302">
            <v>2.9572442100790745E-2</v>
          </cell>
          <cell r="E302">
            <v>2.5612952207388032E-2</v>
          </cell>
          <cell r="F302">
            <v>2.5142820105685942E-2</v>
          </cell>
          <cell r="G302">
            <v>2.8122437679933575E-2</v>
          </cell>
          <cell r="H302">
            <v>2.2789306130082992E-2</v>
          </cell>
          <cell r="I302">
            <v>2.5830537420416952E-2</v>
          </cell>
          <cell r="J302">
            <v>2.7741425857434946E-2</v>
          </cell>
          <cell r="K302">
            <v>2.6319631099265814E-2</v>
          </cell>
          <cell r="L302">
            <v>3.0679045612190346E-2</v>
          </cell>
          <cell r="M302">
            <v>2.8536890113776286E-2</v>
          </cell>
          <cell r="N302">
            <v>2.2816496469153437E-2</v>
          </cell>
          <cell r="O302">
            <v>2.3709648357994433E-2</v>
          </cell>
          <cell r="P302">
            <v>2.0782700111770819E-2</v>
          </cell>
          <cell r="Q302">
            <v>2.2601540227206576E-2</v>
          </cell>
          <cell r="R302">
            <v>2.3382148328590383E-2</v>
          </cell>
          <cell r="S302">
            <v>2.5911210787276193E-2</v>
          </cell>
          <cell r="T302">
            <v>2.4958776179910727E-2</v>
          </cell>
          <cell r="U302">
            <v>2.7511871764147027E-2</v>
          </cell>
          <cell r="V302">
            <v>2.8364230834757326E-2</v>
          </cell>
          <cell r="W302">
            <v>2.8281984992601584E-2</v>
          </cell>
          <cell r="X302">
            <v>2.5437076982530182E-2</v>
          </cell>
          <cell r="Y302">
            <v>2.3243027089048462E-2</v>
          </cell>
          <cell r="Z302">
            <v>2.3359512879252125E-2</v>
          </cell>
          <cell r="AA302">
            <v>2.5101234182825428E-2</v>
          </cell>
          <cell r="AB302">
            <v>2.2355342890717292E-2</v>
          </cell>
          <cell r="AC302">
            <v>2.4436763243310431E-2</v>
          </cell>
          <cell r="AD302">
            <v>2.4504436761745598E-2</v>
          </cell>
          <cell r="AE302">
            <v>2.6060132032492512E-2</v>
          </cell>
          <cell r="AF302">
            <v>2.5985570227909264E-2</v>
          </cell>
          <cell r="AG302">
            <v>2.7933083046148523E-2</v>
          </cell>
          <cell r="AH302">
            <v>2.9004391341553994E-2</v>
          </cell>
          <cell r="AI302">
            <v>2.8201627232438138E-2</v>
          </cell>
          <cell r="AJ302">
            <v>2.8815684077173373E-2</v>
          </cell>
          <cell r="AK302">
            <v>2.7171647752364265E-2</v>
          </cell>
          <cell r="AL302">
            <v>2.6472092377536133E-2</v>
          </cell>
          <cell r="AM302">
            <v>2.7187114062741637E-2</v>
          </cell>
          <cell r="AN302">
            <v>2.4466192620786212E-2</v>
          </cell>
          <cell r="AO302">
            <v>2.52484524718668E-2</v>
          </cell>
          <cell r="AP302">
            <v>2.575315001746779E-2</v>
          </cell>
          <cell r="AQ302">
            <v>2.8079143270532157E-2</v>
          </cell>
          <cell r="AR302">
            <v>2.8079137206077576E-2</v>
          </cell>
          <cell r="AS302">
            <v>2.8079137206077576E-2</v>
          </cell>
          <cell r="AT302">
            <v>2.8079137206077576E-2</v>
          </cell>
          <cell r="AU302">
            <v>2.8079137206077576E-2</v>
          </cell>
          <cell r="AV302">
            <v>2.8079137206077576E-2</v>
          </cell>
          <cell r="AW302">
            <v>2.8079137206077576E-2</v>
          </cell>
          <cell r="AX302">
            <v>2.8079137206077576E-2</v>
          </cell>
          <cell r="AY302">
            <v>2.8079137206077576E-2</v>
          </cell>
          <cell r="AZ302">
            <v>2.8079137206077576E-2</v>
          </cell>
          <cell r="BA302">
            <v>2.8079137206077576E-2</v>
          </cell>
          <cell r="BB302">
            <v>2.8079137206077576E-2</v>
          </cell>
          <cell r="BC302">
            <v>2.8079137206077576E-2</v>
          </cell>
          <cell r="BD302">
            <v>2.8079137206077576E-2</v>
          </cell>
          <cell r="BE302">
            <v>2.8079137206077576E-2</v>
          </cell>
          <cell r="BF302">
            <v>2.8079137206077576E-2</v>
          </cell>
          <cell r="BG302">
            <v>2.8079137206077576E-2</v>
          </cell>
          <cell r="BH302">
            <v>2.8079137206077576E-2</v>
          </cell>
          <cell r="BI302">
            <v>2.8079137206077576E-2</v>
          </cell>
          <cell r="BJ302">
            <v>2.8079137206077576E-2</v>
          </cell>
        </row>
        <row r="303">
          <cell r="B303">
            <v>257</v>
          </cell>
          <cell r="C303" t="str">
            <v>Media y Residencial</v>
          </cell>
          <cell r="D303">
            <v>2.771296817650689E-2</v>
          </cell>
          <cell r="E303">
            <v>2.3352605128944742E-2</v>
          </cell>
          <cell r="F303">
            <v>2.2823649308233301E-2</v>
          </cell>
          <cell r="G303">
            <v>2.5826962510843043E-2</v>
          </cell>
          <cell r="H303">
            <v>2.1988462119694706E-2</v>
          </cell>
          <cell r="I303">
            <v>2.4926615127145651E-2</v>
          </cell>
          <cell r="J303">
            <v>2.6836776590263071E-2</v>
          </cell>
          <cell r="K303">
            <v>2.5466572541616439E-2</v>
          </cell>
          <cell r="L303">
            <v>2.9907697028269297E-2</v>
          </cell>
          <cell r="M303">
            <v>2.7823365861245192E-2</v>
          </cell>
          <cell r="N303">
            <v>2.242521734972714E-2</v>
          </cell>
          <cell r="O303">
            <v>2.3167735163512899E-2</v>
          </cell>
          <cell r="P303">
            <v>2.0228920498302543E-2</v>
          </cell>
          <cell r="Q303">
            <v>2.205912304892544E-2</v>
          </cell>
          <cell r="R303">
            <v>2.2858847000860792E-2</v>
          </cell>
          <cell r="S303">
            <v>2.530737249722902E-2</v>
          </cell>
          <cell r="T303">
            <v>2.4289362901035654E-2</v>
          </cell>
          <cell r="U303">
            <v>2.6801618072364836E-2</v>
          </cell>
          <cell r="V303">
            <v>2.7671307911847576E-2</v>
          </cell>
          <cell r="W303">
            <v>2.7510137728742865E-2</v>
          </cell>
          <cell r="X303">
            <v>2.4904530850486148E-2</v>
          </cell>
          <cell r="Y303">
            <v>2.2780589912748568E-2</v>
          </cell>
          <cell r="Z303">
            <v>2.2816615407654263E-2</v>
          </cell>
          <cell r="AA303">
            <v>2.4568710398767721E-2</v>
          </cell>
          <cell r="AB303">
            <v>2.1745084236186242E-2</v>
          </cell>
          <cell r="AC303">
            <v>2.3879930594489132E-2</v>
          </cell>
          <cell r="AD303">
            <v>2.3980347677653616E-2</v>
          </cell>
          <cell r="AE303">
            <v>2.5471390174314431E-2</v>
          </cell>
          <cell r="AF303">
            <v>2.5444345351788879E-2</v>
          </cell>
          <cell r="AG303">
            <v>2.7360874287927838E-2</v>
          </cell>
          <cell r="AH303">
            <v>2.848851601299757E-2</v>
          </cell>
          <cell r="AI303">
            <v>2.7676469720951769E-2</v>
          </cell>
          <cell r="AJ303">
            <v>2.8247894367430425E-2</v>
          </cell>
          <cell r="AK303">
            <v>2.6623288774609438E-2</v>
          </cell>
          <cell r="AL303">
            <v>2.6018523744308103E-2</v>
          </cell>
          <cell r="AM303">
            <v>2.6655124513488393E-2</v>
          </cell>
          <cell r="AN303">
            <v>2.3912691533936974E-2</v>
          </cell>
          <cell r="AO303">
            <v>2.4717495946811528E-2</v>
          </cell>
          <cell r="AP303">
            <v>2.5275861537674006E-2</v>
          </cell>
          <cell r="AQ303">
            <v>2.7666005309876937E-2</v>
          </cell>
          <cell r="AR303">
            <v>2.7666002511978149E-2</v>
          </cell>
          <cell r="AS303">
            <v>2.7666002511978149E-2</v>
          </cell>
          <cell r="AT303">
            <v>2.7666002511978149E-2</v>
          </cell>
          <cell r="AU303">
            <v>2.7666002511978149E-2</v>
          </cell>
          <cell r="AV303">
            <v>2.7666002511978149E-2</v>
          </cell>
          <cell r="AW303">
            <v>2.7666002511978149E-2</v>
          </cell>
          <cell r="AX303">
            <v>2.7666002511978149E-2</v>
          </cell>
          <cell r="AY303">
            <v>2.7666002511978149E-2</v>
          </cell>
          <cell r="AZ303">
            <v>2.7666002511978149E-2</v>
          </cell>
          <cell r="BA303">
            <v>2.7666002511978149E-2</v>
          </cell>
          <cell r="BB303">
            <v>2.7666002511978149E-2</v>
          </cell>
          <cell r="BC303">
            <v>2.7666002511978149E-2</v>
          </cell>
          <cell r="BD303">
            <v>2.7666002511978149E-2</v>
          </cell>
          <cell r="BE303">
            <v>2.7666002511978149E-2</v>
          </cell>
          <cell r="BF303">
            <v>2.7666002511978149E-2</v>
          </cell>
          <cell r="BG303">
            <v>2.7666002511978149E-2</v>
          </cell>
          <cell r="BH303">
            <v>2.7666002511978149E-2</v>
          </cell>
          <cell r="BI303">
            <v>2.7666002511978149E-2</v>
          </cell>
          <cell r="BJ303">
            <v>2.7666002511978149E-2</v>
          </cell>
        </row>
        <row r="304">
          <cell r="B304">
            <v>258</v>
          </cell>
          <cell r="C304" t="str">
            <v>De Interés Social</v>
          </cell>
          <cell r="D304">
            <v>3.8696681515426386E-2</v>
          </cell>
          <cell r="E304">
            <v>3.6873743866651605E-2</v>
          </cell>
          <cell r="F304">
            <v>3.6879208723702581E-2</v>
          </cell>
          <cell r="G304">
            <v>3.9866246061323815E-2</v>
          </cell>
          <cell r="H304">
            <v>2.6943432625457897E-2</v>
          </cell>
          <cell r="I304">
            <v>3.0607648987097703E-2</v>
          </cell>
          <cell r="J304">
            <v>3.2593922433224939E-2</v>
          </cell>
          <cell r="K304">
            <v>3.1004592879651963E-2</v>
          </cell>
          <cell r="L304">
            <v>3.5043489208113628E-2</v>
          </cell>
          <cell r="M304">
            <v>3.2683704735598125E-2</v>
          </cell>
          <cell r="N304">
            <v>2.5192000637179884E-2</v>
          </cell>
          <cell r="O304">
            <v>2.6979616563692441E-2</v>
          </cell>
          <cell r="P304">
            <v>2.4185948499052378E-2</v>
          </cell>
          <cell r="Q304">
            <v>2.5989114288246105E-2</v>
          </cell>
          <cell r="R304">
            <v>2.6690890031270734E-2</v>
          </cell>
          <cell r="S304">
            <v>2.9778669319246096E-2</v>
          </cell>
          <cell r="T304">
            <v>2.9309044735853333E-2</v>
          </cell>
          <cell r="U304">
            <v>3.2206593225320435E-2</v>
          </cell>
          <cell r="V304">
            <v>3.3022621846671291E-2</v>
          </cell>
          <cell r="W304">
            <v>3.3547516812611998E-2</v>
          </cell>
          <cell r="X304">
            <v>2.9188486468266214E-2</v>
          </cell>
          <cell r="Y304">
            <v>2.6552392968448982E-2</v>
          </cell>
          <cell r="Z304">
            <v>2.7315707068140679E-2</v>
          </cell>
          <cell r="AA304">
            <v>2.8947689604188184E-2</v>
          </cell>
          <cell r="AB304">
            <v>2.6819769575701341E-2</v>
          </cell>
          <cell r="AC304">
            <v>2.8560168799041261E-2</v>
          </cell>
          <cell r="AD304">
            <v>2.8443990697058521E-2</v>
          </cell>
          <cell r="AE304">
            <v>3.0556137852632871E-2</v>
          </cell>
          <cell r="AF304">
            <v>3.0101447513800884E-2</v>
          </cell>
          <cell r="AG304">
            <v>3.2357746512147831E-2</v>
          </cell>
          <cell r="AH304">
            <v>3.3057772917304384E-2</v>
          </cell>
          <cell r="AI304">
            <v>3.2394237442272898E-2</v>
          </cell>
          <cell r="AJ304">
            <v>3.3440257507432333E-2</v>
          </cell>
          <cell r="AK304">
            <v>3.1705543225150339E-2</v>
          </cell>
          <cell r="AL304">
            <v>3.0308049051275363E-2</v>
          </cell>
          <cell r="AM304">
            <v>3.1649706600848336E-2</v>
          </cell>
          <cell r="AN304">
            <v>2.9270543330827223E-2</v>
          </cell>
          <cell r="AO304">
            <v>2.9930114502415884E-2</v>
          </cell>
          <cell r="AP304">
            <v>3.0026725156933838E-2</v>
          </cell>
          <cell r="AQ304">
            <v>3.1843061265927404E-2</v>
          </cell>
          <cell r="AR304">
            <v>3.1843036413192749E-2</v>
          </cell>
          <cell r="AS304">
            <v>3.1843036413192749E-2</v>
          </cell>
          <cell r="AT304">
            <v>3.1843036413192749E-2</v>
          </cell>
          <cell r="AU304">
            <v>3.1843036413192749E-2</v>
          </cell>
          <cell r="AV304">
            <v>3.1843036413192749E-2</v>
          </cell>
          <cell r="AW304">
            <v>3.1843036413192749E-2</v>
          </cell>
          <cell r="AX304">
            <v>3.1843036413192749E-2</v>
          </cell>
          <cell r="AY304">
            <v>3.1843036413192749E-2</v>
          </cell>
          <cell r="AZ304">
            <v>3.1843036413192749E-2</v>
          </cell>
          <cell r="BA304">
            <v>3.1843036413192749E-2</v>
          </cell>
          <cell r="BB304">
            <v>3.1843036413192749E-2</v>
          </cell>
          <cell r="BC304">
            <v>3.1843036413192749E-2</v>
          </cell>
          <cell r="BD304">
            <v>3.1843036413192749E-2</v>
          </cell>
          <cell r="BE304">
            <v>3.1843036413192749E-2</v>
          </cell>
          <cell r="BF304">
            <v>3.1843036413192749E-2</v>
          </cell>
          <cell r="BG304">
            <v>3.1843036413192749E-2</v>
          </cell>
          <cell r="BH304">
            <v>3.1843036413192749E-2</v>
          </cell>
          <cell r="BI304">
            <v>3.1843036413192749E-2</v>
          </cell>
          <cell r="BJ304">
            <v>3.1843036413192749E-2</v>
          </cell>
        </row>
        <row r="306">
          <cell r="B306" t="str">
            <v>Liquidez (%)</v>
          </cell>
        </row>
        <row r="307">
          <cell r="B307">
            <v>259</v>
          </cell>
          <cell r="C307" t="str">
            <v>Disponibilidades/Captación total (CP)</v>
          </cell>
          <cell r="D307">
            <v>0.15181046749193561</v>
          </cell>
          <cell r="E307">
            <v>0.15339127720800236</v>
          </cell>
          <cell r="F307">
            <v>0.22862045768655503</v>
          </cell>
          <cell r="G307">
            <v>0.16258779136514517</v>
          </cell>
          <cell r="H307">
            <v>0.15551994384408696</v>
          </cell>
          <cell r="I307">
            <v>0.21019474092934748</v>
          </cell>
          <cell r="J307">
            <v>0.13356784679676448</v>
          </cell>
          <cell r="K307">
            <v>0.14878696367657496</v>
          </cell>
          <cell r="L307">
            <v>0.15356878564370419</v>
          </cell>
          <cell r="M307">
            <v>0.18814590076785892</v>
          </cell>
          <cell r="N307">
            <v>0.1707264086525907</v>
          </cell>
          <cell r="O307">
            <v>0.16841112755807411</v>
          </cell>
          <cell r="P307">
            <v>0.1589114630771635</v>
          </cell>
          <cell r="Q307">
            <v>0.18758974973375273</v>
          </cell>
          <cell r="R307">
            <v>0.17428625016216406</v>
          </cell>
          <cell r="S307">
            <v>0.18076009485064801</v>
          </cell>
          <cell r="T307">
            <v>0.12276698588584212</v>
          </cell>
          <cell r="U307">
            <v>0.16089752611084343</v>
          </cell>
          <cell r="V307">
            <v>0.1336795027009397</v>
          </cell>
          <cell r="W307">
            <v>0.17407621470815665</v>
          </cell>
          <cell r="X307">
            <v>0.13994163818202909</v>
          </cell>
          <cell r="Y307">
            <v>0.14718837498802076</v>
          </cell>
          <cell r="Z307">
            <v>0.17209953546257634</v>
          </cell>
          <cell r="AA307">
            <v>0.16199851766194756</v>
          </cell>
          <cell r="AB307">
            <v>0.18334368336961571</v>
          </cell>
          <cell r="AC307">
            <v>0.15908886020047261</v>
          </cell>
          <cell r="AD307">
            <v>0.12669747306592152</v>
          </cell>
          <cell r="AE307">
            <v>0.16830018281022208</v>
          </cell>
          <cell r="AF307">
            <v>0.1326241409208419</v>
          </cell>
          <cell r="AG307">
            <v>0.11431429475726204</v>
          </cell>
          <cell r="AH307">
            <v>0.1402763851409837</v>
          </cell>
          <cell r="AI307">
            <v>0.15810843758190957</v>
          </cell>
          <cell r="AJ307">
            <v>0.15403635383539607</v>
          </cell>
          <cell r="AK307">
            <v>0.15011734164408425</v>
          </cell>
          <cell r="AL307">
            <v>0.17014463132008228</v>
          </cell>
          <cell r="AM307">
            <v>0.18063515334718</v>
          </cell>
          <cell r="AN307">
            <v>0.1731703432979782</v>
          </cell>
          <cell r="AO307">
            <v>0.1854849775628139</v>
          </cell>
          <cell r="AP307">
            <v>0.15493519096299255</v>
          </cell>
          <cell r="AQ307">
            <v>0.15891632400881353</v>
          </cell>
          <cell r="AR307">
            <v>0.15891623497009277</v>
          </cell>
          <cell r="AS307">
            <v>0.15891623497009277</v>
          </cell>
          <cell r="AT307">
            <v>0.15891623497009277</v>
          </cell>
          <cell r="AU307">
            <v>0.15891623497009277</v>
          </cell>
          <cell r="AV307">
            <v>0.15891623497009277</v>
          </cell>
          <cell r="AW307">
            <v>0.15891623497009277</v>
          </cell>
          <cell r="AX307">
            <v>0.15891623497009277</v>
          </cell>
          <cell r="AY307">
            <v>0.15891623497009277</v>
          </cell>
          <cell r="AZ307">
            <v>0.15891623497009277</v>
          </cell>
          <cell r="BA307">
            <v>0.15891623497009277</v>
          </cell>
          <cell r="BB307">
            <v>0.15891623497009277</v>
          </cell>
          <cell r="BC307">
            <v>0.15891623497009277</v>
          </cell>
          <cell r="BD307">
            <v>0.15891623497009277</v>
          </cell>
          <cell r="BE307">
            <v>0.15891623497009277</v>
          </cell>
          <cell r="BF307">
            <v>0.15891623497009277</v>
          </cell>
          <cell r="BG307">
            <v>0.15891623497009277</v>
          </cell>
          <cell r="BH307">
            <v>0.15891623497009277</v>
          </cell>
          <cell r="BI307">
            <v>0.15891623497009277</v>
          </cell>
          <cell r="BJ307">
            <v>0.15891623497009277</v>
          </cell>
        </row>
        <row r="308">
          <cell r="B308">
            <v>260</v>
          </cell>
          <cell r="C308" t="str">
            <v>Disponibilidades/Total de depósitos (D)</v>
          </cell>
          <cell r="D308">
            <v>0.16965305325072119</v>
          </cell>
          <cell r="E308">
            <v>0.17462642136781284</v>
          </cell>
          <cell r="F308">
            <v>0.25848114718496779</v>
          </cell>
          <cell r="G308">
            <v>0.19274287189518433</v>
          </cell>
          <cell r="H308">
            <v>0.17552540895759919</v>
          </cell>
          <cell r="I308">
            <v>0.23687057619863078</v>
          </cell>
          <cell r="J308">
            <v>0.15339829187746049</v>
          </cell>
          <cell r="K308">
            <v>0.16925336751778561</v>
          </cell>
          <cell r="L308">
            <v>0.17235443338135079</v>
          </cell>
          <cell r="M308">
            <v>0.21138115985997727</v>
          </cell>
          <cell r="N308">
            <v>0.19187623292708075</v>
          </cell>
          <cell r="O308">
            <v>0.19176770244884442</v>
          </cell>
          <cell r="P308">
            <v>0.17994629276486371</v>
          </cell>
          <cell r="Q308">
            <v>0.21278875284838505</v>
          </cell>
          <cell r="R308">
            <v>0.1948699742310385</v>
          </cell>
          <cell r="S308">
            <v>0.21163374817877151</v>
          </cell>
          <cell r="T308">
            <v>0.13692979108089129</v>
          </cell>
          <cell r="U308">
            <v>0.17977330338417113</v>
          </cell>
          <cell r="V308">
            <v>0.15064053285789455</v>
          </cell>
          <cell r="W308">
            <v>0.19637067271045888</v>
          </cell>
          <cell r="X308">
            <v>0.15913515963706329</v>
          </cell>
          <cell r="Y308">
            <v>0.16521615812948082</v>
          </cell>
          <cell r="Z308">
            <v>0.19471964687471877</v>
          </cell>
          <cell r="AA308">
            <v>0.18054376261144792</v>
          </cell>
          <cell r="AB308">
            <v>0.20471810847771471</v>
          </cell>
          <cell r="AC308">
            <v>0.17713847808507968</v>
          </cell>
          <cell r="AD308">
            <v>0.1410061116362451</v>
          </cell>
          <cell r="AE308">
            <v>0.18898450974897196</v>
          </cell>
          <cell r="AF308">
            <v>0.14668803539427522</v>
          </cell>
          <cell r="AG308">
            <v>0.13080626029203699</v>
          </cell>
          <cell r="AH308">
            <v>0.1580974967999563</v>
          </cell>
          <cell r="AI308">
            <v>0.17511703836864798</v>
          </cell>
          <cell r="AJ308">
            <v>0.17094359654707969</v>
          </cell>
          <cell r="AK308">
            <v>0.16695879477649722</v>
          </cell>
          <cell r="AL308">
            <v>0.19282430401773515</v>
          </cell>
          <cell r="AM308">
            <v>0.20895363621568355</v>
          </cell>
          <cell r="AN308">
            <v>0.19497230586128789</v>
          </cell>
          <cell r="AO308">
            <v>0.2122470939403234</v>
          </cell>
          <cell r="AP308">
            <v>0.17922387586434249</v>
          </cell>
          <cell r="AQ308">
            <v>0.18346398902547317</v>
          </cell>
          <cell r="AR308">
            <v>0.1834639310836792</v>
          </cell>
          <cell r="AS308">
            <v>0.1834639310836792</v>
          </cell>
          <cell r="AT308">
            <v>0.1834639310836792</v>
          </cell>
          <cell r="AU308">
            <v>0.1834639310836792</v>
          </cell>
          <cell r="AV308">
            <v>0.1834639310836792</v>
          </cell>
          <cell r="AW308">
            <v>0.1834639310836792</v>
          </cell>
          <cell r="AX308">
            <v>0.1834639310836792</v>
          </cell>
          <cell r="AY308">
            <v>0.1834639310836792</v>
          </cell>
          <cell r="AZ308">
            <v>0.1834639310836792</v>
          </cell>
          <cell r="BA308">
            <v>0.1834639310836792</v>
          </cell>
          <cell r="BB308">
            <v>0.1834639310836792</v>
          </cell>
          <cell r="BC308">
            <v>0.1834639310836792</v>
          </cell>
          <cell r="BD308">
            <v>0.1834639310836792</v>
          </cell>
          <cell r="BE308">
            <v>0.1834639310836792</v>
          </cell>
          <cell r="BF308">
            <v>0.1834639310836792</v>
          </cell>
          <cell r="BG308">
            <v>0.1834639310836792</v>
          </cell>
          <cell r="BH308">
            <v>0.1834639310836792</v>
          </cell>
          <cell r="BI308">
            <v>0.1834639310836792</v>
          </cell>
          <cell r="BJ308">
            <v>0.1834639310836792</v>
          </cell>
        </row>
        <row r="309">
          <cell r="B309">
            <v>261</v>
          </cell>
          <cell r="C309" t="str">
            <v>Disponibilidades/Obligaciones (O)</v>
          </cell>
          <cell r="D309">
            <v>2.1988906079913444</v>
          </cell>
          <cell r="E309">
            <v>1.5139794349241986</v>
          </cell>
          <cell r="F309">
            <v>2.5793433566927186</v>
          </cell>
          <cell r="G309">
            <v>1.8963377300911104</v>
          </cell>
          <cell r="H309">
            <v>1.7665737526938703</v>
          </cell>
          <cell r="I309">
            <v>2.4166783160504752</v>
          </cell>
          <cell r="J309">
            <v>1.532258672148733</v>
          </cell>
          <cell r="K309">
            <v>1.5984080614435767</v>
          </cell>
          <cell r="L309">
            <v>1.7379891446258102</v>
          </cell>
          <cell r="M309">
            <v>2.0321588178268519</v>
          </cell>
          <cell r="N309">
            <v>1.8225664282989158</v>
          </cell>
          <cell r="O309">
            <v>1.9183748732935597</v>
          </cell>
          <cell r="P309">
            <v>1.7664513044842123</v>
          </cell>
          <cell r="Q309">
            <v>2.1385522275339408</v>
          </cell>
          <cell r="R309">
            <v>1.8890622330876938</v>
          </cell>
          <cell r="S309">
            <v>2.3398739579797607</v>
          </cell>
          <cell r="T309">
            <v>1.6891747522775198</v>
          </cell>
          <cell r="U309">
            <v>1.6931174459081058</v>
          </cell>
          <cell r="V309">
            <v>1.3978191739745112</v>
          </cell>
          <cell r="W309">
            <v>1.7375472605242142</v>
          </cell>
          <cell r="X309">
            <v>1.3305911842531759</v>
          </cell>
          <cell r="Y309">
            <v>1.4411500361530154</v>
          </cell>
          <cell r="Z309">
            <v>1.7496842758655564</v>
          </cell>
          <cell r="AA309">
            <v>1.5899414981583109</v>
          </cell>
          <cell r="AB309">
            <v>1.8223639059463514</v>
          </cell>
          <cell r="AC309">
            <v>1.6060384473591012</v>
          </cell>
          <cell r="AD309">
            <v>1.3516368866568145</v>
          </cell>
          <cell r="AE309">
            <v>1.7316976305914786</v>
          </cell>
          <cell r="AF309">
            <v>1.3654568596793182</v>
          </cell>
          <cell r="AG309">
            <v>1.2059647184020501</v>
          </cell>
          <cell r="AH309">
            <v>1.4560964420704137</v>
          </cell>
          <cell r="AI309">
            <v>1.6415920798539549</v>
          </cell>
          <cell r="AJ309">
            <v>1.6975749208123005</v>
          </cell>
          <cell r="AK309">
            <v>1.682957710233121</v>
          </cell>
          <cell r="AL309">
            <v>1.9592273451761015</v>
          </cell>
          <cell r="AM309">
            <v>2.061975107082076</v>
          </cell>
          <cell r="AN309">
            <v>1.9357594593665248</v>
          </cell>
          <cell r="AO309">
            <v>2.1705014334653487</v>
          </cell>
          <cell r="AP309">
            <v>1.8756932925422334</v>
          </cell>
          <cell r="AQ309">
            <v>1.9817221497220909</v>
          </cell>
          <cell r="AR309">
            <v>1.9817218780517578</v>
          </cell>
          <cell r="AS309">
            <v>1.9817218780517578</v>
          </cell>
          <cell r="AT309">
            <v>1.9817218780517578</v>
          </cell>
          <cell r="AU309">
            <v>1.9817218780517578</v>
          </cell>
          <cell r="AV309">
            <v>1.9817218780517578</v>
          </cell>
          <cell r="AW309">
            <v>1.9817218780517578</v>
          </cell>
          <cell r="AX309">
            <v>1.9817218780517578</v>
          </cell>
          <cell r="AY309">
            <v>1.9817218780517578</v>
          </cell>
          <cell r="AZ309">
            <v>1.9817218780517578</v>
          </cell>
          <cell r="BA309">
            <v>1.9817218780517578</v>
          </cell>
          <cell r="BB309">
            <v>1.9817218780517578</v>
          </cell>
          <cell r="BC309">
            <v>1.9817218780517578</v>
          </cell>
          <cell r="BD309">
            <v>1.9817218780517578</v>
          </cell>
          <cell r="BE309">
            <v>1.9817218780517578</v>
          </cell>
          <cell r="BF309">
            <v>1.9817218780517578</v>
          </cell>
          <cell r="BG309">
            <v>1.9817218780517578</v>
          </cell>
          <cell r="BH309">
            <v>1.9817218780517578</v>
          </cell>
          <cell r="BI309">
            <v>1.9817218780517578</v>
          </cell>
          <cell r="BJ309">
            <v>1.9817218780517578</v>
          </cell>
        </row>
        <row r="310">
          <cell r="B310">
            <v>262</v>
          </cell>
          <cell r="C310" t="str">
            <v>Disponibilidades/CP+O</v>
          </cell>
          <cell r="D310">
            <v>0.1420064059374983</v>
          </cell>
          <cell r="E310">
            <v>0.13927990788125319</v>
          </cell>
          <cell r="F310">
            <v>0.21000650212019242</v>
          </cell>
          <cell r="G310">
            <v>0.14974867230740532</v>
          </cell>
          <cell r="H310">
            <v>0.14293655471127195</v>
          </cell>
          <cell r="I310">
            <v>0.19337556917799062</v>
          </cell>
          <cell r="J310">
            <v>0.12285822638009751</v>
          </cell>
          <cell r="K310">
            <v>0.13611662050262269</v>
          </cell>
          <cell r="L310">
            <v>0.14110108822524778</v>
          </cell>
          <cell r="M310">
            <v>0.17220264771827123</v>
          </cell>
          <cell r="N310">
            <v>0.15610361662169731</v>
          </cell>
          <cell r="O310">
            <v>0.15481974450595135</v>
          </cell>
          <cell r="P310">
            <v>0.14579556953087383</v>
          </cell>
          <cell r="Q310">
            <v>0.17246173323731068</v>
          </cell>
          <cell r="R310">
            <v>0.15956469573634771</v>
          </cell>
          <cell r="S310">
            <v>0.1677973992726344</v>
          </cell>
          <cell r="T310">
            <v>0.1144489850881058</v>
          </cell>
          <cell r="U310">
            <v>0.14693430882333763</v>
          </cell>
          <cell r="V310">
            <v>0.12201105680899621</v>
          </cell>
          <cell r="W310">
            <v>0.15822449028662183</v>
          </cell>
          <cell r="X310">
            <v>0.12662424614678072</v>
          </cell>
          <cell r="Y310">
            <v>0.1335487012386144</v>
          </cell>
          <cell r="Z310">
            <v>0.15668768219799628</v>
          </cell>
          <cell r="AA310">
            <v>0.14701882686906326</v>
          </cell>
          <cell r="AB310">
            <v>0.16658405878096766</v>
          </cell>
          <cell r="AC310">
            <v>0.14475036725920279</v>
          </cell>
          <cell r="AD310">
            <v>0.11583913809202526</v>
          </cell>
          <cell r="AE310">
            <v>0.15339229642521512</v>
          </cell>
          <cell r="AF310">
            <v>0.12088301160410618</v>
          </cell>
          <cell r="AG310">
            <v>0.10441657021903721</v>
          </cell>
          <cell r="AH310">
            <v>0.12795002635260785</v>
          </cell>
          <cell r="AI310">
            <v>0.14421819429287108</v>
          </cell>
          <cell r="AJ310">
            <v>0.14122200201772425</v>
          </cell>
          <cell r="AK310">
            <v>0.1378236735592947</v>
          </cell>
          <cell r="AL310">
            <v>0.1565494511981565</v>
          </cell>
          <cell r="AM310">
            <v>0.16608556387972001</v>
          </cell>
          <cell r="AN310">
            <v>0.15895082410864736</v>
          </cell>
          <cell r="AO310">
            <v>0.17088188955668945</v>
          </cell>
          <cell r="AP310">
            <v>0.14311377035664793</v>
          </cell>
          <cell r="AQ310">
            <v>0.14711872327128289</v>
          </cell>
          <cell r="AR310">
            <v>0.14711868762969971</v>
          </cell>
          <cell r="AS310">
            <v>0.14711868762969971</v>
          </cell>
          <cell r="AT310">
            <v>0.14711868762969971</v>
          </cell>
          <cell r="AU310">
            <v>0.14711868762969971</v>
          </cell>
          <cell r="AV310">
            <v>0.14711868762969971</v>
          </cell>
          <cell r="AW310">
            <v>0.14711868762969971</v>
          </cell>
          <cell r="AX310">
            <v>0.14711868762969971</v>
          </cell>
          <cell r="AY310">
            <v>0.14711868762969971</v>
          </cell>
          <cell r="AZ310">
            <v>0.14711868762969971</v>
          </cell>
          <cell r="BA310">
            <v>0.14711868762969971</v>
          </cell>
          <cell r="BB310">
            <v>0.14711868762969971</v>
          </cell>
          <cell r="BC310">
            <v>0.14711868762969971</v>
          </cell>
          <cell r="BD310">
            <v>0.14711868762969971</v>
          </cell>
          <cell r="BE310">
            <v>0.14711868762969971</v>
          </cell>
          <cell r="BF310">
            <v>0.14711868762969971</v>
          </cell>
          <cell r="BG310">
            <v>0.14711868762969971</v>
          </cell>
          <cell r="BH310">
            <v>0.14711868762969971</v>
          </cell>
          <cell r="BI310">
            <v>0.14711868762969971</v>
          </cell>
          <cell r="BJ310">
            <v>0.14711868762969971</v>
          </cell>
        </row>
        <row r="311">
          <cell r="B311">
            <v>263</v>
          </cell>
          <cell r="C311" t="str">
            <v>Disponibilidades + inv. valores y depósitos/CP</v>
          </cell>
          <cell r="D311">
            <v>0.62537087359814236</v>
          </cell>
          <cell r="E311">
            <v>0.64114344342460627</v>
          </cell>
          <cell r="F311">
            <v>0.72645583379102707</v>
          </cell>
          <cell r="G311">
            <v>0.63672927918915212</v>
          </cell>
          <cell r="H311">
            <v>0.6654981190281648</v>
          </cell>
          <cell r="I311">
            <v>0.68651575165638812</v>
          </cell>
          <cell r="J311">
            <v>0.62952870397991478</v>
          </cell>
          <cell r="K311">
            <v>0.6083068784081278</v>
          </cell>
          <cell r="L311">
            <v>0.62385206301596496</v>
          </cell>
          <cell r="M311">
            <v>0.69468048603634858</v>
          </cell>
          <cell r="N311">
            <v>0.67199083080203148</v>
          </cell>
          <cell r="O311">
            <v>0.64472394176467118</v>
          </cell>
          <cell r="P311">
            <v>0.64575587308655336</v>
          </cell>
          <cell r="Q311">
            <v>0.68214097378403227</v>
          </cell>
          <cell r="R311">
            <v>0.70869497088514655</v>
          </cell>
          <cell r="S311">
            <v>0.68124676310412879</v>
          </cell>
          <cell r="T311">
            <v>0.63118368271742598</v>
          </cell>
          <cell r="U311">
            <v>0.7156110550391791</v>
          </cell>
          <cell r="V311">
            <v>0.67681946799169868</v>
          </cell>
          <cell r="W311">
            <v>0.72854955230947904</v>
          </cell>
          <cell r="X311">
            <v>0.72783209828821338</v>
          </cell>
          <cell r="Y311">
            <v>0.70935718274910364</v>
          </cell>
          <cell r="Z311">
            <v>0.67410183286456615</v>
          </cell>
          <cell r="AA311">
            <v>0.67078531398450025</v>
          </cell>
          <cell r="AB311">
            <v>0.65674749426793111</v>
          </cell>
          <cell r="AC311">
            <v>0.58716297683403562</v>
          </cell>
          <cell r="AD311">
            <v>0.59577976736427118</v>
          </cell>
          <cell r="AE311">
            <v>0.62455983731746079</v>
          </cell>
          <cell r="AF311">
            <v>0.60150381025356081</v>
          </cell>
          <cell r="AG311">
            <v>0.63916475629419844</v>
          </cell>
          <cell r="AH311">
            <v>0.6476848059910828</v>
          </cell>
          <cell r="AI311">
            <v>0.65961916064930037</v>
          </cell>
          <cell r="AJ311">
            <v>0.67936366145583704</v>
          </cell>
          <cell r="AK311">
            <v>0.67981654099858524</v>
          </cell>
          <cell r="AL311">
            <v>0.69250471829009363</v>
          </cell>
          <cell r="AM311">
            <v>0.68716461361317804</v>
          </cell>
          <cell r="AN311">
            <v>0.71201987989907478</v>
          </cell>
          <cell r="AO311">
            <v>0.76693862901445675</v>
          </cell>
          <cell r="AP311">
            <v>0.79069444835820524</v>
          </cell>
          <cell r="AQ311">
            <v>0.7340331685846625</v>
          </cell>
          <cell r="AR311">
            <v>0.73403310775756836</v>
          </cell>
          <cell r="AS311">
            <v>0.73403310775756836</v>
          </cell>
          <cell r="AT311">
            <v>0.73403310775756836</v>
          </cell>
          <cell r="AU311">
            <v>0.73403310775756836</v>
          </cell>
          <cell r="AV311">
            <v>0.73403310775756836</v>
          </cell>
          <cell r="AW311">
            <v>0.73403310775756836</v>
          </cell>
          <cell r="AX311">
            <v>0.73403310775756836</v>
          </cell>
          <cell r="AY311">
            <v>0.73403310775756836</v>
          </cell>
          <cell r="AZ311">
            <v>0.73403310775756836</v>
          </cell>
          <cell r="BA311">
            <v>0.73403310775756836</v>
          </cell>
          <cell r="BB311">
            <v>0.73403310775756836</v>
          </cell>
          <cell r="BC311">
            <v>0.73403310775756836</v>
          </cell>
          <cell r="BD311">
            <v>0.73403310775756836</v>
          </cell>
          <cell r="BE311">
            <v>0.73403310775756836</v>
          </cell>
          <cell r="BF311">
            <v>0.73403310775756836</v>
          </cell>
          <cell r="BG311">
            <v>0.73403310775756836</v>
          </cell>
          <cell r="BH311">
            <v>0.73403310775756836</v>
          </cell>
          <cell r="BI311">
            <v>0.73403310775756836</v>
          </cell>
          <cell r="BJ311">
            <v>0.73403310775756836</v>
          </cell>
        </row>
        <row r="313">
          <cell r="B313" t="str">
            <v>Productividad/Operativos (MDP)</v>
          </cell>
        </row>
        <row r="314">
          <cell r="B314">
            <v>264</v>
          </cell>
          <cell r="C314" t="str">
            <v>Activos Totales/Empleados</v>
          </cell>
          <cell r="D314">
            <v>264</v>
          </cell>
          <cell r="E314">
            <v>41.703301993542574</v>
          </cell>
          <cell r="F314">
            <v>43.415527381935391</v>
          </cell>
          <cell r="G314">
            <v>41.84805471495536</v>
          </cell>
          <cell r="H314">
            <v>41.626572465452234</v>
          </cell>
          <cell r="I314">
            <v>42.307745893350017</v>
          </cell>
          <cell r="J314">
            <v>42.522637034574863</v>
          </cell>
          <cell r="K314">
            <v>42.68722992607713</v>
          </cell>
          <cell r="L314">
            <v>41.610453805437004</v>
          </cell>
          <cell r="M314">
            <v>43.977510455031549</v>
          </cell>
          <cell r="N314">
            <v>43.483230922000708</v>
          </cell>
          <cell r="O314">
            <v>43.234475307042857</v>
          </cell>
          <cell r="P314">
            <v>43.139147451399751</v>
          </cell>
          <cell r="Q314">
            <v>44.336970891126427</v>
          </cell>
          <cell r="R314">
            <v>44.623191108128367</v>
          </cell>
          <cell r="S314">
            <v>44.926846959272673</v>
          </cell>
          <cell r="T314">
            <v>43.588772760415935</v>
          </cell>
          <cell r="U314">
            <v>45.246722547215413</v>
          </cell>
          <cell r="V314">
            <v>43.997902455569204</v>
          </cell>
          <cell r="W314">
            <v>45.223605541624345</v>
          </cell>
          <cell r="X314">
            <v>45.279189583275183</v>
          </cell>
          <cell r="Y314">
            <v>45.327459432736283</v>
          </cell>
          <cell r="Z314">
            <v>44.495708144874456</v>
          </cell>
          <cell r="AA314">
            <v>43.787160228172581</v>
          </cell>
          <cell r="AB314">
            <v>43.600194465543808</v>
          </cell>
          <cell r="AC314">
            <v>42.758645032204939</v>
          </cell>
          <cell r="AD314">
            <v>44.089614116697661</v>
          </cell>
          <cell r="AE314">
            <v>43.478986200349894</v>
          </cell>
          <cell r="AF314">
            <v>44.120900659907001</v>
          </cell>
          <cell r="AG314">
            <v>45.566356724855694</v>
          </cell>
          <cell r="AH314">
            <v>46.444590537474724</v>
          </cell>
          <cell r="AI314">
            <v>44.956707715091724</v>
          </cell>
          <cell r="AJ314">
            <v>45.690703569293433</v>
          </cell>
          <cell r="AK314">
            <v>46.647815719108081</v>
          </cell>
          <cell r="AL314">
            <v>47.025911769634583</v>
          </cell>
          <cell r="AM314">
            <v>47.935403509110913</v>
          </cell>
          <cell r="AN314">
            <v>47.723232437082672</v>
          </cell>
          <cell r="AO314">
            <v>49.481973597638444</v>
          </cell>
          <cell r="AP314">
            <v>51.784809242430491</v>
          </cell>
          <cell r="AQ314">
            <v>49.821378252914556</v>
          </cell>
          <cell r="AR314">
            <v>49.82135009765625</v>
          </cell>
          <cell r="AS314">
            <v>49.82135009765625</v>
          </cell>
          <cell r="AT314">
            <v>49.82135009765625</v>
          </cell>
          <cell r="AU314">
            <v>49.82135009765625</v>
          </cell>
          <cell r="AV314">
            <v>49.82135009765625</v>
          </cell>
          <cell r="AW314">
            <v>49.82135009765625</v>
          </cell>
          <cell r="AX314">
            <v>49.82135009765625</v>
          </cell>
          <cell r="AY314">
            <v>49.82135009765625</v>
          </cell>
          <cell r="AZ314">
            <v>49.82135009765625</v>
          </cell>
          <cell r="BA314">
            <v>49.82135009765625</v>
          </cell>
          <cell r="BB314">
            <v>49.82135009765625</v>
          </cell>
          <cell r="BC314">
            <v>49.82135009765625</v>
          </cell>
          <cell r="BD314">
            <v>49.82135009765625</v>
          </cell>
          <cell r="BE314">
            <v>49.82135009765625</v>
          </cell>
          <cell r="BF314">
            <v>49.82135009765625</v>
          </cell>
          <cell r="BG314">
            <v>49.82135009765625</v>
          </cell>
          <cell r="BH314">
            <v>49.82135009765625</v>
          </cell>
          <cell r="BI314">
            <v>49.82135009765625</v>
          </cell>
          <cell r="BJ314">
            <v>49.82135009765625</v>
          </cell>
        </row>
        <row r="315">
          <cell r="B315">
            <v>265</v>
          </cell>
          <cell r="C315" t="str">
            <v>Activos Totales/Sucursales</v>
          </cell>
          <cell r="D315">
            <v>265</v>
          </cell>
          <cell r="E315">
            <v>617.45922840466926</v>
          </cell>
          <cell r="F315">
            <v>646.9419813153803</v>
          </cell>
          <cell r="G315">
            <v>623.19983974404431</v>
          </cell>
          <cell r="H315">
            <v>616.43684343670532</v>
          </cell>
          <cell r="I315">
            <v>635.50490832504147</v>
          </cell>
          <cell r="J315">
            <v>642.82561694081869</v>
          </cell>
          <cell r="K315">
            <v>647.7220496637168</v>
          </cell>
          <cell r="L315">
            <v>641.71697093860621</v>
          </cell>
          <cell r="M315">
            <v>682.35680353705754</v>
          </cell>
          <cell r="N315">
            <v>674.45828636057422</v>
          </cell>
          <cell r="O315">
            <v>670.51655046629833</v>
          </cell>
          <cell r="P315">
            <v>669.76322253833428</v>
          </cell>
          <cell r="Q315">
            <v>681.26824880584661</v>
          </cell>
          <cell r="R315">
            <v>689.10113148401319</v>
          </cell>
          <cell r="S315">
            <v>704.1924143291069</v>
          </cell>
          <cell r="T315">
            <v>688.62571652039685</v>
          </cell>
          <cell r="U315">
            <v>712.12454725633961</v>
          </cell>
          <cell r="V315">
            <v>691.37828527894158</v>
          </cell>
          <cell r="W315">
            <v>708.32123369720239</v>
          </cell>
          <cell r="X315">
            <v>725.47942437954157</v>
          </cell>
          <cell r="Y315">
            <v>719.23754327590018</v>
          </cell>
          <cell r="Z315">
            <v>703.14113755703943</v>
          </cell>
          <cell r="AA315">
            <v>692.58234133982205</v>
          </cell>
          <cell r="AB315">
            <v>694.0548236047938</v>
          </cell>
          <cell r="AC315">
            <v>680.51349394255442</v>
          </cell>
          <cell r="AD315">
            <v>700.44486730211815</v>
          </cell>
          <cell r="AE315">
            <v>692.65854270122634</v>
          </cell>
          <cell r="AF315">
            <v>703.00940377381619</v>
          </cell>
          <cell r="AG315">
            <v>725.2306831737194</v>
          </cell>
          <cell r="AH315">
            <v>742.23371819387182</v>
          </cell>
          <cell r="AI315">
            <v>723.56506177660162</v>
          </cell>
          <cell r="AJ315">
            <v>737.02971776503341</v>
          </cell>
          <cell r="AK315">
            <v>754.80633218986634</v>
          </cell>
          <cell r="AL315">
            <v>763.97446963545144</v>
          </cell>
          <cell r="AM315">
            <v>776.30798801002231</v>
          </cell>
          <cell r="AN315">
            <v>772.88227158695656</v>
          </cell>
          <cell r="AO315">
            <v>798.43781798440114</v>
          </cell>
          <cell r="AP315">
            <v>838.03258872469416</v>
          </cell>
          <cell r="AQ315">
            <v>808.1149473681869</v>
          </cell>
          <cell r="AR315">
            <v>808.11474609375</v>
          </cell>
          <cell r="AS315">
            <v>808.11474609375</v>
          </cell>
          <cell r="AT315">
            <v>808.11474609375</v>
          </cell>
          <cell r="AU315">
            <v>808.11474609375</v>
          </cell>
          <cell r="AV315">
            <v>808.11474609375</v>
          </cell>
          <cell r="AW315">
            <v>808.11474609375</v>
          </cell>
          <cell r="AX315">
            <v>808.11474609375</v>
          </cell>
          <cell r="AY315">
            <v>808.11474609375</v>
          </cell>
          <cell r="AZ315">
            <v>808.11474609375</v>
          </cell>
          <cell r="BA315">
            <v>808.11474609375</v>
          </cell>
          <cell r="BB315">
            <v>808.11474609375</v>
          </cell>
          <cell r="BC315">
            <v>808.11474609375</v>
          </cell>
          <cell r="BD315">
            <v>808.11474609375</v>
          </cell>
          <cell r="BE315">
            <v>808.11474609375</v>
          </cell>
          <cell r="BF315">
            <v>808.11474609375</v>
          </cell>
          <cell r="BG315">
            <v>808.11474609375</v>
          </cell>
          <cell r="BH315">
            <v>808.11474609375</v>
          </cell>
          <cell r="BI315">
            <v>808.11474609375</v>
          </cell>
          <cell r="BJ315">
            <v>808.11474609375</v>
          </cell>
        </row>
        <row r="316">
          <cell r="B316">
            <v>266</v>
          </cell>
          <cell r="C316" t="str">
            <v>Resultado Neto/Empleados</v>
          </cell>
          <cell r="D316">
            <v>266</v>
          </cell>
          <cell r="E316">
            <v>266</v>
          </cell>
          <cell r="F316">
            <v>266</v>
          </cell>
          <cell r="G316">
            <v>266</v>
          </cell>
          <cell r="H316">
            <v>266</v>
          </cell>
          <cell r="I316">
            <v>266</v>
          </cell>
          <cell r="J316">
            <v>266</v>
          </cell>
          <cell r="K316">
            <v>266</v>
          </cell>
          <cell r="L316">
            <v>266</v>
          </cell>
          <cell r="M316">
            <v>266</v>
          </cell>
          <cell r="N316">
            <v>266</v>
          </cell>
          <cell r="O316">
            <v>266</v>
          </cell>
          <cell r="P316">
            <v>266</v>
          </cell>
          <cell r="Q316">
            <v>266</v>
          </cell>
          <cell r="R316">
            <v>266</v>
          </cell>
          <cell r="S316">
            <v>266</v>
          </cell>
          <cell r="T316">
            <v>266</v>
          </cell>
          <cell r="U316">
            <v>266</v>
          </cell>
          <cell r="V316">
            <v>266</v>
          </cell>
          <cell r="W316">
            <v>266</v>
          </cell>
          <cell r="X316">
            <v>266</v>
          </cell>
          <cell r="Y316">
            <v>266</v>
          </cell>
          <cell r="Z316">
            <v>266</v>
          </cell>
          <cell r="AA316">
            <v>266</v>
          </cell>
          <cell r="AB316">
            <v>266</v>
          </cell>
          <cell r="AC316">
            <v>266</v>
          </cell>
          <cell r="AD316">
            <v>266</v>
          </cell>
          <cell r="AE316">
            <v>266</v>
          </cell>
          <cell r="AF316">
            <v>266</v>
          </cell>
          <cell r="AG316">
            <v>266</v>
          </cell>
          <cell r="AH316">
            <v>266</v>
          </cell>
          <cell r="AI316">
            <v>266</v>
          </cell>
          <cell r="AJ316">
            <v>266</v>
          </cell>
          <cell r="AK316">
            <v>266</v>
          </cell>
          <cell r="AL316">
            <v>266</v>
          </cell>
          <cell r="AM316">
            <v>266</v>
          </cell>
          <cell r="AN316">
            <v>266</v>
          </cell>
          <cell r="AO316">
            <v>266</v>
          </cell>
          <cell r="AP316">
            <v>266</v>
          </cell>
          <cell r="AQ316">
            <v>266</v>
          </cell>
          <cell r="AR316">
            <v>266</v>
          </cell>
          <cell r="AS316">
            <v>266</v>
          </cell>
          <cell r="AT316">
            <v>266</v>
          </cell>
          <cell r="AU316">
            <v>266</v>
          </cell>
          <cell r="AV316">
            <v>266</v>
          </cell>
          <cell r="AW316">
            <v>266</v>
          </cell>
          <cell r="AX316">
            <v>266</v>
          </cell>
          <cell r="AY316">
            <v>266</v>
          </cell>
          <cell r="AZ316">
            <v>266</v>
          </cell>
          <cell r="BA316">
            <v>266</v>
          </cell>
          <cell r="BB316">
            <v>266</v>
          </cell>
          <cell r="BC316">
            <v>266</v>
          </cell>
          <cell r="BD316">
            <v>266</v>
          </cell>
          <cell r="BE316">
            <v>266</v>
          </cell>
          <cell r="BF316">
            <v>266</v>
          </cell>
          <cell r="BG316">
            <v>266</v>
          </cell>
          <cell r="BH316">
            <v>266</v>
          </cell>
          <cell r="BI316">
            <v>266</v>
          </cell>
          <cell r="BJ316">
            <v>266</v>
          </cell>
        </row>
        <row r="317">
          <cell r="B317">
            <v>267</v>
          </cell>
          <cell r="C317" t="str">
            <v>Resultado Neto/Sucursales</v>
          </cell>
          <cell r="D317">
            <v>267</v>
          </cell>
          <cell r="E317">
            <v>267</v>
          </cell>
          <cell r="F317">
            <v>267</v>
          </cell>
          <cell r="G317">
            <v>267</v>
          </cell>
          <cell r="H317">
            <v>267</v>
          </cell>
          <cell r="I317">
            <v>267</v>
          </cell>
          <cell r="J317">
            <v>267</v>
          </cell>
          <cell r="K317">
            <v>267</v>
          </cell>
          <cell r="L317">
            <v>267</v>
          </cell>
          <cell r="M317">
            <v>267</v>
          </cell>
          <cell r="N317">
            <v>267</v>
          </cell>
          <cell r="O317">
            <v>267</v>
          </cell>
          <cell r="P317">
            <v>267</v>
          </cell>
          <cell r="Q317">
            <v>267</v>
          </cell>
          <cell r="R317">
            <v>267</v>
          </cell>
          <cell r="S317">
            <v>267</v>
          </cell>
          <cell r="T317">
            <v>267</v>
          </cell>
          <cell r="U317">
            <v>267</v>
          </cell>
          <cell r="V317">
            <v>267</v>
          </cell>
          <cell r="W317">
            <v>267</v>
          </cell>
          <cell r="X317">
            <v>267</v>
          </cell>
          <cell r="Y317">
            <v>267</v>
          </cell>
          <cell r="Z317">
            <v>267</v>
          </cell>
          <cell r="AA317">
            <v>267</v>
          </cell>
          <cell r="AB317">
            <v>267</v>
          </cell>
          <cell r="AC317">
            <v>267</v>
          </cell>
          <cell r="AD317">
            <v>267</v>
          </cell>
          <cell r="AE317">
            <v>267</v>
          </cell>
          <cell r="AF317">
            <v>267</v>
          </cell>
          <cell r="AG317">
            <v>267</v>
          </cell>
          <cell r="AH317">
            <v>267</v>
          </cell>
          <cell r="AI317">
            <v>267</v>
          </cell>
          <cell r="AJ317">
            <v>267</v>
          </cell>
          <cell r="AK317">
            <v>267</v>
          </cell>
          <cell r="AL317">
            <v>267</v>
          </cell>
          <cell r="AM317">
            <v>267</v>
          </cell>
          <cell r="AN317">
            <v>267</v>
          </cell>
          <cell r="AO317">
            <v>267</v>
          </cell>
          <cell r="AP317">
            <v>267</v>
          </cell>
          <cell r="AQ317">
            <v>267</v>
          </cell>
          <cell r="AR317">
            <v>267</v>
          </cell>
          <cell r="AS317">
            <v>267</v>
          </cell>
          <cell r="AT317">
            <v>267</v>
          </cell>
          <cell r="AU317">
            <v>267</v>
          </cell>
          <cell r="AV317">
            <v>267</v>
          </cell>
          <cell r="AW317">
            <v>267</v>
          </cell>
          <cell r="AX317">
            <v>267</v>
          </cell>
          <cell r="AY317">
            <v>267</v>
          </cell>
          <cell r="AZ317">
            <v>267</v>
          </cell>
          <cell r="BA317">
            <v>267</v>
          </cell>
          <cell r="BB317">
            <v>267</v>
          </cell>
          <cell r="BC317">
            <v>267</v>
          </cell>
          <cell r="BD317">
            <v>267</v>
          </cell>
          <cell r="BE317">
            <v>267</v>
          </cell>
          <cell r="BF317">
            <v>267</v>
          </cell>
          <cell r="BG317">
            <v>267</v>
          </cell>
          <cell r="BH317">
            <v>267</v>
          </cell>
          <cell r="BI317">
            <v>267</v>
          </cell>
          <cell r="BJ317">
            <v>267</v>
          </cell>
        </row>
        <row r="318">
          <cell r="B318">
            <v>268</v>
          </cell>
          <cell r="C318" t="str">
            <v>GAP/Empleados</v>
          </cell>
          <cell r="D318">
            <v>268</v>
          </cell>
          <cell r="E318">
            <v>0.3453416972893828</v>
          </cell>
          <cell r="F318">
            <v>0.45967853575287848</v>
          </cell>
          <cell r="G318">
            <v>0.57495023552827385</v>
          </cell>
          <cell r="H318">
            <v>0.68278222972115421</v>
          </cell>
          <cell r="I318">
            <v>0.78448911250138009</v>
          </cell>
          <cell r="J318">
            <v>0.89553387732328404</v>
          </cell>
          <cell r="K318">
            <v>1.0032423100896697</v>
          </cell>
          <cell r="L318">
            <v>1.1026677712226087</v>
          </cell>
          <cell r="M318">
            <v>1.2116702550885823</v>
          </cell>
          <cell r="N318">
            <v>1.3143385407974368</v>
          </cell>
          <cell r="O318">
            <v>0.12015753168750667</v>
          </cell>
          <cell r="P318">
            <v>0.23867400575529343</v>
          </cell>
          <cell r="Q318">
            <v>0.35928204336276831</v>
          </cell>
          <cell r="R318">
            <v>0.4774780864598579</v>
          </cell>
          <cell r="S318">
            <v>0.59012626370766352</v>
          </cell>
          <cell r="T318">
            <v>0.7010030603670877</v>
          </cell>
          <cell r="U318">
            <v>0.82429367929947461</v>
          </cell>
          <cell r="V318">
            <v>0.94678069457989833</v>
          </cell>
          <cell r="W318">
            <v>1.0628947030784857</v>
          </cell>
          <cell r="X318">
            <v>1.1779242303935249</v>
          </cell>
          <cell r="Y318">
            <v>1.3047233160155023</v>
          </cell>
          <cell r="Z318">
            <v>1.4384182342853118</v>
          </cell>
          <cell r="AA318">
            <v>0.11895577762931187</v>
          </cell>
          <cell r="AB318">
            <v>0.23751053739757685</v>
          </cell>
          <cell r="AC318">
            <v>0.36154512587608634</v>
          </cell>
          <cell r="AD318">
            <v>0.48644331412932879</v>
          </cell>
          <cell r="AE318">
            <v>0.60677268911826454</v>
          </cell>
          <cell r="AF318">
            <v>0.72780535358903542</v>
          </cell>
          <cell r="AG318">
            <v>0.85505930036732558</v>
          </cell>
          <cell r="AH318">
            <v>0.97748600094122573</v>
          </cell>
          <cell r="AI318">
            <v>1.0959666665628245</v>
          </cell>
          <cell r="AJ318">
            <v>1.2223149152255703</v>
          </cell>
          <cell r="AK318">
            <v>1.3467933800282166</v>
          </cell>
          <cell r="AL318">
            <v>1.450321677062961</v>
          </cell>
          <cell r="AM318">
            <v>0.12555992986316442</v>
          </cell>
          <cell r="AN318">
            <v>0.25340056508570247</v>
          </cell>
          <cell r="AO318">
            <v>0.39100700590388071</v>
          </cell>
          <cell r="AP318">
            <v>0.5200812241124515</v>
          </cell>
          <cell r="AQ318">
            <v>0.65224269479495267</v>
          </cell>
          <cell r="AR318">
            <v>0.65224266052246094</v>
          </cell>
          <cell r="AS318">
            <v>0.65224266052246094</v>
          </cell>
          <cell r="AT318">
            <v>0.65224266052246094</v>
          </cell>
          <cell r="AU318">
            <v>0.65224266052246094</v>
          </cell>
          <cell r="AV318">
            <v>0.65224266052246094</v>
          </cell>
          <cell r="AW318">
            <v>0.65224266052246094</v>
          </cell>
          <cell r="AX318">
            <v>0.65224266052246094</v>
          </cell>
          <cell r="AY318">
            <v>0.65224266052246094</v>
          </cell>
          <cell r="AZ318">
            <v>0.65224266052246094</v>
          </cell>
          <cell r="BA318">
            <v>0.65224266052246094</v>
          </cell>
          <cell r="BB318">
            <v>0.65224266052246094</v>
          </cell>
          <cell r="BC318">
            <v>0.65224266052246094</v>
          </cell>
          <cell r="BD318">
            <v>0.65224266052246094</v>
          </cell>
          <cell r="BE318">
            <v>0.65224266052246094</v>
          </cell>
          <cell r="BF318">
            <v>0.65224266052246094</v>
          </cell>
          <cell r="BG318">
            <v>0.65224266052246094</v>
          </cell>
          <cell r="BH318">
            <v>0.65224266052246094</v>
          </cell>
          <cell r="BI318">
            <v>0.65224266052246094</v>
          </cell>
          <cell r="BJ318">
            <v>0.65224266052246094</v>
          </cell>
        </row>
        <row r="319">
          <cell r="B319">
            <v>269</v>
          </cell>
          <cell r="C319" t="str">
            <v>GAP/Sucursales</v>
          </cell>
          <cell r="D319">
            <v>269</v>
          </cell>
          <cell r="E319">
            <v>5.1131303218454693</v>
          </cell>
          <cell r="F319">
            <v>6.8497461765685728</v>
          </cell>
          <cell r="G319">
            <v>8.562139795567866</v>
          </cell>
          <cell r="H319">
            <v>10.111140493090105</v>
          </cell>
          <cell r="I319">
            <v>11.783815729132119</v>
          </cell>
          <cell r="J319">
            <v>13.538015450774337</v>
          </cell>
          <cell r="K319">
            <v>15.222870318030973</v>
          </cell>
          <cell r="L319">
            <v>17.005357004977874</v>
          </cell>
          <cell r="M319">
            <v>18.800323930309734</v>
          </cell>
          <cell r="N319">
            <v>20.386399564329103</v>
          </cell>
          <cell r="O319">
            <v>1.8635039071823203</v>
          </cell>
          <cell r="P319">
            <v>3.7055686232763376</v>
          </cell>
          <cell r="Q319">
            <v>5.5206172995035852</v>
          </cell>
          <cell r="R319">
            <v>7.3735356317530316</v>
          </cell>
          <cell r="S319">
            <v>9.2497574729878718</v>
          </cell>
          <cell r="T319">
            <v>11.074611744211687</v>
          </cell>
          <cell r="U319">
            <v>12.973310112458655</v>
          </cell>
          <cell r="V319">
            <v>14.877609536383682</v>
          </cell>
          <cell r="W319">
            <v>16.64774133680746</v>
          </cell>
          <cell r="X319">
            <v>18.873124728898826</v>
          </cell>
          <cell r="Y319">
            <v>20.702814678116344</v>
          </cell>
          <cell r="Z319">
            <v>22.730530105175294</v>
          </cell>
          <cell r="AA319">
            <v>1.881525784204672</v>
          </cell>
          <cell r="AB319">
            <v>3.78083942419175</v>
          </cell>
          <cell r="AC319">
            <v>5.7540723435582821</v>
          </cell>
          <cell r="AD319">
            <v>7.7280495518394652</v>
          </cell>
          <cell r="AE319">
            <v>9.6664233305462659</v>
          </cell>
          <cell r="AF319">
            <v>11.596635608913649</v>
          </cell>
          <cell r="AG319">
            <v>13.609059076280625</v>
          </cell>
          <cell r="AH319">
            <v>15.621260959888581</v>
          </cell>
          <cell r="AI319">
            <v>17.639262950974931</v>
          </cell>
          <cell r="AJ319">
            <v>19.716974058463251</v>
          </cell>
          <cell r="AK319">
            <v>21.792406690979956</v>
          </cell>
          <cell r="AL319">
            <v>23.561664034559644</v>
          </cell>
          <cell r="AM319">
            <v>2.0334276837416483</v>
          </cell>
          <cell r="AN319">
            <v>4.1038461638795987</v>
          </cell>
          <cell r="AO319">
            <v>6.3092629075208917</v>
          </cell>
          <cell r="AP319">
            <v>8.4164646151279197</v>
          </cell>
          <cell r="AQ319">
            <v>10.579536124026696</v>
          </cell>
          <cell r="AR319">
            <v>10.57952880859375</v>
          </cell>
          <cell r="AS319">
            <v>10.57952880859375</v>
          </cell>
          <cell r="AT319">
            <v>10.57952880859375</v>
          </cell>
          <cell r="AU319">
            <v>10.57952880859375</v>
          </cell>
          <cell r="AV319">
            <v>10.57952880859375</v>
          </cell>
          <cell r="AW319">
            <v>10.57952880859375</v>
          </cell>
          <cell r="AX319">
            <v>10.57952880859375</v>
          </cell>
          <cell r="AY319">
            <v>10.57952880859375</v>
          </cell>
          <cell r="AZ319">
            <v>10.57952880859375</v>
          </cell>
          <cell r="BA319">
            <v>10.57952880859375</v>
          </cell>
          <cell r="BB319">
            <v>10.57952880859375</v>
          </cell>
          <cell r="BC319">
            <v>10.57952880859375</v>
          </cell>
          <cell r="BD319">
            <v>10.57952880859375</v>
          </cell>
          <cell r="BE319">
            <v>10.57952880859375</v>
          </cell>
          <cell r="BF319">
            <v>10.57952880859375</v>
          </cell>
          <cell r="BG319">
            <v>10.57952880859375</v>
          </cell>
          <cell r="BH319">
            <v>10.57952880859375</v>
          </cell>
          <cell r="BI319">
            <v>10.57952880859375</v>
          </cell>
          <cell r="BJ319">
            <v>10.57952880859375</v>
          </cell>
        </row>
      </sheetData>
      <sheetData sheetId="17">
        <row r="7">
          <cell r="B7">
            <v>1</v>
          </cell>
          <cell r="C7" t="str">
            <v>Activos</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row>
        <row r="8">
          <cell r="B8">
            <v>2</v>
          </cell>
          <cell r="C8" t="str">
            <v>Cartera Vigente</v>
          </cell>
          <cell r="E8">
            <v>-1.7209680026720076E-2</v>
          </cell>
          <cell r="F8">
            <v>-2.4299108677399983E-2</v>
          </cell>
          <cell r="G8">
            <v>1.6967541922529417E-2</v>
          </cell>
          <cell r="H8">
            <v>-6.1130705555959564E-3</v>
          </cell>
          <cell r="I8">
            <v>-1.183191692099389E-2</v>
          </cell>
          <cell r="J8">
            <v>3.456662725315196E-5</v>
          </cell>
          <cell r="K8">
            <v>3.3651859411424345E-3</v>
          </cell>
          <cell r="L8">
            <v>2.2087193847485365E-3</v>
          </cell>
          <cell r="M8">
            <v>-2.0680382637268957E-2</v>
          </cell>
          <cell r="N8">
            <v>2.1625004005933979E-2</v>
          </cell>
          <cell r="O8">
            <v>1.8510475255177905E-3</v>
          </cell>
          <cell r="P8">
            <v>-2.5819702511613585E-3</v>
          </cell>
          <cell r="Q8">
            <v>-3.7148519970258143E-3</v>
          </cell>
          <cell r="R8">
            <v>-4.0570347924790973E-3</v>
          </cell>
          <cell r="S8">
            <v>2.4406062943810869E-3</v>
          </cell>
          <cell r="T8">
            <v>8.4294753037971182E-3</v>
          </cell>
          <cell r="U8">
            <v>-1.3495811441004923E-2</v>
          </cell>
          <cell r="V8">
            <v>1.5794802169409761E-2</v>
          </cell>
          <cell r="W8">
            <v>-9.3525874093656758E-3</v>
          </cell>
          <cell r="X8">
            <v>-4.3626492593445976E-3</v>
          </cell>
          <cell r="Y8">
            <v>2.3441386355013694E-3</v>
          </cell>
          <cell r="Z8">
            <v>1.5956697179594248E-2</v>
          </cell>
          <cell r="AA8">
            <v>2.7276225574360824E-3</v>
          </cell>
          <cell r="AB8">
            <v>1.9824240926339387E-3</v>
          </cell>
          <cell r="AC8">
            <v>1.0886028782893797E-2</v>
          </cell>
          <cell r="AD8">
            <v>-1.0588516417648242E-2</v>
          </cell>
          <cell r="AE8">
            <v>7.3959697556073012E-3</v>
          </cell>
          <cell r="AF8">
            <v>-9.0323831728467141E-4</v>
          </cell>
          <cell r="AG8">
            <v>-1.1144938887667655E-2</v>
          </cell>
          <cell r="AH8">
            <v>9.3459726196654103E-4</v>
          </cell>
          <cell r="AI8">
            <v>5.0050575409932296E-4</v>
          </cell>
          <cell r="AJ8">
            <v>-2.2761378434481561E-3</v>
          </cell>
          <cell r="AK8">
            <v>-1.9224058811755373E-3</v>
          </cell>
          <cell r="AL8">
            <v>1.880116755143546E-3</v>
          </cell>
          <cell r="AM8">
            <v>-8.3895873594989068E-3</v>
          </cell>
          <cell r="AN8">
            <v>2.4106108517670255E-3</v>
          </cell>
          <cell r="AO8">
            <v>-1.4935647552097753E-2</v>
          </cell>
          <cell r="AP8">
            <v>-2.065710907315188E-2</v>
          </cell>
          <cell r="AQ8">
            <v>2.4028930678694382E-2</v>
          </cell>
          <cell r="AR8">
            <v>2.4028927087783813E-2</v>
          </cell>
          <cell r="AS8">
            <v>2.4028927087783813E-2</v>
          </cell>
          <cell r="AT8">
            <v>2.4028927087783813E-2</v>
          </cell>
          <cell r="AU8">
            <v>2.4028927087783813E-2</v>
          </cell>
          <cell r="AV8">
            <v>2.4028927087783813E-2</v>
          </cell>
          <cell r="AW8">
            <v>2.4028927087783813E-2</v>
          </cell>
          <cell r="AX8">
            <v>2.4028927087783813E-2</v>
          </cell>
          <cell r="AY8">
            <v>2.4028927087783813E-2</v>
          </cell>
          <cell r="AZ8">
            <v>2.4028927087783813E-2</v>
          </cell>
          <cell r="BA8">
            <v>2.4028927087783813E-2</v>
          </cell>
          <cell r="BB8">
            <v>2.4028927087783813E-2</v>
          </cell>
          <cell r="BC8">
            <v>2.4028927087783813E-2</v>
          </cell>
          <cell r="BD8">
            <v>2.4028927087783813E-2</v>
          </cell>
          <cell r="BE8">
            <v>2.4028927087783813E-2</v>
          </cell>
          <cell r="BF8">
            <v>2.4028927087783813E-2</v>
          </cell>
          <cell r="BG8">
            <v>2.4028927087783813E-2</v>
          </cell>
          <cell r="BH8">
            <v>2.4028927087783813E-2</v>
          </cell>
          <cell r="BI8">
            <v>2.4028927087783813E-2</v>
          </cell>
          <cell r="BJ8">
            <v>2.4028927087783813E-2</v>
          </cell>
        </row>
        <row r="9">
          <cell r="B9">
            <v>3</v>
          </cell>
          <cell r="C9" t="str">
            <v>Cartera Vencida</v>
          </cell>
          <cell r="E9">
            <v>2.917336734506587E-4</v>
          </cell>
          <cell r="F9">
            <v>6.0248130685044976E-5</v>
          </cell>
          <cell r="G9">
            <v>1.9657949981574056E-3</v>
          </cell>
          <cell r="H9">
            <v>8.0515514327173313E-4</v>
          </cell>
          <cell r="I9">
            <v>5.4618096745413791E-4</v>
          </cell>
          <cell r="J9">
            <v>2.3615343289396656E-4</v>
          </cell>
          <cell r="K9">
            <v>8.6426617519099261E-4</v>
          </cell>
          <cell r="L9">
            <v>1.6402486582536256E-3</v>
          </cell>
          <cell r="M9">
            <v>-8.2341674145567159E-4</v>
          </cell>
          <cell r="N9">
            <v>-2.6902547485934507E-3</v>
          </cell>
          <cell r="O9">
            <v>6.7509022190747128E-4</v>
          </cell>
          <cell r="P9">
            <v>-6.9746434678198688E-5</v>
          </cell>
          <cell r="Q9">
            <v>1.2570994826768128E-4</v>
          </cell>
          <cell r="R9">
            <v>3.4103219470590224E-4</v>
          </cell>
          <cell r="S9">
            <v>5.9980572113454977E-4</v>
          </cell>
          <cell r="T9">
            <v>6.8124555468243586E-5</v>
          </cell>
          <cell r="U9">
            <v>-2.1017130452828311E-4</v>
          </cell>
          <cell r="V9">
            <v>8.2228862915849354E-4</v>
          </cell>
          <cell r="W9">
            <v>-5.8267627913786285E-4</v>
          </cell>
          <cell r="X9">
            <v>-8.5786714162531391E-4</v>
          </cell>
          <cell r="Y9">
            <v>1.1981053085734911E-4</v>
          </cell>
          <cell r="Z9">
            <v>-8.7772071928025885E-6</v>
          </cell>
          <cell r="AA9">
            <v>1.2034408322843214E-3</v>
          </cell>
          <cell r="AB9">
            <v>-1.5727408447357288E-4</v>
          </cell>
          <cell r="AC9">
            <v>4.2838707631671913E-4</v>
          </cell>
          <cell r="AD9">
            <v>2.0868601937076847E-5</v>
          </cell>
          <cell r="AE9">
            <v>1.6508556924984957E-3</v>
          </cell>
          <cell r="AF9">
            <v>-1.8132838134327055E-3</v>
          </cell>
          <cell r="AG9">
            <v>4.4468469956985071E-4</v>
          </cell>
          <cell r="AH9">
            <v>-4.3972097917331296E-4</v>
          </cell>
          <cell r="AI9">
            <v>4.4815802844637778E-4</v>
          </cell>
          <cell r="AJ9">
            <v>-1.2236628128051846E-5</v>
          </cell>
          <cell r="AK9">
            <v>-1.216270750735049E-3</v>
          </cell>
          <cell r="AL9">
            <v>-1.1919074103576392E-3</v>
          </cell>
          <cell r="AM9">
            <v>-3.8928180646654806E-4</v>
          </cell>
          <cell r="AN9">
            <v>-4.15072665197639E-4</v>
          </cell>
          <cell r="AO9">
            <v>-2.9247285503704312E-4</v>
          </cell>
          <cell r="AP9">
            <v>-5.7722492955558299E-4</v>
          </cell>
          <cell r="AQ9">
            <v>6.5280071735390223E-4</v>
          </cell>
          <cell r="AR9">
            <v>6.528003141283989E-4</v>
          </cell>
          <cell r="AS9">
            <v>6.528003141283989E-4</v>
          </cell>
          <cell r="AT9">
            <v>6.528003141283989E-4</v>
          </cell>
          <cell r="AU9">
            <v>6.528003141283989E-4</v>
          </cell>
          <cell r="AV9">
            <v>6.528003141283989E-4</v>
          </cell>
          <cell r="AW9">
            <v>6.528003141283989E-4</v>
          </cell>
          <cell r="AX9">
            <v>6.528003141283989E-4</v>
          </cell>
          <cell r="AY9">
            <v>6.528003141283989E-4</v>
          </cell>
          <cell r="AZ9">
            <v>6.528003141283989E-4</v>
          </cell>
          <cell r="BA9">
            <v>6.528003141283989E-4</v>
          </cell>
          <cell r="BB9">
            <v>6.528003141283989E-4</v>
          </cell>
          <cell r="BC9">
            <v>6.528003141283989E-4</v>
          </cell>
          <cell r="BD9">
            <v>6.528003141283989E-4</v>
          </cell>
          <cell r="BE9">
            <v>6.528003141283989E-4</v>
          </cell>
          <cell r="BF9">
            <v>6.528003141283989E-4</v>
          </cell>
          <cell r="BG9">
            <v>6.528003141283989E-4</v>
          </cell>
          <cell r="BH9">
            <v>6.528003141283989E-4</v>
          </cell>
          <cell r="BI9">
            <v>6.528003141283989E-4</v>
          </cell>
          <cell r="BJ9">
            <v>6.528003141283989E-4</v>
          </cell>
        </row>
        <row r="10">
          <cell r="B10">
            <v>4</v>
          </cell>
          <cell r="C10" t="str">
            <v>Estimaciones Preventivas</v>
          </cell>
          <cell r="E10">
            <v>-7.396571510126862E-5</v>
          </cell>
          <cell r="F10">
            <v>4.8465086715305389E-4</v>
          </cell>
          <cell r="G10">
            <v>-1.5546749468445878E-3</v>
          </cell>
          <cell r="H10">
            <v>-2.6619465400957998E-4</v>
          </cell>
          <cell r="I10">
            <v>3.6189994915488896E-4</v>
          </cell>
          <cell r="J10">
            <v>-4.437010683903328E-4</v>
          </cell>
          <cell r="K10">
            <v>4.7052158324390608E-5</v>
          </cell>
          <cell r="L10">
            <v>-5.808751085765243E-4</v>
          </cell>
          <cell r="M10">
            <v>9.4079721594232321E-4</v>
          </cell>
          <cell r="N10">
            <v>1.5041215048157801E-3</v>
          </cell>
          <cell r="O10">
            <v>-2.1773749033938278E-4</v>
          </cell>
          <cell r="P10">
            <v>-9.6335775010294999E-5</v>
          </cell>
          <cell r="Q10">
            <v>-7.4139209259613953E-5</v>
          </cell>
          <cell r="R10">
            <v>-2.9897943456326168E-4</v>
          </cell>
          <cell r="S10">
            <v>-1.2533616354699906E-4</v>
          </cell>
          <cell r="T10">
            <v>-6.0564080799179604E-4</v>
          </cell>
          <cell r="U10">
            <v>3.0196457373195609E-4</v>
          </cell>
          <cell r="V10">
            <v>-1.100150056887815E-3</v>
          </cell>
          <cell r="W10">
            <v>5.087961336192881E-4</v>
          </cell>
          <cell r="X10">
            <v>8.5261009307048899E-4</v>
          </cell>
          <cell r="Y10">
            <v>-6.488682848124136E-4</v>
          </cell>
          <cell r="Z10">
            <v>-2.5562008956788243E-4</v>
          </cell>
          <cell r="AA10">
            <v>-9.6951601594471096E-4</v>
          </cell>
          <cell r="AB10">
            <v>6.9434530766767505E-5</v>
          </cell>
          <cell r="AC10">
            <v>4.0525958690930744E-4</v>
          </cell>
          <cell r="AD10">
            <v>7.4743396761854652E-4</v>
          </cell>
          <cell r="AE10">
            <v>-6.2126666735505889E-4</v>
          </cell>
          <cell r="AF10">
            <v>-4.1252976278501746E-4</v>
          </cell>
          <cell r="AG10">
            <v>7.4511386998330278E-4</v>
          </cell>
          <cell r="AH10">
            <v>3.4818473817276735E-4</v>
          </cell>
          <cell r="AI10">
            <v>-2.0973646838904486E-4</v>
          </cell>
          <cell r="AJ10">
            <v>3.3599697238267251E-4</v>
          </cell>
          <cell r="AK10">
            <v>7.5066753542909342E-4</v>
          </cell>
          <cell r="AL10">
            <v>9.6864578694999537E-4</v>
          </cell>
          <cell r="AM10">
            <v>4.6858053475375833E-4</v>
          </cell>
          <cell r="AN10">
            <v>1.0103876917429144E-4</v>
          </cell>
          <cell r="AO10">
            <v>5.7576929002148627E-4</v>
          </cell>
          <cell r="AP10">
            <v>8.3445726167842918E-4</v>
          </cell>
          <cell r="AQ10">
            <v>-7.1715980190628983E-4</v>
          </cell>
          <cell r="AR10">
            <v>-7.1715936064720154E-4</v>
          </cell>
          <cell r="AS10">
            <v>-7.1715936064720154E-4</v>
          </cell>
          <cell r="AT10">
            <v>-7.1715936064720154E-4</v>
          </cell>
          <cell r="AU10">
            <v>-7.1715936064720154E-4</v>
          </cell>
          <cell r="AV10">
            <v>-7.1715936064720154E-4</v>
          </cell>
          <cell r="AW10">
            <v>-7.1715936064720154E-4</v>
          </cell>
          <cell r="AX10">
            <v>-7.1715936064720154E-4</v>
          </cell>
          <cell r="AY10">
            <v>-7.1715936064720154E-4</v>
          </cell>
          <cell r="AZ10">
            <v>-7.1715936064720154E-4</v>
          </cell>
          <cell r="BA10">
            <v>-7.1715936064720154E-4</v>
          </cell>
          <cell r="BB10">
            <v>-7.1715936064720154E-4</v>
          </cell>
          <cell r="BC10">
            <v>-7.1715936064720154E-4</v>
          </cell>
          <cell r="BD10">
            <v>-7.1715936064720154E-4</v>
          </cell>
          <cell r="BE10">
            <v>-7.1715936064720154E-4</v>
          </cell>
          <cell r="BF10">
            <v>-7.1715936064720154E-4</v>
          </cell>
          <cell r="BG10">
            <v>-7.1715936064720154E-4</v>
          </cell>
          <cell r="BH10">
            <v>-7.1715936064720154E-4</v>
          </cell>
          <cell r="BI10">
            <v>-7.1715936064720154E-4</v>
          </cell>
          <cell r="BJ10">
            <v>-7.1715936064720154E-4</v>
          </cell>
        </row>
        <row r="11">
          <cell r="B11">
            <v>5</v>
          </cell>
          <cell r="C11" t="str">
            <v>Inversiones en valores</v>
          </cell>
          <cell r="E11">
            <v>2.0013087982347744E-2</v>
          </cell>
          <cell r="F11">
            <v>-1.6630775844838686E-2</v>
          </cell>
          <cell r="G11">
            <v>2.2411018748538791E-3</v>
          </cell>
          <cell r="H11">
            <v>1.9258979962086087E-2</v>
          </cell>
          <cell r="I11">
            <v>-2.2691788213103636E-2</v>
          </cell>
          <cell r="J11">
            <v>1.9581652999103694E-2</v>
          </cell>
          <cell r="K11">
            <v>-2.1648297680785078E-2</v>
          </cell>
          <cell r="L11">
            <v>1.3845437091236645E-2</v>
          </cell>
          <cell r="M11">
            <v>-3.9269071733884497E-3</v>
          </cell>
          <cell r="N11">
            <v>1.2534358231836573E-3</v>
          </cell>
          <cell r="O11">
            <v>-7.8311839464546562E-3</v>
          </cell>
          <cell r="P11">
            <v>-2.1795224128084434E-3</v>
          </cell>
          <cell r="Q11">
            <v>4.987732146257029E-3</v>
          </cell>
          <cell r="R11">
            <v>5.6683015805768511E-3</v>
          </cell>
          <cell r="S11">
            <v>-1.0327163878554591E-2</v>
          </cell>
          <cell r="T11">
            <v>1.4724744562053527E-2</v>
          </cell>
          <cell r="U11">
            <v>5.720744497636765E-3</v>
          </cell>
          <cell r="V11">
            <v>1.4419641059763566E-3</v>
          </cell>
          <cell r="W11">
            <v>5.2253763483730009E-3</v>
          </cell>
          <cell r="X11">
            <v>4.7961314690199708E-3</v>
          </cell>
          <cell r="Y11">
            <v>-7.1588763039612258E-3</v>
          </cell>
          <cell r="Z11">
            <v>-1.1715225251820005E-2</v>
          </cell>
          <cell r="AA11">
            <v>-5.2803078494668698E-3</v>
          </cell>
          <cell r="AB11">
            <v>-1.3343345899552383E-2</v>
          </cell>
          <cell r="AC11">
            <v>-2.3677031097787737E-2</v>
          </cell>
          <cell r="AD11">
            <v>2.1679893667210293E-2</v>
          </cell>
          <cell r="AE11">
            <v>-2.0987308805545668E-3</v>
          </cell>
          <cell r="AF11">
            <v>8.0842715935082188E-3</v>
          </cell>
          <cell r="AG11">
            <v>2.7158831677202677E-2</v>
          </cell>
          <cell r="AH11">
            <v>-1.5250677371801025E-2</v>
          </cell>
          <cell r="AI11">
            <v>-2.6461907391583384E-3</v>
          </cell>
          <cell r="AJ11">
            <v>7.7119299111901851E-3</v>
          </cell>
          <cell r="AK11">
            <v>2.8427685511643874E-3</v>
          </cell>
          <cell r="AL11">
            <v>1.411439778656709E-3</v>
          </cell>
          <cell r="AM11">
            <v>-9.0803026030645828E-3</v>
          </cell>
          <cell r="AN11">
            <v>1.1787540527897711E-2</v>
          </cell>
          <cell r="AO11">
            <v>1.8610262116856069E-2</v>
          </cell>
          <cell r="AP11">
            <v>2.30953389904614E-2</v>
          </cell>
          <cell r="AQ11">
            <v>-1.5361421699184974E-2</v>
          </cell>
          <cell r="AR11">
            <v>-1.5361420810222626E-2</v>
          </cell>
          <cell r="AS11">
            <v>-1.5361420810222626E-2</v>
          </cell>
          <cell r="AT11">
            <v>-1.5361420810222626E-2</v>
          </cell>
          <cell r="AU11">
            <v>-1.5361420810222626E-2</v>
          </cell>
          <cell r="AV11">
            <v>-1.5361420810222626E-2</v>
          </cell>
          <cell r="AW11">
            <v>-1.5361420810222626E-2</v>
          </cell>
          <cell r="AX11">
            <v>-1.5361420810222626E-2</v>
          </cell>
          <cell r="AY11">
            <v>-1.5361420810222626E-2</v>
          </cell>
          <cell r="AZ11">
            <v>-1.5361420810222626E-2</v>
          </cell>
          <cell r="BA11">
            <v>-1.5361420810222626E-2</v>
          </cell>
          <cell r="BB11">
            <v>-1.5361420810222626E-2</v>
          </cell>
          <cell r="BC11">
            <v>-1.5361420810222626E-2</v>
          </cell>
          <cell r="BD11">
            <v>-1.5361420810222626E-2</v>
          </cell>
          <cell r="BE11">
            <v>-1.5361420810222626E-2</v>
          </cell>
          <cell r="BF11">
            <v>-1.5361420810222626E-2</v>
          </cell>
          <cell r="BG11">
            <v>-1.5361420810222626E-2</v>
          </cell>
          <cell r="BH11">
            <v>-1.5361420810222626E-2</v>
          </cell>
          <cell r="BI11">
            <v>-1.5361420810222626E-2</v>
          </cell>
          <cell r="BJ11">
            <v>-1.5361420810222626E-2</v>
          </cell>
        </row>
        <row r="12">
          <cell r="B12">
            <v>6</v>
          </cell>
          <cell r="C12" t="str">
            <v>Operaciones con Valores y Derivados</v>
          </cell>
          <cell r="E12">
            <v>-3.3316192332310535E-3</v>
          </cell>
          <cell r="F12">
            <v>1.328242216407724E-2</v>
          </cell>
          <cell r="G12">
            <v>3.4009621274951746E-4</v>
          </cell>
          <cell r="H12">
            <v>-7.230187780575964E-3</v>
          </cell>
          <cell r="I12">
            <v>4.1987525857659011E-3</v>
          </cell>
          <cell r="J12">
            <v>1.1858891017989169E-2</v>
          </cell>
          <cell r="K12">
            <v>7.8536264151460033E-3</v>
          </cell>
          <cell r="L12">
            <v>-1.154376688167566E-2</v>
          </cell>
          <cell r="M12">
            <v>-2.0843393709222696E-3</v>
          </cell>
          <cell r="N12">
            <v>1.401519041400609E-3</v>
          </cell>
          <cell r="O12">
            <v>-2.138258868476961E-3</v>
          </cell>
          <cell r="P12">
            <v>-3.993307676718183E-5</v>
          </cell>
          <cell r="Q12">
            <v>-9.3178014394507888E-3</v>
          </cell>
          <cell r="R12">
            <v>3.7984450801132677E-3</v>
          </cell>
          <cell r="S12">
            <v>8.5944998138256512E-3</v>
          </cell>
          <cell r="T12">
            <v>-2.1867476312829454E-3</v>
          </cell>
          <cell r="U12">
            <v>1.4317405512088155E-3</v>
          </cell>
          <cell r="V12">
            <v>-2.2759291646786001E-3</v>
          </cell>
          <cell r="W12">
            <v>-2.860164274449184E-3</v>
          </cell>
          <cell r="X12">
            <v>4.7197753288266697E-4</v>
          </cell>
          <cell r="Y12">
            <v>-3.9109736844849113E-3</v>
          </cell>
          <cell r="Z12">
            <v>-5.972426169588152E-4</v>
          </cell>
          <cell r="AA12">
            <v>7.1697193593129316E-3</v>
          </cell>
          <cell r="AB12">
            <v>-5.9899652386331825E-4</v>
          </cell>
          <cell r="AC12">
            <v>1.0166492459240395E-3</v>
          </cell>
          <cell r="AD12">
            <v>6.4035977763137741E-3</v>
          </cell>
          <cell r="AE12">
            <v>-1.2219814786247958E-2</v>
          </cell>
          <cell r="AF12">
            <v>-4.0633067922002525E-3</v>
          </cell>
          <cell r="AG12">
            <v>-4.5884026395450958E-3</v>
          </cell>
          <cell r="AH12">
            <v>2.2114929943766251E-3</v>
          </cell>
          <cell r="AI12">
            <v>2.2268467715349446E-3</v>
          </cell>
          <cell r="AJ12">
            <v>-3.9164525978661463E-3</v>
          </cell>
          <cell r="AK12">
            <v>1.0694853502221657E-4</v>
          </cell>
          <cell r="AL12">
            <v>-2.9775753079053224E-3</v>
          </cell>
          <cell r="AM12">
            <v>1.6813430349521957E-3</v>
          </cell>
          <cell r="AN12">
            <v>-2.2558808654479096E-4</v>
          </cell>
          <cell r="AO12">
            <v>-1.4164435742055823E-3</v>
          </cell>
          <cell r="AP12">
            <v>-1.9119431582566154E-3</v>
          </cell>
          <cell r="AQ12">
            <v>5.3947802788155905E-3</v>
          </cell>
          <cell r="AR12">
            <v>5.3947791457176208E-3</v>
          </cell>
          <cell r="AS12">
            <v>5.3947791457176208E-3</v>
          </cell>
          <cell r="AT12">
            <v>5.3947791457176208E-3</v>
          </cell>
          <cell r="AU12">
            <v>5.3947791457176208E-3</v>
          </cell>
          <cell r="AV12">
            <v>5.3947791457176208E-3</v>
          </cell>
          <cell r="AW12">
            <v>5.3947791457176208E-3</v>
          </cell>
          <cell r="AX12">
            <v>5.3947791457176208E-3</v>
          </cell>
          <cell r="AY12">
            <v>5.3947791457176208E-3</v>
          </cell>
          <cell r="AZ12">
            <v>5.3947791457176208E-3</v>
          </cell>
          <cell r="BA12">
            <v>5.3947791457176208E-3</v>
          </cell>
          <cell r="BB12">
            <v>5.3947791457176208E-3</v>
          </cell>
          <cell r="BC12">
            <v>5.3947791457176208E-3</v>
          </cell>
          <cell r="BD12">
            <v>5.3947791457176208E-3</v>
          </cell>
          <cell r="BE12">
            <v>5.3947791457176208E-3</v>
          </cell>
          <cell r="BF12">
            <v>5.3947791457176208E-3</v>
          </cell>
          <cell r="BG12">
            <v>5.3947791457176208E-3</v>
          </cell>
          <cell r="BH12">
            <v>5.3947791457176208E-3</v>
          </cell>
          <cell r="BI12">
            <v>5.3947791457176208E-3</v>
          </cell>
          <cell r="BJ12">
            <v>5.3947791457176208E-3</v>
          </cell>
        </row>
        <row r="13">
          <cell r="B13">
            <v>7</v>
          </cell>
          <cell r="C13" t="str">
            <v>Disponibilidades y cuentas de margen</v>
          </cell>
          <cell r="E13">
            <v>3.2606598002600101E-3</v>
          </cell>
          <cell r="F13">
            <v>3.3384321673231826E-2</v>
          </cell>
          <cell r="G13">
            <v>-2.9576045937925968E-2</v>
          </cell>
          <cell r="H13">
            <v>-4.4509311015375197E-3</v>
          </cell>
          <cell r="I13">
            <v>2.8504492806376652E-2</v>
          </cell>
          <cell r="J13">
            <v>-3.9375396988841391E-2</v>
          </cell>
          <cell r="K13">
            <v>8.1621156070483813E-3</v>
          </cell>
          <cell r="L13">
            <v>5.8902448177978045E-3</v>
          </cell>
          <cell r="M13">
            <v>1.0284865214262529E-2</v>
          </cell>
          <cell r="N13">
            <v>-7.6122262887768216E-3</v>
          </cell>
          <cell r="O13">
            <v>9.4825697312694857E-4</v>
          </cell>
          <cell r="P13">
            <v>-7.2375423002566247E-3</v>
          </cell>
          <cell r="Q13">
            <v>1.5392839945106263E-2</v>
          </cell>
          <cell r="R13">
            <v>-1.2294244614369398E-2</v>
          </cell>
          <cell r="S13">
            <v>6.5279777379016468E-3</v>
          </cell>
          <cell r="T13">
            <v>-2.872132784384486E-2</v>
          </cell>
          <cell r="U13">
            <v>1.5643419986134222E-2</v>
          </cell>
          <cell r="V13">
            <v>-1.2461983772674559E-2</v>
          </cell>
          <cell r="W13">
            <v>2.0616604871348032E-2</v>
          </cell>
          <cell r="X13">
            <v>-2.0812646077504257E-2</v>
          </cell>
          <cell r="Y13">
            <v>5.2917957480076577E-3</v>
          </cell>
          <cell r="Z13">
            <v>1.8931186528742483E-2</v>
          </cell>
          <cell r="AA13">
            <v>-8.8330337293348604E-3</v>
          </cell>
          <cell r="AB13">
            <v>1.3546304496951225E-2</v>
          </cell>
          <cell r="AC13">
            <v>-1.3286810903873833E-2</v>
          </cell>
          <cell r="AD13">
            <v>-1.7745623452389989E-2</v>
          </cell>
          <cell r="AE13">
            <v>2.6341863002237093E-2</v>
          </cell>
          <cell r="AF13">
            <v>-2.0309987110321948E-2</v>
          </cell>
          <cell r="AG13">
            <v>-1.0853031797627269E-2</v>
          </cell>
          <cell r="AH13">
            <v>1.284425783919585E-2</v>
          </cell>
          <cell r="AI13">
            <v>8.8563017330887811E-3</v>
          </cell>
          <cell r="AJ13">
            <v>-3.4321357993437607E-3</v>
          </cell>
          <cell r="AK13">
            <v>-1.35482129662437E-3</v>
          </cell>
          <cell r="AL13">
            <v>1.2808920054854275E-2</v>
          </cell>
          <cell r="AM13">
            <v>6.1551537868403255E-3</v>
          </cell>
          <cell r="AN13">
            <v>-5.8308344843363419E-3</v>
          </cell>
          <cell r="AO13">
            <v>3.927617490031024E-3</v>
          </cell>
          <cell r="AP13">
            <v>-1.7429449741097669E-2</v>
          </cell>
          <cell r="AQ13">
            <v>5.3202114791946892E-3</v>
          </cell>
          <cell r="AR13">
            <v>5.3202100098133087E-3</v>
          </cell>
          <cell r="AS13">
            <v>5.3202100098133087E-3</v>
          </cell>
          <cell r="AT13">
            <v>5.3202100098133087E-3</v>
          </cell>
          <cell r="AU13">
            <v>5.3202100098133087E-3</v>
          </cell>
          <cell r="AV13">
            <v>5.3202100098133087E-3</v>
          </cell>
          <cell r="AW13">
            <v>5.3202100098133087E-3</v>
          </cell>
          <cell r="AX13">
            <v>5.3202100098133087E-3</v>
          </cell>
          <cell r="AY13">
            <v>5.3202100098133087E-3</v>
          </cell>
          <cell r="AZ13">
            <v>5.3202100098133087E-3</v>
          </cell>
          <cell r="BA13">
            <v>5.3202100098133087E-3</v>
          </cell>
          <cell r="BB13">
            <v>5.3202100098133087E-3</v>
          </cell>
          <cell r="BC13">
            <v>5.3202100098133087E-3</v>
          </cell>
          <cell r="BD13">
            <v>5.3202100098133087E-3</v>
          </cell>
          <cell r="BE13">
            <v>5.3202100098133087E-3</v>
          </cell>
          <cell r="BF13">
            <v>5.3202100098133087E-3</v>
          </cell>
          <cell r="BG13">
            <v>5.3202100098133087E-3</v>
          </cell>
          <cell r="BH13">
            <v>5.3202100098133087E-3</v>
          </cell>
          <cell r="BI13">
            <v>5.3202100098133087E-3</v>
          </cell>
          <cell r="BJ13">
            <v>5.3202100098133087E-3</v>
          </cell>
        </row>
        <row r="14">
          <cell r="B14">
            <v>8</v>
          </cell>
          <cell r="C14" t="str">
            <v>Otros Activos</v>
          </cell>
          <cell r="E14">
            <v>-2.9502164810060183E-3</v>
          </cell>
          <cell r="F14">
            <v>-6.2817583129084476E-3</v>
          </cell>
          <cell r="G14">
            <v>9.6161858764803876E-3</v>
          </cell>
          <cell r="H14">
            <v>-2.0037510136388104E-3</v>
          </cell>
          <cell r="I14">
            <v>9.1237882534578318E-4</v>
          </cell>
          <cell r="J14">
            <v>8.1078339799917076E-3</v>
          </cell>
          <cell r="K14">
            <v>1.3560513839329102E-3</v>
          </cell>
          <cell r="L14">
            <v>-1.1460007961784258E-2</v>
          </cell>
          <cell r="M14">
            <v>1.6289383492830378E-2</v>
          </cell>
          <cell r="N14">
            <v>-1.548159933796367E-2</v>
          </cell>
          <cell r="O14">
            <v>6.7127855847186613E-3</v>
          </cell>
          <cell r="P14">
            <v>1.2205050250682192E-2</v>
          </cell>
          <cell r="Q14">
            <v>-7.399489393894787E-3</v>
          </cell>
          <cell r="R14">
            <v>6.8424799860157259E-3</v>
          </cell>
          <cell r="S14">
            <v>-7.710389525141359E-3</v>
          </cell>
          <cell r="T14">
            <v>8.2913718618007337E-3</v>
          </cell>
          <cell r="U14">
            <v>-9.3918868631784891E-3</v>
          </cell>
          <cell r="V14">
            <v>-2.2209919103036713E-3</v>
          </cell>
          <cell r="W14">
            <v>-1.3555349390387605E-2</v>
          </cell>
          <cell r="X14">
            <v>1.9912443383501066E-2</v>
          </cell>
          <cell r="Y14">
            <v>3.9629733588920635E-3</v>
          </cell>
          <cell r="Z14">
            <v>-2.2311018542797156E-2</v>
          </cell>
          <cell r="AA14">
            <v>3.9820748457131128E-3</v>
          </cell>
          <cell r="AB14">
            <v>-1.4985466124626257E-3</v>
          </cell>
          <cell r="AC14">
            <v>2.4227517309617697E-2</v>
          </cell>
          <cell r="AD14">
            <v>-5.1765414304150159E-4</v>
          </cell>
          <cell r="AE14">
            <v>-2.0448876116185177E-2</v>
          </cell>
          <cell r="AF14">
            <v>1.9418074202516289E-2</v>
          </cell>
          <cell r="AG14">
            <v>-1.7622569219157835E-3</v>
          </cell>
          <cell r="AH14">
            <v>-6.4813448273737251E-4</v>
          </cell>
          <cell r="AI14">
            <v>-9.1758850796220814E-3</v>
          </cell>
          <cell r="AJ14">
            <v>1.5890359852132052E-3</v>
          </cell>
          <cell r="AK14">
            <v>7.9311330691933524E-4</v>
          </cell>
          <cell r="AL14">
            <v>-1.2899639657341755E-2</v>
          </cell>
          <cell r="AM14">
            <v>9.5540944124837823E-3</v>
          </cell>
          <cell r="AN14">
            <v>-7.8276949127601414E-3</v>
          </cell>
          <cell r="AO14">
            <v>-6.4690849155683017E-3</v>
          </cell>
          <cell r="AP14">
            <v>1.6645930649921925E-2</v>
          </cell>
          <cell r="AQ14">
            <v>-1.9318141652967302E-2</v>
          </cell>
          <cell r="AR14">
            <v>-1.9318133592605591E-2</v>
          </cell>
          <cell r="AS14">
            <v>-1.9318133592605591E-2</v>
          </cell>
          <cell r="AT14">
            <v>-1.9318133592605591E-2</v>
          </cell>
          <cell r="AU14">
            <v>-1.9318133592605591E-2</v>
          </cell>
          <cell r="AV14">
            <v>-1.9318133592605591E-2</v>
          </cell>
          <cell r="AW14">
            <v>-1.9318133592605591E-2</v>
          </cell>
          <cell r="AX14">
            <v>-1.9318133592605591E-2</v>
          </cell>
          <cell r="AY14">
            <v>-1.9318133592605591E-2</v>
          </cell>
          <cell r="AZ14">
            <v>-1.9318133592605591E-2</v>
          </cell>
          <cell r="BA14">
            <v>-1.9318133592605591E-2</v>
          </cell>
          <cell r="BB14">
            <v>-1.9318133592605591E-2</v>
          </cell>
          <cell r="BC14">
            <v>-1.9318133592605591E-2</v>
          </cell>
          <cell r="BD14">
            <v>-1.9318133592605591E-2</v>
          </cell>
          <cell r="BE14">
            <v>-1.9318133592605591E-2</v>
          </cell>
          <cell r="BF14">
            <v>-1.9318133592605591E-2</v>
          </cell>
          <cell r="BG14">
            <v>-1.9318133592605591E-2</v>
          </cell>
          <cell r="BH14">
            <v>-1.9318133592605591E-2</v>
          </cell>
          <cell r="BI14">
            <v>-1.9318133592605591E-2</v>
          </cell>
          <cell r="BJ14">
            <v>-1.9318133592605591E-2</v>
          </cell>
        </row>
        <row r="15">
          <cell r="B15">
            <v>9</v>
          </cell>
          <cell r="C15" t="str">
            <v>Activos productivos netos</v>
          </cell>
          <cell r="E15">
            <v>4.4832257224031058E-2</v>
          </cell>
          <cell r="F15">
            <v>-3.7218755473820586E-2</v>
          </cell>
          <cell r="G15">
            <v>2.1302788811999984E-2</v>
          </cell>
          <cell r="H15">
            <v>-1.1044529828473482E-2</v>
          </cell>
          <cell r="I15">
            <v>-4.0476987859142666E-3</v>
          </cell>
          <cell r="J15">
            <v>2.0360064101468067E-2</v>
          </cell>
          <cell r="K15">
            <v>-1.8467145161717213E-2</v>
          </cell>
          <cell r="L15">
            <v>3.8201958126271585E-2</v>
          </cell>
          <cell r="M15">
            <v>-5.8016965768529438E-2</v>
          </cell>
          <cell r="N15">
            <v>1.0630219143580866E-2</v>
          </cell>
          <cell r="O15">
            <v>2.5732169130914473E-2</v>
          </cell>
          <cell r="P15">
            <v>-2.6807506074816967E-2</v>
          </cell>
          <cell r="Q15">
            <v>-1.0326135851633556E-2</v>
          </cell>
          <cell r="R15">
            <v>-1.1174410706597304E-2</v>
          </cell>
          <cell r="S15">
            <v>5.3705256726409578E-3</v>
          </cell>
          <cell r="T15">
            <v>-5.1253389527338156E-3</v>
          </cell>
          <cell r="U15">
            <v>-1.4114138257213416E-2</v>
          </cell>
          <cell r="V15">
            <v>1.0742021598763474E-2</v>
          </cell>
          <cell r="W15">
            <v>1.97470647659308E-2</v>
          </cell>
          <cell r="X15">
            <v>-3.1233351772233853E-2</v>
          </cell>
          <cell r="Y15">
            <v>5.5889507523170234E-3</v>
          </cell>
          <cell r="Z15">
            <v>4.2334843955334378E-2</v>
          </cell>
          <cell r="AA15">
            <v>4.1446720452783525E-3</v>
          </cell>
          <cell r="AB15">
            <v>1.9423785949001182E-2</v>
          </cell>
          <cell r="AC15">
            <v>-1.4184676663538509E-2</v>
          </cell>
          <cell r="AD15">
            <v>-1.4904272341955571E-2</v>
          </cell>
          <cell r="AE15">
            <v>2.9491110617807847E-2</v>
          </cell>
          <cell r="AF15">
            <v>-1.1973660759229121E-2</v>
          </cell>
          <cell r="AG15">
            <v>-2.6614234223945155E-2</v>
          </cell>
          <cell r="AH15">
            <v>1.0519085237088444E-3</v>
          </cell>
          <cell r="AI15">
            <v>8.3052386881113938E-3</v>
          </cell>
          <cell r="AJ15">
            <v>-9.2107060659905038E-3</v>
          </cell>
          <cell r="AK15">
            <v>-8.4222540005544078E-3</v>
          </cell>
          <cell r="AL15">
            <v>1.3862026489776191E-2</v>
          </cell>
          <cell r="AM15">
            <v>7.946396292701996E-3</v>
          </cell>
          <cell r="AN15">
            <v>-1.1504683106556834E-2</v>
          </cell>
          <cell r="AO15">
            <v>1.331744304149074E-2</v>
          </cell>
          <cell r="AP15">
            <v>-3.3231138850388087E-2</v>
          </cell>
          <cell r="AQ15">
            <v>3.8184556959848792E-2</v>
          </cell>
          <cell r="AR15">
            <v>3.8184553384780884E-2</v>
          </cell>
          <cell r="AS15">
            <v>3.8184553384780884E-2</v>
          </cell>
          <cell r="AT15">
            <v>3.8184553384780884E-2</v>
          </cell>
          <cell r="AU15">
            <v>3.8184553384780884E-2</v>
          </cell>
          <cell r="AV15">
            <v>3.8184553384780884E-2</v>
          </cell>
          <cell r="AW15">
            <v>3.8184553384780884E-2</v>
          </cell>
          <cell r="AX15">
            <v>3.8184553384780884E-2</v>
          </cell>
          <cell r="AY15">
            <v>3.8184553384780884E-2</v>
          </cell>
          <cell r="AZ15">
            <v>3.8184553384780884E-2</v>
          </cell>
          <cell r="BA15">
            <v>3.8184553384780884E-2</v>
          </cell>
          <cell r="BB15">
            <v>3.8184553384780884E-2</v>
          </cell>
          <cell r="BC15">
            <v>3.8184553384780884E-2</v>
          </cell>
          <cell r="BD15">
            <v>3.8184553384780884E-2</v>
          </cell>
          <cell r="BE15">
            <v>3.8184553384780884E-2</v>
          </cell>
          <cell r="BF15">
            <v>3.8184553384780884E-2</v>
          </cell>
          <cell r="BG15">
            <v>3.8184553384780884E-2</v>
          </cell>
          <cell r="BH15">
            <v>3.8184553384780884E-2</v>
          </cell>
          <cell r="BI15">
            <v>3.8184553384780884E-2</v>
          </cell>
          <cell r="BJ15">
            <v>3.8184553384780884E-2</v>
          </cell>
        </row>
        <row r="16">
          <cell r="B16">
            <v>10</v>
          </cell>
          <cell r="C16" t="str">
            <v>Pasivos</v>
          </cell>
          <cell r="E16">
            <v>1.9042713689292334E-3</v>
          </cell>
          <cell r="F16">
            <v>2.0370218474768942E-3</v>
          </cell>
          <cell r="G16">
            <v>-5.5213988711096951E-3</v>
          </cell>
          <cell r="H16">
            <v>7.1410831858531587E-4</v>
          </cell>
          <cell r="I16">
            <v>8.9132116804646611E-4</v>
          </cell>
          <cell r="J16">
            <v>1.7542640676498911E-3</v>
          </cell>
          <cell r="K16">
            <v>3.2594610288805281E-4</v>
          </cell>
          <cell r="L16">
            <v>-2.706725640812091E-3</v>
          </cell>
          <cell r="M16">
            <v>8.4500725610169303E-3</v>
          </cell>
          <cell r="N16">
            <v>-3.3079191282283649E-3</v>
          </cell>
          <cell r="O16">
            <v>-2.710443292888165E-3</v>
          </cell>
          <cell r="P16">
            <v>3.9717223800085355E-3</v>
          </cell>
          <cell r="Q16">
            <v>1.6606814492670097E-4</v>
          </cell>
          <cell r="R16">
            <v>-3.9156799644290974E-4</v>
          </cell>
          <cell r="S16">
            <v>7.3738965373992826E-4</v>
          </cell>
          <cell r="T16">
            <v>-1.1489959103494485E-4</v>
          </cell>
          <cell r="U16">
            <v>1.7673616600740738E-3</v>
          </cell>
          <cell r="V16">
            <v>-4.1223324228425451E-3</v>
          </cell>
          <cell r="W16">
            <v>5.0692471515650928E-3</v>
          </cell>
          <cell r="X16">
            <v>-9.9065412960352983E-4</v>
          </cell>
          <cell r="Y16">
            <v>-8.5094995596013412E-4</v>
          </cell>
          <cell r="Z16">
            <v>-7.7600207269212795E-4</v>
          </cell>
          <cell r="AA16">
            <v>-9.3581251550285405E-3</v>
          </cell>
          <cell r="AB16">
            <v>2.2048826772307351E-3</v>
          </cell>
          <cell r="AC16">
            <v>-3.7139773816468047E-3</v>
          </cell>
          <cell r="AD16">
            <v>1.4985842596757504E-3</v>
          </cell>
          <cell r="AE16">
            <v>2.3345092053919103E-3</v>
          </cell>
          <cell r="AF16">
            <v>9.693644576078686E-4</v>
          </cell>
          <cell r="AG16">
            <v>1.987516919882748E-3</v>
          </cell>
          <cell r="AH16">
            <v>4.93622197530863E-3</v>
          </cell>
          <cell r="AI16">
            <v>-4.5146913142035672E-3</v>
          </cell>
          <cell r="AJ16">
            <v>7.4242207286545625E-4</v>
          </cell>
          <cell r="AK16">
            <v>9.8554799758132638E-4</v>
          </cell>
          <cell r="AL16">
            <v>2.9552284959230013E-3</v>
          </cell>
          <cell r="AM16">
            <v>-9.5397630402560551E-5</v>
          </cell>
          <cell r="AN16">
            <v>-7.6053453030322515E-4</v>
          </cell>
          <cell r="AO16">
            <v>1.1833156247180732E-3</v>
          </cell>
          <cell r="AP16">
            <v>3.1323659637169099E-3</v>
          </cell>
          <cell r="AQ16">
            <v>-2.5967682775701606E-3</v>
          </cell>
          <cell r="AR16">
            <v>-2.5967676192522049E-3</v>
          </cell>
          <cell r="AS16">
            <v>-2.5967676192522049E-3</v>
          </cell>
          <cell r="AT16">
            <v>-2.5967676192522049E-3</v>
          </cell>
          <cell r="AU16">
            <v>-2.5967676192522049E-3</v>
          </cell>
          <cell r="AV16">
            <v>-2.5967676192522049E-3</v>
          </cell>
          <cell r="AW16">
            <v>-2.5967676192522049E-3</v>
          </cell>
          <cell r="AX16">
            <v>-2.5967676192522049E-3</v>
          </cell>
          <cell r="AY16">
            <v>-2.5967676192522049E-3</v>
          </cell>
          <cell r="AZ16">
            <v>-2.5967676192522049E-3</v>
          </cell>
          <cell r="BA16">
            <v>-2.5967676192522049E-3</v>
          </cell>
          <cell r="BB16">
            <v>-2.5967676192522049E-3</v>
          </cell>
          <cell r="BC16">
            <v>-2.5967676192522049E-3</v>
          </cell>
          <cell r="BD16">
            <v>-2.5967676192522049E-3</v>
          </cell>
          <cell r="BE16">
            <v>-2.5967676192522049E-3</v>
          </cell>
          <cell r="BF16">
            <v>-2.5967676192522049E-3</v>
          </cell>
          <cell r="BG16">
            <v>-2.5967676192522049E-3</v>
          </cell>
          <cell r="BH16">
            <v>-2.5967676192522049E-3</v>
          </cell>
          <cell r="BI16">
            <v>-2.5967676192522049E-3</v>
          </cell>
          <cell r="BJ16">
            <v>-2.5967676192522049E-3</v>
          </cell>
        </row>
        <row r="17">
          <cell r="B17">
            <v>11</v>
          </cell>
          <cell r="C17" t="str">
            <v>Captación tradicional</v>
          </cell>
          <cell r="E17">
            <v>1.295639946740379E-2</v>
          </cell>
          <cell r="F17">
            <v>-3.0519180978015092E-2</v>
          </cell>
          <cell r="G17">
            <v>6.2843450159321135E-3</v>
          </cell>
          <cell r="H17">
            <v>2.5302054263657725E-2</v>
          </cell>
          <cell r="I17">
            <v>-7.6307191012336961E-3</v>
          </cell>
          <cell r="J17">
            <v>6.8229056922867182E-3</v>
          </cell>
          <cell r="K17">
            <v>3.4523744321038885E-3</v>
          </cell>
          <cell r="L17">
            <v>2.1819143572546884E-2</v>
          </cell>
          <cell r="M17">
            <v>-4.8005875522126207E-2</v>
          </cell>
          <cell r="N17">
            <v>6.0800002517834573E-3</v>
          </cell>
          <cell r="O17">
            <v>6.1497345418599636E-3</v>
          </cell>
          <cell r="P17">
            <v>-1.0818118000160859E-2</v>
          </cell>
          <cell r="Q17">
            <v>2.1668278630947446E-3</v>
          </cell>
          <cell r="R17">
            <v>-2.5988359005323813E-2</v>
          </cell>
          <cell r="S17">
            <v>-6.9460481408510355E-3</v>
          </cell>
          <cell r="T17">
            <v>4.1897726343198605E-2</v>
          </cell>
          <cell r="U17">
            <v>-3.3996827076440583E-2</v>
          </cell>
          <cell r="V17">
            <v>9.9773354058400043E-3</v>
          </cell>
          <cell r="W17">
            <v>-3.1474699340183765E-3</v>
          </cell>
          <cell r="X17">
            <v>-2.2829158447174869E-2</v>
          </cell>
          <cell r="Y17">
            <v>1.4896503118017546E-2</v>
          </cell>
          <cell r="Z17">
            <v>3.1504757155780383E-2</v>
          </cell>
          <cell r="AA17">
            <v>-8.1760202925936776E-3</v>
          </cell>
          <cell r="AB17">
            <v>1.0249688992850725E-2</v>
          </cell>
          <cell r="AC17">
            <v>2.9560404398817353E-3</v>
          </cell>
          <cell r="AD17">
            <v>-2.611857865697953E-3</v>
          </cell>
          <cell r="AE17">
            <v>6.4848124872071145E-3</v>
          </cell>
          <cell r="AF17">
            <v>8.766129830928282E-3</v>
          </cell>
          <cell r="AG17">
            <v>-2.5930594278869457E-2</v>
          </cell>
          <cell r="AH17">
            <v>-3.5319483465241497E-3</v>
          </cell>
          <cell r="AI17">
            <v>1.0398562757652829E-2</v>
          </cell>
          <cell r="AJ17">
            <v>-9.9878248544864601E-3</v>
          </cell>
          <cell r="AK17">
            <v>-1.1351279459231867E-3</v>
          </cell>
          <cell r="AL17">
            <v>-2.5834867452001475E-6</v>
          </cell>
          <cell r="AM17">
            <v>-1.2576003900088506E-2</v>
          </cell>
          <cell r="AN17">
            <v>6.8571254199274456E-3</v>
          </cell>
          <cell r="AO17">
            <v>-1.4396081232731062E-2</v>
          </cell>
          <cell r="AP17">
            <v>-7.8172671414742934E-3</v>
          </cell>
          <cell r="AQ17">
            <v>2.5583801535673689E-2</v>
          </cell>
          <cell r="AR17">
            <v>2.5583788752555847E-2</v>
          </cell>
          <cell r="AS17">
            <v>2.5583788752555847E-2</v>
          </cell>
          <cell r="AT17">
            <v>2.5583788752555847E-2</v>
          </cell>
          <cell r="AU17">
            <v>2.5583788752555847E-2</v>
          </cell>
          <cell r="AV17">
            <v>2.5583788752555847E-2</v>
          </cell>
          <cell r="AW17">
            <v>2.5583788752555847E-2</v>
          </cell>
          <cell r="AX17">
            <v>2.5583788752555847E-2</v>
          </cell>
          <cell r="AY17">
            <v>2.5583788752555847E-2</v>
          </cell>
          <cell r="AZ17">
            <v>2.5583788752555847E-2</v>
          </cell>
          <cell r="BA17">
            <v>2.5583788752555847E-2</v>
          </cell>
          <cell r="BB17">
            <v>2.5583788752555847E-2</v>
          </cell>
          <cell r="BC17">
            <v>2.5583788752555847E-2</v>
          </cell>
          <cell r="BD17">
            <v>2.5583788752555847E-2</v>
          </cell>
          <cell r="BE17">
            <v>2.5583788752555847E-2</v>
          </cell>
          <cell r="BF17">
            <v>2.5583788752555847E-2</v>
          </cell>
          <cell r="BG17">
            <v>2.5583788752555847E-2</v>
          </cell>
          <cell r="BH17">
            <v>2.5583788752555847E-2</v>
          </cell>
          <cell r="BI17">
            <v>2.5583788752555847E-2</v>
          </cell>
          <cell r="BJ17">
            <v>2.5583788752555847E-2</v>
          </cell>
        </row>
        <row r="18">
          <cell r="B18">
            <v>12</v>
          </cell>
          <cell r="C18" t="str">
            <v>Préstamos interbancarios y de otros organismos</v>
          </cell>
          <cell r="E18">
            <v>1.1958909456842637E-2</v>
          </cell>
          <cell r="F18">
            <v>-1.4610060795159561E-2</v>
          </cell>
          <cell r="G18">
            <v>2.5110980202685696E-2</v>
          </cell>
          <cell r="H18">
            <v>-2.7245470738529572E-2</v>
          </cell>
          <cell r="I18">
            <v>-2.1838166695464789E-4</v>
          </cell>
          <cell r="J18">
            <v>1.0670762206765012E-2</v>
          </cell>
          <cell r="K18">
            <v>-5.141391035626601E-3</v>
          </cell>
          <cell r="L18">
            <v>-5.4487546974831963E-3</v>
          </cell>
          <cell r="M18">
            <v>-1.7886921082554685E-3</v>
          </cell>
          <cell r="N18">
            <v>2.0732970582579315E-3</v>
          </cell>
          <cell r="O18">
            <v>6.0010516015393707E-3</v>
          </cell>
          <cell r="P18">
            <v>-5.728661177342588E-3</v>
          </cell>
          <cell r="Q18">
            <v>-5.1850683854657784E-4</v>
          </cell>
          <cell r="R18">
            <v>-3.9076327087129333E-3</v>
          </cell>
          <cell r="S18">
            <v>2.1093049162231075E-2</v>
          </cell>
          <cell r="T18">
            <v>-2.1160485421710978E-2</v>
          </cell>
          <cell r="U18">
            <v>-1.4306778852724213E-3</v>
          </cell>
          <cell r="V18">
            <v>3.600755212869523E-3</v>
          </cell>
          <cell r="W18">
            <v>1.8160769630145689E-3</v>
          </cell>
          <cell r="X18">
            <v>1.1526688470893526E-3</v>
          </cell>
          <cell r="Y18">
            <v>-4.6077681157008325E-3</v>
          </cell>
          <cell r="Z18">
            <v>6.7002624543817703E-3</v>
          </cell>
          <cell r="AA18">
            <v>-9.5587298900674245E-3</v>
          </cell>
          <cell r="AB18">
            <v>1.4725854110621463E-3</v>
          </cell>
          <cell r="AC18">
            <v>-4.843000077241269E-4</v>
          </cell>
          <cell r="AD18">
            <v>9.0968543273023394E-4</v>
          </cell>
          <cell r="AE18">
            <v>4.272406973706901E-3</v>
          </cell>
          <cell r="AF18">
            <v>-6.521584232258475E-3</v>
          </cell>
          <cell r="AG18">
            <v>1.8016677071975983E-2</v>
          </cell>
          <cell r="AH18">
            <v>-7.5654014986825148E-3</v>
          </cell>
          <cell r="AI18">
            <v>-9.3196009611677781E-3</v>
          </cell>
          <cell r="AJ18">
            <v>1.177882592941111E-4</v>
          </cell>
          <cell r="AK18">
            <v>2.1139743899425897E-3</v>
          </cell>
          <cell r="AL18">
            <v>1.0187880167039889E-2</v>
          </cell>
          <cell r="AM18">
            <v>1.1613836500010799E-2</v>
          </cell>
          <cell r="AN18">
            <v>-1.7481329008029307E-2</v>
          </cell>
          <cell r="AO18">
            <v>7.4792463390010479E-3</v>
          </cell>
          <cell r="AP18">
            <v>-6.4059492685402536E-4</v>
          </cell>
          <cell r="AQ18">
            <v>2.0985257243729578E-3</v>
          </cell>
          <cell r="AR18">
            <v>2.0985249429941177E-3</v>
          </cell>
          <cell r="AS18">
            <v>2.0985249429941177E-3</v>
          </cell>
          <cell r="AT18">
            <v>2.0985249429941177E-3</v>
          </cell>
          <cell r="AU18">
            <v>2.0985249429941177E-3</v>
          </cell>
          <cell r="AV18">
            <v>2.0985249429941177E-3</v>
          </cell>
          <cell r="AW18">
            <v>2.0985249429941177E-3</v>
          </cell>
          <cell r="AX18">
            <v>2.0985249429941177E-3</v>
          </cell>
          <cell r="AY18">
            <v>2.0985249429941177E-3</v>
          </cell>
          <cell r="AZ18">
            <v>2.0985249429941177E-3</v>
          </cell>
          <cell r="BA18">
            <v>2.0985249429941177E-3</v>
          </cell>
          <cell r="BB18">
            <v>2.0985249429941177E-3</v>
          </cell>
          <cell r="BC18">
            <v>2.0985249429941177E-3</v>
          </cell>
          <cell r="BD18">
            <v>2.0985249429941177E-3</v>
          </cell>
          <cell r="BE18">
            <v>2.0985249429941177E-3</v>
          </cell>
          <cell r="BF18">
            <v>2.0985249429941177E-3</v>
          </cell>
          <cell r="BG18">
            <v>2.0985249429941177E-3</v>
          </cell>
          <cell r="BH18">
            <v>2.0985249429941177E-3</v>
          </cell>
          <cell r="BI18">
            <v>2.0985249429941177E-3</v>
          </cell>
          <cell r="BJ18">
            <v>2.0985249429941177E-3</v>
          </cell>
        </row>
        <row r="19">
          <cell r="B19">
            <v>13</v>
          </cell>
          <cell r="C19" t="str">
            <v>Obligaciones</v>
          </cell>
          <cell r="E19">
            <v>2.0402081692929355E-2</v>
          </cell>
          <cell r="F19">
            <v>-1.1340071064440238E-2</v>
          </cell>
          <cell r="G19">
            <v>1.1455321718942951E-3</v>
          </cell>
          <cell r="H19">
            <v>1.1268700980603397E-3</v>
          </cell>
          <cell r="I19">
            <v>-1.278512823226087E-3</v>
          </cell>
          <cell r="J19">
            <v>1.6325698954951576E-3</v>
          </cell>
          <cell r="K19">
            <v>3.2300685360503109E-3</v>
          </cell>
          <cell r="L19">
            <v>-1.2515289687892728E-3</v>
          </cell>
          <cell r="M19">
            <v>-2.1286865974369309E-3</v>
          </cell>
          <cell r="N19">
            <v>1.3494564333451711E-3</v>
          </cell>
          <cell r="O19">
            <v>-2.1454800884605496E-3</v>
          </cell>
          <cell r="P19">
            <v>-2.7644595521421345E-4</v>
          </cell>
          <cell r="Q19">
            <v>-1.0696594066006218E-3</v>
          </cell>
          <cell r="R19">
            <v>-2.9131479262885923E-4</v>
          </cell>
          <cell r="S19">
            <v>-6.6090068532848392E-3</v>
          </cell>
          <cell r="T19">
            <v>-9.0443900266955896E-4</v>
          </cell>
          <cell r="U19">
            <v>8.8830840555772853E-3</v>
          </cell>
          <cell r="V19">
            <v>1.6081500061493822E-3</v>
          </cell>
          <cell r="W19">
            <v>2.2611798690842649E-3</v>
          </cell>
          <cell r="X19">
            <v>3.3800290655407184E-4</v>
          </cell>
          <cell r="Y19">
            <v>-4.788554059530839E-4</v>
          </cell>
          <cell r="Z19">
            <v>1.8208903082756259E-3</v>
          </cell>
          <cell r="AA19">
            <v>1.400556953569318E-4</v>
          </cell>
          <cell r="AB19">
            <v>4.9482956656336091E-4</v>
          </cell>
          <cell r="AC19">
            <v>-6.0144958998898518E-4</v>
          </cell>
          <cell r="AD19">
            <v>-3.0758803069864324E-3</v>
          </cell>
          <cell r="AE19">
            <v>2.9315949948183206E-3</v>
          </cell>
          <cell r="AF19">
            <v>1.846105760209063E-4</v>
          </cell>
          <cell r="AG19">
            <v>-2.057745487095114E-3</v>
          </cell>
          <cell r="AH19">
            <v>-2.1612475251913538E-4</v>
          </cell>
          <cell r="AI19">
            <v>9.1378024506927336E-5</v>
          </cell>
          <cell r="AJ19">
            <v>-3.9145313019584987E-3</v>
          </cell>
          <cell r="AK19">
            <v>-7.3170059528408077E-4</v>
          </cell>
          <cell r="AL19">
            <v>-3.702272062837339E-4</v>
          </cell>
          <cell r="AM19">
            <v>3.2838117174238679E-4</v>
          </cell>
          <cell r="AN19">
            <v>5.5033358417638789E-5</v>
          </cell>
          <cell r="AO19">
            <v>-2.7167125641563913E-3</v>
          </cell>
          <cell r="AP19">
            <v>-2.1958494318555025E-3</v>
          </cell>
          <cell r="AQ19">
            <v>9.7641391972805303E-4</v>
          </cell>
          <cell r="AR19">
            <v>9.7641348838806152E-4</v>
          </cell>
          <cell r="AS19">
            <v>9.7641348838806152E-4</v>
          </cell>
          <cell r="AT19">
            <v>9.7641348838806152E-4</v>
          </cell>
          <cell r="AU19">
            <v>9.7641348838806152E-4</v>
          </cell>
          <cell r="AV19">
            <v>9.7641348838806152E-4</v>
          </cell>
          <cell r="AW19">
            <v>9.7641348838806152E-4</v>
          </cell>
          <cell r="AX19">
            <v>9.7641348838806152E-4</v>
          </cell>
          <cell r="AY19">
            <v>9.7641348838806152E-4</v>
          </cell>
          <cell r="AZ19">
            <v>9.7641348838806152E-4</v>
          </cell>
          <cell r="BA19">
            <v>9.7641348838806152E-4</v>
          </cell>
          <cell r="BB19">
            <v>9.7641348838806152E-4</v>
          </cell>
          <cell r="BC19">
            <v>9.7641348838806152E-4</v>
          </cell>
          <cell r="BD19">
            <v>9.7641348838806152E-4</v>
          </cell>
          <cell r="BE19">
            <v>9.7641348838806152E-4</v>
          </cell>
          <cell r="BF19">
            <v>9.7641348838806152E-4</v>
          </cell>
          <cell r="BG19">
            <v>9.7641348838806152E-4</v>
          </cell>
          <cell r="BH19">
            <v>9.7641348838806152E-4</v>
          </cell>
          <cell r="BI19">
            <v>9.7641348838806152E-4</v>
          </cell>
          <cell r="BJ19">
            <v>9.7641348838806152E-4</v>
          </cell>
        </row>
        <row r="20">
          <cell r="B20">
            <v>14</v>
          </cell>
          <cell r="C20" t="str">
            <v>Operaciones con Valores y Derivados (Pasivo)</v>
          </cell>
          <cell r="E20">
            <v>-4.2099808701374447E-2</v>
          </cell>
          <cell r="F20">
            <v>4.2955614788891094E-2</v>
          </cell>
          <cell r="G20">
            <v>-3.1330094739793146E-2</v>
          </cell>
          <cell r="H20">
            <v>1.2509320352850045E-2</v>
          </cell>
          <cell r="I20">
            <v>2.2272390439594392E-3</v>
          </cell>
          <cell r="J20">
            <v>-2.8260350445963534E-2</v>
          </cell>
          <cell r="K20">
            <v>1.6199775444268955E-2</v>
          </cell>
          <cell r="L20">
            <v>-2.7801323714164328E-2</v>
          </cell>
          <cell r="M20">
            <v>4.1610201801212415E-2</v>
          </cell>
          <cell r="N20">
            <v>6.0375134381604467E-3</v>
          </cell>
          <cell r="O20">
            <v>-3.290230744720124E-2</v>
          </cell>
          <cell r="P20">
            <v>1.4768538033823303E-2</v>
          </cell>
          <cell r="Q20">
            <v>1.7674054506520265E-2</v>
          </cell>
          <cell r="R20">
            <v>4.2898779604390314E-3</v>
          </cell>
          <cell r="S20">
            <v>1.8653942949128088E-3</v>
          </cell>
          <cell r="T20">
            <v>-2.6285166565434837E-3</v>
          </cell>
          <cell r="U20">
            <v>2.341423185118835E-2</v>
          </cell>
          <cell r="V20">
            <v>-8.2431682607305157E-3</v>
          </cell>
          <cell r="W20">
            <v>-6.1178352300246819E-3</v>
          </cell>
          <cell r="X20">
            <v>1.132616543728765E-2</v>
          </cell>
          <cell r="Y20">
            <v>-9.0228663572541334E-3</v>
          </cell>
          <cell r="Z20">
            <v>-1.975942811577644E-2</v>
          </cell>
          <cell r="AA20">
            <v>-8.3606717073310133E-3</v>
          </cell>
          <cell r="AB20">
            <v>-1.783739978283172E-2</v>
          </cell>
          <cell r="AC20">
            <v>-1.0876487309305322E-2</v>
          </cell>
          <cell r="AD20">
            <v>1.4653623915441505E-2</v>
          </cell>
          <cell r="AE20">
            <v>-1.007182352676611E-2</v>
          </cell>
          <cell r="AF20">
            <v>-5.2185998670695177E-3</v>
          </cell>
          <cell r="AG20">
            <v>2.718669257630793E-2</v>
          </cell>
          <cell r="AH20">
            <v>-3.1223779997094359E-4</v>
          </cell>
          <cell r="AI20">
            <v>6.322248314532819E-4</v>
          </cell>
          <cell r="AJ20">
            <v>7.2979097365226953E-3</v>
          </cell>
          <cell r="AK20">
            <v>8.0947439089411877E-3</v>
          </cell>
          <cell r="AL20">
            <v>-7.3912520902702505E-4</v>
          </cell>
          <cell r="AM20">
            <v>-1.757978943347302E-2</v>
          </cell>
          <cell r="AN20">
            <v>1.9646411915340334E-2</v>
          </cell>
          <cell r="AO20">
            <v>-7.131654560906836E-3</v>
          </cell>
          <cell r="AP20">
            <v>1.6327975868343364E-2</v>
          </cell>
          <cell r="AQ20">
            <v>-1.8802056222329139E-2</v>
          </cell>
          <cell r="AR20">
            <v>-1.8802046775817871E-2</v>
          </cell>
          <cell r="AS20">
            <v>-1.8802046775817871E-2</v>
          </cell>
          <cell r="AT20">
            <v>-1.8802046775817871E-2</v>
          </cell>
          <cell r="AU20">
            <v>-1.8802046775817871E-2</v>
          </cell>
          <cell r="AV20">
            <v>-1.8802046775817871E-2</v>
          </cell>
          <cell r="AW20">
            <v>-1.8802046775817871E-2</v>
          </cell>
          <cell r="AX20">
            <v>-1.8802046775817871E-2</v>
          </cell>
          <cell r="AY20">
            <v>-1.8802046775817871E-2</v>
          </cell>
          <cell r="AZ20">
            <v>-1.8802046775817871E-2</v>
          </cell>
          <cell r="BA20">
            <v>-1.8802046775817871E-2</v>
          </cell>
          <cell r="BB20">
            <v>-1.8802046775817871E-2</v>
          </cell>
          <cell r="BC20">
            <v>-1.8802046775817871E-2</v>
          </cell>
          <cell r="BD20">
            <v>-1.8802046775817871E-2</v>
          </cell>
          <cell r="BE20">
            <v>-1.8802046775817871E-2</v>
          </cell>
          <cell r="BF20">
            <v>-1.8802046775817871E-2</v>
          </cell>
          <cell r="BG20">
            <v>-1.8802046775817871E-2</v>
          </cell>
          <cell r="BH20">
            <v>-1.8802046775817871E-2</v>
          </cell>
          <cell r="BI20">
            <v>-1.8802046775817871E-2</v>
          </cell>
          <cell r="BJ20">
            <v>-1.8802046775817871E-2</v>
          </cell>
        </row>
        <row r="21">
          <cell r="B21">
            <v>15</v>
          </cell>
          <cell r="C21" t="str">
            <v>Otros Pasivos</v>
          </cell>
          <cell r="E21">
            <v>-1.3133105468721151E-3</v>
          </cell>
          <cell r="F21">
            <v>1.5550719896200715E-2</v>
          </cell>
          <cell r="G21">
            <v>-6.7321615218286501E-3</v>
          </cell>
          <cell r="H21">
            <v>-1.0978665657453202E-2</v>
          </cell>
          <cell r="I21">
            <v>7.7916957155014233E-3</v>
          </cell>
          <cell r="J21">
            <v>1.0888376719066506E-2</v>
          </cell>
          <cell r="K21">
            <v>-1.7414881273908556E-2</v>
          </cell>
          <cell r="L21">
            <v>9.9757381670778633E-3</v>
          </cell>
          <cell r="M21">
            <v>1.8763124987623225E-2</v>
          </cell>
          <cell r="N21">
            <v>-1.8848186309775361E-2</v>
          </cell>
          <cell r="O21">
            <v>2.0186558099374197E-2</v>
          </cell>
          <cell r="P21">
            <v>6.0264094789029832E-3</v>
          </cell>
          <cell r="Q21">
            <v>-1.8086647979541182E-2</v>
          </cell>
          <cell r="R21">
            <v>2.5505860549783765E-2</v>
          </cell>
          <cell r="S21">
            <v>-8.6659988092681051E-3</v>
          </cell>
          <cell r="T21">
            <v>-1.7319184853309633E-2</v>
          </cell>
          <cell r="U21">
            <v>4.8975507150215147E-3</v>
          </cell>
          <cell r="V21">
            <v>-1.1065404786971045E-2</v>
          </cell>
          <cell r="W21">
            <v>1.0257295483509399E-2</v>
          </cell>
          <cell r="X21">
            <v>9.0216671266403203E-3</v>
          </cell>
          <cell r="Y21">
            <v>-1.6379631950698137E-3</v>
          </cell>
          <cell r="Z21">
            <v>-2.1042483875353346E-2</v>
          </cell>
          <cell r="AA21">
            <v>1.6597241039606692E-2</v>
          </cell>
          <cell r="AB21">
            <v>7.8251784895860821E-3</v>
          </cell>
          <cell r="AC21">
            <v>5.2922190854899354E-3</v>
          </cell>
          <cell r="AD21">
            <v>-8.3769869158114574E-3</v>
          </cell>
          <cell r="AE21">
            <v>-1.2824817235743691E-3</v>
          </cell>
          <cell r="AF21">
            <v>3.7588081499866366E-3</v>
          </cell>
          <cell r="AG21">
            <v>-1.5227512962436629E-2</v>
          </cell>
          <cell r="AH21">
            <v>1.6561934373005349E-2</v>
          </cell>
          <cell r="AI21">
            <v>-6.3172559666487826E-3</v>
          </cell>
          <cell r="AJ21">
            <v>7.2290802334936677E-3</v>
          </cell>
          <cell r="AK21">
            <v>-7.356341760095253E-3</v>
          </cell>
          <cell r="AL21">
            <v>-6.1207157690609248E-3</v>
          </cell>
          <cell r="AM21">
            <v>1.8118178031405807E-2</v>
          </cell>
          <cell r="AN21">
            <v>-9.8377762159592708E-3</v>
          </cell>
          <cell r="AO21">
            <v>1.7948517643511241E-2</v>
          </cell>
          <cell r="AP21">
            <v>-2.5418984044426329E-3</v>
          </cell>
          <cell r="AQ21">
            <v>-1.2453453235015677E-2</v>
          </cell>
          <cell r="AR21">
            <v>-1.2453451752662659E-2</v>
          </cell>
          <cell r="AS21">
            <v>-1.2453451752662659E-2</v>
          </cell>
          <cell r="AT21">
            <v>-1.2453451752662659E-2</v>
          </cell>
          <cell r="AU21">
            <v>-1.2453451752662659E-2</v>
          </cell>
          <cell r="AV21">
            <v>-1.2453451752662659E-2</v>
          </cell>
          <cell r="AW21">
            <v>-1.2453451752662659E-2</v>
          </cell>
          <cell r="AX21">
            <v>-1.2453451752662659E-2</v>
          </cell>
          <cell r="AY21">
            <v>-1.2453451752662659E-2</v>
          </cell>
          <cell r="AZ21">
            <v>-1.2453451752662659E-2</v>
          </cell>
          <cell r="BA21">
            <v>-1.2453451752662659E-2</v>
          </cell>
          <cell r="BB21">
            <v>-1.2453451752662659E-2</v>
          </cell>
          <cell r="BC21">
            <v>-1.2453451752662659E-2</v>
          </cell>
          <cell r="BD21">
            <v>-1.2453451752662659E-2</v>
          </cell>
          <cell r="BE21">
            <v>-1.2453451752662659E-2</v>
          </cell>
          <cell r="BF21">
            <v>-1.2453451752662659E-2</v>
          </cell>
          <cell r="BG21">
            <v>-1.2453451752662659E-2</v>
          </cell>
          <cell r="BH21">
            <v>-1.2453451752662659E-2</v>
          </cell>
          <cell r="BI21">
            <v>-1.2453451752662659E-2</v>
          </cell>
          <cell r="BJ21">
            <v>-1.2453451752662659E-2</v>
          </cell>
        </row>
        <row r="22">
          <cell r="B22">
            <v>16</v>
          </cell>
          <cell r="C22" t="str">
            <v>Capital Contable</v>
          </cell>
          <cell r="E22">
            <v>-1.9042713689289559E-3</v>
          </cell>
          <cell r="F22">
            <v>-2.0370218474770607E-3</v>
          </cell>
          <cell r="G22">
            <v>5.5213988711098061E-3</v>
          </cell>
          <cell r="H22">
            <v>-7.1410831858524648E-4</v>
          </cell>
          <cell r="I22">
            <v>-8.9132116804661876E-4</v>
          </cell>
          <cell r="J22">
            <v>-1.7542640676500715E-3</v>
          </cell>
          <cell r="K22">
            <v>-3.2594610288805281E-4</v>
          </cell>
          <cell r="L22">
            <v>2.7067256408122992E-3</v>
          </cell>
          <cell r="M22">
            <v>-8.4500725610169719E-3</v>
          </cell>
          <cell r="N22">
            <v>3.3079191282285175E-3</v>
          </cell>
          <cell r="O22">
            <v>2.7104432928880678E-3</v>
          </cell>
          <cell r="P22">
            <v>-3.9717223800085771E-3</v>
          </cell>
          <cell r="Q22">
            <v>-1.6606814492660382E-4</v>
          </cell>
          <cell r="R22">
            <v>3.9156799644293749E-4</v>
          </cell>
          <cell r="S22">
            <v>-7.3738965374001153E-4</v>
          </cell>
          <cell r="T22">
            <v>1.1489959103491709E-4</v>
          </cell>
          <cell r="U22">
            <v>-1.7673616600740877E-3</v>
          </cell>
          <cell r="V22">
            <v>4.122332422842559E-3</v>
          </cell>
          <cell r="W22">
            <v>-5.069247151564954E-3</v>
          </cell>
          <cell r="X22">
            <v>9.906541296034882E-4</v>
          </cell>
          <cell r="Y22">
            <v>8.509499559600231E-4</v>
          </cell>
          <cell r="Z22">
            <v>7.7600207269218346E-4</v>
          </cell>
          <cell r="AA22">
            <v>9.358125155028485E-3</v>
          </cell>
          <cell r="AB22">
            <v>-2.2048826772307628E-3</v>
          </cell>
          <cell r="AC22">
            <v>3.7139773816467769E-3</v>
          </cell>
          <cell r="AD22">
            <v>-1.4985842596756949E-3</v>
          </cell>
          <cell r="AE22">
            <v>-2.3345092053919242E-3</v>
          </cell>
          <cell r="AF22">
            <v>-9.693644576077437E-4</v>
          </cell>
          <cell r="AG22">
            <v>-1.9875169198828868E-3</v>
          </cell>
          <cell r="AH22">
            <v>-4.9362219753086439E-3</v>
          </cell>
          <cell r="AI22">
            <v>4.5146913142036227E-3</v>
          </cell>
          <cell r="AJ22">
            <v>-7.4242207286551176E-4</v>
          </cell>
          <cell r="AK22">
            <v>-9.8554799758127087E-4</v>
          </cell>
          <cell r="AL22">
            <v>-2.9552284959229874E-3</v>
          </cell>
          <cell r="AM22">
            <v>9.5397630402477285E-5</v>
          </cell>
          <cell r="AN22">
            <v>7.6053453030330842E-4</v>
          </cell>
          <cell r="AO22">
            <v>-1.1833156247179899E-3</v>
          </cell>
          <cell r="AP22">
            <v>-3.1323659637171181E-3</v>
          </cell>
          <cell r="AQ22">
            <v>2.5967682775702577E-3</v>
          </cell>
          <cell r="AR22">
            <v>2.5967676192522049E-3</v>
          </cell>
          <cell r="AS22">
            <v>2.5967676192522049E-3</v>
          </cell>
          <cell r="AT22">
            <v>2.5967676192522049E-3</v>
          </cell>
          <cell r="AU22">
            <v>2.5967676192522049E-3</v>
          </cell>
          <cell r="AV22">
            <v>2.5967676192522049E-3</v>
          </cell>
          <cell r="AW22">
            <v>2.5967676192522049E-3</v>
          </cell>
          <cell r="AX22">
            <v>2.5967676192522049E-3</v>
          </cell>
          <cell r="AY22">
            <v>2.5967676192522049E-3</v>
          </cell>
          <cell r="AZ22">
            <v>2.5967676192522049E-3</v>
          </cell>
          <cell r="BA22">
            <v>2.5967676192522049E-3</v>
          </cell>
          <cell r="BB22">
            <v>2.5967676192522049E-3</v>
          </cell>
          <cell r="BC22">
            <v>2.5967676192522049E-3</v>
          </cell>
          <cell r="BD22">
            <v>2.5967676192522049E-3</v>
          </cell>
          <cell r="BE22">
            <v>2.5967676192522049E-3</v>
          </cell>
          <cell r="BF22">
            <v>2.5967676192522049E-3</v>
          </cell>
          <cell r="BG22">
            <v>2.5967676192522049E-3</v>
          </cell>
          <cell r="BH22">
            <v>2.5967676192522049E-3</v>
          </cell>
          <cell r="BI22">
            <v>2.5967676192522049E-3</v>
          </cell>
          <cell r="BJ22">
            <v>2.5967676192522049E-3</v>
          </cell>
        </row>
        <row r="23">
          <cell r="B23">
            <v>17</v>
          </cell>
          <cell r="C23" t="str">
            <v xml:space="preserve">Capital Contribuido </v>
          </cell>
          <cell r="E23">
            <v>-1.0151468441253891E-3</v>
          </cell>
          <cell r="F23">
            <v>-1.6735058009636899E-3</v>
          </cell>
          <cell r="G23">
            <v>1.2247365803567806E-3</v>
          </cell>
          <cell r="H23">
            <v>3.0957906511935168E-4</v>
          </cell>
          <cell r="I23">
            <v>-1.0726048124617762E-3</v>
          </cell>
          <cell r="J23">
            <v>-3.7593455072306575E-4</v>
          </cell>
          <cell r="K23">
            <v>-2.5928577598255398E-4</v>
          </cell>
          <cell r="L23">
            <v>3.1854240652466614E-4</v>
          </cell>
          <cell r="M23">
            <v>-2.0463391692823046E-3</v>
          </cell>
          <cell r="N23">
            <v>3.2425373097526994E-4</v>
          </cell>
          <cell r="O23">
            <v>2.0999695574479976E-4</v>
          </cell>
          <cell r="P23">
            <v>-1.746816403136453E-5</v>
          </cell>
          <cell r="Q23">
            <v>-5.5440807795453101E-4</v>
          </cell>
          <cell r="R23">
            <v>-3.8445110028099277E-4</v>
          </cell>
          <cell r="S23">
            <v>-6.8342955283113432E-4</v>
          </cell>
          <cell r="T23">
            <v>7.0544606643388463E-4</v>
          </cell>
          <cell r="U23">
            <v>-1.0530499228176698E-3</v>
          </cell>
          <cell r="V23">
            <v>9.2599804005477626E-4</v>
          </cell>
          <cell r="W23">
            <v>-9.1346763284148175E-4</v>
          </cell>
          <cell r="X23">
            <v>-1.5730070470789184E-4</v>
          </cell>
          <cell r="Y23">
            <v>-8.0694620422719354E-6</v>
          </cell>
          <cell r="Z23">
            <v>8.427667273670815E-4</v>
          </cell>
          <cell r="AA23">
            <v>4.6317071640787633E-4</v>
          </cell>
          <cell r="AB23">
            <v>3.3087772403281313E-6</v>
          </cell>
          <cell r="AC23">
            <v>6.5528181125812379E-4</v>
          </cell>
          <cell r="AD23">
            <v>-9.4735577141776689E-4</v>
          </cell>
          <cell r="AE23">
            <v>3.5661211905103213E-4</v>
          </cell>
          <cell r="AF23">
            <v>-4.8994686676632343E-4</v>
          </cell>
          <cell r="AG23">
            <v>-9.8498596034138006E-4</v>
          </cell>
          <cell r="AH23">
            <v>-6.8444428960453413E-4</v>
          </cell>
          <cell r="AI23">
            <v>7.7198618071272831E-4</v>
          </cell>
          <cell r="AJ23">
            <v>-5.7749910522175013E-4</v>
          </cell>
          <cell r="AK23">
            <v>-7.0925330797567271E-4</v>
          </cell>
          <cell r="AL23">
            <v>-3.2050089076673255E-4</v>
          </cell>
          <cell r="AM23">
            <v>-4.9396925051167773E-4</v>
          </cell>
          <cell r="AN23">
            <v>1.5874524827608899E-4</v>
          </cell>
          <cell r="AO23">
            <v>-9.357153737102504E-4</v>
          </cell>
          <cell r="AP23">
            <v>-1.3583836038975061E-3</v>
          </cell>
          <cell r="AQ23">
            <v>9.7945119626680413E-4</v>
          </cell>
          <cell r="AR23">
            <v>9.794505313038826E-4</v>
          </cell>
          <cell r="AS23">
            <v>9.794505313038826E-4</v>
          </cell>
          <cell r="AT23">
            <v>9.794505313038826E-4</v>
          </cell>
          <cell r="AU23">
            <v>9.794505313038826E-4</v>
          </cell>
          <cell r="AV23">
            <v>9.794505313038826E-4</v>
          </cell>
          <cell r="AW23">
            <v>9.794505313038826E-4</v>
          </cell>
          <cell r="AX23">
            <v>9.794505313038826E-4</v>
          </cell>
          <cell r="AY23">
            <v>9.794505313038826E-4</v>
          </cell>
          <cell r="AZ23">
            <v>9.794505313038826E-4</v>
          </cell>
          <cell r="BA23">
            <v>9.794505313038826E-4</v>
          </cell>
          <cell r="BB23">
            <v>9.794505313038826E-4</v>
          </cell>
          <cell r="BC23">
            <v>9.794505313038826E-4</v>
          </cell>
          <cell r="BD23">
            <v>9.794505313038826E-4</v>
          </cell>
          <cell r="BE23">
            <v>9.794505313038826E-4</v>
          </cell>
          <cell r="BF23">
            <v>9.794505313038826E-4</v>
          </cell>
          <cell r="BG23">
            <v>9.794505313038826E-4</v>
          </cell>
          <cell r="BH23">
            <v>9.794505313038826E-4</v>
          </cell>
          <cell r="BI23">
            <v>9.794505313038826E-4</v>
          </cell>
          <cell r="BJ23">
            <v>9.794505313038826E-4</v>
          </cell>
        </row>
        <row r="24">
          <cell r="B24">
            <v>18</v>
          </cell>
          <cell r="C24" t="str">
            <v>Capital Ganado</v>
          </cell>
          <cell r="E24">
            <v>-8.891245248035945E-4</v>
          </cell>
          <cell r="F24">
            <v>-3.6351604651337077E-4</v>
          </cell>
          <cell r="G24">
            <v>4.2966622907530394E-3</v>
          </cell>
          <cell r="H24">
            <v>-1.0236873837045773E-3</v>
          </cell>
          <cell r="I24">
            <v>1.8128364441513667E-4</v>
          </cell>
          <cell r="J24">
            <v>-1.3783295169270127E-3</v>
          </cell>
          <cell r="K24">
            <v>-6.6660326905498835E-5</v>
          </cell>
          <cell r="L24">
            <v>2.3881832342876469E-3</v>
          </cell>
          <cell r="M24">
            <v>-6.4037333917346881E-3</v>
          </cell>
          <cell r="N24">
            <v>2.9836653972532684E-3</v>
          </cell>
          <cell r="O24">
            <v>2.5004463371432542E-3</v>
          </cell>
          <cell r="P24">
            <v>-3.9542542159772126E-3</v>
          </cell>
          <cell r="Q24">
            <v>3.8833993302793413E-4</v>
          </cell>
          <cell r="R24">
            <v>7.7601909672393027E-4</v>
          </cell>
          <cell r="S24">
            <v>-5.3960100908877207E-5</v>
          </cell>
          <cell r="T24">
            <v>-5.9054647539896754E-4</v>
          </cell>
          <cell r="U24">
            <v>-7.1431173725642477E-4</v>
          </cell>
          <cell r="V24">
            <v>3.1963343827877896E-3</v>
          </cell>
          <cell r="W24">
            <v>-4.1557795187234861E-3</v>
          </cell>
          <cell r="X24">
            <v>1.1479548343113835E-3</v>
          </cell>
          <cell r="Y24">
            <v>8.5901941800231585E-4</v>
          </cell>
          <cell r="Z24">
            <v>-6.676465467491538E-5</v>
          </cell>
          <cell r="AA24">
            <v>8.8949544386206156E-3</v>
          </cell>
          <cell r="AB24">
            <v>-2.2081914544710979E-3</v>
          </cell>
          <cell r="AC24">
            <v>3.0586955703886531E-3</v>
          </cell>
          <cell r="AD24">
            <v>-5.5122848825792103E-4</v>
          </cell>
          <cell r="AE24">
            <v>-2.6911213244429633E-3</v>
          </cell>
          <cell r="AF24">
            <v>-4.7941759084141333E-4</v>
          </cell>
          <cell r="AG24">
            <v>-1.0025309595415033E-3</v>
          </cell>
          <cell r="AH24">
            <v>-4.2517776857041237E-3</v>
          </cell>
          <cell r="AI24">
            <v>3.7427051334909048E-3</v>
          </cell>
          <cell r="AJ24">
            <v>-1.6492296764376857E-4</v>
          </cell>
          <cell r="AK24">
            <v>-2.7629468960559123E-4</v>
          </cell>
          <cell r="AL24">
            <v>-2.6347276051562618E-3</v>
          </cell>
          <cell r="AM24">
            <v>5.8936688091415501E-4</v>
          </cell>
          <cell r="AN24">
            <v>6.0178928202722637E-4</v>
          </cell>
          <cell r="AO24">
            <v>-2.4760025100774297E-4</v>
          </cell>
          <cell r="AP24">
            <v>-1.7739823598196258E-3</v>
          </cell>
          <cell r="AQ24">
            <v>1.6173170813034848E-3</v>
          </cell>
          <cell r="AR24">
            <v>1.6173161566257477E-3</v>
          </cell>
          <cell r="AS24">
            <v>1.6173161566257477E-3</v>
          </cell>
          <cell r="AT24">
            <v>1.6173161566257477E-3</v>
          </cell>
          <cell r="AU24">
            <v>1.6173161566257477E-3</v>
          </cell>
          <cell r="AV24">
            <v>1.6173161566257477E-3</v>
          </cell>
          <cell r="AW24">
            <v>1.6173161566257477E-3</v>
          </cell>
          <cell r="AX24">
            <v>1.6173161566257477E-3</v>
          </cell>
          <cell r="AY24">
            <v>1.6173161566257477E-3</v>
          </cell>
          <cell r="AZ24">
            <v>1.6173161566257477E-3</v>
          </cell>
          <cell r="BA24">
            <v>1.6173161566257477E-3</v>
          </cell>
          <cell r="BB24">
            <v>1.6173161566257477E-3</v>
          </cell>
          <cell r="BC24">
            <v>1.6173161566257477E-3</v>
          </cell>
          <cell r="BD24">
            <v>1.6173161566257477E-3</v>
          </cell>
          <cell r="BE24">
            <v>1.6173161566257477E-3</v>
          </cell>
          <cell r="BF24">
            <v>1.6173161566257477E-3</v>
          </cell>
          <cell r="BG24">
            <v>1.6173161566257477E-3</v>
          </cell>
          <cell r="BH24">
            <v>1.6173161566257477E-3</v>
          </cell>
          <cell r="BI24">
            <v>1.6173161566257477E-3</v>
          </cell>
          <cell r="BJ24">
            <v>1.6173161566257477E-3</v>
          </cell>
        </row>
        <row r="26">
          <cell r="B26" t="str">
            <v>Estado de Resultados (Acumulado)</v>
          </cell>
        </row>
        <row r="27">
          <cell r="B27">
            <v>19</v>
          </cell>
          <cell r="C27" t="str">
            <v>(+) Ingresos por Intereses</v>
          </cell>
          <cell r="E27">
            <v>19</v>
          </cell>
          <cell r="F27">
            <v>19</v>
          </cell>
          <cell r="G27">
            <v>19</v>
          </cell>
          <cell r="H27">
            <v>19</v>
          </cell>
          <cell r="I27">
            <v>19</v>
          </cell>
          <cell r="J27">
            <v>19</v>
          </cell>
          <cell r="K27">
            <v>19</v>
          </cell>
          <cell r="L27">
            <v>19</v>
          </cell>
          <cell r="M27">
            <v>19</v>
          </cell>
          <cell r="N27">
            <v>19</v>
          </cell>
          <cell r="O27">
            <v>19</v>
          </cell>
          <cell r="P27">
            <v>6.5928584101791893E-3</v>
          </cell>
          <cell r="Q27">
            <v>-1.0481504666425973E-3</v>
          </cell>
          <cell r="R27">
            <v>-2.7979900074498465E-4</v>
          </cell>
          <cell r="S27">
            <v>-1.1008512730038833E-3</v>
          </cell>
          <cell r="T27">
            <v>2.3121058784917881E-3</v>
          </cell>
          <cell r="U27">
            <v>-2.0848975308138951E-3</v>
          </cell>
          <cell r="V27">
            <v>2.8265963292729429E-3</v>
          </cell>
          <cell r="W27">
            <v>-1.6396893154979053E-3</v>
          </cell>
          <cell r="X27">
            <v>1.6414200876933849E-4</v>
          </cell>
          <cell r="Y27">
            <v>5.6580316140886211E-4</v>
          </cell>
          <cell r="Z27">
            <v>2.4654938026652945E-3</v>
          </cell>
          <cell r="AA27">
            <v>1.5379515991446185E-3</v>
          </cell>
          <cell r="AB27">
            <v>3.2864908541568871E-4</v>
          </cell>
          <cell r="AC27">
            <v>1.98641405938417E-3</v>
          </cell>
          <cell r="AD27">
            <v>-2.5071452329894495E-3</v>
          </cell>
          <cell r="AE27">
            <v>8.52807057934446E-4</v>
          </cell>
          <cell r="AF27">
            <v>-1.185053150522114E-3</v>
          </cell>
          <cell r="AG27">
            <v>-2.5783961179057652E-3</v>
          </cell>
          <cell r="AH27">
            <v>-1.5648646719404191E-3</v>
          </cell>
          <cell r="AI27">
            <v>2.0929899976998845E-3</v>
          </cell>
          <cell r="AJ27">
            <v>-1.7075742813468658E-3</v>
          </cell>
          <cell r="AK27">
            <v>-1.8944048970147426E-3</v>
          </cell>
          <cell r="AL27">
            <v>-8.2545801494970927E-4</v>
          </cell>
          <cell r="AM27">
            <v>-1.0677291993024529E-3</v>
          </cell>
          <cell r="AN27">
            <v>6.6115926683446569E-4</v>
          </cell>
          <cell r="AO27">
            <v>-1.8914929672966541E-3</v>
          </cell>
          <cell r="AP27">
            <v>-3.0369728966218174E-3</v>
          </cell>
          <cell r="AQ27">
            <v>3.1420896840010509E-3</v>
          </cell>
          <cell r="AR27">
            <v>3.1420886516571045E-3</v>
          </cell>
          <cell r="AS27">
            <v>3.1420886516571045E-3</v>
          </cell>
          <cell r="AT27">
            <v>3.1420886516571045E-3</v>
          </cell>
          <cell r="AU27">
            <v>3.1420886516571045E-3</v>
          </cell>
          <cell r="AV27">
            <v>3.1420886516571045E-3</v>
          </cell>
          <cell r="AW27">
            <v>3.1420886516571045E-3</v>
          </cell>
          <cell r="AX27">
            <v>3.1420886516571045E-3</v>
          </cell>
          <cell r="AY27">
            <v>3.1420886516571045E-3</v>
          </cell>
          <cell r="AZ27">
            <v>3.1420886516571045E-3</v>
          </cell>
          <cell r="BA27">
            <v>3.1420886516571045E-3</v>
          </cell>
          <cell r="BB27">
            <v>3.1420886516571045E-3</v>
          </cell>
          <cell r="BC27">
            <v>3.1420886516571045E-3</v>
          </cell>
          <cell r="BD27">
            <v>3.1420886516571045E-3</v>
          </cell>
          <cell r="BE27">
            <v>3.1420886516571045E-3</v>
          </cell>
          <cell r="BF27">
            <v>3.1420886516571045E-3</v>
          </cell>
          <cell r="BG27">
            <v>3.1420886516571045E-3</v>
          </cell>
          <cell r="BH27">
            <v>3.1420886516571045E-3</v>
          </cell>
          <cell r="BI27">
            <v>3.1420886516571045E-3</v>
          </cell>
          <cell r="BJ27">
            <v>3.1420886516571045E-3</v>
          </cell>
        </row>
        <row r="28">
          <cell r="B28">
            <v>20</v>
          </cell>
          <cell r="C28" t="str">
            <v xml:space="preserve">    Intereses de Disponibilidades</v>
          </cell>
          <cell r="E28">
            <v>20</v>
          </cell>
          <cell r="F28">
            <v>20</v>
          </cell>
          <cell r="G28">
            <v>20</v>
          </cell>
          <cell r="H28">
            <v>20</v>
          </cell>
          <cell r="I28">
            <v>20</v>
          </cell>
          <cell r="J28">
            <v>20</v>
          </cell>
          <cell r="K28">
            <v>20</v>
          </cell>
          <cell r="L28">
            <v>20</v>
          </cell>
          <cell r="M28">
            <v>20</v>
          </cell>
          <cell r="N28">
            <v>20</v>
          </cell>
          <cell r="O28">
            <v>20</v>
          </cell>
          <cell r="P28">
            <v>2.1454583278141025E-4</v>
          </cell>
          <cell r="Q28">
            <v>-3.7319122718052801E-5</v>
          </cell>
          <cell r="R28">
            <v>-6.0677504766856651E-5</v>
          </cell>
          <cell r="S28">
            <v>-9.9541516679561414E-5</v>
          </cell>
          <cell r="T28">
            <v>1.9468487782553414E-5</v>
          </cell>
          <cell r="U28">
            <v>-1.32366668874537E-4</v>
          </cell>
          <cell r="V28">
            <v>5.3726080513383321E-5</v>
          </cell>
          <cell r="W28">
            <v>-7.8504636525974364E-5</v>
          </cell>
          <cell r="X28">
            <v>7.4966371695168663E-6</v>
          </cell>
          <cell r="Y28">
            <v>6.9879173460632264E-6</v>
          </cell>
          <cell r="Z28">
            <v>7.305577880847066E-5</v>
          </cell>
          <cell r="AA28">
            <v>3.8642721446440105E-5</v>
          </cell>
          <cell r="AB28">
            <v>-1.05649039783824E-5</v>
          </cell>
          <cell r="AC28">
            <v>3.2904633816435366E-5</v>
          </cell>
          <cell r="AD28">
            <v>-9.5648026142952647E-5</v>
          </cell>
          <cell r="AE28">
            <v>1.6180738607424108E-5</v>
          </cell>
          <cell r="AF28">
            <v>-5.2218160457145543E-5</v>
          </cell>
          <cell r="AG28">
            <v>-1.0954916740331042E-4</v>
          </cell>
          <cell r="AH28">
            <v>-8.6480681713141556E-5</v>
          </cell>
          <cell r="AI28">
            <v>1.6795143857079031E-5</v>
          </cell>
          <cell r="AJ28">
            <v>-7.9217778610559189E-5</v>
          </cell>
          <cell r="AK28">
            <v>-1.0514995818286218E-4</v>
          </cell>
          <cell r="AL28">
            <v>-5.8556333252285982E-5</v>
          </cell>
          <cell r="AM28">
            <v>-7.8871630477880296E-5</v>
          </cell>
          <cell r="AN28">
            <v>-2.41711046298854E-5</v>
          </cell>
          <cell r="AO28">
            <v>-9.7085684697392977E-5</v>
          </cell>
          <cell r="AP28">
            <v>-1.1179595322854171E-4</v>
          </cell>
          <cell r="AQ28">
            <v>3.8631885783836813E-5</v>
          </cell>
          <cell r="AR28">
            <v>3.863187157548964E-5</v>
          </cell>
          <cell r="AS28">
            <v>3.863187157548964E-5</v>
          </cell>
          <cell r="AT28">
            <v>3.863187157548964E-5</v>
          </cell>
          <cell r="AU28">
            <v>3.863187157548964E-5</v>
          </cell>
          <cell r="AV28">
            <v>3.863187157548964E-5</v>
          </cell>
          <cell r="AW28">
            <v>3.863187157548964E-5</v>
          </cell>
          <cell r="AX28">
            <v>3.863187157548964E-5</v>
          </cell>
          <cell r="AY28">
            <v>3.863187157548964E-5</v>
          </cell>
          <cell r="AZ28">
            <v>3.863187157548964E-5</v>
          </cell>
          <cell r="BA28">
            <v>3.863187157548964E-5</v>
          </cell>
          <cell r="BB28">
            <v>3.863187157548964E-5</v>
          </cell>
          <cell r="BC28">
            <v>3.863187157548964E-5</v>
          </cell>
          <cell r="BD28">
            <v>3.863187157548964E-5</v>
          </cell>
          <cell r="BE28">
            <v>3.863187157548964E-5</v>
          </cell>
          <cell r="BF28">
            <v>3.863187157548964E-5</v>
          </cell>
          <cell r="BG28">
            <v>3.863187157548964E-5</v>
          </cell>
          <cell r="BH28">
            <v>3.863187157548964E-5</v>
          </cell>
          <cell r="BI28">
            <v>3.863187157548964E-5</v>
          </cell>
          <cell r="BJ28">
            <v>3.863187157548964E-5</v>
          </cell>
        </row>
        <row r="29">
          <cell r="B29">
            <v>21</v>
          </cell>
          <cell r="C29" t="str">
            <v xml:space="preserve">    Intereses de Cuentas de Margen</v>
          </cell>
          <cell r="E29">
            <v>21</v>
          </cell>
          <cell r="F29">
            <v>21</v>
          </cell>
          <cell r="G29">
            <v>21</v>
          </cell>
          <cell r="H29">
            <v>21</v>
          </cell>
          <cell r="I29">
            <v>21</v>
          </cell>
          <cell r="J29">
            <v>21</v>
          </cell>
          <cell r="K29">
            <v>21</v>
          </cell>
          <cell r="L29">
            <v>21</v>
          </cell>
          <cell r="M29">
            <v>21</v>
          </cell>
          <cell r="N29">
            <v>21</v>
          </cell>
          <cell r="O29">
            <v>21</v>
          </cell>
          <cell r="P29">
            <v>7.9714803337228244E-6</v>
          </cell>
          <cell r="Q29">
            <v>2.300630965900352E-6</v>
          </cell>
          <cell r="R29">
            <v>3.3278813900834128E-6</v>
          </cell>
          <cell r="S29">
            <v>2.297458523662556E-6</v>
          </cell>
          <cell r="T29">
            <v>5.8706167229204365E-6</v>
          </cell>
          <cell r="U29">
            <v>1.9810319487609181E-6</v>
          </cell>
          <cell r="V29">
            <v>7.1915792091074404E-6</v>
          </cell>
          <cell r="W29">
            <v>-4.2625017426649878E-6</v>
          </cell>
          <cell r="X29">
            <v>2.2555324206069221E-6</v>
          </cell>
          <cell r="Y29">
            <v>3.4300801066702928E-6</v>
          </cell>
          <cell r="Z29">
            <v>5.1765749903758885E-6</v>
          </cell>
          <cell r="AA29">
            <v>1.8055930740848517E-6</v>
          </cell>
          <cell r="AB29">
            <v>-1.153022185352426E-6</v>
          </cell>
          <cell r="AC29">
            <v>-2.2492750164983559E-6</v>
          </cell>
          <cell r="AD29">
            <v>-5.3764194935705201E-6</v>
          </cell>
          <cell r="AE29">
            <v>-1.1665806535041828E-7</v>
          </cell>
          <cell r="AF29">
            <v>-3.4656829274751856E-6</v>
          </cell>
          <cell r="AG29">
            <v>-6.3222718598085617E-6</v>
          </cell>
          <cell r="AH29">
            <v>-3.47137446364814E-6</v>
          </cell>
          <cell r="AI29">
            <v>3.0981907854894743E-6</v>
          </cell>
          <cell r="AJ29">
            <v>-4.0578922143333308E-6</v>
          </cell>
          <cell r="AK29">
            <v>-3.1980391056640522E-6</v>
          </cell>
          <cell r="AL29">
            <v>6.3563537448856023E-7</v>
          </cell>
          <cell r="AM29">
            <v>2.3554630141573292E-6</v>
          </cell>
          <cell r="AN29">
            <v>3.1440609410482239E-6</v>
          </cell>
          <cell r="AO29">
            <v>5.659413917586195E-7</v>
          </cell>
          <cell r="AP29">
            <v>-2.3684727209571748E-6</v>
          </cell>
          <cell r="AQ29">
            <v>2.0011232482038485E-6</v>
          </cell>
          <cell r="AR29">
            <v>2.0011229935334995E-6</v>
          </cell>
          <cell r="AS29">
            <v>2.0011229935334995E-6</v>
          </cell>
          <cell r="AT29">
            <v>2.0011229935334995E-6</v>
          </cell>
          <cell r="AU29">
            <v>2.0011229935334995E-6</v>
          </cell>
          <cell r="AV29">
            <v>2.0011229935334995E-6</v>
          </cell>
          <cell r="AW29">
            <v>2.0011229935334995E-6</v>
          </cell>
          <cell r="AX29">
            <v>2.0011229935334995E-6</v>
          </cell>
          <cell r="AY29">
            <v>2.0011229935334995E-6</v>
          </cell>
          <cell r="AZ29">
            <v>2.0011229935334995E-6</v>
          </cell>
          <cell r="BA29">
            <v>2.0011229935334995E-6</v>
          </cell>
          <cell r="BB29">
            <v>2.0011229935334995E-6</v>
          </cell>
          <cell r="BC29">
            <v>2.0011229935334995E-6</v>
          </cell>
          <cell r="BD29">
            <v>2.0011229935334995E-6</v>
          </cell>
          <cell r="BE29">
            <v>2.0011229935334995E-6</v>
          </cell>
          <cell r="BF29">
            <v>2.0011229935334995E-6</v>
          </cell>
          <cell r="BG29">
            <v>2.0011229935334995E-6</v>
          </cell>
          <cell r="BH29">
            <v>2.0011229935334995E-6</v>
          </cell>
          <cell r="BI29">
            <v>2.0011229935334995E-6</v>
          </cell>
          <cell r="BJ29">
            <v>2.0011229935334995E-6</v>
          </cell>
        </row>
        <row r="30">
          <cell r="B30">
            <v>22</v>
          </cell>
          <cell r="C30" t="str">
            <v xml:space="preserve">    Intereses de Inversiones en Valores</v>
          </cell>
          <cell r="E30">
            <v>22</v>
          </cell>
          <cell r="F30">
            <v>22</v>
          </cell>
          <cell r="G30">
            <v>22</v>
          </cell>
          <cell r="H30">
            <v>22</v>
          </cell>
          <cell r="I30">
            <v>22</v>
          </cell>
          <cell r="J30">
            <v>22</v>
          </cell>
          <cell r="K30">
            <v>22</v>
          </cell>
          <cell r="L30">
            <v>22</v>
          </cell>
          <cell r="M30">
            <v>22</v>
          </cell>
          <cell r="N30">
            <v>22</v>
          </cell>
          <cell r="O30">
            <v>22</v>
          </cell>
          <cell r="P30">
            <v>1.0860667642156457E-3</v>
          </cell>
          <cell r="Q30">
            <v>-2.4608401875565213E-4</v>
          </cell>
          <cell r="R30">
            <v>3.2811276007368648E-5</v>
          </cell>
          <cell r="S30">
            <v>-2.0113636455997182E-4</v>
          </cell>
          <cell r="T30">
            <v>3.4117638034887252E-4</v>
          </cell>
          <cell r="U30">
            <v>-3.5835142843930815E-4</v>
          </cell>
          <cell r="V30">
            <v>5.3493937178880797E-4</v>
          </cell>
          <cell r="W30">
            <v>-2.3910741104538752E-4</v>
          </cell>
          <cell r="X30">
            <v>1.4684360394456517E-4</v>
          </cell>
          <cell r="Y30">
            <v>1.5830622041464702E-4</v>
          </cell>
          <cell r="Z30">
            <v>4.9508511725236508E-4</v>
          </cell>
          <cell r="AA30">
            <v>2.3011342733505677E-4</v>
          </cell>
          <cell r="AB30">
            <v>7.2266712357249227E-5</v>
          </cell>
          <cell r="AC30">
            <v>2.56106417600762E-4</v>
          </cell>
          <cell r="AD30">
            <v>-6.9645792112773587E-4</v>
          </cell>
          <cell r="AE30">
            <v>-8.6430834631697276E-5</v>
          </cell>
          <cell r="AF30">
            <v>-3.2047194988820728E-4</v>
          </cell>
          <cell r="AG30">
            <v>-6.6400495441174684E-4</v>
          </cell>
          <cell r="AH30">
            <v>-2.440966491949418E-4</v>
          </cell>
          <cell r="AI30">
            <v>1.9051505136198112E-4</v>
          </cell>
          <cell r="AJ30">
            <v>-3.9987882922230648E-4</v>
          </cell>
          <cell r="AK30">
            <v>-4.3374660648381851E-4</v>
          </cell>
          <cell r="AL30">
            <v>-1.9032533102986658E-4</v>
          </cell>
          <cell r="AM30">
            <v>-1.5918223103940018E-4</v>
          </cell>
          <cell r="AN30">
            <v>1.5696231394984016E-4</v>
          </cell>
          <cell r="AO30">
            <v>-9.9917136459565584E-5</v>
          </cell>
          <cell r="AP30">
            <v>-3.3166131849214631E-4</v>
          </cell>
          <cell r="AQ30">
            <v>7.3583981519954704E-4</v>
          </cell>
          <cell r="AR30">
            <v>7.358393631875515E-4</v>
          </cell>
          <cell r="AS30">
            <v>7.358393631875515E-4</v>
          </cell>
          <cell r="AT30">
            <v>7.358393631875515E-4</v>
          </cell>
          <cell r="AU30">
            <v>7.358393631875515E-4</v>
          </cell>
          <cell r="AV30">
            <v>7.358393631875515E-4</v>
          </cell>
          <cell r="AW30">
            <v>7.358393631875515E-4</v>
          </cell>
          <cell r="AX30">
            <v>7.358393631875515E-4</v>
          </cell>
          <cell r="AY30">
            <v>7.358393631875515E-4</v>
          </cell>
          <cell r="AZ30">
            <v>7.358393631875515E-4</v>
          </cell>
          <cell r="BA30">
            <v>7.358393631875515E-4</v>
          </cell>
          <cell r="BB30">
            <v>7.358393631875515E-4</v>
          </cell>
          <cell r="BC30">
            <v>7.358393631875515E-4</v>
          </cell>
          <cell r="BD30">
            <v>7.358393631875515E-4</v>
          </cell>
          <cell r="BE30">
            <v>7.358393631875515E-4</v>
          </cell>
          <cell r="BF30">
            <v>7.358393631875515E-4</v>
          </cell>
          <cell r="BG30">
            <v>7.358393631875515E-4</v>
          </cell>
          <cell r="BH30">
            <v>7.358393631875515E-4</v>
          </cell>
          <cell r="BI30">
            <v>7.358393631875515E-4</v>
          </cell>
          <cell r="BJ30">
            <v>7.358393631875515E-4</v>
          </cell>
        </row>
        <row r="31">
          <cell r="B31">
            <v>23</v>
          </cell>
          <cell r="C31" t="str">
            <v xml:space="preserve">    Intereses de Operaciones de Reporto</v>
          </cell>
          <cell r="E31">
            <v>23</v>
          </cell>
          <cell r="F31">
            <v>23</v>
          </cell>
          <cell r="G31">
            <v>23</v>
          </cell>
          <cell r="H31">
            <v>23</v>
          </cell>
          <cell r="I31">
            <v>23</v>
          </cell>
          <cell r="J31">
            <v>23</v>
          </cell>
          <cell r="K31">
            <v>23</v>
          </cell>
          <cell r="L31">
            <v>23</v>
          </cell>
          <cell r="M31">
            <v>23</v>
          </cell>
          <cell r="N31">
            <v>23</v>
          </cell>
          <cell r="O31">
            <v>23</v>
          </cell>
          <cell r="P31">
            <v>4.0311700223496063E-5</v>
          </cell>
          <cell r="Q31">
            <v>-8.1014457645953815E-5</v>
          </cell>
          <cell r="R31">
            <v>-3.8239157474150281E-5</v>
          </cell>
          <cell r="S31">
            <v>-3.7185445979958168E-6</v>
          </cell>
          <cell r="T31">
            <v>-2.1476990666273715E-5</v>
          </cell>
          <cell r="U31">
            <v>-9.728669782331262E-5</v>
          </cell>
          <cell r="V31">
            <v>-2.403236792317587E-5</v>
          </cell>
          <cell r="W31">
            <v>-5.8172449992857102E-5</v>
          </cell>
          <cell r="X31">
            <v>3.5886819976488999E-6</v>
          </cell>
          <cell r="Y31">
            <v>2.4170170845708139E-5</v>
          </cell>
          <cell r="Z31">
            <v>3.3579808545543396E-5</v>
          </cell>
          <cell r="AA31">
            <v>5.6870422248430329E-5</v>
          </cell>
          <cell r="AB31">
            <v>6.3531948806727872E-5</v>
          </cell>
          <cell r="AC31">
            <v>7.3037119274372252E-5</v>
          </cell>
          <cell r="AD31">
            <v>-4.9584069977973155E-5</v>
          </cell>
          <cell r="AE31">
            <v>-1.5057737732826612E-5</v>
          </cell>
          <cell r="AF31">
            <v>2.7514353609167088E-5</v>
          </cell>
          <cell r="AG31">
            <v>7.991593902141169E-6</v>
          </cell>
          <cell r="AH31">
            <v>-2.0680115468179857E-5</v>
          </cell>
          <cell r="AI31">
            <v>4.1098742142087414E-5</v>
          </cell>
          <cell r="AJ31">
            <v>-3.3571732878939211E-5</v>
          </cell>
          <cell r="AK31">
            <v>-8.4120343266290854E-5</v>
          </cell>
          <cell r="AL31">
            <v>-9.2696608687716951E-5</v>
          </cell>
          <cell r="AM31">
            <v>-6.6366977675044758E-5</v>
          </cell>
          <cell r="AN31">
            <v>-8.5013506407193408E-5</v>
          </cell>
          <cell r="AO31">
            <v>-1.2432100918091703E-4</v>
          </cell>
          <cell r="AP31">
            <v>-9.995042141595548E-5</v>
          </cell>
          <cell r="AQ31">
            <v>-1.7501262739833532E-5</v>
          </cell>
          <cell r="AR31">
            <v>-1.750125375110656E-5</v>
          </cell>
          <cell r="AS31">
            <v>-1.750125375110656E-5</v>
          </cell>
          <cell r="AT31">
            <v>-1.750125375110656E-5</v>
          </cell>
          <cell r="AU31">
            <v>-1.750125375110656E-5</v>
          </cell>
          <cell r="AV31">
            <v>-1.750125375110656E-5</v>
          </cell>
          <cell r="AW31">
            <v>-1.750125375110656E-5</v>
          </cell>
          <cell r="AX31">
            <v>-1.750125375110656E-5</v>
          </cell>
          <cell r="AY31">
            <v>-1.750125375110656E-5</v>
          </cell>
          <cell r="AZ31">
            <v>-1.750125375110656E-5</v>
          </cell>
          <cell r="BA31">
            <v>-1.750125375110656E-5</v>
          </cell>
          <cell r="BB31">
            <v>-1.750125375110656E-5</v>
          </cell>
          <cell r="BC31">
            <v>-1.750125375110656E-5</v>
          </cell>
          <cell r="BD31">
            <v>-1.750125375110656E-5</v>
          </cell>
          <cell r="BE31">
            <v>-1.750125375110656E-5</v>
          </cell>
          <cell r="BF31">
            <v>-1.750125375110656E-5</v>
          </cell>
          <cell r="BG31">
            <v>-1.750125375110656E-5</v>
          </cell>
          <cell r="BH31">
            <v>-1.750125375110656E-5</v>
          </cell>
          <cell r="BI31">
            <v>-1.750125375110656E-5</v>
          </cell>
          <cell r="BJ31">
            <v>-1.750125375110656E-5</v>
          </cell>
        </row>
        <row r="32">
          <cell r="B32">
            <v>24</v>
          </cell>
          <cell r="C32" t="str">
            <v xml:space="preserve">    Intereses de Cartera de Crédito Vigente</v>
          </cell>
          <cell r="E32">
            <v>24</v>
          </cell>
          <cell r="F32">
            <v>24</v>
          </cell>
          <cell r="G32">
            <v>24</v>
          </cell>
          <cell r="H32">
            <v>24</v>
          </cell>
          <cell r="I32">
            <v>24</v>
          </cell>
          <cell r="J32">
            <v>24</v>
          </cell>
          <cell r="K32">
            <v>24</v>
          </cell>
          <cell r="L32">
            <v>24</v>
          </cell>
          <cell r="M32">
            <v>24</v>
          </cell>
          <cell r="N32">
            <v>24</v>
          </cell>
          <cell r="O32">
            <v>24</v>
          </cell>
          <cell r="P32">
            <v>4.9730403355705347E-3</v>
          </cell>
          <cell r="Q32">
            <v>-5.5497031570327093E-4</v>
          </cell>
          <cell r="R32">
            <v>-1.9225283859689718E-4</v>
          </cell>
          <cell r="S32">
            <v>-7.5430401845231337E-4</v>
          </cell>
          <cell r="T32">
            <v>1.8331040258943651E-3</v>
          </cell>
          <cell r="U32">
            <v>-1.4140744190501986E-3</v>
          </cell>
          <cell r="V32">
            <v>2.2088878730373712E-3</v>
          </cell>
          <cell r="W32">
            <v>-1.1932778609846997E-3</v>
          </cell>
          <cell r="X32">
            <v>5.4121993400997603E-5</v>
          </cell>
          <cell r="Y32">
            <v>3.990110479912129E-4</v>
          </cell>
          <cell r="Z32">
            <v>1.9211070753763493E-3</v>
          </cell>
          <cell r="AA32">
            <v>1.2470948819982078E-3</v>
          </cell>
          <cell r="AB32">
            <v>2.214315252361404E-4</v>
          </cell>
          <cell r="AC32">
            <v>1.534109180041543E-3</v>
          </cell>
          <cell r="AD32">
            <v>-1.5865047185488687E-3</v>
          </cell>
          <cell r="AE32">
            <v>9.9366662527518995E-4</v>
          </cell>
          <cell r="AF32">
            <v>-7.8615780721658785E-4</v>
          </cell>
          <cell r="AG32">
            <v>-1.6470503958443961E-3</v>
          </cell>
          <cell r="AH32">
            <v>-1.0931367556799021E-3</v>
          </cell>
          <cell r="AI32">
            <v>1.7980149225522296E-3</v>
          </cell>
          <cell r="AJ32">
            <v>-1.12197799758397E-3</v>
          </cell>
          <cell r="AK32">
            <v>-1.1663586431462786E-3</v>
          </cell>
          <cell r="AL32">
            <v>-4.2976092589994824E-4</v>
          </cell>
          <cell r="AM32">
            <v>-7.5588981995210885E-4</v>
          </cell>
          <cell r="AN32">
            <v>6.053160938158178E-4</v>
          </cell>
          <cell r="AO32">
            <v>-1.4940925510729466E-3</v>
          </cell>
          <cell r="AP32">
            <v>-2.3408155899411962E-3</v>
          </cell>
          <cell r="AQ32">
            <v>2.2703544372169385E-3</v>
          </cell>
          <cell r="AR32">
            <v>2.2703539580106735E-3</v>
          </cell>
          <cell r="AS32">
            <v>2.2703539580106735E-3</v>
          </cell>
          <cell r="AT32">
            <v>2.2703539580106735E-3</v>
          </cell>
          <cell r="AU32">
            <v>2.2703539580106735E-3</v>
          </cell>
          <cell r="AV32">
            <v>2.2703539580106735E-3</v>
          </cell>
          <cell r="AW32">
            <v>2.2703539580106735E-3</v>
          </cell>
          <cell r="AX32">
            <v>2.2703539580106735E-3</v>
          </cell>
          <cell r="AY32">
            <v>2.2703539580106735E-3</v>
          </cell>
          <cell r="AZ32">
            <v>2.2703539580106735E-3</v>
          </cell>
          <cell r="BA32">
            <v>2.2703539580106735E-3</v>
          </cell>
          <cell r="BB32">
            <v>2.2703539580106735E-3</v>
          </cell>
          <cell r="BC32">
            <v>2.2703539580106735E-3</v>
          </cell>
          <cell r="BD32">
            <v>2.2703539580106735E-3</v>
          </cell>
          <cell r="BE32">
            <v>2.2703539580106735E-3</v>
          </cell>
          <cell r="BF32">
            <v>2.2703539580106735E-3</v>
          </cell>
          <cell r="BG32">
            <v>2.2703539580106735E-3</v>
          </cell>
          <cell r="BH32">
            <v>2.2703539580106735E-3</v>
          </cell>
          <cell r="BI32">
            <v>2.2703539580106735E-3</v>
          </cell>
          <cell r="BJ32">
            <v>2.2703539580106735E-3</v>
          </cell>
        </row>
        <row r="33">
          <cell r="B33">
            <v>25</v>
          </cell>
          <cell r="C33" t="str">
            <v xml:space="preserve">    Intereses de Cartera de Crédito Vencida</v>
          </cell>
          <cell r="E33">
            <v>25</v>
          </cell>
          <cell r="F33">
            <v>25</v>
          </cell>
          <cell r="G33">
            <v>25</v>
          </cell>
          <cell r="H33">
            <v>25</v>
          </cell>
          <cell r="I33">
            <v>25</v>
          </cell>
          <cell r="J33">
            <v>25</v>
          </cell>
          <cell r="K33">
            <v>25</v>
          </cell>
          <cell r="L33">
            <v>25</v>
          </cell>
          <cell r="M33">
            <v>25</v>
          </cell>
          <cell r="N33">
            <v>25</v>
          </cell>
          <cell r="O33">
            <v>25</v>
          </cell>
          <cell r="P33">
            <v>2.7844125926132057E-5</v>
          </cell>
          <cell r="Q33">
            <v>-6.876912871224257E-6</v>
          </cell>
          <cell r="R33">
            <v>-3.3688802279781922E-6</v>
          </cell>
          <cell r="S33">
            <v>-5.4728123971644238E-6</v>
          </cell>
          <cell r="T33">
            <v>1.0284820420830283E-5</v>
          </cell>
          <cell r="U33">
            <v>-1.8726888435861876E-5</v>
          </cell>
          <cell r="V33">
            <v>4.7059328908010973E-6</v>
          </cell>
          <cell r="W33">
            <v>-7.083181897047622E-7</v>
          </cell>
          <cell r="X33">
            <v>-5.2550596829305978E-6</v>
          </cell>
          <cell r="Y33">
            <v>6.6339766718543692E-6</v>
          </cell>
          <cell r="Z33">
            <v>-3.4995332850825582E-6</v>
          </cell>
          <cell r="AA33">
            <v>4.1244043641034431E-6</v>
          </cell>
          <cell r="AB33">
            <v>3.7505913982777443E-6</v>
          </cell>
          <cell r="AC33">
            <v>6.580396897393594E-6</v>
          </cell>
          <cell r="AD33">
            <v>-1.2911818547487277E-5</v>
          </cell>
          <cell r="AE33">
            <v>-7.7508955980548633E-7</v>
          </cell>
          <cell r="AF33">
            <v>-1.3458512504328302E-5</v>
          </cell>
          <cell r="AG33">
            <v>-1.3292668014856573E-5</v>
          </cell>
          <cell r="AH33">
            <v>-1.1231076051320733E-5</v>
          </cell>
          <cell r="AI33">
            <v>-4.4995339970888286E-6</v>
          </cell>
          <cell r="AJ33">
            <v>-5.3625762614725346E-6</v>
          </cell>
          <cell r="AK33">
            <v>-1.5688615788798346E-5</v>
          </cell>
          <cell r="AL33">
            <v>-6.900162296219817E-6</v>
          </cell>
          <cell r="AM33">
            <v>-7.4893200477783818E-6</v>
          </cell>
          <cell r="AN33">
            <v>-1.0983410157145308E-5</v>
          </cell>
          <cell r="AO33">
            <v>-1.1627004748967362E-5</v>
          </cell>
          <cell r="AP33">
            <v>-1.2252878783262743E-5</v>
          </cell>
          <cell r="AQ33">
            <v>4.4449087168896187E-6</v>
          </cell>
          <cell r="AR33">
            <v>4.4449079723563045E-6</v>
          </cell>
          <cell r="AS33">
            <v>4.4449079723563045E-6</v>
          </cell>
          <cell r="AT33">
            <v>4.4449079723563045E-6</v>
          </cell>
          <cell r="AU33">
            <v>4.4449079723563045E-6</v>
          </cell>
          <cell r="AV33">
            <v>4.4449079723563045E-6</v>
          </cell>
          <cell r="AW33">
            <v>4.4449079723563045E-6</v>
          </cell>
          <cell r="AX33">
            <v>4.4449079723563045E-6</v>
          </cell>
          <cell r="AY33">
            <v>4.4449079723563045E-6</v>
          </cell>
          <cell r="AZ33">
            <v>4.4449079723563045E-6</v>
          </cell>
          <cell r="BA33">
            <v>4.4449079723563045E-6</v>
          </cell>
          <cell r="BB33">
            <v>4.4449079723563045E-6</v>
          </cell>
          <cell r="BC33">
            <v>4.4449079723563045E-6</v>
          </cell>
          <cell r="BD33">
            <v>4.4449079723563045E-6</v>
          </cell>
          <cell r="BE33">
            <v>4.4449079723563045E-6</v>
          </cell>
          <cell r="BF33">
            <v>4.4449079723563045E-6</v>
          </cell>
          <cell r="BG33">
            <v>4.4449079723563045E-6</v>
          </cell>
          <cell r="BH33">
            <v>4.4449079723563045E-6</v>
          </cell>
          <cell r="BI33">
            <v>4.4449079723563045E-6</v>
          </cell>
          <cell r="BJ33">
            <v>4.4449079723563045E-6</v>
          </cell>
        </row>
        <row r="34">
          <cell r="B34">
            <v>26</v>
          </cell>
          <cell r="C34" t="str">
            <v xml:space="preserve">    Comisiones por el Otorgamiento del Crédito</v>
          </cell>
          <cell r="E34">
            <v>26</v>
          </cell>
          <cell r="F34">
            <v>26</v>
          </cell>
          <cell r="G34">
            <v>26</v>
          </cell>
          <cell r="H34">
            <v>26</v>
          </cell>
          <cell r="I34">
            <v>26</v>
          </cell>
          <cell r="J34">
            <v>26</v>
          </cell>
          <cell r="K34">
            <v>26</v>
          </cell>
          <cell r="L34">
            <v>26</v>
          </cell>
          <cell r="M34">
            <v>26</v>
          </cell>
          <cell r="N34">
            <v>26</v>
          </cell>
          <cell r="O34">
            <v>26</v>
          </cell>
          <cell r="P34">
            <v>7.3346452982589331E-5</v>
          </cell>
          <cell r="Q34">
            <v>-4.3495732563148004E-5</v>
          </cell>
          <cell r="R34">
            <v>-1.090027629806244E-6</v>
          </cell>
          <cell r="S34">
            <v>-2.820582094923362E-5</v>
          </cell>
          <cell r="T34">
            <v>7.9902760974416044E-6</v>
          </cell>
          <cell r="U34">
            <v>-2.4188362479439984E-5</v>
          </cell>
          <cell r="V34">
            <v>2.2398423323554675E-5</v>
          </cell>
          <cell r="W34">
            <v>-3.774569907030441E-5</v>
          </cell>
          <cell r="X34">
            <v>-2.8909736732237639E-5</v>
          </cell>
          <cell r="Y34">
            <v>3.4577478388110746E-5</v>
          </cell>
          <cell r="Z34">
            <v>-2.6197931897072794E-5</v>
          </cell>
          <cell r="AA34">
            <v>1.3826083049696338E-5</v>
          </cell>
          <cell r="AB34">
            <v>-1.3997064977559217E-5</v>
          </cell>
          <cell r="AC34">
            <v>2.8430073230586062E-5</v>
          </cell>
          <cell r="AD34">
            <v>-3.0218057168883818E-5</v>
          </cell>
          <cell r="AE34">
            <v>-3.5441316900100984E-6</v>
          </cell>
          <cell r="AF34">
            <v>2.5289608845376847E-5</v>
          </cell>
          <cell r="AG34">
            <v>-1.798764103985934E-5</v>
          </cell>
          <cell r="AH34">
            <v>-1.4884830236764702E-5</v>
          </cell>
          <cell r="AI34">
            <v>3.5752553144451256E-5</v>
          </cell>
          <cell r="AJ34">
            <v>-1.4728977715739193E-5</v>
          </cell>
          <cell r="AK34">
            <v>-1.6923698877791427E-5</v>
          </cell>
          <cell r="AL34">
            <v>5.8245944433889122E-6</v>
          </cell>
          <cell r="AM34">
            <v>-6.0554399244196287E-6</v>
          </cell>
          <cell r="AN34">
            <v>2.5414217577362456E-5</v>
          </cell>
          <cell r="AO34">
            <v>-1.1543198910301134E-5</v>
          </cell>
          <cell r="AP34">
            <v>-3.2906182255412232E-5</v>
          </cell>
          <cell r="AQ34">
            <v>3.6770557662685549E-5</v>
          </cell>
          <cell r="AR34">
            <v>3.6770536098629236E-5</v>
          </cell>
          <cell r="AS34">
            <v>3.6770536098629236E-5</v>
          </cell>
          <cell r="AT34">
            <v>3.6770536098629236E-5</v>
          </cell>
          <cell r="AU34">
            <v>3.6770536098629236E-5</v>
          </cell>
          <cell r="AV34">
            <v>3.6770536098629236E-5</v>
          </cell>
          <cell r="AW34">
            <v>3.6770536098629236E-5</v>
          </cell>
          <cell r="AX34">
            <v>3.6770536098629236E-5</v>
          </cell>
          <cell r="AY34">
            <v>3.6770536098629236E-5</v>
          </cell>
          <cell r="AZ34">
            <v>3.6770536098629236E-5</v>
          </cell>
          <cell r="BA34">
            <v>3.6770536098629236E-5</v>
          </cell>
          <cell r="BB34">
            <v>3.6770536098629236E-5</v>
          </cell>
          <cell r="BC34">
            <v>3.6770536098629236E-5</v>
          </cell>
          <cell r="BD34">
            <v>3.6770536098629236E-5</v>
          </cell>
          <cell r="BE34">
            <v>3.6770536098629236E-5</v>
          </cell>
          <cell r="BF34">
            <v>3.6770536098629236E-5</v>
          </cell>
          <cell r="BG34">
            <v>3.6770536098629236E-5</v>
          </cell>
          <cell r="BH34">
            <v>3.6770536098629236E-5</v>
          </cell>
          <cell r="BI34">
            <v>3.6770536098629236E-5</v>
          </cell>
          <cell r="BJ34">
            <v>3.6770536098629236E-5</v>
          </cell>
        </row>
        <row r="35">
          <cell r="B35">
            <v>27</v>
          </cell>
          <cell r="C35" t="str">
            <v>Utilidad por valoración</v>
          </cell>
          <cell r="E35">
            <v>27</v>
          </cell>
          <cell r="F35">
            <v>27</v>
          </cell>
          <cell r="G35">
            <v>27</v>
          </cell>
          <cell r="H35">
            <v>27</v>
          </cell>
          <cell r="I35">
            <v>27</v>
          </cell>
          <cell r="J35">
            <v>27</v>
          </cell>
          <cell r="K35">
            <v>27</v>
          </cell>
          <cell r="L35">
            <v>27</v>
          </cell>
          <cell r="M35">
            <v>27</v>
          </cell>
          <cell r="N35">
            <v>27</v>
          </cell>
          <cell r="O35">
            <v>27</v>
          </cell>
          <cell r="P35">
            <v>1.6398988757863366E-4</v>
          </cell>
          <cell r="Q35">
            <v>-9.8757092566981088E-5</v>
          </cell>
          <cell r="R35">
            <v>-3.9137340453578159E-5</v>
          </cell>
          <cell r="S35">
            <v>-4.8641086240487717E-5</v>
          </cell>
          <cell r="T35">
            <v>1.118511844184376E-4</v>
          </cell>
          <cell r="U35">
            <v>-3.6179491109971599E-5</v>
          </cell>
          <cell r="V35">
            <v>3.0612667087501731E-5</v>
          </cell>
          <cell r="W35">
            <v>-2.6661705440869004E-5</v>
          </cell>
          <cell r="X35">
            <v>-2.2203345088908123E-5</v>
          </cell>
          <cell r="Y35">
            <v>-5.9642841866419183E-5</v>
          </cell>
          <cell r="Z35">
            <v>-5.139724483435343E-5</v>
          </cell>
          <cell r="AA35">
            <v>-6.3399198551300842E-5</v>
          </cell>
          <cell r="AB35">
            <v>-2.0336249865385899E-5</v>
          </cell>
          <cell r="AC35">
            <v>5.8245787289828337E-5</v>
          </cell>
          <cell r="AD35">
            <v>2.128269250675904E-6</v>
          </cell>
          <cell r="AE35">
            <v>-3.031464898529089E-7</v>
          </cell>
          <cell r="AF35">
            <v>-6.1239913307950576E-5</v>
          </cell>
          <cell r="AG35">
            <v>-1.2811516329419874E-4</v>
          </cell>
          <cell r="AH35">
            <v>-8.9412867852612992E-5</v>
          </cell>
          <cell r="AI35">
            <v>-1.2073317123915267E-7</v>
          </cell>
          <cell r="AJ35">
            <v>-5.2347782617030757E-5</v>
          </cell>
          <cell r="AK35">
            <v>-7.3480930894524558E-5</v>
          </cell>
          <cell r="AL35">
            <v>-6.0802371865151077E-5</v>
          </cell>
          <cell r="AM35">
            <v>1.6787082590789554E-6</v>
          </cell>
          <cell r="AN35">
            <v>-1.0136551056651481E-5</v>
          </cell>
          <cell r="AO35">
            <v>-4.6823087528737387E-5</v>
          </cell>
          <cell r="AP35">
            <v>-9.3503477753789969E-5</v>
          </cell>
          <cell r="AQ35">
            <v>3.6419415322320038E-5</v>
          </cell>
          <cell r="AR35">
            <v>3.6419398384168744E-5</v>
          </cell>
          <cell r="AS35">
            <v>3.6419398384168744E-5</v>
          </cell>
          <cell r="AT35">
            <v>3.6419398384168744E-5</v>
          </cell>
          <cell r="AU35">
            <v>3.6419398384168744E-5</v>
          </cell>
          <cell r="AV35">
            <v>3.6419398384168744E-5</v>
          </cell>
          <cell r="AW35">
            <v>3.6419398384168744E-5</v>
          </cell>
          <cell r="AX35">
            <v>3.6419398384168744E-5</v>
          </cell>
          <cell r="AY35">
            <v>3.6419398384168744E-5</v>
          </cell>
          <cell r="AZ35">
            <v>3.6419398384168744E-5</v>
          </cell>
          <cell r="BA35">
            <v>3.6419398384168744E-5</v>
          </cell>
          <cell r="BB35">
            <v>3.6419398384168744E-5</v>
          </cell>
          <cell r="BC35">
            <v>3.6419398384168744E-5</v>
          </cell>
          <cell r="BD35">
            <v>3.6419398384168744E-5</v>
          </cell>
          <cell r="BE35">
            <v>3.6419398384168744E-5</v>
          </cell>
          <cell r="BF35">
            <v>3.6419398384168744E-5</v>
          </cell>
          <cell r="BG35">
            <v>3.6419398384168744E-5</v>
          </cell>
          <cell r="BH35">
            <v>3.6419398384168744E-5</v>
          </cell>
          <cell r="BI35">
            <v>3.6419398384168744E-5</v>
          </cell>
          <cell r="BJ35">
            <v>3.6419398384168744E-5</v>
          </cell>
        </row>
        <row r="36">
          <cell r="B36">
            <v>28</v>
          </cell>
          <cell r="C36" t="str">
            <v>Otros ingresos por intereses</v>
          </cell>
          <cell r="E36">
            <v>28</v>
          </cell>
          <cell r="F36">
            <v>28</v>
          </cell>
          <cell r="G36">
            <v>28</v>
          </cell>
          <cell r="H36">
            <v>28</v>
          </cell>
          <cell r="I36">
            <v>28</v>
          </cell>
          <cell r="J36">
            <v>28</v>
          </cell>
          <cell r="K36">
            <v>28</v>
          </cell>
          <cell r="L36">
            <v>28</v>
          </cell>
          <cell r="M36">
            <v>28</v>
          </cell>
          <cell r="N36">
            <v>28</v>
          </cell>
          <cell r="O36">
            <v>28</v>
          </cell>
          <cell r="P36">
            <v>5.7418305670124627E-6</v>
          </cell>
          <cell r="Q36">
            <v>1.8066555215780753E-5</v>
          </cell>
          <cell r="R36">
            <v>1.8827591006831352E-5</v>
          </cell>
          <cell r="S36">
            <v>3.7871432349196487E-5</v>
          </cell>
          <cell r="T36">
            <v>3.8370774726342893E-6</v>
          </cell>
          <cell r="U36">
            <v>-5.7046065500255226E-6</v>
          </cell>
          <cell r="V36">
            <v>-1.1833230654413748E-5</v>
          </cell>
          <cell r="W36">
            <v>-1.2487325054407156E-6</v>
          </cell>
          <cell r="X36">
            <v>6.2037013400734003E-6</v>
          </cell>
          <cell r="Y36">
            <v>-7.6708884889689611E-6</v>
          </cell>
          <cell r="Z36">
            <v>1.858415770868301E-5</v>
          </cell>
          <cell r="AA36">
            <v>8.8732641798967165E-6</v>
          </cell>
          <cell r="AB36">
            <v>1.3719548623983627E-5</v>
          </cell>
          <cell r="AC36">
            <v>-7.5027375025232953E-7</v>
          </cell>
          <cell r="AD36">
            <v>-3.2572471232657685E-5</v>
          </cell>
          <cell r="AE36">
            <v>-5.0812707778624244E-5</v>
          </cell>
          <cell r="AF36">
            <v>-8.4508667496125821E-7</v>
          </cell>
          <cell r="AG36">
            <v>-6.5449939720240834E-8</v>
          </cell>
          <cell r="AH36">
            <v>-1.4703212799228025E-6</v>
          </cell>
          <cell r="AI36">
            <v>1.2335661024897806E-5</v>
          </cell>
          <cell r="AJ36">
            <v>3.5692857574830034E-6</v>
          </cell>
          <cell r="AK36">
            <v>4.2619387312840091E-6</v>
          </cell>
          <cell r="AL36">
            <v>7.1234882636003608E-6</v>
          </cell>
          <cell r="AM36">
            <v>2.0920485409486921E-6</v>
          </cell>
          <cell r="AN36">
            <v>6.2715280127101825E-7</v>
          </cell>
          <cell r="AO36">
            <v>-6.6492360895974265E-6</v>
          </cell>
          <cell r="AP36">
            <v>-1.1718602030534771E-5</v>
          </cell>
          <cell r="AQ36">
            <v>3.5128803590455022E-5</v>
          </cell>
          <cell r="AR36">
            <v>3.5128789022564888E-5</v>
          </cell>
          <cell r="AS36">
            <v>3.5128789022564888E-5</v>
          </cell>
          <cell r="AT36">
            <v>3.5128789022564888E-5</v>
          </cell>
          <cell r="AU36">
            <v>3.5128789022564888E-5</v>
          </cell>
          <cell r="AV36">
            <v>3.5128789022564888E-5</v>
          </cell>
          <cell r="AW36">
            <v>3.5128789022564888E-5</v>
          </cell>
          <cell r="AX36">
            <v>3.5128789022564888E-5</v>
          </cell>
          <cell r="AY36">
            <v>3.5128789022564888E-5</v>
          </cell>
          <cell r="AZ36">
            <v>3.5128789022564888E-5</v>
          </cell>
          <cell r="BA36">
            <v>3.5128789022564888E-5</v>
          </cell>
          <cell r="BB36">
            <v>3.5128789022564888E-5</v>
          </cell>
          <cell r="BC36">
            <v>3.5128789022564888E-5</v>
          </cell>
          <cell r="BD36">
            <v>3.5128789022564888E-5</v>
          </cell>
          <cell r="BE36">
            <v>3.5128789022564888E-5</v>
          </cell>
          <cell r="BF36">
            <v>3.5128789022564888E-5</v>
          </cell>
          <cell r="BG36">
            <v>3.5128789022564888E-5</v>
          </cell>
          <cell r="BH36">
            <v>3.5128789022564888E-5</v>
          </cell>
          <cell r="BI36">
            <v>3.5128789022564888E-5</v>
          </cell>
          <cell r="BJ36">
            <v>3.5128789022564888E-5</v>
          </cell>
        </row>
        <row r="37">
          <cell r="B37">
            <v>29</v>
          </cell>
          <cell r="C37" t="str">
            <v>(-) Gastos por Intereses</v>
          </cell>
          <cell r="E37">
            <v>29</v>
          </cell>
          <cell r="F37">
            <v>29</v>
          </cell>
          <cell r="G37">
            <v>29</v>
          </cell>
          <cell r="H37">
            <v>29</v>
          </cell>
          <cell r="I37">
            <v>29</v>
          </cell>
          <cell r="J37">
            <v>29</v>
          </cell>
          <cell r="K37">
            <v>29</v>
          </cell>
          <cell r="L37">
            <v>29</v>
          </cell>
          <cell r="M37">
            <v>29</v>
          </cell>
          <cell r="N37">
            <v>29</v>
          </cell>
          <cell r="O37">
            <v>29</v>
          </cell>
          <cell r="P37">
            <v>2.0127184089020686E-3</v>
          </cell>
          <cell r="Q37">
            <v>-5.3382717011009329E-4</v>
          </cell>
          <cell r="R37">
            <v>-2.8051667810934447E-4</v>
          </cell>
          <cell r="S37">
            <v>-4.0583841858271574E-4</v>
          </cell>
          <cell r="T37">
            <v>6.8258230113611706E-4</v>
          </cell>
          <cell r="U37">
            <v>-6.7306715057149566E-4</v>
          </cell>
          <cell r="V37">
            <v>9.0200262838257064E-4</v>
          </cell>
          <cell r="W37">
            <v>-4.9532401243004495E-4</v>
          </cell>
          <cell r="X37">
            <v>-7.0593382734521898E-5</v>
          </cell>
          <cell r="Y37">
            <v>2.5144008083372721E-4</v>
          </cell>
          <cell r="Z37">
            <v>8.0458206953580233E-4</v>
          </cell>
          <cell r="AA37">
            <v>4.065266497784159E-4</v>
          </cell>
          <cell r="AB37">
            <v>1.2263237238343411E-4</v>
          </cell>
          <cell r="AC37">
            <v>5.5496377248845027E-4</v>
          </cell>
          <cell r="AD37">
            <v>-9.6149572030918701E-4</v>
          </cell>
          <cell r="AE37">
            <v>-8.2673287723929872E-5</v>
          </cell>
          <cell r="AF37">
            <v>-6.588370205237587E-4</v>
          </cell>
          <cell r="AG37">
            <v>-1.0363720089803588E-3</v>
          </cell>
          <cell r="AH37">
            <v>-7.5255441471359236E-4</v>
          </cell>
          <cell r="AI37">
            <v>2.4323451621923245E-4</v>
          </cell>
          <cell r="AJ37">
            <v>-8.9493368068641749E-4</v>
          </cell>
          <cell r="AK37">
            <v>-9.6582419929292992E-4</v>
          </cell>
          <cell r="AL37">
            <v>-5.7097518347503512E-4</v>
          </cell>
          <cell r="AM37">
            <v>-5.7663157460161041E-4</v>
          </cell>
          <cell r="AN37">
            <v>-2.1894313394520137E-4</v>
          </cell>
          <cell r="AO37">
            <v>-8.6164092385706409E-4</v>
          </cell>
          <cell r="AP37">
            <v>-1.0070426222854936E-3</v>
          </cell>
          <cell r="AQ37">
            <v>8.4162846924973334E-4</v>
          </cell>
          <cell r="AR37">
            <v>8.416282944381237E-4</v>
          </cell>
          <cell r="AS37">
            <v>8.416282944381237E-4</v>
          </cell>
          <cell r="AT37">
            <v>8.416282944381237E-4</v>
          </cell>
          <cell r="AU37">
            <v>8.416282944381237E-4</v>
          </cell>
          <cell r="AV37">
            <v>8.416282944381237E-4</v>
          </cell>
          <cell r="AW37">
            <v>8.416282944381237E-4</v>
          </cell>
          <cell r="AX37">
            <v>8.416282944381237E-4</v>
          </cell>
          <cell r="AY37">
            <v>8.416282944381237E-4</v>
          </cell>
          <cell r="AZ37">
            <v>8.416282944381237E-4</v>
          </cell>
          <cell r="BA37">
            <v>8.416282944381237E-4</v>
          </cell>
          <cell r="BB37">
            <v>8.416282944381237E-4</v>
          </cell>
          <cell r="BC37">
            <v>8.416282944381237E-4</v>
          </cell>
          <cell r="BD37">
            <v>8.416282944381237E-4</v>
          </cell>
          <cell r="BE37">
            <v>8.416282944381237E-4</v>
          </cell>
          <cell r="BF37">
            <v>8.416282944381237E-4</v>
          </cell>
          <cell r="BG37">
            <v>8.416282944381237E-4</v>
          </cell>
          <cell r="BH37">
            <v>8.416282944381237E-4</v>
          </cell>
          <cell r="BI37">
            <v>8.416282944381237E-4</v>
          </cell>
          <cell r="BJ37">
            <v>8.416282944381237E-4</v>
          </cell>
        </row>
        <row r="38">
          <cell r="B38">
            <v>30</v>
          </cell>
          <cell r="C38" t="str">
            <v xml:space="preserve">    Intereses por Depósitos de Exigibilidad Inmediata</v>
          </cell>
          <cell r="E38">
            <v>30</v>
          </cell>
          <cell r="F38">
            <v>30</v>
          </cell>
          <cell r="G38">
            <v>30</v>
          </cell>
          <cell r="H38">
            <v>30</v>
          </cell>
          <cell r="I38">
            <v>30</v>
          </cell>
          <cell r="J38">
            <v>30</v>
          </cell>
          <cell r="K38">
            <v>30</v>
          </cell>
          <cell r="L38">
            <v>30</v>
          </cell>
          <cell r="M38">
            <v>30</v>
          </cell>
          <cell r="N38">
            <v>30</v>
          </cell>
          <cell r="O38">
            <v>30</v>
          </cell>
          <cell r="P38">
            <v>2.553754563116707E-4</v>
          </cell>
          <cell r="Q38">
            <v>-2.8760237073160652E-5</v>
          </cell>
          <cell r="R38">
            <v>-3.4974356145003362E-5</v>
          </cell>
          <cell r="S38">
            <v>-7.273615954675244E-5</v>
          </cell>
          <cell r="T38">
            <v>5.4056851257421133E-5</v>
          </cell>
          <cell r="U38">
            <v>-6.5594861006926762E-5</v>
          </cell>
          <cell r="V38">
            <v>1.3351709181246832E-4</v>
          </cell>
          <cell r="W38">
            <v>-8.8301205933399938E-5</v>
          </cell>
          <cell r="X38">
            <v>-3.9212223190513654E-5</v>
          </cell>
          <cell r="Y38">
            <v>1.5441678557952167E-5</v>
          </cell>
          <cell r="Z38">
            <v>7.1364273199817779E-5</v>
          </cell>
          <cell r="AA38">
            <v>2.4689828248281639E-5</v>
          </cell>
          <cell r="AB38">
            <v>-2.0010041210098695E-5</v>
          </cell>
          <cell r="AC38">
            <v>1.0434027759225828E-4</v>
          </cell>
          <cell r="AD38">
            <v>-7.4544558552546401E-5</v>
          </cell>
          <cell r="AE38">
            <v>3.263836782754553E-5</v>
          </cell>
          <cell r="AF38">
            <v>-7.2831421969954402E-5</v>
          </cell>
          <cell r="AG38">
            <v>-1.1379708731796981E-4</v>
          </cell>
          <cell r="AH38">
            <v>-9.0075691859330467E-5</v>
          </cell>
          <cell r="AI38">
            <v>1.140307548543832E-5</v>
          </cell>
          <cell r="AJ38">
            <v>-1.1119034275335234E-4</v>
          </cell>
          <cell r="AK38">
            <v>-1.1473871854470819E-4</v>
          </cell>
          <cell r="AL38">
            <v>8.8375834965052739E-6</v>
          </cell>
          <cell r="AM38">
            <v>-7.9126457237042175E-5</v>
          </cell>
          <cell r="AN38">
            <v>2.8819067367220983E-5</v>
          </cell>
          <cell r="AO38">
            <v>-9.5527449259915926E-5</v>
          </cell>
          <cell r="AP38">
            <v>-1.4612936120334636E-4</v>
          </cell>
          <cell r="AQ38">
            <v>8.8994810443129065E-5</v>
          </cell>
          <cell r="AR38">
            <v>8.8994798716157675E-5</v>
          </cell>
          <cell r="AS38">
            <v>8.8994798716157675E-5</v>
          </cell>
          <cell r="AT38">
            <v>8.8994798716157675E-5</v>
          </cell>
          <cell r="AU38">
            <v>8.8994798716157675E-5</v>
          </cell>
          <cell r="AV38">
            <v>8.8994798716157675E-5</v>
          </cell>
          <cell r="AW38">
            <v>8.8994798716157675E-5</v>
          </cell>
          <cell r="AX38">
            <v>8.8994798716157675E-5</v>
          </cell>
          <cell r="AY38">
            <v>8.8994798716157675E-5</v>
          </cell>
          <cell r="AZ38">
            <v>8.8994798716157675E-5</v>
          </cell>
          <cell r="BA38">
            <v>8.8994798716157675E-5</v>
          </cell>
          <cell r="BB38">
            <v>8.8994798716157675E-5</v>
          </cell>
          <cell r="BC38">
            <v>8.8994798716157675E-5</v>
          </cell>
          <cell r="BD38">
            <v>8.8994798716157675E-5</v>
          </cell>
          <cell r="BE38">
            <v>8.8994798716157675E-5</v>
          </cell>
          <cell r="BF38">
            <v>8.8994798716157675E-5</v>
          </cell>
          <cell r="BG38">
            <v>8.8994798716157675E-5</v>
          </cell>
          <cell r="BH38">
            <v>8.8994798716157675E-5</v>
          </cell>
          <cell r="BI38">
            <v>8.8994798716157675E-5</v>
          </cell>
          <cell r="BJ38">
            <v>8.8994798716157675E-5</v>
          </cell>
        </row>
        <row r="39">
          <cell r="B39">
            <v>31</v>
          </cell>
          <cell r="C39" t="str">
            <v xml:space="preserve">    Intereses por Depósitos a Plazo</v>
          </cell>
          <cell r="E39">
            <v>31</v>
          </cell>
          <cell r="F39">
            <v>31</v>
          </cell>
          <cell r="G39">
            <v>31</v>
          </cell>
          <cell r="H39">
            <v>31</v>
          </cell>
          <cell r="I39">
            <v>31</v>
          </cell>
          <cell r="J39">
            <v>31</v>
          </cell>
          <cell r="K39">
            <v>31</v>
          </cell>
          <cell r="L39">
            <v>31</v>
          </cell>
          <cell r="M39">
            <v>31</v>
          </cell>
          <cell r="N39">
            <v>31</v>
          </cell>
          <cell r="O39">
            <v>31</v>
          </cell>
          <cell r="P39">
            <v>3.6620562729837783E-4</v>
          </cell>
          <cell r="Q39">
            <v>-2.2337284758458878E-4</v>
          </cell>
          <cell r="R39">
            <v>-1.6569708309659755E-4</v>
          </cell>
          <cell r="S39">
            <v>-1.9754783229375145E-4</v>
          </cell>
          <cell r="T39">
            <v>2.0892342407189193E-5</v>
          </cell>
          <cell r="U39">
            <v>-2.5935069177344429E-4</v>
          </cell>
          <cell r="V39">
            <v>5.1937825984215216E-5</v>
          </cell>
          <cell r="W39">
            <v>-2.298262301851893E-4</v>
          </cell>
          <cell r="X39">
            <v>-8.926721453011207E-5</v>
          </cell>
          <cell r="Y39">
            <v>-4.8873829676651659E-5</v>
          </cell>
          <cell r="Z39">
            <v>1.0074486456831087E-4</v>
          </cell>
          <cell r="AA39">
            <v>5.1972247379719963E-5</v>
          </cell>
          <cell r="AB39">
            <v>-1.0319481151526561E-5</v>
          </cell>
          <cell r="AC39">
            <v>5.7921767763981571E-5</v>
          </cell>
          <cell r="AD39">
            <v>-1.9215049567329959E-4</v>
          </cell>
          <cell r="AE39">
            <v>-1.3329188594360906E-5</v>
          </cell>
          <cell r="AF39">
            <v>-1.3085238508747307E-4</v>
          </cell>
          <cell r="AG39">
            <v>-2.2358698390192045E-4</v>
          </cell>
          <cell r="AH39">
            <v>-1.7983998406510306E-4</v>
          </cell>
          <cell r="AI39">
            <v>4.8855237418589555E-6</v>
          </cell>
          <cell r="AJ39">
            <v>-1.7161782955648708E-4</v>
          </cell>
          <cell r="AK39">
            <v>-1.8778612897602269E-4</v>
          </cell>
          <cell r="AL39">
            <v>-1.426437188824679E-4</v>
          </cell>
          <cell r="AM39">
            <v>-1.5663395867547992E-4</v>
          </cell>
          <cell r="AN39">
            <v>-8.7069888063387099E-5</v>
          </cell>
          <cell r="AO39">
            <v>-1.7106859796428521E-4</v>
          </cell>
          <cell r="AP39">
            <v>-1.7848945127124085E-4</v>
          </cell>
          <cell r="AQ39">
            <v>8.3997263118723142E-5</v>
          </cell>
          <cell r="AR39">
            <v>8.399720536544919E-5</v>
          </cell>
          <cell r="AS39">
            <v>8.399720536544919E-5</v>
          </cell>
          <cell r="AT39">
            <v>8.399720536544919E-5</v>
          </cell>
          <cell r="AU39">
            <v>8.399720536544919E-5</v>
          </cell>
          <cell r="AV39">
            <v>8.399720536544919E-5</v>
          </cell>
          <cell r="AW39">
            <v>8.399720536544919E-5</v>
          </cell>
          <cell r="AX39">
            <v>8.399720536544919E-5</v>
          </cell>
          <cell r="AY39">
            <v>8.399720536544919E-5</v>
          </cell>
          <cell r="AZ39">
            <v>8.399720536544919E-5</v>
          </cell>
          <cell r="BA39">
            <v>8.399720536544919E-5</v>
          </cell>
          <cell r="BB39">
            <v>8.399720536544919E-5</v>
          </cell>
          <cell r="BC39">
            <v>8.399720536544919E-5</v>
          </cell>
          <cell r="BD39">
            <v>8.399720536544919E-5</v>
          </cell>
          <cell r="BE39">
            <v>8.399720536544919E-5</v>
          </cell>
          <cell r="BF39">
            <v>8.399720536544919E-5</v>
          </cell>
          <cell r="BG39">
            <v>8.399720536544919E-5</v>
          </cell>
          <cell r="BH39">
            <v>8.399720536544919E-5</v>
          </cell>
          <cell r="BI39">
            <v>8.399720536544919E-5</v>
          </cell>
          <cell r="BJ39">
            <v>8.399720536544919E-5</v>
          </cell>
        </row>
        <row r="40">
          <cell r="B40">
            <v>32</v>
          </cell>
          <cell r="C40" t="str">
            <v xml:space="preserve">    Intereses por Títulos de Crédito Emitidos</v>
          </cell>
          <cell r="E40">
            <v>32</v>
          </cell>
          <cell r="F40">
            <v>32</v>
          </cell>
          <cell r="G40">
            <v>32</v>
          </cell>
          <cell r="H40">
            <v>32</v>
          </cell>
          <cell r="I40">
            <v>32</v>
          </cell>
          <cell r="J40">
            <v>32</v>
          </cell>
          <cell r="K40">
            <v>32</v>
          </cell>
          <cell r="L40">
            <v>32</v>
          </cell>
          <cell r="M40">
            <v>32</v>
          </cell>
          <cell r="N40">
            <v>32</v>
          </cell>
          <cell r="O40">
            <v>32</v>
          </cell>
          <cell r="P40">
            <v>1.7084046687753447E-4</v>
          </cell>
          <cell r="Q40">
            <v>2.1142952189681305E-5</v>
          </cell>
          <cell r="R40">
            <v>-3.428061651692977E-5</v>
          </cell>
          <cell r="S40">
            <v>-3.1525750869018133E-5</v>
          </cell>
          <cell r="T40">
            <v>3.6192593087364805E-5</v>
          </cell>
          <cell r="U40">
            <v>-6.9824217689666438E-5</v>
          </cell>
          <cell r="V40">
            <v>5.0226172281424156E-5</v>
          </cell>
          <cell r="W40">
            <v>-5.6048690816631712E-5</v>
          </cell>
          <cell r="X40">
            <v>-7.2449068886659435E-6</v>
          </cell>
          <cell r="Y40">
            <v>7.2686402138486764E-6</v>
          </cell>
          <cell r="Z40">
            <v>6.5547972095233303E-5</v>
          </cell>
          <cell r="AA40">
            <v>3.1350023171945567E-5</v>
          </cell>
          <cell r="AB40">
            <v>-1.4582450253407004E-5</v>
          </cell>
          <cell r="AC40">
            <v>2.2241876270255676E-5</v>
          </cell>
          <cell r="AD40">
            <v>-7.7274102330819171E-5</v>
          </cell>
          <cell r="AE40">
            <v>1.3371490936947648E-5</v>
          </cell>
          <cell r="AF40">
            <v>-4.1864328567321534E-5</v>
          </cell>
          <cell r="AG40">
            <v>-7.366182730688081E-5</v>
          </cell>
          <cell r="AH40">
            <v>-5.5663193829670263E-5</v>
          </cell>
          <cell r="AI40">
            <v>2.7825405463114024E-5</v>
          </cell>
          <cell r="AJ40">
            <v>-5.6147174185780697E-5</v>
          </cell>
          <cell r="AK40">
            <v>-6.2251909164250108E-5</v>
          </cell>
          <cell r="AL40">
            <v>-4.2806994268060295E-5</v>
          </cell>
          <cell r="AM40">
            <v>-4.8134621187435932E-5</v>
          </cell>
          <cell r="AN40">
            <v>-1.7921283285688263E-5</v>
          </cell>
          <cell r="AO40">
            <v>-6.6401381648870062E-5</v>
          </cell>
          <cell r="AP40">
            <v>-6.5737247589302316E-5</v>
          </cell>
          <cell r="AQ40">
            <v>6.4106581324598023E-5</v>
          </cell>
          <cell r="AR40">
            <v>6.4106541685760021E-5</v>
          </cell>
          <cell r="AS40">
            <v>6.4106541685760021E-5</v>
          </cell>
          <cell r="AT40">
            <v>6.4106541685760021E-5</v>
          </cell>
          <cell r="AU40">
            <v>6.4106541685760021E-5</v>
          </cell>
          <cell r="AV40">
            <v>6.4106541685760021E-5</v>
          </cell>
          <cell r="AW40">
            <v>6.4106541685760021E-5</v>
          </cell>
          <cell r="AX40">
            <v>6.4106541685760021E-5</v>
          </cell>
          <cell r="AY40">
            <v>6.4106541685760021E-5</v>
          </cell>
          <cell r="AZ40">
            <v>6.4106541685760021E-5</v>
          </cell>
          <cell r="BA40">
            <v>6.4106541685760021E-5</v>
          </cell>
          <cell r="BB40">
            <v>6.4106541685760021E-5</v>
          </cell>
          <cell r="BC40">
            <v>6.4106541685760021E-5</v>
          </cell>
          <cell r="BD40">
            <v>6.4106541685760021E-5</v>
          </cell>
          <cell r="BE40">
            <v>6.4106541685760021E-5</v>
          </cell>
          <cell r="BF40">
            <v>6.4106541685760021E-5</v>
          </cell>
          <cell r="BG40">
            <v>6.4106541685760021E-5</v>
          </cell>
          <cell r="BH40">
            <v>6.4106541685760021E-5</v>
          </cell>
          <cell r="BI40">
            <v>6.4106541685760021E-5</v>
          </cell>
          <cell r="BJ40">
            <v>6.4106541685760021E-5</v>
          </cell>
        </row>
        <row r="41">
          <cell r="B41">
            <v>33</v>
          </cell>
          <cell r="C41" t="str">
            <v xml:space="preserve">    Intereses por Préstamos Interbancarios y de Otros Organismos</v>
          </cell>
          <cell r="E41">
            <v>33</v>
          </cell>
          <cell r="F41">
            <v>33</v>
          </cell>
          <cell r="G41">
            <v>33</v>
          </cell>
          <cell r="H41">
            <v>33</v>
          </cell>
          <cell r="I41">
            <v>33</v>
          </cell>
          <cell r="J41">
            <v>33</v>
          </cell>
          <cell r="K41">
            <v>33</v>
          </cell>
          <cell r="L41">
            <v>33</v>
          </cell>
          <cell r="M41">
            <v>33</v>
          </cell>
          <cell r="N41">
            <v>33</v>
          </cell>
          <cell r="O41">
            <v>33</v>
          </cell>
          <cell r="P41">
            <v>4.7918090566838084E-5</v>
          </cell>
          <cell r="Q41">
            <v>2.1422605123891099E-5</v>
          </cell>
          <cell r="R41">
            <v>3.4089395907207143E-5</v>
          </cell>
          <cell r="S41">
            <v>7.0014129069137076E-5</v>
          </cell>
          <cell r="T41">
            <v>1.366808370805941E-4</v>
          </cell>
          <cell r="U41">
            <v>2.1564772768554509E-5</v>
          </cell>
          <cell r="V41">
            <v>-1.8689339279926343E-4</v>
          </cell>
          <cell r="W41">
            <v>-1.3164424973274966E-5</v>
          </cell>
          <cell r="X41">
            <v>2.8282549623783685E-5</v>
          </cell>
          <cell r="Y41">
            <v>5.1543817417349551E-6</v>
          </cell>
          <cell r="Z41">
            <v>2.0921395206855548E-5</v>
          </cell>
          <cell r="AA41">
            <v>1.3622699225490902E-5</v>
          </cell>
          <cell r="AB41">
            <v>-8.5766178363923381E-6</v>
          </cell>
          <cell r="AC41">
            <v>-9.2683558856940631E-6</v>
          </cell>
          <cell r="AD41">
            <v>-6.3927353935115563E-5</v>
          </cell>
          <cell r="AE41">
            <v>-5.8476619823742367E-5</v>
          </cell>
          <cell r="AF41">
            <v>-9.1572573897393526E-5</v>
          </cell>
          <cell r="AG41">
            <v>-5.8187938625063216E-6</v>
          </cell>
          <cell r="AH41">
            <v>-1.6057462774830161E-5</v>
          </cell>
          <cell r="AI41">
            <v>3.3042985439705585E-6</v>
          </cell>
          <cell r="AJ41">
            <v>-2.997682308002582E-5</v>
          </cell>
          <cell r="AK41">
            <v>-2.0033475078479624E-5</v>
          </cell>
          <cell r="AL41">
            <v>-1.7210556761873943E-5</v>
          </cell>
          <cell r="AM41">
            <v>1.6627008356474436E-5</v>
          </cell>
          <cell r="AN41">
            <v>1.1919513743187957E-5</v>
          </cell>
          <cell r="AO41">
            <v>-1.6667376896455609E-5</v>
          </cell>
          <cell r="AP41">
            <v>-1.1523114275380762E-5</v>
          </cell>
          <cell r="AQ41">
            <v>1.5962028754591706E-5</v>
          </cell>
          <cell r="AR41">
            <v>1.5962024917826056E-5</v>
          </cell>
          <cell r="AS41">
            <v>1.5962024917826056E-5</v>
          </cell>
          <cell r="AT41">
            <v>1.5962024917826056E-5</v>
          </cell>
          <cell r="AU41">
            <v>1.5962024917826056E-5</v>
          </cell>
          <cell r="AV41">
            <v>1.5962024917826056E-5</v>
          </cell>
          <cell r="AW41">
            <v>1.5962024917826056E-5</v>
          </cell>
          <cell r="AX41">
            <v>1.5962024917826056E-5</v>
          </cell>
          <cell r="AY41">
            <v>1.5962024917826056E-5</v>
          </cell>
          <cell r="AZ41">
            <v>1.5962024917826056E-5</v>
          </cell>
          <cell r="BA41">
            <v>1.5962024917826056E-5</v>
          </cell>
          <cell r="BB41">
            <v>1.5962024917826056E-5</v>
          </cell>
          <cell r="BC41">
            <v>1.5962024917826056E-5</v>
          </cell>
          <cell r="BD41">
            <v>1.5962024917826056E-5</v>
          </cell>
          <cell r="BE41">
            <v>1.5962024917826056E-5</v>
          </cell>
          <cell r="BF41">
            <v>1.5962024917826056E-5</v>
          </cell>
          <cell r="BG41">
            <v>1.5962024917826056E-5</v>
          </cell>
          <cell r="BH41">
            <v>1.5962024917826056E-5</v>
          </cell>
          <cell r="BI41">
            <v>1.5962024917826056E-5</v>
          </cell>
          <cell r="BJ41">
            <v>1.5962024917826056E-5</v>
          </cell>
        </row>
        <row r="42">
          <cell r="B42">
            <v>34</v>
          </cell>
          <cell r="C42" t="str">
            <v xml:space="preserve">    Intereses por Obligaciones Subordinadas</v>
          </cell>
          <cell r="E42">
            <v>34</v>
          </cell>
          <cell r="F42">
            <v>34</v>
          </cell>
          <cell r="G42">
            <v>34</v>
          </cell>
          <cell r="H42">
            <v>34</v>
          </cell>
          <cell r="I42">
            <v>34</v>
          </cell>
          <cell r="J42">
            <v>34</v>
          </cell>
          <cell r="K42">
            <v>34</v>
          </cell>
          <cell r="L42">
            <v>34</v>
          </cell>
          <cell r="M42">
            <v>34</v>
          </cell>
          <cell r="N42">
            <v>34</v>
          </cell>
          <cell r="O42">
            <v>34</v>
          </cell>
          <cell r="P42">
            <v>2.4498776566527977E-4</v>
          </cell>
          <cell r="Q42">
            <v>-4.9221090274850429E-5</v>
          </cell>
          <cell r="R42">
            <v>1.1752404977249942E-6</v>
          </cell>
          <cell r="S42">
            <v>-5.1910094292207352E-5</v>
          </cell>
          <cell r="T42">
            <v>5.4557194102750148E-5</v>
          </cell>
          <cell r="U42">
            <v>-8.1541760040128135E-5</v>
          </cell>
          <cell r="V42">
            <v>3.7838132326484556E-4</v>
          </cell>
          <cell r="W42">
            <v>-2.401760113065728E-5</v>
          </cell>
          <cell r="X42">
            <v>-2.4542906406597401E-4</v>
          </cell>
          <cell r="Y42">
            <v>4.2941402763310016E-5</v>
          </cell>
          <cell r="Z42">
            <v>1.2066908407304356E-4</v>
          </cell>
          <cell r="AA42">
            <v>7.7929933422927946E-5</v>
          </cell>
          <cell r="AB42">
            <v>4.1154008739860675E-5</v>
          </cell>
          <cell r="AC42">
            <v>1.2220124947357174E-4</v>
          </cell>
          <cell r="AD42">
            <v>-5.9720374153382407E-5</v>
          </cell>
          <cell r="AE42">
            <v>7.8925995657115004E-5</v>
          </cell>
          <cell r="AF42">
            <v>1.8603279613539202E-5</v>
          </cell>
          <cell r="AG42">
            <v>-5.5964142794705674E-5</v>
          </cell>
          <cell r="AH42">
            <v>-6.0071788458085796E-5</v>
          </cell>
          <cell r="AI42">
            <v>9.2047297378542413E-5</v>
          </cell>
          <cell r="AJ42">
            <v>-7.575164816466624E-5</v>
          </cell>
          <cell r="AK42">
            <v>-9.6294100064890208E-5</v>
          </cell>
          <cell r="AL42">
            <v>-5.423372323355366E-5</v>
          </cell>
          <cell r="AM42">
            <v>-6.3296492144263288E-5</v>
          </cell>
          <cell r="AN42">
            <v>7.551569810495401E-6</v>
          </cell>
          <cell r="AO42">
            <v>-1.0638776056637843E-4</v>
          </cell>
          <cell r="AP42">
            <v>-1.4261169262779448E-4</v>
          </cell>
          <cell r="AQ42">
            <v>9.7347651963514657E-5</v>
          </cell>
          <cell r="AR42">
            <v>9.7347598057240248E-5</v>
          </cell>
          <cell r="AS42">
            <v>9.7347598057240248E-5</v>
          </cell>
          <cell r="AT42">
            <v>9.7347598057240248E-5</v>
          </cell>
          <cell r="AU42">
            <v>9.7347598057240248E-5</v>
          </cell>
          <cell r="AV42">
            <v>9.7347598057240248E-5</v>
          </cell>
          <cell r="AW42">
            <v>9.7347598057240248E-5</v>
          </cell>
          <cell r="AX42">
            <v>9.7347598057240248E-5</v>
          </cell>
          <cell r="AY42">
            <v>9.7347598057240248E-5</v>
          </cell>
          <cell r="AZ42">
            <v>9.7347598057240248E-5</v>
          </cell>
          <cell r="BA42">
            <v>9.7347598057240248E-5</v>
          </cell>
          <cell r="BB42">
            <v>9.7347598057240248E-5</v>
          </cell>
          <cell r="BC42">
            <v>9.7347598057240248E-5</v>
          </cell>
          <cell r="BD42">
            <v>9.7347598057240248E-5</v>
          </cell>
          <cell r="BE42">
            <v>9.7347598057240248E-5</v>
          </cell>
          <cell r="BF42">
            <v>9.7347598057240248E-5</v>
          </cell>
          <cell r="BG42">
            <v>9.7347598057240248E-5</v>
          </cell>
          <cell r="BH42">
            <v>9.7347598057240248E-5</v>
          </cell>
          <cell r="BI42">
            <v>9.7347598057240248E-5</v>
          </cell>
          <cell r="BJ42">
            <v>9.7347598057240248E-5</v>
          </cell>
        </row>
        <row r="43">
          <cell r="B43">
            <v>35</v>
          </cell>
          <cell r="C43" t="str">
            <v xml:space="preserve">    Intereses y Rendimientos a Cargo en Operaciones de Reporto</v>
          </cell>
          <cell r="E43">
            <v>35</v>
          </cell>
          <cell r="F43">
            <v>35</v>
          </cell>
          <cell r="G43">
            <v>35</v>
          </cell>
          <cell r="H43">
            <v>35</v>
          </cell>
          <cell r="I43">
            <v>35</v>
          </cell>
          <cell r="J43">
            <v>35</v>
          </cell>
          <cell r="K43">
            <v>35</v>
          </cell>
          <cell r="L43">
            <v>35</v>
          </cell>
          <cell r="M43">
            <v>35</v>
          </cell>
          <cell r="N43">
            <v>35</v>
          </cell>
          <cell r="O43">
            <v>35</v>
          </cell>
          <cell r="P43">
            <v>8.4135989871711968E-4</v>
          </cell>
          <cell r="Q43">
            <v>-4.7575291166640325E-4</v>
          </cell>
          <cell r="R43">
            <v>-1.6090470322834872E-4</v>
          </cell>
          <cell r="S43">
            <v>-2.3055865082751391E-4</v>
          </cell>
          <cell r="T43">
            <v>1.6306852703143818E-4</v>
          </cell>
          <cell r="U43">
            <v>-2.9402930571453302E-4</v>
          </cell>
          <cell r="V43">
            <v>3.5925924436353528E-4</v>
          </cell>
          <cell r="W43">
            <v>-1.3392981782986944E-4</v>
          </cell>
          <cell r="X43">
            <v>2.264189575112794E-4</v>
          </cell>
          <cell r="Y43">
            <v>1.815950299095502E-4</v>
          </cell>
          <cell r="Z43">
            <v>3.5278124177113429E-4</v>
          </cell>
          <cell r="AA43">
            <v>1.7063520750443435E-4</v>
          </cell>
          <cell r="AB43">
            <v>4.814274741594439E-5</v>
          </cell>
          <cell r="AC43">
            <v>2.9262504528872885E-4</v>
          </cell>
          <cell r="AD43">
            <v>-5.3510442520245637E-4</v>
          </cell>
          <cell r="AE43">
            <v>-1.2123639655782677E-4</v>
          </cell>
          <cell r="AF43">
            <v>-2.7343727794756391E-4</v>
          </cell>
          <cell r="AG43">
            <v>-4.300641844157075E-4</v>
          </cell>
          <cell r="AH43">
            <v>-3.7444187023317858E-4</v>
          </cell>
          <cell r="AI43">
            <v>1.1248031498612386E-4</v>
          </cell>
          <cell r="AJ43">
            <v>-4.2688330024417964E-4</v>
          </cell>
          <cell r="AK43">
            <v>-5.3025331426875127E-4</v>
          </cell>
          <cell r="AL43">
            <v>-3.4610448399390904E-4</v>
          </cell>
          <cell r="AM43">
            <v>-2.7489415193616105E-4</v>
          </cell>
          <cell r="AN43">
            <v>-1.6075190967960139E-4</v>
          </cell>
          <cell r="AO43">
            <v>-3.4527388804078771E-4</v>
          </cell>
          <cell r="AP43">
            <v>-3.5275859909734628E-4</v>
          </cell>
          <cell r="AQ43">
            <v>3.858254731098857E-4</v>
          </cell>
          <cell r="AR43">
            <v>3.8582528941333294E-4</v>
          </cell>
          <cell r="AS43">
            <v>3.8582528941333294E-4</v>
          </cell>
          <cell r="AT43">
            <v>3.8582528941333294E-4</v>
          </cell>
          <cell r="AU43">
            <v>3.8582528941333294E-4</v>
          </cell>
          <cell r="AV43">
            <v>3.8582528941333294E-4</v>
          </cell>
          <cell r="AW43">
            <v>3.8582528941333294E-4</v>
          </cell>
          <cell r="AX43">
            <v>3.8582528941333294E-4</v>
          </cell>
          <cell r="AY43">
            <v>3.8582528941333294E-4</v>
          </cell>
          <cell r="AZ43">
            <v>3.8582528941333294E-4</v>
          </cell>
          <cell r="BA43">
            <v>3.8582528941333294E-4</v>
          </cell>
          <cell r="BB43">
            <v>3.8582528941333294E-4</v>
          </cell>
          <cell r="BC43">
            <v>3.8582528941333294E-4</v>
          </cell>
          <cell r="BD43">
            <v>3.8582528941333294E-4</v>
          </cell>
          <cell r="BE43">
            <v>3.8582528941333294E-4</v>
          </cell>
          <cell r="BF43">
            <v>3.8582528941333294E-4</v>
          </cell>
          <cell r="BG43">
            <v>3.8582528941333294E-4</v>
          </cell>
          <cell r="BH43">
            <v>3.8582528941333294E-4</v>
          </cell>
          <cell r="BI43">
            <v>3.8582528941333294E-4</v>
          </cell>
          <cell r="BJ43">
            <v>3.8582528941333294E-4</v>
          </cell>
        </row>
        <row r="44">
          <cell r="B44">
            <v>36</v>
          </cell>
          <cell r="C44" t="str">
            <v xml:space="preserve">    Premios a Cargo en Operaciones de Préstamo de Valores</v>
          </cell>
          <cell r="E44">
            <v>36</v>
          </cell>
          <cell r="F44">
            <v>36</v>
          </cell>
          <cell r="G44">
            <v>36</v>
          </cell>
          <cell r="H44">
            <v>36</v>
          </cell>
          <cell r="I44">
            <v>36</v>
          </cell>
          <cell r="J44">
            <v>36</v>
          </cell>
          <cell r="K44">
            <v>36</v>
          </cell>
          <cell r="L44">
            <v>36</v>
          </cell>
          <cell r="M44">
            <v>36</v>
          </cell>
          <cell r="N44">
            <v>36</v>
          </cell>
          <cell r="O44">
            <v>36</v>
          </cell>
          <cell r="P44">
            <v>1.1360686025236862E-5</v>
          </cell>
          <cell r="Q44">
            <v>2.5381663028340449E-4</v>
          </cell>
          <cell r="R44">
            <v>9.3584641397561653E-5</v>
          </cell>
          <cell r="S44">
            <v>1.2568396813279379E-4</v>
          </cell>
          <cell r="T44">
            <v>1.3512667469884416E-4</v>
          </cell>
          <cell r="U44">
            <v>5.5217118608267505E-5</v>
          </cell>
          <cell r="V44">
            <v>9.1737045598256771E-5</v>
          </cell>
          <cell r="W44">
            <v>4.0954296136306288E-5</v>
          </cell>
          <cell r="X44">
            <v>5.001758554929684E-5</v>
          </cell>
          <cell r="Y44">
            <v>7.4897931907755375E-5</v>
          </cell>
          <cell r="Z44">
            <v>1.206552725906496E-4</v>
          </cell>
          <cell r="AA44">
            <v>9.6809176665015951E-5</v>
          </cell>
          <cell r="AB44">
            <v>7.9474317007975376E-5</v>
          </cell>
          <cell r="AC44">
            <v>-1.1110893879593461E-4</v>
          </cell>
          <cell r="AD44">
            <v>-2.9141635883394657E-5</v>
          </cell>
          <cell r="AE44">
            <v>-2.9558076389387278E-5</v>
          </cell>
          <cell r="AF44">
            <v>-3.4276244119092964E-5</v>
          </cell>
          <cell r="AG44">
            <v>-3.7640979723755925E-5</v>
          </cell>
          <cell r="AH44">
            <v>6.5561888201182096E-5</v>
          </cell>
          <cell r="AI44">
            <v>-3.3386278848628916E-5</v>
          </cell>
          <cell r="AJ44">
            <v>-9.9866594895196576E-6</v>
          </cell>
          <cell r="AK44">
            <v>2.8102308546829697E-5</v>
          </cell>
          <cell r="AL44">
            <v>-1.9384354196953779E-5</v>
          </cell>
          <cell r="AM44">
            <v>-2.9454244100755823E-5</v>
          </cell>
          <cell r="AN44">
            <v>-2.5367612665297716E-5</v>
          </cell>
          <cell r="AO44">
            <v>-3.771378337277722E-5</v>
          </cell>
          <cell r="AP44">
            <v>-2.763319417474876E-5</v>
          </cell>
          <cell r="AQ44">
            <v>9.1966016418812023E-5</v>
          </cell>
          <cell r="AR44">
            <v>9.1966008767485619E-5</v>
          </cell>
          <cell r="AS44">
            <v>9.1966008767485619E-5</v>
          </cell>
          <cell r="AT44">
            <v>9.1966008767485619E-5</v>
          </cell>
          <cell r="AU44">
            <v>9.1966008767485619E-5</v>
          </cell>
          <cell r="AV44">
            <v>9.1966008767485619E-5</v>
          </cell>
          <cell r="AW44">
            <v>9.1966008767485619E-5</v>
          </cell>
          <cell r="AX44">
            <v>9.1966008767485619E-5</v>
          </cell>
          <cell r="AY44">
            <v>9.1966008767485619E-5</v>
          </cell>
          <cell r="AZ44">
            <v>9.1966008767485619E-5</v>
          </cell>
          <cell r="BA44">
            <v>9.1966008767485619E-5</v>
          </cell>
          <cell r="BB44">
            <v>9.1966008767485619E-5</v>
          </cell>
          <cell r="BC44">
            <v>9.1966008767485619E-5</v>
          </cell>
          <cell r="BD44">
            <v>9.1966008767485619E-5</v>
          </cell>
          <cell r="BE44">
            <v>9.1966008767485619E-5</v>
          </cell>
          <cell r="BF44">
            <v>9.1966008767485619E-5</v>
          </cell>
          <cell r="BG44">
            <v>9.1966008767485619E-5</v>
          </cell>
          <cell r="BH44">
            <v>9.1966008767485619E-5</v>
          </cell>
          <cell r="BI44">
            <v>9.1966008767485619E-5</v>
          </cell>
          <cell r="BJ44">
            <v>9.1966008767485619E-5</v>
          </cell>
        </row>
        <row r="45">
          <cell r="B45">
            <v>37</v>
          </cell>
          <cell r="C45" t="str">
            <v xml:space="preserve">    Pérdida por Valorización</v>
          </cell>
          <cell r="E45">
            <v>37</v>
          </cell>
          <cell r="F45">
            <v>37</v>
          </cell>
          <cell r="G45">
            <v>37</v>
          </cell>
          <cell r="H45">
            <v>37</v>
          </cell>
          <cell r="I45">
            <v>37</v>
          </cell>
          <cell r="J45">
            <v>37</v>
          </cell>
          <cell r="K45">
            <v>37</v>
          </cell>
          <cell r="L45">
            <v>37</v>
          </cell>
          <cell r="M45">
            <v>37</v>
          </cell>
          <cell r="N45">
            <v>37</v>
          </cell>
          <cell r="O45">
            <v>37</v>
          </cell>
          <cell r="P45">
            <v>6.9680567609599483E-5</v>
          </cell>
          <cell r="Q45">
            <v>-5.6760676550550329E-5</v>
          </cell>
          <cell r="R45">
            <v>-1.7891018702937225E-5</v>
          </cell>
          <cell r="S45">
            <v>-2.1453306291382393E-5</v>
          </cell>
          <cell r="T45">
            <v>7.6691469969338824E-5</v>
          </cell>
          <cell r="U45">
            <v>2.080652440338102E-5</v>
          </cell>
          <cell r="V45">
            <v>1.9587515944255473E-5</v>
          </cell>
          <cell r="W45">
            <v>1.9611367877922677E-5</v>
          </cell>
          <cell r="X45">
            <v>5.2096062797679773E-6</v>
          </cell>
          <cell r="Y45">
            <v>-2.8019162011101804E-5</v>
          </cell>
          <cell r="Z45">
            <v>-5.1988218131123723E-5</v>
          </cell>
          <cell r="AA45">
            <v>-6.3790438589267752E-5</v>
          </cell>
          <cell r="AB45">
            <v>4.5386824291638542E-6</v>
          </cell>
          <cell r="AC45">
            <v>7.2177020479523659E-5</v>
          </cell>
          <cell r="AD45">
            <v>7.3676896405745046E-5</v>
          </cell>
          <cell r="AE45">
            <v>2.2386446890946231E-5</v>
          </cell>
          <cell r="AF45">
            <v>-3.3220143220852425E-5</v>
          </cell>
          <cell r="AG45">
            <v>-9.6865964888130944E-5</v>
          </cell>
          <cell r="AH45">
            <v>-4.6819400625443546E-5</v>
          </cell>
          <cell r="AI45">
            <v>4.5840892702432383E-6</v>
          </cell>
          <cell r="AJ45">
            <v>-1.7790332979501723E-5</v>
          </cell>
          <cell r="AK45">
            <v>1.2442818191414509E-5</v>
          </cell>
          <cell r="AL45">
            <v>3.4455416947096825E-5</v>
          </cell>
          <cell r="AM45">
            <v>5.4578267767526581E-5</v>
          </cell>
          <cell r="AN45">
            <v>7.60066490015194E-6</v>
          </cell>
          <cell r="AO45">
            <v>-3.5801896129640564E-5</v>
          </cell>
          <cell r="AP45">
            <v>-8.1452715591314535E-5</v>
          </cell>
          <cell r="AQ45">
            <v>-1.2127319126549962E-6</v>
          </cell>
          <cell r="AR45">
            <v>-1.2127311492804438E-6</v>
          </cell>
          <cell r="AS45">
            <v>-1.2127311492804438E-6</v>
          </cell>
          <cell r="AT45">
            <v>-1.2127311492804438E-6</v>
          </cell>
          <cell r="AU45">
            <v>-1.2127311492804438E-6</v>
          </cell>
          <cell r="AV45">
            <v>-1.2127311492804438E-6</v>
          </cell>
          <cell r="AW45">
            <v>-1.2127311492804438E-6</v>
          </cell>
          <cell r="AX45">
            <v>-1.2127311492804438E-6</v>
          </cell>
          <cell r="AY45">
            <v>-1.2127311492804438E-6</v>
          </cell>
          <cell r="AZ45">
            <v>-1.2127311492804438E-6</v>
          </cell>
          <cell r="BA45">
            <v>-1.2127311492804438E-6</v>
          </cell>
          <cell r="BB45">
            <v>-1.2127311492804438E-6</v>
          </cell>
          <cell r="BC45">
            <v>-1.2127311492804438E-6</v>
          </cell>
          <cell r="BD45">
            <v>-1.2127311492804438E-6</v>
          </cell>
          <cell r="BE45">
            <v>-1.2127311492804438E-6</v>
          </cell>
          <cell r="BF45">
            <v>-1.2127311492804438E-6</v>
          </cell>
          <cell r="BG45">
            <v>-1.2127311492804438E-6</v>
          </cell>
          <cell r="BH45">
            <v>-1.2127311492804438E-6</v>
          </cell>
          <cell r="BI45">
            <v>-1.2127311492804438E-6</v>
          </cell>
          <cell r="BJ45">
            <v>-1.2127311492804438E-6</v>
          </cell>
        </row>
        <row r="46">
          <cell r="B46">
            <v>38</v>
          </cell>
          <cell r="C46" t="str">
            <v>Otros gastos por intereses</v>
          </cell>
          <cell r="E46">
            <v>38</v>
          </cell>
          <cell r="F46">
            <v>38</v>
          </cell>
          <cell r="G46">
            <v>38</v>
          </cell>
          <cell r="H46">
            <v>38</v>
          </cell>
          <cell r="I46">
            <v>38</v>
          </cell>
          <cell r="J46">
            <v>38</v>
          </cell>
          <cell r="K46">
            <v>38</v>
          </cell>
          <cell r="L46">
            <v>38</v>
          </cell>
          <cell r="M46">
            <v>38</v>
          </cell>
          <cell r="N46">
            <v>38</v>
          </cell>
          <cell r="O46">
            <v>38</v>
          </cell>
          <cell r="P46">
            <v>4.9898498304107845E-6</v>
          </cell>
          <cell r="Q46">
            <v>3.6584054424803884E-6</v>
          </cell>
          <cell r="R46">
            <v>4.3818217779816255E-6</v>
          </cell>
          <cell r="S46">
            <v>4.1952783359821476E-6</v>
          </cell>
          <cell r="T46">
            <v>5.3158115011711643E-6</v>
          </cell>
          <cell r="U46">
            <v>-3.1473012699843579E-7</v>
          </cell>
          <cell r="V46">
            <v>4.2498019328320898E-6</v>
          </cell>
          <cell r="W46">
            <v>-1.0601705575251643E-5</v>
          </cell>
          <cell r="X46">
            <v>6.3132697661555728E-7</v>
          </cell>
          <cell r="Y46">
            <v>1.0340074273297242E-6</v>
          </cell>
          <cell r="Z46">
            <v>3.8861841618795766E-6</v>
          </cell>
          <cell r="AA46">
            <v>3.3079727498719455E-6</v>
          </cell>
          <cell r="AB46">
            <v>2.811207241916835E-6</v>
          </cell>
          <cell r="AC46">
            <v>3.8338303017523086E-6</v>
          </cell>
          <cell r="AD46">
            <v>-3.3096709839206657E-6</v>
          </cell>
          <cell r="AE46">
            <v>-7.3953076711590369E-6</v>
          </cell>
          <cell r="AF46">
            <v>6.1407467234775043E-7</v>
          </cell>
          <cell r="AG46">
            <v>1.0279552312234821E-6</v>
          </cell>
          <cell r="AH46">
            <v>4.8530889308679483E-6</v>
          </cell>
          <cell r="AI46">
            <v>2.0090790198567013E-5</v>
          </cell>
          <cell r="AJ46">
            <v>4.4104297670967272E-6</v>
          </cell>
          <cell r="AK46">
            <v>4.9883200659314411E-6</v>
          </cell>
          <cell r="AL46">
            <v>8.1156474181781358E-6</v>
          </cell>
          <cell r="AM46">
            <v>3.7030745555269827E-6</v>
          </cell>
          <cell r="AN46">
            <v>1.6276743927714127E-5</v>
          </cell>
          <cell r="AO46">
            <v>1.3201210022049134E-5</v>
          </cell>
          <cell r="AP46">
            <v>-7.0724645501627176E-7</v>
          </cell>
          <cell r="AQ46">
            <v>1.4641376029131685E-5</v>
          </cell>
          <cell r="AR46">
            <v>1.4641373127233237E-5</v>
          </cell>
          <cell r="AS46">
            <v>1.4641373127233237E-5</v>
          </cell>
          <cell r="AT46">
            <v>1.4641373127233237E-5</v>
          </cell>
          <cell r="AU46">
            <v>1.4641373127233237E-5</v>
          </cell>
          <cell r="AV46">
            <v>1.4641373127233237E-5</v>
          </cell>
          <cell r="AW46">
            <v>1.4641373127233237E-5</v>
          </cell>
          <cell r="AX46">
            <v>1.4641373127233237E-5</v>
          </cell>
          <cell r="AY46">
            <v>1.4641373127233237E-5</v>
          </cell>
          <cell r="AZ46">
            <v>1.4641373127233237E-5</v>
          </cell>
          <cell r="BA46">
            <v>1.4641373127233237E-5</v>
          </cell>
          <cell r="BB46">
            <v>1.4641373127233237E-5</v>
          </cell>
          <cell r="BC46">
            <v>1.4641373127233237E-5</v>
          </cell>
          <cell r="BD46">
            <v>1.4641373127233237E-5</v>
          </cell>
          <cell r="BE46">
            <v>1.4641373127233237E-5</v>
          </cell>
          <cell r="BF46">
            <v>1.4641373127233237E-5</v>
          </cell>
          <cell r="BG46">
            <v>1.4641373127233237E-5</v>
          </cell>
          <cell r="BH46">
            <v>1.4641373127233237E-5</v>
          </cell>
          <cell r="BI46">
            <v>1.4641373127233237E-5</v>
          </cell>
          <cell r="BJ46">
            <v>1.4641373127233237E-5</v>
          </cell>
        </row>
        <row r="47">
          <cell r="B47">
            <v>39</v>
          </cell>
          <cell r="C47" t="str">
            <v>(=) Margen Financiero</v>
          </cell>
          <cell r="E47">
            <v>39</v>
          </cell>
          <cell r="F47">
            <v>39</v>
          </cell>
          <cell r="G47">
            <v>39</v>
          </cell>
          <cell r="H47">
            <v>39</v>
          </cell>
          <cell r="I47">
            <v>39</v>
          </cell>
          <cell r="J47">
            <v>39</v>
          </cell>
          <cell r="K47">
            <v>39</v>
          </cell>
          <cell r="L47">
            <v>39</v>
          </cell>
          <cell r="M47">
            <v>39</v>
          </cell>
          <cell r="N47">
            <v>39</v>
          </cell>
          <cell r="O47">
            <v>39</v>
          </cell>
          <cell r="P47">
            <v>4.5801400012771346E-3</v>
          </cell>
          <cell r="Q47">
            <v>-5.1432329653250397E-4</v>
          </cell>
          <cell r="R47">
            <v>7.1767736434247276E-7</v>
          </cell>
          <cell r="S47">
            <v>-6.950128544211745E-4</v>
          </cell>
          <cell r="T47">
            <v>1.6295235773556641E-3</v>
          </cell>
          <cell r="U47">
            <v>-1.4118303802423959E-3</v>
          </cell>
          <cell r="V47">
            <v>1.9245937008903757E-3</v>
          </cell>
          <cell r="W47">
            <v>-1.1443653030678638E-3</v>
          </cell>
          <cell r="X47">
            <v>2.3473539150384998E-4</v>
          </cell>
          <cell r="Y47">
            <v>3.1436308057515572E-4</v>
          </cell>
          <cell r="Z47">
            <v>1.6609117331295026E-3</v>
          </cell>
          <cell r="AA47">
            <v>1.1314249493661957E-3</v>
          </cell>
          <cell r="AB47">
            <v>2.0601671303226154E-4</v>
          </cell>
          <cell r="AC47">
            <v>1.4314502868957441E-3</v>
          </cell>
          <cell r="AD47">
            <v>-1.5456495126802625E-3</v>
          </cell>
          <cell r="AE47">
            <v>9.354803456583724E-4</v>
          </cell>
          <cell r="AF47">
            <v>-5.2621612999838308E-4</v>
          </cell>
          <cell r="AG47">
            <v>-1.5420241089253994E-3</v>
          </cell>
          <cell r="AH47">
            <v>-8.123102572268337E-4</v>
          </cell>
          <cell r="AI47">
            <v>1.8497554814806347E-3</v>
          </cell>
          <cell r="AJ47">
            <v>-8.1264060066044141E-4</v>
          </cell>
          <cell r="AK47">
            <v>-9.2858069772180224E-4</v>
          </cell>
          <cell r="AL47">
            <v>-2.5448283147468109E-4</v>
          </cell>
          <cell r="AM47">
            <v>-4.9109762470084944E-4</v>
          </cell>
          <cell r="AN47">
            <v>8.8010240077969482E-4</v>
          </cell>
          <cell r="AO47">
            <v>-1.0298520434396177E-3</v>
          </cell>
          <cell r="AP47">
            <v>-2.0299302743363098E-3</v>
          </cell>
          <cell r="AQ47">
            <v>2.3004612147513245E-3</v>
          </cell>
          <cell r="AR47">
            <v>2.3004598915576935E-3</v>
          </cell>
          <cell r="AS47">
            <v>2.3004598915576935E-3</v>
          </cell>
          <cell r="AT47">
            <v>2.3004598915576935E-3</v>
          </cell>
          <cell r="AU47">
            <v>2.3004598915576935E-3</v>
          </cell>
          <cell r="AV47">
            <v>2.3004598915576935E-3</v>
          </cell>
          <cell r="AW47">
            <v>2.3004598915576935E-3</v>
          </cell>
          <cell r="AX47">
            <v>2.3004598915576935E-3</v>
          </cell>
          <cell r="AY47">
            <v>2.3004598915576935E-3</v>
          </cell>
          <cell r="AZ47">
            <v>2.3004598915576935E-3</v>
          </cell>
          <cell r="BA47">
            <v>2.3004598915576935E-3</v>
          </cell>
          <cell r="BB47">
            <v>2.3004598915576935E-3</v>
          </cell>
          <cell r="BC47">
            <v>2.3004598915576935E-3</v>
          </cell>
          <cell r="BD47">
            <v>2.3004598915576935E-3</v>
          </cell>
          <cell r="BE47">
            <v>2.3004598915576935E-3</v>
          </cell>
          <cell r="BF47">
            <v>2.3004598915576935E-3</v>
          </cell>
          <cell r="BG47">
            <v>2.3004598915576935E-3</v>
          </cell>
          <cell r="BH47">
            <v>2.3004598915576935E-3</v>
          </cell>
          <cell r="BI47">
            <v>2.3004598915576935E-3</v>
          </cell>
          <cell r="BJ47">
            <v>2.3004598915576935E-3</v>
          </cell>
        </row>
        <row r="48">
          <cell r="B48">
            <v>40</v>
          </cell>
          <cell r="C48" t="str">
            <v>(-) Estimación Preventiva para Riesgos Crediticios</v>
          </cell>
          <cell r="E48">
            <v>40</v>
          </cell>
          <cell r="F48">
            <v>40</v>
          </cell>
          <cell r="G48">
            <v>40</v>
          </cell>
          <cell r="H48">
            <v>40</v>
          </cell>
          <cell r="I48">
            <v>40</v>
          </cell>
          <cell r="J48">
            <v>40</v>
          </cell>
          <cell r="K48">
            <v>40</v>
          </cell>
          <cell r="L48">
            <v>40</v>
          </cell>
          <cell r="M48">
            <v>40</v>
          </cell>
          <cell r="N48">
            <v>40</v>
          </cell>
          <cell r="O48">
            <v>40</v>
          </cell>
          <cell r="P48">
            <v>1.1654577907650714E-3</v>
          </cell>
          <cell r="Q48">
            <v>-2.8372209709053714E-4</v>
          </cell>
          <cell r="R48">
            <v>-1.5024345843084666E-4</v>
          </cell>
          <cell r="S48">
            <v>-4.9042604382665278E-4</v>
          </cell>
          <cell r="T48">
            <v>6.2151949527480127E-4</v>
          </cell>
          <cell r="U48">
            <v>-3.1711013976360586E-4</v>
          </cell>
          <cell r="V48">
            <v>5.2884524407564859E-4</v>
          </cell>
          <cell r="W48">
            <v>-3.5588137402514652E-4</v>
          </cell>
          <cell r="X48">
            <v>-2.2893734754890482E-4</v>
          </cell>
          <cell r="Y48">
            <v>4.6804640278680365E-4</v>
          </cell>
          <cell r="Z48">
            <v>1.1515220276541553E-3</v>
          </cell>
          <cell r="AA48">
            <v>9.5561397816170193E-4</v>
          </cell>
          <cell r="AB48">
            <v>2.1213011609252236E-4</v>
          </cell>
          <cell r="AC48">
            <v>-7.314104382214956E-5</v>
          </cell>
          <cell r="AD48">
            <v>-3.1708802378329487E-4</v>
          </cell>
          <cell r="AE48">
            <v>4.4216349302952582E-4</v>
          </cell>
          <cell r="AF48">
            <v>9.2487967183897679E-5</v>
          </cell>
          <cell r="AG48">
            <v>-5.8108102748526819E-4</v>
          </cell>
          <cell r="AH48">
            <v>-4.13855666584792E-4</v>
          </cell>
          <cell r="AI48">
            <v>4.2884181014239686E-4</v>
          </cell>
          <cell r="AJ48">
            <v>-8.0394593971466755E-5</v>
          </cell>
          <cell r="AK48">
            <v>-6.8784022349362497E-4</v>
          </cell>
          <cell r="AL48">
            <v>-3.3895447903331891E-4</v>
          </cell>
          <cell r="AM48">
            <v>-7.1512912846256535E-4</v>
          </cell>
          <cell r="AN48">
            <v>1.6393654366290283E-4</v>
          </cell>
          <cell r="AO48">
            <v>-1.6749800510508506E-5</v>
          </cell>
          <cell r="AP48">
            <v>-7.355062523564139E-4</v>
          </cell>
          <cell r="AQ48">
            <v>6.1053455473570814E-4</v>
          </cell>
          <cell r="AR48">
            <v>6.1053410172462463E-4</v>
          </cell>
          <cell r="AS48">
            <v>6.1053410172462463E-4</v>
          </cell>
          <cell r="AT48">
            <v>6.1053410172462463E-4</v>
          </cell>
          <cell r="AU48">
            <v>6.1053410172462463E-4</v>
          </cell>
          <cell r="AV48">
            <v>6.1053410172462463E-4</v>
          </cell>
          <cell r="AW48">
            <v>6.1053410172462463E-4</v>
          </cell>
          <cell r="AX48">
            <v>6.1053410172462463E-4</v>
          </cell>
          <cell r="AY48">
            <v>6.1053410172462463E-4</v>
          </cell>
          <cell r="AZ48">
            <v>6.1053410172462463E-4</v>
          </cell>
          <cell r="BA48">
            <v>6.1053410172462463E-4</v>
          </cell>
          <cell r="BB48">
            <v>6.1053410172462463E-4</v>
          </cell>
          <cell r="BC48">
            <v>6.1053410172462463E-4</v>
          </cell>
          <cell r="BD48">
            <v>6.1053410172462463E-4</v>
          </cell>
          <cell r="BE48">
            <v>6.1053410172462463E-4</v>
          </cell>
          <cell r="BF48">
            <v>6.1053410172462463E-4</v>
          </cell>
          <cell r="BG48">
            <v>6.1053410172462463E-4</v>
          </cell>
          <cell r="BH48">
            <v>6.1053410172462463E-4</v>
          </cell>
          <cell r="BI48">
            <v>6.1053410172462463E-4</v>
          </cell>
          <cell r="BJ48">
            <v>6.1053410172462463E-4</v>
          </cell>
        </row>
        <row r="49">
          <cell r="B49">
            <v>41</v>
          </cell>
          <cell r="C49" t="str">
            <v>(=) Margen Financiero Ajustado por Riesgos Crediticios</v>
          </cell>
          <cell r="E49">
            <v>41</v>
          </cell>
          <cell r="F49">
            <v>41</v>
          </cell>
          <cell r="G49">
            <v>41</v>
          </cell>
          <cell r="H49">
            <v>41</v>
          </cell>
          <cell r="I49">
            <v>41</v>
          </cell>
          <cell r="J49">
            <v>41</v>
          </cell>
          <cell r="K49">
            <v>41</v>
          </cell>
          <cell r="L49">
            <v>41</v>
          </cell>
          <cell r="M49">
            <v>41</v>
          </cell>
          <cell r="N49">
            <v>41</v>
          </cell>
          <cell r="O49">
            <v>41</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row>
        <row r="50">
          <cell r="B50">
            <v>42</v>
          </cell>
          <cell r="C50" t="str">
            <v>(+) Comisiones y Tarifas Cobradas</v>
          </cell>
          <cell r="E50">
            <v>42</v>
          </cell>
          <cell r="F50">
            <v>42</v>
          </cell>
          <cell r="G50">
            <v>42</v>
          </cell>
          <cell r="H50">
            <v>42</v>
          </cell>
          <cell r="I50">
            <v>42</v>
          </cell>
          <cell r="J50">
            <v>42</v>
          </cell>
          <cell r="K50">
            <v>42</v>
          </cell>
          <cell r="L50">
            <v>42</v>
          </cell>
          <cell r="M50">
            <v>42</v>
          </cell>
          <cell r="N50">
            <v>42</v>
          </cell>
          <cell r="O50">
            <v>42</v>
          </cell>
          <cell r="P50">
            <v>1.6704832521493539E-3</v>
          </cell>
          <cell r="Q50">
            <v>-3.3325776247856986E-4</v>
          </cell>
          <cell r="R50">
            <v>-1.2930035022083036E-4</v>
          </cell>
          <cell r="S50">
            <v>-3.5080880966609565E-4</v>
          </cell>
          <cell r="T50">
            <v>5.6861883359691709E-4</v>
          </cell>
          <cell r="U50">
            <v>-5.1993218165850841E-4</v>
          </cell>
          <cell r="V50">
            <v>6.1041098019653378E-4</v>
          </cell>
          <cell r="W50">
            <v>-5.7247075642041095E-4</v>
          </cell>
          <cell r="X50">
            <v>5.5400326749652229E-6</v>
          </cell>
          <cell r="Y50">
            <v>1.1006798740052434E-4</v>
          </cell>
          <cell r="Z50">
            <v>7.1765657760230681E-4</v>
          </cell>
          <cell r="AA50">
            <v>3.449682211100133E-4</v>
          </cell>
          <cell r="AB50">
            <v>-1.944678437651795E-5</v>
          </cell>
          <cell r="AC50">
            <v>4.5020451076688631E-4</v>
          </cell>
          <cell r="AD50">
            <v>-3.4120332698383757E-4</v>
          </cell>
          <cell r="AE50">
            <v>3.8472633401373871E-4</v>
          </cell>
          <cell r="AF50">
            <v>-2.7034267452487673E-4</v>
          </cell>
          <cell r="AG50">
            <v>-5.0366753266906442E-4</v>
          </cell>
          <cell r="AH50">
            <v>-2.713726546295786E-4</v>
          </cell>
          <cell r="AI50">
            <v>6.3583076675539918E-4</v>
          </cell>
          <cell r="AJ50">
            <v>-2.9874147789014927E-4</v>
          </cell>
          <cell r="AK50">
            <v>-4.4626006670541243E-4</v>
          </cell>
          <cell r="AL50">
            <v>-1.9774161943127144E-4</v>
          </cell>
          <cell r="AM50">
            <v>-1.5377100496097654E-4</v>
          </cell>
          <cell r="AN50">
            <v>2.0182081872512081E-4</v>
          </cell>
          <cell r="AO50">
            <v>-5.3309576108364135E-4</v>
          </cell>
          <cell r="AP50">
            <v>-1.0192991380984437E-3</v>
          </cell>
          <cell r="AQ50">
            <v>7.2835874726422459E-4</v>
          </cell>
          <cell r="AR50">
            <v>7.2835851460695267E-4</v>
          </cell>
          <cell r="AS50">
            <v>7.2835851460695267E-4</v>
          </cell>
          <cell r="AT50">
            <v>7.2835851460695267E-4</v>
          </cell>
          <cell r="AU50">
            <v>7.2835851460695267E-4</v>
          </cell>
          <cell r="AV50">
            <v>7.2835851460695267E-4</v>
          </cell>
          <cell r="AW50">
            <v>7.2835851460695267E-4</v>
          </cell>
          <cell r="AX50">
            <v>7.2835851460695267E-4</v>
          </cell>
          <cell r="AY50">
            <v>7.2835851460695267E-4</v>
          </cell>
          <cell r="AZ50">
            <v>7.2835851460695267E-4</v>
          </cell>
          <cell r="BA50">
            <v>7.2835851460695267E-4</v>
          </cell>
          <cell r="BB50">
            <v>7.2835851460695267E-4</v>
          </cell>
          <cell r="BC50">
            <v>7.2835851460695267E-4</v>
          </cell>
          <cell r="BD50">
            <v>7.2835851460695267E-4</v>
          </cell>
          <cell r="BE50">
            <v>7.2835851460695267E-4</v>
          </cell>
          <cell r="BF50">
            <v>7.2835851460695267E-4</v>
          </cell>
          <cell r="BG50">
            <v>7.2835851460695267E-4</v>
          </cell>
          <cell r="BH50">
            <v>7.2835851460695267E-4</v>
          </cell>
          <cell r="BI50">
            <v>7.2835851460695267E-4</v>
          </cell>
          <cell r="BJ50">
            <v>7.2835851460695267E-4</v>
          </cell>
        </row>
        <row r="51">
          <cell r="B51">
            <v>43</v>
          </cell>
          <cell r="C51" t="str">
            <v>(-) Comisiones y Tarifas Pagadas</v>
          </cell>
          <cell r="E51">
            <v>43</v>
          </cell>
          <cell r="F51">
            <v>43</v>
          </cell>
          <cell r="G51">
            <v>43</v>
          </cell>
          <cell r="H51">
            <v>43</v>
          </cell>
          <cell r="I51">
            <v>43</v>
          </cell>
          <cell r="J51">
            <v>43</v>
          </cell>
          <cell r="K51">
            <v>43</v>
          </cell>
          <cell r="L51">
            <v>43</v>
          </cell>
          <cell r="M51">
            <v>43</v>
          </cell>
          <cell r="N51">
            <v>43</v>
          </cell>
          <cell r="O51">
            <v>43</v>
          </cell>
          <cell r="P51">
            <v>5.3276920991539647E-4</v>
          </cell>
          <cell r="Q51">
            <v>-3.5247196555334911E-5</v>
          </cell>
          <cell r="R51">
            <v>1.0903729858202128E-5</v>
          </cell>
          <cell r="S51">
            <v>-8.8758524479025727E-5</v>
          </cell>
          <cell r="T51">
            <v>2.2493513414252597E-4</v>
          </cell>
          <cell r="U51">
            <v>-1.4438238542243374E-4</v>
          </cell>
          <cell r="V51">
            <v>2.720906572375812E-4</v>
          </cell>
          <cell r="W51">
            <v>-1.4392664593637899E-4</v>
          </cell>
          <cell r="X51">
            <v>5.4631146576572358E-5</v>
          </cell>
          <cell r="Y51">
            <v>9.755600441977829E-5</v>
          </cell>
          <cell r="Z51">
            <v>2.1071948999300434E-4</v>
          </cell>
          <cell r="AA51">
            <v>1.3457495281489918E-4</v>
          </cell>
          <cell r="AB51">
            <v>1.6109802594495466E-5</v>
          </cell>
          <cell r="AC51">
            <v>7.8162362656066312E-5</v>
          </cell>
          <cell r="AD51">
            <v>-1.1743574039758779E-4</v>
          </cell>
          <cell r="AE51">
            <v>8.1083533336983975E-5</v>
          </cell>
          <cell r="AF51">
            <v>-7.7247155319752625E-5</v>
          </cell>
          <cell r="AG51">
            <v>-2.3252162201258409E-4</v>
          </cell>
          <cell r="AH51">
            <v>-1.252047906060991E-4</v>
          </cell>
          <cell r="AI51">
            <v>1.2731743573614514E-4</v>
          </cell>
          <cell r="AJ51">
            <v>-7.6744020628811277E-5</v>
          </cell>
          <cell r="AK51">
            <v>-2.2967646531540323E-4</v>
          </cell>
          <cell r="AL51">
            <v>-2.2934483580227052E-4</v>
          </cell>
          <cell r="AM51">
            <v>-7.4525951648452514E-5</v>
          </cell>
          <cell r="AN51">
            <v>2.272928102516926E-5</v>
          </cell>
          <cell r="AO51">
            <v>-2.1292750134187678E-4</v>
          </cell>
          <cell r="AP51">
            <v>-3.7548348907387192E-4</v>
          </cell>
          <cell r="AQ51">
            <v>1.9893612774136808E-4</v>
          </cell>
          <cell r="AR51">
            <v>1.989360898733139E-4</v>
          </cell>
          <cell r="AS51">
            <v>1.989360898733139E-4</v>
          </cell>
          <cell r="AT51">
            <v>1.989360898733139E-4</v>
          </cell>
          <cell r="AU51">
            <v>1.989360898733139E-4</v>
          </cell>
          <cell r="AV51">
            <v>1.989360898733139E-4</v>
          </cell>
          <cell r="AW51">
            <v>1.989360898733139E-4</v>
          </cell>
          <cell r="AX51">
            <v>1.989360898733139E-4</v>
          </cell>
          <cell r="AY51">
            <v>1.989360898733139E-4</v>
          </cell>
          <cell r="AZ51">
            <v>1.989360898733139E-4</v>
          </cell>
          <cell r="BA51">
            <v>1.989360898733139E-4</v>
          </cell>
          <cell r="BB51">
            <v>1.989360898733139E-4</v>
          </cell>
          <cell r="BC51">
            <v>1.989360898733139E-4</v>
          </cell>
          <cell r="BD51">
            <v>1.989360898733139E-4</v>
          </cell>
          <cell r="BE51">
            <v>1.989360898733139E-4</v>
          </cell>
          <cell r="BF51">
            <v>1.989360898733139E-4</v>
          </cell>
          <cell r="BG51">
            <v>1.989360898733139E-4</v>
          </cell>
          <cell r="BH51">
            <v>1.989360898733139E-4</v>
          </cell>
          <cell r="BI51">
            <v>1.989360898733139E-4</v>
          </cell>
          <cell r="BJ51">
            <v>1.989360898733139E-4</v>
          </cell>
        </row>
        <row r="52">
          <cell r="B52">
            <v>44</v>
          </cell>
          <cell r="C52" t="str">
            <v>(+) Resultado por Intermediación</v>
          </cell>
          <cell r="E52">
            <v>44</v>
          </cell>
          <cell r="F52">
            <v>44</v>
          </cell>
          <cell r="G52">
            <v>44</v>
          </cell>
          <cell r="H52">
            <v>44</v>
          </cell>
          <cell r="I52">
            <v>44</v>
          </cell>
          <cell r="J52">
            <v>44</v>
          </cell>
          <cell r="K52">
            <v>44</v>
          </cell>
          <cell r="L52">
            <v>44</v>
          </cell>
          <cell r="M52">
            <v>44</v>
          </cell>
          <cell r="N52">
            <v>44</v>
          </cell>
          <cell r="O52">
            <v>44</v>
          </cell>
          <cell r="P52">
            <v>2.7120570572460381E-4</v>
          </cell>
          <cell r="Q52">
            <v>-1.7570623735734632E-4</v>
          </cell>
          <cell r="R52">
            <v>-1.9373925837369013E-4</v>
          </cell>
          <cell r="S52">
            <v>-9.5524020728170287E-4</v>
          </cell>
          <cell r="T52">
            <v>-1.3391642942873778E-4</v>
          </cell>
          <cell r="U52">
            <v>2.0835655712333665E-4</v>
          </cell>
          <cell r="V52">
            <v>2.9267952954328304E-4</v>
          </cell>
          <cell r="W52">
            <v>2.9200545935331506E-4</v>
          </cell>
          <cell r="X52">
            <v>-2.105883994293796E-4</v>
          </cell>
          <cell r="Y52">
            <v>1.2172837656587677E-4</v>
          </cell>
          <cell r="Z52">
            <v>3.5458030368448789E-4</v>
          </cell>
          <cell r="AA52">
            <v>2.2718170985853601E-4</v>
          </cell>
          <cell r="AB52">
            <v>-1.6859934634754197E-4</v>
          </cell>
          <cell r="AC52">
            <v>5.1340547842304921E-6</v>
          </cell>
          <cell r="AD52">
            <v>2.0944346197997957E-4</v>
          </cell>
          <cell r="AE52">
            <v>6.880244808819087E-5</v>
          </cell>
          <cell r="AF52">
            <v>-6.8297147096392508E-5</v>
          </cell>
          <cell r="AG52">
            <v>-5.365745478472083E-4</v>
          </cell>
          <cell r="AH52">
            <v>-2.0309845319459391E-4</v>
          </cell>
          <cell r="AI52">
            <v>-2.2835396823045907E-4</v>
          </cell>
          <cell r="AJ52">
            <v>-5.2155793192269154E-5</v>
          </cell>
          <cell r="AK52">
            <v>-1.2577548571144422E-4</v>
          </cell>
          <cell r="AL52">
            <v>2.5819518377234144E-4</v>
          </cell>
          <cell r="AM52">
            <v>7.5745714802412899E-5</v>
          </cell>
          <cell r="AN52">
            <v>-9.8084667966573565E-6</v>
          </cell>
          <cell r="AO52">
            <v>1.1514670825215527E-4</v>
          </cell>
          <cell r="AP52">
            <v>-2.3117151928841355E-4</v>
          </cell>
          <cell r="AQ52">
            <v>3.2187113071756052E-4</v>
          </cell>
          <cell r="AR52">
            <v>3.2187090255320072E-4</v>
          </cell>
          <cell r="AS52">
            <v>3.2187090255320072E-4</v>
          </cell>
          <cell r="AT52">
            <v>3.2187090255320072E-4</v>
          </cell>
          <cell r="AU52">
            <v>3.2187090255320072E-4</v>
          </cell>
          <cell r="AV52">
            <v>3.2187090255320072E-4</v>
          </cell>
          <cell r="AW52">
            <v>3.2187090255320072E-4</v>
          </cell>
          <cell r="AX52">
            <v>3.2187090255320072E-4</v>
          </cell>
          <cell r="AY52">
            <v>3.2187090255320072E-4</v>
          </cell>
          <cell r="AZ52">
            <v>3.2187090255320072E-4</v>
          </cell>
          <cell r="BA52">
            <v>3.2187090255320072E-4</v>
          </cell>
          <cell r="BB52">
            <v>3.2187090255320072E-4</v>
          </cell>
          <cell r="BC52">
            <v>3.2187090255320072E-4</v>
          </cell>
          <cell r="BD52">
            <v>3.2187090255320072E-4</v>
          </cell>
          <cell r="BE52">
            <v>3.2187090255320072E-4</v>
          </cell>
          <cell r="BF52">
            <v>3.2187090255320072E-4</v>
          </cell>
          <cell r="BG52">
            <v>3.2187090255320072E-4</v>
          </cell>
          <cell r="BH52">
            <v>3.2187090255320072E-4</v>
          </cell>
          <cell r="BI52">
            <v>3.2187090255320072E-4</v>
          </cell>
          <cell r="BJ52">
            <v>3.2187090255320072E-4</v>
          </cell>
        </row>
        <row r="53">
          <cell r="B53">
            <v>45</v>
          </cell>
          <cell r="C53" t="str">
            <v>(+) Otros Ingresos (Egresos) de la Operación</v>
          </cell>
          <cell r="E53">
            <v>45</v>
          </cell>
          <cell r="F53">
            <v>45</v>
          </cell>
          <cell r="G53">
            <v>45</v>
          </cell>
          <cell r="H53">
            <v>45</v>
          </cell>
          <cell r="I53">
            <v>45</v>
          </cell>
          <cell r="J53">
            <v>45</v>
          </cell>
          <cell r="K53">
            <v>45</v>
          </cell>
          <cell r="L53">
            <v>45</v>
          </cell>
          <cell r="M53">
            <v>45</v>
          </cell>
          <cell r="N53">
            <v>45</v>
          </cell>
          <cell r="O53">
            <v>45</v>
          </cell>
          <cell r="P53">
            <v>2.8774694597008131E-5</v>
          </cell>
          <cell r="Q53">
            <v>7.8181407827860759E-6</v>
          </cell>
          <cell r="R53">
            <v>-2.8649794843809426E-5</v>
          </cell>
          <cell r="S53">
            <v>-3.0984262042127865E-5</v>
          </cell>
          <cell r="T53">
            <v>1.1447169007204616E-4</v>
          </cell>
          <cell r="U53">
            <v>-4.3483714130669072E-5</v>
          </cell>
          <cell r="V53">
            <v>2.6483729312100292E-5</v>
          </cell>
          <cell r="W53">
            <v>-3.6576472236115091E-5</v>
          </cell>
          <cell r="X53">
            <v>-8.2952754976701776E-5</v>
          </cell>
          <cell r="Y53">
            <v>-1.8323934409141701E-4</v>
          </cell>
          <cell r="Z53">
            <v>2.3613133641340884E-4</v>
          </cell>
          <cell r="AA53">
            <v>3.3485196552519142E-5</v>
          </cell>
          <cell r="AB53">
            <v>-7.1680421532512636E-6</v>
          </cell>
          <cell r="AC53">
            <v>-2.0202363026185265E-5</v>
          </cell>
          <cell r="AD53">
            <v>1.6073906374687672E-5</v>
          </cell>
          <cell r="AE53">
            <v>-1.5129220668215081E-4</v>
          </cell>
          <cell r="AF53">
            <v>1.2224705990754921E-7</v>
          </cell>
          <cell r="AG53">
            <v>-4.3401632266933999E-5</v>
          </cell>
          <cell r="AH53">
            <v>-2.4289931531902868E-5</v>
          </cell>
          <cell r="AI53">
            <v>8.1821637401639216E-6</v>
          </cell>
          <cell r="AJ53">
            <v>2.6301368275230357E-5</v>
          </cell>
          <cell r="AK53">
            <v>-3.9521208731225707E-5</v>
          </cell>
          <cell r="AL53">
            <v>-7.1683704112194418E-4</v>
          </cell>
          <cell r="AM53">
            <v>-2.6758356798634024E-5</v>
          </cell>
          <cell r="AN53">
            <v>-1.6245698883504662E-5</v>
          </cell>
          <cell r="AO53">
            <v>5.3172112575886281E-5</v>
          </cell>
          <cell r="AP53">
            <v>-6.4140068624968818E-5</v>
          </cell>
          <cell r="AQ53">
            <v>1.5479489445394817E-4</v>
          </cell>
          <cell r="AR53">
            <v>1.5479489229619503E-4</v>
          </cell>
          <cell r="AS53">
            <v>1.5479489229619503E-4</v>
          </cell>
          <cell r="AT53">
            <v>1.5479489229619503E-4</v>
          </cell>
          <cell r="AU53">
            <v>1.5479489229619503E-4</v>
          </cell>
          <cell r="AV53">
            <v>1.5479489229619503E-4</v>
          </cell>
          <cell r="AW53">
            <v>1.5479489229619503E-4</v>
          </cell>
          <cell r="AX53">
            <v>1.5479489229619503E-4</v>
          </cell>
          <cell r="AY53">
            <v>1.5479489229619503E-4</v>
          </cell>
          <cell r="AZ53">
            <v>1.5479489229619503E-4</v>
          </cell>
          <cell r="BA53">
            <v>1.5479489229619503E-4</v>
          </cell>
          <cell r="BB53">
            <v>1.5479489229619503E-4</v>
          </cell>
          <cell r="BC53">
            <v>1.5479489229619503E-4</v>
          </cell>
          <cell r="BD53">
            <v>1.5479489229619503E-4</v>
          </cell>
          <cell r="BE53">
            <v>1.5479489229619503E-4</v>
          </cell>
          <cell r="BF53">
            <v>1.5479489229619503E-4</v>
          </cell>
          <cell r="BG53">
            <v>1.5479489229619503E-4</v>
          </cell>
          <cell r="BH53">
            <v>1.5479489229619503E-4</v>
          </cell>
          <cell r="BI53">
            <v>1.5479489229619503E-4</v>
          </cell>
          <cell r="BJ53">
            <v>1.5479489229619503E-4</v>
          </cell>
        </row>
        <row r="54">
          <cell r="B54">
            <v>46</v>
          </cell>
          <cell r="C54" t="str">
            <v>(=) Ingresos (Egresos) Totales de la Operación</v>
          </cell>
          <cell r="E54">
            <v>46</v>
          </cell>
          <cell r="F54">
            <v>46</v>
          </cell>
          <cell r="G54">
            <v>46</v>
          </cell>
          <cell r="H54">
            <v>46</v>
          </cell>
          <cell r="I54">
            <v>46</v>
          </cell>
          <cell r="J54">
            <v>46</v>
          </cell>
          <cell r="K54">
            <v>46</v>
          </cell>
          <cell r="L54">
            <v>46</v>
          </cell>
          <cell r="M54">
            <v>46</v>
          </cell>
          <cell r="N54">
            <v>46</v>
          </cell>
          <cell r="O54">
            <v>46</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cell r="BH54">
            <v>0</v>
          </cell>
          <cell r="BI54">
            <v>0</v>
          </cell>
          <cell r="BJ54">
            <v>0</v>
          </cell>
        </row>
        <row r="55">
          <cell r="B55">
            <v>47</v>
          </cell>
          <cell r="C55" t="str">
            <v>(-) Gastos de Administración y Promoción</v>
          </cell>
          <cell r="E55">
            <v>47</v>
          </cell>
          <cell r="F55">
            <v>47</v>
          </cell>
          <cell r="G55">
            <v>47</v>
          </cell>
          <cell r="H55">
            <v>47</v>
          </cell>
          <cell r="I55">
            <v>47</v>
          </cell>
          <cell r="J55">
            <v>47</v>
          </cell>
          <cell r="K55">
            <v>47</v>
          </cell>
          <cell r="L55">
            <v>47</v>
          </cell>
          <cell r="M55">
            <v>47</v>
          </cell>
          <cell r="N55">
            <v>47</v>
          </cell>
          <cell r="O55">
            <v>47</v>
          </cell>
          <cell r="P55">
            <v>2.7399693733793536E-3</v>
          </cell>
          <cell r="Q55">
            <v>-3.1720938989799816E-4</v>
          </cell>
          <cell r="R55">
            <v>-1.808031725514872E-4</v>
          </cell>
          <cell r="S55">
            <v>-4.2750946047825922E-4</v>
          </cell>
          <cell r="T55">
            <v>1.0561522823292618E-3</v>
          </cell>
          <cell r="U55">
            <v>-6.9891580437412074E-4</v>
          </cell>
          <cell r="V55">
            <v>1.1439910862607906E-3</v>
          </cell>
          <cell r="W55">
            <v>-6.5988930338744395E-4</v>
          </cell>
          <cell r="X55">
            <v>-8.5530080530804575E-6</v>
          </cell>
          <cell r="Y55">
            <v>2.6864757827476868E-4</v>
          </cell>
          <cell r="Z55">
            <v>1.2867389103243011E-3</v>
          </cell>
          <cell r="AA55">
            <v>4.8265464558305826E-4</v>
          </cell>
          <cell r="AB55">
            <v>4.7232829099616569E-5</v>
          </cell>
          <cell r="AC55">
            <v>8.7210013756022775E-4</v>
          </cell>
          <cell r="AD55">
            <v>-8.345120863087821E-4</v>
          </cell>
          <cell r="AE55">
            <v>4.2930724180378216E-4</v>
          </cell>
          <cell r="AF55">
            <v>-3.7888970691996038E-4</v>
          </cell>
          <cell r="AG55">
            <v>-8.8774973228992332E-4</v>
          </cell>
          <cell r="AH55">
            <v>-6.0891184325873038E-4</v>
          </cell>
          <cell r="AI55">
            <v>1.0127097276368263E-3</v>
          </cell>
          <cell r="AJ55">
            <v>-3.5843124866426213E-4</v>
          </cell>
          <cell r="AK55">
            <v>-6.6538526708856405E-4</v>
          </cell>
          <cell r="AL55">
            <v>-5.9634279732156958E-4</v>
          </cell>
          <cell r="AM55">
            <v>-3.3080703323643337E-4</v>
          </cell>
          <cell r="AN55">
            <v>3.9327717621465835E-4</v>
          </cell>
          <cell r="AO55">
            <v>-7.0673489241514578E-4</v>
          </cell>
          <cell r="AP55">
            <v>-1.3017565893342874E-3</v>
          </cell>
          <cell r="AQ55">
            <v>1.3531203557797557E-3</v>
          </cell>
          <cell r="AR55">
            <v>1.3531194999814034E-3</v>
          </cell>
          <cell r="AS55">
            <v>1.3531194999814034E-3</v>
          </cell>
          <cell r="AT55">
            <v>1.3531194999814034E-3</v>
          </cell>
          <cell r="AU55">
            <v>1.3531194999814034E-3</v>
          </cell>
          <cell r="AV55">
            <v>1.3531194999814034E-3</v>
          </cell>
          <cell r="AW55">
            <v>1.3531194999814034E-3</v>
          </cell>
          <cell r="AX55">
            <v>1.3531194999814034E-3</v>
          </cell>
          <cell r="AY55">
            <v>1.3531194999814034E-3</v>
          </cell>
          <cell r="AZ55">
            <v>1.3531194999814034E-3</v>
          </cell>
          <cell r="BA55">
            <v>1.3531194999814034E-3</v>
          </cell>
          <cell r="BB55">
            <v>1.3531194999814034E-3</v>
          </cell>
          <cell r="BC55">
            <v>1.3531194999814034E-3</v>
          </cell>
          <cell r="BD55">
            <v>1.3531194999814034E-3</v>
          </cell>
          <cell r="BE55">
            <v>1.3531194999814034E-3</v>
          </cell>
          <cell r="BF55">
            <v>1.3531194999814034E-3</v>
          </cell>
          <cell r="BG55">
            <v>1.3531194999814034E-3</v>
          </cell>
          <cell r="BH55">
            <v>1.3531194999814034E-3</v>
          </cell>
          <cell r="BI55">
            <v>1.3531194999814034E-3</v>
          </cell>
          <cell r="BJ55">
            <v>1.3531194999814034E-3</v>
          </cell>
        </row>
        <row r="56">
          <cell r="B56">
            <v>48</v>
          </cell>
          <cell r="C56" t="str">
            <v>(+) Participación en el Resultado de Subsidiarias No Consolidadas y Asociadas</v>
          </cell>
          <cell r="E56">
            <v>48</v>
          </cell>
          <cell r="F56">
            <v>48</v>
          </cell>
          <cell r="G56">
            <v>48</v>
          </cell>
          <cell r="H56">
            <v>48</v>
          </cell>
          <cell r="I56">
            <v>48</v>
          </cell>
          <cell r="J56">
            <v>48</v>
          </cell>
          <cell r="K56">
            <v>48</v>
          </cell>
          <cell r="L56">
            <v>48</v>
          </cell>
          <cell r="M56">
            <v>48</v>
          </cell>
          <cell r="N56">
            <v>48</v>
          </cell>
          <cell r="O56">
            <v>48</v>
          </cell>
          <cell r="P56">
            <v>9.1643779242074489E-5</v>
          </cell>
          <cell r="Q56">
            <v>-1.269853261899709E-5</v>
          </cell>
          <cell r="R56">
            <v>8.8960613895804758E-6</v>
          </cell>
          <cell r="S56">
            <v>-1.5757596362083988E-5</v>
          </cell>
          <cell r="T56">
            <v>6.9750110515172251E-5</v>
          </cell>
          <cell r="U56">
            <v>-2.2123990159151697E-5</v>
          </cell>
          <cell r="V56">
            <v>-2.7256184736205958E-5</v>
          </cell>
          <cell r="W56">
            <v>-3.2328994293540601E-5</v>
          </cell>
          <cell r="X56">
            <v>-7.4274130553574503E-6</v>
          </cell>
          <cell r="Y56">
            <v>-8.5034878648188278E-4</v>
          </cell>
          <cell r="Z56">
            <v>-5.5540843931331638E-5</v>
          </cell>
          <cell r="AA56">
            <v>-9.0650118846083265E-5</v>
          </cell>
          <cell r="AB56">
            <v>-5.9576703834430367E-5</v>
          </cell>
          <cell r="AC56">
            <v>-6.7908048109094929E-5</v>
          </cell>
          <cell r="AD56">
            <v>-8.1484627506460457E-5</v>
          </cell>
          <cell r="AE56">
            <v>-8.2932090101726927E-5</v>
          </cell>
          <cell r="AF56">
            <v>-6.9621935132250623E-5</v>
          </cell>
          <cell r="AG56">
            <v>-1.1819311335422965E-4</v>
          </cell>
          <cell r="AH56">
            <v>-7.7280404708367451E-5</v>
          </cell>
          <cell r="AI56">
            <v>-8.5326039136654464E-5</v>
          </cell>
          <cell r="AJ56">
            <v>-8.2419448894345548E-5</v>
          </cell>
          <cell r="AK56">
            <v>8.263841927043645E-4</v>
          </cell>
          <cell r="AL56">
            <v>-2.3276143748269336E-5</v>
          </cell>
          <cell r="AM56">
            <v>-6.9358161762816842E-6</v>
          </cell>
          <cell r="AN56">
            <v>-7.640838056278184E-6</v>
          </cell>
          <cell r="AO56">
            <v>2.0929373778941977E-6</v>
          </cell>
          <cell r="AP56">
            <v>-2.1498652441195312E-5</v>
          </cell>
          <cell r="AQ56">
            <v>2.3966653666650749E-5</v>
          </cell>
          <cell r="AR56">
            <v>2.3966640583239496E-5</v>
          </cell>
          <cell r="AS56">
            <v>2.3966640583239496E-5</v>
          </cell>
          <cell r="AT56">
            <v>2.3966640583239496E-5</v>
          </cell>
          <cell r="AU56">
            <v>2.3966640583239496E-5</v>
          </cell>
          <cell r="AV56">
            <v>2.3966640583239496E-5</v>
          </cell>
          <cell r="AW56">
            <v>2.3966640583239496E-5</v>
          </cell>
          <cell r="AX56">
            <v>2.3966640583239496E-5</v>
          </cell>
          <cell r="AY56">
            <v>2.3966640583239496E-5</v>
          </cell>
          <cell r="AZ56">
            <v>2.3966640583239496E-5</v>
          </cell>
          <cell r="BA56">
            <v>2.3966640583239496E-5</v>
          </cell>
          <cell r="BB56">
            <v>2.3966640583239496E-5</v>
          </cell>
          <cell r="BC56">
            <v>2.3966640583239496E-5</v>
          </cell>
          <cell r="BD56">
            <v>2.3966640583239496E-5</v>
          </cell>
          <cell r="BE56">
            <v>2.3966640583239496E-5</v>
          </cell>
          <cell r="BF56">
            <v>2.3966640583239496E-5</v>
          </cell>
          <cell r="BG56">
            <v>2.3966640583239496E-5</v>
          </cell>
          <cell r="BH56">
            <v>2.3966640583239496E-5</v>
          </cell>
          <cell r="BI56">
            <v>2.3966640583239496E-5</v>
          </cell>
          <cell r="BJ56">
            <v>2.3966640583239496E-5</v>
          </cell>
        </row>
        <row r="57">
          <cell r="B57">
            <v>49</v>
          </cell>
          <cell r="C57" t="str">
            <v>(=) Resultados antes de Impuestos a la Utilidad</v>
          </cell>
          <cell r="E57">
            <v>49</v>
          </cell>
          <cell r="F57">
            <v>49</v>
          </cell>
          <cell r="G57">
            <v>49</v>
          </cell>
          <cell r="H57">
            <v>49</v>
          </cell>
          <cell r="I57">
            <v>49</v>
          </cell>
          <cell r="J57">
            <v>49</v>
          </cell>
          <cell r="K57">
            <v>49</v>
          </cell>
          <cell r="L57">
            <v>49</v>
          </cell>
          <cell r="M57">
            <v>49</v>
          </cell>
          <cell r="N57">
            <v>49</v>
          </cell>
          <cell r="O57">
            <v>49</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cell r="BH57">
            <v>0</v>
          </cell>
          <cell r="BI57">
            <v>0</v>
          </cell>
          <cell r="BJ57">
            <v>0</v>
          </cell>
        </row>
        <row r="58">
          <cell r="B58">
            <v>50</v>
          </cell>
          <cell r="C58" t="str">
            <v>(-) Impuestos a la Utilidad Causados</v>
          </cell>
          <cell r="E58">
            <v>50</v>
          </cell>
          <cell r="F58">
            <v>50</v>
          </cell>
          <cell r="G58">
            <v>50</v>
          </cell>
          <cell r="H58">
            <v>50</v>
          </cell>
          <cell r="I58">
            <v>50</v>
          </cell>
          <cell r="J58">
            <v>50</v>
          </cell>
          <cell r="K58">
            <v>50</v>
          </cell>
          <cell r="L58">
            <v>50</v>
          </cell>
          <cell r="M58">
            <v>50</v>
          </cell>
          <cell r="N58">
            <v>50</v>
          </cell>
          <cell r="O58">
            <v>50</v>
          </cell>
          <cell r="P58">
            <v>-9.6649292321674546E-5</v>
          </cell>
          <cell r="Q58">
            <v>1.3327714149836923E-4</v>
          </cell>
          <cell r="R58">
            <v>-3.019762783005274E-4</v>
          </cell>
          <cell r="S58">
            <v>-7.2423912728855015E-5</v>
          </cell>
          <cell r="T58">
            <v>3.8400480417533642E-4</v>
          </cell>
          <cell r="U58">
            <v>3.7916123830001236E-4</v>
          </cell>
          <cell r="V58">
            <v>-5.0925104243025035E-4</v>
          </cell>
          <cell r="W58">
            <v>6.7852885928182524E-4</v>
          </cell>
          <cell r="X58">
            <v>6.9845543329659929E-4</v>
          </cell>
          <cell r="Y58">
            <v>-1.1219253902922206E-3</v>
          </cell>
          <cell r="Z58">
            <v>1.6739548686631519E-3</v>
          </cell>
          <cell r="AA58">
            <v>1.0141258239026235E-3</v>
          </cell>
          <cell r="AB58">
            <v>3.2929144249133416E-4</v>
          </cell>
          <cell r="AC58">
            <v>3.6332470113468584E-4</v>
          </cell>
          <cell r="AD58">
            <v>-3.0594517628042273E-4</v>
          </cell>
          <cell r="AE58">
            <v>-6.760360697058692E-5</v>
          </cell>
          <cell r="AF58">
            <v>2.7367307252217869E-4</v>
          </cell>
          <cell r="AG58">
            <v>4.9902787083372369E-4</v>
          </cell>
          <cell r="AH58">
            <v>6.0617578935004846E-4</v>
          </cell>
          <cell r="AI58">
            <v>-1.3780501561201364E-3</v>
          </cell>
          <cell r="AJ58">
            <v>-4.1582121798161044E-5</v>
          </cell>
          <cell r="AK58">
            <v>4.917633703914754E-4</v>
          </cell>
          <cell r="AL58">
            <v>-2.7500300168930882E-3</v>
          </cell>
          <cell r="AM58">
            <v>2.8156375583465298E-4</v>
          </cell>
          <cell r="AN58">
            <v>4.3128341012474338E-4</v>
          </cell>
          <cell r="AO58">
            <v>-3.0932636590935356E-4</v>
          </cell>
          <cell r="AP58">
            <v>1.5381237714977812E-4</v>
          </cell>
          <cell r="AQ58">
            <v>4.1515408660509814E-4</v>
          </cell>
          <cell r="AR58">
            <v>4.1515403427183628E-4</v>
          </cell>
          <cell r="AS58">
            <v>4.1515403427183628E-4</v>
          </cell>
          <cell r="AT58">
            <v>4.1515403427183628E-4</v>
          </cell>
          <cell r="AU58">
            <v>4.1515403427183628E-4</v>
          </cell>
          <cell r="AV58">
            <v>4.1515403427183628E-4</v>
          </cell>
          <cell r="AW58">
            <v>4.1515403427183628E-4</v>
          </cell>
          <cell r="AX58">
            <v>4.1515403427183628E-4</v>
          </cell>
          <cell r="AY58">
            <v>4.1515403427183628E-4</v>
          </cell>
          <cell r="AZ58">
            <v>4.1515403427183628E-4</v>
          </cell>
          <cell r="BA58">
            <v>4.1515403427183628E-4</v>
          </cell>
          <cell r="BB58">
            <v>4.1515403427183628E-4</v>
          </cell>
          <cell r="BC58">
            <v>4.1515403427183628E-4</v>
          </cell>
          <cell r="BD58">
            <v>4.1515403427183628E-4</v>
          </cell>
          <cell r="BE58">
            <v>4.1515403427183628E-4</v>
          </cell>
          <cell r="BF58">
            <v>4.1515403427183628E-4</v>
          </cell>
          <cell r="BG58">
            <v>4.1515403427183628E-4</v>
          </cell>
          <cell r="BH58">
            <v>4.1515403427183628E-4</v>
          </cell>
          <cell r="BI58">
            <v>4.1515403427183628E-4</v>
          </cell>
          <cell r="BJ58">
            <v>4.1515403427183628E-4</v>
          </cell>
        </row>
        <row r="59">
          <cell r="B59">
            <v>51</v>
          </cell>
          <cell r="C59" t="str">
            <v>(+) Impuestos a la Utilidad Diferidos</v>
          </cell>
          <cell r="E59">
            <v>51</v>
          </cell>
          <cell r="F59">
            <v>51</v>
          </cell>
          <cell r="G59">
            <v>51</v>
          </cell>
          <cell r="H59">
            <v>51</v>
          </cell>
          <cell r="I59">
            <v>51</v>
          </cell>
          <cell r="J59">
            <v>51</v>
          </cell>
          <cell r="K59">
            <v>51</v>
          </cell>
          <cell r="L59">
            <v>51</v>
          </cell>
          <cell r="M59">
            <v>51</v>
          </cell>
          <cell r="N59">
            <v>51</v>
          </cell>
          <cell r="O59">
            <v>51</v>
          </cell>
          <cell r="P59">
            <v>-5.9163534306774812E-4</v>
          </cell>
          <cell r="Q59">
            <v>3.3851427156292302E-4</v>
          </cell>
          <cell r="R59">
            <v>-2.6873201215023377E-4</v>
          </cell>
          <cell r="S59">
            <v>1.6514905429152512E-4</v>
          </cell>
          <cell r="T59">
            <v>3.8199609486088901E-4</v>
          </cell>
          <cell r="U59">
            <v>5.7826348607350293E-4</v>
          </cell>
          <cell r="V59">
            <v>-7.5774959080771812E-4</v>
          </cell>
          <cell r="W59">
            <v>6.8246682627082244E-4</v>
          </cell>
          <cell r="X59">
            <v>6.7652761345864739E-4</v>
          </cell>
          <cell r="Y59">
            <v>-9.9013783930799581E-4</v>
          </cell>
          <cell r="Z59">
            <v>1.236030810407763E-3</v>
          </cell>
          <cell r="AA59">
            <v>-1.6933402332801818E-3</v>
          </cell>
          <cell r="AB59">
            <v>3.4986778890889201E-4</v>
          </cell>
          <cell r="AC59">
            <v>3.1628742213645053E-5</v>
          </cell>
          <cell r="AD59">
            <v>-2.7913267995620297E-4</v>
          </cell>
          <cell r="AE59">
            <v>-9.9634804491624063E-5</v>
          </cell>
          <cell r="AF59">
            <v>4.2271259556397422E-4</v>
          </cell>
          <cell r="AG59">
            <v>6.0046297925513527E-4</v>
          </cell>
          <cell r="AH59">
            <v>7.6302656058704888E-4</v>
          </cell>
          <cell r="AI59">
            <v>-1.3895604772655337E-3</v>
          </cell>
          <cell r="AJ59">
            <v>2.4435918508021286E-4</v>
          </cell>
          <cell r="AK59">
            <v>6.089805947251867E-4</v>
          </cell>
          <cell r="AL59">
            <v>-3.2121641585530739E-3</v>
          </cell>
          <cell r="AM59">
            <v>2.5377005028674434E-3</v>
          </cell>
          <cell r="AN59">
            <v>3.6028216977467757E-4</v>
          </cell>
          <cell r="AO59">
            <v>-1.9583218824942641E-4</v>
          </cell>
          <cell r="AP59">
            <v>3.9276435592734758E-4</v>
          </cell>
          <cell r="AQ59">
            <v>3.4172230180482596E-5</v>
          </cell>
          <cell r="AR59">
            <v>3.4172204323112965E-5</v>
          </cell>
          <cell r="AS59">
            <v>3.4172204323112965E-5</v>
          </cell>
          <cell r="AT59">
            <v>3.4172204323112965E-5</v>
          </cell>
          <cell r="AU59">
            <v>3.4172204323112965E-5</v>
          </cell>
          <cell r="AV59">
            <v>3.4172204323112965E-5</v>
          </cell>
          <cell r="AW59">
            <v>3.4172204323112965E-5</v>
          </cell>
          <cell r="AX59">
            <v>3.4172204323112965E-5</v>
          </cell>
          <cell r="AY59">
            <v>3.4172204323112965E-5</v>
          </cell>
          <cell r="AZ59">
            <v>3.4172204323112965E-5</v>
          </cell>
          <cell r="BA59">
            <v>3.4172204323112965E-5</v>
          </cell>
          <cell r="BB59">
            <v>3.4172204323112965E-5</v>
          </cell>
          <cell r="BC59">
            <v>3.4172204323112965E-5</v>
          </cell>
          <cell r="BD59">
            <v>3.4172204323112965E-5</v>
          </cell>
          <cell r="BE59">
            <v>3.4172204323112965E-5</v>
          </cell>
          <cell r="BF59">
            <v>3.4172204323112965E-5</v>
          </cell>
          <cell r="BG59">
            <v>3.4172204323112965E-5</v>
          </cell>
          <cell r="BH59">
            <v>3.4172204323112965E-5</v>
          </cell>
          <cell r="BI59">
            <v>3.4172204323112965E-5</v>
          </cell>
          <cell r="BJ59">
            <v>3.4172204323112965E-5</v>
          </cell>
        </row>
        <row r="60">
          <cell r="B60">
            <v>52</v>
          </cell>
          <cell r="C60" t="str">
            <v>(=) Resultado Antes de Operaciones Discontinuadas</v>
          </cell>
          <cell r="E60">
            <v>52</v>
          </cell>
          <cell r="F60">
            <v>52</v>
          </cell>
          <cell r="G60">
            <v>52</v>
          </cell>
          <cell r="H60">
            <v>52</v>
          </cell>
          <cell r="I60">
            <v>52</v>
          </cell>
          <cell r="J60">
            <v>52</v>
          </cell>
          <cell r="K60">
            <v>52</v>
          </cell>
          <cell r="L60">
            <v>52</v>
          </cell>
          <cell r="M60">
            <v>52</v>
          </cell>
          <cell r="N60">
            <v>52</v>
          </cell>
          <cell r="O60">
            <v>52</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cell r="BH60">
            <v>0</v>
          </cell>
          <cell r="BI60">
            <v>0</v>
          </cell>
          <cell r="BJ60">
            <v>0</v>
          </cell>
        </row>
        <row r="61">
          <cell r="B61">
            <v>53</v>
          </cell>
          <cell r="C61" t="str">
            <v>(+) Operaciones Discontinuadas</v>
          </cell>
          <cell r="E61">
            <v>53</v>
          </cell>
          <cell r="F61">
            <v>53</v>
          </cell>
          <cell r="G61">
            <v>53</v>
          </cell>
          <cell r="H61">
            <v>53</v>
          </cell>
          <cell r="I61">
            <v>53</v>
          </cell>
          <cell r="J61">
            <v>53</v>
          </cell>
          <cell r="K61">
            <v>53</v>
          </cell>
          <cell r="L61">
            <v>53</v>
          </cell>
          <cell r="M61">
            <v>53</v>
          </cell>
          <cell r="N61">
            <v>53</v>
          </cell>
          <cell r="O61">
            <v>53</v>
          </cell>
          <cell r="P61">
            <v>0</v>
          </cell>
          <cell r="Q61">
            <v>0</v>
          </cell>
          <cell r="R61">
            <v>0</v>
          </cell>
          <cell r="S61">
            <v>0</v>
          </cell>
          <cell r="T61">
            <v>0</v>
          </cell>
          <cell r="U61">
            <v>0</v>
          </cell>
          <cell r="V61">
            <v>0</v>
          </cell>
          <cell r="W61">
            <v>0</v>
          </cell>
          <cell r="X61">
            <v>0</v>
          </cell>
          <cell r="Y61">
            <v>8.9346470055746226E-4</v>
          </cell>
          <cell r="Z61">
            <v>1.28201775865996E-4</v>
          </cell>
          <cell r="AA61">
            <v>9.1809980841004585E-3</v>
          </cell>
          <cell r="AB61">
            <v>1.0545399951617657E-6</v>
          </cell>
          <cell r="AC61">
            <v>2.0884478702602391E-4</v>
          </cell>
          <cell r="AD61">
            <v>-3.0193164363856093E-4</v>
          </cell>
          <cell r="AE61">
            <v>1.1365580544822271E-4</v>
          </cell>
          <cell r="AF61">
            <v>-1.5615090680973567E-4</v>
          </cell>
          <cell r="AG61">
            <v>-3.1392475661145593E-4</v>
          </cell>
          <cell r="AH61">
            <v>-2.181391915087455E-4</v>
          </cell>
          <cell r="AI61">
            <v>2.4603962164721285E-4</v>
          </cell>
          <cell r="AJ61">
            <v>-1.8405466950092639E-4</v>
          </cell>
          <cell r="AK61">
            <v>-1.0816742297253754E-3</v>
          </cell>
          <cell r="AL61">
            <v>-1.8840482589845171E-4</v>
          </cell>
          <cell r="AM61">
            <v>-8.3279791239399565E-3</v>
          </cell>
          <cell r="AN61">
            <v>-1.8318056396544088E-13</v>
          </cell>
          <cell r="AO61">
            <v>1.0797480348468067E-12</v>
          </cell>
          <cell r="AP61">
            <v>1.5674766794316191E-12</v>
          </cell>
          <cell r="AQ61">
            <v>-1.1302160187921821E-12</v>
          </cell>
          <cell r="AR61">
            <v>-1.1302157126857892E-12</v>
          </cell>
          <cell r="AS61">
            <v>-1.1302157126857892E-12</v>
          </cell>
          <cell r="AT61">
            <v>-1.1302157126857892E-12</v>
          </cell>
          <cell r="AU61">
            <v>-1.1302157126857892E-12</v>
          </cell>
          <cell r="AV61">
            <v>-1.1302157126857892E-12</v>
          </cell>
          <cell r="AW61">
            <v>-1.1302157126857892E-12</v>
          </cell>
          <cell r="AX61">
            <v>-1.1302157126857892E-12</v>
          </cell>
          <cell r="AY61">
            <v>-1.1302157126857892E-12</v>
          </cell>
          <cell r="AZ61">
            <v>-1.1302157126857892E-12</v>
          </cell>
          <cell r="BA61">
            <v>-1.1302157126857892E-12</v>
          </cell>
          <cell r="BB61">
            <v>-1.1302157126857892E-12</v>
          </cell>
          <cell r="BC61">
            <v>-1.1302157126857892E-12</v>
          </cell>
          <cell r="BD61">
            <v>-1.1302157126857892E-12</v>
          </cell>
          <cell r="BE61">
            <v>-1.1302157126857892E-12</v>
          </cell>
          <cell r="BF61">
            <v>-1.1302157126857892E-12</v>
          </cell>
          <cell r="BG61">
            <v>-1.1302157126857892E-12</v>
          </cell>
          <cell r="BH61">
            <v>-1.1302157126857892E-12</v>
          </cell>
          <cell r="BI61">
            <v>-1.1302157126857892E-12</v>
          </cell>
          <cell r="BJ61">
            <v>-1.1302157126857892E-12</v>
          </cell>
        </row>
        <row r="62">
          <cell r="B62">
            <v>54</v>
          </cell>
          <cell r="C62" t="str">
            <v>Resultado Neto</v>
          </cell>
          <cell r="E62">
            <v>54</v>
          </cell>
          <cell r="F62">
            <v>54</v>
          </cell>
          <cell r="G62">
            <v>54</v>
          </cell>
          <cell r="H62">
            <v>54</v>
          </cell>
          <cell r="I62">
            <v>54</v>
          </cell>
          <cell r="J62">
            <v>54</v>
          </cell>
          <cell r="K62">
            <v>54</v>
          </cell>
          <cell r="L62">
            <v>54</v>
          </cell>
          <cell r="M62">
            <v>54</v>
          </cell>
          <cell r="N62">
            <v>54</v>
          </cell>
          <cell r="O62">
            <v>54</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row>
        <row r="64">
          <cell r="B64" t="str">
            <v>Cartera Total</v>
          </cell>
        </row>
        <row r="65">
          <cell r="B65">
            <v>55</v>
          </cell>
          <cell r="C65" t="str">
            <v>Cartera de Crédito Total</v>
          </cell>
          <cell r="E65">
            <v>-1.6917946353269486E-2</v>
          </cell>
          <cell r="F65">
            <v>-2.4238860546714869E-2</v>
          </cell>
          <cell r="G65">
            <v>1.8933336920686772E-2</v>
          </cell>
          <cell r="H65">
            <v>-5.3079154123242267E-3</v>
          </cell>
          <cell r="I65">
            <v>-1.1285735953539655E-2</v>
          </cell>
          <cell r="J65">
            <v>2.7072006014705607E-4</v>
          </cell>
          <cell r="K65">
            <v>4.2294521163334098E-3</v>
          </cell>
          <cell r="L65">
            <v>3.8489680430021656E-3</v>
          </cell>
          <cell r="M65">
            <v>-2.1503799378724653E-2</v>
          </cell>
          <cell r="N65">
            <v>1.8934749257340566E-2</v>
          </cell>
          <cell r="O65">
            <v>2.5261377474252722E-3</v>
          </cell>
          <cell r="P65">
            <v>-2.6517166858396335E-3</v>
          </cell>
          <cell r="Q65">
            <v>-3.5891420487580428E-3</v>
          </cell>
          <cell r="R65">
            <v>-3.7160025977731603E-3</v>
          </cell>
          <cell r="S65">
            <v>3.0404120155155256E-3</v>
          </cell>
          <cell r="T65">
            <v>8.4975998592654589E-3</v>
          </cell>
          <cell r="U65">
            <v>-1.3705982745533252E-2</v>
          </cell>
          <cell r="V65">
            <v>1.6617090798568324E-2</v>
          </cell>
          <cell r="W65">
            <v>-9.935263688503615E-3</v>
          </cell>
          <cell r="X65">
            <v>-5.2205164009699878E-3</v>
          </cell>
          <cell r="Y65">
            <v>2.4639491663588364E-3</v>
          </cell>
          <cell r="Z65">
            <v>1.5947919972401525E-2</v>
          </cell>
          <cell r="AA65">
            <v>3.9310633897202685E-3</v>
          </cell>
          <cell r="AB65">
            <v>1.8251500081604144E-3</v>
          </cell>
          <cell r="AC65">
            <v>1.1314415859210558E-2</v>
          </cell>
          <cell r="AD65">
            <v>-1.0567647815711179E-2</v>
          </cell>
          <cell r="AE65">
            <v>9.0468254481057553E-3</v>
          </cell>
          <cell r="AF65">
            <v>-2.7165221307172693E-3</v>
          </cell>
          <cell r="AG65">
            <v>-1.0700254188097835E-2</v>
          </cell>
          <cell r="AH65">
            <v>4.9487628279321072E-4</v>
          </cell>
          <cell r="AI65">
            <v>9.4866378254565564E-4</v>
          </cell>
          <cell r="AJ65">
            <v>-2.2883744715762599E-3</v>
          </cell>
          <cell r="AK65">
            <v>-3.1386766319105863E-3</v>
          </cell>
          <cell r="AL65">
            <v>6.8820934478597273E-4</v>
          </cell>
          <cell r="AM65">
            <v>-8.7788691659654861E-3</v>
          </cell>
          <cell r="AN65">
            <v>1.99553818656939E-3</v>
          </cell>
          <cell r="AO65">
            <v>-1.5228120407134837E-2</v>
          </cell>
          <cell r="AP65">
            <v>-2.1234334002707411E-2</v>
          </cell>
          <cell r="AQ65">
            <v>2.468173139604829E-2</v>
          </cell>
          <cell r="AR65">
            <v>2.4681717157363892E-2</v>
          </cell>
          <cell r="AS65">
            <v>2.4681717157363892E-2</v>
          </cell>
          <cell r="AT65">
            <v>2.4681717157363892E-2</v>
          </cell>
          <cell r="AU65">
            <v>2.4681717157363892E-2</v>
          </cell>
          <cell r="AV65">
            <v>2.4681717157363892E-2</v>
          </cell>
          <cell r="AW65">
            <v>2.4681717157363892E-2</v>
          </cell>
          <cell r="AX65">
            <v>2.4681717157363892E-2</v>
          </cell>
          <cell r="AY65">
            <v>2.4681717157363892E-2</v>
          </cell>
          <cell r="AZ65">
            <v>2.4681717157363892E-2</v>
          </cell>
          <cell r="BA65">
            <v>2.4681717157363892E-2</v>
          </cell>
          <cell r="BB65">
            <v>2.4681717157363892E-2</v>
          </cell>
          <cell r="BC65">
            <v>2.4681717157363892E-2</v>
          </cell>
          <cell r="BD65">
            <v>2.4681717157363892E-2</v>
          </cell>
          <cell r="BE65">
            <v>2.4681717157363892E-2</v>
          </cell>
          <cell r="BF65">
            <v>2.4681717157363892E-2</v>
          </cell>
          <cell r="BG65">
            <v>2.4681717157363892E-2</v>
          </cell>
          <cell r="BH65">
            <v>2.4681717157363892E-2</v>
          </cell>
          <cell r="BI65">
            <v>2.4681717157363892E-2</v>
          </cell>
          <cell r="BJ65">
            <v>2.4681717157363892E-2</v>
          </cell>
        </row>
        <row r="66">
          <cell r="B66">
            <v>56</v>
          </cell>
          <cell r="C66" t="str">
            <v xml:space="preserve">    Créditos Comerciales</v>
          </cell>
          <cell r="E66">
            <v>-1.193016534859076E-2</v>
          </cell>
          <cell r="F66">
            <v>-1.549465269397754E-2</v>
          </cell>
          <cell r="G66">
            <v>7.7619086895878708E-3</v>
          </cell>
          <cell r="H66">
            <v>-9.9275105311886214E-3</v>
          </cell>
          <cell r="I66">
            <v>-5.8951471743214356E-3</v>
          </cell>
          <cell r="J66">
            <v>-5.512264792838506E-4</v>
          </cell>
          <cell r="K66">
            <v>2.7846420357112156E-3</v>
          </cell>
          <cell r="L66">
            <v>-1.9954374340849235E-3</v>
          </cell>
          <cell r="M66">
            <v>-1.1550560985442992E-2</v>
          </cell>
          <cell r="N66">
            <v>1.578923230294238E-2</v>
          </cell>
          <cell r="O66">
            <v>-2.0139736319904622E-3</v>
          </cell>
          <cell r="P66">
            <v>-3.8090984929331495E-3</v>
          </cell>
          <cell r="Q66">
            <v>-9.0930679506984191E-4</v>
          </cell>
          <cell r="R66">
            <v>-3.1617721376846486E-3</v>
          </cell>
          <cell r="S66">
            <v>6.6305209545947097E-3</v>
          </cell>
          <cell r="T66">
            <v>1.0661033081981186E-3</v>
          </cell>
          <cell r="U66">
            <v>-7.5217042423866842E-3</v>
          </cell>
          <cell r="V66">
            <v>6.8136459027847152E-3</v>
          </cell>
          <cell r="W66">
            <v>-4.7005661705040724E-3</v>
          </cell>
          <cell r="X66">
            <v>-4.4404771778875363E-3</v>
          </cell>
          <cell r="Y66">
            <v>-1.2211111808019259E-3</v>
          </cell>
          <cell r="Z66">
            <v>9.3585167572391437E-3</v>
          </cell>
          <cell r="AA66">
            <v>-5.5078799845592608E-4</v>
          </cell>
          <cell r="AB66">
            <v>1.4284780639479133E-3</v>
          </cell>
          <cell r="AC66">
            <v>5.9213374824340081E-3</v>
          </cell>
          <cell r="AD66">
            <v>-4.4723223456972772E-3</v>
          </cell>
          <cell r="AE66">
            <v>5.4249586687001861E-3</v>
          </cell>
          <cell r="AF66">
            <v>4.1278813945906379E-3</v>
          </cell>
          <cell r="AG66">
            <v>-5.6892388777111669E-3</v>
          </cell>
          <cell r="AH66">
            <v>3.3643529680568163E-3</v>
          </cell>
          <cell r="AI66">
            <v>-6.8693481676276869E-3</v>
          </cell>
          <cell r="AJ66">
            <v>1.0600018915812304E-3</v>
          </cell>
          <cell r="AK66">
            <v>-4.8269298119468784E-4</v>
          </cell>
          <cell r="AL66">
            <v>4.1033474541790071E-3</v>
          </cell>
          <cell r="AM66">
            <v>-4.5614979021835755E-3</v>
          </cell>
          <cell r="AN66">
            <v>-5.0647790272378979E-4</v>
          </cell>
          <cell r="AO66">
            <v>-7.8937051373841882E-3</v>
          </cell>
          <cell r="AP66">
            <v>-1.0690290360993282E-2</v>
          </cell>
          <cell r="AQ66">
            <v>1.5626541391522142E-2</v>
          </cell>
          <cell r="AR66">
            <v>1.5626534819602966E-2</v>
          </cell>
          <cell r="AS66">
            <v>1.5626534819602966E-2</v>
          </cell>
          <cell r="AT66">
            <v>1.5626534819602966E-2</v>
          </cell>
          <cell r="AU66">
            <v>1.5626534819602966E-2</v>
          </cell>
          <cell r="AV66">
            <v>1.5626534819602966E-2</v>
          </cell>
          <cell r="AW66">
            <v>1.5626534819602966E-2</v>
          </cell>
          <cell r="AX66">
            <v>1.5626534819602966E-2</v>
          </cell>
          <cell r="AY66">
            <v>1.5626534819602966E-2</v>
          </cell>
          <cell r="AZ66">
            <v>1.5626534819602966E-2</v>
          </cell>
          <cell r="BA66">
            <v>1.5626534819602966E-2</v>
          </cell>
          <cell r="BB66">
            <v>1.5626534819602966E-2</v>
          </cell>
          <cell r="BC66">
            <v>1.5626534819602966E-2</v>
          </cell>
          <cell r="BD66">
            <v>1.5626534819602966E-2</v>
          </cell>
          <cell r="BE66">
            <v>1.5626534819602966E-2</v>
          </cell>
          <cell r="BF66">
            <v>1.5626534819602966E-2</v>
          </cell>
          <cell r="BG66">
            <v>1.5626534819602966E-2</v>
          </cell>
          <cell r="BH66">
            <v>1.5626534819602966E-2</v>
          </cell>
          <cell r="BI66">
            <v>1.5626534819602966E-2</v>
          </cell>
          <cell r="BJ66">
            <v>1.5626534819602966E-2</v>
          </cell>
        </row>
        <row r="67">
          <cell r="B67">
            <v>57</v>
          </cell>
          <cell r="C67" t="str">
            <v>Empresas</v>
          </cell>
          <cell r="E67">
            <v>-7.2125520264030296E-3</v>
          </cell>
          <cell r="F67">
            <v>-1.1820060142272854E-2</v>
          </cell>
          <cell r="G67">
            <v>4.9570557588028141E-3</v>
          </cell>
          <cell r="H67">
            <v>-2.0715716011840135E-3</v>
          </cell>
          <cell r="I67">
            <v>-5.3099517288315023E-3</v>
          </cell>
          <cell r="J67">
            <v>-1.653941988690566E-3</v>
          </cell>
          <cell r="K67">
            <v>5.7395388069353126E-3</v>
          </cell>
          <cell r="L67">
            <v>-1.1198400576591105E-3</v>
          </cell>
          <cell r="M67">
            <v>-7.4432616823464914E-3</v>
          </cell>
          <cell r="N67">
            <v>7.0996972361431487E-3</v>
          </cell>
          <cell r="O67">
            <v>-4.3227100646894279E-3</v>
          </cell>
          <cell r="P67">
            <v>-2.3370392436505294E-3</v>
          </cell>
          <cell r="Q67">
            <v>-9.0676151671198468E-4</v>
          </cell>
          <cell r="R67">
            <v>-1.572896636348825E-3</v>
          </cell>
          <cell r="S67">
            <v>8.1207158758944131E-3</v>
          </cell>
          <cell r="T67">
            <v>-1.1776039621090306E-3</v>
          </cell>
          <cell r="U67">
            <v>-4.418817492413657E-3</v>
          </cell>
          <cell r="V67">
            <v>5.8328451767706568E-3</v>
          </cell>
          <cell r="W67">
            <v>-4.5904555119945512E-3</v>
          </cell>
          <cell r="X67">
            <v>-1.4915229381776141E-3</v>
          </cell>
          <cell r="Y67">
            <v>1.7170695225758592E-3</v>
          </cell>
          <cell r="Z67">
            <v>6.5748606108416152E-3</v>
          </cell>
          <cell r="AA67">
            <v>-1.4569789697967683E-3</v>
          </cell>
          <cell r="AB67">
            <v>6.5966818425103324E-4</v>
          </cell>
          <cell r="AC67">
            <v>1.4036666380861651E-3</v>
          </cell>
          <cell r="AD67">
            <v>2.3445212485768419E-3</v>
          </cell>
          <cell r="AE67">
            <v>4.9551770087341573E-3</v>
          </cell>
          <cell r="AF67">
            <v>2.6631107058487369E-3</v>
          </cell>
          <cell r="AG67">
            <v>4.6281863931962874E-5</v>
          </cell>
          <cell r="AH67">
            <v>-2.6282521045767337E-4</v>
          </cell>
          <cell r="AI67">
            <v>-9.050635810959079E-3</v>
          </cell>
          <cell r="AJ67">
            <v>1.7193592379810552E-3</v>
          </cell>
          <cell r="AK67">
            <v>1.8402972521157079E-3</v>
          </cell>
          <cell r="AL67">
            <v>4.8637958119752134E-3</v>
          </cell>
          <cell r="AM67">
            <v>-2.8000476490199766E-3</v>
          </cell>
          <cell r="AN67">
            <v>-2.6579929109116218E-4</v>
          </cell>
          <cell r="AO67">
            <v>-7.4601588963930654E-3</v>
          </cell>
          <cell r="AP67">
            <v>-8.34166196005659E-3</v>
          </cell>
          <cell r="AQ67">
            <v>1.2370860528680666E-2</v>
          </cell>
          <cell r="AR67">
            <v>1.2370854616165161E-2</v>
          </cell>
          <cell r="AS67">
            <v>1.2370854616165161E-2</v>
          </cell>
          <cell r="AT67">
            <v>1.2370854616165161E-2</v>
          </cell>
          <cell r="AU67">
            <v>1.2370854616165161E-2</v>
          </cell>
          <cell r="AV67">
            <v>1.2370854616165161E-2</v>
          </cell>
          <cell r="AW67">
            <v>1.2370854616165161E-2</v>
          </cell>
          <cell r="AX67">
            <v>1.2370854616165161E-2</v>
          </cell>
          <cell r="AY67">
            <v>1.2370854616165161E-2</v>
          </cell>
          <cell r="AZ67">
            <v>1.2370854616165161E-2</v>
          </cell>
          <cell r="BA67">
            <v>1.2370854616165161E-2</v>
          </cell>
          <cell r="BB67">
            <v>1.2370854616165161E-2</v>
          </cell>
          <cell r="BC67">
            <v>1.2370854616165161E-2</v>
          </cell>
          <cell r="BD67">
            <v>1.2370854616165161E-2</v>
          </cell>
          <cell r="BE67">
            <v>1.2370854616165161E-2</v>
          </cell>
          <cell r="BF67">
            <v>1.2370854616165161E-2</v>
          </cell>
          <cell r="BG67">
            <v>1.2370854616165161E-2</v>
          </cell>
          <cell r="BH67">
            <v>1.2370854616165161E-2</v>
          </cell>
          <cell r="BI67">
            <v>1.2370854616165161E-2</v>
          </cell>
          <cell r="BJ67">
            <v>1.2370854616165161E-2</v>
          </cell>
        </row>
        <row r="68">
          <cell r="B68">
            <v>58</v>
          </cell>
          <cell r="C68" t="str">
            <v>Entidades Financieras</v>
          </cell>
          <cell r="E68">
            <v>-8.7743422032271479E-4</v>
          </cell>
          <cell r="F68">
            <v>8.6163249147595128E-5</v>
          </cell>
          <cell r="G68">
            <v>1.2283223426388327E-4</v>
          </cell>
          <cell r="H68">
            <v>-4.1824206853033948E-4</v>
          </cell>
          <cell r="I68">
            <v>-5.562191087483603E-4</v>
          </cell>
          <cell r="J68">
            <v>-1.1077118726582867E-4</v>
          </cell>
          <cell r="K68">
            <v>-1.6656227713589006E-4</v>
          </cell>
          <cell r="L68">
            <v>-6.0132273091910958E-4</v>
          </cell>
          <cell r="M68">
            <v>1.9934356423754063E-4</v>
          </cell>
          <cell r="N68">
            <v>5.0663806337763323E-5</v>
          </cell>
          <cell r="O68">
            <v>1.7874551054707435E-4</v>
          </cell>
          <cell r="P68">
            <v>-2.8500866021117024E-4</v>
          </cell>
          <cell r="Q68">
            <v>4.822221822364187E-4</v>
          </cell>
          <cell r="R68">
            <v>-5.4174378923646169E-4</v>
          </cell>
          <cell r="S68">
            <v>2.422510841344214E-4</v>
          </cell>
          <cell r="T68">
            <v>1.2240728241200627E-3</v>
          </cell>
          <cell r="U68">
            <v>-1.0903509549563262E-4</v>
          </cell>
          <cell r="V68">
            <v>-7.2629856477564314E-4</v>
          </cell>
          <cell r="W68">
            <v>1.3161183527852869E-3</v>
          </cell>
          <cell r="X68">
            <v>-8.1091660920576143E-4</v>
          </cell>
          <cell r="Y68">
            <v>-1.1144026705365694E-4</v>
          </cell>
          <cell r="Z68">
            <v>-2.5029091980295105E-5</v>
          </cell>
          <cell r="AA68">
            <v>4.0996974939807879E-4</v>
          </cell>
          <cell r="AB68">
            <v>7.2392681721200787E-4</v>
          </cell>
          <cell r="AC68">
            <v>2.5844819895735026E-3</v>
          </cell>
          <cell r="AD68">
            <v>-3.6805916543492098E-3</v>
          </cell>
          <cell r="AE68">
            <v>2.506974104089536E-4</v>
          </cell>
          <cell r="AF68">
            <v>1.3456171979119459E-3</v>
          </cell>
          <cell r="AG68">
            <v>-1.2695480042839704E-3</v>
          </cell>
          <cell r="AH68">
            <v>9.617968371997505E-4</v>
          </cell>
          <cell r="AI68">
            <v>4.253493259891699E-4</v>
          </cell>
          <cell r="AJ68">
            <v>6.3775711880430241E-4</v>
          </cell>
          <cell r="AK68">
            <v>-8.5746798483461034E-5</v>
          </cell>
          <cell r="AL68">
            <v>-8.9507841718864181E-4</v>
          </cell>
          <cell r="AM68">
            <v>-1.4887275171002988E-3</v>
          </cell>
          <cell r="AN68">
            <v>2.2244890554814524E-4</v>
          </cell>
          <cell r="AO68">
            <v>-2.7637032937048375E-4</v>
          </cell>
          <cell r="AP68">
            <v>5.2498760898675879E-4</v>
          </cell>
          <cell r="AQ68">
            <v>3.7748745511921936E-4</v>
          </cell>
          <cell r="AR68">
            <v>3.7748739123344421E-4</v>
          </cell>
          <cell r="AS68">
            <v>3.7748739123344421E-4</v>
          </cell>
          <cell r="AT68">
            <v>3.7748739123344421E-4</v>
          </cell>
          <cell r="AU68">
            <v>3.7748739123344421E-4</v>
          </cell>
          <cell r="AV68">
            <v>3.7748739123344421E-4</v>
          </cell>
          <cell r="AW68">
            <v>3.7748739123344421E-4</v>
          </cell>
          <cell r="AX68">
            <v>3.7748739123344421E-4</v>
          </cell>
          <cell r="AY68">
            <v>3.7748739123344421E-4</v>
          </cell>
          <cell r="AZ68">
            <v>3.7748739123344421E-4</v>
          </cell>
          <cell r="BA68">
            <v>3.7748739123344421E-4</v>
          </cell>
          <cell r="BB68">
            <v>3.7748739123344421E-4</v>
          </cell>
          <cell r="BC68">
            <v>3.7748739123344421E-4</v>
          </cell>
          <cell r="BD68">
            <v>3.7748739123344421E-4</v>
          </cell>
          <cell r="BE68">
            <v>3.7748739123344421E-4</v>
          </cell>
          <cell r="BF68">
            <v>3.7748739123344421E-4</v>
          </cell>
          <cell r="BG68">
            <v>3.7748739123344421E-4</v>
          </cell>
          <cell r="BH68">
            <v>3.7748739123344421E-4</v>
          </cell>
          <cell r="BI68">
            <v>3.7748739123344421E-4</v>
          </cell>
          <cell r="BJ68">
            <v>3.7748739123344421E-4</v>
          </cell>
        </row>
        <row r="69">
          <cell r="B69">
            <v>59</v>
          </cell>
          <cell r="C69" t="str">
            <v>Bancarias</v>
          </cell>
          <cell r="E69">
            <v>-3.4938135139121686E-4</v>
          </cell>
          <cell r="F69">
            <v>-1.8878578675377304E-4</v>
          </cell>
          <cell r="G69">
            <v>2.3692173101422264E-5</v>
          </cell>
          <cell r="H69">
            <v>-4.0789983480753373E-4</v>
          </cell>
          <cell r="I69">
            <v>-5.2331438253657022E-6</v>
          </cell>
          <cell r="J69">
            <v>8.4405847602190274E-6</v>
          </cell>
          <cell r="K69">
            <v>2.1346431172192021E-5</v>
          </cell>
          <cell r="L69">
            <v>-1.9964132441632775E-5</v>
          </cell>
          <cell r="M69">
            <v>-5.4644169550586692E-6</v>
          </cell>
          <cell r="N69">
            <v>2.341552667589752E-5</v>
          </cell>
          <cell r="O69">
            <v>-2.8397924144163395E-5</v>
          </cell>
          <cell r="P69">
            <v>7.7785361848343635E-4</v>
          </cell>
          <cell r="Q69">
            <v>2.3029851179130799E-5</v>
          </cell>
          <cell r="R69">
            <v>-1.2134857605976431E-4</v>
          </cell>
          <cell r="S69">
            <v>2.9713151455323841E-4</v>
          </cell>
          <cell r="T69">
            <v>3.9772073348385358E-4</v>
          </cell>
          <cell r="U69">
            <v>-1.6263470063487655E-4</v>
          </cell>
          <cell r="V69">
            <v>-5.9725264936604265E-4</v>
          </cell>
          <cell r="W69">
            <v>1.5760104467665804E-3</v>
          </cell>
          <cell r="X69">
            <v>-1.4390460141490405E-3</v>
          </cell>
          <cell r="Y69">
            <v>-1.3879417165710024E-5</v>
          </cell>
          <cell r="Z69">
            <v>-1.1728851016456891E-4</v>
          </cell>
          <cell r="AA69">
            <v>7.3113601088119424E-4</v>
          </cell>
          <cell r="AB69">
            <v>-6.4075512710516462E-4</v>
          </cell>
          <cell r="AC69">
            <v>3.770276511022633E-3</v>
          </cell>
          <cell r="AD69">
            <v>-3.5834409717438852E-3</v>
          </cell>
          <cell r="AE69">
            <v>5.2052982398652359E-5</v>
          </cell>
          <cell r="AF69">
            <v>1.0386535279793873E-4</v>
          </cell>
          <cell r="AG69">
            <v>-5.0081212304109934E-4</v>
          </cell>
          <cell r="AH69">
            <v>9.0251121210679441E-4</v>
          </cell>
          <cell r="AI69">
            <v>-7.6647633568667907E-4</v>
          </cell>
          <cell r="AJ69">
            <v>8.1272237956254404E-4</v>
          </cell>
          <cell r="AK69">
            <v>2.2522734843766494E-4</v>
          </cell>
          <cell r="AL69">
            <v>-1.6497877826245444E-3</v>
          </cell>
          <cell r="AM69">
            <v>6.0615460008774851E-4</v>
          </cell>
          <cell r="AN69">
            <v>2.2454047815130443E-4</v>
          </cell>
          <cell r="AO69">
            <v>-2.1347651872453922E-5</v>
          </cell>
          <cell r="AP69">
            <v>1.1451359641595281E-3</v>
          </cell>
          <cell r="AQ69">
            <v>-1.0206622451663619E-3</v>
          </cell>
          <cell r="AR69">
            <v>-1.0206615552306175E-3</v>
          </cell>
          <cell r="AS69">
            <v>-1.0206615552306175E-3</v>
          </cell>
          <cell r="AT69">
            <v>-1.0206615552306175E-3</v>
          </cell>
          <cell r="AU69">
            <v>-1.0206615552306175E-3</v>
          </cell>
          <cell r="AV69">
            <v>-1.0206615552306175E-3</v>
          </cell>
          <cell r="AW69">
            <v>-1.0206615552306175E-3</v>
          </cell>
          <cell r="AX69">
            <v>-1.0206615552306175E-3</v>
          </cell>
          <cell r="AY69">
            <v>-1.0206615552306175E-3</v>
          </cell>
          <cell r="AZ69">
            <v>-1.0206615552306175E-3</v>
          </cell>
          <cell r="BA69">
            <v>-1.0206615552306175E-3</v>
          </cell>
          <cell r="BB69">
            <v>-1.0206615552306175E-3</v>
          </cell>
          <cell r="BC69">
            <v>-1.0206615552306175E-3</v>
          </cell>
          <cell r="BD69">
            <v>-1.0206615552306175E-3</v>
          </cell>
          <cell r="BE69">
            <v>-1.0206615552306175E-3</v>
          </cell>
          <cell r="BF69">
            <v>-1.0206615552306175E-3</v>
          </cell>
          <cell r="BG69">
            <v>-1.0206615552306175E-3</v>
          </cell>
          <cell r="BH69">
            <v>-1.0206615552306175E-3</v>
          </cell>
          <cell r="BI69">
            <v>-1.0206615552306175E-3</v>
          </cell>
          <cell r="BJ69">
            <v>-1.0206615552306175E-3</v>
          </cell>
        </row>
        <row r="70">
          <cell r="B70">
            <v>60</v>
          </cell>
          <cell r="C70" t="str">
            <v>No Bancarias</v>
          </cell>
          <cell r="E70">
            <v>-5.2805286893149554E-4</v>
          </cell>
          <cell r="F70">
            <v>2.7494903590136784E-4</v>
          </cell>
          <cell r="G70">
            <v>9.9140061162461546E-5</v>
          </cell>
          <cell r="H70">
            <v>-1.0342233722805856E-5</v>
          </cell>
          <cell r="I70">
            <v>-5.509859649229943E-4</v>
          </cell>
          <cell r="J70">
            <v>-1.1921177202604827E-4</v>
          </cell>
          <cell r="K70">
            <v>-1.8790870830808111E-4</v>
          </cell>
          <cell r="L70">
            <v>-5.8135859847747735E-4</v>
          </cell>
          <cell r="M70">
            <v>2.0480798119259895E-4</v>
          </cell>
          <cell r="N70">
            <v>2.7248279661866263E-5</v>
          </cell>
          <cell r="O70">
            <v>2.0714343469123691E-4</v>
          </cell>
          <cell r="P70">
            <v>-1.0628622786946059E-3</v>
          </cell>
          <cell r="Q70">
            <v>4.5919233105728725E-4</v>
          </cell>
          <cell r="R70">
            <v>-4.2039521317669814E-4</v>
          </cell>
          <cell r="S70">
            <v>-5.4880430418816246E-5</v>
          </cell>
          <cell r="T70">
            <v>8.2635209063621016E-4</v>
          </cell>
          <cell r="U70">
            <v>5.3599605139242196E-5</v>
          </cell>
          <cell r="V70">
            <v>-1.2904591540960006E-4</v>
          </cell>
          <cell r="W70">
            <v>-2.5989209398129265E-4</v>
          </cell>
          <cell r="X70">
            <v>6.2812940494328014E-4</v>
          </cell>
          <cell r="Y70">
            <v>-9.756084988794822E-5</v>
          </cell>
          <cell r="Z70">
            <v>9.2259418184273585E-5</v>
          </cell>
          <cell r="AA70">
            <v>-3.2116626148311501E-4</v>
          </cell>
          <cell r="AB70">
            <v>1.3646819443171709E-3</v>
          </cell>
          <cell r="AC70">
            <v>-1.18579452144913E-3</v>
          </cell>
          <cell r="AD70">
            <v>-9.7150682605323668E-5</v>
          </cell>
          <cell r="AE70">
            <v>1.9864442801030124E-4</v>
          </cell>
          <cell r="AF70">
            <v>1.2417518451140058E-3</v>
          </cell>
          <cell r="AG70">
            <v>-7.687358812428699E-4</v>
          </cell>
          <cell r="AH70">
            <v>5.9285625092955763E-5</v>
          </cell>
          <cell r="AI70">
            <v>1.1918256616758492E-3</v>
          </cell>
          <cell r="AJ70">
            <v>-1.7496526075824054E-4</v>
          </cell>
          <cell r="AK70">
            <v>-3.1097414692112663E-4</v>
          </cell>
          <cell r="AL70">
            <v>7.5470936543590127E-4</v>
          </cell>
          <cell r="AM70">
            <v>-2.094882117188045E-3</v>
          </cell>
          <cell r="AN70">
            <v>-2.0915726031594042E-6</v>
          </cell>
          <cell r="AO70">
            <v>-2.5502267749803135E-4</v>
          </cell>
          <cell r="AP70">
            <v>-6.2014835517276885E-4</v>
          </cell>
          <cell r="AQ70">
            <v>1.3981497002855817E-3</v>
          </cell>
          <cell r="AR70">
            <v>1.3981489464640617E-3</v>
          </cell>
          <cell r="AS70">
            <v>1.3981489464640617E-3</v>
          </cell>
          <cell r="AT70">
            <v>1.3981489464640617E-3</v>
          </cell>
          <cell r="AU70">
            <v>1.3981489464640617E-3</v>
          </cell>
          <cell r="AV70">
            <v>1.3981489464640617E-3</v>
          </cell>
          <cell r="AW70">
            <v>1.3981489464640617E-3</v>
          </cell>
          <cell r="AX70">
            <v>1.3981489464640617E-3</v>
          </cell>
          <cell r="AY70">
            <v>1.3981489464640617E-3</v>
          </cell>
          <cell r="AZ70">
            <v>1.3981489464640617E-3</v>
          </cell>
          <cell r="BA70">
            <v>1.3981489464640617E-3</v>
          </cell>
          <cell r="BB70">
            <v>1.3981489464640617E-3</v>
          </cell>
          <cell r="BC70">
            <v>1.3981489464640617E-3</v>
          </cell>
          <cell r="BD70">
            <v>1.3981489464640617E-3</v>
          </cell>
          <cell r="BE70">
            <v>1.3981489464640617E-3</v>
          </cell>
          <cell r="BF70">
            <v>1.3981489464640617E-3</v>
          </cell>
          <cell r="BG70">
            <v>1.3981489464640617E-3</v>
          </cell>
          <cell r="BH70">
            <v>1.3981489464640617E-3</v>
          </cell>
          <cell r="BI70">
            <v>1.3981489464640617E-3</v>
          </cell>
          <cell r="BJ70">
            <v>1.3981489464640617E-3</v>
          </cell>
        </row>
        <row r="71">
          <cell r="B71">
            <v>61</v>
          </cell>
          <cell r="C71" t="str">
            <v>Entidades Gubernamentales</v>
          </cell>
          <cell r="E71">
            <v>-3.8401791018649878E-3</v>
          </cell>
          <cell r="F71">
            <v>-3.7607558008522779E-3</v>
          </cell>
          <cell r="G71">
            <v>2.6820206965211119E-3</v>
          </cell>
          <cell r="H71">
            <v>-7.4376968614742328E-3</v>
          </cell>
          <cell r="I71">
            <v>-2.8976336741592945E-5</v>
          </cell>
          <cell r="J71">
            <v>1.213486696672525E-3</v>
          </cell>
          <cell r="K71">
            <v>-2.7883344940882321E-3</v>
          </cell>
          <cell r="L71">
            <v>-2.7427464550670855E-4</v>
          </cell>
          <cell r="M71">
            <v>-4.3066428673339957E-3</v>
          </cell>
          <cell r="N71">
            <v>8.6388712604614643E-3</v>
          </cell>
          <cell r="O71">
            <v>2.1299909221519225E-3</v>
          </cell>
          <cell r="P71">
            <v>-1.1870505890715088E-3</v>
          </cell>
          <cell r="Q71">
            <v>-4.8476746059421261E-4</v>
          </cell>
          <cell r="R71">
            <v>-1.0471317120993584E-3</v>
          </cell>
          <cell r="S71">
            <v>-1.7324460054341656E-3</v>
          </cell>
          <cell r="T71">
            <v>1.0196344461870371E-3</v>
          </cell>
          <cell r="U71">
            <v>-2.9938516544773253E-3</v>
          </cell>
          <cell r="V71">
            <v>1.7070992907896737E-3</v>
          </cell>
          <cell r="W71">
            <v>-1.4262290112947856E-3</v>
          </cell>
          <cell r="X71">
            <v>-2.1380376305041721E-3</v>
          </cell>
          <cell r="Y71">
            <v>-2.8267404363241516E-3</v>
          </cell>
          <cell r="Z71">
            <v>2.8086852383778643E-3</v>
          </cell>
          <cell r="AA71">
            <v>4.962212219427331E-4</v>
          </cell>
          <cell r="AB71">
            <v>4.4883062484929459E-5</v>
          </cell>
          <cell r="AC71">
            <v>1.9331888547742676E-3</v>
          </cell>
          <cell r="AD71">
            <v>-3.1362519399248112E-3</v>
          </cell>
          <cell r="AE71">
            <v>2.1908424955702221E-4</v>
          </cell>
          <cell r="AF71">
            <v>1.1915349082995685E-4</v>
          </cell>
          <cell r="AG71">
            <v>-4.4659727373592001E-3</v>
          </cell>
          <cell r="AH71">
            <v>2.6653813413147903E-3</v>
          </cell>
          <cell r="AI71">
            <v>1.7559383173422205E-3</v>
          </cell>
          <cell r="AJ71">
            <v>-1.297114465204155E-3</v>
          </cell>
          <cell r="AK71">
            <v>-2.2372434348269382E-3</v>
          </cell>
          <cell r="AL71">
            <v>1.3463005939247374E-4</v>
          </cell>
          <cell r="AM71">
            <v>-2.727227360633383E-4</v>
          </cell>
          <cell r="AN71">
            <v>-4.6312751718079193E-4</v>
          </cell>
          <cell r="AO71">
            <v>-1.5717591162060784E-4</v>
          </cell>
          <cell r="AP71">
            <v>-2.8736160099234812E-3</v>
          </cell>
          <cell r="AQ71">
            <v>2.8781934077222529E-3</v>
          </cell>
          <cell r="AR71">
            <v>2.878192812204361E-3</v>
          </cell>
          <cell r="AS71">
            <v>2.878192812204361E-3</v>
          </cell>
          <cell r="AT71">
            <v>2.878192812204361E-3</v>
          </cell>
          <cell r="AU71">
            <v>2.878192812204361E-3</v>
          </cell>
          <cell r="AV71">
            <v>2.878192812204361E-3</v>
          </cell>
          <cell r="AW71">
            <v>2.878192812204361E-3</v>
          </cell>
          <cell r="AX71">
            <v>2.878192812204361E-3</v>
          </cell>
          <cell r="AY71">
            <v>2.878192812204361E-3</v>
          </cell>
          <cell r="AZ71">
            <v>2.878192812204361E-3</v>
          </cell>
          <cell r="BA71">
            <v>2.878192812204361E-3</v>
          </cell>
          <cell r="BB71">
            <v>2.878192812204361E-3</v>
          </cell>
          <cell r="BC71">
            <v>2.878192812204361E-3</v>
          </cell>
          <cell r="BD71">
            <v>2.878192812204361E-3</v>
          </cell>
          <cell r="BE71">
            <v>2.878192812204361E-3</v>
          </cell>
          <cell r="BF71">
            <v>2.878192812204361E-3</v>
          </cell>
          <cell r="BG71">
            <v>2.878192812204361E-3</v>
          </cell>
          <cell r="BH71">
            <v>2.878192812204361E-3</v>
          </cell>
          <cell r="BI71">
            <v>2.878192812204361E-3</v>
          </cell>
          <cell r="BJ71">
            <v>2.878192812204361E-3</v>
          </cell>
        </row>
        <row r="72">
          <cell r="B72">
            <v>62</v>
          </cell>
          <cell r="C72" t="str">
            <v>Estados y Municipios</v>
          </cell>
          <cell r="E72">
            <v>-9.6016787387901564E-4</v>
          </cell>
          <cell r="F72">
            <v>-1.1204754275963465E-3</v>
          </cell>
          <cell r="G72">
            <v>2.1208816753904326E-3</v>
          </cell>
          <cell r="H72">
            <v>2.2397194920629679E-4</v>
          </cell>
          <cell r="I72">
            <v>-5.024858450128171E-4</v>
          </cell>
          <cell r="J72">
            <v>1.4252282683037201E-3</v>
          </cell>
          <cell r="K72">
            <v>1.4100866351105454E-3</v>
          </cell>
          <cell r="L72">
            <v>1.5820207917487117E-4</v>
          </cell>
          <cell r="M72">
            <v>-1.2449507439024968E-3</v>
          </cell>
          <cell r="N72">
            <v>2.7851655540244123E-3</v>
          </cell>
          <cell r="O72">
            <v>9.2786010457384521E-4</v>
          </cell>
          <cell r="P72">
            <v>-1.6215288677594308E-4</v>
          </cell>
          <cell r="Q72">
            <v>1.652515006277111E-4</v>
          </cell>
          <cell r="R72">
            <v>-6.699617724579901E-4</v>
          </cell>
          <cell r="S72">
            <v>-4.4268054538651458E-6</v>
          </cell>
          <cell r="T72">
            <v>9.5699205707912988E-4</v>
          </cell>
          <cell r="U72">
            <v>-1.3947108123783594E-3</v>
          </cell>
          <cell r="V72">
            <v>6.5607435798703539E-4</v>
          </cell>
          <cell r="W72">
            <v>-9.1852183975246054E-4</v>
          </cell>
          <cell r="X72">
            <v>-1.0244789255682528E-3</v>
          </cell>
          <cell r="Y72">
            <v>1.2714126988660399E-2</v>
          </cell>
          <cell r="Z72">
            <v>2.378975884479724E-3</v>
          </cell>
          <cell r="AA72">
            <v>8.4544919592784151E-4</v>
          </cell>
          <cell r="AB72">
            <v>-2.8338296882308295E-4</v>
          </cell>
          <cell r="AC72">
            <v>1.0783017686549698E-3</v>
          </cell>
          <cell r="AD72">
            <v>-2.0011236941382057E-3</v>
          </cell>
          <cell r="AE72">
            <v>6.8440318831825692E-4</v>
          </cell>
          <cell r="AF72">
            <v>-1.053467206034997E-4</v>
          </cell>
          <cell r="AG72">
            <v>-1.155993600857351E-3</v>
          </cell>
          <cell r="AH72">
            <v>-7.7235223010516108E-4</v>
          </cell>
          <cell r="AI72">
            <v>-4.9828886823817531E-5</v>
          </cell>
          <cell r="AJ72">
            <v>6.7966117381454416E-5</v>
          </cell>
          <cell r="AK72">
            <v>-1.7337782719454159E-3</v>
          </cell>
          <cell r="AL72">
            <v>1.1479809953839418E-3</v>
          </cell>
          <cell r="AM72">
            <v>-4.0313434544957116E-4</v>
          </cell>
          <cell r="AN72">
            <v>-4.121213589454234E-4</v>
          </cell>
          <cell r="AO72">
            <v>-1.5664325857683292E-3</v>
          </cell>
          <cell r="AP72">
            <v>-1.8257856883184681E-3</v>
          </cell>
          <cell r="AQ72">
            <v>1.9328248085769342E-3</v>
          </cell>
          <cell r="AR72">
            <v>1.9328240305185318E-3</v>
          </cell>
          <cell r="AS72">
            <v>1.9328240305185318E-3</v>
          </cell>
          <cell r="AT72">
            <v>1.9328240305185318E-3</v>
          </cell>
          <cell r="AU72">
            <v>1.9328240305185318E-3</v>
          </cell>
          <cell r="AV72">
            <v>1.9328240305185318E-3</v>
          </cell>
          <cell r="AW72">
            <v>1.9328240305185318E-3</v>
          </cell>
          <cell r="AX72">
            <v>1.9328240305185318E-3</v>
          </cell>
          <cell r="AY72">
            <v>1.9328240305185318E-3</v>
          </cell>
          <cell r="AZ72">
            <v>1.9328240305185318E-3</v>
          </cell>
          <cell r="BA72">
            <v>1.9328240305185318E-3</v>
          </cell>
          <cell r="BB72">
            <v>1.9328240305185318E-3</v>
          </cell>
          <cell r="BC72">
            <v>1.9328240305185318E-3</v>
          </cell>
          <cell r="BD72">
            <v>1.9328240305185318E-3</v>
          </cell>
          <cell r="BE72">
            <v>1.9328240305185318E-3</v>
          </cell>
          <cell r="BF72">
            <v>1.9328240305185318E-3</v>
          </cell>
          <cell r="BG72">
            <v>1.9328240305185318E-3</v>
          </cell>
          <cell r="BH72">
            <v>1.9328240305185318E-3</v>
          </cell>
          <cell r="BI72">
            <v>1.9328240305185318E-3</v>
          </cell>
          <cell r="BJ72">
            <v>1.9328240305185318E-3</v>
          </cell>
        </row>
        <row r="73">
          <cell r="B73">
            <v>63</v>
          </cell>
          <cell r="C73" t="str">
            <v>Gubernamental Otros</v>
          </cell>
          <cell r="E73">
            <v>-2.8800112279859652E-3</v>
          </cell>
          <cell r="F73">
            <v>-2.6402803732559349E-3</v>
          </cell>
          <cell r="G73">
            <v>5.6113902113067576E-4</v>
          </cell>
          <cell r="H73">
            <v>-7.6616688106805331E-3</v>
          </cell>
          <cell r="I73">
            <v>4.7350950827123456E-4</v>
          </cell>
          <cell r="J73">
            <v>-2.1174157163119517E-4</v>
          </cell>
          <cell r="K73">
            <v>-4.1984211291987913E-3</v>
          </cell>
          <cell r="L73">
            <v>-4.3247672468157278E-4</v>
          </cell>
          <cell r="M73">
            <v>-3.0616921234314989E-3</v>
          </cell>
          <cell r="N73">
            <v>5.8537057064370554E-3</v>
          </cell>
          <cell r="O73">
            <v>1.2021308175780704E-3</v>
          </cell>
          <cell r="P73">
            <v>-1.0248977022955588E-3</v>
          </cell>
          <cell r="Q73">
            <v>-6.5001896122192371E-4</v>
          </cell>
          <cell r="R73">
            <v>-3.771699396413683E-4</v>
          </cell>
          <cell r="S73">
            <v>-1.7280191999802935E-3</v>
          </cell>
          <cell r="T73">
            <v>6.2642389107907259E-5</v>
          </cell>
          <cell r="U73">
            <v>-1.5991408420989658E-3</v>
          </cell>
          <cell r="V73">
            <v>1.0510249328026314E-3</v>
          </cell>
          <cell r="W73">
            <v>-5.0770717154232509E-4</v>
          </cell>
          <cell r="X73">
            <v>-1.1135587049359227E-3</v>
          </cell>
          <cell r="Y73">
            <v>-1.5540867424984551E-2</v>
          </cell>
          <cell r="Z73">
            <v>4.2970935389815071E-4</v>
          </cell>
          <cell r="AA73">
            <v>-3.4922797398511535E-4</v>
          </cell>
          <cell r="AB73">
            <v>3.2826603130800894E-4</v>
          </cell>
          <cell r="AC73">
            <v>8.5488708611930475E-4</v>
          </cell>
          <cell r="AD73">
            <v>-1.1351282457866194E-3</v>
          </cell>
          <cell r="AE73">
            <v>-4.6531893876122429E-4</v>
          </cell>
          <cell r="AF73">
            <v>2.2450021143345655E-4</v>
          </cell>
          <cell r="AG73">
            <v>-3.3099791365018526E-3</v>
          </cell>
          <cell r="AH73">
            <v>3.4377335714199514E-3</v>
          </cell>
          <cell r="AI73">
            <v>1.8057672041660484E-3</v>
          </cell>
          <cell r="AJ73">
            <v>-1.3650805825856129E-3</v>
          </cell>
          <cell r="AK73">
            <v>-5.0346516288152926E-4</v>
          </cell>
          <cell r="AL73">
            <v>-1.0133509359914646E-3</v>
          </cell>
          <cell r="AM73">
            <v>1.3041160938622939E-4</v>
          </cell>
          <cell r="AN73">
            <v>-5.1006158235365057E-5</v>
          </cell>
          <cell r="AO73">
            <v>1.4092566741477248E-3</v>
          </cell>
          <cell r="AP73">
            <v>-1.0478303216050165E-3</v>
          </cell>
          <cell r="AQ73">
            <v>9.4536859914532909E-4</v>
          </cell>
          <cell r="AR73">
            <v>9.4536831602454185E-4</v>
          </cell>
          <cell r="AS73">
            <v>9.4536831602454185E-4</v>
          </cell>
          <cell r="AT73">
            <v>9.4536831602454185E-4</v>
          </cell>
          <cell r="AU73">
            <v>9.4536831602454185E-4</v>
          </cell>
          <cell r="AV73">
            <v>9.4536831602454185E-4</v>
          </cell>
          <cell r="AW73">
            <v>9.4536831602454185E-4</v>
          </cell>
          <cell r="AX73">
            <v>9.4536831602454185E-4</v>
          </cell>
          <cell r="AY73">
            <v>9.4536831602454185E-4</v>
          </cell>
          <cell r="AZ73">
            <v>9.4536831602454185E-4</v>
          </cell>
          <cell r="BA73">
            <v>9.4536831602454185E-4</v>
          </cell>
          <cell r="BB73">
            <v>9.4536831602454185E-4</v>
          </cell>
          <cell r="BC73">
            <v>9.4536831602454185E-4</v>
          </cell>
          <cell r="BD73">
            <v>9.4536831602454185E-4</v>
          </cell>
          <cell r="BE73">
            <v>9.4536831602454185E-4</v>
          </cell>
          <cell r="BF73">
            <v>9.4536831602454185E-4</v>
          </cell>
          <cell r="BG73">
            <v>9.4536831602454185E-4</v>
          </cell>
          <cell r="BH73">
            <v>9.4536831602454185E-4</v>
          </cell>
          <cell r="BI73">
            <v>9.4536831602454185E-4</v>
          </cell>
          <cell r="BJ73">
            <v>9.4536831602454185E-4</v>
          </cell>
        </row>
        <row r="74">
          <cell r="B74">
            <v>64</v>
          </cell>
          <cell r="C74" t="str">
            <v xml:space="preserve">    Créditos de Consumo</v>
          </cell>
          <cell r="E74">
            <v>-1.9228154119883684E-3</v>
          </cell>
          <cell r="F74">
            <v>-3.1824284349432491E-3</v>
          </cell>
          <cell r="G74">
            <v>6.136193590412134E-3</v>
          </cell>
          <cell r="H74">
            <v>3.0108658113850717E-3</v>
          </cell>
          <cell r="I74">
            <v>-2.1540877284552951E-3</v>
          </cell>
          <cell r="J74">
            <v>1.3337675719712755E-3</v>
          </cell>
          <cell r="K74">
            <v>1.5889712234132686E-3</v>
          </cell>
          <cell r="L74">
            <v>3.7552696616748454E-3</v>
          </cell>
          <cell r="M74">
            <v>-3.3986022382408998E-3</v>
          </cell>
          <cell r="N74">
            <v>2.6616574596756565E-3</v>
          </cell>
          <cell r="O74">
            <v>2.0212244865929901E-3</v>
          </cell>
          <cell r="P74">
            <v>5.2157139046765666E-4</v>
          </cell>
          <cell r="Q74">
            <v>-1.1886295403332747E-3</v>
          </cell>
          <cell r="R74">
            <v>6.0762601220740176E-4</v>
          </cell>
          <cell r="S74">
            <v>-1.4436159322473441E-3</v>
          </cell>
          <cell r="T74">
            <v>4.2705321424453824E-3</v>
          </cell>
          <cell r="U74">
            <v>-2.6081798194123595E-3</v>
          </cell>
          <cell r="V74">
            <v>5.7243225499425121E-3</v>
          </cell>
          <cell r="W74">
            <v>-2.4675495103842204E-3</v>
          </cell>
          <cell r="X74">
            <v>8.1255103486632674E-4</v>
          </cell>
          <cell r="Y74">
            <v>3.1929688707322545E-3</v>
          </cell>
          <cell r="Z74">
            <v>3.1746191051146011E-3</v>
          </cell>
          <cell r="AA74">
            <v>1.6539721418267206E-3</v>
          </cell>
          <cell r="AB74">
            <v>2.5233459283680038E-5</v>
          </cell>
          <cell r="AC74">
            <v>2.2481769929121043E-3</v>
          </cell>
          <cell r="AD74">
            <v>-2.5611471397027352E-3</v>
          </cell>
          <cell r="AE74">
            <v>1.8145000117035237E-3</v>
          </cell>
          <cell r="AF74">
            <v>-1.9803605098624721E-3</v>
          </cell>
          <cell r="AG74">
            <v>-1.4858895682939299E-3</v>
          </cell>
          <cell r="AH74">
            <v>-6.3256939209022089E-4</v>
          </cell>
          <cell r="AI74">
            <v>4.5888738457556255E-3</v>
          </cell>
          <cell r="AJ74">
            <v>-1.5745530390071372E-3</v>
          </cell>
          <cell r="AK74">
            <v>-2.8793364425103163E-4</v>
          </cell>
          <cell r="AL74">
            <v>-2.0929588706188329E-3</v>
          </cell>
          <cell r="AM74">
            <v>-3.1327158080745043E-3</v>
          </cell>
          <cell r="AN74">
            <v>1.4259160344276267E-3</v>
          </cell>
          <cell r="AO74">
            <v>-3.9071033536813848E-3</v>
          </cell>
          <cell r="AP74">
            <v>-5.3797664003238932E-3</v>
          </cell>
          <cell r="AQ74">
            <v>4.7731792063741285E-3</v>
          </cell>
          <cell r="AR74">
            <v>4.7731772065162659E-3</v>
          </cell>
          <cell r="AS74">
            <v>4.7731772065162659E-3</v>
          </cell>
          <cell r="AT74">
            <v>4.7731772065162659E-3</v>
          </cell>
          <cell r="AU74">
            <v>4.7731772065162659E-3</v>
          </cell>
          <cell r="AV74">
            <v>4.7731772065162659E-3</v>
          </cell>
          <cell r="AW74">
            <v>4.7731772065162659E-3</v>
          </cell>
          <cell r="AX74">
            <v>4.7731772065162659E-3</v>
          </cell>
          <cell r="AY74">
            <v>4.7731772065162659E-3</v>
          </cell>
          <cell r="AZ74">
            <v>4.7731772065162659E-3</v>
          </cell>
          <cell r="BA74">
            <v>4.7731772065162659E-3</v>
          </cell>
          <cell r="BB74">
            <v>4.7731772065162659E-3</v>
          </cell>
          <cell r="BC74">
            <v>4.7731772065162659E-3</v>
          </cell>
          <cell r="BD74">
            <v>4.7731772065162659E-3</v>
          </cell>
          <cell r="BE74">
            <v>4.7731772065162659E-3</v>
          </cell>
          <cell r="BF74">
            <v>4.7731772065162659E-3</v>
          </cell>
          <cell r="BG74">
            <v>4.7731772065162659E-3</v>
          </cell>
          <cell r="BH74">
            <v>4.7731772065162659E-3</v>
          </cell>
          <cell r="BI74">
            <v>4.7731772065162659E-3</v>
          </cell>
          <cell r="BJ74">
            <v>4.7731772065162659E-3</v>
          </cell>
        </row>
        <row r="75">
          <cell r="B75">
            <v>65</v>
          </cell>
          <cell r="C75" t="str">
            <v xml:space="preserve">        Tarjeta de Crédito</v>
          </cell>
          <cell r="E75">
            <v>-1.8788535433393316E-3</v>
          </cell>
          <cell r="F75">
            <v>-1.9911864122673512E-3</v>
          </cell>
          <cell r="G75">
            <v>3.3125577692287439E-3</v>
          </cell>
          <cell r="H75">
            <v>1.2855792313809788E-3</v>
          </cell>
          <cell r="I75">
            <v>-1.583359832882672E-3</v>
          </cell>
          <cell r="J75">
            <v>3.0533833337104133E-4</v>
          </cell>
          <cell r="K75">
            <v>5.6275393701316068E-5</v>
          </cell>
          <cell r="L75">
            <v>1.8519893497296464E-3</v>
          </cell>
          <cell r="M75">
            <v>-1.4122312320832692E-3</v>
          </cell>
          <cell r="N75">
            <v>7.0499675276312901E-4</v>
          </cell>
          <cell r="O75">
            <v>3.4630916702613201E-4</v>
          </cell>
          <cell r="P75">
            <v>-1.5695730472001235E-4</v>
          </cell>
          <cell r="Q75">
            <v>-1.1738795401883134E-3</v>
          </cell>
          <cell r="R75">
            <v>5.0233000109661807E-4</v>
          </cell>
          <cell r="S75">
            <v>-1.071537458371713E-3</v>
          </cell>
          <cell r="T75">
            <v>2.3171478304450099E-3</v>
          </cell>
          <cell r="U75">
            <v>-1.2074971771834225E-3</v>
          </cell>
          <cell r="V75">
            <v>3.0499383943992375E-3</v>
          </cell>
          <cell r="W75">
            <v>-1.001657541243442E-3</v>
          </cell>
          <cell r="X75">
            <v>7.6768485947623089E-4</v>
          </cell>
          <cell r="Y75">
            <v>2.895222863693564E-3</v>
          </cell>
          <cell r="Z75">
            <v>1.7592289508983061E-3</v>
          </cell>
          <cell r="AA75">
            <v>7.6990798370958624E-4</v>
          </cell>
          <cell r="AB75">
            <v>1.6433274736063486E-5</v>
          </cell>
          <cell r="AC75">
            <v>1.2444899099498391E-3</v>
          </cell>
          <cell r="AD75">
            <v>-1.1939787823351811E-3</v>
          </cell>
          <cell r="AE75">
            <v>6.8939506132012496E-4</v>
          </cell>
          <cell r="AF75">
            <v>-1.2725851913136382E-3</v>
          </cell>
          <cell r="AG75">
            <v>-1.9131601804970172E-3</v>
          </cell>
          <cell r="AH75">
            <v>-1.0399180415012477E-3</v>
          </cell>
          <cell r="AI75">
            <v>2.1142005689777227E-3</v>
          </cell>
          <cell r="AJ75">
            <v>-1.4735903677594031E-3</v>
          </cell>
          <cell r="AK75">
            <v>4.0946038569207588E-4</v>
          </cell>
          <cell r="AL75">
            <v>-1.5589317873144076E-3</v>
          </cell>
          <cell r="AM75">
            <v>-2.5085588501443934E-3</v>
          </cell>
          <cell r="AN75">
            <v>-1.4164216798234763E-4</v>
          </cell>
          <cell r="AO75">
            <v>-2.7976108418605733E-3</v>
          </cell>
          <cell r="AP75">
            <v>-2.8305680743137274E-3</v>
          </cell>
          <cell r="AQ75">
            <v>2.0014163988193306E-3</v>
          </cell>
          <cell r="AR75">
            <v>2.0014159381389618E-3</v>
          </cell>
          <cell r="AS75">
            <v>2.0014159381389618E-3</v>
          </cell>
          <cell r="AT75">
            <v>2.0014159381389618E-3</v>
          </cell>
          <cell r="AU75">
            <v>2.0014159381389618E-3</v>
          </cell>
          <cell r="AV75">
            <v>2.0014159381389618E-3</v>
          </cell>
          <cell r="AW75">
            <v>2.0014159381389618E-3</v>
          </cell>
          <cell r="AX75">
            <v>2.0014159381389618E-3</v>
          </cell>
          <cell r="AY75">
            <v>2.0014159381389618E-3</v>
          </cell>
          <cell r="AZ75">
            <v>2.0014159381389618E-3</v>
          </cell>
          <cell r="BA75">
            <v>2.0014159381389618E-3</v>
          </cell>
          <cell r="BB75">
            <v>2.0014159381389618E-3</v>
          </cell>
          <cell r="BC75">
            <v>2.0014159381389618E-3</v>
          </cell>
          <cell r="BD75">
            <v>2.0014159381389618E-3</v>
          </cell>
          <cell r="BE75">
            <v>2.0014159381389618E-3</v>
          </cell>
          <cell r="BF75">
            <v>2.0014159381389618E-3</v>
          </cell>
          <cell r="BG75">
            <v>2.0014159381389618E-3</v>
          </cell>
          <cell r="BH75">
            <v>2.0014159381389618E-3</v>
          </cell>
          <cell r="BI75">
            <v>2.0014159381389618E-3</v>
          </cell>
          <cell r="BJ75">
            <v>2.0014159381389618E-3</v>
          </cell>
        </row>
        <row r="76">
          <cell r="B76">
            <v>66</v>
          </cell>
          <cell r="C76" t="str">
            <v xml:space="preserve">        Personales</v>
          </cell>
          <cell r="E76">
            <v>3.2143491207030882E-4</v>
          </cell>
          <cell r="F76">
            <v>1.7120363893960086E-4</v>
          </cell>
          <cell r="G76">
            <v>6.6314888961492395E-4</v>
          </cell>
          <cell r="H76">
            <v>4.6342655051618588E-4</v>
          </cell>
          <cell r="I76">
            <v>6.3125666755644433E-5</v>
          </cell>
          <cell r="J76">
            <v>3.0279516553724864E-4</v>
          </cell>
          <cell r="K76">
            <v>6.6495545645887943E-4</v>
          </cell>
          <cell r="L76">
            <v>6.6295613659459254E-4</v>
          </cell>
          <cell r="M76">
            <v>-2.538645747447426E-4</v>
          </cell>
          <cell r="N76">
            <v>4.6903797157899461E-4</v>
          </cell>
          <cell r="O76">
            <v>4.8496961963024818E-4</v>
          </cell>
          <cell r="P76">
            <v>2.492824511427915E-4</v>
          </cell>
          <cell r="Q76">
            <v>-1.032732652270392E-4</v>
          </cell>
          <cell r="R76">
            <v>-1.7432576732907476E-5</v>
          </cell>
          <cell r="S76">
            <v>-9.3865128429702384E-4</v>
          </cell>
          <cell r="T76">
            <v>3.1246132046421071E-4</v>
          </cell>
          <cell r="U76">
            <v>-2.8081065526232817E-4</v>
          </cell>
          <cell r="V76">
            <v>5.0908183030405445E-4</v>
          </cell>
          <cell r="W76">
            <v>-1.7767638571097345E-4</v>
          </cell>
          <cell r="X76">
            <v>2.0685173662054329E-4</v>
          </cell>
          <cell r="Y76">
            <v>1.0914360491773474E-4</v>
          </cell>
          <cell r="Z76">
            <v>1.9657631528537979E-4</v>
          </cell>
          <cell r="AA76">
            <v>4.8808355060778533E-5</v>
          </cell>
          <cell r="AB76">
            <v>1.41555551577046E-5</v>
          </cell>
          <cell r="AC76">
            <v>1.7567873577624404E-4</v>
          </cell>
          <cell r="AD76">
            <v>-2.9174593280004504E-4</v>
          </cell>
          <cell r="AE76">
            <v>1.6564668209403943E-4</v>
          </cell>
          <cell r="AF76">
            <v>-2.0315321703663625E-5</v>
          </cell>
          <cell r="AG76">
            <v>6.8906973026375447E-4</v>
          </cell>
          <cell r="AH76">
            <v>3.9395614276059761E-4</v>
          </cell>
          <cell r="AI76">
            <v>5.9731813673046322E-4</v>
          </cell>
          <cell r="AJ76">
            <v>1.4392596456347384E-4</v>
          </cell>
          <cell r="AK76">
            <v>8.7449435157838443E-5</v>
          </cell>
          <cell r="AL76">
            <v>-1.497155356742913E-4</v>
          </cell>
          <cell r="AM76">
            <v>-5.2504845898214414E-6</v>
          </cell>
          <cell r="AN76">
            <v>5.9207244443090605E-4</v>
          </cell>
          <cell r="AO76">
            <v>-9.8590578485205013E-5</v>
          </cell>
          <cell r="AP76">
            <v>-4.9311424715988567E-4</v>
          </cell>
          <cell r="AQ76">
            <v>7.2810433302662909E-4</v>
          </cell>
          <cell r="AR76">
            <v>7.2810426354408264E-4</v>
          </cell>
          <cell r="AS76">
            <v>7.2810426354408264E-4</v>
          </cell>
          <cell r="AT76">
            <v>7.2810426354408264E-4</v>
          </cell>
          <cell r="AU76">
            <v>7.2810426354408264E-4</v>
          </cell>
          <cell r="AV76">
            <v>7.2810426354408264E-4</v>
          </cell>
          <cell r="AW76">
            <v>7.2810426354408264E-4</v>
          </cell>
          <cell r="AX76">
            <v>7.2810426354408264E-4</v>
          </cell>
          <cell r="AY76">
            <v>7.2810426354408264E-4</v>
          </cell>
          <cell r="AZ76">
            <v>7.2810426354408264E-4</v>
          </cell>
          <cell r="BA76">
            <v>7.2810426354408264E-4</v>
          </cell>
          <cell r="BB76">
            <v>7.2810426354408264E-4</v>
          </cell>
          <cell r="BC76">
            <v>7.2810426354408264E-4</v>
          </cell>
          <cell r="BD76">
            <v>7.2810426354408264E-4</v>
          </cell>
          <cell r="BE76">
            <v>7.2810426354408264E-4</v>
          </cell>
          <cell r="BF76">
            <v>7.2810426354408264E-4</v>
          </cell>
          <cell r="BG76">
            <v>7.2810426354408264E-4</v>
          </cell>
          <cell r="BH76">
            <v>7.2810426354408264E-4</v>
          </cell>
          <cell r="BI76">
            <v>7.2810426354408264E-4</v>
          </cell>
          <cell r="BJ76">
            <v>7.2810426354408264E-4</v>
          </cell>
        </row>
        <row r="77">
          <cell r="B77">
            <v>67</v>
          </cell>
          <cell r="C77" t="str">
            <v xml:space="preserve">        Nómina</v>
          </cell>
          <cell r="E77">
            <v>-2.2832960158617258E-4</v>
          </cell>
          <cell r="F77">
            <v>-6.755482760434639E-4</v>
          </cell>
          <cell r="G77">
            <v>1.1863715197775043E-3</v>
          </cell>
          <cell r="H77">
            <v>8.0020604656411143E-4</v>
          </cell>
          <cell r="I77">
            <v>-1.9636926322326789E-4</v>
          </cell>
          <cell r="J77">
            <v>6.1462430286215661E-4</v>
          </cell>
          <cell r="K77">
            <v>8.2940164808691097E-4</v>
          </cell>
          <cell r="L77">
            <v>1.0406850822055717E-3</v>
          </cell>
          <cell r="M77">
            <v>-9.9053649672240299E-4</v>
          </cell>
          <cell r="N77">
            <v>5.0016379962580446E-4</v>
          </cell>
          <cell r="O77">
            <v>6.0614460448683155E-4</v>
          </cell>
          <cell r="P77">
            <v>5.6319026509554782E-4</v>
          </cell>
          <cell r="Q77">
            <v>4.9011869251429016E-4</v>
          </cell>
          <cell r="R77">
            <v>2.8778442188663947E-4</v>
          </cell>
          <cell r="S77">
            <v>7.055271260530023E-4</v>
          </cell>
          <cell r="T77">
            <v>1.1381447916577782E-3</v>
          </cell>
          <cell r="U77">
            <v>-4.3050370189219242E-4</v>
          </cell>
          <cell r="V77">
            <v>1.3977908118040089E-3</v>
          </cell>
          <cell r="W77">
            <v>-8.1199912205944316E-4</v>
          </cell>
          <cell r="X77">
            <v>-1.5068263680233923E-4</v>
          </cell>
          <cell r="Y77">
            <v>-1.0979612339155967E-4</v>
          </cell>
          <cell r="Z77">
            <v>1.7570193075084131E-4</v>
          </cell>
          <cell r="AA77">
            <v>2.2753518373137133E-4</v>
          </cell>
          <cell r="AB77">
            <v>-2.6173049077871102E-5</v>
          </cell>
          <cell r="AC77">
            <v>3.644594739019083E-4</v>
          </cell>
          <cell r="AD77">
            <v>-6.1924079698043658E-4</v>
          </cell>
          <cell r="AE77">
            <v>4.1810238735363187E-4</v>
          </cell>
          <cell r="AF77">
            <v>-4.4263296671544217E-4</v>
          </cell>
          <cell r="AG77">
            <v>2.3494128938465406E-4</v>
          </cell>
          <cell r="AH77">
            <v>2.6373349403639029E-4</v>
          </cell>
          <cell r="AI77">
            <v>1.2033558234998409E-3</v>
          </cell>
          <cell r="AJ77">
            <v>8.4009511827135702E-5</v>
          </cell>
          <cell r="AK77">
            <v>-2.4274019356060675E-4</v>
          </cell>
          <cell r="AL77">
            <v>-4.2784642629332958E-4</v>
          </cell>
          <cell r="AM77">
            <v>-1.085511667372023E-4</v>
          </cell>
          <cell r="AN77">
            <v>1.0853165488469013E-3</v>
          </cell>
          <cell r="AO77">
            <v>-1.572135844374635E-4</v>
          </cell>
          <cell r="AP77">
            <v>-9.0656736594726256E-4</v>
          </cell>
          <cell r="AQ77">
            <v>1.5138129275974639E-3</v>
          </cell>
          <cell r="AR77">
            <v>1.5138126909732819E-3</v>
          </cell>
          <cell r="AS77">
            <v>1.5138126909732819E-3</v>
          </cell>
          <cell r="AT77">
            <v>1.5138126909732819E-3</v>
          </cell>
          <cell r="AU77">
            <v>1.5138126909732819E-3</v>
          </cell>
          <cell r="AV77">
            <v>1.5138126909732819E-3</v>
          </cell>
          <cell r="AW77">
            <v>1.5138126909732819E-3</v>
          </cell>
          <cell r="AX77">
            <v>1.5138126909732819E-3</v>
          </cell>
          <cell r="AY77">
            <v>1.5138126909732819E-3</v>
          </cell>
          <cell r="AZ77">
            <v>1.5138126909732819E-3</v>
          </cell>
          <cell r="BA77">
            <v>1.5138126909732819E-3</v>
          </cell>
          <cell r="BB77">
            <v>1.5138126909732819E-3</v>
          </cell>
          <cell r="BC77">
            <v>1.5138126909732819E-3</v>
          </cell>
          <cell r="BD77">
            <v>1.5138126909732819E-3</v>
          </cell>
          <cell r="BE77">
            <v>1.5138126909732819E-3</v>
          </cell>
          <cell r="BF77">
            <v>1.5138126909732819E-3</v>
          </cell>
          <cell r="BG77">
            <v>1.5138126909732819E-3</v>
          </cell>
          <cell r="BH77">
            <v>1.5138126909732819E-3</v>
          </cell>
          <cell r="BI77">
            <v>1.5138126909732819E-3</v>
          </cell>
          <cell r="BJ77">
            <v>1.5138126909732819E-3</v>
          </cell>
        </row>
        <row r="78">
          <cell r="B78">
            <v>68</v>
          </cell>
          <cell r="C78" t="str">
            <v xml:space="preserve">        Automotriz</v>
          </cell>
          <cell r="E78">
            <v>-1.3706717913317124E-4</v>
          </cell>
          <cell r="F78">
            <v>-6.8689738557203492E-4</v>
          </cell>
          <cell r="G78">
            <v>9.7411541179096353E-4</v>
          </cell>
          <cell r="H78">
            <v>4.6165398292378687E-4</v>
          </cell>
          <cell r="I78">
            <v>-4.3748429910500652E-4</v>
          </cell>
          <cell r="J78">
            <v>1.1100977020087402E-4</v>
          </cell>
          <cell r="K78">
            <v>3.8338725166134346E-5</v>
          </cell>
          <cell r="L78">
            <v>1.9963909314502787E-4</v>
          </cell>
          <cell r="M78">
            <v>-7.4196993469048678E-4</v>
          </cell>
          <cell r="N78">
            <v>9.874589357077336E-4</v>
          </cell>
          <cell r="O78">
            <v>5.8380109544980616E-4</v>
          </cell>
          <cell r="P78">
            <v>-1.339440210506998E-4</v>
          </cell>
          <cell r="Q78">
            <v>-4.0159542743222962E-4</v>
          </cell>
          <cell r="R78">
            <v>-1.6505583404292923E-4</v>
          </cell>
          <cell r="S78">
            <v>-1.3895431563159047E-4</v>
          </cell>
          <cell r="T78">
            <v>5.0277819987835579E-4</v>
          </cell>
          <cell r="U78">
            <v>-6.8936828507438347E-4</v>
          </cell>
          <cell r="V78">
            <v>7.6751151343516094E-4</v>
          </cell>
          <cell r="W78">
            <v>-4.7621646137034623E-4</v>
          </cell>
          <cell r="X78">
            <v>-1.1302924428097799E-5</v>
          </cell>
          <cell r="Y78">
            <v>2.9839852551251725E-4</v>
          </cell>
          <cell r="Z78">
            <v>1.0431119081800548E-3</v>
          </cell>
          <cell r="AA78">
            <v>6.0772061932500357E-4</v>
          </cell>
          <cell r="AB78">
            <v>2.0817678467795198E-5</v>
          </cell>
          <cell r="AC78">
            <v>4.6354887328410241E-4</v>
          </cell>
          <cell r="AD78">
            <v>-4.5618162758706213E-4</v>
          </cell>
          <cell r="AE78">
            <v>5.4135588093573439E-4</v>
          </cell>
          <cell r="AF78">
            <v>-2.4482703012972812E-4</v>
          </cell>
          <cell r="AG78">
            <v>-4.9674040744534034E-4</v>
          </cell>
          <cell r="AH78">
            <v>-2.5034098738595939E-4</v>
          </cell>
          <cell r="AI78">
            <v>6.7399931654756745E-4</v>
          </cell>
          <cell r="AJ78">
            <v>-3.2889814763830544E-4</v>
          </cell>
          <cell r="AK78">
            <v>-5.4210327154034094E-4</v>
          </cell>
          <cell r="AL78">
            <v>4.3534878663195609E-5</v>
          </cell>
          <cell r="AM78">
            <v>-5.1035530660310455E-4</v>
          </cell>
          <cell r="AN78">
            <v>-1.0983079086782435E-4</v>
          </cell>
          <cell r="AO78">
            <v>-8.5368834889812742E-4</v>
          </cell>
          <cell r="AP78">
            <v>-1.1495167129030349E-3</v>
          </cell>
          <cell r="AQ78">
            <v>5.2984554693067884E-4</v>
          </cell>
          <cell r="AR78">
            <v>5.2984524518251419E-4</v>
          </cell>
          <cell r="AS78">
            <v>5.2984524518251419E-4</v>
          </cell>
          <cell r="AT78">
            <v>5.2984524518251419E-4</v>
          </cell>
          <cell r="AU78">
            <v>5.2984524518251419E-4</v>
          </cell>
          <cell r="AV78">
            <v>5.2984524518251419E-4</v>
          </cell>
          <cell r="AW78">
            <v>5.2984524518251419E-4</v>
          </cell>
          <cell r="AX78">
            <v>5.2984524518251419E-4</v>
          </cell>
          <cell r="AY78">
            <v>5.2984524518251419E-4</v>
          </cell>
          <cell r="AZ78">
            <v>5.2984524518251419E-4</v>
          </cell>
          <cell r="BA78">
            <v>5.2984524518251419E-4</v>
          </cell>
          <cell r="BB78">
            <v>5.2984524518251419E-4</v>
          </cell>
          <cell r="BC78">
            <v>5.2984524518251419E-4</v>
          </cell>
          <cell r="BD78">
            <v>5.2984524518251419E-4</v>
          </cell>
          <cell r="BE78">
            <v>5.2984524518251419E-4</v>
          </cell>
          <cell r="BF78">
            <v>5.2984524518251419E-4</v>
          </cell>
          <cell r="BG78">
            <v>5.2984524518251419E-4</v>
          </cell>
          <cell r="BH78">
            <v>5.2984524518251419E-4</v>
          </cell>
          <cell r="BI78">
            <v>5.2984524518251419E-4</v>
          </cell>
          <cell r="BJ78">
            <v>5.2984524518251419E-4</v>
          </cell>
        </row>
        <row r="79">
          <cell r="B79">
            <v>69</v>
          </cell>
          <cell r="C79" t="str">
            <v xml:space="preserve">        Otros Consumo</v>
          </cell>
          <cell r="E79">
            <v>1.3100283881777813E-17</v>
          </cell>
          <cell r="F79">
            <v>-6.1089728392135996E-19</v>
          </cell>
          <cell r="G79">
            <v>-2.5425851568568407E-17</v>
          </cell>
          <cell r="H79">
            <v>1.3752057086149901E-17</v>
          </cell>
          <cell r="I79">
            <v>-1.6067127229837231E-18</v>
          </cell>
          <cell r="J79">
            <v>-2.4250276210799861E-17</v>
          </cell>
          <cell r="K79">
            <v>2.504139681834564E-17</v>
          </cell>
          <cell r="L79">
            <v>7.8389559220653539E-19</v>
          </cell>
          <cell r="M79">
            <v>-7.8389559220653539E-19</v>
          </cell>
          <cell r="N79">
            <v>2.3082791152747894E-17</v>
          </cell>
          <cell r="O79">
            <v>-2.3082791152747894E-17</v>
          </cell>
          <cell r="P79">
            <v>-2.3218960190519779E-17</v>
          </cell>
          <cell r="Q79">
            <v>4.7518506246545249E-17</v>
          </cell>
          <cell r="R79">
            <v>-4.758206183855205E-17</v>
          </cell>
          <cell r="S79">
            <v>2.3282515782526583E-17</v>
          </cell>
          <cell r="T79">
            <v>0</v>
          </cell>
          <cell r="U79">
            <v>7.0405556300454762E-19</v>
          </cell>
          <cell r="V79">
            <v>-7.0405556300454762E-19</v>
          </cell>
          <cell r="W79">
            <v>0</v>
          </cell>
          <cell r="X79">
            <v>7.0075262474011923E-19</v>
          </cell>
          <cell r="Y79">
            <v>-7.0075262474011923E-19</v>
          </cell>
          <cell r="Z79">
            <v>2.3033480495705347E-17</v>
          </cell>
          <cell r="AA79">
            <v>1.0685155966369657E-18</v>
          </cell>
          <cell r="AB79">
            <v>-2.4832435100134574E-17</v>
          </cell>
          <cell r="AC79">
            <v>2.4582895970720769E-17</v>
          </cell>
          <cell r="AD79">
            <v>-6.9164632394231271E-19</v>
          </cell>
          <cell r="AE79">
            <v>-2.3892722086624247E-17</v>
          </cell>
          <cell r="AF79">
            <v>7.3191144763805183E-19</v>
          </cell>
          <cell r="AG79">
            <v>-2.2344346085697613E-17</v>
          </cell>
          <cell r="AH79">
            <v>2.2344346085697613E-17</v>
          </cell>
          <cell r="AI79">
            <v>2.240825874554802E-17</v>
          </cell>
          <cell r="AJ79">
            <v>-2.309534117359532E-17</v>
          </cell>
          <cell r="AK79">
            <v>-2.0110842204130613E-17</v>
          </cell>
          <cell r="AL79">
            <v>8.9026789009222171E-19</v>
          </cell>
          <cell r="AM79">
            <v>4.0781853101110265E-17</v>
          </cell>
          <cell r="AN79">
            <v>-4.1864289586708279E-17</v>
          </cell>
          <cell r="AO79">
            <v>2.0990093227683702E-17</v>
          </cell>
          <cell r="AP79">
            <v>0</v>
          </cell>
          <cell r="AQ79">
            <v>2.0030294034311373E-17</v>
          </cell>
          <cell r="AR79">
            <v>2.0030291029534872E-17</v>
          </cell>
          <cell r="AS79">
            <v>2.0030291029534872E-17</v>
          </cell>
          <cell r="AT79">
            <v>2.0030291029534872E-17</v>
          </cell>
          <cell r="AU79">
            <v>2.0030291029534872E-17</v>
          </cell>
          <cell r="AV79">
            <v>2.0030291029534872E-17</v>
          </cell>
          <cell r="AW79">
            <v>2.0030291029534872E-17</v>
          </cell>
          <cell r="AX79">
            <v>2.0030291029534872E-17</v>
          </cell>
          <cell r="AY79">
            <v>2.0030291029534872E-17</v>
          </cell>
          <cell r="AZ79">
            <v>2.0030291029534872E-17</v>
          </cell>
          <cell r="BA79">
            <v>2.0030291029534872E-17</v>
          </cell>
          <cell r="BB79">
            <v>2.0030291029534872E-17</v>
          </cell>
          <cell r="BC79">
            <v>2.0030291029534872E-17</v>
          </cell>
          <cell r="BD79">
            <v>2.0030291029534872E-17</v>
          </cell>
          <cell r="BE79">
            <v>2.0030291029534872E-17</v>
          </cell>
          <cell r="BF79">
            <v>2.0030291029534872E-17</v>
          </cell>
          <cell r="BG79">
            <v>2.0030291029534872E-17</v>
          </cell>
          <cell r="BH79">
            <v>2.0030291029534872E-17</v>
          </cell>
          <cell r="BI79">
            <v>2.0030291029534872E-17</v>
          </cell>
          <cell r="BJ79">
            <v>2.0030291029534872E-17</v>
          </cell>
        </row>
        <row r="80">
          <cell r="B80">
            <v>70</v>
          </cell>
          <cell r="C80" t="str">
            <v xml:space="preserve">    Créditos a la Vivienda</v>
          </cell>
          <cell r="E80">
            <v>-3.0649655926903163E-3</v>
          </cell>
          <cell r="F80">
            <v>-5.5617794177941909E-3</v>
          </cell>
          <cell r="G80">
            <v>5.0352346406869614E-3</v>
          </cell>
          <cell r="H80">
            <v>1.6087293074792397E-3</v>
          </cell>
          <cell r="I80">
            <v>-3.2365010507629938E-3</v>
          </cell>
          <cell r="J80">
            <v>-5.118210325403133E-4</v>
          </cell>
          <cell r="K80">
            <v>-1.4416114279103276E-4</v>
          </cell>
          <cell r="L80">
            <v>2.0891358154123407E-3</v>
          </cell>
          <cell r="M80">
            <v>-6.5546361550408855E-3</v>
          </cell>
          <cell r="N80">
            <v>4.8385949472257161E-4</v>
          </cell>
          <cell r="O80">
            <v>2.5188868928226749E-3</v>
          </cell>
          <cell r="P80">
            <v>6.3581041662599813E-4</v>
          </cell>
          <cell r="Q80">
            <v>-1.4912057133550372E-3</v>
          </cell>
          <cell r="R80">
            <v>-1.1618564722959968E-3</v>
          </cell>
          <cell r="S80">
            <v>-2.1464930068317567E-3</v>
          </cell>
          <cell r="T80">
            <v>3.1609644086219996E-3</v>
          </cell>
          <cell r="U80">
            <v>-3.5760986837342773E-3</v>
          </cell>
          <cell r="V80">
            <v>4.0791223458411657E-3</v>
          </cell>
          <cell r="W80">
            <v>-2.767148007615336E-3</v>
          </cell>
          <cell r="X80">
            <v>-1.5925902579487505E-3</v>
          </cell>
          <cell r="Y80">
            <v>4.9209147642848006E-4</v>
          </cell>
          <cell r="Z80">
            <v>3.4147841100476695E-3</v>
          </cell>
          <cell r="AA80">
            <v>2.8278792463496127E-3</v>
          </cell>
          <cell r="AB80">
            <v>3.714384849287794E-4</v>
          </cell>
          <cell r="AC80">
            <v>3.144901383864418E-3</v>
          </cell>
          <cell r="AD80">
            <v>-3.5341783303112079E-3</v>
          </cell>
          <cell r="AE80">
            <v>1.8073667677020872E-3</v>
          </cell>
          <cell r="AF80">
            <v>-4.8640430154455183E-3</v>
          </cell>
          <cell r="AG80">
            <v>-3.5251257420926968E-3</v>
          </cell>
          <cell r="AH80">
            <v>-2.2369072931733708E-3</v>
          </cell>
          <cell r="AI80">
            <v>3.229138104417828E-3</v>
          </cell>
          <cell r="AJ80">
            <v>-1.7738233241504364E-3</v>
          </cell>
          <cell r="AK80">
            <v>-2.3680500064648807E-3</v>
          </cell>
          <cell r="AL80">
            <v>-1.3221792387741876E-3</v>
          </cell>
          <cell r="AM80">
            <v>-1.0846554557073923E-3</v>
          </cell>
          <cell r="AN80">
            <v>1.0761000548655808E-3</v>
          </cell>
          <cell r="AO80">
            <v>-3.4273119160692506E-3</v>
          </cell>
          <cell r="AP80">
            <v>-5.1642772413902499E-3</v>
          </cell>
          <cell r="AQ80">
            <v>4.2820107981519917E-3</v>
          </cell>
          <cell r="AR80">
            <v>4.2820088565349579E-3</v>
          </cell>
          <cell r="AS80">
            <v>4.2820088565349579E-3</v>
          </cell>
          <cell r="AT80">
            <v>4.2820088565349579E-3</v>
          </cell>
          <cell r="AU80">
            <v>4.2820088565349579E-3</v>
          </cell>
          <cell r="AV80">
            <v>4.2820088565349579E-3</v>
          </cell>
          <cell r="AW80">
            <v>4.2820088565349579E-3</v>
          </cell>
          <cell r="AX80">
            <v>4.2820088565349579E-3</v>
          </cell>
          <cell r="AY80">
            <v>4.2820088565349579E-3</v>
          </cell>
          <cell r="AZ80">
            <v>4.2820088565349579E-3</v>
          </cell>
          <cell r="BA80">
            <v>4.2820088565349579E-3</v>
          </cell>
          <cell r="BB80">
            <v>4.2820088565349579E-3</v>
          </cell>
          <cell r="BC80">
            <v>4.2820088565349579E-3</v>
          </cell>
          <cell r="BD80">
            <v>4.2820088565349579E-3</v>
          </cell>
          <cell r="BE80">
            <v>4.2820088565349579E-3</v>
          </cell>
          <cell r="BF80">
            <v>4.2820088565349579E-3</v>
          </cell>
          <cell r="BG80">
            <v>4.2820088565349579E-3</v>
          </cell>
          <cell r="BH80">
            <v>4.2820088565349579E-3</v>
          </cell>
          <cell r="BI80">
            <v>4.2820088565349579E-3</v>
          </cell>
          <cell r="BJ80">
            <v>4.2820088565349579E-3</v>
          </cell>
        </row>
        <row r="81">
          <cell r="B81">
            <v>71</v>
          </cell>
          <cell r="C81" t="str">
            <v xml:space="preserve">        Media y Residencial</v>
          </cell>
          <cell r="E81">
            <v>-2.2765743835169577E-3</v>
          </cell>
          <cell r="F81">
            <v>-4.3683860796516483E-3</v>
          </cell>
          <cell r="G81">
            <v>4.3936679358195369E-3</v>
          </cell>
          <cell r="H81">
            <v>1.5863796593006546E-3</v>
          </cell>
          <cell r="I81">
            <v>-2.3998174954370372E-3</v>
          </cell>
          <cell r="J81">
            <v>-1.8457281109401924E-4</v>
          </cell>
          <cell r="K81">
            <v>2.6322205203314908E-4</v>
          </cell>
          <cell r="L81">
            <v>2.2529389076422907E-3</v>
          </cell>
          <cell r="M81">
            <v>-5.1649360145030465E-3</v>
          </cell>
          <cell r="N81">
            <v>1.0600943106391925E-3</v>
          </cell>
          <cell r="O81">
            <v>2.0713667403673697E-3</v>
          </cell>
          <cell r="P81">
            <v>8.1874324291685008E-4</v>
          </cell>
          <cell r="Q81">
            <v>-1.0475225552770556E-3</v>
          </cell>
          <cell r="R81">
            <v>-8.2521132363325145E-4</v>
          </cell>
          <cell r="S81">
            <v>-1.6741632691927855E-3</v>
          </cell>
          <cell r="T81">
            <v>2.9397693179661344E-3</v>
          </cell>
          <cell r="U81">
            <v>-2.8688008549771077E-3</v>
          </cell>
          <cell r="V81">
            <v>3.7778521525280995E-3</v>
          </cell>
          <cell r="W81">
            <v>-2.2127410767189132E-3</v>
          </cell>
          <cell r="X81">
            <v>-9.7261471503840013E-4</v>
          </cell>
          <cell r="Y81">
            <v>6.3305535953675496E-4</v>
          </cell>
          <cell r="Z81">
            <v>3.2317848838237656E-3</v>
          </cell>
          <cell r="AA81">
            <v>2.369422880035596E-3</v>
          </cell>
          <cell r="AB81">
            <v>4.9541845557202202E-4</v>
          </cell>
          <cell r="AC81">
            <v>2.9307065973665641E-3</v>
          </cell>
          <cell r="AD81">
            <v>-2.9190682829933617E-3</v>
          </cell>
          <cell r="AE81">
            <v>1.8007743212599681E-3</v>
          </cell>
          <cell r="AF81">
            <v>-4.3529957051093027E-3</v>
          </cell>
          <cell r="AG81">
            <v>-2.9146901781578333E-3</v>
          </cell>
          <cell r="AH81">
            <v>-1.7941582953215907E-3</v>
          </cell>
          <cell r="AI81">
            <v>3.053329630843149E-3</v>
          </cell>
          <cell r="AJ81">
            <v>-1.3461886249936522E-3</v>
          </cell>
          <cell r="AK81">
            <v>-1.9421122828045811E-3</v>
          </cell>
          <cell r="AL81">
            <v>-9.345366749816536E-4</v>
          </cell>
          <cell r="AM81">
            <v>-1.0570627819636441E-3</v>
          </cell>
          <cell r="AN81">
            <v>1.3254759117382608E-3</v>
          </cell>
          <cell r="AO81">
            <v>-2.9139969504591301E-3</v>
          </cell>
          <cell r="AP81">
            <v>-4.4917479938595267E-3</v>
          </cell>
          <cell r="AQ81">
            <v>4.021848691481783E-3</v>
          </cell>
          <cell r="AR81">
            <v>4.0218457579612732E-3</v>
          </cell>
          <cell r="AS81">
            <v>4.0218457579612732E-3</v>
          </cell>
          <cell r="AT81">
            <v>4.0218457579612732E-3</v>
          </cell>
          <cell r="AU81">
            <v>4.0218457579612732E-3</v>
          </cell>
          <cell r="AV81">
            <v>4.0218457579612732E-3</v>
          </cell>
          <cell r="AW81">
            <v>4.0218457579612732E-3</v>
          </cell>
          <cell r="AX81">
            <v>4.0218457579612732E-3</v>
          </cell>
          <cell r="AY81">
            <v>4.0218457579612732E-3</v>
          </cell>
          <cell r="AZ81">
            <v>4.0218457579612732E-3</v>
          </cell>
          <cell r="BA81">
            <v>4.0218457579612732E-3</v>
          </cell>
          <cell r="BB81">
            <v>4.0218457579612732E-3</v>
          </cell>
          <cell r="BC81">
            <v>4.0218457579612732E-3</v>
          </cell>
          <cell r="BD81">
            <v>4.0218457579612732E-3</v>
          </cell>
          <cell r="BE81">
            <v>4.0218457579612732E-3</v>
          </cell>
          <cell r="BF81">
            <v>4.0218457579612732E-3</v>
          </cell>
          <cell r="BG81">
            <v>4.0218457579612732E-3</v>
          </cell>
          <cell r="BH81">
            <v>4.0218457579612732E-3</v>
          </cell>
          <cell r="BI81">
            <v>4.0218457579612732E-3</v>
          </cell>
          <cell r="BJ81">
            <v>4.0218457579612732E-3</v>
          </cell>
        </row>
        <row r="82">
          <cell r="B82">
            <v>72</v>
          </cell>
          <cell r="C82" t="str">
            <v xml:space="preserve">        De Interés Social</v>
          </cell>
          <cell r="E82">
            <v>-7.8839120917338287E-4</v>
          </cell>
          <cell r="F82">
            <v>-1.1933933381425253E-3</v>
          </cell>
          <cell r="G82">
            <v>6.4156670486739328E-4</v>
          </cell>
          <cell r="H82">
            <v>2.2349648178585091E-5</v>
          </cell>
          <cell r="I82">
            <v>-8.3668355532594968E-4</v>
          </cell>
          <cell r="J82">
            <v>-3.2724822144629059E-4</v>
          </cell>
          <cell r="K82">
            <v>-4.073831948241749E-4</v>
          </cell>
          <cell r="L82">
            <v>-1.6380309222994646E-4</v>
          </cell>
          <cell r="M82">
            <v>-1.3897001405378286E-3</v>
          </cell>
          <cell r="N82">
            <v>-5.7623481591661391E-4</v>
          </cell>
          <cell r="O82">
            <v>4.4752015245530172E-4</v>
          </cell>
          <cell r="P82">
            <v>-1.8293282629085889E-4</v>
          </cell>
          <cell r="Q82">
            <v>-4.43683158077985E-4</v>
          </cell>
          <cell r="R82">
            <v>-3.3664514866273837E-4</v>
          </cell>
          <cell r="S82">
            <v>-4.7232973763895736E-4</v>
          </cell>
          <cell r="T82">
            <v>2.2119509065582701E-4</v>
          </cell>
          <cell r="U82">
            <v>-7.0729782875715921E-4</v>
          </cell>
          <cell r="V82">
            <v>3.012701933130732E-4</v>
          </cell>
          <cell r="W82">
            <v>-5.5440693089642105E-4</v>
          </cell>
          <cell r="X82">
            <v>-6.199755429103504E-4</v>
          </cell>
          <cell r="Y82">
            <v>-1.409638831082749E-4</v>
          </cell>
          <cell r="Z82">
            <v>1.8299922622390906E-4</v>
          </cell>
          <cell r="AA82">
            <v>4.5845636631400115E-4</v>
          </cell>
          <cell r="AB82">
            <v>-1.2397997064324262E-4</v>
          </cell>
          <cell r="AC82">
            <v>2.1419478649784517E-4</v>
          </cell>
          <cell r="AD82">
            <v>-6.1511004731781144E-4</v>
          </cell>
          <cell r="AE82">
            <v>6.5924464420982765E-6</v>
          </cell>
          <cell r="AF82">
            <v>-5.1104731033623126E-4</v>
          </cell>
          <cell r="AG82">
            <v>-6.1043556393484098E-4</v>
          </cell>
          <cell r="AH82">
            <v>-4.4274899785177665E-4</v>
          </cell>
          <cell r="AI82">
            <v>1.758084735746495E-4</v>
          </cell>
          <cell r="AJ82">
            <v>-4.2763469915676686E-4</v>
          </cell>
          <cell r="AK82">
            <v>-4.2593772366030479E-4</v>
          </cell>
          <cell r="AL82">
            <v>-3.8764256379252363E-4</v>
          </cell>
          <cell r="AM82">
            <v>-2.7592673743758594E-5</v>
          </cell>
          <cell r="AN82">
            <v>-2.4937585687265403E-4</v>
          </cell>
          <cell r="AO82">
            <v>-5.1331496561013781E-4</v>
          </cell>
          <cell r="AP82">
            <v>-6.7252924753072839E-4</v>
          </cell>
          <cell r="AQ82">
            <v>2.6016210667021561E-4</v>
          </cell>
          <cell r="AR82">
            <v>2.6016193442046642E-4</v>
          </cell>
          <cell r="AS82">
            <v>2.6016193442046642E-4</v>
          </cell>
          <cell r="AT82">
            <v>2.6016193442046642E-4</v>
          </cell>
          <cell r="AU82">
            <v>2.6016193442046642E-4</v>
          </cell>
          <cell r="AV82">
            <v>2.6016193442046642E-4</v>
          </cell>
          <cell r="AW82">
            <v>2.6016193442046642E-4</v>
          </cell>
          <cell r="AX82">
            <v>2.6016193442046642E-4</v>
          </cell>
          <cell r="AY82">
            <v>2.6016193442046642E-4</v>
          </cell>
          <cell r="AZ82">
            <v>2.6016193442046642E-4</v>
          </cell>
          <cell r="BA82">
            <v>2.6016193442046642E-4</v>
          </cell>
          <cell r="BB82">
            <v>2.6016193442046642E-4</v>
          </cell>
          <cell r="BC82">
            <v>2.6016193442046642E-4</v>
          </cell>
          <cell r="BD82">
            <v>2.6016193442046642E-4</v>
          </cell>
          <cell r="BE82">
            <v>2.6016193442046642E-4</v>
          </cell>
          <cell r="BF82">
            <v>2.6016193442046642E-4</v>
          </cell>
          <cell r="BG82">
            <v>2.6016193442046642E-4</v>
          </cell>
          <cell r="BH82">
            <v>2.6016193442046642E-4</v>
          </cell>
          <cell r="BI82">
            <v>2.6016193442046642E-4</v>
          </cell>
          <cell r="BJ82">
            <v>2.6016193442046642E-4</v>
          </cell>
        </row>
        <row r="84">
          <cell r="B84" t="str">
            <v>Captación Total</v>
          </cell>
        </row>
        <row r="85">
          <cell r="B85">
            <v>73</v>
          </cell>
          <cell r="C85" t="str">
            <v>Captación Total</v>
          </cell>
          <cell r="E85">
            <v>2.4915308924246427E-2</v>
          </cell>
          <cell r="F85">
            <v>-4.5129241773174678E-2</v>
          </cell>
          <cell r="G85">
            <v>3.1395325218617876E-2</v>
          </cell>
          <cell r="H85">
            <v>-1.9434164748718397E-3</v>
          </cell>
          <cell r="I85">
            <v>-7.849100768188344E-3</v>
          </cell>
          <cell r="J85">
            <v>1.7493667899051712E-2</v>
          </cell>
          <cell r="K85">
            <v>-1.6890166035227194E-3</v>
          </cell>
          <cell r="L85">
            <v>1.6370388875063702E-2</v>
          </cell>
          <cell r="M85">
            <v>-4.9794567630381703E-2</v>
          </cell>
          <cell r="N85">
            <v>8.1532973100413297E-3</v>
          </cell>
          <cell r="O85">
            <v>1.2150786143399372E-2</v>
          </cell>
          <cell r="P85">
            <v>-1.6546779177503468E-2</v>
          </cell>
          <cell r="Q85">
            <v>1.6483210245482605E-3</v>
          </cell>
          <cell r="R85">
            <v>-2.9895991714036785E-2</v>
          </cell>
          <cell r="S85">
            <v>1.4147001021380001E-2</v>
          </cell>
          <cell r="T85">
            <v>2.0737240921487654E-2</v>
          </cell>
          <cell r="U85">
            <v>-3.5427504961712986E-2</v>
          </cell>
          <cell r="V85">
            <v>1.3578090618709515E-2</v>
          </cell>
          <cell r="W85">
            <v>-1.3313929710038197E-3</v>
          </cell>
          <cell r="X85">
            <v>-2.1676489600085502E-2</v>
          </cell>
          <cell r="Y85">
            <v>1.0288735002316751E-2</v>
          </cell>
          <cell r="Z85">
            <v>3.8205019610162094E-2</v>
          </cell>
          <cell r="AA85">
            <v>-1.773475018266113E-2</v>
          </cell>
          <cell r="AB85">
            <v>1.1722274403912936E-2</v>
          </cell>
          <cell r="AC85">
            <v>2.4717404321575875E-3</v>
          </cell>
          <cell r="AD85">
            <v>-1.7021724329677745E-3</v>
          </cell>
          <cell r="AE85">
            <v>1.0757219460914014E-2</v>
          </cell>
          <cell r="AF85">
            <v>2.2445455986698226E-3</v>
          </cell>
          <cell r="AG85">
            <v>-7.9139172068933838E-3</v>
          </cell>
          <cell r="AH85">
            <v>-1.1097349845206717E-2</v>
          </cell>
          <cell r="AI85">
            <v>1.078961796485034E-3</v>
          </cell>
          <cell r="AJ85">
            <v>-9.8700365951923663E-3</v>
          </cell>
          <cell r="AK85">
            <v>9.7884644401946552E-4</v>
          </cell>
          <cell r="AL85">
            <v>1.0185296680294664E-2</v>
          </cell>
          <cell r="AM85">
            <v>-9.6216740007770696E-4</v>
          </cell>
          <cell r="AN85">
            <v>-1.0624203588101899E-2</v>
          </cell>
          <cell r="AO85">
            <v>-6.9168348937299617E-3</v>
          </cell>
          <cell r="AP85">
            <v>-8.4578620683283257E-3</v>
          </cell>
          <cell r="AQ85">
            <v>2.7682327260046602E-2</v>
          </cell>
          <cell r="AR85">
            <v>2.7682319283485413E-2</v>
          </cell>
          <cell r="AS85">
            <v>2.7682319283485413E-2</v>
          </cell>
          <cell r="AT85">
            <v>2.7682319283485413E-2</v>
          </cell>
          <cell r="AU85">
            <v>2.7682319283485413E-2</v>
          </cell>
          <cell r="AV85">
            <v>2.7682319283485413E-2</v>
          </cell>
          <cell r="AW85">
            <v>2.7682319283485413E-2</v>
          </cell>
          <cell r="AX85">
            <v>2.7682319283485413E-2</v>
          </cell>
          <cell r="AY85">
            <v>2.7682319283485413E-2</v>
          </cell>
          <cell r="AZ85">
            <v>2.7682319283485413E-2</v>
          </cell>
          <cell r="BA85">
            <v>2.7682319283485413E-2</v>
          </cell>
          <cell r="BB85">
            <v>2.7682319283485413E-2</v>
          </cell>
          <cell r="BC85">
            <v>2.7682319283485413E-2</v>
          </cell>
          <cell r="BD85">
            <v>2.7682319283485413E-2</v>
          </cell>
          <cell r="BE85">
            <v>2.7682319283485413E-2</v>
          </cell>
          <cell r="BF85">
            <v>2.7682319283485413E-2</v>
          </cell>
          <cell r="BG85">
            <v>2.7682319283485413E-2</v>
          </cell>
          <cell r="BH85">
            <v>2.7682319283485413E-2</v>
          </cell>
          <cell r="BI85">
            <v>2.7682319283485413E-2</v>
          </cell>
          <cell r="BJ85">
            <v>2.7682319283485413E-2</v>
          </cell>
        </row>
        <row r="86">
          <cell r="B86">
            <v>74</v>
          </cell>
          <cell r="C86" t="str">
            <v xml:space="preserve">  Captación Tradicional</v>
          </cell>
          <cell r="E86">
            <v>1.295639946740379E-2</v>
          </cell>
          <cell r="F86">
            <v>-3.0519180978015092E-2</v>
          </cell>
          <cell r="G86">
            <v>6.2843450159321135E-3</v>
          </cell>
          <cell r="H86">
            <v>2.5302054263657725E-2</v>
          </cell>
          <cell r="I86">
            <v>-7.6307191012336961E-3</v>
          </cell>
          <cell r="J86">
            <v>6.8229056922867182E-3</v>
          </cell>
          <cell r="K86">
            <v>3.4523744321038885E-3</v>
          </cell>
          <cell r="L86">
            <v>2.1819143572546884E-2</v>
          </cell>
          <cell r="M86">
            <v>-4.8005875522126207E-2</v>
          </cell>
          <cell r="N86">
            <v>6.0800002517834573E-3</v>
          </cell>
          <cell r="O86">
            <v>6.1497345418599636E-3</v>
          </cell>
          <cell r="P86">
            <v>-1.0818118000160859E-2</v>
          </cell>
          <cell r="Q86">
            <v>2.1668278630947446E-3</v>
          </cell>
          <cell r="R86">
            <v>-2.5988359005323813E-2</v>
          </cell>
          <cell r="S86">
            <v>-6.9460481408510355E-3</v>
          </cell>
          <cell r="T86">
            <v>4.1897726343198605E-2</v>
          </cell>
          <cell r="U86">
            <v>-3.3996827076440583E-2</v>
          </cell>
          <cell r="V86">
            <v>9.9773354058400043E-3</v>
          </cell>
          <cell r="W86">
            <v>-3.1474699340183765E-3</v>
          </cell>
          <cell r="X86">
            <v>-2.2829158447174869E-2</v>
          </cell>
          <cell r="Y86">
            <v>1.4896503118017546E-2</v>
          </cell>
          <cell r="Z86">
            <v>3.1504757155780383E-2</v>
          </cell>
          <cell r="AA86">
            <v>-8.1760202925936776E-3</v>
          </cell>
          <cell r="AB86">
            <v>1.0249688992850725E-2</v>
          </cell>
          <cell r="AC86">
            <v>2.9560404398817353E-3</v>
          </cell>
          <cell r="AD86">
            <v>-2.611857865697953E-3</v>
          </cell>
          <cell r="AE86">
            <v>6.4848124872071145E-3</v>
          </cell>
          <cell r="AF86">
            <v>8.766129830928282E-3</v>
          </cell>
          <cell r="AG86">
            <v>-2.5930594278869457E-2</v>
          </cell>
          <cell r="AH86">
            <v>-3.5319483465241497E-3</v>
          </cell>
          <cell r="AI86">
            <v>1.0398562757652829E-2</v>
          </cell>
          <cell r="AJ86">
            <v>-9.9878248544864601E-3</v>
          </cell>
          <cell r="AK86">
            <v>-1.1351279459231867E-3</v>
          </cell>
          <cell r="AL86">
            <v>-2.5834867452001475E-6</v>
          </cell>
          <cell r="AM86">
            <v>-1.2576003900088506E-2</v>
          </cell>
          <cell r="AN86">
            <v>6.8571254199274456E-3</v>
          </cell>
          <cell r="AO86">
            <v>-1.4396081232731062E-2</v>
          </cell>
          <cell r="AP86">
            <v>-7.8172671414742934E-3</v>
          </cell>
          <cell r="AQ86">
            <v>2.5583801535673689E-2</v>
          </cell>
          <cell r="AR86">
            <v>2.5583788752555847E-2</v>
          </cell>
          <cell r="AS86">
            <v>2.5583788752555847E-2</v>
          </cell>
          <cell r="AT86">
            <v>2.5583788752555847E-2</v>
          </cell>
          <cell r="AU86">
            <v>2.5583788752555847E-2</v>
          </cell>
          <cell r="AV86">
            <v>2.5583788752555847E-2</v>
          </cell>
          <cell r="AW86">
            <v>2.5583788752555847E-2</v>
          </cell>
          <cell r="AX86">
            <v>2.5583788752555847E-2</v>
          </cell>
          <cell r="AY86">
            <v>2.5583788752555847E-2</v>
          </cell>
          <cell r="AZ86">
            <v>2.5583788752555847E-2</v>
          </cell>
          <cell r="BA86">
            <v>2.5583788752555847E-2</v>
          </cell>
          <cell r="BB86">
            <v>2.5583788752555847E-2</v>
          </cell>
          <cell r="BC86">
            <v>2.5583788752555847E-2</v>
          </cell>
          <cell r="BD86">
            <v>2.5583788752555847E-2</v>
          </cell>
          <cell r="BE86">
            <v>2.5583788752555847E-2</v>
          </cell>
          <cell r="BF86">
            <v>2.5583788752555847E-2</v>
          </cell>
          <cell r="BG86">
            <v>2.5583788752555847E-2</v>
          </cell>
          <cell r="BH86">
            <v>2.5583788752555847E-2</v>
          </cell>
          <cell r="BI86">
            <v>2.5583788752555847E-2</v>
          </cell>
          <cell r="BJ86">
            <v>2.5583788752555847E-2</v>
          </cell>
        </row>
        <row r="87">
          <cell r="B87">
            <v>75</v>
          </cell>
          <cell r="C87" t="str">
            <v xml:space="preserve">    Depósitos de Exigibilidad Inmediata</v>
          </cell>
          <cell r="E87">
            <v>4.4819190146097587E-3</v>
          </cell>
          <cell r="F87">
            <v>-1.959647679290627E-2</v>
          </cell>
          <cell r="G87">
            <v>7.427702870973385E-3</v>
          </cell>
          <cell r="H87">
            <v>2.2111440726238663E-2</v>
          </cell>
          <cell r="I87">
            <v>-1.1171583312767297E-2</v>
          </cell>
          <cell r="J87">
            <v>3.1481324837108748E-3</v>
          </cell>
          <cell r="K87">
            <v>5.5529086143475404E-3</v>
          </cell>
          <cell r="L87">
            <v>2.7886297543874838E-2</v>
          </cell>
          <cell r="M87">
            <v>-2.9395737831000524E-2</v>
          </cell>
          <cell r="N87">
            <v>1.2648932437653915E-2</v>
          </cell>
          <cell r="O87">
            <v>6.3908962745005682E-3</v>
          </cell>
          <cell r="P87">
            <v>-1.6028899312802769E-2</v>
          </cell>
          <cell r="Q87">
            <v>7.1963450848530619E-3</v>
          </cell>
          <cell r="R87">
            <v>-1.7165270415855916E-2</v>
          </cell>
          <cell r="S87">
            <v>-5.5595519462059984E-3</v>
          </cell>
          <cell r="T87">
            <v>4.1388092889134809E-2</v>
          </cell>
          <cell r="U87">
            <v>-3.6067949798754384E-2</v>
          </cell>
          <cell r="V87">
            <v>-1.0426178079409043E-4</v>
          </cell>
          <cell r="W87">
            <v>7.0952143287967839E-3</v>
          </cell>
          <cell r="X87">
            <v>-2.0594120779912128E-2</v>
          </cell>
          <cell r="Y87">
            <v>1.5399048198624976E-2</v>
          </cell>
          <cell r="Z87">
            <v>3.3451035657059869E-2</v>
          </cell>
          <cell r="AA87">
            <v>-1.6096045239546497E-2</v>
          </cell>
          <cell r="AB87">
            <v>9.7373369201515514E-3</v>
          </cell>
          <cell r="AC87">
            <v>6.1926324296762147E-3</v>
          </cell>
          <cell r="AD87">
            <v>2.9940583656540287E-3</v>
          </cell>
          <cell r="AE87">
            <v>1.0077212894540943E-2</v>
          </cell>
          <cell r="AF87">
            <v>1.0529597740044916E-2</v>
          </cell>
          <cell r="AG87">
            <v>-1.9441600677416848E-2</v>
          </cell>
          <cell r="AH87">
            <v>-6.9807549425555115E-3</v>
          </cell>
          <cell r="AI87">
            <v>1.0735846967113716E-2</v>
          </cell>
          <cell r="AJ87">
            <v>-1.9781225445254069E-2</v>
          </cell>
          <cell r="AK87">
            <v>1.2558765885886558E-2</v>
          </cell>
          <cell r="AL87">
            <v>9.2095527648269337E-3</v>
          </cell>
          <cell r="AM87">
            <v>-1.2003289461075428E-2</v>
          </cell>
          <cell r="AN87">
            <v>3.0030198883690407E-3</v>
          </cell>
          <cell r="AO87">
            <v>-1.0479710090360805E-2</v>
          </cell>
          <cell r="AP87">
            <v>-6.7938834714774132E-3</v>
          </cell>
          <cell r="AQ87">
            <v>1.4592791467095023E-2</v>
          </cell>
          <cell r="AR87">
            <v>1.4592789113521576E-2</v>
          </cell>
          <cell r="AS87">
            <v>1.4592789113521576E-2</v>
          </cell>
          <cell r="AT87">
            <v>1.4592789113521576E-2</v>
          </cell>
          <cell r="AU87">
            <v>1.4592789113521576E-2</v>
          </cell>
          <cell r="AV87">
            <v>1.4592789113521576E-2</v>
          </cell>
          <cell r="AW87">
            <v>1.4592789113521576E-2</v>
          </cell>
          <cell r="AX87">
            <v>1.4592789113521576E-2</v>
          </cell>
          <cell r="AY87">
            <v>1.4592789113521576E-2</v>
          </cell>
          <cell r="AZ87">
            <v>1.4592789113521576E-2</v>
          </cell>
          <cell r="BA87">
            <v>1.4592789113521576E-2</v>
          </cell>
          <cell r="BB87">
            <v>1.4592789113521576E-2</v>
          </cell>
          <cell r="BC87">
            <v>1.4592789113521576E-2</v>
          </cell>
          <cell r="BD87">
            <v>1.4592789113521576E-2</v>
          </cell>
          <cell r="BE87">
            <v>1.4592789113521576E-2</v>
          </cell>
          <cell r="BF87">
            <v>1.4592789113521576E-2</v>
          </cell>
          <cell r="BG87">
            <v>1.4592789113521576E-2</v>
          </cell>
          <cell r="BH87">
            <v>1.4592789113521576E-2</v>
          </cell>
          <cell r="BI87">
            <v>1.4592789113521576E-2</v>
          </cell>
          <cell r="BJ87">
            <v>1.4592789113521576E-2</v>
          </cell>
        </row>
        <row r="88">
          <cell r="B88">
            <v>76</v>
          </cell>
          <cell r="C88" t="str">
            <v xml:space="preserve">    Depósitos a Plazo</v>
          </cell>
          <cell r="E88">
            <v>8.3020454048862713E-3</v>
          </cell>
          <cell r="F88">
            <v>-1.6800396133305834E-2</v>
          </cell>
          <cell r="G88">
            <v>-2.7866888181408977E-3</v>
          </cell>
          <cell r="H88">
            <v>1.692884070944034E-4</v>
          </cell>
          <cell r="I88">
            <v>4.9705798468893947E-3</v>
          </cell>
          <cell r="J88">
            <v>2.8351725492328228E-3</v>
          </cell>
          <cell r="K88">
            <v>-2.2536348279655893E-3</v>
          </cell>
          <cell r="L88">
            <v>-6.4887081223554688E-3</v>
          </cell>
          <cell r="M88">
            <v>-1.5469837705237494E-2</v>
          </cell>
          <cell r="N88">
            <v>-5.558459210054989E-3</v>
          </cell>
          <cell r="O88">
            <v>-2.0349046904254153E-3</v>
          </cell>
          <cell r="P88">
            <v>4.1509870896691281E-3</v>
          </cell>
          <cell r="Q88">
            <v>-6.570273006434868E-3</v>
          </cell>
          <cell r="R88">
            <v>-2.6246234309520722E-3</v>
          </cell>
          <cell r="S88">
            <v>-3.0143621261478626E-3</v>
          </cell>
          <cell r="T88">
            <v>-4.1071340835181769E-4</v>
          </cell>
          <cell r="U88">
            <v>3.5017227807780382E-3</v>
          </cell>
          <cell r="V88">
            <v>8.2601722506635417E-3</v>
          </cell>
          <cell r="W88">
            <v>-8.769963768979025E-3</v>
          </cell>
          <cell r="X88">
            <v>-2.183425570423364E-3</v>
          </cell>
          <cell r="Y88">
            <v>-4.4876100958693432E-4</v>
          </cell>
          <cell r="Z88">
            <v>-3.304865112863653E-3</v>
          </cell>
          <cell r="AA88">
            <v>7.6024477325039863E-3</v>
          </cell>
          <cell r="AB88">
            <v>-1.41467985682181E-4</v>
          </cell>
          <cell r="AC88">
            <v>-2.6011864326468404E-3</v>
          </cell>
          <cell r="AD88">
            <v>-4.293164144987871E-3</v>
          </cell>
          <cell r="AE88">
            <v>-4.8549883922960613E-3</v>
          </cell>
          <cell r="AF88">
            <v>-9.3704662851815113E-4</v>
          </cell>
          <cell r="AG88">
            <v>-4.371445557193307E-3</v>
          </cell>
          <cell r="AH88">
            <v>4.50111691927646E-3</v>
          </cell>
          <cell r="AI88">
            <v>-1.3335216745958417E-3</v>
          </cell>
          <cell r="AJ88">
            <v>9.9243984010402991E-3</v>
          </cell>
          <cell r="AK88">
            <v>-1.2724142189943596E-2</v>
          </cell>
          <cell r="AL88">
            <v>-9.1416979276936899E-3</v>
          </cell>
          <cell r="AM88">
            <v>1.4515906111059879E-3</v>
          </cell>
          <cell r="AN88">
            <v>4.0482210806844221E-4</v>
          </cell>
          <cell r="AO88">
            <v>-3.1447349777889572E-3</v>
          </cell>
          <cell r="AP88">
            <v>-5.4629900715020135E-3</v>
          </cell>
          <cell r="AQ88">
            <v>1.0273111655637254E-2</v>
          </cell>
          <cell r="AR88">
            <v>1.0273106396198273E-2</v>
          </cell>
          <cell r="AS88">
            <v>1.0273106396198273E-2</v>
          </cell>
          <cell r="AT88">
            <v>1.0273106396198273E-2</v>
          </cell>
          <cell r="AU88">
            <v>1.0273106396198273E-2</v>
          </cell>
          <cell r="AV88">
            <v>1.0273106396198273E-2</v>
          </cell>
          <cell r="AW88">
            <v>1.0273106396198273E-2</v>
          </cell>
          <cell r="AX88">
            <v>1.0273106396198273E-2</v>
          </cell>
          <cell r="AY88">
            <v>1.0273106396198273E-2</v>
          </cell>
          <cell r="AZ88">
            <v>1.0273106396198273E-2</v>
          </cell>
          <cell r="BA88">
            <v>1.0273106396198273E-2</v>
          </cell>
          <cell r="BB88">
            <v>1.0273106396198273E-2</v>
          </cell>
          <cell r="BC88">
            <v>1.0273106396198273E-2</v>
          </cell>
          <cell r="BD88">
            <v>1.0273106396198273E-2</v>
          </cell>
          <cell r="BE88">
            <v>1.0273106396198273E-2</v>
          </cell>
          <cell r="BF88">
            <v>1.0273106396198273E-2</v>
          </cell>
          <cell r="BG88">
            <v>1.0273106396198273E-2</v>
          </cell>
          <cell r="BH88">
            <v>1.0273106396198273E-2</v>
          </cell>
          <cell r="BI88">
            <v>1.0273106396198273E-2</v>
          </cell>
          <cell r="BJ88">
            <v>1.0273106396198273E-2</v>
          </cell>
        </row>
        <row r="89">
          <cell r="B89">
            <v>77</v>
          </cell>
          <cell r="C89" t="str">
            <v xml:space="preserve">    Títulos de Crédito Emitidos</v>
          </cell>
          <cell r="E89">
            <v>1.7243504790771802E-4</v>
          </cell>
          <cell r="F89">
            <v>5.8776919481970877E-3</v>
          </cell>
          <cell r="G89">
            <v>1.6433309630995291E-3</v>
          </cell>
          <cell r="H89">
            <v>3.0213251303247354E-3</v>
          </cell>
          <cell r="I89">
            <v>-1.4297156353558285E-3</v>
          </cell>
          <cell r="J89">
            <v>8.3960065934308298E-4</v>
          </cell>
          <cell r="K89">
            <v>1.531006457218681E-4</v>
          </cell>
          <cell r="L89">
            <v>4.2155415102761856E-4</v>
          </cell>
          <cell r="M89">
            <v>-3.1402999858883354E-3</v>
          </cell>
          <cell r="N89">
            <v>-1.0104729758154407E-3</v>
          </cell>
          <cell r="O89">
            <v>1.7937429577849287E-3</v>
          </cell>
          <cell r="P89">
            <v>1.059794222972775E-3</v>
          </cell>
          <cell r="Q89">
            <v>1.5407557846764536E-3</v>
          </cell>
          <cell r="R89">
            <v>-6.198465158515791E-3</v>
          </cell>
          <cell r="S89">
            <v>1.6278659315028185E-3</v>
          </cell>
          <cell r="T89">
            <v>9.2034686241555808E-4</v>
          </cell>
          <cell r="U89">
            <v>-1.4306000584641126E-3</v>
          </cell>
          <cell r="V89">
            <v>1.8214249359705947E-3</v>
          </cell>
          <cell r="W89">
            <v>-1.4727204938362257E-3</v>
          </cell>
          <cell r="X89">
            <v>-5.1612096839299959E-5</v>
          </cell>
          <cell r="Y89">
            <v>-5.3784071020690494E-5</v>
          </cell>
          <cell r="Z89">
            <v>1.3585866115843129E-3</v>
          </cell>
          <cell r="AA89">
            <v>3.1757721444873599E-4</v>
          </cell>
          <cell r="AB89">
            <v>6.5382005838137552E-4</v>
          </cell>
          <cell r="AC89">
            <v>-6.3540555714760444E-4</v>
          </cell>
          <cell r="AD89">
            <v>-1.3127520863641454E-3</v>
          </cell>
          <cell r="AE89">
            <v>1.2625879849622948E-3</v>
          </cell>
          <cell r="AF89">
            <v>-8.264212805985105E-4</v>
          </cell>
          <cell r="AG89">
            <v>-2.1175480442593084E-3</v>
          </cell>
          <cell r="AH89">
            <v>-1.0523103232450357E-3</v>
          </cell>
          <cell r="AI89">
            <v>9.9623746513483741E-4</v>
          </cell>
          <cell r="AJ89">
            <v>-1.309978102726414E-4</v>
          </cell>
          <cell r="AK89">
            <v>-9.6975164186610674E-4</v>
          </cell>
          <cell r="AL89">
            <v>-7.0438323878499465E-5</v>
          </cell>
          <cell r="AM89">
            <v>-2.0243050501189963E-3</v>
          </cell>
          <cell r="AN89">
            <v>3.4492834234899558E-3</v>
          </cell>
          <cell r="AO89">
            <v>-7.7163616458134077E-4</v>
          </cell>
          <cell r="AP89">
            <v>4.4396064015051195E-3</v>
          </cell>
          <cell r="AQ89">
            <v>7.1789841294141177E-4</v>
          </cell>
          <cell r="AR89">
            <v>7.1789836511015892E-4</v>
          </cell>
          <cell r="AS89">
            <v>7.1789836511015892E-4</v>
          </cell>
          <cell r="AT89">
            <v>7.1789836511015892E-4</v>
          </cell>
          <cell r="AU89">
            <v>7.1789836511015892E-4</v>
          </cell>
          <cell r="AV89">
            <v>7.1789836511015892E-4</v>
          </cell>
          <cell r="AW89">
            <v>7.1789836511015892E-4</v>
          </cell>
          <cell r="AX89">
            <v>7.1789836511015892E-4</v>
          </cell>
          <cell r="AY89">
            <v>7.1789836511015892E-4</v>
          </cell>
          <cell r="AZ89">
            <v>7.1789836511015892E-4</v>
          </cell>
          <cell r="BA89">
            <v>7.1789836511015892E-4</v>
          </cell>
          <cell r="BB89">
            <v>7.1789836511015892E-4</v>
          </cell>
          <cell r="BC89">
            <v>7.1789836511015892E-4</v>
          </cell>
          <cell r="BD89">
            <v>7.1789836511015892E-4</v>
          </cell>
          <cell r="BE89">
            <v>7.1789836511015892E-4</v>
          </cell>
          <cell r="BF89">
            <v>7.1789836511015892E-4</v>
          </cell>
          <cell r="BG89">
            <v>7.1789836511015892E-4</v>
          </cell>
          <cell r="BH89">
            <v>7.1789836511015892E-4</v>
          </cell>
          <cell r="BI89">
            <v>7.1789836511015892E-4</v>
          </cell>
          <cell r="BJ89">
            <v>7.1789836511015892E-4</v>
          </cell>
        </row>
        <row r="90">
          <cell r="B90">
            <v>78</v>
          </cell>
          <cell r="C90" t="str">
            <v xml:space="preserve">  Préstamos Interbancarios y de Otros Organismos</v>
          </cell>
          <cell r="E90">
            <v>1.1958909456842637E-2</v>
          </cell>
          <cell r="F90">
            <v>-1.4610060795159561E-2</v>
          </cell>
          <cell r="G90">
            <v>2.5110980202685696E-2</v>
          </cell>
          <cell r="H90">
            <v>-2.7245470738529572E-2</v>
          </cell>
          <cell r="I90">
            <v>-2.1838166695464789E-4</v>
          </cell>
          <cell r="J90">
            <v>1.0670762206765012E-2</v>
          </cell>
          <cell r="K90">
            <v>-5.141391035626601E-3</v>
          </cell>
          <cell r="L90">
            <v>-5.4487546974831963E-3</v>
          </cell>
          <cell r="M90">
            <v>-1.7886921082554685E-3</v>
          </cell>
          <cell r="N90">
            <v>2.0732970582579315E-3</v>
          </cell>
          <cell r="O90">
            <v>6.0010516015393707E-3</v>
          </cell>
          <cell r="P90">
            <v>-5.728661177342588E-3</v>
          </cell>
          <cell r="Q90">
            <v>-5.1850683854657784E-4</v>
          </cell>
          <cell r="R90">
            <v>-3.9076327087129333E-3</v>
          </cell>
          <cell r="S90">
            <v>2.1093049162231075E-2</v>
          </cell>
          <cell r="T90">
            <v>-2.1160485421710978E-2</v>
          </cell>
          <cell r="U90">
            <v>-1.4306778852724213E-3</v>
          </cell>
          <cell r="V90">
            <v>3.600755212869523E-3</v>
          </cell>
          <cell r="W90">
            <v>1.8160769630145689E-3</v>
          </cell>
          <cell r="X90">
            <v>1.1526688470893526E-3</v>
          </cell>
          <cell r="Y90">
            <v>-4.6077681157008325E-3</v>
          </cell>
          <cell r="Z90">
            <v>6.7002624543817703E-3</v>
          </cell>
          <cell r="AA90">
            <v>-9.5587298900674245E-3</v>
          </cell>
          <cell r="AB90">
            <v>1.4725854110621463E-3</v>
          </cell>
          <cell r="AC90">
            <v>-4.843000077241269E-4</v>
          </cell>
          <cell r="AD90">
            <v>9.0968543273023394E-4</v>
          </cell>
          <cell r="AE90">
            <v>4.272406973706901E-3</v>
          </cell>
          <cell r="AF90">
            <v>-6.521584232258475E-3</v>
          </cell>
          <cell r="AG90">
            <v>1.8016677071975983E-2</v>
          </cell>
          <cell r="AH90">
            <v>-7.5654014986825148E-3</v>
          </cell>
          <cell r="AI90">
            <v>-9.3196009611677781E-3</v>
          </cell>
          <cell r="AJ90">
            <v>1.177882592941111E-4</v>
          </cell>
          <cell r="AK90">
            <v>2.1139743899425897E-3</v>
          </cell>
          <cell r="AL90">
            <v>1.0187880167039889E-2</v>
          </cell>
          <cell r="AM90">
            <v>1.1613836500010799E-2</v>
          </cell>
          <cell r="AN90">
            <v>-1.7481329008029307E-2</v>
          </cell>
          <cell r="AO90">
            <v>7.4792463390010479E-3</v>
          </cell>
          <cell r="AP90">
            <v>-6.4059492685402536E-4</v>
          </cell>
          <cell r="AQ90">
            <v>2.0985257243729578E-3</v>
          </cell>
          <cell r="AR90">
            <v>2.0985249429941177E-3</v>
          </cell>
          <cell r="AS90">
            <v>2.0985249429941177E-3</v>
          </cell>
          <cell r="AT90">
            <v>2.0985249429941177E-3</v>
          </cell>
          <cell r="AU90">
            <v>2.0985249429941177E-3</v>
          </cell>
          <cell r="AV90">
            <v>2.0985249429941177E-3</v>
          </cell>
          <cell r="AW90">
            <v>2.0985249429941177E-3</v>
          </cell>
          <cell r="AX90">
            <v>2.0985249429941177E-3</v>
          </cell>
          <cell r="AY90">
            <v>2.0985249429941177E-3</v>
          </cell>
          <cell r="AZ90">
            <v>2.0985249429941177E-3</v>
          </cell>
          <cell r="BA90">
            <v>2.0985249429941177E-3</v>
          </cell>
          <cell r="BB90">
            <v>2.0985249429941177E-3</v>
          </cell>
          <cell r="BC90">
            <v>2.0985249429941177E-3</v>
          </cell>
          <cell r="BD90">
            <v>2.0985249429941177E-3</v>
          </cell>
          <cell r="BE90">
            <v>2.0985249429941177E-3</v>
          </cell>
          <cell r="BF90">
            <v>2.0985249429941177E-3</v>
          </cell>
          <cell r="BG90">
            <v>2.0985249429941177E-3</v>
          </cell>
          <cell r="BH90">
            <v>2.0985249429941177E-3</v>
          </cell>
          <cell r="BI90">
            <v>2.0985249429941177E-3</v>
          </cell>
          <cell r="BJ90">
            <v>2.0985249429941177E-3</v>
          </cell>
        </row>
        <row r="91">
          <cell r="B91">
            <v>79</v>
          </cell>
          <cell r="C91" t="str">
            <v xml:space="preserve">    De Exigibilidad Inmediata</v>
          </cell>
          <cell r="E91">
            <v>1.1193644253735046E-2</v>
          </cell>
          <cell r="F91">
            <v>-1.6245800636479818E-2</v>
          </cell>
          <cell r="G91">
            <v>2.3876908535344646E-2</v>
          </cell>
          <cell r="H91">
            <v>-2.4322471212455926E-2</v>
          </cell>
          <cell r="I91">
            <v>2.8193410013722942E-4</v>
          </cell>
          <cell r="J91">
            <v>1.2289136472329088E-2</v>
          </cell>
          <cell r="K91">
            <v>-7.0993546492436801E-3</v>
          </cell>
          <cell r="L91">
            <v>-5.254654261355551E-3</v>
          </cell>
          <cell r="M91">
            <v>-3.8616285777565151E-4</v>
          </cell>
          <cell r="N91">
            <v>3.9951320728863916E-4</v>
          </cell>
          <cell r="O91">
            <v>7.6343346110953371E-3</v>
          </cell>
          <cell r="P91">
            <v>-5.7090145627834311E-3</v>
          </cell>
          <cell r="Q91">
            <v>-1.9242987155891002E-3</v>
          </cell>
          <cell r="R91">
            <v>-1.7654950804646349E-3</v>
          </cell>
          <cell r="S91">
            <v>4.5785748702168224E-3</v>
          </cell>
          <cell r="T91">
            <v>-3.9487392730365228E-3</v>
          </cell>
          <cell r="U91">
            <v>2.8817499336973237E-6</v>
          </cell>
          <cell r="V91">
            <v>3.3891519445232478E-3</v>
          </cell>
          <cell r="W91">
            <v>-2.1512757995008828E-3</v>
          </cell>
          <cell r="X91">
            <v>2.8270715772044969E-3</v>
          </cell>
          <cell r="Y91">
            <v>-2.1004549072503667E-3</v>
          </cell>
          <cell r="Z91">
            <v>6.9649915831223033E-3</v>
          </cell>
          <cell r="AA91">
            <v>-9.9399626746711836E-3</v>
          </cell>
          <cell r="AB91">
            <v>3.3267876829480114E-4</v>
          </cell>
          <cell r="AC91">
            <v>6.2976489631652588E-4</v>
          </cell>
          <cell r="AD91">
            <v>-3.0849067230074309E-4</v>
          </cell>
          <cell r="AE91">
            <v>3.2452818589327605E-3</v>
          </cell>
          <cell r="AF91">
            <v>-4.1229794039551564E-3</v>
          </cell>
          <cell r="AG91">
            <v>1.8388530164914541E-2</v>
          </cell>
          <cell r="AH91">
            <v>-9.02550556491067E-3</v>
          </cell>
          <cell r="AI91">
            <v>-6.9872818559608019E-3</v>
          </cell>
          <cell r="AJ91">
            <v>-5.4811014338708181E-4</v>
          </cell>
          <cell r="AK91">
            <v>2.3760396200417787E-3</v>
          </cell>
          <cell r="AL91">
            <v>7.4597533125443007E-3</v>
          </cell>
          <cell r="AM91">
            <v>-4.2496765770083447E-3</v>
          </cell>
          <cell r="AN91">
            <v>4.174155167905591E-4</v>
          </cell>
          <cell r="AO91">
            <v>5.5507254666175149E-3</v>
          </cell>
          <cell r="AP91">
            <v>2.0465935764591263E-3</v>
          </cell>
          <cell r="AQ91">
            <v>1.205527138169557E-3</v>
          </cell>
          <cell r="AR91">
            <v>1.2055262923240662E-3</v>
          </cell>
          <cell r="AS91">
            <v>1.2055262923240662E-3</v>
          </cell>
          <cell r="AT91">
            <v>1.2055262923240662E-3</v>
          </cell>
          <cell r="AU91">
            <v>1.2055262923240662E-3</v>
          </cell>
          <cell r="AV91">
            <v>1.2055262923240662E-3</v>
          </cell>
          <cell r="AW91">
            <v>1.2055262923240662E-3</v>
          </cell>
          <cell r="AX91">
            <v>1.2055262923240662E-3</v>
          </cell>
          <cell r="AY91">
            <v>1.2055262923240662E-3</v>
          </cell>
          <cell r="AZ91">
            <v>1.2055262923240662E-3</v>
          </cell>
          <cell r="BA91">
            <v>1.2055262923240662E-3</v>
          </cell>
          <cell r="BB91">
            <v>1.2055262923240662E-3</v>
          </cell>
          <cell r="BC91">
            <v>1.2055262923240662E-3</v>
          </cell>
          <cell r="BD91">
            <v>1.2055262923240662E-3</v>
          </cell>
          <cell r="BE91">
            <v>1.2055262923240662E-3</v>
          </cell>
          <cell r="BF91">
            <v>1.2055262923240662E-3</v>
          </cell>
          <cell r="BG91">
            <v>1.2055262923240662E-3</v>
          </cell>
          <cell r="BH91">
            <v>1.2055262923240662E-3</v>
          </cell>
          <cell r="BI91">
            <v>1.2055262923240662E-3</v>
          </cell>
          <cell r="BJ91">
            <v>1.2055262923240662E-3</v>
          </cell>
        </row>
        <row r="92">
          <cell r="B92">
            <v>80</v>
          </cell>
          <cell r="C92" t="str">
            <v xml:space="preserve">    De Corto Plazo</v>
          </cell>
          <cell r="E92">
            <v>9.4825265794793931E-4</v>
          </cell>
          <cell r="F92">
            <v>1.9622270401179961E-3</v>
          </cell>
          <cell r="G92">
            <v>9.1492163021163891E-4</v>
          </cell>
          <cell r="H92">
            <v>-3.0671898256225162E-3</v>
          </cell>
          <cell r="I92">
            <v>-4.4689353213692683E-4</v>
          </cell>
          <cell r="J92">
            <v>-1.6783212216992171E-3</v>
          </cell>
          <cell r="K92">
            <v>1.9338551255119454E-3</v>
          </cell>
          <cell r="L92">
            <v>-1.8306121647989997E-4</v>
          </cell>
          <cell r="M92">
            <v>-1.1894260346133525E-3</v>
          </cell>
          <cell r="N92">
            <v>1.7582546979381317E-3</v>
          </cell>
          <cell r="O92">
            <v>-1.6214159787093846E-3</v>
          </cell>
          <cell r="P92">
            <v>1.9650605949447265E-5</v>
          </cell>
          <cell r="Q92">
            <v>1.4774133803852688E-3</v>
          </cell>
          <cell r="R92">
            <v>-2.0805382092666498E-3</v>
          </cell>
          <cell r="S92">
            <v>1.6435796201301568E-2</v>
          </cell>
          <cell r="T92">
            <v>-1.7272937497211212E-2</v>
          </cell>
          <cell r="U92">
            <v>-1.4183700583441667E-3</v>
          </cell>
          <cell r="V92">
            <v>1.1329634223906839E-4</v>
          </cell>
          <cell r="W92">
            <v>4.1092405408644011E-3</v>
          </cell>
          <cell r="X92">
            <v>-1.6026706636855115E-3</v>
          </cell>
          <cell r="Y92">
            <v>-2.4572720582581621E-3</v>
          </cell>
          <cell r="Z92">
            <v>-2.46724899235321E-4</v>
          </cell>
          <cell r="AA92">
            <v>3.2113356614740102E-4</v>
          </cell>
          <cell r="AB92">
            <v>1.1555093192801933E-3</v>
          </cell>
          <cell r="AC92">
            <v>-1.0540511858580896E-3</v>
          </cell>
          <cell r="AD92">
            <v>1.4523365965387978E-3</v>
          </cell>
          <cell r="AE92">
            <v>9.8538002701781258E-4</v>
          </cell>
          <cell r="AF92">
            <v>-2.3051723352479738E-3</v>
          </cell>
          <cell r="AG92">
            <v>-1.9606255806990224E-4</v>
          </cell>
          <cell r="AH92">
            <v>1.4791544196159148E-3</v>
          </cell>
          <cell r="AI92">
            <v>-2.3652633895339696E-3</v>
          </cell>
          <cell r="AJ92">
            <v>6.3557774802781158E-4</v>
          </cell>
          <cell r="AK92">
            <v>-4.7338426869842493E-7</v>
          </cell>
          <cell r="AL92">
            <v>2.574610462510671E-3</v>
          </cell>
          <cell r="AM92">
            <v>1.6048431082622279E-2</v>
          </cell>
          <cell r="AN92">
            <v>-1.7952294360986741E-2</v>
          </cell>
          <cell r="AO92">
            <v>1.950962638345999E-3</v>
          </cell>
          <cell r="AP92">
            <v>-2.509002413850497E-3</v>
          </cell>
          <cell r="AQ92">
            <v>6.8329752316169477E-4</v>
          </cell>
          <cell r="AR92">
            <v>6.8329740315675735E-4</v>
          </cell>
          <cell r="AS92">
            <v>6.8329740315675735E-4</v>
          </cell>
          <cell r="AT92">
            <v>6.8329740315675735E-4</v>
          </cell>
          <cell r="AU92">
            <v>6.8329740315675735E-4</v>
          </cell>
          <cell r="AV92">
            <v>6.8329740315675735E-4</v>
          </cell>
          <cell r="AW92">
            <v>6.8329740315675735E-4</v>
          </cell>
          <cell r="AX92">
            <v>6.8329740315675735E-4</v>
          </cell>
          <cell r="AY92">
            <v>6.8329740315675735E-4</v>
          </cell>
          <cell r="AZ92">
            <v>6.8329740315675735E-4</v>
          </cell>
          <cell r="BA92">
            <v>6.8329740315675735E-4</v>
          </cell>
          <cell r="BB92">
            <v>6.8329740315675735E-4</v>
          </cell>
          <cell r="BC92">
            <v>6.8329740315675735E-4</v>
          </cell>
          <cell r="BD92">
            <v>6.8329740315675735E-4</v>
          </cell>
          <cell r="BE92">
            <v>6.8329740315675735E-4</v>
          </cell>
          <cell r="BF92">
            <v>6.8329740315675735E-4</v>
          </cell>
          <cell r="BG92">
            <v>6.8329740315675735E-4</v>
          </cell>
          <cell r="BH92">
            <v>6.8329740315675735E-4</v>
          </cell>
          <cell r="BI92">
            <v>6.8329740315675735E-4</v>
          </cell>
          <cell r="BJ92">
            <v>6.8329740315675735E-4</v>
          </cell>
        </row>
        <row r="93">
          <cell r="B93">
            <v>81</v>
          </cell>
          <cell r="C93" t="str">
            <v xml:space="preserve">    De Largo Plazo</v>
          </cell>
          <cell r="E93">
            <v>-1.8298745484034932E-4</v>
          </cell>
          <cell r="F93">
            <v>-3.2648719879773726E-4</v>
          </cell>
          <cell r="G93">
            <v>3.1915003712941047E-4</v>
          </cell>
          <cell r="H93">
            <v>1.4419029954886638E-4</v>
          </cell>
          <cell r="I93">
            <v>-5.3422234954950479E-5</v>
          </cell>
          <cell r="J93">
            <v>5.9946956135142372E-5</v>
          </cell>
          <cell r="K93">
            <v>2.4108488105130214E-5</v>
          </cell>
          <cell r="L93">
            <v>-1.1039219647742717E-5</v>
          </cell>
          <cell r="M93">
            <v>-2.131032158664628E-4</v>
          </cell>
          <cell r="N93">
            <v>-8.4470846968839365E-5</v>
          </cell>
          <cell r="O93">
            <v>-1.1867030846584442E-5</v>
          </cell>
          <cell r="P93">
            <v>-3.9297220508602466E-5</v>
          </cell>
          <cell r="Q93">
            <v>-7.1621503342746834E-5</v>
          </cell>
          <cell r="R93">
            <v>-6.1599418981649577E-5</v>
          </cell>
          <cell r="S93">
            <v>7.8678090712686055E-5</v>
          </cell>
          <cell r="T93">
            <v>6.1191348536754515E-5</v>
          </cell>
          <cell r="U93">
            <v>-1.5189576861950223E-5</v>
          </cell>
          <cell r="V93">
            <v>9.8306926107207676E-5</v>
          </cell>
          <cell r="W93">
            <v>-1.4188777834894892E-4</v>
          </cell>
          <cell r="X93">
            <v>-7.1732066429634929E-5</v>
          </cell>
          <cell r="Y93">
            <v>-5.0041150192301105E-5</v>
          </cell>
          <cell r="Z93">
            <v>-1.8004229505213729E-5</v>
          </cell>
          <cell r="AA93">
            <v>6.0099218456358128E-5</v>
          </cell>
          <cell r="AB93">
            <v>-1.5602676512848322E-5</v>
          </cell>
          <cell r="AC93">
            <v>-6.0013718182561418E-5</v>
          </cell>
          <cell r="AD93">
            <v>-2.3416049150782117E-4</v>
          </cell>
          <cell r="AE93">
            <v>4.1745087756327529E-5</v>
          </cell>
          <cell r="AF93">
            <v>-9.3432493055346615E-5</v>
          </cell>
          <cell r="AG93">
            <v>-1.7579053486865316E-4</v>
          </cell>
          <cell r="AH93">
            <v>-1.9050353387760951E-5</v>
          </cell>
          <cell r="AI93">
            <v>3.294428432699557E-5</v>
          </cell>
          <cell r="AJ93">
            <v>3.0320654653378295E-5</v>
          </cell>
          <cell r="AK93">
            <v>-2.615918458304875E-4</v>
          </cell>
          <cell r="AL93">
            <v>1.5351639198491439E-4</v>
          </cell>
          <cell r="AM93">
            <v>-1.8491800560313998E-4</v>
          </cell>
          <cell r="AN93">
            <v>5.3549836166877883E-5</v>
          </cell>
          <cell r="AO93">
            <v>-2.2441765962462508E-5</v>
          </cell>
          <cell r="AP93">
            <v>-1.7818608946265635E-4</v>
          </cell>
          <cell r="AQ93">
            <v>2.0970106304170084E-4</v>
          </cell>
          <cell r="AR93">
            <v>2.0970101468265057E-4</v>
          </cell>
          <cell r="AS93">
            <v>2.0970101468265057E-4</v>
          </cell>
          <cell r="AT93">
            <v>2.0970101468265057E-4</v>
          </cell>
          <cell r="AU93">
            <v>2.0970101468265057E-4</v>
          </cell>
          <cell r="AV93">
            <v>2.0970101468265057E-4</v>
          </cell>
          <cell r="AW93">
            <v>2.0970101468265057E-4</v>
          </cell>
          <cell r="AX93">
            <v>2.0970101468265057E-4</v>
          </cell>
          <cell r="AY93">
            <v>2.0970101468265057E-4</v>
          </cell>
          <cell r="AZ93">
            <v>2.0970101468265057E-4</v>
          </cell>
          <cell r="BA93">
            <v>2.0970101468265057E-4</v>
          </cell>
          <cell r="BB93">
            <v>2.0970101468265057E-4</v>
          </cell>
          <cell r="BC93">
            <v>2.0970101468265057E-4</v>
          </cell>
          <cell r="BD93">
            <v>2.0970101468265057E-4</v>
          </cell>
          <cell r="BE93">
            <v>2.0970101468265057E-4</v>
          </cell>
          <cell r="BF93">
            <v>2.0970101468265057E-4</v>
          </cell>
          <cell r="BG93">
            <v>2.0970101468265057E-4</v>
          </cell>
          <cell r="BH93">
            <v>2.0970101468265057E-4</v>
          </cell>
          <cell r="BI93">
            <v>2.0970101468265057E-4</v>
          </cell>
          <cell r="BJ93">
            <v>2.0970101468265057E-4</v>
          </cell>
        </row>
        <row r="95">
          <cell r="B95" t="str">
            <v>Inversiones en valores</v>
          </cell>
        </row>
        <row r="96">
          <cell r="B96">
            <v>82</v>
          </cell>
          <cell r="C96" t="str">
            <v>Inversiones en Valores</v>
          </cell>
          <cell r="E96">
            <v>2.0013087982347744E-2</v>
          </cell>
          <cell r="F96">
            <v>-1.6630775844838686E-2</v>
          </cell>
          <cell r="G96">
            <v>2.2411018748538791E-3</v>
          </cell>
          <cell r="H96">
            <v>1.9258979962086087E-2</v>
          </cell>
          <cell r="I96">
            <v>-2.2691788213103636E-2</v>
          </cell>
          <cell r="J96">
            <v>1.9581652999103694E-2</v>
          </cell>
          <cell r="K96">
            <v>-2.1648297680785078E-2</v>
          </cell>
          <cell r="L96">
            <v>1.3845437091236645E-2</v>
          </cell>
          <cell r="M96">
            <v>-3.9269071733884497E-3</v>
          </cell>
          <cell r="N96">
            <v>1.2534358231836573E-3</v>
          </cell>
          <cell r="O96">
            <v>-7.8311839464546562E-3</v>
          </cell>
          <cell r="P96">
            <v>-2.1795224128084434E-3</v>
          </cell>
          <cell r="Q96">
            <v>4.987732146257029E-3</v>
          </cell>
          <cell r="R96">
            <v>5.6683015805768511E-3</v>
          </cell>
          <cell r="S96">
            <v>-1.0327163878554591E-2</v>
          </cell>
          <cell r="T96">
            <v>1.4724744562053527E-2</v>
          </cell>
          <cell r="U96">
            <v>5.720744497636765E-3</v>
          </cell>
          <cell r="V96">
            <v>1.4419641059763566E-3</v>
          </cell>
          <cell r="W96">
            <v>5.2253763483730009E-3</v>
          </cell>
          <cell r="X96">
            <v>4.7961314690199708E-3</v>
          </cell>
          <cell r="Y96">
            <v>-7.1588763039612258E-3</v>
          </cell>
          <cell r="Z96">
            <v>-1.1715225251820005E-2</v>
          </cell>
          <cell r="AA96">
            <v>-5.2803078494668698E-3</v>
          </cell>
          <cell r="AB96">
            <v>-1.3343345899552383E-2</v>
          </cell>
          <cell r="AC96">
            <v>-2.3677031097787737E-2</v>
          </cell>
          <cell r="AD96">
            <v>2.1679893667210293E-2</v>
          </cell>
          <cell r="AE96">
            <v>-2.0987308805545668E-3</v>
          </cell>
          <cell r="AF96">
            <v>8.0842715935082188E-3</v>
          </cell>
          <cell r="AG96">
            <v>2.7158831677202677E-2</v>
          </cell>
          <cell r="AH96">
            <v>-1.5250677371801025E-2</v>
          </cell>
          <cell r="AI96">
            <v>-2.6461907391583384E-3</v>
          </cell>
          <cell r="AJ96">
            <v>7.7119299111901851E-3</v>
          </cell>
          <cell r="AK96">
            <v>2.8427685511643874E-3</v>
          </cell>
          <cell r="AL96">
            <v>1.411439778656709E-3</v>
          </cell>
          <cell r="AM96">
            <v>-9.0803026030645828E-3</v>
          </cell>
          <cell r="AN96">
            <v>1.1787540527897711E-2</v>
          </cell>
          <cell r="AO96">
            <v>1.8610262116856069E-2</v>
          </cell>
          <cell r="AP96">
            <v>2.30953389904614E-2</v>
          </cell>
          <cell r="AQ96">
            <v>-1.5361421699184974E-2</v>
          </cell>
          <cell r="AR96">
            <v>-1.5361420810222626E-2</v>
          </cell>
          <cell r="AS96">
            <v>-1.5361420810222626E-2</v>
          </cell>
          <cell r="AT96">
            <v>-1.5361420810222626E-2</v>
          </cell>
          <cell r="AU96">
            <v>-1.5361420810222626E-2</v>
          </cell>
          <cell r="AV96">
            <v>-1.5361420810222626E-2</v>
          </cell>
          <cell r="AW96">
            <v>-1.5361420810222626E-2</v>
          </cell>
          <cell r="AX96">
            <v>-1.5361420810222626E-2</v>
          </cell>
          <cell r="AY96">
            <v>-1.5361420810222626E-2</v>
          </cell>
          <cell r="AZ96">
            <v>-1.5361420810222626E-2</v>
          </cell>
          <cell r="BA96">
            <v>-1.5361420810222626E-2</v>
          </cell>
          <cell r="BB96">
            <v>-1.5361420810222626E-2</v>
          </cell>
          <cell r="BC96">
            <v>-1.5361420810222626E-2</v>
          </cell>
          <cell r="BD96">
            <v>-1.5361420810222626E-2</v>
          </cell>
          <cell r="BE96">
            <v>-1.5361420810222626E-2</v>
          </cell>
          <cell r="BF96">
            <v>-1.5361420810222626E-2</v>
          </cell>
          <cell r="BG96">
            <v>-1.5361420810222626E-2</v>
          </cell>
          <cell r="BH96">
            <v>-1.5361420810222626E-2</v>
          </cell>
          <cell r="BI96">
            <v>-1.5361420810222626E-2</v>
          </cell>
          <cell r="BJ96">
            <v>-1.5361420810222626E-2</v>
          </cell>
        </row>
        <row r="97">
          <cell r="B97">
            <v>83</v>
          </cell>
          <cell r="C97" t="str">
            <v>Titulos para negociar</v>
          </cell>
          <cell r="E97">
            <v>3.2876963715214591E-2</v>
          </cell>
          <cell r="F97">
            <v>-2.061874417209314E-2</v>
          </cell>
          <cell r="G97">
            <v>1.602111119811675E-2</v>
          </cell>
          <cell r="H97">
            <v>1.8619378683820104E-2</v>
          </cell>
          <cell r="I97">
            <v>-1.7076755429787233E-2</v>
          </cell>
          <cell r="J97">
            <v>1.3713107003963776E-2</v>
          </cell>
          <cell r="K97">
            <v>-2.1581961023380669E-2</v>
          </cell>
          <cell r="L97">
            <v>1.2122125356211461E-2</v>
          </cell>
          <cell r="M97">
            <v>-4.0773206539834739E-5</v>
          </cell>
          <cell r="N97">
            <v>-1.8160282484635248E-3</v>
          </cell>
          <cell r="O97">
            <v>-4.0793369256776624E-3</v>
          </cell>
          <cell r="P97">
            <v>2.8804914738741472E-3</v>
          </cell>
          <cell r="Q97">
            <v>4.8272365397270534E-3</v>
          </cell>
          <cell r="R97">
            <v>5.5815303862052357E-3</v>
          </cell>
          <cell r="S97">
            <v>-1.4502966933031464E-2</v>
          </cell>
          <cell r="T97">
            <v>1.078099956590009E-2</v>
          </cell>
          <cell r="U97">
            <v>8.6725360102250237E-3</v>
          </cell>
          <cell r="V97">
            <v>-1.7863462937965091E-3</v>
          </cell>
          <cell r="W97">
            <v>7.2172055538515245E-3</v>
          </cell>
          <cell r="X97">
            <v>-5.6073031240708726E-3</v>
          </cell>
          <cell r="Y97">
            <v>-3.2260496048705234E-3</v>
          </cell>
          <cell r="Z97">
            <v>-2.1037638960632044E-3</v>
          </cell>
          <cell r="AA97">
            <v>-4.9753133629028001E-3</v>
          </cell>
          <cell r="AB97">
            <v>-1.4557560468952291E-2</v>
          </cell>
          <cell r="AC97">
            <v>-2.6355026162998174E-2</v>
          </cell>
          <cell r="AD97">
            <v>1.7829724890610826E-2</v>
          </cell>
          <cell r="AE97">
            <v>-7.7706740889041392E-4</v>
          </cell>
          <cell r="AF97">
            <v>-4.3777614886715277E-3</v>
          </cell>
          <cell r="AG97">
            <v>2.783251210321766E-2</v>
          </cell>
          <cell r="AH97">
            <v>-1.7292524296567829E-2</v>
          </cell>
          <cell r="AI97">
            <v>-6.4092400460242505E-3</v>
          </cell>
          <cell r="AJ97">
            <v>1.0166296239357053E-2</v>
          </cell>
          <cell r="AK97">
            <v>1.4769956119458083E-3</v>
          </cell>
          <cell r="AL97">
            <v>1.330367018718337E-2</v>
          </cell>
          <cell r="AM97">
            <v>-5.8067289951000134E-3</v>
          </cell>
          <cell r="AN97">
            <v>7.2465097811949819E-3</v>
          </cell>
          <cell r="AO97">
            <v>1.2668563225081031E-2</v>
          </cell>
          <cell r="AP97">
            <v>1.3390714115421115E-2</v>
          </cell>
          <cell r="AQ97">
            <v>1.9633429952679304E-3</v>
          </cell>
          <cell r="AR97">
            <v>1.9633416086435318E-3</v>
          </cell>
          <cell r="AS97">
            <v>1.9633416086435318E-3</v>
          </cell>
          <cell r="AT97">
            <v>1.9633416086435318E-3</v>
          </cell>
          <cell r="AU97">
            <v>1.9633416086435318E-3</v>
          </cell>
          <cell r="AV97">
            <v>1.9633416086435318E-3</v>
          </cell>
          <cell r="AW97">
            <v>1.9633416086435318E-3</v>
          </cell>
          <cell r="AX97">
            <v>1.9633416086435318E-3</v>
          </cell>
          <cell r="AY97">
            <v>1.9633416086435318E-3</v>
          </cell>
          <cell r="AZ97">
            <v>1.9633416086435318E-3</v>
          </cell>
          <cell r="BA97">
            <v>1.9633416086435318E-3</v>
          </cell>
          <cell r="BB97">
            <v>1.9633416086435318E-3</v>
          </cell>
          <cell r="BC97">
            <v>1.9633416086435318E-3</v>
          </cell>
          <cell r="BD97">
            <v>1.9633416086435318E-3</v>
          </cell>
          <cell r="BE97">
            <v>1.9633416086435318E-3</v>
          </cell>
          <cell r="BF97">
            <v>1.9633416086435318E-3</v>
          </cell>
          <cell r="BG97">
            <v>1.9633416086435318E-3</v>
          </cell>
          <cell r="BH97">
            <v>1.9633416086435318E-3</v>
          </cell>
          <cell r="BI97">
            <v>1.9633416086435318E-3</v>
          </cell>
          <cell r="BJ97">
            <v>1.9633416086435318E-3</v>
          </cell>
        </row>
        <row r="98">
          <cell r="B98">
            <v>84</v>
          </cell>
          <cell r="C98" t="str">
            <v>Sin restricción</v>
          </cell>
          <cell r="E98">
            <v>3.8329344567084186E-2</v>
          </cell>
          <cell r="F98">
            <v>-4.0357766175823873E-2</v>
          </cell>
          <cell r="G98">
            <v>2.4862745314556643E-2</v>
          </cell>
          <cell r="H98">
            <v>-6.0256954164497542E-3</v>
          </cell>
          <cell r="I98">
            <v>-1.2056367541041172E-2</v>
          </cell>
          <cell r="J98">
            <v>2.9524786862208132E-2</v>
          </cell>
          <cell r="K98">
            <v>-1.3384155742954131E-2</v>
          </cell>
          <cell r="L98">
            <v>2.1433220031918082E-2</v>
          </cell>
          <cell r="M98">
            <v>-3.1564071303710882E-2</v>
          </cell>
          <cell r="N98">
            <v>8.4984649251679117E-3</v>
          </cell>
          <cell r="O98">
            <v>-8.7721907753667006E-4</v>
          </cell>
          <cell r="P98">
            <v>-1.2710403269529331E-2</v>
          </cell>
          <cell r="Q98">
            <v>-4.6795141891435611E-3</v>
          </cell>
          <cell r="R98">
            <v>-2.1070337730320059E-2</v>
          </cell>
          <cell r="S98">
            <v>2.3327819424941022E-3</v>
          </cell>
          <cell r="T98">
            <v>1.0330159520306734E-2</v>
          </cell>
          <cell r="U98">
            <v>-7.8075382517907889E-3</v>
          </cell>
          <cell r="V98">
            <v>1.8844266317183361E-2</v>
          </cell>
          <cell r="W98">
            <v>-1.170833234729815E-3</v>
          </cell>
          <cell r="X98">
            <v>-1.6772363460675482E-2</v>
          </cell>
          <cell r="Y98">
            <v>2.1023111634597622E-5</v>
          </cell>
          <cell r="Z98">
            <v>9.1712619392820341E-3</v>
          </cell>
          <cell r="AA98">
            <v>3.9515962578611404E-3</v>
          </cell>
          <cell r="AB98">
            <v>2.9207587187844893E-3</v>
          </cell>
          <cell r="AC98">
            <v>7.9415121566472555E-4</v>
          </cell>
          <cell r="AD98">
            <v>6.0427889746163949E-4</v>
          </cell>
          <cell r="AE98">
            <v>-1.0374444085532361E-2</v>
          </cell>
          <cell r="AF98">
            <v>1.021762624119534E-2</v>
          </cell>
          <cell r="AG98">
            <v>1.2175151586496177E-2</v>
          </cell>
          <cell r="AH98">
            <v>-1.8929361381550866E-2</v>
          </cell>
          <cell r="AI98">
            <v>3.0249691669008011E-3</v>
          </cell>
          <cell r="AJ98">
            <v>-2.9176699035591766E-3</v>
          </cell>
          <cell r="AK98">
            <v>-8.016015912286855E-3</v>
          </cell>
          <cell r="AL98">
            <v>4.1822266219019213E-3</v>
          </cell>
          <cell r="AM98">
            <v>-7.4427010204321555E-3</v>
          </cell>
          <cell r="AN98">
            <v>1.6437415833738863E-3</v>
          </cell>
          <cell r="AO98">
            <v>-1.1536992490460158E-3</v>
          </cell>
          <cell r="AP98">
            <v>2.6801034001611677E-3</v>
          </cell>
          <cell r="AQ98">
            <v>1.4142013436346504E-2</v>
          </cell>
          <cell r="AR98">
            <v>1.4142006635665894E-2</v>
          </cell>
          <cell r="AS98">
            <v>1.4142006635665894E-2</v>
          </cell>
          <cell r="AT98">
            <v>1.4142006635665894E-2</v>
          </cell>
          <cell r="AU98">
            <v>1.4142006635665894E-2</v>
          </cell>
          <cell r="AV98">
            <v>1.4142006635665894E-2</v>
          </cell>
          <cell r="AW98">
            <v>1.4142006635665894E-2</v>
          </cell>
          <cell r="AX98">
            <v>1.4142006635665894E-2</v>
          </cell>
          <cell r="AY98">
            <v>1.4142006635665894E-2</v>
          </cell>
          <cell r="AZ98">
            <v>1.4142006635665894E-2</v>
          </cell>
          <cell r="BA98">
            <v>1.4142006635665894E-2</v>
          </cell>
          <cell r="BB98">
            <v>1.4142006635665894E-2</v>
          </cell>
          <cell r="BC98">
            <v>1.4142006635665894E-2</v>
          </cell>
          <cell r="BD98">
            <v>1.4142006635665894E-2</v>
          </cell>
          <cell r="BE98">
            <v>1.4142006635665894E-2</v>
          </cell>
          <cell r="BF98">
            <v>1.4142006635665894E-2</v>
          </cell>
          <cell r="BG98">
            <v>1.4142006635665894E-2</v>
          </cell>
          <cell r="BH98">
            <v>1.4142006635665894E-2</v>
          </cell>
          <cell r="BI98">
            <v>1.4142006635665894E-2</v>
          </cell>
          <cell r="BJ98">
            <v>1.4142006635665894E-2</v>
          </cell>
        </row>
        <row r="99">
          <cell r="B99">
            <v>85</v>
          </cell>
          <cell r="C99" t="str">
            <v>Reportadas</v>
          </cell>
          <cell r="E99">
            <v>-1.0548062378290146E-2</v>
          </cell>
          <cell r="F99">
            <v>1.7710863590880269E-2</v>
          </cell>
          <cell r="G99">
            <v>-9.5091776354839508E-3</v>
          </cell>
          <cell r="H99">
            <v>2.9079009494389477E-2</v>
          </cell>
          <cell r="I99">
            <v>-1.3198271133633172E-2</v>
          </cell>
          <cell r="J99">
            <v>-2.8632939824820583E-2</v>
          </cell>
          <cell r="K99">
            <v>9.2684456265743065E-3</v>
          </cell>
          <cell r="L99">
            <v>-1.2169396706678215E-2</v>
          </cell>
          <cell r="M99">
            <v>1.8111930716918495E-2</v>
          </cell>
          <cell r="N99">
            <v>5.4834354065659285E-3</v>
          </cell>
          <cell r="O99">
            <v>-2.328723360793078E-2</v>
          </cell>
          <cell r="P99">
            <v>1.7144815100968089E-2</v>
          </cell>
          <cell r="Q99">
            <v>1.6356169075932389E-2</v>
          </cell>
          <cell r="R99">
            <v>-4.512024061055081E-4</v>
          </cell>
          <cell r="S99">
            <v>-8.4078882166260666E-3</v>
          </cell>
          <cell r="T99">
            <v>7.1276517342117318E-3</v>
          </cell>
          <cell r="U99">
            <v>2.0558698469370376E-2</v>
          </cell>
          <cell r="V99">
            <v>-7.4423048344188225E-3</v>
          </cell>
          <cell r="W99">
            <v>-2.845594324329126E-4</v>
          </cell>
          <cell r="X99">
            <v>1.086707429528963E-2</v>
          </cell>
          <cell r="Y99">
            <v>-8.3226099370034556E-3</v>
          </cell>
          <cell r="Z99">
            <v>1.3127895864277483E-4</v>
          </cell>
          <cell r="AA99">
            <v>-1.6130571130362051E-2</v>
          </cell>
          <cell r="AB99">
            <v>-2.150302952357061E-2</v>
          </cell>
          <cell r="AC99">
            <v>-2.0325897831983242E-2</v>
          </cell>
          <cell r="AD99">
            <v>3.785755289759829E-3</v>
          </cell>
          <cell r="AE99">
            <v>7.7555280266096149E-3</v>
          </cell>
          <cell r="AF99">
            <v>-1.3614847833510496E-2</v>
          </cell>
          <cell r="AG99">
            <v>2.424023104273372E-2</v>
          </cell>
          <cell r="AH99">
            <v>4.3932806928402568E-4</v>
          </cell>
          <cell r="AI99">
            <v>-7.4071434660046287E-3</v>
          </cell>
          <cell r="AJ99">
            <v>8.1939038409018505E-3</v>
          </cell>
          <cell r="AK99">
            <v>1.5666317122092099E-2</v>
          </cell>
          <cell r="AL99">
            <v>3.348493200212796E-2</v>
          </cell>
          <cell r="AM99">
            <v>-1.1313540653315357E-2</v>
          </cell>
          <cell r="AN99">
            <v>5.4755926330429805E-3</v>
          </cell>
          <cell r="AO99">
            <v>-6.3269589307019952E-3</v>
          </cell>
          <cell r="AP99">
            <v>8.0734667875679983E-3</v>
          </cell>
          <cell r="AQ99">
            <v>-9.6127525643432826E-3</v>
          </cell>
          <cell r="AR99">
            <v>-9.61274653673172E-3</v>
          </cell>
          <cell r="AS99">
            <v>-9.61274653673172E-3</v>
          </cell>
          <cell r="AT99">
            <v>-9.61274653673172E-3</v>
          </cell>
          <cell r="AU99">
            <v>-9.61274653673172E-3</v>
          </cell>
          <cell r="AV99">
            <v>-9.61274653673172E-3</v>
          </cell>
          <cell r="AW99">
            <v>-9.61274653673172E-3</v>
          </cell>
          <cell r="AX99">
            <v>-9.61274653673172E-3</v>
          </cell>
          <cell r="AY99">
            <v>-9.61274653673172E-3</v>
          </cell>
          <cell r="AZ99">
            <v>-9.61274653673172E-3</v>
          </cell>
          <cell r="BA99">
            <v>-9.61274653673172E-3</v>
          </cell>
          <cell r="BB99">
            <v>-9.61274653673172E-3</v>
          </cell>
          <cell r="BC99">
            <v>-9.61274653673172E-3</v>
          </cell>
          <cell r="BD99">
            <v>-9.61274653673172E-3</v>
          </cell>
          <cell r="BE99">
            <v>-9.61274653673172E-3</v>
          </cell>
          <cell r="BF99">
            <v>-9.61274653673172E-3</v>
          </cell>
          <cell r="BG99">
            <v>-9.61274653673172E-3</v>
          </cell>
          <cell r="BH99">
            <v>-9.61274653673172E-3</v>
          </cell>
          <cell r="BI99">
            <v>-9.61274653673172E-3</v>
          </cell>
          <cell r="BJ99">
            <v>-9.61274653673172E-3</v>
          </cell>
        </row>
        <row r="100">
          <cell r="B100">
            <v>86</v>
          </cell>
          <cell r="C100" t="str">
            <v>En Préstamo o Garantía</v>
          </cell>
          <cell r="E100">
            <v>5.0956815264205473E-3</v>
          </cell>
          <cell r="F100">
            <v>2.0281584128504712E-3</v>
          </cell>
          <cell r="G100">
            <v>6.6754351904406428E-4</v>
          </cell>
          <cell r="H100">
            <v>-4.4339353941196188E-3</v>
          </cell>
          <cell r="I100">
            <v>8.1778832448871075E-3</v>
          </cell>
          <cell r="J100">
            <v>1.2821259966576237E-2</v>
          </cell>
          <cell r="K100">
            <v>-1.746625090700088E-2</v>
          </cell>
          <cell r="L100">
            <v>2.8583020309716212E-3</v>
          </cell>
          <cell r="M100">
            <v>1.3411367380252531E-2</v>
          </cell>
          <cell r="N100">
            <v>-1.5797928580197351E-2</v>
          </cell>
          <cell r="O100">
            <v>2.0085115759789787E-2</v>
          </cell>
          <cell r="P100">
            <v>-1.553920357564624E-3</v>
          </cell>
          <cell r="Q100">
            <v>-6.8494183470617503E-3</v>
          </cell>
          <cell r="R100">
            <v>2.7103070522630786E-2</v>
          </cell>
          <cell r="S100">
            <v>-8.4278606588994789E-3</v>
          </cell>
          <cell r="T100">
            <v>-6.6768116886183962E-3</v>
          </cell>
          <cell r="U100">
            <v>-4.07862420735456E-3</v>
          </cell>
          <cell r="V100">
            <v>-1.3188307776561055E-2</v>
          </cell>
          <cell r="W100">
            <v>8.6725982210142313E-3</v>
          </cell>
          <cell r="X100">
            <v>2.9798604131498624E-4</v>
          </cell>
          <cell r="Y100">
            <v>5.0755372204983606E-3</v>
          </cell>
          <cell r="Z100">
            <v>-1.1406304793988013E-2</v>
          </cell>
          <cell r="AA100">
            <v>7.2036615095981207E-3</v>
          </cell>
          <cell r="AB100">
            <v>4.0247103358338338E-3</v>
          </cell>
          <cell r="AC100">
            <v>-6.8232795466796684E-3</v>
          </cell>
          <cell r="AD100">
            <v>1.3439690703389351E-2</v>
          </cell>
          <cell r="AE100">
            <v>1.8418486500323406E-3</v>
          </cell>
          <cell r="AF100">
            <v>-9.805398963564152E-4</v>
          </cell>
          <cell r="AG100">
            <v>-8.5828705260122262E-3</v>
          </cell>
          <cell r="AH100">
            <v>1.1975090156990387E-3</v>
          </cell>
          <cell r="AI100">
            <v>-2.0270657469204298E-3</v>
          </cell>
          <cell r="AJ100">
            <v>4.8900623020143794E-3</v>
          </cell>
          <cell r="AK100">
            <v>-6.1733055978594464E-3</v>
          </cell>
          <cell r="AL100">
            <v>-2.4363488436846482E-2</v>
          </cell>
          <cell r="AM100">
            <v>1.2949512678647471E-2</v>
          </cell>
          <cell r="AN100">
            <v>1.2717556477809949E-4</v>
          </cell>
          <cell r="AO100">
            <v>2.0149221404829075E-2</v>
          </cell>
          <cell r="AP100">
            <v>2.6371439276919456E-3</v>
          </cell>
          <cell r="AQ100">
            <v>-2.5659178767353241E-3</v>
          </cell>
          <cell r="AR100">
            <v>-2.5659166276454926E-3</v>
          </cell>
          <cell r="AS100">
            <v>-2.5659166276454926E-3</v>
          </cell>
          <cell r="AT100">
            <v>-2.5659166276454926E-3</v>
          </cell>
          <cell r="AU100">
            <v>-2.5659166276454926E-3</v>
          </cell>
          <cell r="AV100">
            <v>-2.5659166276454926E-3</v>
          </cell>
          <cell r="AW100">
            <v>-2.5659166276454926E-3</v>
          </cell>
          <cell r="AX100">
            <v>-2.5659166276454926E-3</v>
          </cell>
          <cell r="AY100">
            <v>-2.5659166276454926E-3</v>
          </cell>
          <cell r="AZ100">
            <v>-2.5659166276454926E-3</v>
          </cell>
          <cell r="BA100">
            <v>-2.5659166276454926E-3</v>
          </cell>
          <cell r="BB100">
            <v>-2.5659166276454926E-3</v>
          </cell>
          <cell r="BC100">
            <v>-2.5659166276454926E-3</v>
          </cell>
          <cell r="BD100">
            <v>-2.5659166276454926E-3</v>
          </cell>
          <cell r="BE100">
            <v>-2.5659166276454926E-3</v>
          </cell>
          <cell r="BF100">
            <v>-2.5659166276454926E-3</v>
          </cell>
          <cell r="BG100">
            <v>-2.5659166276454926E-3</v>
          </cell>
          <cell r="BH100">
            <v>-2.5659166276454926E-3</v>
          </cell>
          <cell r="BI100">
            <v>-2.5659166276454926E-3</v>
          </cell>
          <cell r="BJ100">
            <v>-2.5659166276454926E-3</v>
          </cell>
        </row>
        <row r="101">
          <cell r="B101">
            <v>87</v>
          </cell>
          <cell r="C101" t="str">
            <v>Titulos disponibles para la venta</v>
          </cell>
          <cell r="E101">
            <v>-1.2546756053682467E-2</v>
          </cell>
          <cell r="F101">
            <v>4.5403756851919025E-3</v>
          </cell>
          <cell r="G101">
            <v>-1.426275411866712E-2</v>
          </cell>
          <cell r="H101">
            <v>4.8261804334950864E-4</v>
          </cell>
          <cell r="I101">
            <v>-5.2747179527266735E-3</v>
          </cell>
          <cell r="J101">
            <v>5.9618471252525784E-3</v>
          </cell>
          <cell r="K101">
            <v>-1.4015682840512467E-5</v>
          </cell>
          <cell r="L101">
            <v>1.5811828340405731E-3</v>
          </cell>
          <cell r="M101">
            <v>-3.1833629473692199E-3</v>
          </cell>
          <cell r="N101">
            <v>2.9075211947265922E-3</v>
          </cell>
          <cell r="O101">
            <v>-3.8726092852480604E-3</v>
          </cell>
          <cell r="P101">
            <v>-5.0964501092941317E-3</v>
          </cell>
          <cell r="Q101">
            <v>3.2231445231976907E-4</v>
          </cell>
          <cell r="R101">
            <v>1.8758915164997225E-4</v>
          </cell>
          <cell r="S101">
            <v>4.3890260520116492E-3</v>
          </cell>
          <cell r="T101">
            <v>3.6366261803662953E-3</v>
          </cell>
          <cell r="U101">
            <v>-2.5988835730661602E-3</v>
          </cell>
          <cell r="V101">
            <v>2.8383540764450738E-3</v>
          </cell>
          <cell r="W101">
            <v>-1.686998360238362E-3</v>
          </cell>
          <cell r="X101">
            <v>1.0422501985170793E-2</v>
          </cell>
          <cell r="Y101">
            <v>-3.9706443759398996E-3</v>
          </cell>
          <cell r="Z101">
            <v>-9.976137970321583E-3</v>
          </cell>
          <cell r="AA101">
            <v>-5.2386681730177964E-4</v>
          </cell>
          <cell r="AB101">
            <v>1.1706890873468961E-3</v>
          </cell>
          <cell r="AC101">
            <v>2.3813069989409852E-3</v>
          </cell>
          <cell r="AD101">
            <v>4.1759774608567252E-3</v>
          </cell>
          <cell r="AE101">
            <v>-1.4997908955793754E-3</v>
          </cell>
          <cell r="AF101">
            <v>1.2614668696552978E-2</v>
          </cell>
          <cell r="AG101">
            <v>-3.2667610380944512E-4</v>
          </cell>
          <cell r="AH101">
            <v>2.2723666650145274E-3</v>
          </cell>
          <cell r="AI101">
            <v>3.420954031348844E-3</v>
          </cell>
          <cell r="AJ101">
            <v>-2.2627026499842801E-3</v>
          </cell>
          <cell r="AK101">
            <v>1.6192840137427555E-3</v>
          </cell>
          <cell r="AL101">
            <v>-1.1797805811247383E-2</v>
          </cell>
          <cell r="AM101">
            <v>-3.1084518494978314E-3</v>
          </cell>
          <cell r="AN101">
            <v>4.4479944723073567E-3</v>
          </cell>
          <cell r="AO101">
            <v>6.2863929051665685E-3</v>
          </cell>
          <cell r="AP101">
            <v>1.0221051797689493E-2</v>
          </cell>
          <cell r="AQ101">
            <v>-1.7748092676138624E-2</v>
          </cell>
          <cell r="AR101">
            <v>-1.7748087644577026E-2</v>
          </cell>
          <cell r="AS101">
            <v>-1.7748087644577026E-2</v>
          </cell>
          <cell r="AT101">
            <v>-1.7748087644577026E-2</v>
          </cell>
          <cell r="AU101">
            <v>-1.7748087644577026E-2</v>
          </cell>
          <cell r="AV101">
            <v>-1.7748087644577026E-2</v>
          </cell>
          <cell r="AW101">
            <v>-1.7748087644577026E-2</v>
          </cell>
          <cell r="AX101">
            <v>-1.7748087644577026E-2</v>
          </cell>
          <cell r="AY101">
            <v>-1.7748087644577026E-2</v>
          </cell>
          <cell r="AZ101">
            <v>-1.7748087644577026E-2</v>
          </cell>
          <cell r="BA101">
            <v>-1.7748087644577026E-2</v>
          </cell>
          <cell r="BB101">
            <v>-1.7748087644577026E-2</v>
          </cell>
          <cell r="BC101">
            <v>-1.7748087644577026E-2</v>
          </cell>
          <cell r="BD101">
            <v>-1.7748087644577026E-2</v>
          </cell>
          <cell r="BE101">
            <v>-1.7748087644577026E-2</v>
          </cell>
          <cell r="BF101">
            <v>-1.7748087644577026E-2</v>
          </cell>
          <cell r="BG101">
            <v>-1.7748087644577026E-2</v>
          </cell>
          <cell r="BH101">
            <v>-1.7748087644577026E-2</v>
          </cell>
          <cell r="BI101">
            <v>-1.7748087644577026E-2</v>
          </cell>
          <cell r="BJ101">
            <v>-1.7748087644577026E-2</v>
          </cell>
        </row>
        <row r="102">
          <cell r="B102">
            <v>88</v>
          </cell>
          <cell r="C102" t="str">
            <v>Sin restricción</v>
          </cell>
          <cell r="E102">
            <v>1.4645217999999098E-2</v>
          </cell>
          <cell r="F102">
            <v>-1.3751850062032325E-2</v>
          </cell>
          <cell r="G102">
            <v>1.0003581347552781E-2</v>
          </cell>
          <cell r="H102">
            <v>1.2335819629474214E-2</v>
          </cell>
          <cell r="I102">
            <v>-1.4917524252843897E-2</v>
          </cell>
          <cell r="J102">
            <v>1.5039912055979984E-2</v>
          </cell>
          <cell r="K102">
            <v>5.332158970740436E-3</v>
          </cell>
          <cell r="L102">
            <v>5.2790111273325682E-3</v>
          </cell>
          <cell r="M102">
            <v>-3.2597888747348536E-2</v>
          </cell>
          <cell r="N102">
            <v>1.1989605796029149E-3</v>
          </cell>
          <cell r="O102">
            <v>7.3627942710450239E-3</v>
          </cell>
          <cell r="P102">
            <v>-6.6428246582572598E-3</v>
          </cell>
          <cell r="Q102">
            <v>-9.2995744000851765E-3</v>
          </cell>
          <cell r="R102">
            <v>5.9162050349165045E-4</v>
          </cell>
          <cell r="S102">
            <v>3.8707077852789817E-3</v>
          </cell>
          <cell r="T102">
            <v>1.1022227797329372E-2</v>
          </cell>
          <cell r="U102">
            <v>-3.95769144964319E-3</v>
          </cell>
          <cell r="V102">
            <v>5.4520899998797973E-4</v>
          </cell>
          <cell r="W102">
            <v>1.5084151403301008E-3</v>
          </cell>
          <cell r="X102">
            <v>-1.9567579251147937E-4</v>
          </cell>
          <cell r="Y102">
            <v>3.9162164985688253E-3</v>
          </cell>
          <cell r="Z102">
            <v>8.7715619722981905E-3</v>
          </cell>
          <cell r="AA102">
            <v>-5.1498807942410227E-3</v>
          </cell>
          <cell r="AB102">
            <v>3.8379329346895433E-4</v>
          </cell>
          <cell r="AC102">
            <v>-4.6468224259411245E-3</v>
          </cell>
          <cell r="AD102">
            <v>-2.1205530281835361E-3</v>
          </cell>
          <cell r="AE102">
            <v>7.8261238267445937E-3</v>
          </cell>
          <cell r="AF102">
            <v>-6.5992610056245238E-4</v>
          </cell>
          <cell r="AG102">
            <v>-6.948258335194326E-3</v>
          </cell>
          <cell r="AH102">
            <v>4.4899569461055409E-3</v>
          </cell>
          <cell r="AI102">
            <v>-3.0030808395810384E-3</v>
          </cell>
          <cell r="AJ102">
            <v>-4.6694347497886202E-3</v>
          </cell>
          <cell r="AK102">
            <v>7.1393457286141153E-3</v>
          </cell>
          <cell r="AL102">
            <v>1.5663735133370875E-3</v>
          </cell>
          <cell r="AM102">
            <v>1.5900484008794319E-2</v>
          </cell>
          <cell r="AN102">
            <v>-2.4738474832031176E-3</v>
          </cell>
          <cell r="AO102">
            <v>3.4821934349294412E-3</v>
          </cell>
          <cell r="AP102">
            <v>4.2458934491457212E-4</v>
          </cell>
          <cell r="AQ102">
            <v>-4.3629768939025676E-3</v>
          </cell>
          <cell r="AR102">
            <v>-4.3629743158817291E-3</v>
          </cell>
          <cell r="AS102">
            <v>-4.3629743158817291E-3</v>
          </cell>
          <cell r="AT102">
            <v>-4.3629743158817291E-3</v>
          </cell>
          <cell r="AU102">
            <v>-4.3629743158817291E-3</v>
          </cell>
          <cell r="AV102">
            <v>-4.3629743158817291E-3</v>
          </cell>
          <cell r="AW102">
            <v>-4.3629743158817291E-3</v>
          </cell>
          <cell r="AX102">
            <v>-4.3629743158817291E-3</v>
          </cell>
          <cell r="AY102">
            <v>-4.3629743158817291E-3</v>
          </cell>
          <cell r="AZ102">
            <v>-4.3629743158817291E-3</v>
          </cell>
          <cell r="BA102">
            <v>-4.3629743158817291E-3</v>
          </cell>
          <cell r="BB102">
            <v>-4.3629743158817291E-3</v>
          </cell>
          <cell r="BC102">
            <v>-4.3629743158817291E-3</v>
          </cell>
          <cell r="BD102">
            <v>-4.3629743158817291E-3</v>
          </cell>
          <cell r="BE102">
            <v>-4.3629743158817291E-3</v>
          </cell>
          <cell r="BF102">
            <v>-4.3629743158817291E-3</v>
          </cell>
          <cell r="BG102">
            <v>-4.3629743158817291E-3</v>
          </cell>
          <cell r="BH102">
            <v>-4.3629743158817291E-3</v>
          </cell>
          <cell r="BI102">
            <v>-4.3629743158817291E-3</v>
          </cell>
          <cell r="BJ102">
            <v>-4.3629743158817291E-3</v>
          </cell>
        </row>
        <row r="103">
          <cell r="B103">
            <v>89</v>
          </cell>
          <cell r="C103" t="str">
            <v>Reportadas</v>
          </cell>
          <cell r="E103">
            <v>-2.7177263879469019E-2</v>
          </cell>
          <cell r="F103">
            <v>1.8201456070378291E-2</v>
          </cell>
          <cell r="G103">
            <v>-2.428320624819548E-2</v>
          </cell>
          <cell r="H103">
            <v>-1.4599061918826213E-2</v>
          </cell>
          <cell r="I103">
            <v>1.189909267098338E-2</v>
          </cell>
          <cell r="J103">
            <v>-8.7512447435967519E-3</v>
          </cell>
          <cell r="K103">
            <v>-5.4111969840098528E-3</v>
          </cell>
          <cell r="L103">
            <v>-3.6740591330326755E-3</v>
          </cell>
          <cell r="M103">
            <v>2.9432917317145882E-2</v>
          </cell>
          <cell r="N103">
            <v>1.68679574493312E-3</v>
          </cell>
          <cell r="O103">
            <v>-1.1196091114530446E-2</v>
          </cell>
          <cell r="P103">
            <v>1.5567620423470735E-3</v>
          </cell>
          <cell r="Q103">
            <v>9.5556117065964952E-3</v>
          </cell>
          <cell r="R103">
            <v>-3.3049184730168935E-4</v>
          </cell>
          <cell r="S103">
            <v>-4.3572453010773393E-5</v>
          </cell>
          <cell r="T103">
            <v>-6.8426851926751547E-3</v>
          </cell>
          <cell r="U103">
            <v>1.3840442289250465E-3</v>
          </cell>
          <cell r="V103">
            <v>2.2985660455591278E-3</v>
          </cell>
          <cell r="W103">
            <v>-3.1628983420415729E-3</v>
          </cell>
          <cell r="X103">
            <v>3.7739958724594541E-3</v>
          </cell>
          <cell r="Y103">
            <v>-1.021521394854244E-3</v>
          </cell>
          <cell r="Z103">
            <v>-1.8763612217743975E-2</v>
          </cell>
          <cell r="AA103">
            <v>4.5574031332910048E-3</v>
          </cell>
          <cell r="AB103">
            <v>7.8399487973565551E-4</v>
          </cell>
          <cell r="AC103">
            <v>6.8581961251261425E-3</v>
          </cell>
          <cell r="AD103">
            <v>3.4865672633890704E-3</v>
          </cell>
          <cell r="AE103">
            <v>-6.621716143864885E-3</v>
          </cell>
          <cell r="AF103">
            <v>1.3418179580363461E-2</v>
          </cell>
          <cell r="AG103">
            <v>6.777172221032482E-3</v>
          </cell>
          <cell r="AH103">
            <v>-2.2265618668752124E-3</v>
          </cell>
          <cell r="AI103">
            <v>6.4164181257299613E-3</v>
          </cell>
          <cell r="AJ103">
            <v>2.425385886906023E-3</v>
          </cell>
          <cell r="AK103">
            <v>-5.5108249408470505E-3</v>
          </cell>
          <cell r="AL103">
            <v>-2.9565239990789999E-2</v>
          </cell>
          <cell r="AM103">
            <v>-1.0725004898495052E-2</v>
          </cell>
          <cell r="AN103">
            <v>1.484638346296064E-2</v>
          </cell>
          <cell r="AO103">
            <v>2.8299795720762091E-3</v>
          </cell>
          <cell r="AP103">
            <v>9.732599807848491E-3</v>
          </cell>
          <cell r="AQ103">
            <v>-1.3306209786334081E-2</v>
          </cell>
          <cell r="AR103">
            <v>-1.3306207954883575E-2</v>
          </cell>
          <cell r="AS103">
            <v>-1.3306207954883575E-2</v>
          </cell>
          <cell r="AT103">
            <v>-1.3306207954883575E-2</v>
          </cell>
          <cell r="AU103">
            <v>-1.3306207954883575E-2</v>
          </cell>
          <cell r="AV103">
            <v>-1.3306207954883575E-2</v>
          </cell>
          <cell r="AW103">
            <v>-1.3306207954883575E-2</v>
          </cell>
          <cell r="AX103">
            <v>-1.3306207954883575E-2</v>
          </cell>
          <cell r="AY103">
            <v>-1.3306207954883575E-2</v>
          </cell>
          <cell r="AZ103">
            <v>-1.3306207954883575E-2</v>
          </cell>
          <cell r="BA103">
            <v>-1.3306207954883575E-2</v>
          </cell>
          <cell r="BB103">
            <v>-1.3306207954883575E-2</v>
          </cell>
          <cell r="BC103">
            <v>-1.3306207954883575E-2</v>
          </cell>
          <cell r="BD103">
            <v>-1.3306207954883575E-2</v>
          </cell>
          <cell r="BE103">
            <v>-1.3306207954883575E-2</v>
          </cell>
          <cell r="BF103">
            <v>-1.3306207954883575E-2</v>
          </cell>
          <cell r="BG103">
            <v>-1.3306207954883575E-2</v>
          </cell>
          <cell r="BH103">
            <v>-1.3306207954883575E-2</v>
          </cell>
          <cell r="BI103">
            <v>-1.3306207954883575E-2</v>
          </cell>
          <cell r="BJ103">
            <v>-1.3306207954883575E-2</v>
          </cell>
        </row>
        <row r="104">
          <cell r="B104">
            <v>90</v>
          </cell>
          <cell r="C104" t="str">
            <v>En Préstamo o Garantía</v>
          </cell>
          <cell r="E104">
            <v>-1.4710174212544699E-5</v>
          </cell>
          <cell r="F104">
            <v>9.0769676845933777E-5</v>
          </cell>
          <cell r="G104">
            <v>1.6870781975568275E-5</v>
          </cell>
          <cell r="H104">
            <v>2.745860332701514E-3</v>
          </cell>
          <cell r="I104">
            <v>-2.2562863708661491E-3</v>
          </cell>
          <cell r="J104">
            <v>-3.2682018713066894E-4</v>
          </cell>
          <cell r="K104">
            <v>6.5022330428911421E-5</v>
          </cell>
          <cell r="L104">
            <v>-2.3769160259320553E-5</v>
          </cell>
          <cell r="M104">
            <v>-1.8391517166556738E-5</v>
          </cell>
          <cell r="N104">
            <v>2.1764870190567245E-5</v>
          </cell>
          <cell r="O104">
            <v>-3.9312441762647736E-5</v>
          </cell>
          <cell r="P104">
            <v>-1.0387493383956026E-5</v>
          </cell>
          <cell r="Q104">
            <v>6.6277145808446808E-5</v>
          </cell>
          <cell r="R104">
            <v>-7.353950453998343E-5</v>
          </cell>
          <cell r="S104">
            <v>5.618907197434454E-4</v>
          </cell>
          <cell r="T104">
            <v>-5.4291642428793373E-4</v>
          </cell>
          <cell r="U104">
            <v>-2.5236352348002758E-5</v>
          </cell>
          <cell r="V104">
            <v>-5.4209691020314912E-6</v>
          </cell>
          <cell r="W104">
            <v>-3.2515158526898527E-5</v>
          </cell>
          <cell r="X104">
            <v>6.8441819052228164E-3</v>
          </cell>
          <cell r="Y104">
            <v>-6.8653394796544826E-3</v>
          </cell>
          <cell r="Z104">
            <v>1.591227512420107E-5</v>
          </cell>
          <cell r="AA104">
            <v>6.8610843648244453E-5</v>
          </cell>
          <cell r="AB104">
            <v>2.9009141422774078E-6</v>
          </cell>
          <cell r="AC104">
            <v>1.6993329975597876E-4</v>
          </cell>
          <cell r="AD104">
            <v>2.8099632256511956E-3</v>
          </cell>
          <cell r="AE104">
            <v>-2.7041985784590971E-3</v>
          </cell>
          <cell r="AF104">
            <v>-1.4358478324802957E-4</v>
          </cell>
          <cell r="AG104">
            <v>-1.5558998964759427E-4</v>
          </cell>
          <cell r="AH104">
            <v>8.9715857841944592E-6</v>
          </cell>
          <cell r="AI104">
            <v>7.6167451999285688E-6</v>
          </cell>
          <cell r="AJ104">
            <v>-1.8653787101685247E-5</v>
          </cell>
          <cell r="AK104">
            <v>-9.2367740243096304E-6</v>
          </cell>
          <cell r="AL104">
            <v>1.6201060666205511E-2</v>
          </cell>
          <cell r="AM104">
            <v>-8.2839309597970891E-3</v>
          </cell>
          <cell r="AN104">
            <v>-7.9245415074501533E-3</v>
          </cell>
          <cell r="AO104">
            <v>-2.5780101839090967E-5</v>
          </cell>
          <cell r="AP104">
            <v>6.3862644926417317E-5</v>
          </cell>
          <cell r="AQ104">
            <v>-7.890599590196657E-5</v>
          </cell>
          <cell r="AR104">
            <v>-7.8905955888330936E-5</v>
          </cell>
          <cell r="AS104">
            <v>-7.8905955888330936E-5</v>
          </cell>
          <cell r="AT104">
            <v>-7.8905955888330936E-5</v>
          </cell>
          <cell r="AU104">
            <v>-7.8905955888330936E-5</v>
          </cell>
          <cell r="AV104">
            <v>-7.8905955888330936E-5</v>
          </cell>
          <cell r="AW104">
            <v>-7.8905955888330936E-5</v>
          </cell>
          <cell r="AX104">
            <v>-7.8905955888330936E-5</v>
          </cell>
          <cell r="AY104">
            <v>-7.8905955888330936E-5</v>
          </cell>
          <cell r="AZ104">
            <v>-7.8905955888330936E-5</v>
          </cell>
          <cell r="BA104">
            <v>-7.8905955888330936E-5</v>
          </cell>
          <cell r="BB104">
            <v>-7.8905955888330936E-5</v>
          </cell>
          <cell r="BC104">
            <v>-7.8905955888330936E-5</v>
          </cell>
          <cell r="BD104">
            <v>-7.8905955888330936E-5</v>
          </cell>
          <cell r="BE104">
            <v>-7.8905955888330936E-5</v>
          </cell>
          <cell r="BF104">
            <v>-7.8905955888330936E-5</v>
          </cell>
          <cell r="BG104">
            <v>-7.8905955888330936E-5</v>
          </cell>
          <cell r="BH104">
            <v>-7.8905955888330936E-5</v>
          </cell>
          <cell r="BI104">
            <v>-7.8905955888330936E-5</v>
          </cell>
          <cell r="BJ104">
            <v>-7.8905955888330936E-5</v>
          </cell>
        </row>
        <row r="105">
          <cell r="B105">
            <v>91</v>
          </cell>
          <cell r="C105" t="str">
            <v>Titulos conservados a vencimiento</v>
          </cell>
          <cell r="E105">
            <v>-3.1711967918431581E-4</v>
          </cell>
          <cell r="F105">
            <v>-5.5240735793749517E-4</v>
          </cell>
          <cell r="G105">
            <v>4.8274479540430168E-4</v>
          </cell>
          <cell r="H105">
            <v>1.5698323491647632E-4</v>
          </cell>
          <cell r="I105">
            <v>-3.4031483058975451E-4</v>
          </cell>
          <cell r="J105">
            <v>-9.3301130112678071E-5</v>
          </cell>
          <cell r="K105">
            <v>-5.2320974563853026E-5</v>
          </cell>
          <cell r="L105">
            <v>1.4212890098456131E-4</v>
          </cell>
          <cell r="M105">
            <v>-7.0277101947940207E-4</v>
          </cell>
          <cell r="N105">
            <v>1.6194287692060036E-4</v>
          </cell>
          <cell r="O105">
            <v>1.2076226447110816E-4</v>
          </cell>
          <cell r="P105">
            <v>3.6436222611513358E-5</v>
          </cell>
          <cell r="Q105">
            <v>-1.6181884578978997E-4</v>
          </cell>
          <cell r="R105">
            <v>-1.0081795727836726E-4</v>
          </cell>
          <cell r="S105">
            <v>-2.132229975347795E-4</v>
          </cell>
          <cell r="T105">
            <v>3.0711881578712394E-4</v>
          </cell>
          <cell r="U105">
            <v>-3.5290793952210547E-4</v>
          </cell>
          <cell r="V105">
            <v>3.8995632332781797E-4</v>
          </cell>
          <cell r="W105">
            <v>-3.0483084524016851E-4</v>
          </cell>
          <cell r="X105">
            <v>-1.9067392079937309E-5</v>
          </cell>
          <cell r="Y105">
            <v>3.7817676849167745E-5</v>
          </cell>
          <cell r="Z105">
            <v>3.6467661456483433E-4</v>
          </cell>
          <cell r="AA105">
            <v>2.1887233073767352E-4</v>
          </cell>
          <cell r="AB105">
            <v>4.352548205301468E-5</v>
          </cell>
          <cell r="AC105">
            <v>2.9668806626945154E-4</v>
          </cell>
          <cell r="AD105">
            <v>-3.2580868425725884E-4</v>
          </cell>
          <cell r="AE105">
            <v>1.7812742391524507E-4</v>
          </cell>
          <cell r="AF105">
            <v>-1.5263561437322409E-4</v>
          </cell>
          <cell r="AG105">
            <v>-3.470043222055328E-4</v>
          </cell>
          <cell r="AH105">
            <v>-2.3051974024776434E-4</v>
          </cell>
          <cell r="AI105">
            <v>3.420952755170438E-4</v>
          </cell>
          <cell r="AJ105">
            <v>-1.9166367818257944E-4</v>
          </cell>
          <cell r="AK105">
            <v>-2.5351107452416428E-4</v>
          </cell>
          <cell r="AL105">
            <v>-9.4424597279275588E-5</v>
          </cell>
          <cell r="AM105">
            <v>-1.6512175846669988E-4</v>
          </cell>
          <cell r="AN105">
            <v>9.3036274395386087E-5</v>
          </cell>
          <cell r="AO105">
            <v>-3.4469401339154611E-4</v>
          </cell>
          <cell r="AP105">
            <v>-5.1642692264920048E-4</v>
          </cell>
          <cell r="AQ105">
            <v>4.2332798168568352E-4</v>
          </cell>
          <cell r="AR105">
            <v>4.2332778684794903E-4</v>
          </cell>
          <cell r="AS105">
            <v>4.2332778684794903E-4</v>
          </cell>
          <cell r="AT105">
            <v>4.2332778684794903E-4</v>
          </cell>
          <cell r="AU105">
            <v>4.2332778684794903E-4</v>
          </cell>
          <cell r="AV105">
            <v>4.2332778684794903E-4</v>
          </cell>
          <cell r="AW105">
            <v>4.2332778684794903E-4</v>
          </cell>
          <cell r="AX105">
            <v>4.2332778684794903E-4</v>
          </cell>
          <cell r="AY105">
            <v>4.2332778684794903E-4</v>
          </cell>
          <cell r="AZ105">
            <v>4.2332778684794903E-4</v>
          </cell>
          <cell r="BA105">
            <v>4.2332778684794903E-4</v>
          </cell>
          <cell r="BB105">
            <v>4.2332778684794903E-4</v>
          </cell>
          <cell r="BC105">
            <v>4.2332778684794903E-4</v>
          </cell>
          <cell r="BD105">
            <v>4.2332778684794903E-4</v>
          </cell>
          <cell r="BE105">
            <v>4.2332778684794903E-4</v>
          </cell>
          <cell r="BF105">
            <v>4.2332778684794903E-4</v>
          </cell>
          <cell r="BG105">
            <v>4.2332778684794903E-4</v>
          </cell>
          <cell r="BH105">
            <v>4.2332778684794903E-4</v>
          </cell>
          <cell r="BI105">
            <v>4.2332778684794903E-4</v>
          </cell>
          <cell r="BJ105">
            <v>4.2332778684794903E-4</v>
          </cell>
        </row>
        <row r="106">
          <cell r="B106">
            <v>92</v>
          </cell>
          <cell r="C106" t="str">
            <v>Sin restricción</v>
          </cell>
          <cell r="E106">
            <v>-3.1711967918431581E-4</v>
          </cell>
          <cell r="F106">
            <v>-5.5240735793749517E-4</v>
          </cell>
          <cell r="G106">
            <v>4.8274479540430168E-4</v>
          </cell>
          <cell r="H106">
            <v>1.5698323491647632E-4</v>
          </cell>
          <cell r="I106">
            <v>-3.4031483058975451E-4</v>
          </cell>
          <cell r="J106">
            <v>-9.3301130112678071E-5</v>
          </cell>
          <cell r="K106">
            <v>-5.2320974563853026E-5</v>
          </cell>
          <cell r="L106">
            <v>1.4212890098456131E-4</v>
          </cell>
          <cell r="M106">
            <v>-7.0277101947940207E-4</v>
          </cell>
          <cell r="N106">
            <v>1.6194287692060036E-4</v>
          </cell>
          <cell r="O106">
            <v>1.2076226447110816E-4</v>
          </cell>
          <cell r="P106">
            <v>3.6436222611513358E-5</v>
          </cell>
          <cell r="Q106">
            <v>-1.6181884578978997E-4</v>
          </cell>
          <cell r="R106">
            <v>-1.0081795727836726E-4</v>
          </cell>
          <cell r="S106">
            <v>-2.132229975347795E-4</v>
          </cell>
          <cell r="T106">
            <v>3.0711881578712394E-4</v>
          </cell>
          <cell r="U106">
            <v>-3.5290793952210547E-4</v>
          </cell>
          <cell r="V106">
            <v>3.8995632332781797E-4</v>
          </cell>
          <cell r="W106">
            <v>-3.0483084524016851E-4</v>
          </cell>
          <cell r="X106">
            <v>-1.9067392079937309E-5</v>
          </cell>
          <cell r="Y106">
            <v>3.7817676849167745E-5</v>
          </cell>
          <cell r="Z106">
            <v>3.6467661456483433E-4</v>
          </cell>
          <cell r="AA106">
            <v>2.1887233073767352E-4</v>
          </cell>
          <cell r="AB106">
            <v>4.352548205301468E-5</v>
          </cell>
          <cell r="AC106">
            <v>2.9668806626945154E-4</v>
          </cell>
          <cell r="AD106">
            <v>-3.2580868425725884E-4</v>
          </cell>
          <cell r="AE106">
            <v>1.7812742391524507E-4</v>
          </cell>
          <cell r="AF106">
            <v>-1.5263561437322409E-4</v>
          </cell>
          <cell r="AG106">
            <v>-3.470043222055328E-4</v>
          </cell>
          <cell r="AH106">
            <v>-2.3051974024776434E-4</v>
          </cell>
          <cell r="AI106">
            <v>3.420952755170438E-4</v>
          </cell>
          <cell r="AJ106">
            <v>-1.9166367818257944E-4</v>
          </cell>
          <cell r="AK106">
            <v>-2.5351107452416428E-4</v>
          </cell>
          <cell r="AL106">
            <v>-9.4424597279275588E-5</v>
          </cell>
          <cell r="AM106">
            <v>-1.6512175846669988E-4</v>
          </cell>
          <cell r="AN106">
            <v>9.3036274395386087E-5</v>
          </cell>
          <cell r="AO106">
            <v>-3.4469401339154611E-4</v>
          </cell>
          <cell r="AP106">
            <v>-5.1642692264920048E-4</v>
          </cell>
          <cell r="AQ106">
            <v>4.2332798168568352E-4</v>
          </cell>
          <cell r="AR106">
            <v>4.2332778684794903E-4</v>
          </cell>
          <cell r="AS106">
            <v>4.2332778684794903E-4</v>
          </cell>
          <cell r="AT106">
            <v>4.2332778684794903E-4</v>
          </cell>
          <cell r="AU106">
            <v>4.2332778684794903E-4</v>
          </cell>
          <cell r="AV106">
            <v>4.2332778684794903E-4</v>
          </cell>
          <cell r="AW106">
            <v>4.2332778684794903E-4</v>
          </cell>
          <cell r="AX106">
            <v>4.2332778684794903E-4</v>
          </cell>
          <cell r="AY106">
            <v>4.2332778684794903E-4</v>
          </cell>
          <cell r="AZ106">
            <v>4.2332778684794903E-4</v>
          </cell>
          <cell r="BA106">
            <v>4.2332778684794903E-4</v>
          </cell>
          <cell r="BB106">
            <v>4.2332778684794903E-4</v>
          </cell>
          <cell r="BC106">
            <v>4.2332778684794903E-4</v>
          </cell>
          <cell r="BD106">
            <v>4.2332778684794903E-4</v>
          </cell>
          <cell r="BE106">
            <v>4.2332778684794903E-4</v>
          </cell>
          <cell r="BF106">
            <v>4.2332778684794903E-4</v>
          </cell>
          <cell r="BG106">
            <v>4.2332778684794903E-4</v>
          </cell>
          <cell r="BH106">
            <v>4.2332778684794903E-4</v>
          </cell>
          <cell r="BI106">
            <v>4.2332778684794903E-4</v>
          </cell>
          <cell r="BJ106">
            <v>4.2332778684794903E-4</v>
          </cell>
        </row>
        <row r="107">
          <cell r="B107">
            <v>93</v>
          </cell>
          <cell r="C107" t="str">
            <v>Reportadas</v>
          </cell>
          <cell r="E107">
            <v>0</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E107">
            <v>0</v>
          </cell>
          <cell r="AF107">
            <v>0</v>
          </cell>
          <cell r="AG107">
            <v>0</v>
          </cell>
          <cell r="AH107">
            <v>0</v>
          </cell>
          <cell r="AI107">
            <v>0</v>
          </cell>
          <cell r="AJ107">
            <v>0</v>
          </cell>
          <cell r="AK107">
            <v>0</v>
          </cell>
          <cell r="AL107">
            <v>0</v>
          </cell>
          <cell r="AM107">
            <v>0</v>
          </cell>
          <cell r="AN107">
            <v>0</v>
          </cell>
          <cell r="AO107">
            <v>0</v>
          </cell>
          <cell r="AP107">
            <v>0</v>
          </cell>
          <cell r="AQ107">
            <v>0</v>
          </cell>
          <cell r="AR107">
            <v>0</v>
          </cell>
          <cell r="AS107">
            <v>0</v>
          </cell>
          <cell r="AT107">
            <v>0</v>
          </cell>
          <cell r="AU107">
            <v>0</v>
          </cell>
          <cell r="AV107">
            <v>0</v>
          </cell>
          <cell r="AW107">
            <v>0</v>
          </cell>
          <cell r="AX107">
            <v>0</v>
          </cell>
          <cell r="AY107">
            <v>0</v>
          </cell>
          <cell r="AZ107">
            <v>0</v>
          </cell>
          <cell r="BA107">
            <v>0</v>
          </cell>
          <cell r="BB107">
            <v>0</v>
          </cell>
          <cell r="BC107">
            <v>0</v>
          </cell>
          <cell r="BD107">
            <v>0</v>
          </cell>
          <cell r="BE107">
            <v>0</v>
          </cell>
          <cell r="BF107">
            <v>0</v>
          </cell>
          <cell r="BG107">
            <v>0</v>
          </cell>
          <cell r="BH107">
            <v>0</v>
          </cell>
          <cell r="BI107">
            <v>0</v>
          </cell>
          <cell r="BJ107">
            <v>0</v>
          </cell>
        </row>
        <row r="108">
          <cell r="B108">
            <v>94</v>
          </cell>
          <cell r="C108" t="str">
            <v>En Préstamo o Garantía</v>
          </cell>
          <cell r="E108">
            <v>0</v>
          </cell>
          <cell r="F108">
            <v>0</v>
          </cell>
          <cell r="G108">
            <v>0</v>
          </cell>
          <cell r="H108">
            <v>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cell r="AD108">
            <v>0</v>
          </cell>
          <cell r="AE108">
            <v>0</v>
          </cell>
          <cell r="AF108">
            <v>0</v>
          </cell>
          <cell r="AG108">
            <v>0</v>
          </cell>
          <cell r="AH108">
            <v>0</v>
          </cell>
          <cell r="AI108">
            <v>0</v>
          </cell>
          <cell r="AJ108">
            <v>0</v>
          </cell>
          <cell r="AK108">
            <v>0</v>
          </cell>
          <cell r="AL108">
            <v>0</v>
          </cell>
          <cell r="AM108">
            <v>0</v>
          </cell>
          <cell r="AN108">
            <v>0</v>
          </cell>
          <cell r="AO108">
            <v>0</v>
          </cell>
          <cell r="AP108">
            <v>0</v>
          </cell>
          <cell r="AQ108">
            <v>0</v>
          </cell>
          <cell r="AR108">
            <v>0</v>
          </cell>
          <cell r="AS108">
            <v>0</v>
          </cell>
          <cell r="AT108">
            <v>0</v>
          </cell>
          <cell r="AU108">
            <v>0</v>
          </cell>
          <cell r="AV108">
            <v>0</v>
          </cell>
          <cell r="AW108">
            <v>0</v>
          </cell>
          <cell r="AX108">
            <v>0</v>
          </cell>
          <cell r="AY108">
            <v>0</v>
          </cell>
          <cell r="AZ108">
            <v>0</v>
          </cell>
          <cell r="BA108">
            <v>0</v>
          </cell>
          <cell r="BB108">
            <v>0</v>
          </cell>
          <cell r="BC108">
            <v>0</v>
          </cell>
          <cell r="BD108">
            <v>0</v>
          </cell>
          <cell r="BE108">
            <v>0</v>
          </cell>
          <cell r="BF108">
            <v>0</v>
          </cell>
          <cell r="BG108">
            <v>0</v>
          </cell>
          <cell r="BH108">
            <v>0</v>
          </cell>
          <cell r="BI108">
            <v>0</v>
          </cell>
          <cell r="BJ108">
            <v>0</v>
          </cell>
        </row>
        <row r="110">
          <cell r="B110" t="str">
            <v>Derivados</v>
          </cell>
        </row>
        <row r="111">
          <cell r="B111">
            <v>95</v>
          </cell>
          <cell r="C111" t="str">
            <v>Derivados (Posición neta)</v>
          </cell>
          <cell r="E111">
            <v>1.0070712167309049E-3</v>
          </cell>
          <cell r="F111">
            <v>1.5517672933997549E-4</v>
          </cell>
          <cell r="G111">
            <v>-6.0681299501629026E-4</v>
          </cell>
          <cell r="H111">
            <v>-5.566511106873547E-4</v>
          </cell>
          <cell r="I111">
            <v>4.8460850959520119E-4</v>
          </cell>
          <cell r="J111">
            <v>5.9626938058996229E-4</v>
          </cell>
          <cell r="K111">
            <v>-2.5228140471160627E-4</v>
          </cell>
          <cell r="L111">
            <v>1.0264603245311622E-5</v>
          </cell>
          <cell r="M111">
            <v>1.5801818096360049E-3</v>
          </cell>
          <cell r="N111">
            <v>1.444032639203942E-3</v>
          </cell>
          <cell r="O111">
            <v>-9.5673595199360039E-4</v>
          </cell>
          <cell r="P111">
            <v>2.1837124219734666E-3</v>
          </cell>
          <cell r="Q111">
            <v>9.6018438996809882E-4</v>
          </cell>
          <cell r="R111">
            <v>-1.6368936486166434E-3</v>
          </cell>
          <cell r="S111">
            <v>-1.4553484626618558E-3</v>
          </cell>
          <cell r="T111">
            <v>5.2232029560958222E-4</v>
          </cell>
          <cell r="U111">
            <v>-1.0588562425464148E-3</v>
          </cell>
          <cell r="V111">
            <v>6.319427309781655E-4</v>
          </cell>
          <cell r="W111">
            <v>7.7537412848719431E-5</v>
          </cell>
          <cell r="X111">
            <v>-1.1468982399570463E-3</v>
          </cell>
          <cell r="Y111">
            <v>-8.0615076499130191E-4</v>
          </cell>
          <cell r="Z111">
            <v>2.1697443128747009E-3</v>
          </cell>
          <cell r="AA111">
            <v>-6.8870657307176309E-4</v>
          </cell>
          <cell r="AB111">
            <v>-1.151822357341647E-3</v>
          </cell>
          <cell r="AC111">
            <v>4.0785756191083402E-4</v>
          </cell>
          <cell r="AD111">
            <v>-1.8981775833029632E-3</v>
          </cell>
          <cell r="AE111">
            <v>-9.5789501534503455E-4</v>
          </cell>
          <cell r="AF111">
            <v>-4.6187077894067202E-4</v>
          </cell>
          <cell r="AG111">
            <v>-5.5013031714340639E-4</v>
          </cell>
          <cell r="AH111">
            <v>6.7183904740337076E-4</v>
          </cell>
          <cell r="AI111">
            <v>2.1835406092021812E-4</v>
          </cell>
          <cell r="AJ111">
            <v>8.7711696862675763E-4</v>
          </cell>
          <cell r="AK111">
            <v>1.0660310721312357E-3</v>
          </cell>
          <cell r="AL111">
            <v>1.1082028475707505E-3</v>
          </cell>
          <cell r="AM111">
            <v>-1.2727884487965155E-3</v>
          </cell>
          <cell r="AN111">
            <v>3.3284281092427594E-4</v>
          </cell>
          <cell r="AO111">
            <v>1.4550137657516613E-3</v>
          </cell>
          <cell r="AP111">
            <v>-1.1139087334485114E-4</v>
          </cell>
          <cell r="AQ111">
            <v>1.3933404112334135E-5</v>
          </cell>
          <cell r="AR111">
            <v>1.3933400623500347E-5</v>
          </cell>
          <cell r="AS111">
            <v>1.3933400623500347E-5</v>
          </cell>
          <cell r="AT111">
            <v>1.3933400623500347E-5</v>
          </cell>
          <cell r="AU111">
            <v>1.3933400623500347E-5</v>
          </cell>
          <cell r="AV111">
            <v>1.3933400623500347E-5</v>
          </cell>
          <cell r="AW111">
            <v>1.3933400623500347E-5</v>
          </cell>
          <cell r="AX111">
            <v>1.3933400623500347E-5</v>
          </cell>
          <cell r="AY111">
            <v>1.3933400623500347E-5</v>
          </cell>
          <cell r="AZ111">
            <v>1.3933400623500347E-5</v>
          </cell>
          <cell r="BA111">
            <v>1.3933400623500347E-5</v>
          </cell>
          <cell r="BB111">
            <v>1.3933400623500347E-5</v>
          </cell>
          <cell r="BC111">
            <v>1.3933400623500347E-5</v>
          </cell>
          <cell r="BD111">
            <v>1.3933400623500347E-5</v>
          </cell>
          <cell r="BE111">
            <v>1.3933400623500347E-5</v>
          </cell>
          <cell r="BF111">
            <v>1.3933400623500347E-5</v>
          </cell>
          <cell r="BG111">
            <v>1.3933400623500347E-5</v>
          </cell>
          <cell r="BH111">
            <v>1.3933400623500347E-5</v>
          </cell>
          <cell r="BI111">
            <v>1.3933400623500347E-5</v>
          </cell>
          <cell r="BJ111">
            <v>1.3933400623500347E-5</v>
          </cell>
        </row>
        <row r="112">
          <cell r="B112">
            <v>96</v>
          </cell>
          <cell r="C112" t="str">
            <v xml:space="preserve">      Con Fines de Negociación</v>
          </cell>
          <cell r="E112">
            <v>1.0655871553164834E-3</v>
          </cell>
          <cell r="F112">
            <v>2.5090346638712967E-4</v>
          </cell>
          <cell r="G112">
            <v>-4.20981725686536E-4</v>
          </cell>
          <cell r="H112">
            <v>-7.3790330027751275E-4</v>
          </cell>
          <cell r="I112">
            <v>2.0399819147597521E-4</v>
          </cell>
          <cell r="J112">
            <v>-9.7820746880582145E-4</v>
          </cell>
          <cell r="K112">
            <v>-2.3110929215874928E-3</v>
          </cell>
          <cell r="L112">
            <v>1.1292865076569132E-3</v>
          </cell>
          <cell r="M112">
            <v>1.4779284001230466E-3</v>
          </cell>
          <cell r="N112">
            <v>-3.8676094802074686E-5</v>
          </cell>
          <cell r="O112">
            <v>2.2828249018575211E-3</v>
          </cell>
          <cell r="P112">
            <v>2.193395635449868E-3</v>
          </cell>
          <cell r="Q112">
            <v>1.5220713803208079E-3</v>
          </cell>
          <cell r="R112">
            <v>-9.6083953641209747E-4</v>
          </cell>
          <cell r="S112">
            <v>2.2063347102826026E-4</v>
          </cell>
          <cell r="T112">
            <v>5.9227140231263471E-5</v>
          </cell>
          <cell r="U112">
            <v>2.1643862544380331E-4</v>
          </cell>
          <cell r="V112">
            <v>7.5050032328746264E-4</v>
          </cell>
          <cell r="W112">
            <v>3.7255906044851334E-4</v>
          </cell>
          <cell r="X112">
            <v>-7.4513432896160248E-4</v>
          </cell>
          <cell r="Y112">
            <v>-4.6719497247971718E-4</v>
          </cell>
          <cell r="Z112">
            <v>2.9553098567376007E-4</v>
          </cell>
          <cell r="AA112">
            <v>4.8809068637051148E-4</v>
          </cell>
          <cell r="AB112">
            <v>-1.0150680477830913E-3</v>
          </cell>
          <cell r="AC112">
            <v>6.2768074677236035E-4</v>
          </cell>
          <cell r="AD112">
            <v>-7.5259962310083228E-4</v>
          </cell>
          <cell r="AE112">
            <v>-1.2673356163071517E-3</v>
          </cell>
          <cell r="AF112">
            <v>-1.4082909000046853E-3</v>
          </cell>
          <cell r="AG112">
            <v>-3.6880403608959694E-4</v>
          </cell>
          <cell r="AH112">
            <v>7.158644206124512E-4</v>
          </cell>
          <cell r="AI112">
            <v>1.1835447234828204E-3</v>
          </cell>
          <cell r="AJ112">
            <v>8.0418344964627115E-4</v>
          </cell>
          <cell r="AK112">
            <v>1.165793851878054E-3</v>
          </cell>
          <cell r="AL112">
            <v>3.4755050316696411E-4</v>
          </cell>
          <cell r="AM112">
            <v>-2.2169257948440714E-3</v>
          </cell>
          <cell r="AN112">
            <v>5.4948736590421316E-4</v>
          </cell>
          <cell r="AO112">
            <v>2.1290463570209396E-3</v>
          </cell>
          <cell r="AP112">
            <v>-6.2793637533498656E-5</v>
          </cell>
          <cell r="AQ112">
            <v>-4.7334584205698487E-4</v>
          </cell>
          <cell r="AR112">
            <v>-4.7334562987089157E-4</v>
          </cell>
          <cell r="AS112">
            <v>-4.7334562987089157E-4</v>
          </cell>
          <cell r="AT112">
            <v>-4.7334562987089157E-4</v>
          </cell>
          <cell r="AU112">
            <v>-4.7334562987089157E-4</v>
          </cell>
          <cell r="AV112">
            <v>-4.7334562987089157E-4</v>
          </cell>
          <cell r="AW112">
            <v>-4.7334562987089157E-4</v>
          </cell>
          <cell r="AX112">
            <v>-4.7334562987089157E-4</v>
          </cell>
          <cell r="AY112">
            <v>-4.7334562987089157E-4</v>
          </cell>
          <cell r="AZ112">
            <v>-4.7334562987089157E-4</v>
          </cell>
          <cell r="BA112">
            <v>-4.7334562987089157E-4</v>
          </cell>
          <cell r="BB112">
            <v>-4.7334562987089157E-4</v>
          </cell>
          <cell r="BC112">
            <v>-4.7334562987089157E-4</v>
          </cell>
          <cell r="BD112">
            <v>-4.7334562987089157E-4</v>
          </cell>
          <cell r="BE112">
            <v>-4.7334562987089157E-4</v>
          </cell>
          <cell r="BF112">
            <v>-4.7334562987089157E-4</v>
          </cell>
          <cell r="BG112">
            <v>-4.7334562987089157E-4</v>
          </cell>
          <cell r="BH112">
            <v>-4.7334562987089157E-4</v>
          </cell>
          <cell r="BI112">
            <v>-4.7334562987089157E-4</v>
          </cell>
          <cell r="BJ112">
            <v>-4.7334562987089157E-4</v>
          </cell>
        </row>
        <row r="113">
          <cell r="B113">
            <v>97</v>
          </cell>
          <cell r="C113" t="str">
            <v xml:space="preserve">        Contratos Adelantados a Recibir</v>
          </cell>
          <cell r="E113">
            <v>-3.3940400207555497E-4</v>
          </cell>
          <cell r="F113">
            <v>4.6175957217086641E-4</v>
          </cell>
          <cell r="G113">
            <v>-4.8004258743159617E-4</v>
          </cell>
          <cell r="H113">
            <v>3.559651531724389E-5</v>
          </cell>
          <cell r="I113">
            <v>-5.1272233721517892E-4</v>
          </cell>
          <cell r="J113">
            <v>-1.690926425740813E-3</v>
          </cell>
          <cell r="K113">
            <v>-3.1753677982654413E-3</v>
          </cell>
          <cell r="L113">
            <v>2.0539607435944842E-3</v>
          </cell>
          <cell r="M113">
            <v>9.6870451030745723E-5</v>
          </cell>
          <cell r="N113">
            <v>3.2724048890858735E-4</v>
          </cell>
          <cell r="O113">
            <v>6.5503354038220845E-4</v>
          </cell>
          <cell r="P113">
            <v>-1.0978150005848419E-4</v>
          </cell>
          <cell r="Q113">
            <v>2.5634466576207968E-3</v>
          </cell>
          <cell r="R113">
            <v>-7.747488262356164E-4</v>
          </cell>
          <cell r="S113">
            <v>-1.5614619409483755E-3</v>
          </cell>
          <cell r="T113">
            <v>-2.1614632816628317E-3</v>
          </cell>
          <cell r="U113">
            <v>8.855829463117657E-4</v>
          </cell>
          <cell r="V113">
            <v>1.7599132151641086E-3</v>
          </cell>
          <cell r="W113">
            <v>1.237961126609464E-4</v>
          </cell>
          <cell r="X113">
            <v>-4.5050656260085201E-4</v>
          </cell>
          <cell r="Y113">
            <v>4.031363659064474E-4</v>
          </cell>
          <cell r="Z113">
            <v>-2.152056621123233E-4</v>
          </cell>
          <cell r="AA113">
            <v>1.064677884977949E-3</v>
          </cell>
          <cell r="AB113">
            <v>-1.9647454599525202E-4</v>
          </cell>
          <cell r="AC113">
            <v>1.2723135085250126E-3</v>
          </cell>
          <cell r="AD113">
            <v>-9.1121773312579334E-5</v>
          </cell>
          <cell r="AE113">
            <v>-5.1924592246742102E-4</v>
          </cell>
          <cell r="AF113">
            <v>-1.6432494623067667E-3</v>
          </cell>
          <cell r="AG113">
            <v>-1.5555456416852502E-4</v>
          </cell>
          <cell r="AH113">
            <v>-8.9095059994696879E-4</v>
          </cell>
          <cell r="AI113">
            <v>1.3677056075554676E-3</v>
          </cell>
          <cell r="AJ113">
            <v>6.3104200480045166E-4</v>
          </cell>
          <cell r="AK113">
            <v>1.9473667792233691E-4</v>
          </cell>
          <cell r="AL113">
            <v>-1.0674946368857382E-4</v>
          </cell>
          <cell r="AM113">
            <v>-1.9161076663124761E-3</v>
          </cell>
          <cell r="AN113">
            <v>1.2222851777425432E-3</v>
          </cell>
          <cell r="AO113">
            <v>1.3193384581824045E-3</v>
          </cell>
          <cell r="AP113">
            <v>4.5484648760375562E-4</v>
          </cell>
          <cell r="AQ113">
            <v>-1.9690596500037891E-6</v>
          </cell>
          <cell r="AR113">
            <v>-1.9690578483277932E-6</v>
          </cell>
          <cell r="AS113">
            <v>-1.9690578483277932E-6</v>
          </cell>
          <cell r="AT113">
            <v>-1.9690578483277932E-6</v>
          </cell>
          <cell r="AU113">
            <v>-1.9690578483277932E-6</v>
          </cell>
          <cell r="AV113">
            <v>-1.9690578483277932E-6</v>
          </cell>
          <cell r="AW113">
            <v>-1.9690578483277932E-6</v>
          </cell>
          <cell r="AX113">
            <v>-1.9690578483277932E-6</v>
          </cell>
          <cell r="AY113">
            <v>-1.9690578483277932E-6</v>
          </cell>
          <cell r="AZ113">
            <v>-1.9690578483277932E-6</v>
          </cell>
          <cell r="BA113">
            <v>-1.9690578483277932E-6</v>
          </cell>
          <cell r="BB113">
            <v>-1.9690578483277932E-6</v>
          </cell>
          <cell r="BC113">
            <v>-1.9690578483277932E-6</v>
          </cell>
          <cell r="BD113">
            <v>-1.9690578483277932E-6</v>
          </cell>
          <cell r="BE113">
            <v>-1.9690578483277932E-6</v>
          </cell>
          <cell r="BF113">
            <v>-1.9690578483277932E-6</v>
          </cell>
          <cell r="BG113">
            <v>-1.9690578483277932E-6</v>
          </cell>
          <cell r="BH113">
            <v>-1.9690578483277932E-6</v>
          </cell>
          <cell r="BI113">
            <v>-1.9690578483277932E-6</v>
          </cell>
          <cell r="BJ113">
            <v>-1.9690578483277932E-6</v>
          </cell>
        </row>
        <row r="114">
          <cell r="B114">
            <v>98</v>
          </cell>
          <cell r="C114" t="str">
            <v xml:space="preserve">        Opciones</v>
          </cell>
          <cell r="E114">
            <v>-3.0297835607820183E-4</v>
          </cell>
          <cell r="F114">
            <v>6.863253002461784E-5</v>
          </cell>
          <cell r="G114">
            <v>-3.258358466129898E-4</v>
          </cell>
          <cell r="H114">
            <v>2.0374854780459912E-4</v>
          </cell>
          <cell r="I114">
            <v>7.8597900983283769E-5</v>
          </cell>
          <cell r="J114">
            <v>7.9692405377125661E-5</v>
          </cell>
          <cell r="K114">
            <v>2.4235706440987968E-4</v>
          </cell>
          <cell r="L114">
            <v>-6.9660938759200184E-5</v>
          </cell>
          <cell r="M114">
            <v>2.2948144330656476E-4</v>
          </cell>
          <cell r="N114">
            <v>7.2057059985413253E-4</v>
          </cell>
          <cell r="O114">
            <v>-2.1516916486579102E-4</v>
          </cell>
          <cell r="P114">
            <v>3.1454826570912039E-4</v>
          </cell>
          <cell r="Q114">
            <v>1.7423821900246455E-5</v>
          </cell>
          <cell r="R114">
            <v>-1.4628819962280359E-4</v>
          </cell>
          <cell r="S114">
            <v>-3.0747597627172447E-4</v>
          </cell>
          <cell r="T114">
            <v>-1.9585687591559841E-4</v>
          </cell>
          <cell r="U114">
            <v>-6.8928332962909632E-5</v>
          </cell>
          <cell r="V114">
            <v>-5.8413583900704044E-5</v>
          </cell>
          <cell r="W114">
            <v>-1.4130246248150345E-5</v>
          </cell>
          <cell r="X114">
            <v>-7.139218109994312E-4</v>
          </cell>
          <cell r="Y114">
            <v>-3.5544052933518967E-4</v>
          </cell>
          <cell r="Z114">
            <v>6.4369974881286389E-4</v>
          </cell>
          <cell r="AA114">
            <v>1.8421548880872174E-4</v>
          </cell>
          <cell r="AB114">
            <v>-1.1681841044968659E-3</v>
          </cell>
          <cell r="AC114">
            <v>1.7101830896002141E-4</v>
          </cell>
          <cell r="AD114">
            <v>-1.5758731228531289E-4</v>
          </cell>
          <cell r="AE114">
            <v>-1.091671567100592E-3</v>
          </cell>
          <cell r="AF114">
            <v>-3.3248205707552166E-5</v>
          </cell>
          <cell r="AG114">
            <v>1.1517225119723161E-4</v>
          </cell>
          <cell r="AH114">
            <v>6.2372300042655513E-4</v>
          </cell>
          <cell r="AI114">
            <v>-6.2116812519780271E-5</v>
          </cell>
          <cell r="AJ114">
            <v>3.2912852276386576E-4</v>
          </cell>
          <cell r="AK114">
            <v>4.3150594839220287E-4</v>
          </cell>
          <cell r="AL114">
            <v>5.3197760692848262E-4</v>
          </cell>
          <cell r="AM114">
            <v>-1.057762078311127E-3</v>
          </cell>
          <cell r="AN114">
            <v>-1.1880201865490173E-5</v>
          </cell>
          <cell r="AO114">
            <v>7.0931528329319996E-4</v>
          </cell>
          <cell r="AP114">
            <v>6.5459765401010717E-5</v>
          </cell>
          <cell r="AQ114">
            <v>-3.8156631084296146E-4</v>
          </cell>
          <cell r="AR114">
            <v>-3.815661184489727E-4</v>
          </cell>
          <cell r="AS114">
            <v>-3.815661184489727E-4</v>
          </cell>
          <cell r="AT114">
            <v>-3.815661184489727E-4</v>
          </cell>
          <cell r="AU114">
            <v>-3.815661184489727E-4</v>
          </cell>
          <cell r="AV114">
            <v>-3.815661184489727E-4</v>
          </cell>
          <cell r="AW114">
            <v>-3.815661184489727E-4</v>
          </cell>
          <cell r="AX114">
            <v>-3.815661184489727E-4</v>
          </cell>
          <cell r="AY114">
            <v>-3.815661184489727E-4</v>
          </cell>
          <cell r="AZ114">
            <v>-3.815661184489727E-4</v>
          </cell>
          <cell r="BA114">
            <v>-3.815661184489727E-4</v>
          </cell>
          <cell r="BB114">
            <v>-3.815661184489727E-4</v>
          </cell>
          <cell r="BC114">
            <v>-3.815661184489727E-4</v>
          </cell>
          <cell r="BD114">
            <v>-3.815661184489727E-4</v>
          </cell>
          <cell r="BE114">
            <v>-3.815661184489727E-4</v>
          </cell>
          <cell r="BF114">
            <v>-3.815661184489727E-4</v>
          </cell>
          <cell r="BG114">
            <v>-3.815661184489727E-4</v>
          </cell>
          <cell r="BH114">
            <v>-3.815661184489727E-4</v>
          </cell>
          <cell r="BI114">
            <v>-3.815661184489727E-4</v>
          </cell>
          <cell r="BJ114">
            <v>-3.815661184489727E-4</v>
          </cell>
        </row>
        <row r="115">
          <cell r="B115">
            <v>99</v>
          </cell>
          <cell r="C115" t="str">
            <v xml:space="preserve">        Swaps</v>
          </cell>
          <cell r="E115">
            <v>1.7079695041876805E-3</v>
          </cell>
          <cell r="F115">
            <v>-2.7948863499207763E-4</v>
          </cell>
          <cell r="G115">
            <v>3.8489669775164641E-4</v>
          </cell>
          <cell r="H115">
            <v>-9.772483545094782E-4</v>
          </cell>
          <cell r="I115">
            <v>6.3812261292048832E-4</v>
          </cell>
          <cell r="J115">
            <v>6.3302656462441327E-4</v>
          </cell>
          <cell r="K115">
            <v>6.2191781228106494E-4</v>
          </cell>
          <cell r="L115">
            <v>-8.5501324892781668E-4</v>
          </cell>
          <cell r="M115">
            <v>1.1515346760266783E-3</v>
          </cell>
          <cell r="N115">
            <v>-1.086445400348455E-3</v>
          </cell>
          <cell r="O115">
            <v>1.8429605312849308E-3</v>
          </cell>
          <cell r="P115">
            <v>1.9886288648554005E-3</v>
          </cell>
          <cell r="Q115">
            <v>-1.0587990983906073E-3</v>
          </cell>
          <cell r="R115">
            <v>-3.9802512163282944E-5</v>
          </cell>
          <cell r="S115">
            <v>2.0895713913968534E-3</v>
          </cell>
          <cell r="T115">
            <v>2.4165472954611853E-3</v>
          </cell>
          <cell r="U115">
            <v>-6.0021598790505905E-4</v>
          </cell>
          <cell r="V115">
            <v>-9.5099930797593263E-4</v>
          </cell>
          <cell r="W115">
            <v>2.628931940357117E-4</v>
          </cell>
          <cell r="X115">
            <v>4.192940446386842E-4</v>
          </cell>
          <cell r="Y115">
            <v>-5.1489080905098555E-4</v>
          </cell>
          <cell r="Z115">
            <v>-1.3296310102677076E-4</v>
          </cell>
          <cell r="AA115">
            <v>-7.608026874161561E-4</v>
          </cell>
          <cell r="AB115">
            <v>3.4959060351214975E-4</v>
          </cell>
          <cell r="AC115">
            <v>-8.1565107151580448E-4</v>
          </cell>
          <cell r="AD115">
            <v>-5.038905375029342E-4</v>
          </cell>
          <cell r="AE115">
            <v>3.4358187326085699E-4</v>
          </cell>
          <cell r="AF115">
            <v>2.6820676800963473E-4</v>
          </cell>
          <cell r="AG115">
            <v>-3.2842172081506678E-4</v>
          </cell>
          <cell r="AH115">
            <v>9.8309201858020538E-4</v>
          </cell>
          <cell r="AI115">
            <v>-1.2204407230344051E-4</v>
          </cell>
          <cell r="AJ115">
            <v>-1.559870779180506E-4</v>
          </cell>
          <cell r="AK115">
            <v>5.3955122556351544E-4</v>
          </cell>
          <cell r="AL115">
            <v>-7.7677637884075322E-5</v>
          </cell>
          <cell r="AM115">
            <v>7.5694394759066234E-4</v>
          </cell>
          <cell r="AN115">
            <v>-6.6091760853040696E-4</v>
          </cell>
          <cell r="AO115">
            <v>7.4522890059950699E-5</v>
          </cell>
          <cell r="AP115">
            <v>-5.8207577204981149E-4</v>
          </cell>
          <cell r="AQ115">
            <v>-8.7575084063184474E-5</v>
          </cell>
          <cell r="AR115">
            <v>-8.7575055658817291E-5</v>
          </cell>
          <cell r="AS115">
            <v>-8.7575055658817291E-5</v>
          </cell>
          <cell r="AT115">
            <v>-8.7575055658817291E-5</v>
          </cell>
          <cell r="AU115">
            <v>-8.7575055658817291E-5</v>
          </cell>
          <cell r="AV115">
            <v>-8.7575055658817291E-5</v>
          </cell>
          <cell r="AW115">
            <v>-8.7575055658817291E-5</v>
          </cell>
          <cell r="AX115">
            <v>-8.7575055658817291E-5</v>
          </cell>
          <cell r="AY115">
            <v>-8.7575055658817291E-5</v>
          </cell>
          <cell r="AZ115">
            <v>-8.7575055658817291E-5</v>
          </cell>
          <cell r="BA115">
            <v>-8.7575055658817291E-5</v>
          </cell>
          <cell r="BB115">
            <v>-8.7575055658817291E-5</v>
          </cell>
          <cell r="BC115">
            <v>-8.7575055658817291E-5</v>
          </cell>
          <cell r="BD115">
            <v>-8.7575055658817291E-5</v>
          </cell>
          <cell r="BE115">
            <v>-8.7575055658817291E-5</v>
          </cell>
          <cell r="BF115">
            <v>-8.7575055658817291E-5</v>
          </cell>
          <cell r="BG115">
            <v>-8.7575055658817291E-5</v>
          </cell>
          <cell r="BH115">
            <v>-8.7575055658817291E-5</v>
          </cell>
          <cell r="BI115">
            <v>-8.7575055658817291E-5</v>
          </cell>
          <cell r="BJ115">
            <v>-8.7575055658817291E-5</v>
          </cell>
        </row>
        <row r="116">
          <cell r="B116">
            <v>100</v>
          </cell>
          <cell r="C116" t="str">
            <v xml:space="preserve">        Derivados Crediticios</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cell r="Y116">
            <v>0</v>
          </cell>
          <cell r="Z116">
            <v>-7.9142436353686662E-13</v>
          </cell>
          <cell r="AA116">
            <v>7.9142436353686662E-13</v>
          </cell>
          <cell r="AB116">
            <v>0</v>
          </cell>
          <cell r="AC116">
            <v>0</v>
          </cell>
          <cell r="AD116">
            <v>0</v>
          </cell>
          <cell r="AE116">
            <v>0</v>
          </cell>
          <cell r="AF116">
            <v>0</v>
          </cell>
          <cell r="AG116">
            <v>0</v>
          </cell>
          <cell r="AH116">
            <v>0</v>
          </cell>
          <cell r="AI116">
            <v>0</v>
          </cell>
          <cell r="AJ116">
            <v>0</v>
          </cell>
          <cell r="AK116">
            <v>0</v>
          </cell>
          <cell r="AL116">
            <v>0</v>
          </cell>
          <cell r="AM116">
            <v>0</v>
          </cell>
          <cell r="AN116">
            <v>0</v>
          </cell>
          <cell r="AO116">
            <v>2.5869724042951875E-5</v>
          </cell>
          <cell r="AP116">
            <v>-1.0241171611229993E-6</v>
          </cell>
          <cell r="AQ116">
            <v>-2.2353881399367846E-6</v>
          </cell>
          <cell r="AR116">
            <v>-2.2353870008373633E-6</v>
          </cell>
          <cell r="AS116">
            <v>-2.2353870008373633E-6</v>
          </cell>
          <cell r="AT116">
            <v>-2.2353870008373633E-6</v>
          </cell>
          <cell r="AU116">
            <v>-2.2353870008373633E-6</v>
          </cell>
          <cell r="AV116">
            <v>-2.2353870008373633E-6</v>
          </cell>
          <cell r="AW116">
            <v>-2.2353870008373633E-6</v>
          </cell>
          <cell r="AX116">
            <v>-2.2353870008373633E-6</v>
          </cell>
          <cell r="AY116">
            <v>-2.2353870008373633E-6</v>
          </cell>
          <cell r="AZ116">
            <v>-2.2353870008373633E-6</v>
          </cell>
          <cell r="BA116">
            <v>-2.2353870008373633E-6</v>
          </cell>
          <cell r="BB116">
            <v>-2.2353870008373633E-6</v>
          </cell>
          <cell r="BC116">
            <v>-2.2353870008373633E-6</v>
          </cell>
          <cell r="BD116">
            <v>-2.2353870008373633E-6</v>
          </cell>
          <cell r="BE116">
            <v>-2.2353870008373633E-6</v>
          </cell>
          <cell r="BF116">
            <v>-2.2353870008373633E-6</v>
          </cell>
          <cell r="BG116">
            <v>-2.2353870008373633E-6</v>
          </cell>
          <cell r="BH116">
            <v>-2.2353870008373633E-6</v>
          </cell>
          <cell r="BI116">
            <v>-2.2353870008373633E-6</v>
          </cell>
          <cell r="BJ116">
            <v>-2.2353870008373633E-6</v>
          </cell>
        </row>
        <row r="117">
          <cell r="B117">
            <v>101</v>
          </cell>
          <cell r="C117" t="str">
            <v xml:space="preserve">        Operaciones Estructuradas</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v>0</v>
          </cell>
          <cell r="AF117">
            <v>0</v>
          </cell>
          <cell r="AG117">
            <v>0</v>
          </cell>
          <cell r="AH117">
            <v>0</v>
          </cell>
          <cell r="AI117">
            <v>0</v>
          </cell>
          <cell r="AJ117">
            <v>0</v>
          </cell>
          <cell r="AK117">
            <v>0</v>
          </cell>
          <cell r="AL117">
            <v>0</v>
          </cell>
          <cell r="AM117">
            <v>0</v>
          </cell>
          <cell r="AN117">
            <v>0</v>
          </cell>
          <cell r="AO117">
            <v>0</v>
          </cell>
          <cell r="AP117">
            <v>0</v>
          </cell>
          <cell r="AQ117">
            <v>0</v>
          </cell>
          <cell r="AR117">
            <v>0</v>
          </cell>
          <cell r="AS117">
            <v>0</v>
          </cell>
          <cell r="AT117">
            <v>0</v>
          </cell>
          <cell r="AU117">
            <v>0</v>
          </cell>
          <cell r="AV117">
            <v>0</v>
          </cell>
          <cell r="AW117">
            <v>0</v>
          </cell>
          <cell r="AX117">
            <v>0</v>
          </cell>
          <cell r="AY117">
            <v>0</v>
          </cell>
          <cell r="AZ117">
            <v>0</v>
          </cell>
          <cell r="BA117">
            <v>0</v>
          </cell>
          <cell r="BB117">
            <v>0</v>
          </cell>
          <cell r="BC117">
            <v>0</v>
          </cell>
          <cell r="BD117">
            <v>0</v>
          </cell>
          <cell r="BE117">
            <v>0</v>
          </cell>
          <cell r="BF117">
            <v>0</v>
          </cell>
          <cell r="BG117">
            <v>0</v>
          </cell>
          <cell r="BH117">
            <v>0</v>
          </cell>
          <cell r="BI117">
            <v>0</v>
          </cell>
          <cell r="BJ117">
            <v>0</v>
          </cell>
        </row>
        <row r="118">
          <cell r="B118">
            <v>102</v>
          </cell>
          <cell r="C118" t="str">
            <v xml:space="preserve">        Paquetes de Instrumentos Derivados</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0</v>
          </cell>
          <cell r="AF118">
            <v>0</v>
          </cell>
          <cell r="AG118">
            <v>0</v>
          </cell>
          <cell r="AH118">
            <v>0</v>
          </cell>
          <cell r="AI118">
            <v>0</v>
          </cell>
          <cell r="AJ118">
            <v>0</v>
          </cell>
          <cell r="AK118">
            <v>0</v>
          </cell>
          <cell r="AL118">
            <v>0</v>
          </cell>
          <cell r="AM118">
            <v>0</v>
          </cell>
          <cell r="AN118">
            <v>0</v>
          </cell>
          <cell r="AO118">
            <v>0</v>
          </cell>
          <cell r="AP118">
            <v>0</v>
          </cell>
          <cell r="AQ118">
            <v>0</v>
          </cell>
          <cell r="AR118">
            <v>0</v>
          </cell>
          <cell r="AS118">
            <v>0</v>
          </cell>
          <cell r="AT118">
            <v>0</v>
          </cell>
          <cell r="AU118">
            <v>0</v>
          </cell>
          <cell r="AV118">
            <v>0</v>
          </cell>
          <cell r="AW118">
            <v>0</v>
          </cell>
          <cell r="AX118">
            <v>0</v>
          </cell>
          <cell r="AY118">
            <v>0</v>
          </cell>
          <cell r="AZ118">
            <v>0</v>
          </cell>
          <cell r="BA118">
            <v>0</v>
          </cell>
          <cell r="BB118">
            <v>0</v>
          </cell>
          <cell r="BC118">
            <v>0</v>
          </cell>
          <cell r="BD118">
            <v>0</v>
          </cell>
          <cell r="BE118">
            <v>0</v>
          </cell>
          <cell r="BF118">
            <v>0</v>
          </cell>
          <cell r="BG118">
            <v>0</v>
          </cell>
          <cell r="BH118">
            <v>0</v>
          </cell>
          <cell r="BI118">
            <v>0</v>
          </cell>
          <cell r="BJ118">
            <v>0</v>
          </cell>
        </row>
        <row r="119">
          <cell r="B119">
            <v>103</v>
          </cell>
          <cell r="C119" t="str">
            <v xml:space="preserve">      Con Fines de Cobertura</v>
          </cell>
          <cell r="E119">
            <v>-5.8515938585578919E-5</v>
          </cell>
          <cell r="F119">
            <v>-9.5726737047152882E-5</v>
          </cell>
          <cell r="G119">
            <v>-1.8583126932973908E-4</v>
          </cell>
          <cell r="H119">
            <v>1.8125218959015111E-4</v>
          </cell>
          <cell r="I119">
            <v>2.8061031811921818E-4</v>
          </cell>
          <cell r="J119">
            <v>1.5744768493957985E-3</v>
          </cell>
          <cell r="K119">
            <v>2.0588115168758874E-3</v>
          </cell>
          <cell r="L119">
            <v>-1.1190219044116051E-3</v>
          </cell>
          <cell r="M119">
            <v>1.0225340951294359E-4</v>
          </cell>
          <cell r="N119">
            <v>1.4827087340060236E-3</v>
          </cell>
          <cell r="O119">
            <v>-3.2395608538511186E-3</v>
          </cell>
          <cell r="P119">
            <v>-9.6832134764000995E-6</v>
          </cell>
          <cell r="Q119">
            <v>-5.6188699035271102E-4</v>
          </cell>
          <cell r="R119">
            <v>-6.7605411220454182E-4</v>
          </cell>
          <cell r="S119">
            <v>-1.6759819336901185E-3</v>
          </cell>
          <cell r="T119">
            <v>4.6309315537830672E-4</v>
          </cell>
          <cell r="U119">
            <v>-1.2752948679902055E-3</v>
          </cell>
          <cell r="V119">
            <v>-1.1855759230930158E-4</v>
          </cell>
          <cell r="W119">
            <v>-2.9502164759979732E-4</v>
          </cell>
          <cell r="X119">
            <v>-4.0176391099544918E-4</v>
          </cell>
          <cell r="Y119">
            <v>-3.3895579251156955E-4</v>
          </cell>
          <cell r="Z119">
            <v>1.8742133272009374E-3</v>
          </cell>
          <cell r="AA119">
            <v>-1.176797259442285E-3</v>
          </cell>
          <cell r="AB119">
            <v>-1.3675430955855153E-4</v>
          </cell>
          <cell r="AC119">
            <v>-2.1982318486151798E-4</v>
          </cell>
          <cell r="AD119">
            <v>-1.1455779602021401E-3</v>
          </cell>
          <cell r="AE119">
            <v>3.0944060096213012E-4</v>
          </cell>
          <cell r="AF119">
            <v>9.4642012106399673E-4</v>
          </cell>
          <cell r="AG119">
            <v>-1.813262810538011E-4</v>
          </cell>
          <cell r="AH119">
            <v>-4.4025373209089554E-5</v>
          </cell>
          <cell r="AI119">
            <v>-9.6519066256259365E-4</v>
          </cell>
          <cell r="AJ119">
            <v>7.2933518980486042E-5</v>
          </cell>
          <cell r="AK119">
            <v>-9.9762779746815928E-5</v>
          </cell>
          <cell r="AL119">
            <v>7.6065234440377623E-4</v>
          </cell>
          <cell r="AM119">
            <v>9.4413734604756707E-4</v>
          </cell>
          <cell r="AN119">
            <v>-2.1664455497993711E-4</v>
          </cell>
          <cell r="AO119">
            <v>-6.7403259126928156E-4</v>
          </cell>
          <cell r="AP119">
            <v>-4.8597235811350748E-5</v>
          </cell>
          <cell r="AQ119">
            <v>4.8727924616931602E-4</v>
          </cell>
          <cell r="AR119">
            <v>4.8727914690971375E-4</v>
          </cell>
          <cell r="AS119">
            <v>4.8727914690971375E-4</v>
          </cell>
          <cell r="AT119">
            <v>4.8727914690971375E-4</v>
          </cell>
          <cell r="AU119">
            <v>4.8727914690971375E-4</v>
          </cell>
          <cell r="AV119">
            <v>4.8727914690971375E-4</v>
          </cell>
          <cell r="AW119">
            <v>4.8727914690971375E-4</v>
          </cell>
          <cell r="AX119">
            <v>4.8727914690971375E-4</v>
          </cell>
          <cell r="AY119">
            <v>4.8727914690971375E-4</v>
          </cell>
          <cell r="AZ119">
            <v>4.8727914690971375E-4</v>
          </cell>
          <cell r="BA119">
            <v>4.8727914690971375E-4</v>
          </cell>
          <cell r="BB119">
            <v>4.8727914690971375E-4</v>
          </cell>
          <cell r="BC119">
            <v>4.8727914690971375E-4</v>
          </cell>
          <cell r="BD119">
            <v>4.8727914690971375E-4</v>
          </cell>
          <cell r="BE119">
            <v>4.8727914690971375E-4</v>
          </cell>
          <cell r="BF119">
            <v>4.8727914690971375E-4</v>
          </cell>
          <cell r="BG119">
            <v>4.8727914690971375E-4</v>
          </cell>
          <cell r="BH119">
            <v>4.8727914690971375E-4</v>
          </cell>
          <cell r="BI119">
            <v>4.8727914690971375E-4</v>
          </cell>
          <cell r="BJ119">
            <v>4.8727914690971375E-4</v>
          </cell>
        </row>
        <row r="120">
          <cell r="B120">
            <v>104</v>
          </cell>
          <cell r="C120" t="str">
            <v xml:space="preserve">        Futuros a Recibir</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cell r="AI120">
            <v>0</v>
          </cell>
          <cell r="AJ120">
            <v>0</v>
          </cell>
          <cell r="AK120">
            <v>0</v>
          </cell>
          <cell r="AL120">
            <v>0</v>
          </cell>
          <cell r="AM120">
            <v>0</v>
          </cell>
          <cell r="AN120">
            <v>0</v>
          </cell>
          <cell r="AO120">
            <v>0</v>
          </cell>
          <cell r="AP120">
            <v>0</v>
          </cell>
          <cell r="AQ120">
            <v>0</v>
          </cell>
          <cell r="AR120">
            <v>0</v>
          </cell>
          <cell r="AS120">
            <v>0</v>
          </cell>
          <cell r="AT120">
            <v>0</v>
          </cell>
          <cell r="AU120">
            <v>0</v>
          </cell>
          <cell r="AV120">
            <v>0</v>
          </cell>
          <cell r="AW120">
            <v>0</v>
          </cell>
          <cell r="AX120">
            <v>0</v>
          </cell>
          <cell r="AY120">
            <v>0</v>
          </cell>
          <cell r="AZ120">
            <v>0</v>
          </cell>
          <cell r="BA120">
            <v>0</v>
          </cell>
          <cell r="BB120">
            <v>0</v>
          </cell>
          <cell r="BC120">
            <v>0</v>
          </cell>
          <cell r="BD120">
            <v>0</v>
          </cell>
          <cell r="BE120">
            <v>0</v>
          </cell>
          <cell r="BF120">
            <v>0</v>
          </cell>
          <cell r="BG120">
            <v>0</v>
          </cell>
          <cell r="BH120">
            <v>0</v>
          </cell>
          <cell r="BI120">
            <v>0</v>
          </cell>
          <cell r="BJ120">
            <v>0</v>
          </cell>
        </row>
        <row r="121">
          <cell r="B121">
            <v>105</v>
          </cell>
          <cell r="C121" t="str">
            <v xml:space="preserve">        Contratos Adelantados a Recibir</v>
          </cell>
          <cell r="E121">
            <v>1.0034124951075012E-5</v>
          </cell>
          <cell r="F121">
            <v>2.7870129706834726E-6</v>
          </cell>
          <cell r="G121">
            <v>-2.9517842312999415E-5</v>
          </cell>
          <cell r="H121">
            <v>2.7563744967358262E-6</v>
          </cell>
          <cell r="I121">
            <v>3.522251560592789E-6</v>
          </cell>
          <cell r="J121">
            <v>-1.6395220956812215E-7</v>
          </cell>
          <cell r="K121">
            <v>-6.5142667779728657E-5</v>
          </cell>
          <cell r="L121">
            <v>2.781331279611531E-5</v>
          </cell>
          <cell r="M121">
            <v>3.9386516102872555E-5</v>
          </cell>
          <cell r="N121">
            <v>-1.3638451127691368E-5</v>
          </cell>
          <cell r="O121">
            <v>3.9733030152307518E-5</v>
          </cell>
          <cell r="P121">
            <v>-2.9513910010330342E-5</v>
          </cell>
          <cell r="Q121">
            <v>6.0732187807308815E-6</v>
          </cell>
          <cell r="R121">
            <v>-6.7076645076530559E-6</v>
          </cell>
          <cell r="S121">
            <v>-5.2732257673607985E-5</v>
          </cell>
          <cell r="T121">
            <v>7.4945655523664723E-5</v>
          </cell>
          <cell r="U121">
            <v>6.1026856284418657E-6</v>
          </cell>
          <cell r="V121">
            <v>3.3386644388365118E-6</v>
          </cell>
          <cell r="W121">
            <v>-1.8890656649438529E-5</v>
          </cell>
          <cell r="X121">
            <v>-8.2426409332754608E-6</v>
          </cell>
          <cell r="Y121">
            <v>8.7570330979228816E-6</v>
          </cell>
          <cell r="Z121">
            <v>1.7344951293711636E-5</v>
          </cell>
          <cell r="AA121">
            <v>-2.5933497657044304E-5</v>
          </cell>
          <cell r="AB121">
            <v>6.3507367758877212E-6</v>
          </cell>
          <cell r="AC121">
            <v>1.7718615995710351E-5</v>
          </cell>
          <cell r="AD121">
            <v>-1.1199780146221313E-5</v>
          </cell>
          <cell r="AE121">
            <v>-8.541981135245324E-6</v>
          </cell>
          <cell r="AF121">
            <v>-2.7888696026016671E-6</v>
          </cell>
          <cell r="AG121">
            <v>-4.4850141352562711E-7</v>
          </cell>
          <cell r="AH121">
            <v>-1.7654921475544117E-6</v>
          </cell>
          <cell r="AI121">
            <v>1.0506864529052863E-5</v>
          </cell>
          <cell r="AJ121">
            <v>1.1293209762259833E-5</v>
          </cell>
          <cell r="AK121">
            <v>-1.3573101930273541E-5</v>
          </cell>
          <cell r="AL121">
            <v>-1.9223960987712316E-6</v>
          </cell>
          <cell r="AM121">
            <v>-1.1414556745714382E-5</v>
          </cell>
          <cell r="AN121">
            <v>7.5008905326337437E-6</v>
          </cell>
          <cell r="AO121">
            <v>9.4728846653096839E-6</v>
          </cell>
          <cell r="AP121">
            <v>3.1405123832701353E-6</v>
          </cell>
          <cell r="AQ121">
            <v>-3.3877765808408015E-6</v>
          </cell>
          <cell r="AR121">
            <v>-3.3877749956445768E-6</v>
          </cell>
          <cell r="AS121">
            <v>-3.3877749956445768E-6</v>
          </cell>
          <cell r="AT121">
            <v>-3.3877749956445768E-6</v>
          </cell>
          <cell r="AU121">
            <v>-3.3877749956445768E-6</v>
          </cell>
          <cell r="AV121">
            <v>-3.3877749956445768E-6</v>
          </cell>
          <cell r="AW121">
            <v>-3.3877749956445768E-6</v>
          </cell>
          <cell r="AX121">
            <v>-3.3877749956445768E-6</v>
          </cell>
          <cell r="AY121">
            <v>-3.3877749956445768E-6</v>
          </cell>
          <cell r="AZ121">
            <v>-3.3877749956445768E-6</v>
          </cell>
          <cell r="BA121">
            <v>-3.3877749956445768E-6</v>
          </cell>
          <cell r="BB121">
            <v>-3.3877749956445768E-6</v>
          </cell>
          <cell r="BC121">
            <v>-3.3877749956445768E-6</v>
          </cell>
          <cell r="BD121">
            <v>-3.3877749956445768E-6</v>
          </cell>
          <cell r="BE121">
            <v>-3.3877749956445768E-6</v>
          </cell>
          <cell r="BF121">
            <v>-3.3877749956445768E-6</v>
          </cell>
          <cell r="BG121">
            <v>-3.3877749956445768E-6</v>
          </cell>
          <cell r="BH121">
            <v>-3.3877749956445768E-6</v>
          </cell>
          <cell r="BI121">
            <v>-3.3877749956445768E-6</v>
          </cell>
          <cell r="BJ121">
            <v>-3.3877749956445768E-6</v>
          </cell>
        </row>
        <row r="122">
          <cell r="B122">
            <v>106</v>
          </cell>
          <cell r="C122" t="str">
            <v xml:space="preserve">        Opciones</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cell r="T122">
            <v>0</v>
          </cell>
          <cell r="U122">
            <v>0</v>
          </cell>
          <cell r="V122">
            <v>0</v>
          </cell>
          <cell r="W122">
            <v>0</v>
          </cell>
          <cell r="X122">
            <v>0</v>
          </cell>
          <cell r="Y122">
            <v>0</v>
          </cell>
          <cell r="Z122">
            <v>0</v>
          </cell>
          <cell r="AA122">
            <v>0</v>
          </cell>
          <cell r="AB122">
            <v>0</v>
          </cell>
          <cell r="AC122">
            <v>0</v>
          </cell>
          <cell r="AD122">
            <v>0</v>
          </cell>
          <cell r="AE122">
            <v>0</v>
          </cell>
          <cell r="AF122">
            <v>0</v>
          </cell>
          <cell r="AG122">
            <v>0</v>
          </cell>
          <cell r="AH122">
            <v>0</v>
          </cell>
          <cell r="AI122">
            <v>0</v>
          </cell>
          <cell r="AJ122">
            <v>0</v>
          </cell>
          <cell r="AK122">
            <v>0</v>
          </cell>
          <cell r="AL122">
            <v>0</v>
          </cell>
          <cell r="AM122">
            <v>0</v>
          </cell>
          <cell r="AN122">
            <v>0</v>
          </cell>
          <cell r="AO122">
            <v>0</v>
          </cell>
          <cell r="AP122">
            <v>0</v>
          </cell>
          <cell r="AQ122">
            <v>0</v>
          </cell>
          <cell r="AR122">
            <v>0</v>
          </cell>
          <cell r="AS122">
            <v>0</v>
          </cell>
          <cell r="AT122">
            <v>0</v>
          </cell>
          <cell r="AU122">
            <v>0</v>
          </cell>
          <cell r="AV122">
            <v>0</v>
          </cell>
          <cell r="AW122">
            <v>0</v>
          </cell>
          <cell r="AX122">
            <v>0</v>
          </cell>
          <cell r="AY122">
            <v>0</v>
          </cell>
          <cell r="AZ122">
            <v>0</v>
          </cell>
          <cell r="BA122">
            <v>0</v>
          </cell>
          <cell r="BB122">
            <v>0</v>
          </cell>
          <cell r="BC122">
            <v>0</v>
          </cell>
          <cell r="BD122">
            <v>0</v>
          </cell>
          <cell r="BE122">
            <v>0</v>
          </cell>
          <cell r="BF122">
            <v>0</v>
          </cell>
          <cell r="BG122">
            <v>0</v>
          </cell>
          <cell r="BH122">
            <v>0</v>
          </cell>
          <cell r="BI122">
            <v>0</v>
          </cell>
          <cell r="BJ122">
            <v>0</v>
          </cell>
        </row>
        <row r="123">
          <cell r="B123">
            <v>107</v>
          </cell>
          <cell r="C123" t="str">
            <v xml:space="preserve">        Swaps</v>
          </cell>
          <cell r="E123">
            <v>-6.855006353665349E-5</v>
          </cell>
          <cell r="F123">
            <v>-9.8513750017836625E-5</v>
          </cell>
          <cell r="G123">
            <v>-1.5631342701674048E-4</v>
          </cell>
          <cell r="H123">
            <v>1.7849581509341494E-4</v>
          </cell>
          <cell r="I123">
            <v>2.7708806655862579E-4</v>
          </cell>
          <cell r="J123">
            <v>1.5746408016053667E-3</v>
          </cell>
          <cell r="K123">
            <v>2.1239541846556163E-3</v>
          </cell>
          <cell r="L123">
            <v>-1.1468352172077203E-3</v>
          </cell>
          <cell r="M123">
            <v>6.2866893410070714E-5</v>
          </cell>
          <cell r="N123">
            <v>1.496347185133716E-3</v>
          </cell>
          <cell r="O123">
            <v>-3.2792938840034273E-3</v>
          </cell>
          <cell r="P123">
            <v>1.9830696533930554E-5</v>
          </cell>
          <cell r="Q123">
            <v>-5.679602091334412E-4</v>
          </cell>
          <cell r="R123">
            <v>-6.6934644769688946E-4</v>
          </cell>
          <cell r="S123">
            <v>-1.6232496760165104E-3</v>
          </cell>
          <cell r="T123">
            <v>3.8814749985464252E-4</v>
          </cell>
          <cell r="U123">
            <v>-1.281397553618648E-3</v>
          </cell>
          <cell r="V123">
            <v>-1.2189625674813802E-4</v>
          </cell>
          <cell r="W123">
            <v>-2.7613099095035896E-4</v>
          </cell>
          <cell r="X123">
            <v>-3.9352127006217301E-4</v>
          </cell>
          <cell r="Y123">
            <v>-3.477128256094929E-4</v>
          </cell>
          <cell r="Z123">
            <v>1.8568683759072253E-3</v>
          </cell>
          <cell r="AA123">
            <v>-1.1508637617852408E-3</v>
          </cell>
          <cell r="AB123">
            <v>-1.4310504633443849E-4</v>
          </cell>
          <cell r="AC123">
            <v>-2.3754180085722881E-4</v>
          </cell>
          <cell r="AD123">
            <v>-1.1343781800559189E-3</v>
          </cell>
          <cell r="AE123">
            <v>3.179825820973758E-4</v>
          </cell>
          <cell r="AF123">
            <v>9.4920899066659801E-4</v>
          </cell>
          <cell r="AG123">
            <v>-1.8087777964027538E-4</v>
          </cell>
          <cell r="AH123">
            <v>-4.2259881061535581E-5</v>
          </cell>
          <cell r="AI123">
            <v>-9.7569752709164657E-4</v>
          </cell>
          <cell r="AJ123">
            <v>6.1640309218226504E-5</v>
          </cell>
          <cell r="AK123">
            <v>-8.6189677816542448E-5</v>
          </cell>
          <cell r="AL123">
            <v>7.6257474050254776E-4</v>
          </cell>
          <cell r="AM123">
            <v>9.5555190279328155E-4</v>
          </cell>
          <cell r="AN123">
            <v>-2.2414544551257082E-4</v>
          </cell>
          <cell r="AO123">
            <v>-6.8350547593459116E-4</v>
          </cell>
          <cell r="AP123">
            <v>-5.1737748194621109E-5</v>
          </cell>
          <cell r="AQ123">
            <v>4.906670227501573E-4</v>
          </cell>
          <cell r="AR123">
            <v>4.9066683277487755E-4</v>
          </cell>
          <cell r="AS123">
            <v>4.9066683277487755E-4</v>
          </cell>
          <cell r="AT123">
            <v>4.9066683277487755E-4</v>
          </cell>
          <cell r="AU123">
            <v>4.9066683277487755E-4</v>
          </cell>
          <cell r="AV123">
            <v>4.9066683277487755E-4</v>
          </cell>
          <cell r="AW123">
            <v>4.9066683277487755E-4</v>
          </cell>
          <cell r="AX123">
            <v>4.9066683277487755E-4</v>
          </cell>
          <cell r="AY123">
            <v>4.9066683277487755E-4</v>
          </cell>
          <cell r="AZ123">
            <v>4.9066683277487755E-4</v>
          </cell>
          <cell r="BA123">
            <v>4.9066683277487755E-4</v>
          </cell>
          <cell r="BB123">
            <v>4.9066683277487755E-4</v>
          </cell>
          <cell r="BC123">
            <v>4.9066683277487755E-4</v>
          </cell>
          <cell r="BD123">
            <v>4.9066683277487755E-4</v>
          </cell>
          <cell r="BE123">
            <v>4.9066683277487755E-4</v>
          </cell>
          <cell r="BF123">
            <v>4.9066683277487755E-4</v>
          </cell>
          <cell r="BG123">
            <v>4.9066683277487755E-4</v>
          </cell>
          <cell r="BH123">
            <v>4.9066683277487755E-4</v>
          </cell>
          <cell r="BI123">
            <v>4.9066683277487755E-4</v>
          </cell>
          <cell r="BJ123">
            <v>4.9066683277487755E-4</v>
          </cell>
        </row>
        <row r="124">
          <cell r="B124">
            <v>108</v>
          </cell>
          <cell r="C124" t="str">
            <v xml:space="preserve">        Derivados Crediticios</v>
          </cell>
          <cell r="E124">
            <v>0</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cell r="Y124">
            <v>0</v>
          </cell>
          <cell r="Z124">
            <v>0</v>
          </cell>
          <cell r="AA124">
            <v>0</v>
          </cell>
          <cell r="AB124">
            <v>0</v>
          </cell>
          <cell r="AC124">
            <v>0</v>
          </cell>
          <cell r="AD124">
            <v>0</v>
          </cell>
          <cell r="AE124">
            <v>0</v>
          </cell>
          <cell r="AF124">
            <v>0</v>
          </cell>
          <cell r="AG124">
            <v>0</v>
          </cell>
          <cell r="AH124">
            <v>0</v>
          </cell>
          <cell r="AI124">
            <v>0</v>
          </cell>
          <cell r="AJ124">
            <v>0</v>
          </cell>
          <cell r="AK124">
            <v>0</v>
          </cell>
          <cell r="AL124">
            <v>0</v>
          </cell>
          <cell r="AM124">
            <v>0</v>
          </cell>
          <cell r="AN124">
            <v>0</v>
          </cell>
          <cell r="AO124">
            <v>0</v>
          </cell>
          <cell r="AP124">
            <v>0</v>
          </cell>
          <cell r="AQ124">
            <v>0</v>
          </cell>
          <cell r="AR124">
            <v>0</v>
          </cell>
          <cell r="AS124">
            <v>0</v>
          </cell>
          <cell r="AT124">
            <v>0</v>
          </cell>
          <cell r="AU124">
            <v>0</v>
          </cell>
          <cell r="AV124">
            <v>0</v>
          </cell>
          <cell r="AW124">
            <v>0</v>
          </cell>
          <cell r="AX124">
            <v>0</v>
          </cell>
          <cell r="AY124">
            <v>0</v>
          </cell>
          <cell r="AZ124">
            <v>0</v>
          </cell>
          <cell r="BA124">
            <v>0</v>
          </cell>
          <cell r="BB124">
            <v>0</v>
          </cell>
          <cell r="BC124">
            <v>0</v>
          </cell>
          <cell r="BD124">
            <v>0</v>
          </cell>
          <cell r="BE124">
            <v>0</v>
          </cell>
          <cell r="BF124">
            <v>0</v>
          </cell>
          <cell r="BG124">
            <v>0</v>
          </cell>
          <cell r="BH124">
            <v>0</v>
          </cell>
          <cell r="BI124">
            <v>0</v>
          </cell>
          <cell r="BJ124">
            <v>0</v>
          </cell>
        </row>
        <row r="125">
          <cell r="B125">
            <v>109</v>
          </cell>
          <cell r="C125" t="str">
            <v xml:space="preserve">        Operaciones Estructuradas</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cell r="S125">
            <v>0</v>
          </cell>
          <cell r="T125">
            <v>0</v>
          </cell>
          <cell r="U125">
            <v>0</v>
          </cell>
          <cell r="V125">
            <v>0</v>
          </cell>
          <cell r="W125">
            <v>0</v>
          </cell>
          <cell r="X125">
            <v>0</v>
          </cell>
          <cell r="Y125">
            <v>0</v>
          </cell>
          <cell r="Z125">
            <v>0</v>
          </cell>
          <cell r="AA125">
            <v>0</v>
          </cell>
          <cell r="AB125">
            <v>0</v>
          </cell>
          <cell r="AC125">
            <v>0</v>
          </cell>
          <cell r="AD125">
            <v>0</v>
          </cell>
          <cell r="AE125">
            <v>0</v>
          </cell>
          <cell r="AF125">
            <v>0</v>
          </cell>
          <cell r="AG125">
            <v>0</v>
          </cell>
          <cell r="AH125">
            <v>0</v>
          </cell>
          <cell r="AI125">
            <v>0</v>
          </cell>
          <cell r="AJ125">
            <v>0</v>
          </cell>
          <cell r="AK125">
            <v>0</v>
          </cell>
          <cell r="AL125">
            <v>0</v>
          </cell>
          <cell r="AM125">
            <v>0</v>
          </cell>
          <cell r="AN125">
            <v>0</v>
          </cell>
          <cell r="AO125">
            <v>0</v>
          </cell>
          <cell r="AP125">
            <v>0</v>
          </cell>
          <cell r="AQ125">
            <v>0</v>
          </cell>
          <cell r="AR125">
            <v>0</v>
          </cell>
          <cell r="AS125">
            <v>0</v>
          </cell>
          <cell r="AT125">
            <v>0</v>
          </cell>
          <cell r="AU125">
            <v>0</v>
          </cell>
          <cell r="AV125">
            <v>0</v>
          </cell>
          <cell r="AW125">
            <v>0</v>
          </cell>
          <cell r="AX125">
            <v>0</v>
          </cell>
          <cell r="AY125">
            <v>0</v>
          </cell>
          <cell r="AZ125">
            <v>0</v>
          </cell>
          <cell r="BA125">
            <v>0</v>
          </cell>
          <cell r="BB125">
            <v>0</v>
          </cell>
          <cell r="BC125">
            <v>0</v>
          </cell>
          <cell r="BD125">
            <v>0</v>
          </cell>
          <cell r="BE125">
            <v>0</v>
          </cell>
          <cell r="BF125">
            <v>0</v>
          </cell>
          <cell r="BG125">
            <v>0</v>
          </cell>
          <cell r="BH125">
            <v>0</v>
          </cell>
          <cell r="BI125">
            <v>0</v>
          </cell>
          <cell r="BJ125">
            <v>0</v>
          </cell>
        </row>
        <row r="126">
          <cell r="B126">
            <v>110</v>
          </cell>
          <cell r="C126" t="str">
            <v xml:space="preserve">        Paquetes de Instrumentos Derivados</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0</v>
          </cell>
          <cell r="AD126">
            <v>0</v>
          </cell>
          <cell r="AE126">
            <v>0</v>
          </cell>
          <cell r="AF126">
            <v>0</v>
          </cell>
          <cell r="AG126">
            <v>0</v>
          </cell>
          <cell r="AH126">
            <v>0</v>
          </cell>
          <cell r="AI126">
            <v>0</v>
          </cell>
          <cell r="AJ126">
            <v>0</v>
          </cell>
          <cell r="AK126">
            <v>0</v>
          </cell>
          <cell r="AL126">
            <v>0</v>
          </cell>
          <cell r="AM126">
            <v>0</v>
          </cell>
          <cell r="AN126">
            <v>0</v>
          </cell>
          <cell r="AO126">
            <v>0</v>
          </cell>
          <cell r="AP126">
            <v>0</v>
          </cell>
          <cell r="AQ126">
            <v>0</v>
          </cell>
          <cell r="AR126">
            <v>0</v>
          </cell>
          <cell r="AS126">
            <v>0</v>
          </cell>
          <cell r="AT126">
            <v>0</v>
          </cell>
          <cell r="AU126">
            <v>0</v>
          </cell>
          <cell r="AV126">
            <v>0</v>
          </cell>
          <cell r="AW126">
            <v>0</v>
          </cell>
          <cell r="AX126">
            <v>0</v>
          </cell>
          <cell r="AY126">
            <v>0</v>
          </cell>
          <cell r="AZ126">
            <v>0</v>
          </cell>
          <cell r="BA126">
            <v>0</v>
          </cell>
          <cell r="BB126">
            <v>0</v>
          </cell>
          <cell r="BC126">
            <v>0</v>
          </cell>
          <cell r="BD126">
            <v>0</v>
          </cell>
          <cell r="BE126">
            <v>0</v>
          </cell>
          <cell r="BF126">
            <v>0</v>
          </cell>
          <cell r="BG126">
            <v>0</v>
          </cell>
          <cell r="BH126">
            <v>0</v>
          </cell>
          <cell r="BI126">
            <v>0</v>
          </cell>
          <cell r="BJ126">
            <v>0</v>
          </cell>
        </row>
        <row r="128">
          <cell r="B128" t="str">
            <v>Solvencia</v>
          </cell>
        </row>
        <row r="129">
          <cell r="B129">
            <v>111</v>
          </cell>
          <cell r="C129" t="str">
            <v>Activos en Riesgo Totales</v>
          </cell>
          <cell r="E129">
            <v>1.6629590165312846E-2</v>
          </cell>
          <cell r="F129">
            <v>-2.3615388742915799E-2</v>
          </cell>
          <cell r="G129">
            <v>2.3825993376927146E-2</v>
          </cell>
          <cell r="H129">
            <v>2.4264118180767569E-2</v>
          </cell>
          <cell r="I129">
            <v>-1.190961454866013E-2</v>
          </cell>
          <cell r="J129">
            <v>-1.01658367199009E-3</v>
          </cell>
          <cell r="K129">
            <v>4.745205573371325E-3</v>
          </cell>
          <cell r="L129">
            <v>9.7574249264604784E-3</v>
          </cell>
          <cell r="M129">
            <v>-5.6746574510443293E-2</v>
          </cell>
          <cell r="N129">
            <v>1.4685879540804136E-2</v>
          </cell>
          <cell r="O129">
            <v>1.9000102053071233E-2</v>
          </cell>
          <cell r="P129">
            <v>-3.6508021217802611E-3</v>
          </cell>
          <cell r="Q129">
            <v>-4.390340161148476E-3</v>
          </cell>
          <cell r="R129">
            <v>-2.4944393741926918E-2</v>
          </cell>
          <cell r="S129">
            <v>-1.638552459738396E-2</v>
          </cell>
          <cell r="T129">
            <v>-3.6929863047951983E-4</v>
          </cell>
          <cell r="U129">
            <v>-9.2345417425236942E-3</v>
          </cell>
          <cell r="V129">
            <v>3.7955013626803313E-2</v>
          </cell>
          <cell r="W129">
            <v>-1.8743121228453674E-2</v>
          </cell>
          <cell r="X129">
            <v>1.2674219740518522E-2</v>
          </cell>
          <cell r="Y129">
            <v>1.0163043257389592E-3</v>
          </cell>
          <cell r="Z129">
            <v>9.2088489498232118E-3</v>
          </cell>
          <cell r="AA129">
            <v>2.7047567699442276E-2</v>
          </cell>
          <cell r="AB129">
            <v>9.5068277776844123E-3</v>
          </cell>
          <cell r="AC129">
            <v>-2.0916786504283635E-3</v>
          </cell>
          <cell r="AD129">
            <v>-1.6671995084955094E-2</v>
          </cell>
          <cell r="AE129">
            <v>2.0998030174463445E-2</v>
          </cell>
          <cell r="AF129">
            <v>-2.698322892459637E-3</v>
          </cell>
          <cell r="AG129">
            <v>-2.860572904112102E-2</v>
          </cell>
          <cell r="AH129">
            <v>-2.1442274252439719E-2</v>
          </cell>
          <cell r="AI129">
            <v>1.922924911133661E-2</v>
          </cell>
          <cell r="AJ129">
            <v>-2.7417323496667478E-2</v>
          </cell>
          <cell r="AK129">
            <v>-9.1031278401449978E-3</v>
          </cell>
          <cell r="AL129">
            <v>-2.7636721207090043E-2</v>
          </cell>
          <cell r="AM129">
            <v>2.2850850830906655E-3</v>
          </cell>
          <cell r="AN129">
            <v>3.7270533737181477E-3</v>
          </cell>
          <cell r="AO129">
            <v>-1.9365650206870866E-2</v>
          </cell>
          <cell r="AP129">
            <v>-3.9605453648281164E-2</v>
          </cell>
          <cell r="AQ129">
            <v>3.5175106420459956E-2</v>
          </cell>
          <cell r="AR129">
            <v>3.5175085067749023E-2</v>
          </cell>
          <cell r="AS129">
            <v>3.5175085067749023E-2</v>
          </cell>
          <cell r="AT129">
            <v>3.5175085067749023E-2</v>
          </cell>
          <cell r="AU129">
            <v>3.5175085067749023E-2</v>
          </cell>
          <cell r="AV129">
            <v>3.5175085067749023E-2</v>
          </cell>
          <cell r="AW129">
            <v>3.5175085067749023E-2</v>
          </cell>
          <cell r="AX129">
            <v>3.5175085067749023E-2</v>
          </cell>
          <cell r="AY129">
            <v>3.5175085067749023E-2</v>
          </cell>
          <cell r="AZ129">
            <v>3.5175085067749023E-2</v>
          </cell>
          <cell r="BA129">
            <v>3.5175085067749023E-2</v>
          </cell>
          <cell r="BB129">
            <v>3.5175085067749023E-2</v>
          </cell>
          <cell r="BC129">
            <v>3.5175085067749023E-2</v>
          </cell>
          <cell r="BD129">
            <v>3.5175085067749023E-2</v>
          </cell>
          <cell r="BE129">
            <v>3.5175085067749023E-2</v>
          </cell>
          <cell r="BF129">
            <v>3.5175085067749023E-2</v>
          </cell>
          <cell r="BG129">
            <v>3.5175085067749023E-2</v>
          </cell>
          <cell r="BH129">
            <v>3.5175085067749023E-2</v>
          </cell>
          <cell r="BI129">
            <v>3.5175085067749023E-2</v>
          </cell>
          <cell r="BJ129">
            <v>3.5175085067749023E-2</v>
          </cell>
        </row>
        <row r="130">
          <cell r="B130">
            <v>112</v>
          </cell>
          <cell r="C130" t="str">
            <v>Activos en Riesgos de Mercado</v>
          </cell>
          <cell r="E130">
            <v>4.0288721134199457E-2</v>
          </cell>
          <cell r="F130">
            <v>7.8635229214757962E-3</v>
          </cell>
          <cell r="G130">
            <v>1.4515403473413513E-3</v>
          </cell>
          <cell r="H130">
            <v>1.6439647292569304E-2</v>
          </cell>
          <cell r="I130">
            <v>9.248133616064913E-4</v>
          </cell>
          <cell r="J130">
            <v>-1.4016161803495075E-3</v>
          </cell>
          <cell r="K130">
            <v>-7.8919108322206832E-3</v>
          </cell>
          <cell r="L130">
            <v>6.6909481147085503E-3</v>
          </cell>
          <cell r="M130">
            <v>-3.3448371218872924E-2</v>
          </cell>
          <cell r="N130">
            <v>1.8364696017370008E-3</v>
          </cell>
          <cell r="O130">
            <v>1.9557114382654145E-2</v>
          </cell>
          <cell r="P130">
            <v>-8.3823984954145558E-4</v>
          </cell>
          <cell r="Q130">
            <v>-3.4215623809016882E-3</v>
          </cell>
          <cell r="R130">
            <v>4.2918828989250146E-3</v>
          </cell>
          <cell r="S130">
            <v>-2.1921504807131703E-2</v>
          </cell>
          <cell r="T130">
            <v>-1.4100591283275343E-2</v>
          </cell>
          <cell r="U130">
            <v>3.7880218015421407E-3</v>
          </cell>
          <cell r="V130">
            <v>2.0082131643374274E-2</v>
          </cell>
          <cell r="W130">
            <v>-5.5650591860260112E-3</v>
          </cell>
          <cell r="X130">
            <v>1.6482652511150608E-2</v>
          </cell>
          <cell r="Y130">
            <v>-3.7606303520304474E-3</v>
          </cell>
          <cell r="Z130">
            <v>-9.1263342135671222E-3</v>
          </cell>
          <cell r="AA130">
            <v>5.802630851803714E-3</v>
          </cell>
          <cell r="AB130">
            <v>3.0133411092037599E-3</v>
          </cell>
          <cell r="AC130">
            <v>-1.6712533385618872E-2</v>
          </cell>
          <cell r="AD130">
            <v>-2.0168460048582415E-3</v>
          </cell>
          <cell r="AE130">
            <v>9.0925545455641521E-3</v>
          </cell>
          <cell r="AF130">
            <v>9.1401028743093304E-3</v>
          </cell>
          <cell r="AG130">
            <v>-1.0792831515047729E-2</v>
          </cell>
          <cell r="AH130">
            <v>-1.9205793398027027E-2</v>
          </cell>
          <cell r="AI130">
            <v>-5.8842284287341506E-4</v>
          </cell>
          <cell r="AJ130">
            <v>-1.7665619896376467E-2</v>
          </cell>
          <cell r="AK130">
            <v>-5.1192782591863439E-3</v>
          </cell>
          <cell r="AL130">
            <v>-2.3052432410330864E-2</v>
          </cell>
          <cell r="AM130">
            <v>7.1022963209198264E-3</v>
          </cell>
          <cell r="AN130">
            <v>2.9746153295497624E-3</v>
          </cell>
          <cell r="AO130">
            <v>9.505650176485636E-4</v>
          </cell>
          <cell r="AP130">
            <v>-1.0862354448334666E-2</v>
          </cell>
          <cell r="AQ130">
            <v>9.7547613315179249E-3</v>
          </cell>
          <cell r="AR130">
            <v>9.7547546029090881E-3</v>
          </cell>
          <cell r="AS130">
            <v>9.7547546029090881E-3</v>
          </cell>
          <cell r="AT130">
            <v>9.7547546029090881E-3</v>
          </cell>
          <cell r="AU130">
            <v>9.7547546029090881E-3</v>
          </cell>
          <cell r="AV130">
            <v>9.7547546029090881E-3</v>
          </cell>
          <cell r="AW130">
            <v>9.7547546029090881E-3</v>
          </cell>
          <cell r="AX130">
            <v>9.7547546029090881E-3</v>
          </cell>
          <cell r="AY130">
            <v>9.7547546029090881E-3</v>
          </cell>
          <cell r="AZ130">
            <v>9.7547546029090881E-3</v>
          </cell>
          <cell r="BA130">
            <v>9.7547546029090881E-3</v>
          </cell>
          <cell r="BB130">
            <v>9.7547546029090881E-3</v>
          </cell>
          <cell r="BC130">
            <v>9.7547546029090881E-3</v>
          </cell>
          <cell r="BD130">
            <v>9.7547546029090881E-3</v>
          </cell>
          <cell r="BE130">
            <v>9.7547546029090881E-3</v>
          </cell>
          <cell r="BF130">
            <v>9.7547546029090881E-3</v>
          </cell>
          <cell r="BG130">
            <v>9.7547546029090881E-3</v>
          </cell>
          <cell r="BH130">
            <v>9.7547546029090881E-3</v>
          </cell>
          <cell r="BI130">
            <v>9.7547546029090881E-3</v>
          </cell>
          <cell r="BJ130">
            <v>9.7547546029090881E-3</v>
          </cell>
        </row>
        <row r="131">
          <cell r="B131">
            <v>113</v>
          </cell>
          <cell r="C131" t="str">
            <v>Activos en Riesgos de Crédito</v>
          </cell>
          <cell r="E131">
            <v>-2.1035046311672079E-2</v>
          </cell>
          <cell r="F131">
            <v>-2.7117029012907745E-2</v>
          </cell>
          <cell r="G131">
            <v>1.813549800926989E-2</v>
          </cell>
          <cell r="H131">
            <v>6.2695454834821307E-3</v>
          </cell>
          <cell r="I131">
            <v>-1.0305034473978236E-2</v>
          </cell>
          <cell r="J131">
            <v>8.3803157024420205E-4</v>
          </cell>
          <cell r="K131">
            <v>1.270688425176858E-2</v>
          </cell>
          <cell r="L131">
            <v>1.3484620184215368E-3</v>
          </cell>
          <cell r="M131">
            <v>-1.7626746557161344E-2</v>
          </cell>
          <cell r="N131">
            <v>1.1386132572266727E-2</v>
          </cell>
          <cell r="O131">
            <v>-1.7956907264237154E-3</v>
          </cell>
          <cell r="P131">
            <v>-3.3755617325009757E-3</v>
          </cell>
          <cell r="Q131">
            <v>1.4448884622608738E-4</v>
          </cell>
          <cell r="R131">
            <v>-2.8682048695194529E-2</v>
          </cell>
          <cell r="S131">
            <v>7.1256100969769864E-3</v>
          </cell>
          <cell r="T131">
            <v>1.0872739293455613E-2</v>
          </cell>
          <cell r="U131">
            <v>-1.0101905343102124E-2</v>
          </cell>
          <cell r="V131">
            <v>1.4403932165483579E-2</v>
          </cell>
          <cell r="W131">
            <v>-1.0804272996133679E-2</v>
          </cell>
          <cell r="X131">
            <v>-3.8794967348009801E-3</v>
          </cell>
          <cell r="Y131">
            <v>4.1777431020310618E-3</v>
          </cell>
          <cell r="Z131">
            <v>1.4946649607923357E-2</v>
          </cell>
          <cell r="AA131">
            <v>1.9134450671606906E-2</v>
          </cell>
          <cell r="AB131">
            <v>5.8881408708612026E-3</v>
          </cell>
          <cell r="AC131">
            <v>1.183300494884798E-2</v>
          </cell>
          <cell r="AD131">
            <v>-1.1992307811716674E-2</v>
          </cell>
          <cell r="AE131">
            <v>1.0130086411157868E-2</v>
          </cell>
          <cell r="AF131">
            <v>-1.0754289779678405E-2</v>
          </cell>
          <cell r="AG131">
            <v>-1.5094008500891376E-2</v>
          </cell>
          <cell r="AH131">
            <v>-4.6857524100663017E-4</v>
          </cell>
          <cell r="AI131">
            <v>1.6601450646061111E-2</v>
          </cell>
          <cell r="AJ131">
            <v>-8.2971687903766744E-3</v>
          </cell>
          <cell r="AK131">
            <v>-1.9382029507529763E-3</v>
          </cell>
          <cell r="AL131">
            <v>-3.9266016006592741E-3</v>
          </cell>
          <cell r="AM131">
            <v>-3.4751172352132098E-3</v>
          </cell>
          <cell r="AN131">
            <v>-2.4688283860885285E-4</v>
          </cell>
          <cell r="AO131">
            <v>-1.7501531071720478E-2</v>
          </cell>
          <cell r="AP131">
            <v>-2.4292831527341074E-2</v>
          </cell>
          <cell r="AQ131">
            <v>2.161855360338355E-2</v>
          </cell>
          <cell r="AR131">
            <v>2.1618545055389404E-2</v>
          </cell>
          <cell r="AS131">
            <v>2.1618545055389404E-2</v>
          </cell>
          <cell r="AT131">
            <v>2.1618545055389404E-2</v>
          </cell>
          <cell r="AU131">
            <v>2.1618545055389404E-2</v>
          </cell>
          <cell r="AV131">
            <v>2.1618545055389404E-2</v>
          </cell>
          <cell r="AW131">
            <v>2.1618545055389404E-2</v>
          </cell>
          <cell r="AX131">
            <v>2.1618545055389404E-2</v>
          </cell>
          <cell r="AY131">
            <v>2.1618545055389404E-2</v>
          </cell>
          <cell r="AZ131">
            <v>2.1618545055389404E-2</v>
          </cell>
          <cell r="BA131">
            <v>2.1618545055389404E-2</v>
          </cell>
          <cell r="BB131">
            <v>2.1618545055389404E-2</v>
          </cell>
          <cell r="BC131">
            <v>2.1618545055389404E-2</v>
          </cell>
          <cell r="BD131">
            <v>2.1618545055389404E-2</v>
          </cell>
          <cell r="BE131">
            <v>2.1618545055389404E-2</v>
          </cell>
          <cell r="BF131">
            <v>2.1618545055389404E-2</v>
          </cell>
          <cell r="BG131">
            <v>2.1618545055389404E-2</v>
          </cell>
          <cell r="BH131">
            <v>2.1618545055389404E-2</v>
          </cell>
          <cell r="BI131">
            <v>2.1618545055389404E-2</v>
          </cell>
          <cell r="BJ131">
            <v>2.1618545055389404E-2</v>
          </cell>
        </row>
        <row r="132">
          <cell r="B132">
            <v>114</v>
          </cell>
          <cell r="C132" t="str">
            <v>Activos en Riesgo Operacional</v>
          </cell>
          <cell r="E132">
            <v>-2.624084657304307E-3</v>
          </cell>
          <cell r="F132">
            <v>-4.3618826513940195E-3</v>
          </cell>
          <cell r="G132">
            <v>4.2389550203159598E-3</v>
          </cell>
          <cell r="H132">
            <v>1.5549254047161759E-3</v>
          </cell>
          <cell r="I132">
            <v>-2.529393436375621E-3</v>
          </cell>
          <cell r="J132">
            <v>-4.5299906179771532E-4</v>
          </cell>
          <cell r="K132">
            <v>-6.9767846176391202E-5</v>
          </cell>
          <cell r="L132">
            <v>1.7180147932442241E-3</v>
          </cell>
          <cell r="M132">
            <v>-5.6714567344039596E-3</v>
          </cell>
          <cell r="N132">
            <v>1.4632769575298882E-3</v>
          </cell>
          <cell r="O132">
            <v>1.2386788061099774E-3</v>
          </cell>
          <cell r="P132">
            <v>5.6299946034439607E-4</v>
          </cell>
          <cell r="Q132">
            <v>-1.1132666264726809E-3</v>
          </cell>
          <cell r="R132">
            <v>-5.5422794565750111E-4</v>
          </cell>
          <cell r="S132">
            <v>-1.5896298873075282E-3</v>
          </cell>
          <cell r="T132">
            <v>2.8585533593384338E-3</v>
          </cell>
          <cell r="U132">
            <v>-2.9206582009611154E-3</v>
          </cell>
          <cell r="V132">
            <v>3.4689498180229122E-3</v>
          </cell>
          <cell r="W132">
            <v>-2.3737890462939143E-3</v>
          </cell>
          <cell r="X132">
            <v>7.1063964168671667E-5</v>
          </cell>
          <cell r="Y132">
            <v>5.9919157566150349E-4</v>
          </cell>
          <cell r="Z132">
            <v>3.3885335555439294E-3</v>
          </cell>
          <cell r="AA132">
            <v>2.1104861760317256E-3</v>
          </cell>
          <cell r="AB132">
            <v>6.0534579761943597E-4</v>
          </cell>
          <cell r="AC132">
            <v>2.7878497863425139E-3</v>
          </cell>
          <cell r="AD132">
            <v>-2.6628412683801644E-3</v>
          </cell>
          <cell r="AE132">
            <v>1.7753892177414382E-3</v>
          </cell>
          <cell r="AF132">
            <v>-1.0841359791659427E-3</v>
          </cell>
          <cell r="AG132">
            <v>-2.7188893402049635E-3</v>
          </cell>
          <cell r="AH132">
            <v>-1.7679053063076461E-3</v>
          </cell>
          <cell r="AI132">
            <v>3.2162213081490254E-3</v>
          </cell>
          <cell r="AJ132">
            <v>-1.4545348099145594E-3</v>
          </cell>
          <cell r="AK132">
            <v>-2.045646630205622E-3</v>
          </cell>
          <cell r="AL132">
            <v>-6.5768720339601239E-4</v>
          </cell>
          <cell r="AM132">
            <v>-1.3420939953199124E-3</v>
          </cell>
          <cell r="AN132">
            <v>9.993208827772937E-4</v>
          </cell>
          <cell r="AO132">
            <v>-2.814684152798827E-3</v>
          </cell>
          <cell r="AP132">
            <v>-4.4502676792421009E-3</v>
          </cell>
          <cell r="AQ132">
            <v>3.8017914921951446E-3</v>
          </cell>
          <cell r="AR132">
            <v>3.8017909973859787E-3</v>
          </cell>
          <cell r="AS132">
            <v>3.8017909973859787E-3</v>
          </cell>
          <cell r="AT132">
            <v>3.8017909973859787E-3</v>
          </cell>
          <cell r="AU132">
            <v>3.8017909973859787E-3</v>
          </cell>
          <cell r="AV132">
            <v>3.8017909973859787E-3</v>
          </cell>
          <cell r="AW132">
            <v>3.8017909973859787E-3</v>
          </cell>
          <cell r="AX132">
            <v>3.8017909973859787E-3</v>
          </cell>
          <cell r="AY132">
            <v>3.8017909973859787E-3</v>
          </cell>
          <cell r="AZ132">
            <v>3.8017909973859787E-3</v>
          </cell>
          <cell r="BA132">
            <v>3.8017909973859787E-3</v>
          </cell>
          <cell r="BB132">
            <v>3.8017909973859787E-3</v>
          </cell>
          <cell r="BC132">
            <v>3.8017909973859787E-3</v>
          </cell>
          <cell r="BD132">
            <v>3.8017909973859787E-3</v>
          </cell>
          <cell r="BE132">
            <v>3.8017909973859787E-3</v>
          </cell>
          <cell r="BF132">
            <v>3.8017909973859787E-3</v>
          </cell>
          <cell r="BG132">
            <v>3.8017909973859787E-3</v>
          </cell>
          <cell r="BH132">
            <v>3.8017909973859787E-3</v>
          </cell>
          <cell r="BI132">
            <v>3.8017909973859787E-3</v>
          </cell>
          <cell r="BJ132">
            <v>3.8017909973859787E-3</v>
          </cell>
        </row>
        <row r="133">
          <cell r="B133">
            <v>115</v>
          </cell>
          <cell r="C133" t="str">
            <v>Otros activos en riesgo</v>
          </cell>
          <cell r="E133">
            <v>8.9817042692175164E-14</v>
          </cell>
          <cell r="F133">
            <v>-8.9817042692175164E-14</v>
          </cell>
          <cell r="G133">
            <v>-1.1102230246251565E-16</v>
          </cell>
          <cell r="H133">
            <v>0</v>
          </cell>
          <cell r="I133">
            <v>8.7263529735537304E-14</v>
          </cell>
          <cell r="J133">
            <v>-8.7041485130612273E-14</v>
          </cell>
          <cell r="K133">
            <v>-2.2204460492503131E-16</v>
          </cell>
          <cell r="L133">
            <v>8.6153306710912148E-14</v>
          </cell>
          <cell r="M133">
            <v>-4.9960036108132044E-15</v>
          </cell>
          <cell r="N133">
            <v>4.0927050637407092E-10</v>
          </cell>
          <cell r="O133">
            <v>-4.0926928512874383E-10</v>
          </cell>
          <cell r="P133">
            <v>-8.2156503822261584E-14</v>
          </cell>
          <cell r="Q133">
            <v>-2.2204460492503131E-16</v>
          </cell>
          <cell r="R133">
            <v>1.1102230246251565E-16</v>
          </cell>
          <cell r="S133">
            <v>7.8270723236073536E-14</v>
          </cell>
          <cell r="T133">
            <v>1.7763568394002505E-15</v>
          </cell>
          <cell r="U133">
            <v>-2.6645352591003757E-15</v>
          </cell>
          <cell r="V133">
            <v>-7.7271522513910895E-14</v>
          </cell>
          <cell r="W133">
            <v>-2.2204460492503131E-16</v>
          </cell>
          <cell r="X133">
            <v>2.2204460492503131E-16</v>
          </cell>
          <cell r="Y133">
            <v>7.6827433304060833E-14</v>
          </cell>
          <cell r="Z133">
            <v>-7.6827433304060833E-14</v>
          </cell>
          <cell r="AA133">
            <v>-1.1102230246251565E-16</v>
          </cell>
          <cell r="AB133">
            <v>-1.1102230246251565E-16</v>
          </cell>
          <cell r="AC133">
            <v>1.1102230246251565E-16</v>
          </cell>
          <cell r="AD133">
            <v>0</v>
          </cell>
          <cell r="AE133">
            <v>0</v>
          </cell>
          <cell r="AF133">
            <v>-7.9246609274719049E-12</v>
          </cell>
          <cell r="AG133">
            <v>3.1502300767982661E-10</v>
          </cell>
          <cell r="AH133">
            <v>-3.0709845777465716E-10</v>
          </cell>
          <cell r="AI133">
            <v>0</v>
          </cell>
          <cell r="AJ133">
            <v>2.2204460492503131E-16</v>
          </cell>
          <cell r="AK133">
            <v>-1.1102230246251565E-16</v>
          </cell>
          <cell r="AL133">
            <v>7.2960526509291412E-12</v>
          </cell>
          <cell r="AM133">
            <v>-7.2959416286266787E-12</v>
          </cell>
          <cell r="AN133">
            <v>0</v>
          </cell>
          <cell r="AO133">
            <v>-2.2204460492503131E-16</v>
          </cell>
          <cell r="AP133">
            <v>6.6368022189067233E-12</v>
          </cell>
          <cell r="AQ133">
            <v>-6.6368022189067233E-12</v>
          </cell>
          <cell r="AR133">
            <v>-6.6368022189067233E-12</v>
          </cell>
          <cell r="AS133">
            <v>-6.6368022189067233E-12</v>
          </cell>
          <cell r="AT133">
            <v>-6.6368022189067233E-12</v>
          </cell>
          <cell r="AU133">
            <v>-6.6368022189067233E-12</v>
          </cell>
          <cell r="AV133">
            <v>-6.6368022189067233E-12</v>
          </cell>
          <cell r="AW133">
            <v>-6.6368022189067233E-12</v>
          </cell>
          <cell r="AX133">
            <v>-6.6368022189067233E-12</v>
          </cell>
          <cell r="AY133">
            <v>-6.6368022189067233E-12</v>
          </cell>
          <cell r="AZ133">
            <v>-6.6368022189067233E-12</v>
          </cell>
          <cell r="BA133">
            <v>-6.6368022189067233E-12</v>
          </cell>
          <cell r="BB133">
            <v>-6.6368022189067233E-12</v>
          </cell>
          <cell r="BC133">
            <v>-6.6368022189067233E-12</v>
          </cell>
          <cell r="BD133">
            <v>-6.6368022189067233E-12</v>
          </cell>
          <cell r="BE133">
            <v>-6.6368022189067233E-12</v>
          </cell>
          <cell r="BF133">
            <v>-6.6368022189067233E-12</v>
          </cell>
          <cell r="BG133">
            <v>-6.6368022189067233E-12</v>
          </cell>
          <cell r="BH133">
            <v>-6.6368022189067233E-12</v>
          </cell>
          <cell r="BI133">
            <v>-6.6368022189067233E-12</v>
          </cell>
          <cell r="BJ133">
            <v>-6.6368022189067233E-12</v>
          </cell>
        </row>
        <row r="134">
          <cell r="B134">
            <v>116</v>
          </cell>
          <cell r="C134" t="str">
            <v>Requerimientos de capital totales</v>
          </cell>
          <cell r="E134">
            <v>1.3303672131495248E-3</v>
          </cell>
          <cell r="F134">
            <v>-1.8892310994330086E-3</v>
          </cell>
          <cell r="G134">
            <v>1.9060794701904749E-3</v>
          </cell>
          <cell r="H134">
            <v>1.941129454461038E-3</v>
          </cell>
          <cell r="I134">
            <v>-9.5276916386023702E-4</v>
          </cell>
          <cell r="J134">
            <v>-8.1326693772865166E-5</v>
          </cell>
          <cell r="K134">
            <v>3.7961644581867293E-4</v>
          </cell>
          <cell r="L134">
            <v>7.8059399412647168E-4</v>
          </cell>
          <cell r="M134">
            <v>-4.5397259607829199E-3</v>
          </cell>
          <cell r="N134">
            <v>1.1748703387162024E-3</v>
          </cell>
          <cell r="O134">
            <v>1.5200081887804251E-3</v>
          </cell>
          <cell r="P134">
            <v>-2.9206416976547411E-4</v>
          </cell>
          <cell r="Q134">
            <v>-3.5122721287483838E-4</v>
          </cell>
          <cell r="R134">
            <v>-1.995551499350573E-3</v>
          </cell>
          <cell r="S134">
            <v>-1.3108419677681782E-3</v>
          </cell>
          <cell r="T134">
            <v>-2.9543890505745463E-5</v>
          </cell>
          <cell r="U134">
            <v>-7.3876333936850891E-4</v>
          </cell>
          <cell r="V134">
            <v>3.03640109020685E-3</v>
          </cell>
          <cell r="W134">
            <v>-1.4994496983048028E-3</v>
          </cell>
          <cell r="X134">
            <v>1.0139375792414945E-3</v>
          </cell>
          <cell r="Y134">
            <v>8.1304346080696144E-5</v>
          </cell>
          <cell r="Z134">
            <v>7.3670791692015403E-4</v>
          </cell>
          <cell r="AA134">
            <v>2.1638054150249636E-3</v>
          </cell>
          <cell r="AB134">
            <v>7.6054622218582613E-4</v>
          </cell>
          <cell r="AC134">
            <v>-1.6733429200824212E-4</v>
          </cell>
          <cell r="AD134">
            <v>-1.3337596068287161E-3</v>
          </cell>
          <cell r="AE134">
            <v>1.6798424139762153E-3</v>
          </cell>
          <cell r="AF134">
            <v>-2.1586583076602106E-4</v>
          </cell>
          <cell r="AG134">
            <v>-2.2884583469560266E-3</v>
          </cell>
          <cell r="AH134">
            <v>-1.7153819186639524E-3</v>
          </cell>
          <cell r="AI134">
            <v>1.5383399322559388E-3</v>
          </cell>
          <cell r="AJ134">
            <v>-2.193385883092161E-3</v>
          </cell>
          <cell r="AK134">
            <v>-7.2825022570069398E-4</v>
          </cell>
          <cell r="AL134">
            <v>-2.2109376956916532E-3</v>
          </cell>
          <cell r="AM134">
            <v>1.8280680376343839E-4</v>
          </cell>
          <cell r="AN134">
            <v>2.9816427161721837E-4</v>
          </cell>
          <cell r="AO134">
            <v>-1.5492520164844398E-3</v>
          </cell>
          <cell r="AP134">
            <v>-3.1684362937629551E-3</v>
          </cell>
          <cell r="AQ134">
            <v>2.8140085124570002E-3</v>
          </cell>
          <cell r="AR134">
            <v>2.8140079230070114E-3</v>
          </cell>
          <cell r="AS134">
            <v>2.8140079230070114E-3</v>
          </cell>
          <cell r="AT134">
            <v>2.8140079230070114E-3</v>
          </cell>
          <cell r="AU134">
            <v>2.8140079230070114E-3</v>
          </cell>
          <cell r="AV134">
            <v>2.8140079230070114E-3</v>
          </cell>
          <cell r="AW134">
            <v>2.8140079230070114E-3</v>
          </cell>
          <cell r="AX134">
            <v>2.8140079230070114E-3</v>
          </cell>
          <cell r="AY134">
            <v>2.8140079230070114E-3</v>
          </cell>
          <cell r="AZ134">
            <v>2.8140079230070114E-3</v>
          </cell>
          <cell r="BA134">
            <v>2.8140079230070114E-3</v>
          </cell>
          <cell r="BB134">
            <v>2.8140079230070114E-3</v>
          </cell>
          <cell r="BC134">
            <v>2.8140079230070114E-3</v>
          </cell>
          <cell r="BD134">
            <v>2.8140079230070114E-3</v>
          </cell>
          <cell r="BE134">
            <v>2.8140079230070114E-3</v>
          </cell>
          <cell r="BF134">
            <v>2.8140079230070114E-3</v>
          </cell>
          <cell r="BG134">
            <v>2.8140079230070114E-3</v>
          </cell>
          <cell r="BH134">
            <v>2.8140079230070114E-3</v>
          </cell>
          <cell r="BI134">
            <v>2.8140079230070114E-3</v>
          </cell>
          <cell r="BJ134">
            <v>2.8140079230070114E-3</v>
          </cell>
        </row>
        <row r="135">
          <cell r="B135">
            <v>117</v>
          </cell>
          <cell r="C135" t="str">
            <v>Requerimientos de capital por riesgos de mercado</v>
          </cell>
          <cell r="E135">
            <v>3.2230976907123739E-3</v>
          </cell>
          <cell r="F135">
            <v>6.2908183376655935E-4</v>
          </cell>
          <cell r="G135">
            <v>1.1612322780741452E-4</v>
          </cell>
          <cell r="H135">
            <v>1.3151717833516201E-3</v>
          </cell>
          <cell r="I135">
            <v>7.3985068954920269E-5</v>
          </cell>
          <cell r="J135">
            <v>-1.1212929446536776E-4</v>
          </cell>
          <cell r="K135">
            <v>-6.3135286651557973E-4</v>
          </cell>
          <cell r="L135">
            <v>5.352758491972108E-4</v>
          </cell>
          <cell r="M135">
            <v>-2.6758696975586749E-3</v>
          </cell>
          <cell r="N135">
            <v>1.4691757309657702E-4</v>
          </cell>
          <cell r="O135">
            <v>1.5645691456473744E-3</v>
          </cell>
          <cell r="P135">
            <v>-6.7059187976462042E-5</v>
          </cell>
          <cell r="Q135">
            <v>-2.7372499047749813E-4</v>
          </cell>
          <cell r="R135">
            <v>3.4335063193084714E-4</v>
          </cell>
          <cell r="S135">
            <v>-1.7537203845474532E-3</v>
          </cell>
          <cell r="T135">
            <v>-1.1280473027011594E-3</v>
          </cell>
          <cell r="U135">
            <v>3.0304174420930224E-4</v>
          </cell>
          <cell r="V135">
            <v>1.6065705314735924E-3</v>
          </cell>
          <cell r="W135">
            <v>-4.4520473490121393E-4</v>
          </cell>
          <cell r="X135">
            <v>1.318612200932115E-3</v>
          </cell>
          <cell r="Y135">
            <v>-3.0085042819325697E-4</v>
          </cell>
          <cell r="Z135">
            <v>-7.301067374111854E-4</v>
          </cell>
          <cell r="AA135">
            <v>4.642104684576577E-4</v>
          </cell>
          <cell r="AB135">
            <v>2.4106728874914718E-4</v>
          </cell>
          <cell r="AC135">
            <v>-1.3370026708984829E-3</v>
          </cell>
          <cell r="AD135">
            <v>-1.6134768031430755E-4</v>
          </cell>
          <cell r="AE135">
            <v>7.2740436362299377E-4</v>
          </cell>
          <cell r="AF135">
            <v>7.3120822898092505E-4</v>
          </cell>
          <cell r="AG135">
            <v>-8.6342652639483791E-4</v>
          </cell>
          <cell r="AH135">
            <v>-1.5364634663006561E-3</v>
          </cell>
          <cell r="AI135">
            <v>-4.7073827137391472E-5</v>
          </cell>
          <cell r="AJ135">
            <v>-1.4132495932152288E-3</v>
          </cell>
          <cell r="AK135">
            <v>-4.0954225567610067E-4</v>
          </cell>
          <cell r="AL135">
            <v>-1.844194593737393E-3</v>
          </cell>
          <cell r="AM135">
            <v>5.681837053470376E-4</v>
          </cell>
          <cell r="AN135">
            <v>2.3796922637513325E-4</v>
          </cell>
          <cell r="AO135">
            <v>7.6045199141299216E-5</v>
          </cell>
          <cell r="AP135">
            <v>-8.6898835800478316E-4</v>
          </cell>
          <cell r="AQ135">
            <v>7.8038090670827509E-4</v>
          </cell>
          <cell r="AR135">
            <v>7.8038079664111137E-4</v>
          </cell>
          <cell r="AS135">
            <v>7.8038079664111137E-4</v>
          </cell>
          <cell r="AT135">
            <v>7.8038079664111137E-4</v>
          </cell>
          <cell r="AU135">
            <v>7.8038079664111137E-4</v>
          </cell>
          <cell r="AV135">
            <v>7.8038079664111137E-4</v>
          </cell>
          <cell r="AW135">
            <v>7.8038079664111137E-4</v>
          </cell>
          <cell r="AX135">
            <v>7.8038079664111137E-4</v>
          </cell>
          <cell r="AY135">
            <v>7.8038079664111137E-4</v>
          </cell>
          <cell r="AZ135">
            <v>7.8038079664111137E-4</v>
          </cell>
          <cell r="BA135">
            <v>7.8038079664111137E-4</v>
          </cell>
          <cell r="BB135">
            <v>7.8038079664111137E-4</v>
          </cell>
          <cell r="BC135">
            <v>7.8038079664111137E-4</v>
          </cell>
          <cell r="BD135">
            <v>7.8038079664111137E-4</v>
          </cell>
          <cell r="BE135">
            <v>7.8038079664111137E-4</v>
          </cell>
          <cell r="BF135">
            <v>7.8038079664111137E-4</v>
          </cell>
          <cell r="BG135">
            <v>7.8038079664111137E-4</v>
          </cell>
          <cell r="BH135">
            <v>7.8038079664111137E-4</v>
          </cell>
          <cell r="BI135">
            <v>7.8038079664111137E-4</v>
          </cell>
          <cell r="BJ135">
            <v>7.8038079664111137E-4</v>
          </cell>
        </row>
        <row r="136">
          <cell r="B136">
            <v>118</v>
          </cell>
          <cell r="C136" t="str">
            <v>Requerimientos de capital por riesgos de crédito</v>
          </cell>
          <cell r="E136">
            <v>-1.6828037049337746E-3</v>
          </cell>
          <cell r="F136">
            <v>-2.1693623210326182E-3</v>
          </cell>
          <cell r="G136">
            <v>1.4508398407415968E-3</v>
          </cell>
          <cell r="H136">
            <v>5.015636386785649E-4</v>
          </cell>
          <cell r="I136">
            <v>-8.2440275791825085E-4</v>
          </cell>
          <cell r="J136">
            <v>6.7042525619530335E-5</v>
          </cell>
          <cell r="K136">
            <v>1.0165507401414808E-3</v>
          </cell>
          <cell r="L136">
            <v>1.0787696147372683E-4</v>
          </cell>
          <cell r="M136">
            <v>-1.4101397245729064E-3</v>
          </cell>
          <cell r="N136">
            <v>9.1089060741874478E-4</v>
          </cell>
          <cell r="O136">
            <v>-1.4365525975130328E-4</v>
          </cell>
          <cell r="P136">
            <v>-2.7004493860006973E-4</v>
          </cell>
          <cell r="Q136">
            <v>1.1559107698073945E-5</v>
          </cell>
          <cell r="R136">
            <v>-2.2945638956155603E-3</v>
          </cell>
          <cell r="S136">
            <v>5.7004880775816252E-4</v>
          </cell>
          <cell r="T136">
            <v>8.6981914347645378E-4</v>
          </cell>
          <cell r="U136">
            <v>-8.0815242744817356E-4</v>
          </cell>
          <cell r="V136">
            <v>1.1523145732227486E-3</v>
          </cell>
          <cell r="W136">
            <v>-8.6434183967475098E-4</v>
          </cell>
          <cell r="X136">
            <v>-3.1035973878407869E-4</v>
          </cell>
          <cell r="Y136">
            <v>3.34219448162483E-4</v>
          </cell>
          <cell r="Z136">
            <v>1.1957319711664235E-3</v>
          </cell>
          <cell r="AA136">
            <v>1.5307560511959931E-3</v>
          </cell>
          <cell r="AB136">
            <v>4.7105126965283489E-4</v>
          </cell>
          <cell r="AC136">
            <v>9.4664039592389643E-4</v>
          </cell>
          <cell r="AD136">
            <v>-9.5938462496916038E-4</v>
          </cell>
          <cell r="AE136">
            <v>8.1040691291159317E-4</v>
          </cell>
          <cell r="AF136">
            <v>-8.6034317982555675E-4</v>
          </cell>
          <cell r="AG136">
            <v>-1.2075206810716679E-3</v>
          </cell>
          <cell r="AH136">
            <v>-3.7486023518086553E-5</v>
          </cell>
          <cell r="AI136">
            <v>1.3281160513071849E-3</v>
          </cell>
          <cell r="AJ136">
            <v>-6.6377349743072106E-4</v>
          </cell>
          <cell r="AK136">
            <v>-1.5505623848480893E-4</v>
          </cell>
          <cell r="AL136">
            <v>-3.1412812688856595E-4</v>
          </cell>
          <cell r="AM136">
            <v>-2.7800938371901757E-4</v>
          </cell>
          <cell r="AN136">
            <v>-1.9750624511455372E-5</v>
          </cell>
          <cell r="AO136">
            <v>-1.4001224845930846E-3</v>
          </cell>
          <cell r="AP136">
            <v>-1.9434265208735854E-3</v>
          </cell>
          <cell r="AQ136">
            <v>1.7294842855767184E-3</v>
          </cell>
          <cell r="AR136">
            <v>1.7294837161898613E-3</v>
          </cell>
          <cell r="AS136">
            <v>1.7294837161898613E-3</v>
          </cell>
          <cell r="AT136">
            <v>1.7294837161898613E-3</v>
          </cell>
          <cell r="AU136">
            <v>1.7294837161898613E-3</v>
          </cell>
          <cell r="AV136">
            <v>1.7294837161898613E-3</v>
          </cell>
          <cell r="AW136">
            <v>1.7294837161898613E-3</v>
          </cell>
          <cell r="AX136">
            <v>1.7294837161898613E-3</v>
          </cell>
          <cell r="AY136">
            <v>1.7294837161898613E-3</v>
          </cell>
          <cell r="AZ136">
            <v>1.7294837161898613E-3</v>
          </cell>
          <cell r="BA136">
            <v>1.7294837161898613E-3</v>
          </cell>
          <cell r="BB136">
            <v>1.7294837161898613E-3</v>
          </cell>
          <cell r="BC136">
            <v>1.7294837161898613E-3</v>
          </cell>
          <cell r="BD136">
            <v>1.7294837161898613E-3</v>
          </cell>
          <cell r="BE136">
            <v>1.7294837161898613E-3</v>
          </cell>
          <cell r="BF136">
            <v>1.7294837161898613E-3</v>
          </cell>
          <cell r="BG136">
            <v>1.7294837161898613E-3</v>
          </cell>
          <cell r="BH136">
            <v>1.7294837161898613E-3</v>
          </cell>
          <cell r="BI136">
            <v>1.7294837161898613E-3</v>
          </cell>
          <cell r="BJ136">
            <v>1.7294837161898613E-3</v>
          </cell>
        </row>
        <row r="137">
          <cell r="B137">
            <v>119</v>
          </cell>
          <cell r="C137" t="str">
            <v>Requerimientos de capital por riesgo operacional</v>
          </cell>
          <cell r="E137">
            <v>-2.099267726265383E-4</v>
          </cell>
          <cell r="F137">
            <v>-3.4895061207692799E-4</v>
          </cell>
          <cell r="G137">
            <v>3.3911640164145836E-4</v>
          </cell>
          <cell r="H137">
            <v>1.2439403234117477E-4</v>
          </cell>
          <cell r="I137">
            <v>-2.0235147489419333E-4</v>
          </cell>
          <cell r="J137">
            <v>-3.6239924926082315E-5</v>
          </cell>
          <cell r="K137">
            <v>-5.5814277212015012E-6</v>
          </cell>
          <cell r="L137">
            <v>1.3744118345554619E-4</v>
          </cell>
          <cell r="M137">
            <v>-4.5371653873240922E-4</v>
          </cell>
          <cell r="N137">
            <v>1.1706215991935318E-4</v>
          </cell>
          <cell r="O137">
            <v>9.9094301164547385E-5</v>
          </cell>
          <cell r="P137">
            <v>4.5039956811107965E-5</v>
          </cell>
          <cell r="Q137">
            <v>-8.9061330094033359E-5</v>
          </cell>
          <cell r="R137">
            <v>-4.4338235664898723E-5</v>
          </cell>
          <cell r="S137">
            <v>-1.2717039097717188E-4</v>
          </cell>
          <cell r="T137">
            <v>2.2868426879724645E-4</v>
          </cell>
          <cell r="U137">
            <v>-2.3365265605222382E-4</v>
          </cell>
          <cell r="V137">
            <v>2.7751598543310219E-4</v>
          </cell>
          <cell r="W137">
            <v>-1.8990312372884656E-4</v>
          </cell>
          <cell r="X137">
            <v>5.6851171705094711E-6</v>
          </cell>
          <cell r="Y137">
            <v>4.7935326034425838E-5</v>
          </cell>
          <cell r="Z137">
            <v>2.7108268316491067E-4</v>
          </cell>
          <cell r="AA137">
            <v>1.6883889537130416E-4</v>
          </cell>
          <cell r="AB137">
            <v>4.8427663783854463E-5</v>
          </cell>
          <cell r="AC137">
            <v>2.2302798288438737E-4</v>
          </cell>
          <cell r="AD137">
            <v>-2.130273014632842E-4</v>
          </cell>
          <cell r="AE137">
            <v>1.4203113744163179E-4</v>
          </cell>
          <cell r="AF137">
            <v>-8.6730879921403242E-5</v>
          </cell>
          <cell r="AG137">
            <v>-2.1751114716698008E-4</v>
          </cell>
          <cell r="AH137">
            <v>-1.414324211677382E-4</v>
          </cell>
          <cell r="AI137">
            <v>2.5729770038672613E-4</v>
          </cell>
          <cell r="AJ137">
            <v>-1.1636278474680579E-4</v>
          </cell>
          <cell r="AK137">
            <v>-1.6365173153977744E-4</v>
          </cell>
          <cell r="AL137">
            <v>-5.2614975065692557E-5</v>
          </cell>
          <cell r="AM137">
            <v>-1.0736751786458339E-4</v>
          </cell>
          <cell r="AN137">
            <v>7.9945669753540491E-5</v>
          </cell>
          <cell r="AO137">
            <v>-2.2517473103266482E-4</v>
          </cell>
          <cell r="AP137">
            <v>-3.5602141488458045E-4</v>
          </cell>
          <cell r="AQ137">
            <v>3.0414332017201107E-4</v>
          </cell>
          <cell r="AR137">
            <v>3.0414317734539509E-4</v>
          </cell>
          <cell r="AS137">
            <v>3.0414317734539509E-4</v>
          </cell>
          <cell r="AT137">
            <v>3.0414317734539509E-4</v>
          </cell>
          <cell r="AU137">
            <v>3.0414317734539509E-4</v>
          </cell>
          <cell r="AV137">
            <v>3.0414317734539509E-4</v>
          </cell>
          <cell r="AW137">
            <v>3.0414317734539509E-4</v>
          </cell>
          <cell r="AX137">
            <v>3.0414317734539509E-4</v>
          </cell>
          <cell r="AY137">
            <v>3.0414317734539509E-4</v>
          </cell>
          <cell r="AZ137">
            <v>3.0414317734539509E-4</v>
          </cell>
          <cell r="BA137">
            <v>3.0414317734539509E-4</v>
          </cell>
          <cell r="BB137">
            <v>3.0414317734539509E-4</v>
          </cell>
          <cell r="BC137">
            <v>3.0414317734539509E-4</v>
          </cell>
          <cell r="BD137">
            <v>3.0414317734539509E-4</v>
          </cell>
          <cell r="BE137">
            <v>3.0414317734539509E-4</v>
          </cell>
          <cell r="BF137">
            <v>3.0414317734539509E-4</v>
          </cell>
          <cell r="BG137">
            <v>3.0414317734539509E-4</v>
          </cell>
          <cell r="BH137">
            <v>3.0414317734539509E-4</v>
          </cell>
          <cell r="BI137">
            <v>3.0414317734539509E-4</v>
          </cell>
          <cell r="BJ137">
            <v>3.0414317734539509E-4</v>
          </cell>
        </row>
        <row r="138">
          <cell r="B138">
            <v>120</v>
          </cell>
          <cell r="C138" t="str">
            <v>Otros requerimientos</v>
          </cell>
          <cell r="E138">
            <v>-2.5396351688300456E-15</v>
          </cell>
          <cell r="F138">
            <v>-9.0011331721484567E-14</v>
          </cell>
          <cell r="G138">
            <v>-1.3877787807814457E-17</v>
          </cell>
          <cell r="H138">
            <v>8.9692142601904834E-14</v>
          </cell>
          <cell r="I138">
            <v>-2.7200464103316335E-15</v>
          </cell>
          <cell r="J138">
            <v>-9.4368957093138306E-16</v>
          </cell>
          <cell r="K138">
            <v>-8.6028406620641817E-14</v>
          </cell>
          <cell r="L138">
            <v>0</v>
          </cell>
          <cell r="M138">
            <v>8.1060158585444242E-14</v>
          </cell>
          <cell r="N138">
            <v>-1.7184725864538564E-12</v>
          </cell>
          <cell r="O138">
            <v>1.7198048540834066E-12</v>
          </cell>
          <cell r="P138">
            <v>-5.5511151231257827E-17</v>
          </cell>
          <cell r="Q138">
            <v>-1.3739009929736312E-15</v>
          </cell>
          <cell r="R138">
            <v>-9.5756735873919752E-16</v>
          </cell>
          <cell r="S138">
            <v>-1.7208456881689926E-15</v>
          </cell>
          <cell r="T138">
            <v>-7.8284601023881351E-14</v>
          </cell>
          <cell r="U138">
            <v>-7.741030039198904E-14</v>
          </cell>
          <cell r="V138">
            <v>7.741030039198904E-14</v>
          </cell>
          <cell r="W138">
            <v>0</v>
          </cell>
          <cell r="X138">
            <v>-7.7049477908985864E-14</v>
          </cell>
          <cell r="Y138">
            <v>7.7049477908985864E-14</v>
          </cell>
          <cell r="Z138">
            <v>0</v>
          </cell>
          <cell r="AA138">
            <v>1.3877787807814457E-17</v>
          </cell>
          <cell r="AB138">
            <v>-1.3877787807814457E-17</v>
          </cell>
          <cell r="AC138">
            <v>8.1948337005144367E-14</v>
          </cell>
          <cell r="AD138">
            <v>-8.1962214792952182E-14</v>
          </cell>
          <cell r="AE138">
            <v>0</v>
          </cell>
          <cell r="AF138">
            <v>1.3877787807814457E-17</v>
          </cell>
          <cell r="AG138">
            <v>7.6774697710391138E-12</v>
          </cell>
          <cell r="AH138">
            <v>-7.6774836488269216E-12</v>
          </cell>
          <cell r="AI138">
            <v>7.6994244313510762E-12</v>
          </cell>
          <cell r="AJ138">
            <v>-7.6994105535632684E-12</v>
          </cell>
          <cell r="AK138">
            <v>0</v>
          </cell>
          <cell r="AL138">
            <v>-1.3877787807814457E-17</v>
          </cell>
          <cell r="AM138">
            <v>0</v>
          </cell>
          <cell r="AN138">
            <v>1.3877787807814457E-17</v>
          </cell>
          <cell r="AO138">
            <v>0</v>
          </cell>
          <cell r="AP138">
            <v>0</v>
          </cell>
          <cell r="AQ138">
            <v>-6.9388939039072284E-18</v>
          </cell>
          <cell r="AR138">
            <v>-6.9388939039072284E-18</v>
          </cell>
          <cell r="AS138">
            <v>-6.9388939039072284E-18</v>
          </cell>
          <cell r="AT138">
            <v>-6.9388939039072284E-18</v>
          </cell>
          <cell r="AU138">
            <v>-6.9388939039072284E-18</v>
          </cell>
          <cell r="AV138">
            <v>-6.9388939039072284E-18</v>
          </cell>
          <cell r="AW138">
            <v>-6.9388939039072284E-18</v>
          </cell>
          <cell r="AX138">
            <v>-6.9388939039072284E-18</v>
          </cell>
          <cell r="AY138">
            <v>-6.9388939039072284E-18</v>
          </cell>
          <cell r="AZ138">
            <v>-6.9388939039072284E-18</v>
          </cell>
          <cell r="BA138">
            <v>-6.9388939039072284E-18</v>
          </cell>
          <cell r="BB138">
            <v>-6.9388939039072284E-18</v>
          </cell>
          <cell r="BC138">
            <v>-6.9388939039072284E-18</v>
          </cell>
          <cell r="BD138">
            <v>-6.9388939039072284E-18</v>
          </cell>
          <cell r="BE138">
            <v>-6.9388939039072284E-18</v>
          </cell>
          <cell r="BF138">
            <v>-6.9388939039072284E-18</v>
          </cell>
          <cell r="BG138">
            <v>-6.9388939039072284E-18</v>
          </cell>
          <cell r="BH138">
            <v>-6.9388939039072284E-18</v>
          </cell>
          <cell r="BI138">
            <v>-6.9388939039072284E-18</v>
          </cell>
          <cell r="BJ138">
            <v>-6.9388939039072284E-18</v>
          </cell>
        </row>
        <row r="139">
          <cell r="B139">
            <v>121</v>
          </cell>
          <cell r="C139" t="str">
            <v>Capital Neto</v>
          </cell>
          <cell r="E139">
            <v>1.0772041751261535E-2</v>
          </cell>
          <cell r="F139">
            <v>-4.6049014313853109E-3</v>
          </cell>
          <cell r="G139">
            <v>4.6382555009310822E-3</v>
          </cell>
          <cell r="H139">
            <v>1.5956194264266643E-3</v>
          </cell>
          <cell r="I139">
            <v>-2.0902569204734878E-3</v>
          </cell>
          <cell r="J139">
            <v>-7.098589206047945E-4</v>
          </cell>
          <cell r="K139">
            <v>2.5686068566576903E-3</v>
          </cell>
          <cell r="L139">
            <v>1.653100392572604E-3</v>
          </cell>
          <cell r="M139">
            <v>-1.0138284370797557E-2</v>
          </cell>
          <cell r="N139">
            <v>4.4571007217592273E-3</v>
          </cell>
          <cell r="O139">
            <v>1.2398553758657949E-4</v>
          </cell>
          <cell r="P139">
            <v>-4.9237935422680179E-3</v>
          </cell>
          <cell r="Q139">
            <v>1.1637972378447659E-4</v>
          </cell>
          <cell r="R139">
            <v>3.445737957923356E-4</v>
          </cell>
          <cell r="S139">
            <v>-6.9947215547787739E-3</v>
          </cell>
          <cell r="T139">
            <v>-1.2113792625089159E-3</v>
          </cell>
          <cell r="U139">
            <v>7.1627468651573184E-3</v>
          </cell>
          <cell r="V139">
            <v>5.166572924084345E-3</v>
          </cell>
          <cell r="W139">
            <v>-2.8233967562652784E-3</v>
          </cell>
          <cell r="X139">
            <v>1.1748920739807489E-3</v>
          </cell>
          <cell r="Y139">
            <v>2.5962875491664095E-4</v>
          </cell>
          <cell r="Z139">
            <v>1.9516431441776172E-3</v>
          </cell>
          <cell r="AA139">
            <v>8.2560280239339368E-3</v>
          </cell>
          <cell r="AB139">
            <v>-1.5730189107073245E-3</v>
          </cell>
          <cell r="AC139">
            <v>4.7676225761745239E-3</v>
          </cell>
          <cell r="AD139">
            <v>-2.5453576750368578E-3</v>
          </cell>
          <cell r="AE139">
            <v>-1.8282515953332024E-3</v>
          </cell>
          <cell r="AF139">
            <v>-3.8478619207158726E-3</v>
          </cell>
          <cell r="AG139">
            <v>-3.1694150491418382E-3</v>
          </cell>
          <cell r="AH139">
            <v>-5.742686339487324E-3</v>
          </cell>
          <cell r="AI139">
            <v>5.4541951006701894E-3</v>
          </cell>
          <cell r="AJ139">
            <v>-3.2017836424858004E-3</v>
          </cell>
          <cell r="AK139">
            <v>-1.8637993715551193E-3</v>
          </cell>
          <cell r="AL139">
            <v>-3.4575388140904717E-3</v>
          </cell>
          <cell r="AM139">
            <v>-4.5521232403184092E-3</v>
          </cell>
          <cell r="AN139">
            <v>9.9469297278230451E-4</v>
          </cell>
          <cell r="AO139">
            <v>-2.0933483599952368E-3</v>
          </cell>
          <cell r="AP139">
            <v>-4.533568130692528E-3</v>
          </cell>
          <cell r="AQ139">
            <v>3.9692538839287417E-3</v>
          </cell>
          <cell r="AR139">
            <v>3.9692521095275879E-3</v>
          </cell>
          <cell r="AS139">
            <v>3.9692521095275879E-3</v>
          </cell>
          <cell r="AT139">
            <v>3.9692521095275879E-3</v>
          </cell>
          <cell r="AU139">
            <v>3.9692521095275879E-3</v>
          </cell>
          <cell r="AV139">
            <v>3.9692521095275879E-3</v>
          </cell>
          <cell r="AW139">
            <v>3.9692521095275879E-3</v>
          </cell>
          <cell r="AX139">
            <v>3.9692521095275879E-3</v>
          </cell>
          <cell r="AY139">
            <v>3.9692521095275879E-3</v>
          </cell>
          <cell r="AZ139">
            <v>3.9692521095275879E-3</v>
          </cell>
          <cell r="BA139">
            <v>3.9692521095275879E-3</v>
          </cell>
          <cell r="BB139">
            <v>3.9692521095275879E-3</v>
          </cell>
          <cell r="BC139">
            <v>3.9692521095275879E-3</v>
          </cell>
          <cell r="BD139">
            <v>3.9692521095275879E-3</v>
          </cell>
          <cell r="BE139">
            <v>3.9692521095275879E-3</v>
          </cell>
          <cell r="BF139">
            <v>3.9692521095275879E-3</v>
          </cell>
          <cell r="BG139">
            <v>3.9692521095275879E-3</v>
          </cell>
          <cell r="BH139">
            <v>3.9692521095275879E-3</v>
          </cell>
          <cell r="BI139">
            <v>3.9692521095275879E-3</v>
          </cell>
          <cell r="BJ139">
            <v>3.9692521095275879E-3</v>
          </cell>
        </row>
        <row r="140">
          <cell r="B140">
            <v>122</v>
          </cell>
          <cell r="C140" t="str">
            <v>Capital Básico</v>
          </cell>
          <cell r="E140">
            <v>-1.2773635945588085E-3</v>
          </cell>
          <cell r="F140">
            <v>-1.7404501827486402E-3</v>
          </cell>
          <cell r="G140">
            <v>3.5279825458301023E-3</v>
          </cell>
          <cell r="H140">
            <v>6.8690267147111794E-4</v>
          </cell>
          <cell r="I140">
            <v>-7.0335501313137372E-4</v>
          </cell>
          <cell r="J140">
            <v>-2.3688351854829898E-3</v>
          </cell>
          <cell r="K140">
            <v>-4.8270646108888871E-4</v>
          </cell>
          <cell r="L140">
            <v>3.0632812592802511E-3</v>
          </cell>
          <cell r="M140">
            <v>-9.1790792063690396E-3</v>
          </cell>
          <cell r="N140">
            <v>3.6214471327714881E-3</v>
          </cell>
          <cell r="O140">
            <v>2.9304685979802125E-3</v>
          </cell>
          <cell r="P140">
            <v>-5.0981995160651744E-3</v>
          </cell>
          <cell r="Q140">
            <v>1.0979142896586913E-3</v>
          </cell>
          <cell r="R140">
            <v>5.1297723784006488E-4</v>
          </cell>
          <cell r="S140">
            <v>-9.1279037045874367E-4</v>
          </cell>
          <cell r="T140">
            <v>-1.8328296497908958E-4</v>
          </cell>
          <cell r="U140">
            <v>-1.6880140439964331E-3</v>
          </cell>
          <cell r="V140">
            <v>4.3150466811941179E-3</v>
          </cell>
          <cell r="W140">
            <v>-5.6081343671686157E-3</v>
          </cell>
          <cell r="X140">
            <v>8.5491159098152747E-4</v>
          </cell>
          <cell r="Y140">
            <v>8.9564522178628425E-4</v>
          </cell>
          <cell r="Z140">
            <v>5.1090021307606537E-4</v>
          </cell>
          <cell r="AA140">
            <v>1.3486993396825492E-2</v>
          </cell>
          <cell r="AB140">
            <v>-3.9861342328127297E-3</v>
          </cell>
          <cell r="AC140">
            <v>3.9899516861050949E-3</v>
          </cell>
          <cell r="AD140">
            <v>-1.482148613174597E-3</v>
          </cell>
          <cell r="AE140">
            <v>-2.2895342777978361E-3</v>
          </cell>
          <cell r="AF140">
            <v>-1.2433253660615179E-3</v>
          </cell>
          <cell r="AG140">
            <v>-2.0390235813233237E-3</v>
          </cell>
          <cell r="AH140">
            <v>-4.9749654144608108E-3</v>
          </cell>
          <cell r="AI140">
            <v>4.5814565679260233E-3</v>
          </cell>
          <cell r="AJ140">
            <v>-8.9496347249816421E-4</v>
          </cell>
          <cell r="AK140">
            <v>-1.2719694281938393E-3</v>
          </cell>
          <cell r="AL140">
            <v>-3.3341823935775505E-3</v>
          </cell>
          <cell r="AM140">
            <v>-1.5697540299040025E-3</v>
          </cell>
          <cell r="AN140">
            <v>8.3281521336558972E-4</v>
          </cell>
          <cell r="AO140">
            <v>-1.146061495331252E-3</v>
          </cell>
          <cell r="AP140">
            <v>-3.1619031924535884E-3</v>
          </cell>
          <cell r="AQ140">
            <v>2.9746701122773528E-3</v>
          </cell>
          <cell r="AR140">
            <v>2.9746685177087784E-3</v>
          </cell>
          <cell r="AS140">
            <v>2.9746685177087784E-3</v>
          </cell>
          <cell r="AT140">
            <v>2.9746685177087784E-3</v>
          </cell>
          <cell r="AU140">
            <v>2.9746685177087784E-3</v>
          </cell>
          <cell r="AV140">
            <v>2.9746685177087784E-3</v>
          </cell>
          <cell r="AW140">
            <v>2.9746685177087784E-3</v>
          </cell>
          <cell r="AX140">
            <v>2.9746685177087784E-3</v>
          </cell>
          <cell r="AY140">
            <v>2.9746685177087784E-3</v>
          </cell>
          <cell r="AZ140">
            <v>2.9746685177087784E-3</v>
          </cell>
          <cell r="BA140">
            <v>2.9746685177087784E-3</v>
          </cell>
          <cell r="BB140">
            <v>2.9746685177087784E-3</v>
          </cell>
          <cell r="BC140">
            <v>2.9746685177087784E-3</v>
          </cell>
          <cell r="BD140">
            <v>2.9746685177087784E-3</v>
          </cell>
          <cell r="BE140">
            <v>2.9746685177087784E-3</v>
          </cell>
          <cell r="BF140">
            <v>2.9746685177087784E-3</v>
          </cell>
          <cell r="BG140">
            <v>2.9746685177087784E-3</v>
          </cell>
          <cell r="BH140">
            <v>2.9746685177087784E-3</v>
          </cell>
          <cell r="BI140">
            <v>2.9746685177087784E-3</v>
          </cell>
          <cell r="BJ140">
            <v>2.9746685177087784E-3</v>
          </cell>
        </row>
        <row r="141">
          <cell r="B141">
            <v>123</v>
          </cell>
          <cell r="C141" t="str">
            <v>Capital Básico 1</v>
          </cell>
          <cell r="E141">
            <v>0</v>
          </cell>
          <cell r="F141">
            <v>0</v>
          </cell>
          <cell r="G141">
            <v>0</v>
          </cell>
          <cell r="H141">
            <v>0</v>
          </cell>
          <cell r="I141">
            <v>0</v>
          </cell>
          <cell r="J141">
            <v>0</v>
          </cell>
          <cell r="K141">
            <v>0</v>
          </cell>
          <cell r="L141">
            <v>0</v>
          </cell>
          <cell r="M141">
            <v>0</v>
          </cell>
          <cell r="N141">
            <v>0</v>
          </cell>
          <cell r="O141">
            <v>0</v>
          </cell>
          <cell r="P141">
            <v>0</v>
          </cell>
          <cell r="Q141">
            <v>0</v>
          </cell>
          <cell r="R141">
            <v>0</v>
          </cell>
          <cell r="S141">
            <v>0</v>
          </cell>
          <cell r="T141">
            <v>0</v>
          </cell>
          <cell r="U141">
            <v>0</v>
          </cell>
          <cell r="V141">
            <v>0</v>
          </cell>
          <cell r="W141">
            <v>0</v>
          </cell>
          <cell r="X141">
            <v>0</v>
          </cell>
          <cell r="Y141">
            <v>0</v>
          </cell>
          <cell r="Z141">
            <v>0</v>
          </cell>
          <cell r="AA141">
            <v>9.5252686350738081E-2</v>
          </cell>
          <cell r="AB141">
            <v>-2.3538551679923442E-3</v>
          </cell>
          <cell r="AC141">
            <v>3.7591081921113656E-3</v>
          </cell>
          <cell r="AD141">
            <v>-1.1484129401069659E-3</v>
          </cell>
          <cell r="AE141">
            <v>-2.4151620400032353E-3</v>
          </cell>
          <cell r="AF141">
            <v>-1.0707262725837552E-3</v>
          </cell>
          <cell r="AG141">
            <v>-1.6920314983545764E-3</v>
          </cell>
          <cell r="AH141">
            <v>-4.7338485262123503E-3</v>
          </cell>
          <cell r="AI141">
            <v>4.3095003130614734E-3</v>
          </cell>
          <cell r="AJ141">
            <v>-6.9152136722791524E-4</v>
          </cell>
          <cell r="AK141">
            <v>-1.0221127880020997E-3</v>
          </cell>
          <cell r="AL141">
            <v>-3.2212759399242175E-3</v>
          </cell>
          <cell r="AM141">
            <v>-2.7659433256950472E-4</v>
          </cell>
          <cell r="AN141">
            <v>7.8310590304396521E-4</v>
          </cell>
          <cell r="AO141">
            <v>-8.5305262489501765E-4</v>
          </cell>
          <cell r="AP141">
            <v>-2.7365404629529355E-3</v>
          </cell>
          <cell r="AQ141">
            <v>2.6679658550547714E-3</v>
          </cell>
          <cell r="AR141">
            <v>2.667965367436409E-3</v>
          </cell>
          <cell r="AS141">
            <v>2.667965367436409E-3</v>
          </cell>
          <cell r="AT141">
            <v>2.667965367436409E-3</v>
          </cell>
          <cell r="AU141">
            <v>2.667965367436409E-3</v>
          </cell>
          <cell r="AV141">
            <v>2.667965367436409E-3</v>
          </cell>
          <cell r="AW141">
            <v>2.667965367436409E-3</v>
          </cell>
          <cell r="AX141">
            <v>2.667965367436409E-3</v>
          </cell>
          <cell r="AY141">
            <v>2.667965367436409E-3</v>
          </cell>
          <cell r="AZ141">
            <v>2.667965367436409E-3</v>
          </cell>
          <cell r="BA141">
            <v>2.667965367436409E-3</v>
          </cell>
          <cell r="BB141">
            <v>2.667965367436409E-3</v>
          </cell>
          <cell r="BC141">
            <v>2.667965367436409E-3</v>
          </cell>
          <cell r="BD141">
            <v>2.667965367436409E-3</v>
          </cell>
          <cell r="BE141">
            <v>2.667965367436409E-3</v>
          </cell>
          <cell r="BF141">
            <v>2.667965367436409E-3</v>
          </cell>
          <cell r="BG141">
            <v>2.667965367436409E-3</v>
          </cell>
          <cell r="BH141">
            <v>2.667965367436409E-3</v>
          </cell>
          <cell r="BI141">
            <v>2.667965367436409E-3</v>
          </cell>
          <cell r="BJ141">
            <v>2.667965367436409E-3</v>
          </cell>
        </row>
        <row r="142">
          <cell r="B142">
            <v>124</v>
          </cell>
          <cell r="C142" t="str">
            <v>Capital Básico 2</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1.2910808935910231E-2</v>
          </cell>
          <cell r="AB142">
            <v>-1.6322790648203734E-3</v>
          </cell>
          <cell r="AC142">
            <v>2.3084349399373275E-4</v>
          </cell>
          <cell r="AD142">
            <v>-3.3373567306762934E-4</v>
          </cell>
          <cell r="AE142">
            <v>1.2562776220538356E-4</v>
          </cell>
          <cell r="AF142">
            <v>-1.725990934777679E-4</v>
          </cell>
          <cell r="AG142">
            <v>-3.469920829687282E-4</v>
          </cell>
          <cell r="AH142">
            <v>-2.4111688824845524E-4</v>
          </cell>
          <cell r="AI142">
            <v>2.719562548645308E-4</v>
          </cell>
          <cell r="AJ142">
            <v>-2.0344210527023336E-4</v>
          </cell>
          <cell r="AK142">
            <v>-2.4985664019175E-4</v>
          </cell>
          <cell r="AL142">
            <v>-1.1290645365334695E-4</v>
          </cell>
          <cell r="AM142">
            <v>-1.2931596973345047E-3</v>
          </cell>
          <cell r="AN142">
            <v>4.9709310321645328E-5</v>
          </cell>
          <cell r="AO142">
            <v>-2.930088704362413E-4</v>
          </cell>
          <cell r="AP142">
            <v>-4.2536272950065811E-4</v>
          </cell>
          <cell r="AQ142">
            <v>3.0670425722259184E-4</v>
          </cell>
          <cell r="AR142">
            <v>3.06704081594944E-4</v>
          </cell>
          <cell r="AS142">
            <v>3.06704081594944E-4</v>
          </cell>
          <cell r="AT142">
            <v>3.06704081594944E-4</v>
          </cell>
          <cell r="AU142">
            <v>3.06704081594944E-4</v>
          </cell>
          <cell r="AV142">
            <v>3.06704081594944E-4</v>
          </cell>
          <cell r="AW142">
            <v>3.06704081594944E-4</v>
          </cell>
          <cell r="AX142">
            <v>3.06704081594944E-4</v>
          </cell>
          <cell r="AY142">
            <v>3.06704081594944E-4</v>
          </cell>
          <cell r="AZ142">
            <v>3.06704081594944E-4</v>
          </cell>
          <cell r="BA142">
            <v>3.06704081594944E-4</v>
          </cell>
          <cell r="BB142">
            <v>3.06704081594944E-4</v>
          </cell>
          <cell r="BC142">
            <v>3.06704081594944E-4</v>
          </cell>
          <cell r="BD142">
            <v>3.06704081594944E-4</v>
          </cell>
          <cell r="BE142">
            <v>3.06704081594944E-4</v>
          </cell>
          <cell r="BF142">
            <v>3.06704081594944E-4</v>
          </cell>
          <cell r="BG142">
            <v>3.06704081594944E-4</v>
          </cell>
          <cell r="BH142">
            <v>3.06704081594944E-4</v>
          </cell>
          <cell r="BI142">
            <v>3.06704081594944E-4</v>
          </cell>
          <cell r="BJ142">
            <v>3.06704081594944E-4</v>
          </cell>
        </row>
        <row r="143">
          <cell r="B143">
            <v>125</v>
          </cell>
          <cell r="C143" t="str">
            <v>Capital Complementario</v>
          </cell>
          <cell r="E143">
            <v>1.2049405345820378E-2</v>
          </cell>
          <cell r="F143">
            <v>-2.8644512486366569E-3</v>
          </cell>
          <cell r="G143">
            <v>1.110272955100966E-3</v>
          </cell>
          <cell r="H143">
            <v>9.0871675495556026E-4</v>
          </cell>
          <cell r="I143">
            <v>-1.3869019073421418E-3</v>
          </cell>
          <cell r="J143">
            <v>1.6589762648781953E-3</v>
          </cell>
          <cell r="K143">
            <v>3.0513133177465582E-3</v>
          </cell>
          <cell r="L143">
            <v>-1.4101808667076263E-3</v>
          </cell>
          <cell r="M143">
            <v>-9.5920516442849629E-4</v>
          </cell>
          <cell r="N143">
            <v>8.3565358898770453E-4</v>
          </cell>
          <cell r="O143">
            <v>-2.8064830603936053E-3</v>
          </cell>
          <cell r="P143">
            <v>1.7440597379716344E-4</v>
          </cell>
          <cell r="Q143">
            <v>-9.8153456587421473E-4</v>
          </cell>
          <cell r="R143">
            <v>-1.684034420477501E-4</v>
          </cell>
          <cell r="S143">
            <v>-6.0819311843200094E-3</v>
          </cell>
          <cell r="T143">
            <v>-1.0280962975298263E-3</v>
          </cell>
          <cell r="U143">
            <v>8.8507609091537237E-3</v>
          </cell>
          <cell r="V143">
            <v>8.5152624289023399E-4</v>
          </cell>
          <cell r="W143">
            <v>2.7847376109033303E-3</v>
          </cell>
          <cell r="X143">
            <v>3.1998048299923532E-4</v>
          </cell>
          <cell r="Y143">
            <v>-6.3601646686965718E-4</v>
          </cell>
          <cell r="Z143">
            <v>1.4407429311015588E-3</v>
          </cell>
          <cell r="AA143">
            <v>-5.2309653728915551E-3</v>
          </cell>
          <cell r="AB143">
            <v>2.4131153221054052E-3</v>
          </cell>
          <cell r="AC143">
            <v>7.776708900694429E-4</v>
          </cell>
          <cell r="AD143">
            <v>-1.0632090618622886E-3</v>
          </cell>
          <cell r="AE143">
            <v>4.6128268246466153E-4</v>
          </cell>
          <cell r="AF143">
            <v>-2.6045365546543617E-3</v>
          </cell>
          <cell r="AG143">
            <v>-1.1303914524636097E-3</v>
          </cell>
          <cell r="AH143">
            <v>-7.677209403814042E-4</v>
          </cell>
          <cell r="AI143">
            <v>8.7273853274415919E-4</v>
          </cell>
          <cell r="AJ143">
            <v>-2.3068201699876431E-3</v>
          </cell>
          <cell r="AK143">
            <v>-5.9182994336128003E-4</v>
          </cell>
          <cell r="AL143">
            <v>-1.2335642051291423E-4</v>
          </cell>
          <cell r="AM143">
            <v>-2.9823692104144033E-3</v>
          </cell>
          <cell r="AN143">
            <v>1.6187775941670091E-4</v>
          </cell>
          <cell r="AO143">
            <v>-9.4728686466398135E-4</v>
          </cell>
          <cell r="AP143">
            <v>-1.3716649382389326E-3</v>
          </cell>
          <cell r="AQ143">
            <v>9.9458377165137155E-4</v>
          </cell>
          <cell r="AR143">
            <v>9.9458359181880951E-4</v>
          </cell>
          <cell r="AS143">
            <v>9.9458359181880951E-4</v>
          </cell>
          <cell r="AT143">
            <v>9.9458359181880951E-4</v>
          </cell>
          <cell r="AU143">
            <v>9.9458359181880951E-4</v>
          </cell>
          <cell r="AV143">
            <v>9.9458359181880951E-4</v>
          </cell>
          <cell r="AW143">
            <v>9.9458359181880951E-4</v>
          </cell>
          <cell r="AX143">
            <v>9.9458359181880951E-4</v>
          </cell>
          <cell r="AY143">
            <v>9.9458359181880951E-4</v>
          </cell>
          <cell r="AZ143">
            <v>9.9458359181880951E-4</v>
          </cell>
          <cell r="BA143">
            <v>9.9458359181880951E-4</v>
          </cell>
          <cell r="BB143">
            <v>9.9458359181880951E-4</v>
          </cell>
          <cell r="BC143">
            <v>9.9458359181880951E-4</v>
          </cell>
          <cell r="BD143">
            <v>9.9458359181880951E-4</v>
          </cell>
          <cell r="BE143">
            <v>9.9458359181880951E-4</v>
          </cell>
          <cell r="BF143">
            <v>9.9458359181880951E-4</v>
          </cell>
          <cell r="BG143">
            <v>9.9458359181880951E-4</v>
          </cell>
          <cell r="BH143">
            <v>9.9458359181880951E-4</v>
          </cell>
          <cell r="BI143">
            <v>9.9458359181880951E-4</v>
          </cell>
          <cell r="BJ143">
            <v>9.9458359181880951E-4</v>
          </cell>
        </row>
        <row r="145">
          <cell r="B145" t="str">
            <v>Operativos</v>
          </cell>
        </row>
        <row r="146">
          <cell r="B146">
            <v>126</v>
          </cell>
          <cell r="C146" t="str">
            <v>Empleados</v>
          </cell>
          <cell r="E146">
            <v>126</v>
          </cell>
          <cell r="F146">
            <v>7.5461781048205001E-3</v>
          </cell>
          <cell r="G146">
            <v>1.6022655289338328E-3</v>
          </cell>
          <cell r="H146">
            <v>-3.3854166666666963E-3</v>
          </cell>
          <cell r="I146">
            <v>1.4334241666355663E-2</v>
          </cell>
          <cell r="J146">
            <v>5.8513966069260182E-3</v>
          </cell>
          <cell r="K146">
            <v>3.7318893604565417E-3</v>
          </cell>
          <cell r="L146">
            <v>1.636655245316021E-2</v>
          </cell>
          <cell r="M146">
            <v>6.0969049241472728E-3</v>
          </cell>
          <cell r="N146">
            <v>1.318932021530772E-3</v>
          </cell>
          <cell r="O146">
            <v>-6.763972944108243E-4</v>
          </cell>
          <cell r="P146">
            <v>2.7430444230700513E-3</v>
          </cell>
          <cell r="Q146">
            <v>-1.030268580360949E-2</v>
          </cell>
          <cell r="R146">
            <v>5.5639313662143586E-3</v>
          </cell>
          <cell r="S146">
            <v>1.499303894620363E-2</v>
          </cell>
          <cell r="T146">
            <v>7.9133401329440911E-3</v>
          </cell>
          <cell r="U146">
            <v>-3.7685811989671691E-3</v>
          </cell>
          <cell r="V146">
            <v>-1.5761821366024886E-3</v>
          </cell>
          <cell r="W146">
            <v>1.6839151026135646E-3</v>
          </cell>
          <cell r="X146">
            <v>3.8875074423003753E-3</v>
          </cell>
          <cell r="Y146">
            <v>-8.0240022327660032E-4</v>
          </cell>
          <cell r="Z146">
            <v>-8.5192556125833763E-3</v>
          </cell>
          <cell r="AA146">
            <v>1.4790294749444932E-3</v>
          </cell>
          <cell r="AB146">
            <v>4.1843946692921019E-3</v>
          </cell>
          <cell r="AC146">
            <v>-7.7036207017300296E-4</v>
          </cell>
          <cell r="AD146">
            <v>-1.2265208858984744E-3</v>
          </cell>
          <cell r="AE146">
            <v>2.7718325672783095E-3</v>
          </cell>
          <cell r="AF146">
            <v>7.3477956613010598E-4</v>
          </cell>
          <cell r="AG146">
            <v>-5.5942099926575839E-4</v>
          </cell>
          <cell r="AH146">
            <v>3.5333216722057692E-3</v>
          </cell>
          <cell r="AI146">
            <v>7.1114829533569512E-3</v>
          </cell>
          <cell r="AJ146">
            <v>2.803738317757043E-3</v>
          </cell>
          <cell r="AK146">
            <v>3.1065548306927759E-3</v>
          </cell>
          <cell r="AL146">
            <v>2.8904717662847634E-3</v>
          </cell>
          <cell r="AM146">
            <v>-2.0243609538513896E-3</v>
          </cell>
          <cell r="AN146">
            <v>-1.100185656329522E-3</v>
          </cell>
          <cell r="AO146">
            <v>-3.0976801817306221E-3</v>
          </cell>
          <cell r="AP146">
            <v>4.5919071951388002E-3</v>
          </cell>
          <cell r="AQ146">
            <v>2.3026428841461666E-3</v>
          </cell>
          <cell r="AR146">
            <v>3.8403511178164429E-3</v>
          </cell>
          <cell r="AS146">
            <v>-6.3191692854215331E-3</v>
          </cell>
          <cell r="AT146">
            <v>-4.949984531298357E-3</v>
          </cell>
          <cell r="AU146">
            <v>4.8364251908661338E-3</v>
          </cell>
          <cell r="AV146">
            <v>8.0104514044074815E-3</v>
          </cell>
          <cell r="AW146">
            <v>2.2510231923602575E-3</v>
          </cell>
          <cell r="AX146">
            <v>9.868644932962134E-4</v>
          </cell>
          <cell r="AY146">
            <v>3.1276559578445884E-3</v>
          </cell>
          <cell r="AZ146">
            <v>1.2200494797844907E-3</v>
          </cell>
          <cell r="BA146">
            <v>2.3355786480723228E-3</v>
          </cell>
          <cell r="BB146">
            <v>3.1406186681075532E-3</v>
          </cell>
          <cell r="BC146">
            <v>3.140617161989212E-3</v>
          </cell>
          <cell r="BD146">
            <v>3.140617161989212E-3</v>
          </cell>
          <cell r="BE146">
            <v>3.140617161989212E-3</v>
          </cell>
          <cell r="BF146">
            <v>3.140617161989212E-3</v>
          </cell>
          <cell r="BG146">
            <v>3.140617161989212E-3</v>
          </cell>
          <cell r="BH146">
            <v>3.140617161989212E-3</v>
          </cell>
          <cell r="BI146">
            <v>3.140617161989212E-3</v>
          </cell>
          <cell r="BJ146">
            <v>3.140617161989212E-3</v>
          </cell>
        </row>
        <row r="147">
          <cell r="B147">
            <v>127</v>
          </cell>
          <cell r="C147" t="str">
            <v>Sucursales</v>
          </cell>
          <cell r="E147">
            <v>127</v>
          </cell>
          <cell r="F147">
            <v>1.1117287381878782E-3</v>
          </cell>
          <cell r="G147">
            <v>2.220988339811214E-3</v>
          </cell>
          <cell r="H147">
            <v>2.2160664819943499E-3</v>
          </cell>
          <cell r="I147">
            <v>0</v>
          </cell>
          <cell r="J147">
            <v>-5.5279159756771445E-4</v>
          </cell>
          <cell r="K147">
            <v>0</v>
          </cell>
          <cell r="L147">
            <v>0</v>
          </cell>
          <cell r="M147">
            <v>0</v>
          </cell>
          <cell r="N147">
            <v>1.6592920353981633E-3</v>
          </cell>
          <cell r="O147">
            <v>-5.5218111540589199E-4</v>
          </cell>
          <cell r="P147">
            <v>1.6574585635358297E-3</v>
          </cell>
          <cell r="Q147">
            <v>0</v>
          </cell>
          <cell r="R147">
            <v>5.5157198014343933E-4</v>
          </cell>
          <cell r="S147">
            <v>0</v>
          </cell>
          <cell r="T147">
            <v>0</v>
          </cell>
          <cell r="U147">
            <v>0</v>
          </cell>
          <cell r="V147">
            <v>0</v>
          </cell>
          <cell r="W147">
            <v>4.9614112458655768E-3</v>
          </cell>
          <cell r="X147">
            <v>-1.8650575973669814E-2</v>
          </cell>
          <cell r="Y147">
            <v>8.9435438792622168E-3</v>
          </cell>
          <cell r="Z147">
            <v>-4.4321329639889218E-3</v>
          </cell>
          <cell r="AA147">
            <v>5.5648302726774013E-4</v>
          </cell>
          <cell r="AB147">
            <v>-2.2246941045606095E-3</v>
          </cell>
          <cell r="AC147">
            <v>-5.574136008918984E-4</v>
          </cell>
          <cell r="AD147">
            <v>5.5772448410484898E-4</v>
          </cell>
          <cell r="AE147">
            <v>0</v>
          </cell>
          <cell r="AF147">
            <v>5.574136008918984E-4</v>
          </cell>
          <cell r="AG147">
            <v>5.5710306406675514E-4</v>
          </cell>
          <cell r="AH147">
            <v>-5.5679287305121505E-4</v>
          </cell>
          <cell r="AI147">
            <v>0</v>
          </cell>
          <cell r="AJ147">
            <v>5.5710306406675514E-4</v>
          </cell>
          <cell r="AK147">
            <v>0</v>
          </cell>
          <cell r="AL147">
            <v>-1.1135857461024301E-3</v>
          </cell>
          <cell r="AM147">
            <v>1.1148272017837968E-3</v>
          </cell>
          <cell r="AN147">
            <v>-1.1135857461024301E-3</v>
          </cell>
          <cell r="AO147">
            <v>5.574136008918984E-4</v>
          </cell>
          <cell r="AP147">
            <v>1.6713091922004875E-3</v>
          </cell>
          <cell r="AQ147">
            <v>0</v>
          </cell>
          <cell r="AR147">
            <v>2.2246941045607205E-3</v>
          </cell>
          <cell r="AS147">
            <v>-5.5493895671476778E-4</v>
          </cell>
          <cell r="AT147">
            <v>0</v>
          </cell>
          <cell r="AU147">
            <v>2.7762354247640175E-3</v>
          </cell>
          <cell r="AV147">
            <v>2.7685492801772238E-3</v>
          </cell>
          <cell r="AW147">
            <v>6.0739922694643678E-3</v>
          </cell>
          <cell r="AX147">
            <v>4.9396267837540364E-3</v>
          </cell>
          <cell r="AY147">
            <v>-2.7307482250136239E-3</v>
          </cell>
          <cell r="AZ147">
            <v>-2.1905805038334725E-3</v>
          </cell>
          <cell r="BA147">
            <v>-1.097694840834218E-3</v>
          </cell>
          <cell r="BB147">
            <v>5.494505494505475E-4</v>
          </cell>
          <cell r="BC147">
            <v>5.4945051670074463E-4</v>
          </cell>
          <cell r="BD147">
            <v>5.4945051670074463E-4</v>
          </cell>
          <cell r="BE147">
            <v>5.4945051670074463E-4</v>
          </cell>
          <cell r="BF147">
            <v>5.4945051670074463E-4</v>
          </cell>
          <cell r="BG147">
            <v>5.4945051670074463E-4</v>
          </cell>
          <cell r="BH147">
            <v>5.4945051670074463E-4</v>
          </cell>
          <cell r="BI147">
            <v>5.4945051670074463E-4</v>
          </cell>
          <cell r="BJ147">
            <v>5.4945051670074463E-4</v>
          </cell>
        </row>
        <row r="148">
          <cell r="B148">
            <v>128</v>
          </cell>
          <cell r="C148" t="str">
            <v>Módulos</v>
          </cell>
          <cell r="E148">
            <v>128</v>
          </cell>
          <cell r="F148">
            <v>2.6397888168947503E-3</v>
          </cell>
          <cell r="G148">
            <v>1.96266156055529E-2</v>
          </cell>
          <cell r="H148">
            <v>2.9107981220657386E-2</v>
          </cell>
          <cell r="I148">
            <v>7.1624087591240837E-2</v>
          </cell>
          <cell r="J148">
            <v>0.55214985100042568</v>
          </cell>
          <cell r="K148">
            <v>2.3861766319253963E-2</v>
          </cell>
          <cell r="L148">
            <v>8.0364318242700516E-3</v>
          </cell>
          <cell r="M148">
            <v>4.5176720701567419E-3</v>
          </cell>
          <cell r="N148">
            <v>1.0354497354497356</v>
          </cell>
          <cell r="O148">
            <v>1.1047569534703428E-3</v>
          </cell>
          <cell r="P148">
            <v>1.8175916910094791E-3</v>
          </cell>
          <cell r="Q148">
            <v>4.6005313289703142E-3</v>
          </cell>
          <cell r="R148">
            <v>3.5797213622291046E-2</v>
          </cell>
          <cell r="S148">
            <v>1.3014508998069552E-2</v>
          </cell>
          <cell r="T148">
            <v>1.0081140890090934E-2</v>
          </cell>
          <cell r="U148">
            <v>2.9211295034079487E-3</v>
          </cell>
          <cell r="V148">
            <v>6.1286407766989459E-3</v>
          </cell>
          <cell r="W148">
            <v>0.16705868162354509</v>
          </cell>
          <cell r="X148">
            <v>9.1984910340550119E-3</v>
          </cell>
          <cell r="Y148">
            <v>1.9048594398074714E-2</v>
          </cell>
          <cell r="Z148">
            <v>5.3766142404905182E-3</v>
          </cell>
          <cell r="AA148">
            <v>-6.947221111555324E-3</v>
          </cell>
          <cell r="AB148">
            <v>1.514922743973024E-2</v>
          </cell>
          <cell r="AC148">
            <v>-4.9578582052552944E-3</v>
          </cell>
          <cell r="AD148">
            <v>7.5734927752864056E-3</v>
          </cell>
          <cell r="AE148">
            <v>2.9027791514192547E-2</v>
          </cell>
          <cell r="AF148">
            <v>4.6902782449901537E-2</v>
          </cell>
          <cell r="AG148">
            <v>-3.2315813633233881E-2</v>
          </cell>
          <cell r="AH148">
            <v>5.9769460651770689E-3</v>
          </cell>
          <cell r="AI148">
            <v>6.1772056396471875E-3</v>
          </cell>
          <cell r="AJ148">
            <v>1.1294404349048603E-2</v>
          </cell>
          <cell r="AK148">
            <v>1.8629222855554017E-2</v>
          </cell>
          <cell r="AL148">
            <v>1.3375187662071797E-2</v>
          </cell>
          <cell r="AM148">
            <v>4.6823793490460064E-2</v>
          </cell>
          <cell r="AN148">
            <v>5.9610601252251261E-3</v>
          </cell>
          <cell r="AO148">
            <v>1.1510423327791841E-3</v>
          </cell>
          <cell r="AP148">
            <v>3.5769034236075026E-3</v>
          </cell>
          <cell r="AQ148">
            <v>5.0916496945010437E-3</v>
          </cell>
          <cell r="AR148">
            <v>2.786220871327183E-3</v>
          </cell>
          <cell r="AS148">
            <v>8.7985181443124283E-3</v>
          </cell>
          <cell r="AT148">
            <v>3.5888661686767076E-3</v>
          </cell>
          <cell r="AU148">
            <v>6.3204291238720955E-3</v>
          </cell>
          <cell r="AV148">
            <v>3.3056485269211677E-4</v>
          </cell>
          <cell r="AW148">
            <v>8.8809946714032417E-3</v>
          </cell>
          <cell r="AX148">
            <v>2.0676383884703498E-2</v>
          </cell>
          <cell r="AY148">
            <v>3.4096835011432347E-3</v>
          </cell>
          <cell r="AZ148">
            <v>7.5157911569521119E-3</v>
          </cell>
          <cell r="BA148">
            <v>6.1106261407823936E-3</v>
          </cell>
          <cell r="BB148">
            <v>4.8509228584949771E-3</v>
          </cell>
          <cell r="BC148">
            <v>4.8509202897548676E-3</v>
          </cell>
          <cell r="BD148">
            <v>4.8509202897548676E-3</v>
          </cell>
          <cell r="BE148">
            <v>4.8509202897548676E-3</v>
          </cell>
          <cell r="BF148">
            <v>4.8509202897548676E-3</v>
          </cell>
          <cell r="BG148">
            <v>4.8509202897548676E-3</v>
          </cell>
          <cell r="BH148">
            <v>4.8509202897548676E-3</v>
          </cell>
          <cell r="BI148">
            <v>4.8509202897548676E-3</v>
          </cell>
          <cell r="BJ148">
            <v>4.8509202897548676E-3</v>
          </cell>
        </row>
        <row r="149">
          <cell r="B149">
            <v>129</v>
          </cell>
          <cell r="C149" t="str">
            <v>Comisionistas</v>
          </cell>
          <cell r="E149">
            <v>129</v>
          </cell>
          <cell r="F149">
            <v>0</v>
          </cell>
          <cell r="G149">
            <v>0</v>
          </cell>
          <cell r="H149">
            <v>0</v>
          </cell>
          <cell r="I149">
            <v>0</v>
          </cell>
          <cell r="J149">
            <v>0.28571428571428581</v>
          </cell>
          <cell r="K149">
            <v>0</v>
          </cell>
          <cell r="L149">
            <v>0</v>
          </cell>
          <cell r="M149">
            <v>0</v>
          </cell>
          <cell r="N149">
            <v>0</v>
          </cell>
          <cell r="O149">
            <v>0</v>
          </cell>
          <cell r="P149">
            <v>0</v>
          </cell>
          <cell r="Q149">
            <v>0</v>
          </cell>
          <cell r="R149">
            <v>0</v>
          </cell>
          <cell r="S149">
            <v>0.11111111111111116</v>
          </cell>
          <cell r="T149">
            <v>0</v>
          </cell>
          <cell r="U149">
            <v>0</v>
          </cell>
          <cell r="V149">
            <v>0</v>
          </cell>
          <cell r="W149">
            <v>0.30000000000000004</v>
          </cell>
          <cell r="X149">
            <v>0</v>
          </cell>
          <cell r="Y149">
            <v>0</v>
          </cell>
          <cell r="Z149">
            <v>0</v>
          </cell>
          <cell r="AA149">
            <v>0</v>
          </cell>
          <cell r="AB149">
            <v>0</v>
          </cell>
          <cell r="AC149">
            <v>0</v>
          </cell>
          <cell r="AD149">
            <v>0</v>
          </cell>
          <cell r="AE149">
            <v>7.6923076923076872E-2</v>
          </cell>
          <cell r="AF149">
            <v>0</v>
          </cell>
          <cell r="AG149">
            <v>0</v>
          </cell>
          <cell r="AH149">
            <v>0</v>
          </cell>
          <cell r="AI149">
            <v>0</v>
          </cell>
          <cell r="AJ149">
            <v>0</v>
          </cell>
          <cell r="AK149">
            <v>0</v>
          </cell>
          <cell r="AL149">
            <v>7.1428571428571397E-2</v>
          </cell>
          <cell r="AM149">
            <v>6.6666666666666652E-2</v>
          </cell>
          <cell r="AN149">
            <v>0</v>
          </cell>
          <cell r="AO149">
            <v>0</v>
          </cell>
          <cell r="AP149">
            <v>0</v>
          </cell>
          <cell r="AQ149">
            <v>0</v>
          </cell>
          <cell r="AR149">
            <v>0</v>
          </cell>
          <cell r="AS149">
            <v>0</v>
          </cell>
          <cell r="AT149">
            <v>0</v>
          </cell>
          <cell r="AU149">
            <v>0</v>
          </cell>
          <cell r="AV149">
            <v>0</v>
          </cell>
          <cell r="AW149">
            <v>0</v>
          </cell>
          <cell r="AX149">
            <v>6.25E-2</v>
          </cell>
          <cell r="AY149">
            <v>0</v>
          </cell>
          <cell r="AZ149">
            <v>5.8823529411764719E-2</v>
          </cell>
          <cell r="BA149">
            <v>0</v>
          </cell>
          <cell r="BB149">
            <v>0</v>
          </cell>
          <cell r="BC149">
            <v>0</v>
          </cell>
          <cell r="BD149">
            <v>0</v>
          </cell>
          <cell r="BE149">
            <v>0</v>
          </cell>
          <cell r="BF149">
            <v>0</v>
          </cell>
          <cell r="BG149">
            <v>0</v>
          </cell>
          <cell r="BH149">
            <v>0</v>
          </cell>
          <cell r="BI149">
            <v>0</v>
          </cell>
          <cell r="BJ149">
            <v>0</v>
          </cell>
        </row>
        <row r="151">
          <cell r="B151" t="str">
            <v>Indicadores</v>
          </cell>
        </row>
        <row r="153">
          <cell r="B153" t="str">
            <v>Financieros</v>
          </cell>
        </row>
        <row r="154">
          <cell r="B154">
            <v>130</v>
          </cell>
          <cell r="C154" t="str">
            <v>ROE</v>
          </cell>
          <cell r="E154">
            <v>0</v>
          </cell>
          <cell r="F154">
            <v>0</v>
          </cell>
          <cell r="G154">
            <v>0</v>
          </cell>
          <cell r="H154">
            <v>0</v>
          </cell>
          <cell r="I154">
            <v>0</v>
          </cell>
          <cell r="J154">
            <v>0</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0</v>
          </cell>
          <cell r="AC154">
            <v>0</v>
          </cell>
          <cell r="AD154">
            <v>0</v>
          </cell>
          <cell r="AE154">
            <v>0</v>
          </cell>
          <cell r="AF154">
            <v>0</v>
          </cell>
          <cell r="AG154">
            <v>0</v>
          </cell>
          <cell r="AH154">
            <v>0</v>
          </cell>
          <cell r="AI154">
            <v>0</v>
          </cell>
          <cell r="AJ154">
            <v>0</v>
          </cell>
          <cell r="AK154">
            <v>0</v>
          </cell>
          <cell r="AL154">
            <v>0</v>
          </cell>
          <cell r="AM154">
            <v>0</v>
          </cell>
          <cell r="AN154">
            <v>0</v>
          </cell>
          <cell r="AO154">
            <v>0</v>
          </cell>
          <cell r="AP154">
            <v>0</v>
          </cell>
          <cell r="AQ154">
            <v>0</v>
          </cell>
          <cell r="AR154">
            <v>0</v>
          </cell>
          <cell r="AS154">
            <v>0</v>
          </cell>
          <cell r="AT154">
            <v>0</v>
          </cell>
          <cell r="AU154">
            <v>0</v>
          </cell>
          <cell r="AV154">
            <v>0</v>
          </cell>
          <cell r="AW154">
            <v>0</v>
          </cell>
          <cell r="AX154">
            <v>0</v>
          </cell>
          <cell r="AY154">
            <v>0</v>
          </cell>
          <cell r="AZ154">
            <v>0</v>
          </cell>
          <cell r="BA154">
            <v>0</v>
          </cell>
          <cell r="BB154">
            <v>0</v>
          </cell>
          <cell r="BC154">
            <v>0</v>
          </cell>
          <cell r="BD154">
            <v>0</v>
          </cell>
          <cell r="BE154">
            <v>0</v>
          </cell>
          <cell r="BF154">
            <v>0</v>
          </cell>
          <cell r="BG154">
            <v>0</v>
          </cell>
          <cell r="BH154">
            <v>0</v>
          </cell>
          <cell r="BI154">
            <v>0</v>
          </cell>
          <cell r="BJ154">
            <v>0</v>
          </cell>
        </row>
        <row r="155">
          <cell r="B155">
            <v>131</v>
          </cell>
          <cell r="C155" t="str">
            <v>ROA</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cell r="AF155">
            <v>0</v>
          </cell>
          <cell r="AG155">
            <v>0</v>
          </cell>
          <cell r="AH155">
            <v>0</v>
          </cell>
          <cell r="AI155">
            <v>0</v>
          </cell>
          <cell r="AJ155">
            <v>0</v>
          </cell>
          <cell r="AK155">
            <v>0</v>
          </cell>
          <cell r="AL155">
            <v>0</v>
          </cell>
          <cell r="AM155">
            <v>0</v>
          </cell>
          <cell r="AN155">
            <v>0</v>
          </cell>
          <cell r="AO155">
            <v>0</v>
          </cell>
          <cell r="AP155">
            <v>0</v>
          </cell>
          <cell r="AQ155">
            <v>0</v>
          </cell>
          <cell r="AR155">
            <v>0</v>
          </cell>
          <cell r="AS155">
            <v>0</v>
          </cell>
          <cell r="AT155">
            <v>0</v>
          </cell>
          <cell r="AU155">
            <v>0</v>
          </cell>
          <cell r="AV155">
            <v>0</v>
          </cell>
          <cell r="AW155">
            <v>0</v>
          </cell>
          <cell r="AX155">
            <v>0</v>
          </cell>
          <cell r="AY155">
            <v>0</v>
          </cell>
          <cell r="AZ155">
            <v>0</v>
          </cell>
          <cell r="BA155">
            <v>0</v>
          </cell>
          <cell r="BB155">
            <v>0</v>
          </cell>
          <cell r="BC155">
            <v>0</v>
          </cell>
          <cell r="BD155">
            <v>0</v>
          </cell>
          <cell r="BE155">
            <v>0</v>
          </cell>
          <cell r="BF155">
            <v>0</v>
          </cell>
          <cell r="BG155">
            <v>0</v>
          </cell>
          <cell r="BH155">
            <v>0</v>
          </cell>
          <cell r="BI155">
            <v>0</v>
          </cell>
          <cell r="BJ155">
            <v>0</v>
          </cell>
        </row>
        <row r="156">
          <cell r="B156">
            <v>132</v>
          </cell>
          <cell r="C156" t="str">
            <v>ROAPN</v>
          </cell>
          <cell r="E156">
            <v>132</v>
          </cell>
          <cell r="F156">
            <v>132</v>
          </cell>
          <cell r="G156">
            <v>132</v>
          </cell>
          <cell r="H156">
            <v>132</v>
          </cell>
          <cell r="I156">
            <v>132</v>
          </cell>
          <cell r="J156">
            <v>132</v>
          </cell>
          <cell r="K156">
            <v>132</v>
          </cell>
          <cell r="L156">
            <v>132</v>
          </cell>
          <cell r="M156">
            <v>0</v>
          </cell>
          <cell r="N156">
            <v>0</v>
          </cell>
          <cell r="O156">
            <v>0</v>
          </cell>
          <cell r="P156">
            <v>0</v>
          </cell>
          <cell r="Q156">
            <v>0</v>
          </cell>
          <cell r="R156">
            <v>0</v>
          </cell>
          <cell r="S156">
            <v>0</v>
          </cell>
          <cell r="T156">
            <v>0</v>
          </cell>
          <cell r="U156">
            <v>0</v>
          </cell>
          <cell r="V156">
            <v>0</v>
          </cell>
          <cell r="W156">
            <v>0</v>
          </cell>
          <cell r="X156">
            <v>0</v>
          </cell>
          <cell r="Y156">
            <v>0</v>
          </cell>
          <cell r="Z156">
            <v>0</v>
          </cell>
          <cell r="AA156">
            <v>0</v>
          </cell>
          <cell r="AB156">
            <v>0</v>
          </cell>
          <cell r="AC156">
            <v>0</v>
          </cell>
          <cell r="AD156">
            <v>0</v>
          </cell>
          <cell r="AE156">
            <v>0</v>
          </cell>
          <cell r="AF156">
            <v>0</v>
          </cell>
          <cell r="AG156">
            <v>0</v>
          </cell>
          <cell r="AH156">
            <v>0</v>
          </cell>
          <cell r="AI156">
            <v>0</v>
          </cell>
          <cell r="AJ156">
            <v>0</v>
          </cell>
          <cell r="AK156">
            <v>0</v>
          </cell>
          <cell r="AL156">
            <v>0</v>
          </cell>
          <cell r="AM156">
            <v>0</v>
          </cell>
          <cell r="AN156">
            <v>0</v>
          </cell>
          <cell r="AO156">
            <v>0</v>
          </cell>
          <cell r="AP156">
            <v>0</v>
          </cell>
          <cell r="AQ156">
            <v>0</v>
          </cell>
          <cell r="AR156">
            <v>0</v>
          </cell>
          <cell r="AS156">
            <v>0</v>
          </cell>
          <cell r="AT156">
            <v>0</v>
          </cell>
          <cell r="AU156">
            <v>0</v>
          </cell>
          <cell r="AV156">
            <v>0</v>
          </cell>
          <cell r="AW156">
            <v>0</v>
          </cell>
          <cell r="AX156">
            <v>0</v>
          </cell>
          <cell r="AY156">
            <v>0</v>
          </cell>
          <cell r="AZ156">
            <v>0</v>
          </cell>
          <cell r="BA156">
            <v>0</v>
          </cell>
          <cell r="BB156">
            <v>0</v>
          </cell>
          <cell r="BC156">
            <v>0</v>
          </cell>
          <cell r="BD156">
            <v>0</v>
          </cell>
          <cell r="BE156">
            <v>0</v>
          </cell>
          <cell r="BF156">
            <v>0</v>
          </cell>
          <cell r="BG156">
            <v>0</v>
          </cell>
          <cell r="BH156">
            <v>0</v>
          </cell>
          <cell r="BI156">
            <v>0</v>
          </cell>
          <cell r="BJ156">
            <v>0</v>
          </cell>
        </row>
        <row r="157">
          <cell r="B157">
            <v>133</v>
          </cell>
          <cell r="C157" t="str">
            <v xml:space="preserve">ICAP </v>
          </cell>
          <cell r="E157">
            <v>9.5139800000000052E-3</v>
          </cell>
          <cell r="F157">
            <v>-1.0153499999999704E-3</v>
          </cell>
          <cell r="G157">
            <v>1.0153099999999915E-3</v>
          </cell>
          <cell r="H157">
            <v>-2.5115400000000065E-3</v>
          </cell>
          <cell r="I157">
            <v>-2.6250999999999358E-4</v>
          </cell>
          <cell r="J157">
            <v>-6.2438000000000771E-4</v>
          </cell>
          <cell r="K157">
            <v>2.0634599999999892E-3</v>
          </cell>
          <cell r="L157">
            <v>1.3287000000000715E-4</v>
          </cell>
          <cell r="M157">
            <v>-1.439250000000003E-3</v>
          </cell>
          <cell r="N157">
            <v>2.5331299999999946E-3</v>
          </cell>
          <cell r="O157">
            <v>-3.2992199999999916E-3</v>
          </cell>
          <cell r="P157">
            <v>-5.0022299999999964E-3</v>
          </cell>
          <cell r="Q157">
            <v>8.9470999999999301E-4</v>
          </cell>
          <cell r="R157">
            <v>4.884369999999999E-3</v>
          </cell>
          <cell r="S157">
            <v>-5.3795899999999897E-3</v>
          </cell>
          <cell r="T157">
            <v>-1.4009300000000224E-3</v>
          </cell>
          <cell r="U157">
            <v>1.0468200000000011E-2</v>
          </cell>
          <cell r="V157">
            <v>-1.0430899999999965E-3</v>
          </cell>
          <cell r="W157">
            <v>1.7748000000000763E-4</v>
          </cell>
          <cell r="X157">
            <v>-9.8713999999999746E-4</v>
          </cell>
          <cell r="Y157">
            <v>1.170299999999902E-4</v>
          </cell>
          <cell r="Z157">
            <v>5.8052000000000104E-4</v>
          </cell>
          <cell r="AA157">
            <v>4.4871300000000058E-3</v>
          </cell>
          <cell r="AB157">
            <v>-3.4902500000000003E-3</v>
          </cell>
          <cell r="AC157">
            <v>5.7164299999999946E-3</v>
          </cell>
          <cell r="AD157">
            <v>2.3744000000000542E-4</v>
          </cell>
          <cell r="AE157">
            <v>-5.9117200000000092E-3</v>
          </cell>
          <cell r="AF157">
            <v>-3.822839999999994E-3</v>
          </cell>
          <cell r="AG157">
            <v>1.4825700000000164E-3</v>
          </cell>
          <cell r="AH157">
            <v>-2.8123700000000085E-3</v>
          </cell>
          <cell r="AI157">
            <v>2.8810099999999894E-3</v>
          </cell>
          <cell r="AJ157">
            <v>1.3259600000000149E-3</v>
          </cell>
          <cell r="AK157">
            <v>-5.0896000000000274E-4</v>
          </cell>
          <cell r="AL157">
            <v>1.1382699999999968E-3</v>
          </cell>
          <cell r="AM157">
            <v>-6.1348300000000078E-3</v>
          </cell>
          <cell r="AN157">
            <v>5.2716999999999348E-4</v>
          </cell>
          <cell r="AO157">
            <v>1.1202999999999907E-3</v>
          </cell>
          <cell r="AP157">
            <v>2.13399000000003E-3</v>
          </cell>
          <cell r="AQ157">
            <v>-1.9792200000000038E-3</v>
          </cell>
          <cell r="AR157">
            <v>2.0801999999999765E-3</v>
          </cell>
          <cell r="AS157">
            <v>-6.0158999999998519E-4</v>
          </cell>
          <cell r="AT157">
            <v>-3.8755299999999882E-3</v>
          </cell>
          <cell r="AU157">
            <v>1.0009699999999899E-3</v>
          </cell>
          <cell r="AV157">
            <v>1.592879999999991E-3</v>
          </cell>
          <cell r="AW157">
            <v>2.5600399999999857E-3</v>
          </cell>
          <cell r="AX157">
            <v>-5.3565599999999824E-3</v>
          </cell>
          <cell r="AY157">
            <v>-5.4714000000000151E-4</v>
          </cell>
          <cell r="AZ157">
            <v>-4.6110199999999935E-3</v>
          </cell>
          <cell r="BA157">
            <v>-6.4179000000000319E-4</v>
          </cell>
          <cell r="BB157">
            <v>2.9164200000000029E-3</v>
          </cell>
          <cell r="BC157">
            <v>2.9164198786020279E-3</v>
          </cell>
          <cell r="BD157">
            <v>2.9164198786020279E-3</v>
          </cell>
          <cell r="BE157">
            <v>2.9164198786020279E-3</v>
          </cell>
          <cell r="BF157">
            <v>2.9164198786020279E-3</v>
          </cell>
          <cell r="BG157">
            <v>2.9164198786020279E-3</v>
          </cell>
          <cell r="BH157">
            <v>2.9164198786020279E-3</v>
          </cell>
          <cell r="BI157">
            <v>2.9164198786020279E-3</v>
          </cell>
          <cell r="BJ157">
            <v>2.9164198786020279E-3</v>
          </cell>
        </row>
        <row r="158">
          <cell r="B158">
            <v>134</v>
          </cell>
          <cell r="C158" t="str">
            <v>ICAP básico</v>
          </cell>
          <cell r="E158">
            <v>-3.7383800000000134E-3</v>
          </cell>
          <cell r="F158">
            <v>1.1617700000000064E-3</v>
          </cell>
          <cell r="G158">
            <v>8.6031999999999775E-4</v>
          </cell>
          <cell r="H158">
            <v>-2.4132399999999971E-3</v>
          </cell>
          <cell r="I158">
            <v>7.5384999999998648E-4</v>
          </cell>
          <cell r="J158">
            <v>-2.5484900000000005E-3</v>
          </cell>
          <cell r="K158">
            <v>-1.1486299999999977E-3</v>
          </cell>
          <cell r="L158">
            <v>2.1937200000000101E-3</v>
          </cell>
          <cell r="M158">
            <v>-3.2028500000000071E-3</v>
          </cell>
          <cell r="N158">
            <v>2.3255600000000043E-3</v>
          </cell>
          <cell r="O158">
            <v>8.8678000000000368E-4</v>
          </cell>
          <cell r="P158">
            <v>-5.37354000000001E-3</v>
          </cell>
          <cell r="Q158">
            <v>1.8184900000000198E-3</v>
          </cell>
          <cell r="R158">
            <v>3.8909399999999955E-3</v>
          </cell>
          <cell r="S158">
            <v>1.1697199999999852E-3</v>
          </cell>
          <cell r="T158">
            <v>-1.7032000000000158E-4</v>
          </cell>
          <cell r="U158">
            <v>-7.602899999999968E-4</v>
          </cell>
          <cell r="V158">
            <v>-5.2480000000007521E-5</v>
          </cell>
          <cell r="W158">
            <v>-4.1390799999999894E-3</v>
          </cell>
          <cell r="X158">
            <v>-6.4628999999999381E-4</v>
          </cell>
          <cell r="Y158">
            <v>9.2356999999999856E-4</v>
          </cell>
          <cell r="Z158">
            <v>-5.9547999999999546E-4</v>
          </cell>
          <cell r="AA158">
            <v>1.1867489999999981E-2</v>
          </cell>
          <cell r="AB158">
            <v>-5.7556299999999838E-3</v>
          </cell>
          <cell r="AC158">
            <v>4.7442500000000054E-3</v>
          </cell>
          <cell r="AD158">
            <v>6.1524000000000301E-4</v>
          </cell>
          <cell r="AE158">
            <v>-5.4063000000000028E-3</v>
          </cell>
          <cell r="AF158">
            <v>-1.0393600000000169E-3</v>
          </cell>
          <cell r="AG158">
            <v>1.4579100000000067E-3</v>
          </cell>
          <cell r="AH158">
            <v>-2.9262800000000033E-3</v>
          </cell>
          <cell r="AI158">
            <v>2.7699499999999933E-3</v>
          </cell>
          <cell r="AJ158">
            <v>2.7571300000000243E-3</v>
          </cell>
          <cell r="AK158">
            <v>-2.2339000000001774E-4</v>
          </cell>
          <cell r="AL158">
            <v>-4.9220000000002595E-5</v>
          </cell>
          <cell r="AM158">
            <v>-2.2988699999999945E-3</v>
          </cell>
          <cell r="AN158">
            <v>4.9343999999999777E-4</v>
          </cell>
          <cell r="AO158">
            <v>1.4342100000000052E-3</v>
          </cell>
          <cell r="AP158">
            <v>2.0685099999999956E-3</v>
          </cell>
          <cell r="AQ158">
            <v>-1.6344600000000042E-3</v>
          </cell>
          <cell r="AR158">
            <v>2.1139000000000019E-3</v>
          </cell>
          <cell r="AS158">
            <v>-6.4079999999994142E-5</v>
          </cell>
          <cell r="AT158">
            <v>-3.6009300000000022E-3</v>
          </cell>
          <cell r="AU158">
            <v>7.5226000000000459E-4</v>
          </cell>
          <cell r="AV158">
            <v>1.7593299999999895E-3</v>
          </cell>
          <cell r="AW158">
            <v>1.0022499999999962E-3</v>
          </cell>
          <cell r="AX158">
            <v>-5.080719999999983E-3</v>
          </cell>
          <cell r="AY158">
            <v>3.3433900000000016E-3</v>
          </cell>
          <cell r="AZ158">
            <v>-3.8803500000000046E-3</v>
          </cell>
          <cell r="BA158">
            <v>-1.7969000000001012E-4</v>
          </cell>
          <cell r="BB158">
            <v>2.8023300000000056E-3</v>
          </cell>
          <cell r="BC158">
            <v>2.8023291379213333E-3</v>
          </cell>
          <cell r="BD158">
            <v>2.8023291379213333E-3</v>
          </cell>
          <cell r="BE158">
            <v>2.8023291379213333E-3</v>
          </cell>
          <cell r="BF158">
            <v>2.8023291379213333E-3</v>
          </cell>
          <cell r="BG158">
            <v>2.8023291379213333E-3</v>
          </cell>
          <cell r="BH158">
            <v>2.8023291379213333E-3</v>
          </cell>
          <cell r="BI158">
            <v>2.8023291379213333E-3</v>
          </cell>
          <cell r="BJ158">
            <v>2.8023291379213333E-3</v>
          </cell>
        </row>
        <row r="159">
          <cell r="B159">
            <v>135</v>
          </cell>
          <cell r="C159" t="str">
            <v>Composición del Capital</v>
          </cell>
          <cell r="E159">
            <v>0</v>
          </cell>
          <cell r="F159">
            <v>0</v>
          </cell>
          <cell r="G159">
            <v>0</v>
          </cell>
          <cell r="H159">
            <v>0</v>
          </cell>
          <cell r="I159">
            <v>0</v>
          </cell>
          <cell r="J159">
            <v>0</v>
          </cell>
          <cell r="K159">
            <v>0</v>
          </cell>
          <cell r="L159">
            <v>0</v>
          </cell>
          <cell r="M159">
            <v>0</v>
          </cell>
          <cell r="N159">
            <v>0</v>
          </cell>
          <cell r="O159">
            <v>0</v>
          </cell>
          <cell r="P159">
            <v>0</v>
          </cell>
          <cell r="Q159">
            <v>0</v>
          </cell>
          <cell r="R159">
            <v>0</v>
          </cell>
          <cell r="S159">
            <v>0</v>
          </cell>
          <cell r="T159">
            <v>0</v>
          </cell>
          <cell r="U159">
            <v>0</v>
          </cell>
          <cell r="V159">
            <v>0</v>
          </cell>
          <cell r="W159">
            <v>0</v>
          </cell>
          <cell r="X159">
            <v>0</v>
          </cell>
          <cell r="Y159">
            <v>0</v>
          </cell>
          <cell r="Z159">
            <v>0</v>
          </cell>
          <cell r="AA159">
            <v>0.66068250854798083</v>
          </cell>
          <cell r="AB159">
            <v>-9.2187080558284729E-3</v>
          </cell>
          <cell r="AC159">
            <v>4.4322763955363387E-3</v>
          </cell>
          <cell r="AD159">
            <v>3.5980424602308769E-3</v>
          </cell>
          <cell r="AE159">
            <v>-8.4579740493391231E-3</v>
          </cell>
          <cell r="AF159">
            <v>1.0308365918762719E-2</v>
          </cell>
          <cell r="AG159">
            <v>2.9714150655916205E-3</v>
          </cell>
          <cell r="AH159">
            <v>-7.0556780005941455E-3</v>
          </cell>
          <cell r="AI159">
            <v>5.3407273575649672E-3</v>
          </cell>
          <cell r="AJ159">
            <v>1.0793420231002715E-2</v>
          </cell>
          <cell r="AK159">
            <v>1.7834501676958769E-3</v>
          </cell>
          <cell r="AL159">
            <v>-6.9737779510623543E-3</v>
          </cell>
          <cell r="AM159">
            <v>2.255184774004948E-2</v>
          </cell>
          <cell r="AN159">
            <v>7.7677799952735604E-4</v>
          </cell>
          <cell r="AO159">
            <v>4.8929655763785274E-3</v>
          </cell>
          <cell r="AP159">
            <v>3.5967635856390956E-3</v>
          </cell>
          <cell r="AQ159">
            <v>-9.1443329947404894E-4</v>
          </cell>
          <cell r="AR159">
            <v>4.2232143896779872E-3</v>
          </cell>
          <cell r="AS159">
            <v>2.9612909340468452E-3</v>
          </cell>
          <cell r="AT159">
            <v>-5.302273344521824E-3</v>
          </cell>
          <cell r="AU159">
            <v>4.4329319961633473E-4</v>
          </cell>
          <cell r="AV159">
            <v>4.37879127598928E-3</v>
          </cell>
          <cell r="AW159">
            <v>-4.6461528837790089E-3</v>
          </cell>
          <cell r="AX159">
            <v>-8.1422799394388345E-3</v>
          </cell>
          <cell r="AY159">
            <v>3.2561166288755605E-2</v>
          </cell>
          <cell r="AZ159">
            <v>-2.1890613852637575E-3</v>
          </cell>
          <cell r="BA159">
            <v>2.8743790208197728E-3</v>
          </cell>
          <cell r="BB159">
            <v>4.3779081865156222E-3</v>
          </cell>
          <cell r="BC159">
            <v>4.3779052793979645E-3</v>
          </cell>
          <cell r="BD159">
            <v>4.3779052793979645E-3</v>
          </cell>
          <cell r="BE159">
            <v>4.3779052793979645E-3</v>
          </cell>
          <cell r="BF159">
            <v>4.3779052793979645E-3</v>
          </cell>
          <cell r="BG159">
            <v>4.3779052793979645E-3</v>
          </cell>
          <cell r="BH159">
            <v>4.3779052793979645E-3</v>
          </cell>
          <cell r="BI159">
            <v>4.3779052793979645E-3</v>
          </cell>
          <cell r="BJ159">
            <v>4.3779052793979645E-3</v>
          </cell>
        </row>
        <row r="160">
          <cell r="B160">
            <v>136</v>
          </cell>
          <cell r="C160" t="str">
            <v>Riesgo de tasa en balance</v>
          </cell>
          <cell r="E160">
            <v>4.72225228627699E-2</v>
          </cell>
          <cell r="F160">
            <v>1.6117066282974574E-2</v>
          </cell>
          <cell r="G160">
            <v>-4.2492548028098265E-3</v>
          </cell>
          <cell r="H160">
            <v>9.1496842123450495E-3</v>
          </cell>
          <cell r="I160">
            <v>7.3672170071990839E-3</v>
          </cell>
          <cell r="J160">
            <v>5.8978944583953918E-4</v>
          </cell>
          <cell r="K160">
            <v>-8.8397631629187901E-3</v>
          </cell>
          <cell r="L160">
            <v>4.7233199741107124E-3</v>
          </cell>
          <cell r="M160">
            <v>-1.1510903998409594E-2</v>
          </cell>
          <cell r="N160">
            <v>-1.3528247122368442E-2</v>
          </cell>
          <cell r="O160">
            <v>1.3574964622701913E-2</v>
          </cell>
          <cell r="P160">
            <v>-1.4715945529752694E-3</v>
          </cell>
          <cell r="Q160">
            <v>-2.9590011061328136E-3</v>
          </cell>
          <cell r="R160">
            <v>1.0467566131264122E-2</v>
          </cell>
          <cell r="S160">
            <v>-2.3802835812896911E-2</v>
          </cell>
          <cell r="T160">
            <v>-2.7614061172017229E-2</v>
          </cell>
          <cell r="U160">
            <v>1.7008416587166481E-2</v>
          </cell>
          <cell r="V160">
            <v>4.3801230400573876E-3</v>
          </cell>
          <cell r="W160">
            <v>1.2428184746439142E-3</v>
          </cell>
          <cell r="X160">
            <v>2.1416356709558299E-2</v>
          </cell>
          <cell r="Y160">
            <v>6.8014581540269126E-3</v>
          </cell>
          <cell r="Z160">
            <v>-1.0676150117179678E-2</v>
          </cell>
          <cell r="AA160">
            <v>-1.2656310896473427E-2</v>
          </cell>
          <cell r="AB160">
            <v>2.0642171030334222E-3</v>
          </cell>
          <cell r="AC160">
            <v>7.8015178506152805E-3</v>
          </cell>
          <cell r="AD160">
            <v>5.1902577755430501E-4</v>
          </cell>
          <cell r="AE160">
            <v>9.1600692942555573E-3</v>
          </cell>
          <cell r="AF160">
            <v>1.1058580766192566E-2</v>
          </cell>
          <cell r="AG160">
            <v>-1.8366265577580143E-3</v>
          </cell>
          <cell r="AH160">
            <v>-1.7168760501657138E-2</v>
          </cell>
          <cell r="AI160">
            <v>-3.8424140660638095E-3</v>
          </cell>
          <cell r="AJ160">
            <v>-7.8747506818850621E-3</v>
          </cell>
          <cell r="AK160">
            <v>-5.2293082870595309E-3</v>
          </cell>
          <cell r="AL160">
            <v>-2.4611169003037253E-2</v>
          </cell>
          <cell r="AM160">
            <v>1.0216745135582905E-2</v>
          </cell>
          <cell r="AN160">
            <v>5.7039393336071331E-3</v>
          </cell>
          <cell r="AO160">
            <v>9.4311939678262402E-3</v>
          </cell>
          <cell r="AP160">
            <v>-3.6347852544400816E-3</v>
          </cell>
          <cell r="AQ160">
            <v>1.7701442888375107E-3</v>
          </cell>
          <cell r="AR160">
            <v>-6.037732872894358E-3</v>
          </cell>
          <cell r="AS160">
            <v>1.0039917139527677E-3</v>
          </cell>
          <cell r="AT160">
            <v>-2.8969660924572094E-3</v>
          </cell>
          <cell r="AU160">
            <v>3.8995337896541027E-3</v>
          </cell>
          <cell r="AV160">
            <v>-1.2352989881572962E-2</v>
          </cell>
          <cell r="AW160">
            <v>-7.0881169656407395E-3</v>
          </cell>
          <cell r="AX160">
            <v>-1.5348206697637645E-3</v>
          </cell>
          <cell r="AY160">
            <v>-1.4302797065239875E-2</v>
          </cell>
          <cell r="AZ160">
            <v>1.759617933706592E-2</v>
          </cell>
          <cell r="BA160">
            <v>1.895717332913438E-4</v>
          </cell>
          <cell r="BB160">
            <v>1.0251347798787586E-2</v>
          </cell>
          <cell r="BC160">
            <v>1.0251343250274658E-2</v>
          </cell>
          <cell r="BD160">
            <v>1.0251343250274658E-2</v>
          </cell>
          <cell r="BE160">
            <v>1.0251343250274658E-2</v>
          </cell>
          <cell r="BF160">
            <v>1.0251343250274658E-2</v>
          </cell>
          <cell r="BG160">
            <v>1.0251343250274658E-2</v>
          </cell>
          <cell r="BH160">
            <v>1.0251343250274658E-2</v>
          </cell>
          <cell r="BI160">
            <v>1.0251343250274658E-2</v>
          </cell>
          <cell r="BJ160">
            <v>1.0251343250274658E-2</v>
          </cell>
        </row>
        <row r="161">
          <cell r="B161">
            <v>270</v>
          </cell>
          <cell r="C161" t="str">
            <v>Riesgo de contraparte derivados</v>
          </cell>
          <cell r="E161">
            <v>-1.2495417158062353E-3</v>
          </cell>
          <cell r="F161">
            <v>1.7973303412199514E-3</v>
          </cell>
          <cell r="G161">
            <v>5.6095709900761542E-4</v>
          </cell>
          <cell r="H161">
            <v>1.7246793879822468E-3</v>
          </cell>
          <cell r="I161">
            <v>1.954718731719993E-3</v>
          </cell>
          <cell r="J161">
            <v>3.5665621433989322E-3</v>
          </cell>
          <cell r="K161">
            <v>4.1278403738403621E-3</v>
          </cell>
          <cell r="L161">
            <v>-4.084823500943139E-3</v>
          </cell>
          <cell r="M161">
            <v>5.0738024701929216E-4</v>
          </cell>
          <cell r="N161">
            <v>-5.4074279116877316E-4</v>
          </cell>
          <cell r="O161">
            <v>-1.3422871681649726E-3</v>
          </cell>
          <cell r="P161">
            <v>-8.2911197525495361E-4</v>
          </cell>
          <cell r="Q161">
            <v>-1.5642325319965393E-3</v>
          </cell>
          <cell r="R161">
            <v>1.7050662670549943E-3</v>
          </cell>
          <cell r="S161">
            <v>5.041059044937006E-3</v>
          </cell>
          <cell r="T161">
            <v>-2.1336937857506302E-3</v>
          </cell>
          <cell r="U161">
            <v>-4.7656202410614468E-3</v>
          </cell>
          <cell r="V161">
            <v>-1.2782797524926864E-3</v>
          </cell>
          <cell r="W161">
            <v>-5.4241873227591636E-4</v>
          </cell>
          <cell r="X161">
            <v>-6.5488165079772426E-4</v>
          </cell>
          <cell r="Y161">
            <v>-5.2814535515135694E-5</v>
          </cell>
          <cell r="Z161">
            <v>-3.3180531923249212E-4</v>
          </cell>
          <cell r="AA161">
            <v>-5.478772926829599E-4</v>
          </cell>
          <cell r="AB161">
            <v>5.2757101786188483E-4</v>
          </cell>
          <cell r="AC161">
            <v>4.7205707280190828E-5</v>
          </cell>
          <cell r="AD161">
            <v>1.1720606543602421E-3</v>
          </cell>
          <cell r="AE161">
            <v>-2.0736262068434611E-3</v>
          </cell>
          <cell r="AF161">
            <v>4.1679052686381148E-4</v>
          </cell>
          <cell r="AG161">
            <v>-2.3325523379720617E-3</v>
          </cell>
          <cell r="AH161">
            <v>5.1090796062219605E-4</v>
          </cell>
          <cell r="AI161">
            <v>2.1833270926497131E-4</v>
          </cell>
          <cell r="AJ161">
            <v>-2.9602167599143692E-4</v>
          </cell>
          <cell r="AK161">
            <v>-1.3776686471206039E-3</v>
          </cell>
          <cell r="AL161">
            <v>-9.1693853509427006E-4</v>
          </cell>
          <cell r="AM161">
            <v>1.3305464301376999E-3</v>
          </cell>
          <cell r="AN161">
            <v>-5.84587847706243E-5</v>
          </cell>
          <cell r="AO161">
            <v>-4.6201351431767596E-4</v>
          </cell>
          <cell r="AP161">
            <v>4.2959437557674521E-4</v>
          </cell>
          <cell r="AQ161">
            <v>3.23573955354272E-4</v>
          </cell>
          <cell r="AR161">
            <v>8.2269073453943714E-4</v>
          </cell>
          <cell r="AS161">
            <v>-4.1781363827925189E-4</v>
          </cell>
          <cell r="AT161">
            <v>1.7874975896631229E-4</v>
          </cell>
          <cell r="AU161">
            <v>-3.5886224301121677E-5</v>
          </cell>
          <cell r="AV161">
            <v>2.9990514991407209E-4</v>
          </cell>
          <cell r="AW161">
            <v>2.0806530062861261E-3</v>
          </cell>
          <cell r="AX161">
            <v>1.1555256040576001E-3</v>
          </cell>
          <cell r="AY161">
            <v>4.04059342246736E-3</v>
          </cell>
          <cell r="AZ161">
            <v>-2.8503137553598148E-3</v>
          </cell>
          <cell r="BA161">
            <v>3.5558367742559785E-4</v>
          </cell>
          <cell r="BB161">
            <v>-1.2002222311394643E-3</v>
          </cell>
          <cell r="BC161">
            <v>-1.2002214789390564E-3</v>
          </cell>
          <cell r="BD161">
            <v>-1.2002214789390564E-3</v>
          </cell>
          <cell r="BE161">
            <v>-1.2002214789390564E-3</v>
          </cell>
          <cell r="BF161">
            <v>-1.2002214789390564E-3</v>
          </cell>
          <cell r="BG161">
            <v>-1.2002214789390564E-3</v>
          </cell>
          <cell r="BH161">
            <v>-1.2002214789390564E-3</v>
          </cell>
          <cell r="BI161">
            <v>-1.2002214789390564E-3</v>
          </cell>
          <cell r="BJ161">
            <v>-1.2002214789390564E-3</v>
          </cell>
        </row>
        <row r="162">
          <cell r="B162">
            <v>271</v>
          </cell>
          <cell r="C162" t="str">
            <v>Riesgo de contraparte inversiones en valores</v>
          </cell>
          <cell r="E162">
            <v>1.0585398390751486E-4</v>
          </cell>
          <cell r="F162">
            <v>6.5100619203099785E-4</v>
          </cell>
          <cell r="G162">
            <v>-7.323161743235003E-5</v>
          </cell>
          <cell r="H162">
            <v>5.8932121402018988E-4</v>
          </cell>
          <cell r="I162">
            <v>-9.9209815644963131E-4</v>
          </cell>
          <cell r="J162">
            <v>1.1967506115208469E-3</v>
          </cell>
          <cell r="K162">
            <v>3.0159138793187275E-4</v>
          </cell>
          <cell r="L162">
            <v>-4.4880564125809094E-4</v>
          </cell>
          <cell r="M162">
            <v>4.692545204571328E-4</v>
          </cell>
          <cell r="N162">
            <v>8.4378042071223212E-4</v>
          </cell>
          <cell r="O162">
            <v>-1.8708177069262123E-4</v>
          </cell>
          <cell r="P162">
            <v>-1.6694705981910463E-3</v>
          </cell>
          <cell r="Q162">
            <v>-6.7009278269422948E-4</v>
          </cell>
          <cell r="R162">
            <v>4.0146633278658871E-4</v>
          </cell>
          <cell r="S162">
            <v>1.514481076714193E-3</v>
          </cell>
          <cell r="T162">
            <v>2.6411795757040205E-3</v>
          </cell>
          <cell r="U162">
            <v>-1.9117850318109524E-3</v>
          </cell>
          <cell r="V162">
            <v>-6.3680747693150522E-4</v>
          </cell>
          <cell r="W162">
            <v>-2.3087954873740081E-4</v>
          </cell>
          <cell r="X162">
            <v>-6.8938047468222567E-4</v>
          </cell>
          <cell r="Y162">
            <v>9.2898397299821019E-4</v>
          </cell>
          <cell r="Z162">
            <v>4.9446527458739745E-5</v>
          </cell>
          <cell r="AA162">
            <v>-2.2653251100617378E-4</v>
          </cell>
          <cell r="AB162">
            <v>3.9568982397638307E-4</v>
          </cell>
          <cell r="AC162">
            <v>1.3784072398624276E-3</v>
          </cell>
          <cell r="AD162">
            <v>-1.6247140992037799E-4</v>
          </cell>
          <cell r="AE162">
            <v>3.234886553649223E-4</v>
          </cell>
          <cell r="AF162">
            <v>-2.3301964814825306E-4</v>
          </cell>
          <cell r="AG162">
            <v>1.8456380443973748E-4</v>
          </cell>
          <cell r="AH162">
            <v>1.0779026390714142E-3</v>
          </cell>
          <cell r="AI162">
            <v>9.1666060676843727E-4</v>
          </cell>
          <cell r="AJ162">
            <v>6.7675403137349745E-4</v>
          </cell>
          <cell r="AK162">
            <v>1.638343475563412E-4</v>
          </cell>
          <cell r="AL162">
            <v>1.1034727410198265E-4</v>
          </cell>
          <cell r="AM162">
            <v>3.6357911210707656E-3</v>
          </cell>
          <cell r="AN162">
            <v>-1.8191814774994874E-3</v>
          </cell>
          <cell r="AO162">
            <v>-8.0870194790322487E-4</v>
          </cell>
          <cell r="AP162">
            <v>5.2208367947650935E-4</v>
          </cell>
          <cell r="AQ162">
            <v>-1.8095383948626281E-4</v>
          </cell>
          <cell r="AR162">
            <v>-1.5630923508657205E-4</v>
          </cell>
          <cell r="AS162">
            <v>-3.7518480076352903E-4</v>
          </cell>
          <cell r="AT162">
            <v>-1.4001899441387754E-3</v>
          </cell>
          <cell r="AU162">
            <v>2.7806695471789544E-6</v>
          </cell>
          <cell r="AV162">
            <v>6.8161305850408631E-4</v>
          </cell>
          <cell r="AW162">
            <v>1.5616304885506492E-4</v>
          </cell>
          <cell r="AX162">
            <v>1.438052222904487E-3</v>
          </cell>
          <cell r="AY162">
            <v>1.00110799646419E-4</v>
          </cell>
          <cell r="AZ162">
            <v>-8.1868677987043288E-4</v>
          </cell>
          <cell r="BA162">
            <v>5.9497218026125301E-5</v>
          </cell>
          <cell r="BB162">
            <v>-3.8418595060108439E-4</v>
          </cell>
          <cell r="BC162">
            <v>-3.8418592885136604E-4</v>
          </cell>
          <cell r="BD162">
            <v>-3.8418592885136604E-4</v>
          </cell>
          <cell r="BE162">
            <v>-3.8418592885136604E-4</v>
          </cell>
          <cell r="BF162">
            <v>-3.8418592885136604E-4</v>
          </cell>
          <cell r="BG162">
            <v>-3.8418592885136604E-4</v>
          </cell>
          <cell r="BH162">
            <v>-3.8418592885136604E-4</v>
          </cell>
          <cell r="BI162">
            <v>-3.8418592885136604E-4</v>
          </cell>
          <cell r="BJ162">
            <v>-3.8418592885136604E-4</v>
          </cell>
        </row>
        <row r="163">
          <cell r="B163">
            <v>273</v>
          </cell>
          <cell r="C163" t="str">
            <v>Riesgo Operacional</v>
          </cell>
          <cell r="E163">
            <v>-4.3130902039984625E-4</v>
          </cell>
          <cell r="F163">
            <v>-1.4537063193806148E-4</v>
          </cell>
          <cell r="G163">
            <v>1.3178472655047888E-4</v>
          </cell>
          <cell r="H163">
            <v>-1.1953157998413101E-4</v>
          </cell>
          <cell r="I163">
            <v>-1.0192528134347206E-4</v>
          </cell>
          <cell r="J163">
            <v>-3.0300596119990642E-5</v>
          </cell>
          <cell r="K163">
            <v>-5.5924699245032267E-5</v>
          </cell>
          <cell r="L163">
            <v>5.2727746494530062E-5</v>
          </cell>
          <cell r="M163">
            <v>8.7126945761151556E-5</v>
          </cell>
          <cell r="N163">
            <v>-2.4075553115829318E-5</v>
          </cell>
          <cell r="O163">
            <v>-8.9801554393659916E-5</v>
          </cell>
          <cell r="P163">
            <v>9.0513175666656967E-5</v>
          </cell>
          <cell r="Q163">
            <v>-5.5391735076593465E-5</v>
          </cell>
          <cell r="R163">
            <v>2.2277417519374863E-4</v>
          </cell>
          <cell r="S163">
            <v>3.4876794858841598E-5</v>
          </cell>
          <cell r="T163">
            <v>2.8146303827944474E-4</v>
          </cell>
          <cell r="U163">
            <v>-1.7509191786268391E-4</v>
          </cell>
          <cell r="V163">
            <v>-1.0436510519585065E-4</v>
          </cell>
          <cell r="W163">
            <v>-1.2952143004337641E-5</v>
          </cell>
          <cell r="X163">
            <v>-1.359624794020145E-4</v>
          </cell>
          <cell r="Y163">
            <v>4.5218144852093509E-5</v>
          </cell>
          <cell r="Z163">
            <v>2.1453469579498646E-4</v>
          </cell>
          <cell r="AA163">
            <v>-1.0463401011156365E-4</v>
          </cell>
          <cell r="AB163">
            <v>-4.7479325132746691E-5</v>
          </cell>
          <cell r="AC163">
            <v>2.7223095435111727E-4</v>
          </cell>
          <cell r="AD163">
            <v>-5.6958809710154143E-5</v>
          </cell>
          <cell r="AE163">
            <v>-6.9429130298444969E-5</v>
          </cell>
          <cell r="AF163">
            <v>-6.7860831635272248E-5</v>
          </cell>
          <cell r="AG163">
            <v>6.5708724921086092E-5</v>
          </cell>
          <cell r="AH163">
            <v>7.7780432892322199E-5</v>
          </cell>
          <cell r="AI163">
            <v>8.1212167231265939E-5</v>
          </cell>
          <cell r="AJ163">
            <v>1.827980957615355E-4</v>
          </cell>
          <cell r="AK163">
            <v>-8.7859640250856699E-5</v>
          </cell>
          <cell r="AL163">
            <v>2.7696624806176386E-4</v>
          </cell>
          <cell r="AM163">
            <v>-1.6304665494719546E-4</v>
          </cell>
          <cell r="AN163">
            <v>5.2894781978393007E-5</v>
          </cell>
          <cell r="AO163">
            <v>-3.819362396322197E-5</v>
          </cell>
          <cell r="AP163">
            <v>5.5775080256238382E-5</v>
          </cell>
          <cell r="AQ163">
            <v>-6.5244963603782596E-5</v>
          </cell>
          <cell r="AR163">
            <v>3.5099205398292366E-5</v>
          </cell>
          <cell r="AS163">
            <v>-6.210509084082598E-5</v>
          </cell>
          <cell r="AT163">
            <v>-2.1364011361818883E-5</v>
          </cell>
          <cell r="AU163">
            <v>1.3121500847505449E-5</v>
          </cell>
          <cell r="AV163">
            <v>-8.113029006788855E-6</v>
          </cell>
          <cell r="AW163">
            <v>-4.070537460733846E-5</v>
          </cell>
          <cell r="AX163">
            <v>-4.9656254306557068E-5</v>
          </cell>
          <cell r="AY163">
            <v>1.4956181226266282E-4</v>
          </cell>
          <cell r="AZ163">
            <v>-2.0571081197664175E-4</v>
          </cell>
          <cell r="BA163">
            <v>-1.1608600657533191E-4</v>
          </cell>
          <cell r="BB163">
            <v>6.4071427718975435E-5</v>
          </cell>
          <cell r="BC163">
            <v>6.4071384258568287E-5</v>
          </cell>
          <cell r="BD163">
            <v>6.4071384258568287E-5</v>
          </cell>
          <cell r="BE163">
            <v>6.4071384258568287E-5</v>
          </cell>
          <cell r="BF163">
            <v>6.4071384258568287E-5</v>
          </cell>
          <cell r="BG163">
            <v>6.4071384258568287E-5</v>
          </cell>
          <cell r="BH163">
            <v>6.4071384258568287E-5</v>
          </cell>
          <cell r="BI163">
            <v>6.4071384258568287E-5</v>
          </cell>
          <cell r="BJ163">
            <v>6.4071384258568287E-5</v>
          </cell>
        </row>
        <row r="164">
          <cell r="B164">
            <v>277</v>
          </cell>
          <cell r="C164" t="str">
            <v>CCL</v>
          </cell>
          <cell r="E164">
            <v>0</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v>0</v>
          </cell>
          <cell r="AG164">
            <v>0</v>
          </cell>
          <cell r="AH164">
            <v>0</v>
          </cell>
          <cell r="AI164">
            <v>0</v>
          </cell>
          <cell r="AJ164">
            <v>0</v>
          </cell>
          <cell r="AK164">
            <v>0</v>
          </cell>
          <cell r="AL164">
            <v>0</v>
          </cell>
          <cell r="AM164">
            <v>1.1754</v>
          </cell>
          <cell r="AN164">
            <v>-2.0800000000000152E-2</v>
          </cell>
          <cell r="AO164">
            <v>-4.5599999999999863E-2</v>
          </cell>
          <cell r="AP164">
            <v>0.23049999999999993</v>
          </cell>
          <cell r="AQ164">
            <v>0.12270000000000003</v>
          </cell>
          <cell r="AR164">
            <v>-0.18859999999999988</v>
          </cell>
          <cell r="AS164">
            <v>6.2999999999999945E-2</v>
          </cell>
          <cell r="AT164">
            <v>-9.3600000000000128E-2</v>
          </cell>
          <cell r="AU164">
            <v>-0.17069999999999985</v>
          </cell>
          <cell r="AV164">
            <v>8.4200000000000053E-2</v>
          </cell>
          <cell r="AW164">
            <v>-2.7100000000000124E-2</v>
          </cell>
          <cell r="AX164">
            <v>-0.11080000000000001</v>
          </cell>
          <cell r="AY164">
            <v>-3.8599999999999968E-2</v>
          </cell>
          <cell r="AZ164">
            <v>0.16999999999999993</v>
          </cell>
          <cell r="BA164">
            <v>-2.2399999999999753E-2</v>
          </cell>
          <cell r="BB164">
            <v>-5.2100000000000257E-2</v>
          </cell>
          <cell r="BC164">
            <v>-1.0754999999999999</v>
          </cell>
          <cell r="BD164">
            <v>0</v>
          </cell>
          <cell r="BE164">
            <v>0</v>
          </cell>
          <cell r="BF164">
            <v>0</v>
          </cell>
          <cell r="BG164">
            <v>0</v>
          </cell>
          <cell r="BH164">
            <v>0</v>
          </cell>
          <cell r="BI164">
            <v>0</v>
          </cell>
          <cell r="BJ164">
            <v>0</v>
          </cell>
        </row>
        <row r="165">
          <cell r="B165">
            <v>137</v>
          </cell>
          <cell r="C165" t="str">
            <v>Apalancamiento (Pasivo/Capital)</v>
          </cell>
          <cell r="E165">
            <v>0.19795277398552891</v>
          </cell>
          <cell r="F165">
            <v>0.22052860039216071</v>
          </cell>
          <cell r="G165">
            <v>-0.57704834288258411</v>
          </cell>
          <cell r="H165">
            <v>7.1041097842256207E-2</v>
          </cell>
          <cell r="I165">
            <v>9.0108376983176086E-2</v>
          </cell>
          <cell r="J165">
            <v>0.18217201732780808</v>
          </cell>
          <cell r="K165">
            <v>3.4574354436813337E-2</v>
          </cell>
          <cell r="L165">
            <v>-0.28025246870091181</v>
          </cell>
          <cell r="M165">
            <v>0.93001946513881961</v>
          </cell>
          <cell r="N165">
            <v>-0.38388275901331603</v>
          </cell>
          <cell r="O165">
            <v>-0.29507147173646509</v>
          </cell>
          <cell r="P165">
            <v>0.43822938947469225</v>
          </cell>
          <cell r="Q165">
            <v>1.9138172927080532E-2</v>
          </cell>
          <cell r="R165">
            <v>-4.5016549898956981E-2</v>
          </cell>
          <cell r="S165">
            <v>8.5090052775722569E-2</v>
          </cell>
          <cell r="T165">
            <v>-1.3347579205104765E-2</v>
          </cell>
          <cell r="U165">
            <v>0.20903499429551786</v>
          </cell>
          <cell r="V165">
            <v>-0.47550764199879048</v>
          </cell>
          <cell r="W165">
            <v>0.59087715362326421</v>
          </cell>
          <cell r="X165">
            <v>-0.12064065996766438</v>
          </cell>
          <cell r="Y165">
            <v>-0.1015525183700845</v>
          </cell>
          <cell r="Z165">
            <v>-9.0983611955147481E-2</v>
          </cell>
          <cell r="AA165">
            <v>-0.9883026362587426</v>
          </cell>
          <cell r="AB165">
            <v>0.2161812870335158</v>
          </cell>
          <cell r="AC165">
            <v>-0.35883906088182904</v>
          </cell>
          <cell r="AD165">
            <v>0.14164961842376833</v>
          </cell>
          <cell r="AE165">
            <v>0.22914039978128109</v>
          </cell>
          <cell r="AF165">
            <v>9.8328075987387464E-2</v>
          </cell>
          <cell r="AG165">
            <v>0.20776208187292156</v>
          </cell>
          <cell r="AH165">
            <v>0.55488331845242378</v>
          </cell>
          <cell r="AI165">
            <v>-0.50971804946801491</v>
          </cell>
          <cell r="AJ165">
            <v>8.051541187438005E-2</v>
          </cell>
          <cell r="AK165">
            <v>0.1088332231832716</v>
          </cell>
          <cell r="AL165">
            <v>0.34036569884499634</v>
          </cell>
          <cell r="AM165">
            <v>-1.1329584832234119E-2</v>
          </cell>
          <cell r="AN165">
            <v>-8.9487224564752665E-2</v>
          </cell>
          <cell r="AO165">
            <v>0.13987729925765713</v>
          </cell>
          <cell r="AP165">
            <v>0.38837693480211044</v>
          </cell>
          <cell r="AQ165">
            <v>-0.32386716871030607</v>
          </cell>
          <cell r="AR165">
            <v>-0.3238670825958252</v>
          </cell>
          <cell r="AS165">
            <v>-0.3238670825958252</v>
          </cell>
          <cell r="AT165">
            <v>-0.3238670825958252</v>
          </cell>
          <cell r="AU165">
            <v>-0.3238670825958252</v>
          </cell>
          <cell r="AV165">
            <v>-0.3238670825958252</v>
          </cell>
          <cell r="AW165">
            <v>-0.3238670825958252</v>
          </cell>
          <cell r="AX165">
            <v>-0.3238670825958252</v>
          </cell>
          <cell r="AY165">
            <v>-0.3238670825958252</v>
          </cell>
          <cell r="AZ165">
            <v>-0.3238670825958252</v>
          </cell>
          <cell r="BA165">
            <v>-0.3238670825958252</v>
          </cell>
          <cell r="BB165">
            <v>-0.3238670825958252</v>
          </cell>
          <cell r="BC165">
            <v>-0.3238670825958252</v>
          </cell>
          <cell r="BD165">
            <v>-0.3238670825958252</v>
          </cell>
          <cell r="BE165">
            <v>-0.3238670825958252</v>
          </cell>
          <cell r="BF165">
            <v>-0.3238670825958252</v>
          </cell>
          <cell r="BG165">
            <v>-0.3238670825958252</v>
          </cell>
          <cell r="BH165">
            <v>-0.3238670825958252</v>
          </cell>
          <cell r="BI165">
            <v>-0.3238670825958252</v>
          </cell>
          <cell r="BJ165">
            <v>-0.3238670825958252</v>
          </cell>
        </row>
        <row r="166">
          <cell r="B166">
            <v>138</v>
          </cell>
          <cell r="C166" t="str">
            <v>Total de patrimonio/Activos</v>
          </cell>
          <cell r="E166">
            <v>-1.9042713689289559E-3</v>
          </cell>
          <cell r="F166">
            <v>-2.0370218474770607E-3</v>
          </cell>
          <cell r="G166">
            <v>5.5213988711098061E-3</v>
          </cell>
          <cell r="H166">
            <v>-7.1410831858524648E-4</v>
          </cell>
          <cell r="I166">
            <v>-8.9132116804661876E-4</v>
          </cell>
          <cell r="J166">
            <v>-1.7542640676500715E-3</v>
          </cell>
          <cell r="K166">
            <v>-3.2594610288805281E-4</v>
          </cell>
          <cell r="L166">
            <v>2.7067256408122992E-3</v>
          </cell>
          <cell r="M166">
            <v>-8.4500725610169719E-3</v>
          </cell>
          <cell r="N166">
            <v>3.3079191282285175E-3</v>
          </cell>
          <cell r="O166">
            <v>2.7104432928880678E-3</v>
          </cell>
          <cell r="P166">
            <v>-3.9717223800085771E-3</v>
          </cell>
          <cell r="Q166">
            <v>-1.6606814492660382E-4</v>
          </cell>
          <cell r="R166">
            <v>3.9156799644293749E-4</v>
          </cell>
          <cell r="S166">
            <v>-7.3738965374001153E-4</v>
          </cell>
          <cell r="T166">
            <v>1.1489959103491709E-4</v>
          </cell>
          <cell r="U166">
            <v>-1.7673616600740877E-3</v>
          </cell>
          <cell r="V166">
            <v>4.122332422842559E-3</v>
          </cell>
          <cell r="W166">
            <v>-5.069247151564954E-3</v>
          </cell>
          <cell r="X166">
            <v>9.906541296034882E-4</v>
          </cell>
          <cell r="Y166">
            <v>8.509499559600231E-4</v>
          </cell>
          <cell r="Z166">
            <v>7.7600207269218346E-4</v>
          </cell>
          <cell r="AA166">
            <v>9.358125155028485E-3</v>
          </cell>
          <cell r="AB166">
            <v>-2.2048826772307628E-3</v>
          </cell>
          <cell r="AC166">
            <v>3.7139773816467769E-3</v>
          </cell>
          <cell r="AD166">
            <v>-1.4985842596756949E-3</v>
          </cell>
          <cell r="AE166">
            <v>-2.3345092053919242E-3</v>
          </cell>
          <cell r="AF166">
            <v>-9.693644576077437E-4</v>
          </cell>
          <cell r="AG166">
            <v>-1.9875169198828868E-3</v>
          </cell>
          <cell r="AH166">
            <v>-4.9362219753086439E-3</v>
          </cell>
          <cell r="AI166">
            <v>4.5146913142036227E-3</v>
          </cell>
          <cell r="AJ166">
            <v>-7.4242207286551176E-4</v>
          </cell>
          <cell r="AK166">
            <v>-9.8554799758127087E-4</v>
          </cell>
          <cell r="AL166">
            <v>-2.9552284959229874E-3</v>
          </cell>
          <cell r="AM166">
            <v>9.5397630402477285E-5</v>
          </cell>
          <cell r="AN166">
            <v>7.6053453030330842E-4</v>
          </cell>
          <cell r="AO166">
            <v>-1.1833156247179899E-3</v>
          </cell>
          <cell r="AP166">
            <v>-3.1323659637171181E-3</v>
          </cell>
          <cell r="AQ166">
            <v>2.5967682775702577E-3</v>
          </cell>
          <cell r="AR166">
            <v>2.5967676192522049E-3</v>
          </cell>
          <cell r="AS166">
            <v>2.5967676192522049E-3</v>
          </cell>
          <cell r="AT166">
            <v>2.5967676192522049E-3</v>
          </cell>
          <cell r="AU166">
            <v>2.5967676192522049E-3</v>
          </cell>
          <cell r="AV166">
            <v>2.5967676192522049E-3</v>
          </cell>
          <cell r="AW166">
            <v>2.5967676192522049E-3</v>
          </cell>
          <cell r="AX166">
            <v>2.5967676192522049E-3</v>
          </cell>
          <cell r="AY166">
            <v>2.5967676192522049E-3</v>
          </cell>
          <cell r="AZ166">
            <v>2.5967676192522049E-3</v>
          </cell>
          <cell r="BA166">
            <v>2.5967676192522049E-3</v>
          </cell>
          <cell r="BB166">
            <v>2.5967676192522049E-3</v>
          </cell>
          <cell r="BC166">
            <v>2.5967676192522049E-3</v>
          </cell>
          <cell r="BD166">
            <v>2.5967676192522049E-3</v>
          </cell>
          <cell r="BE166">
            <v>2.5967676192522049E-3</v>
          </cell>
          <cell r="BF166">
            <v>2.5967676192522049E-3</v>
          </cell>
          <cell r="BG166">
            <v>2.5967676192522049E-3</v>
          </cell>
          <cell r="BH166">
            <v>2.5967676192522049E-3</v>
          </cell>
          <cell r="BI166">
            <v>2.5967676192522049E-3</v>
          </cell>
          <cell r="BJ166">
            <v>2.5967676192522049E-3</v>
          </cell>
        </row>
        <row r="167">
          <cell r="B167">
            <v>139</v>
          </cell>
          <cell r="C167" t="str">
            <v>Total de patrimonio/Captación total</v>
          </cell>
          <cell r="E167">
            <v>-1.0986985828321E-2</v>
          </cell>
          <cell r="F167">
            <v>1.0374372465512427E-2</v>
          </cell>
          <cell r="G167">
            <v>-1.2922490607777948E-4</v>
          </cell>
          <cell r="H167">
            <v>-6.5360009427725685E-4</v>
          </cell>
          <cell r="I167">
            <v>9.0259591108673987E-4</v>
          </cell>
          <cell r="J167">
            <v>-8.5088807357732721E-3</v>
          </cell>
          <cell r="K167">
            <v>-6.8545711110035157E-5</v>
          </cell>
          <cell r="L167">
            <v>-1.2240043053526883E-4</v>
          </cell>
          <cell r="M167">
            <v>-7.9636081054546004E-6</v>
          </cell>
          <cell r="N167">
            <v>3.5270375139326016E-3</v>
          </cell>
          <cell r="O167">
            <v>1.0874591719183535E-3</v>
          </cell>
          <cell r="P167">
            <v>-2.0113287293668236E-3</v>
          </cell>
          <cell r="Q167">
            <v>-8.2849539915430537E-4</v>
          </cell>
          <cell r="R167">
            <v>1.0747312350171512E-2</v>
          </cell>
          <cell r="S167">
            <v>-6.2846052659932261E-3</v>
          </cell>
          <cell r="T167">
            <v>-6.4439322954930323E-3</v>
          </cell>
          <cell r="U167">
            <v>8.2595171260920752E-3</v>
          </cell>
          <cell r="V167">
            <v>3.2498793006652538E-3</v>
          </cell>
          <cell r="W167">
            <v>-9.1992664005510205E-3</v>
          </cell>
          <cell r="X167">
            <v>9.3656195436365164E-3</v>
          </cell>
          <cell r="Y167">
            <v>-1.971009419522024E-3</v>
          </cell>
          <cell r="Z167">
            <v>-1.0996566026429788E-2</v>
          </cell>
          <cell r="AA167">
            <v>2.3109783343797513E-2</v>
          </cell>
          <cell r="AB167">
            <v>-8.1484396151592087E-3</v>
          </cell>
          <cell r="AC167">
            <v>5.9500541309306376E-3</v>
          </cell>
          <cell r="AD167">
            <v>-2.1536514486164282E-3</v>
          </cell>
          <cell r="AE167">
            <v>-7.7973101751660501E-3</v>
          </cell>
          <cell r="AF167">
            <v>-2.4511676966851303E-3</v>
          </cell>
          <cell r="AG167">
            <v>-1.0693828668995042E-3</v>
          </cell>
          <cell r="AH167">
            <v>-5.5291446590416404E-3</v>
          </cell>
          <cell r="AI167">
            <v>7.9984592756361383E-3</v>
          </cell>
          <cell r="AJ167">
            <v>1.9084289367972129E-3</v>
          </cell>
          <cell r="AK167">
            <v>-2.1810437861591314E-3</v>
          </cell>
          <cell r="AL167">
            <v>-8.779574390292727E-3</v>
          </cell>
          <cell r="AM167">
            <v>4.7609539776333198E-4</v>
          </cell>
          <cell r="AN167">
            <v>4.8204182025657072E-3</v>
          </cell>
          <cell r="AO167">
            <v>4.1981940708424315E-5</v>
          </cell>
          <cell r="AP167">
            <v>-3.2144339657907972E-3</v>
          </cell>
          <cell r="AQ167">
            <v>-3.9360224857626913E-3</v>
          </cell>
          <cell r="AR167">
            <v>-3.9360187947750092E-3</v>
          </cell>
          <cell r="AS167">
            <v>-3.9360187947750092E-3</v>
          </cell>
          <cell r="AT167">
            <v>-3.9360187947750092E-3</v>
          </cell>
          <cell r="AU167">
            <v>-3.9360187947750092E-3</v>
          </cell>
          <cell r="AV167">
            <v>-3.9360187947750092E-3</v>
          </cell>
          <cell r="AW167">
            <v>-3.9360187947750092E-3</v>
          </cell>
          <cell r="AX167">
            <v>-3.9360187947750092E-3</v>
          </cell>
          <cell r="AY167">
            <v>-3.9360187947750092E-3</v>
          </cell>
          <cell r="AZ167">
            <v>-3.9360187947750092E-3</v>
          </cell>
          <cell r="BA167">
            <v>-3.9360187947750092E-3</v>
          </cell>
          <cell r="BB167">
            <v>-3.9360187947750092E-3</v>
          </cell>
          <cell r="BC167">
            <v>-3.9360187947750092E-3</v>
          </cell>
          <cell r="BD167">
            <v>-3.9360187947750092E-3</v>
          </cell>
          <cell r="BE167">
            <v>-3.9360187947750092E-3</v>
          </cell>
          <cell r="BF167">
            <v>-3.9360187947750092E-3</v>
          </cell>
          <cell r="BG167">
            <v>-3.9360187947750092E-3</v>
          </cell>
          <cell r="BH167">
            <v>-3.9360187947750092E-3</v>
          </cell>
          <cell r="BI167">
            <v>-3.9360187947750092E-3</v>
          </cell>
          <cell r="BJ167">
            <v>-3.9360187947750092E-3</v>
          </cell>
        </row>
        <row r="168">
          <cell r="B168">
            <v>140</v>
          </cell>
          <cell r="C168" t="str">
            <v>Estructura de Financiamiento (Depósitos de exigibilidad inmediata+ Depósitos a plazo/Cartera Total)</v>
          </cell>
          <cell r="E168">
            <v>5.3417875228392475E-2</v>
          </cell>
          <cell r="F168">
            <v>-2.5904508462273546E-2</v>
          </cell>
          <cell r="G168">
            <v>-2.5107657368924063E-2</v>
          </cell>
          <cell r="H168">
            <v>5.2467615860861017E-2</v>
          </cell>
          <cell r="I168">
            <v>9.2759935140214189E-3</v>
          </cell>
          <cell r="J168">
            <v>1.1304103918079345E-2</v>
          </cell>
          <cell r="K168">
            <v>-1.7044543724745731E-3</v>
          </cell>
          <cell r="L168">
            <v>3.4258150885192351E-2</v>
          </cell>
          <cell r="M168">
            <v>-4.6634885279648985E-2</v>
          </cell>
          <cell r="N168">
            <v>-2.2105529463633533E-2</v>
          </cell>
          <cell r="O168">
            <v>3.8082234669758463E-3</v>
          </cell>
          <cell r="P168">
            <v>-1.8284901117420316E-2</v>
          </cell>
          <cell r="Q168">
            <v>7.8421910849230114E-3</v>
          </cell>
          <cell r="R168">
            <v>-3.2310918475494721E-2</v>
          </cell>
          <cell r="S168">
            <v>-2.2367634655216628E-2</v>
          </cell>
          <cell r="T168">
            <v>6.483890333170006E-2</v>
          </cell>
          <cell r="U168">
            <v>-3.8862277527806355E-2</v>
          </cell>
          <cell r="V168">
            <v>-1.3567508842049936E-2</v>
          </cell>
          <cell r="W168">
            <v>1.430080894395791E-2</v>
          </cell>
          <cell r="X168">
            <v>-3.5763755340666892E-2</v>
          </cell>
          <cell r="Y168">
            <v>2.5274912027666074E-2</v>
          </cell>
          <cell r="Z168">
            <v>3.0134714564481357E-2</v>
          </cell>
          <cell r="AA168">
            <v>-2.314570169824437E-2</v>
          </cell>
          <cell r="AB168">
            <v>1.5037564371614187E-2</v>
          </cell>
          <cell r="AC168">
            <v>-1.278812214560654E-2</v>
          </cell>
          <cell r="AD168">
            <v>1.581793269614884E-2</v>
          </cell>
          <cell r="AE168">
            <v>-5.9303864892388258E-3</v>
          </cell>
          <cell r="AF168">
            <v>2.2636837385334174E-2</v>
          </cell>
          <cell r="AG168">
            <v>-2.6129481499363116E-2</v>
          </cell>
          <cell r="AH168">
            <v>-5.5969692126019988E-3</v>
          </cell>
          <cell r="AI168">
            <v>1.6246639581136479E-2</v>
          </cell>
          <cell r="AJ168">
            <v>-1.4773371403671187E-2</v>
          </cell>
          <cell r="AK168">
            <v>5.2113083099833979E-3</v>
          </cell>
          <cell r="AL168">
            <v>-1.0873611875170663E-3</v>
          </cell>
          <cell r="AM168">
            <v>-4.835451935754298E-3</v>
          </cell>
          <cell r="AN168">
            <v>3.0780591110578515E-3</v>
          </cell>
          <cell r="AO168">
            <v>7.2041631488228841E-4</v>
          </cell>
          <cell r="AP168">
            <v>1.5203737981217325E-2</v>
          </cell>
          <cell r="AQ168">
            <v>3.6018174240932677E-3</v>
          </cell>
          <cell r="AR168">
            <v>3.6018174141645432E-3</v>
          </cell>
          <cell r="AS168">
            <v>3.6018174141645432E-3</v>
          </cell>
          <cell r="AT168">
            <v>3.6018174141645432E-3</v>
          </cell>
          <cell r="AU168">
            <v>3.6018174141645432E-3</v>
          </cell>
          <cell r="AV168">
            <v>3.6018174141645432E-3</v>
          </cell>
          <cell r="AW168">
            <v>3.6018174141645432E-3</v>
          </cell>
          <cell r="AX168">
            <v>3.6018174141645432E-3</v>
          </cell>
          <cell r="AY168">
            <v>3.6018174141645432E-3</v>
          </cell>
          <cell r="AZ168">
            <v>3.6018174141645432E-3</v>
          </cell>
          <cell r="BA168">
            <v>3.6018174141645432E-3</v>
          </cell>
          <cell r="BB168">
            <v>3.6018174141645432E-3</v>
          </cell>
          <cell r="BC168">
            <v>3.6018174141645432E-3</v>
          </cell>
          <cell r="BD168">
            <v>3.6018174141645432E-3</v>
          </cell>
          <cell r="BE168">
            <v>3.6018174141645432E-3</v>
          </cell>
          <cell r="BF168">
            <v>3.6018174141645432E-3</v>
          </cell>
          <cell r="BG168">
            <v>3.6018174141645432E-3</v>
          </cell>
          <cell r="BH168">
            <v>3.6018174141645432E-3</v>
          </cell>
          <cell r="BI168">
            <v>3.6018174141645432E-3</v>
          </cell>
          <cell r="BJ168">
            <v>3.6018174141645432E-3</v>
          </cell>
        </row>
        <row r="169">
          <cell r="B169">
            <v>141</v>
          </cell>
          <cell r="C169" t="str">
            <v xml:space="preserve">Eficiencia Operativa </v>
          </cell>
          <cell r="E169">
            <v>0</v>
          </cell>
          <cell r="F169">
            <v>0</v>
          </cell>
          <cell r="G169">
            <v>0</v>
          </cell>
          <cell r="H169">
            <v>0</v>
          </cell>
          <cell r="I169">
            <v>0</v>
          </cell>
          <cell r="J169">
            <v>0</v>
          </cell>
          <cell r="K169">
            <v>0</v>
          </cell>
          <cell r="L169">
            <v>0</v>
          </cell>
          <cell r="M169">
            <v>0</v>
          </cell>
          <cell r="N169">
            <v>0</v>
          </cell>
          <cell r="O169">
            <v>0.46185887832611922</v>
          </cell>
          <cell r="P169">
            <v>1.4881359484396617E-3</v>
          </cell>
          <cell r="Q169">
            <v>8.9944340665915057E-4</v>
          </cell>
          <cell r="R169">
            <v>-1.7673892580059025E-3</v>
          </cell>
          <cell r="S169">
            <v>2.3356228427939829E-4</v>
          </cell>
          <cell r="T169">
            <v>2.1465541963673895E-3</v>
          </cell>
          <cell r="U169">
            <v>2.0336943556706899E-3</v>
          </cell>
          <cell r="V169">
            <v>1.3023114971272287E-3</v>
          </cell>
          <cell r="W169">
            <v>1.1671323850701021E-3</v>
          </cell>
          <cell r="X169">
            <v>-1.4549992213344631E-3</v>
          </cell>
          <cell r="Y169">
            <v>1.7506092445716548E-3</v>
          </cell>
          <cell r="Z169">
            <v>3.9348694093948589E-3</v>
          </cell>
          <cell r="AA169">
            <v>-2.1956652804228094E-3</v>
          </cell>
          <cell r="AB169">
            <v>-4.7471444974483967E-4</v>
          </cell>
          <cell r="AC169">
            <v>3.1847825755254577E-4</v>
          </cell>
          <cell r="AD169">
            <v>-9.889998623224816E-6</v>
          </cell>
          <cell r="AE169">
            <v>-2.1761763879737939E-3</v>
          </cell>
          <cell r="AF169">
            <v>-5.9001512114637E-4</v>
          </cell>
          <cell r="AG169">
            <v>-5.5965654605394377E-4</v>
          </cell>
          <cell r="AH169">
            <v>-2.3749203084756365E-3</v>
          </cell>
          <cell r="AI169">
            <v>-1.2177536772469688E-3</v>
          </cell>
          <cell r="AJ169">
            <v>1.7707404988310249E-3</v>
          </cell>
          <cell r="AK169">
            <v>-1.9435835431956816E-3</v>
          </cell>
          <cell r="AL169">
            <v>-7.3011365925710892E-3</v>
          </cell>
          <cell r="AM169">
            <v>-1.0494995171251853E-3</v>
          </cell>
          <cell r="AN169">
            <v>-1.3160889585197011E-3</v>
          </cell>
          <cell r="AO169">
            <v>-1.3981944590296669E-3</v>
          </cell>
          <cell r="AP169">
            <v>-1.4122794633943947E-3</v>
          </cell>
          <cell r="AQ169">
            <v>1.1222031109896502E-3</v>
          </cell>
          <cell r="AR169">
            <v>-4.8947800947912734E-4</v>
          </cell>
          <cell r="AS169">
            <v>-2.450954320579346E-3</v>
          </cell>
          <cell r="AT169">
            <v>-7.3152671844139983E-4</v>
          </cell>
          <cell r="AU169">
            <v>-4.2906584896379441E-4</v>
          </cell>
          <cell r="AV169">
            <v>-4.5418345880786637E-3</v>
          </cell>
          <cell r="AW169">
            <v>-3.823412808842519E-3</v>
          </cell>
          <cell r="AX169">
            <v>1.4359391137435285E-2</v>
          </cell>
          <cell r="AY169">
            <v>3.6838276150739091E-3</v>
          </cell>
          <cell r="AZ169">
            <v>8.0099124749455353E-4</v>
          </cell>
          <cell r="BA169">
            <v>-2.8828883277129957E-3</v>
          </cell>
          <cell r="BB169">
            <v>1.0702924312571416E-2</v>
          </cell>
          <cell r="BC169">
            <v>1.0702922940254211E-2</v>
          </cell>
          <cell r="BD169">
            <v>1.0702922940254211E-2</v>
          </cell>
          <cell r="BE169">
            <v>1.0702922940254211E-2</v>
          </cell>
          <cell r="BF169">
            <v>1.0702922940254211E-2</v>
          </cell>
          <cell r="BG169">
            <v>1.0702922940254211E-2</v>
          </cell>
          <cell r="BH169">
            <v>1.0702922940254211E-2</v>
          </cell>
          <cell r="BI169">
            <v>1.0702922940254211E-2</v>
          </cell>
          <cell r="BJ169">
            <v>1.0702922940254211E-2</v>
          </cell>
        </row>
        <row r="170">
          <cell r="B170">
            <v>272</v>
          </cell>
          <cell r="C170" t="str">
            <v>MIN</v>
          </cell>
          <cell r="E170">
            <v>0</v>
          </cell>
          <cell r="F170">
            <v>0</v>
          </cell>
          <cell r="G170">
            <v>0</v>
          </cell>
          <cell r="H170">
            <v>0</v>
          </cell>
          <cell r="I170">
            <v>0</v>
          </cell>
          <cell r="J170">
            <v>0</v>
          </cell>
          <cell r="K170">
            <v>0</v>
          </cell>
          <cell r="L170">
            <v>0</v>
          </cell>
          <cell r="M170">
            <v>0</v>
          </cell>
          <cell r="N170">
            <v>0</v>
          </cell>
          <cell r="O170">
            <v>5.4163764430871238E-2</v>
          </cell>
          <cell r="P170">
            <v>4.7356807532472553E-3</v>
          </cell>
          <cell r="Q170">
            <v>-8.7727020304795289E-6</v>
          </cell>
          <cell r="R170">
            <v>5.1180578693792861E-4</v>
          </cell>
          <cell r="S170">
            <v>-8.1423550047185489E-5</v>
          </cell>
          <cell r="T170">
            <v>8.2729072341643228E-5</v>
          </cell>
          <cell r="U170">
            <v>-1.3698858560871191E-4</v>
          </cell>
          <cell r="V170">
            <v>3.9446806393346467E-5</v>
          </cell>
          <cell r="W170">
            <v>-1.2388891857361556E-4</v>
          </cell>
          <cell r="X170">
            <v>9.2351059547510217E-5</v>
          </cell>
          <cell r="Y170">
            <v>1.1942361204517887E-4</v>
          </cell>
          <cell r="Z170">
            <v>2.8341697181487324E-5</v>
          </cell>
          <cell r="AA170">
            <v>1.8322655728796738E-4</v>
          </cell>
          <cell r="AB170">
            <v>-2.222063878310615E-5</v>
          </cell>
          <cell r="AC170">
            <v>4.1060460939235099E-4</v>
          </cell>
          <cell r="AD170">
            <v>1.2398029596562277E-4</v>
          </cell>
          <cell r="AE170">
            <v>4.1996072837456599E-4</v>
          </cell>
          <cell r="AF170">
            <v>3.2395925682352639E-4</v>
          </cell>
          <cell r="AG170">
            <v>2.4954871676539231E-4</v>
          </cell>
          <cell r="AH170">
            <v>2.2087678769953933E-4</v>
          </cell>
          <cell r="AI170">
            <v>5.6780335524166115E-4</v>
          </cell>
          <cell r="AJ170">
            <v>1.5205004160323554E-4</v>
          </cell>
          <cell r="AK170">
            <v>1.6121117485191905E-4</v>
          </cell>
          <cell r="AL170">
            <v>-2.5015970890822359E-5</v>
          </cell>
          <cell r="AM170">
            <v>-4.9476530627784454E-5</v>
          </cell>
          <cell r="AN170">
            <v>1.2418989429888866E-4</v>
          </cell>
          <cell r="AO170">
            <v>-1.3054846330367437E-4</v>
          </cell>
          <cell r="AP170">
            <v>-3.2965552419710054E-4</v>
          </cell>
          <cell r="AQ170">
            <v>-3.9316452316343065E-4</v>
          </cell>
          <cell r="AR170">
            <v>-1.6523108689392441E-4</v>
          </cell>
          <cell r="AS170">
            <v>1.3348134253835658E-4</v>
          </cell>
          <cell r="AT170">
            <v>-7.6346309673139268E-5</v>
          </cell>
          <cell r="AU170">
            <v>-2.5447785534821882E-4</v>
          </cell>
          <cell r="AV170">
            <v>-8.3871673219847176E-5</v>
          </cell>
          <cell r="AW170">
            <v>-9.065044022243951E-5</v>
          </cell>
          <cell r="AX170">
            <v>-2.8208632467998512E-4</v>
          </cell>
          <cell r="AY170">
            <v>-3.2333454187779415E-4</v>
          </cell>
          <cell r="AZ170">
            <v>-4.8784430308697335E-4</v>
          </cell>
          <cell r="BA170">
            <v>-7.7001827415604934E-4</v>
          </cell>
          <cell r="BB170">
            <v>-5.8498753758943339E-4</v>
          </cell>
          <cell r="BC170">
            <v>-5.8498745784163475E-4</v>
          </cell>
          <cell r="BD170">
            <v>-5.8498745784163475E-4</v>
          </cell>
          <cell r="BE170">
            <v>-5.8498745784163475E-4</v>
          </cell>
          <cell r="BF170">
            <v>-5.8498745784163475E-4</v>
          </cell>
          <cell r="BG170">
            <v>-5.8498745784163475E-4</v>
          </cell>
          <cell r="BH170">
            <v>-5.8498745784163475E-4</v>
          </cell>
          <cell r="BI170">
            <v>-5.8498745784163475E-4</v>
          </cell>
          <cell r="BJ170">
            <v>-5.8498745784163475E-4</v>
          </cell>
        </row>
        <row r="171">
          <cell r="B171">
            <v>142</v>
          </cell>
          <cell r="C171" t="str">
            <v>Tasa Activa</v>
          </cell>
          <cell r="E171">
            <v>0</v>
          </cell>
          <cell r="F171">
            <v>0</v>
          </cell>
          <cell r="G171">
            <v>0</v>
          </cell>
          <cell r="H171">
            <v>0</v>
          </cell>
          <cell r="I171">
            <v>0</v>
          </cell>
          <cell r="J171">
            <v>0</v>
          </cell>
          <cell r="K171">
            <v>0</v>
          </cell>
          <cell r="L171">
            <v>0</v>
          </cell>
          <cell r="M171">
            <v>0</v>
          </cell>
          <cell r="N171">
            <v>0</v>
          </cell>
          <cell r="O171">
            <v>8.0838804463326933E-2</v>
          </cell>
          <cell r="P171">
            <v>6.79627573841253E-3</v>
          </cell>
          <cell r="Q171">
            <v>-3.3247507039323165E-4</v>
          </cell>
          <cell r="R171">
            <v>4.3885488718438392E-4</v>
          </cell>
          <cell r="S171">
            <v>-2.0587901338475767E-4</v>
          </cell>
          <cell r="T171">
            <v>1.8627922470926261E-5</v>
          </cell>
          <cell r="U171">
            <v>-2.0652110898355946E-4</v>
          </cell>
          <cell r="V171">
            <v>4.7207136973773101E-5</v>
          </cell>
          <cell r="W171">
            <v>-1.2991487401554924E-4</v>
          </cell>
          <cell r="X171">
            <v>-6.8524682356491118E-5</v>
          </cell>
          <cell r="Y171">
            <v>2.9148346517551826E-4</v>
          </cell>
          <cell r="Z171">
            <v>6.2355262120686317E-5</v>
          </cell>
          <cell r="AA171">
            <v>1.321257226639394E-4</v>
          </cell>
          <cell r="AB171">
            <v>-5.4639958780439146E-6</v>
          </cell>
          <cell r="AC171">
            <v>4.7890752183489538E-4</v>
          </cell>
          <cell r="AD171">
            <v>-7.1605978013714044E-5</v>
          </cell>
          <cell r="AE171">
            <v>6.3683141480058714E-5</v>
          </cell>
          <cell r="AF171">
            <v>1.8956178424997527E-5</v>
          </cell>
          <cell r="AG171">
            <v>-2.3012844736186588E-5</v>
          </cell>
          <cell r="AH171">
            <v>-1.2846883179983004E-4</v>
          </cell>
          <cell r="AI171">
            <v>1.9191959660959379E-4</v>
          </cell>
          <cell r="AJ171">
            <v>-4.035188600562678E-4</v>
          </cell>
          <cell r="AK171">
            <v>-4.399270462337318E-4</v>
          </cell>
          <cell r="AL171">
            <v>-5.7617971325854556E-4</v>
          </cell>
          <cell r="AM171">
            <v>-5.1472960578957672E-4</v>
          </cell>
          <cell r="AN171">
            <v>-4.7185545047123689E-4</v>
          </cell>
          <cell r="AO171">
            <v>-7.3191183976990815E-4</v>
          </cell>
          <cell r="AP171">
            <v>-7.6280664807223952E-4</v>
          </cell>
          <cell r="AQ171">
            <v>-5.3173176233588249E-4</v>
          </cell>
          <cell r="AR171">
            <v>-2.0218604677772756E-4</v>
          </cell>
          <cell r="AS171">
            <v>-5.2222089056475074E-5</v>
          </cell>
          <cell r="AT171">
            <v>-3.8743314554967601E-4</v>
          </cell>
          <cell r="AU171">
            <v>-3.2470029402166534E-4</v>
          </cell>
          <cell r="AV171">
            <v>-2.9147182755684398E-4</v>
          </cell>
          <cell r="AW171">
            <v>-2.7724643757801037E-4</v>
          </cell>
          <cell r="AX171">
            <v>-5.402317495436515E-4</v>
          </cell>
          <cell r="AY171">
            <v>-6.9906573100002312E-4</v>
          </cell>
          <cell r="AZ171">
            <v>-2.3760513203804901E-4</v>
          </cell>
          <cell r="BA171">
            <v>-7.4549085902217427E-4</v>
          </cell>
          <cell r="BB171">
            <v>-4.1018926497356223E-4</v>
          </cell>
          <cell r="BC171">
            <v>-4.1018915362656116E-4</v>
          </cell>
          <cell r="BD171">
            <v>-4.1018915362656116E-4</v>
          </cell>
          <cell r="BE171">
            <v>-4.1018915362656116E-4</v>
          </cell>
          <cell r="BF171">
            <v>-4.1018915362656116E-4</v>
          </cell>
          <cell r="BG171">
            <v>-4.1018915362656116E-4</v>
          </cell>
          <cell r="BH171">
            <v>-4.1018915362656116E-4</v>
          </cell>
          <cell r="BI171">
            <v>-4.1018915362656116E-4</v>
          </cell>
          <cell r="BJ171">
            <v>-4.1018915362656116E-4</v>
          </cell>
        </row>
        <row r="172">
          <cell r="B172">
            <v>143</v>
          </cell>
          <cell r="C172" t="str">
            <v>Tasa Pasiva</v>
          </cell>
          <cell r="E172">
            <v>0</v>
          </cell>
          <cell r="F172">
            <v>0</v>
          </cell>
          <cell r="G172">
            <v>0</v>
          </cell>
          <cell r="H172">
            <v>0</v>
          </cell>
          <cell r="I172">
            <v>0</v>
          </cell>
          <cell r="J172">
            <v>0</v>
          </cell>
          <cell r="K172">
            <v>0</v>
          </cell>
          <cell r="L172">
            <v>0</v>
          </cell>
          <cell r="M172">
            <v>0</v>
          </cell>
          <cell r="N172">
            <v>0</v>
          </cell>
          <cell r="O172">
            <v>3.7368229525708133E-2</v>
          </cell>
          <cell r="P172">
            <v>2.9628818793642209E-3</v>
          </cell>
          <cell r="Q172">
            <v>-3.3756124053510583E-4</v>
          </cell>
          <cell r="R172">
            <v>5.4633564779416055E-6</v>
          </cell>
          <cell r="S172">
            <v>-1.2371204483884596E-4</v>
          </cell>
          <cell r="T172">
            <v>-6.1598111445348991E-5</v>
          </cell>
          <cell r="U172">
            <v>-6.2174534433495632E-5</v>
          </cell>
          <cell r="V172">
            <v>2.5085041444848633E-5</v>
          </cell>
          <cell r="W172">
            <v>9.1538588161729773E-5</v>
          </cell>
          <cell r="X172">
            <v>-1.3563584692273534E-4</v>
          </cell>
          <cell r="Y172">
            <v>2.8489341626985326E-4</v>
          </cell>
          <cell r="Z172">
            <v>4.718665751200779E-5</v>
          </cell>
          <cell r="AA172">
            <v>-1.3151558997712143E-5</v>
          </cell>
          <cell r="AB172">
            <v>9.3914692571438196E-5</v>
          </cell>
          <cell r="AC172">
            <v>9.8286481550385885E-5</v>
          </cell>
          <cell r="AD172">
            <v>-1.4940351600735424E-4</v>
          </cell>
          <cell r="AE172">
            <v>-3.5657320892557715E-4</v>
          </cell>
          <cell r="AF172">
            <v>-2.3571063824523453E-4</v>
          </cell>
          <cell r="AG172">
            <v>-3.6007581881546818E-4</v>
          </cell>
          <cell r="AH172">
            <v>-3.6445601576366726E-4</v>
          </cell>
          <cell r="AI172">
            <v>-4.8377951170516104E-4</v>
          </cell>
          <cell r="AJ172">
            <v>-5.4118185030600785E-4</v>
          </cell>
          <cell r="AK172">
            <v>-7.9271395879575157E-4</v>
          </cell>
          <cell r="AL172">
            <v>-8.6165114126834225E-4</v>
          </cell>
          <cell r="AM172">
            <v>-5.7193423323646103E-4</v>
          </cell>
          <cell r="AN172">
            <v>-8.0776417706036885E-4</v>
          </cell>
          <cell r="AO172">
            <v>-7.3972690163714994E-4</v>
          </cell>
          <cell r="AP172">
            <v>-6.9745422910857946E-4</v>
          </cell>
          <cell r="AQ172">
            <v>-2.5610670470319757E-4</v>
          </cell>
          <cell r="AR172">
            <v>-2.8276334481077657E-3</v>
          </cell>
          <cell r="AS172">
            <v>-2.9458963208999073E-3</v>
          </cell>
          <cell r="AT172">
            <v>-3.0479484771277314E-3</v>
          </cell>
          <cell r="AU172">
            <v>-2.6949912496212584E-3</v>
          </cell>
          <cell r="AV172">
            <v>-2.9538333676160621E-3</v>
          </cell>
          <cell r="AW172">
            <v>-2.8079750728742872E-3</v>
          </cell>
          <cell r="AX172">
            <v>-2.7199884929421658E-3</v>
          </cell>
          <cell r="AY172">
            <v>-2.8385442044879753E-3</v>
          </cell>
          <cell r="AZ172">
            <v>-2.476442212054091E-3</v>
          </cell>
          <cell r="BA172">
            <v>-2.5810953624050585E-3</v>
          </cell>
          <cell r="BB172">
            <v>-2.5067259344741504E-3</v>
          </cell>
          <cell r="BC172">
            <v>-2.5067254900932312E-3</v>
          </cell>
          <cell r="BD172">
            <v>-2.5067254900932312E-3</v>
          </cell>
          <cell r="BE172">
            <v>-2.5067254900932312E-3</v>
          </cell>
          <cell r="BF172">
            <v>-2.5067254900932312E-3</v>
          </cell>
          <cell r="BG172">
            <v>-2.5067254900932312E-3</v>
          </cell>
          <cell r="BH172">
            <v>-2.5067254900932312E-3</v>
          </cell>
          <cell r="BI172">
            <v>-2.5067254900932312E-3</v>
          </cell>
          <cell r="BJ172">
            <v>-2.5067254900932312E-3</v>
          </cell>
        </row>
        <row r="173">
          <cell r="B173">
            <v>144</v>
          </cell>
          <cell r="C173" t="str">
            <v>Tasa Activa de Cartera</v>
          </cell>
          <cell r="E173">
            <v>0</v>
          </cell>
          <cell r="F173">
            <v>0</v>
          </cell>
          <cell r="G173">
            <v>0</v>
          </cell>
          <cell r="H173">
            <v>0</v>
          </cell>
          <cell r="I173">
            <v>0</v>
          </cell>
          <cell r="J173">
            <v>0</v>
          </cell>
          <cell r="K173">
            <v>0</v>
          </cell>
          <cell r="L173">
            <v>0</v>
          </cell>
          <cell r="M173">
            <v>0</v>
          </cell>
          <cell r="N173">
            <v>0</v>
          </cell>
          <cell r="O173">
            <v>0.10909853309545711</v>
          </cell>
          <cell r="P173">
            <v>1.007280720681554E-2</v>
          </cell>
          <cell r="Q173">
            <v>2.5548023856683533E-4</v>
          </cell>
          <cell r="R173">
            <v>3.7568064965083636E-4</v>
          </cell>
          <cell r="S173">
            <v>3.6746493845121742E-5</v>
          </cell>
          <cell r="T173">
            <v>1.5893481621497008E-4</v>
          </cell>
          <cell r="U173">
            <v>-4.5623448496762142E-5</v>
          </cell>
          <cell r="V173">
            <v>1.3893020390221E-4</v>
          </cell>
          <cell r="W173">
            <v>5.9644373221215408E-5</v>
          </cell>
          <cell r="X173">
            <v>-2.1292333938120744E-4</v>
          </cell>
          <cell r="Y173">
            <v>6.1781630070048554E-5</v>
          </cell>
          <cell r="Z173">
            <v>1.9127766283530412E-4</v>
          </cell>
          <cell r="AA173">
            <v>3.0234778729706924E-4</v>
          </cell>
          <cell r="AB173">
            <v>-1.10156161228947E-4</v>
          </cell>
          <cell r="AC173">
            <v>1.1820165948236983E-4</v>
          </cell>
          <cell r="AD173">
            <v>-7.9045009130168653E-5</v>
          </cell>
          <cell r="AE173">
            <v>3.3888485601724083E-4</v>
          </cell>
          <cell r="AF173">
            <v>-1.6333455608563696E-4</v>
          </cell>
          <cell r="AG173">
            <v>-4.0722865989745172E-6</v>
          </cell>
          <cell r="AH173">
            <v>-2.6087078001607589E-4</v>
          </cell>
          <cell r="AI173">
            <v>2.3315872560430995E-4</v>
          </cell>
          <cell r="AJ173">
            <v>-5.5521674258457443E-4</v>
          </cell>
          <cell r="AK173">
            <v>-2.6497966549772489E-4</v>
          </cell>
          <cell r="AL173">
            <v>-3.9961408243063823E-4</v>
          </cell>
          <cell r="AM173">
            <v>-4.4368110448583797E-4</v>
          </cell>
          <cell r="AN173">
            <v>-2.3139366998996269E-4</v>
          </cell>
          <cell r="AO173">
            <v>-8.5934570265608357E-5</v>
          </cell>
          <cell r="AP173">
            <v>-1.0950865243983254E-5</v>
          </cell>
          <cell r="AQ173">
            <v>-2.8518545815382768E-4</v>
          </cell>
          <cell r="AR173">
            <v>-9.8894697463258741E-3</v>
          </cell>
          <cell r="AS173">
            <v>-9.8230351367420282E-3</v>
          </cell>
          <cell r="AT173">
            <v>-9.8140423368614921E-3</v>
          </cell>
          <cell r="AU173">
            <v>-1.0107606609810998E-2</v>
          </cell>
          <cell r="AV173">
            <v>-9.825269048223742E-3</v>
          </cell>
          <cell r="AW173">
            <v>-9.8833815904845954E-3</v>
          </cell>
          <cell r="AX173">
            <v>-9.7313911034530229E-3</v>
          </cell>
          <cell r="AY173">
            <v>-9.8289418459361622E-3</v>
          </cell>
          <cell r="AZ173">
            <v>-9.7669840439505232E-3</v>
          </cell>
          <cell r="BA173">
            <v>-9.8216683826436654E-3</v>
          </cell>
          <cell r="BB173">
            <v>-9.9401941191935347E-3</v>
          </cell>
          <cell r="BC173">
            <v>-9.9401921033859253E-3</v>
          </cell>
          <cell r="BD173">
            <v>-9.9401921033859253E-3</v>
          </cell>
          <cell r="BE173">
            <v>-9.9401921033859253E-3</v>
          </cell>
          <cell r="BF173">
            <v>-9.9401921033859253E-3</v>
          </cell>
          <cell r="BG173">
            <v>-9.9401921033859253E-3</v>
          </cell>
          <cell r="BH173">
            <v>-9.9401921033859253E-3</v>
          </cell>
          <cell r="BI173">
            <v>-9.9401921033859253E-3</v>
          </cell>
          <cell r="BJ173">
            <v>-9.9401921033859253E-3</v>
          </cell>
        </row>
        <row r="174">
          <cell r="B174">
            <v>145</v>
          </cell>
          <cell r="C174" t="str">
            <v>Tasa Pasiva de Captación</v>
          </cell>
          <cell r="E174">
            <v>0</v>
          </cell>
          <cell r="F174">
            <v>0</v>
          </cell>
          <cell r="G174">
            <v>0</v>
          </cell>
          <cell r="H174">
            <v>0</v>
          </cell>
          <cell r="I174">
            <v>0</v>
          </cell>
          <cell r="J174">
            <v>0</v>
          </cell>
          <cell r="K174">
            <v>0</v>
          </cell>
          <cell r="L174">
            <v>0</v>
          </cell>
          <cell r="M174">
            <v>0</v>
          </cell>
          <cell r="N174">
            <v>0</v>
          </cell>
          <cell r="O174">
            <v>1.9858521536853205E-2</v>
          </cell>
          <cell r="P174">
            <v>1.4213528857509525E-3</v>
          </cell>
          <cell r="Q174">
            <v>-1.0534576952158509E-4</v>
          </cell>
          <cell r="R174">
            <v>-1.797644177334197E-4</v>
          </cell>
          <cell r="S174">
            <v>-9.0793475080334918E-5</v>
          </cell>
          <cell r="T174">
            <v>-1.420583532554219E-4</v>
          </cell>
          <cell r="U174">
            <v>-7.7360093940180563E-5</v>
          </cell>
          <cell r="V174">
            <v>-4.9648653215535188E-4</v>
          </cell>
          <cell r="W174">
            <v>-1.746058961631311E-4</v>
          </cell>
          <cell r="X174">
            <v>-3.5244018837473495E-5</v>
          </cell>
          <cell r="Y174">
            <v>-4.3975459564492281E-5</v>
          </cell>
          <cell r="Z174">
            <v>-1.1727197471268075E-4</v>
          </cell>
          <cell r="AA174">
            <v>-2.9917015950269715E-5</v>
          </cell>
          <cell r="AB174">
            <v>-1.5577433447375513E-4</v>
          </cell>
          <cell r="AC174">
            <v>-6.9572026711605534E-5</v>
          </cell>
          <cell r="AD174">
            <v>-2.9030761479394845E-4</v>
          </cell>
          <cell r="AE174">
            <v>-3.0602506239899019E-4</v>
          </cell>
          <cell r="AF174">
            <v>-3.8564182362620797E-4</v>
          </cell>
          <cell r="AG174">
            <v>-3.3129781516760479E-4</v>
          </cell>
          <cell r="AH174">
            <v>-3.8240184498274446E-4</v>
          </cell>
          <cell r="AI174">
            <v>-4.1379317192009185E-4</v>
          </cell>
          <cell r="AJ174">
            <v>-4.7922474785608987E-4</v>
          </cell>
          <cell r="AK174">
            <v>-4.5437923422713203E-4</v>
          </cell>
          <cell r="AL174">
            <v>-2.9013059768130678E-4</v>
          </cell>
          <cell r="AM174">
            <v>-4.2156893960221958E-4</v>
          </cell>
          <cell r="AN174">
            <v>-3.1715070715327386E-4</v>
          </cell>
          <cell r="AO174">
            <v>-3.2801644439276086E-4</v>
          </cell>
          <cell r="AP174">
            <v>-2.1927450823453799E-4</v>
          </cell>
          <cell r="AQ174">
            <v>-1.9251690584098577E-4</v>
          </cell>
          <cell r="AR174">
            <v>-1.2881979810583036E-3</v>
          </cell>
          <cell r="AS174">
            <v>-1.420299303989226E-3</v>
          </cell>
          <cell r="AT174">
            <v>-1.3570800198907593E-3</v>
          </cell>
          <cell r="AU174">
            <v>-1.2258249436644074E-3</v>
          </cell>
          <cell r="AV174">
            <v>-1.3011874572078745E-3</v>
          </cell>
          <cell r="AW174">
            <v>-1.2037265263087574E-3</v>
          </cell>
          <cell r="AX174">
            <v>-1.0860111345869002E-3</v>
          </cell>
          <cell r="AY174">
            <v>-1.1779502003038816E-3</v>
          </cell>
          <cell r="AZ174">
            <v>-1.1010303492465495E-3</v>
          </cell>
          <cell r="BA174">
            <v>-1.2075405340540501E-3</v>
          </cell>
          <cell r="BB174">
            <v>-1.1853770358361566E-3</v>
          </cell>
          <cell r="BC174">
            <v>-1.1853761970996857E-3</v>
          </cell>
          <cell r="BD174">
            <v>-1.1853761970996857E-3</v>
          </cell>
          <cell r="BE174">
            <v>-1.1853761970996857E-3</v>
          </cell>
          <cell r="BF174">
            <v>-1.1853761970996857E-3</v>
          </cell>
          <cell r="BG174">
            <v>-1.1853761970996857E-3</v>
          </cell>
          <cell r="BH174">
            <v>-1.1853761970996857E-3</v>
          </cell>
          <cell r="BI174">
            <v>-1.1853761970996857E-3</v>
          </cell>
          <cell r="BJ174">
            <v>-1.1853761970996857E-3</v>
          </cell>
        </row>
        <row r="175">
          <cell r="B175">
            <v>146</v>
          </cell>
          <cell r="C175" t="str">
            <v xml:space="preserve">Índice de Morosidad (IMOR) </v>
          </cell>
          <cell r="E175">
            <v>1.3273496572886075E-3</v>
          </cell>
          <cell r="F175">
            <v>1.3465468095426626E-3</v>
          </cell>
          <cell r="G175">
            <v>2.7914004328752212E-3</v>
          </cell>
          <cell r="H175">
            <v>1.8614743265764795E-3</v>
          </cell>
          <cell r="I175">
            <v>1.7825305484437323E-3</v>
          </cell>
          <cell r="J175">
            <v>4.4893970242523146E-4</v>
          </cell>
          <cell r="K175">
            <v>1.4145443680674899E-3</v>
          </cell>
          <cell r="L175">
            <v>2.927866781172711E-3</v>
          </cell>
          <cell r="M175">
            <v>-1.0513539585081666E-5</v>
          </cell>
          <cell r="N175">
            <v>-6.6680079015952881E-3</v>
          </cell>
          <cell r="O175">
            <v>1.1592111354641887E-3</v>
          </cell>
          <cell r="P175">
            <v>3.2302684765568579E-5</v>
          </cell>
          <cell r="Q175">
            <v>4.7775468358313145E-4</v>
          </cell>
          <cell r="R175">
            <v>9.2018140772458928E-4</v>
          </cell>
          <cell r="S175">
            <v>9.7921492645729885E-4</v>
          </cell>
          <cell r="T175">
            <v>-4.4374855300311628E-4</v>
          </cell>
          <cell r="U175">
            <v>5.2332834088511526E-4</v>
          </cell>
          <cell r="V175">
            <v>4.6354839680107923E-4</v>
          </cell>
          <cell r="W175">
            <v>-4.5251575698393443E-4</v>
          </cell>
          <cell r="X175">
            <v>-1.3410082565303294E-3</v>
          </cell>
          <cell r="Y175">
            <v>7.2752506625625712E-5</v>
          </cell>
          <cell r="Z175">
            <v>-1.0488359915939091E-3</v>
          </cell>
          <cell r="AA175">
            <v>2.0446481171353253E-3</v>
          </cell>
          <cell r="AB175">
            <v>-4.184097978502388E-4</v>
          </cell>
          <cell r="AC175">
            <v>7.3941234120931953E-5</v>
          </cell>
          <cell r="AD175">
            <v>7.2796446971780393E-4</v>
          </cell>
          <cell r="AE175">
            <v>2.4807747177153991E-3</v>
          </cell>
          <cell r="AF175">
            <v>-3.2007563770550737E-3</v>
          </cell>
          <cell r="AG175">
            <v>1.55189693300406E-3</v>
          </cell>
          <cell r="AH175">
            <v>-8.7250390836997316E-4</v>
          </cell>
          <cell r="AI175">
            <v>7.8971061492481148E-4</v>
          </cell>
          <cell r="AJ175">
            <v>1.3363637174161613E-4</v>
          </cell>
          <cell r="AK175">
            <v>-2.1219354806027643E-3</v>
          </cell>
          <cell r="AL175">
            <v>-2.3343506127160435E-3</v>
          </cell>
          <cell r="AM175">
            <v>-2.1910480371932495E-4</v>
          </cell>
          <cell r="AN175">
            <v>-9.2959609727652492E-4</v>
          </cell>
          <cell r="AO175">
            <v>3.4252055304389087E-4</v>
          </cell>
          <cell r="AP175">
            <v>1.5922745985015238E-4</v>
          </cell>
          <cell r="AQ175">
            <v>-2.1993427434788618E-4</v>
          </cell>
          <cell r="AR175">
            <v>-2.1993427071720362E-4</v>
          </cell>
          <cell r="AS175">
            <v>-2.1993427071720362E-4</v>
          </cell>
          <cell r="AT175">
            <v>-2.1993427071720362E-4</v>
          </cell>
          <cell r="AU175">
            <v>-2.1993427071720362E-4</v>
          </cell>
          <cell r="AV175">
            <v>-2.1993427071720362E-4</v>
          </cell>
          <cell r="AW175">
            <v>-2.1993427071720362E-4</v>
          </cell>
          <cell r="AX175">
            <v>-2.1993427071720362E-4</v>
          </cell>
          <cell r="AY175">
            <v>-2.1993427071720362E-4</v>
          </cell>
          <cell r="AZ175">
            <v>-2.1993427071720362E-4</v>
          </cell>
          <cell r="BA175">
            <v>-2.1993427071720362E-4</v>
          </cell>
          <cell r="BB175">
            <v>-2.1993427071720362E-4</v>
          </cell>
          <cell r="BC175">
            <v>-2.1993427071720362E-4</v>
          </cell>
          <cell r="BD175">
            <v>-2.1993427071720362E-4</v>
          </cell>
          <cell r="BE175">
            <v>-2.1993427071720362E-4</v>
          </cell>
          <cell r="BF175">
            <v>-2.1993427071720362E-4</v>
          </cell>
          <cell r="BG175">
            <v>-2.1993427071720362E-4</v>
          </cell>
          <cell r="BH175">
            <v>-2.1993427071720362E-4</v>
          </cell>
          <cell r="BI175">
            <v>-2.1993427071720362E-4</v>
          </cell>
          <cell r="BJ175">
            <v>-2.1993427071720362E-4</v>
          </cell>
        </row>
        <row r="176">
          <cell r="B176">
            <v>147</v>
          </cell>
          <cell r="C176" t="str">
            <v>Índice de Morosidad Ajustado (IMORA)</v>
          </cell>
          <cell r="E176">
            <v>0</v>
          </cell>
          <cell r="F176">
            <v>0</v>
          </cell>
          <cell r="G176">
            <v>0</v>
          </cell>
          <cell r="H176">
            <v>0</v>
          </cell>
          <cell r="I176">
            <v>0</v>
          </cell>
          <cell r="J176">
            <v>0</v>
          </cell>
          <cell r="K176">
            <v>0</v>
          </cell>
          <cell r="L176">
            <v>0</v>
          </cell>
          <cell r="M176">
            <v>0</v>
          </cell>
          <cell r="N176">
            <v>0</v>
          </cell>
          <cell r="O176">
            <v>5.8840080641227213E-2</v>
          </cell>
          <cell r="P176">
            <v>7.3337736729364722E-4</v>
          </cell>
          <cell r="Q176">
            <v>2.7333103312196516E-4</v>
          </cell>
          <cell r="R176">
            <v>7.8176287057715732E-4</v>
          </cell>
          <cell r="S176">
            <v>4.548082315062249E-4</v>
          </cell>
          <cell r="T176">
            <v>-8.0721038604125717E-5</v>
          </cell>
          <cell r="U176">
            <v>4.586126396842749E-4</v>
          </cell>
          <cell r="V176">
            <v>6.6053264471874207E-4</v>
          </cell>
          <cell r="W176">
            <v>-9.0030216741891073E-4</v>
          </cell>
          <cell r="X176">
            <v>6.6148361649245868E-4</v>
          </cell>
          <cell r="Y176">
            <v>2.0240300309514597E-4</v>
          </cell>
          <cell r="Z176">
            <v>-2.2668116239692657E-3</v>
          </cell>
          <cell r="AA176">
            <v>2.5070539535346562E-3</v>
          </cell>
          <cell r="AB176">
            <v>2.1918041615882206E-4</v>
          </cell>
          <cell r="AC176">
            <v>1.3990786105937542E-3</v>
          </cell>
          <cell r="AD176">
            <v>1.8542943127641404E-3</v>
          </cell>
          <cell r="AE176">
            <v>2.9115913331038967E-3</v>
          </cell>
          <cell r="AF176">
            <v>-1.5792801690534541E-3</v>
          </cell>
          <cell r="AG176">
            <v>1.8781875694667549E-3</v>
          </cell>
          <cell r="AH176">
            <v>-1.0501115413896062E-3</v>
          </cell>
          <cell r="AI176">
            <v>2.3506541564468353E-3</v>
          </cell>
          <cell r="AJ176">
            <v>-1.3434383522916982E-3</v>
          </cell>
          <cell r="AK176">
            <v>-1.5105364788274012E-3</v>
          </cell>
          <cell r="AL176">
            <v>-2.171778485488593E-3</v>
          </cell>
          <cell r="AM176">
            <v>3.7436581883920628E-4</v>
          </cell>
          <cell r="AN176">
            <v>-4.9006956349569031E-4</v>
          </cell>
          <cell r="AO176">
            <v>-2.1556528475187575E-4</v>
          </cell>
          <cell r="AP176">
            <v>-1.9260096970519225E-4</v>
          </cell>
          <cell r="AQ176">
            <v>-2.7861480466877253E-4</v>
          </cell>
          <cell r="AR176">
            <v>0.93551903226103972</v>
          </cell>
          <cell r="AS176">
            <v>0</v>
          </cell>
          <cell r="AT176">
            <v>0</v>
          </cell>
          <cell r="AU176">
            <v>0</v>
          </cell>
          <cell r="AV176">
            <v>0</v>
          </cell>
          <cell r="AW176">
            <v>0</v>
          </cell>
          <cell r="AX176">
            <v>0</v>
          </cell>
          <cell r="AY176">
            <v>0</v>
          </cell>
          <cell r="AZ176">
            <v>0</v>
          </cell>
          <cell r="BA176">
            <v>0</v>
          </cell>
          <cell r="BB176">
            <v>0</v>
          </cell>
          <cell r="BC176">
            <v>0</v>
          </cell>
          <cell r="BD176">
            <v>0</v>
          </cell>
          <cell r="BE176">
            <v>0</v>
          </cell>
          <cell r="BF176">
            <v>0</v>
          </cell>
          <cell r="BG176">
            <v>0</v>
          </cell>
          <cell r="BH176">
            <v>0</v>
          </cell>
          <cell r="BI176">
            <v>0</v>
          </cell>
          <cell r="BJ176">
            <v>0</v>
          </cell>
        </row>
        <row r="177">
          <cell r="B177">
            <v>274</v>
          </cell>
          <cell r="C177" t="str">
            <v>Préstamos interbancarios/Total Activos</v>
          </cell>
          <cell r="E177">
            <v>1.1958909456842637E-2</v>
          </cell>
          <cell r="F177">
            <v>-1.4610060795159561E-2</v>
          </cell>
          <cell r="G177">
            <v>2.5110980202685696E-2</v>
          </cell>
          <cell r="H177">
            <v>-2.7245470738529572E-2</v>
          </cell>
          <cell r="I177">
            <v>-2.1838166695464789E-4</v>
          </cell>
          <cell r="J177">
            <v>1.0670762206765012E-2</v>
          </cell>
          <cell r="K177">
            <v>-5.141391035626601E-3</v>
          </cell>
          <cell r="L177">
            <v>-5.4487546974831963E-3</v>
          </cell>
          <cell r="M177">
            <v>-1.7886921082554685E-3</v>
          </cell>
          <cell r="N177">
            <v>2.0732970582579315E-3</v>
          </cell>
          <cell r="O177">
            <v>6.0010516015393707E-3</v>
          </cell>
          <cell r="P177">
            <v>-5.728661177342588E-3</v>
          </cell>
          <cell r="Q177">
            <v>-5.1850683854657784E-4</v>
          </cell>
          <cell r="R177">
            <v>-3.9076327087129333E-3</v>
          </cell>
          <cell r="S177">
            <v>2.1093049162231075E-2</v>
          </cell>
          <cell r="T177">
            <v>-2.1160485421710978E-2</v>
          </cell>
          <cell r="U177">
            <v>-1.4306778852724213E-3</v>
          </cell>
          <cell r="V177">
            <v>3.600755212869523E-3</v>
          </cell>
          <cell r="W177">
            <v>1.8160769630145689E-3</v>
          </cell>
          <cell r="X177">
            <v>1.1526688470893526E-3</v>
          </cell>
          <cell r="Y177">
            <v>-4.6077681157008325E-3</v>
          </cell>
          <cell r="Z177">
            <v>6.7002624543817703E-3</v>
          </cell>
          <cell r="AA177">
            <v>-9.5587298900674245E-3</v>
          </cell>
          <cell r="AB177">
            <v>1.4725854110621463E-3</v>
          </cell>
          <cell r="AC177">
            <v>-4.843000077241269E-4</v>
          </cell>
          <cell r="AD177">
            <v>9.0968543273023394E-4</v>
          </cell>
          <cell r="AE177">
            <v>4.272406973706901E-3</v>
          </cell>
          <cell r="AF177">
            <v>-6.521584232258475E-3</v>
          </cell>
          <cell r="AG177">
            <v>1.8016677071975983E-2</v>
          </cell>
          <cell r="AH177">
            <v>-7.5654014986825148E-3</v>
          </cell>
          <cell r="AI177">
            <v>-9.3196009611677781E-3</v>
          </cell>
          <cell r="AJ177">
            <v>1.177882592941111E-4</v>
          </cell>
          <cell r="AK177">
            <v>2.1139743899425897E-3</v>
          </cell>
          <cell r="AL177">
            <v>1.0187880167039889E-2</v>
          </cell>
          <cell r="AM177">
            <v>1.1613836500010799E-2</v>
          </cell>
          <cell r="AN177">
            <v>-1.7481329008029307E-2</v>
          </cell>
          <cell r="AO177">
            <v>7.4792463390010479E-3</v>
          </cell>
          <cell r="AP177">
            <v>-6.4059492685402536E-4</v>
          </cell>
          <cell r="AQ177">
            <v>2.0985257243729578E-3</v>
          </cell>
          <cell r="AR177">
            <v>2.0985249429941177E-3</v>
          </cell>
          <cell r="AS177">
            <v>2.0985249429941177E-3</v>
          </cell>
          <cell r="AT177">
            <v>2.0985249429941177E-3</v>
          </cell>
          <cell r="AU177">
            <v>2.0985249429941177E-3</v>
          </cell>
          <cell r="AV177">
            <v>2.0985249429941177E-3</v>
          </cell>
          <cell r="AW177">
            <v>2.0985249429941177E-3</v>
          </cell>
          <cell r="AX177">
            <v>2.0985249429941177E-3</v>
          </cell>
          <cell r="AY177">
            <v>2.0985249429941177E-3</v>
          </cell>
          <cell r="AZ177">
            <v>2.0985249429941177E-3</v>
          </cell>
          <cell r="BA177">
            <v>2.0985249429941177E-3</v>
          </cell>
          <cell r="BB177">
            <v>2.0985249429941177E-3</v>
          </cell>
          <cell r="BC177">
            <v>2.0985249429941177E-3</v>
          </cell>
          <cell r="BD177">
            <v>2.0985249429941177E-3</v>
          </cell>
          <cell r="BE177">
            <v>2.0985249429941177E-3</v>
          </cell>
          <cell r="BF177">
            <v>2.0985249429941177E-3</v>
          </cell>
          <cell r="BG177">
            <v>2.0985249429941177E-3</v>
          </cell>
          <cell r="BH177">
            <v>2.0985249429941177E-3</v>
          </cell>
          <cell r="BI177">
            <v>2.0985249429941177E-3</v>
          </cell>
          <cell r="BJ177">
            <v>2.0985249429941177E-3</v>
          </cell>
        </row>
        <row r="178">
          <cell r="B178">
            <v>275</v>
          </cell>
          <cell r="C178" t="str">
            <v>Operaciones discontinuadas/Total Activos</v>
          </cell>
          <cell r="E178">
            <v>0</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8.9346470055746226E-4</v>
          </cell>
          <cell r="Z178">
            <v>1.28201775865996E-4</v>
          </cell>
          <cell r="AA178">
            <v>9.1809980841004585E-3</v>
          </cell>
          <cell r="AB178">
            <v>1.0545399951617657E-6</v>
          </cell>
          <cell r="AC178">
            <v>2.0884478702602391E-4</v>
          </cell>
          <cell r="AD178">
            <v>-3.0193164363856093E-4</v>
          </cell>
          <cell r="AE178">
            <v>1.1365580544822271E-4</v>
          </cell>
          <cell r="AF178">
            <v>-1.5615090680973567E-4</v>
          </cell>
          <cell r="AG178">
            <v>-3.1392475661145593E-4</v>
          </cell>
          <cell r="AH178">
            <v>-2.181391915087455E-4</v>
          </cell>
          <cell r="AI178">
            <v>2.4603962164721285E-4</v>
          </cell>
          <cell r="AJ178">
            <v>-1.8405466950092639E-4</v>
          </cell>
          <cell r="AK178">
            <v>-1.0816742297253754E-3</v>
          </cell>
          <cell r="AL178">
            <v>-1.8840482589845171E-4</v>
          </cell>
          <cell r="AM178">
            <v>-8.3279791239399565E-3</v>
          </cell>
          <cell r="AN178">
            <v>-1.8318056396544088E-13</v>
          </cell>
          <cell r="AO178">
            <v>1.0797480348468067E-12</v>
          </cell>
          <cell r="AP178">
            <v>1.5674766794316191E-12</v>
          </cell>
          <cell r="AQ178">
            <v>-1.1302160187921821E-12</v>
          </cell>
          <cell r="AR178">
            <v>-1.1302157126857892E-12</v>
          </cell>
          <cell r="AS178">
            <v>-1.1302157126857892E-12</v>
          </cell>
          <cell r="AT178">
            <v>-1.1302157126857892E-12</v>
          </cell>
          <cell r="AU178">
            <v>-1.1302157126857892E-12</v>
          </cell>
          <cell r="AV178">
            <v>-1.1302157126857892E-12</v>
          </cell>
          <cell r="AW178">
            <v>-1.1302157126857892E-12</v>
          </cell>
          <cell r="AX178">
            <v>-1.1302157126857892E-12</v>
          </cell>
          <cell r="AY178">
            <v>-1.1302157126857892E-12</v>
          </cell>
          <cell r="AZ178">
            <v>-1.1302157126857892E-12</v>
          </cell>
          <cell r="BA178">
            <v>-1.1302157126857892E-12</v>
          </cell>
          <cell r="BB178">
            <v>-1.1302157126857892E-12</v>
          </cell>
          <cell r="BC178">
            <v>-1.1302157126857892E-12</v>
          </cell>
          <cell r="BD178">
            <v>-1.1302157126857892E-12</v>
          </cell>
          <cell r="BE178">
            <v>-1.1302157126857892E-12</v>
          </cell>
          <cell r="BF178">
            <v>-1.1302157126857892E-12</v>
          </cell>
          <cell r="BG178">
            <v>-1.1302157126857892E-12</v>
          </cell>
          <cell r="BH178">
            <v>-1.1302157126857892E-12</v>
          </cell>
          <cell r="BI178">
            <v>-1.1302157126857892E-12</v>
          </cell>
          <cell r="BJ178">
            <v>-1.1302157126857892E-12</v>
          </cell>
        </row>
        <row r="179">
          <cell r="B179">
            <v>276</v>
          </cell>
          <cell r="C179" t="str">
            <v>Otros ingresos de la operación/Total Activos</v>
          </cell>
          <cell r="E179">
            <v>0</v>
          </cell>
          <cell r="F179">
            <v>0</v>
          </cell>
          <cell r="G179">
            <v>0</v>
          </cell>
          <cell r="H179">
            <v>0</v>
          </cell>
          <cell r="I179">
            <v>0</v>
          </cell>
          <cell r="J179">
            <v>0</v>
          </cell>
          <cell r="K179">
            <v>0</v>
          </cell>
          <cell r="L179">
            <v>0</v>
          </cell>
          <cell r="M179">
            <v>0</v>
          </cell>
          <cell r="N179">
            <v>0</v>
          </cell>
          <cell r="O179">
            <v>8.5139347016890022E-4</v>
          </cell>
          <cell r="P179">
            <v>2.8774694597008131E-5</v>
          </cell>
          <cell r="Q179">
            <v>7.8181407827860759E-6</v>
          </cell>
          <cell r="R179">
            <v>-2.8649794843809426E-5</v>
          </cell>
          <cell r="S179">
            <v>-3.0984262042127865E-5</v>
          </cell>
          <cell r="T179">
            <v>1.1447169007204616E-4</v>
          </cell>
          <cell r="U179">
            <v>-4.3483714130669072E-5</v>
          </cell>
          <cell r="V179">
            <v>2.6483729312100292E-5</v>
          </cell>
          <cell r="W179">
            <v>-3.6576472236115091E-5</v>
          </cell>
          <cell r="X179">
            <v>-8.2952754976701776E-5</v>
          </cell>
          <cell r="Y179">
            <v>-1.8323934409141701E-4</v>
          </cell>
          <cell r="Z179">
            <v>2.3613133641340884E-4</v>
          </cell>
          <cell r="AA179">
            <v>3.3485196552519142E-5</v>
          </cell>
          <cell r="AB179">
            <v>-7.1680421532512636E-6</v>
          </cell>
          <cell r="AC179">
            <v>-2.0202363026185265E-5</v>
          </cell>
          <cell r="AD179">
            <v>1.6073906374687672E-5</v>
          </cell>
          <cell r="AE179">
            <v>-1.5129220668215081E-4</v>
          </cell>
          <cell r="AF179">
            <v>1.2224705990754921E-7</v>
          </cell>
          <cell r="AG179">
            <v>-4.3401632266933999E-5</v>
          </cell>
          <cell r="AH179">
            <v>-2.4289931531902868E-5</v>
          </cell>
          <cell r="AI179">
            <v>8.1821637401639216E-6</v>
          </cell>
          <cell r="AJ179">
            <v>2.6301368275230357E-5</v>
          </cell>
          <cell r="AK179">
            <v>-3.9521208731225707E-5</v>
          </cell>
          <cell r="AL179">
            <v>-7.1683704112194418E-4</v>
          </cell>
          <cell r="AM179">
            <v>-2.6758356798634024E-5</v>
          </cell>
          <cell r="AN179">
            <v>-1.6245698883504662E-5</v>
          </cell>
          <cell r="AO179">
            <v>5.3172112575886281E-5</v>
          </cell>
          <cell r="AP179">
            <v>-6.4140068624968818E-5</v>
          </cell>
          <cell r="AQ179">
            <v>1.5479489445394817E-4</v>
          </cell>
          <cell r="AR179">
            <v>1.5479489229619503E-4</v>
          </cell>
          <cell r="AS179">
            <v>1.5479489229619503E-4</v>
          </cell>
          <cell r="AT179">
            <v>1.5479489229619503E-4</v>
          </cell>
          <cell r="AU179">
            <v>1.5479489229619503E-4</v>
          </cell>
          <cell r="AV179">
            <v>1.5479489229619503E-4</v>
          </cell>
          <cell r="AW179">
            <v>1.5479489229619503E-4</v>
          </cell>
          <cell r="AX179">
            <v>1.5479489229619503E-4</v>
          </cell>
          <cell r="AY179">
            <v>1.5479489229619503E-4</v>
          </cell>
          <cell r="AZ179">
            <v>1.5479489229619503E-4</v>
          </cell>
          <cell r="BA179">
            <v>1.5479489229619503E-4</v>
          </cell>
          <cell r="BB179">
            <v>1.5479489229619503E-4</v>
          </cell>
          <cell r="BC179">
            <v>1.5479489229619503E-4</v>
          </cell>
          <cell r="BD179">
            <v>1.5479489229619503E-4</v>
          </cell>
          <cell r="BE179">
            <v>1.5479489229619503E-4</v>
          </cell>
          <cell r="BF179">
            <v>1.5479489229619503E-4</v>
          </cell>
          <cell r="BG179">
            <v>1.5479489229619503E-4</v>
          </cell>
          <cell r="BH179">
            <v>1.5479489229619503E-4</v>
          </cell>
          <cell r="BI179">
            <v>1.5479489229619503E-4</v>
          </cell>
          <cell r="BJ179">
            <v>1.5479489229619503E-4</v>
          </cell>
        </row>
        <row r="181">
          <cell r="B181" t="str">
            <v>Tasa Activa de Cartera (%)</v>
          </cell>
        </row>
        <row r="182">
          <cell r="B182">
            <v>148</v>
          </cell>
          <cell r="C182" t="str">
            <v>Cartera de Crédito Total</v>
          </cell>
          <cell r="E182">
            <v>0</v>
          </cell>
          <cell r="F182">
            <v>0</v>
          </cell>
          <cell r="G182">
            <v>0</v>
          </cell>
          <cell r="H182">
            <v>0</v>
          </cell>
          <cell r="I182">
            <v>0</v>
          </cell>
          <cell r="J182">
            <v>0</v>
          </cell>
          <cell r="K182">
            <v>0</v>
          </cell>
          <cell r="L182">
            <v>0</v>
          </cell>
          <cell r="M182">
            <v>0</v>
          </cell>
          <cell r="N182">
            <v>0</v>
          </cell>
          <cell r="O182">
            <v>0.10909853309545711</v>
          </cell>
          <cell r="P182">
            <v>1.007280720681554E-2</v>
          </cell>
          <cell r="Q182">
            <v>2.5548023856683533E-4</v>
          </cell>
          <cell r="R182">
            <v>3.7568064965083636E-4</v>
          </cell>
          <cell r="S182">
            <v>3.6746493845121742E-5</v>
          </cell>
          <cell r="T182">
            <v>1.5893481621497008E-4</v>
          </cell>
          <cell r="U182">
            <v>-4.5623448496762142E-5</v>
          </cell>
          <cell r="V182">
            <v>1.3893020390221E-4</v>
          </cell>
          <cell r="W182">
            <v>5.9644373221215408E-5</v>
          </cell>
          <cell r="X182">
            <v>-2.1292333938120744E-4</v>
          </cell>
          <cell r="Y182">
            <v>6.1781630070048554E-5</v>
          </cell>
          <cell r="Z182">
            <v>1.9127766283530412E-4</v>
          </cell>
          <cell r="AA182">
            <v>3.0234778729706924E-4</v>
          </cell>
          <cell r="AB182">
            <v>-1.10156161228947E-4</v>
          </cell>
          <cell r="AC182">
            <v>1.1820165948236983E-4</v>
          </cell>
          <cell r="AD182">
            <v>-7.9045009130168653E-5</v>
          </cell>
          <cell r="AE182">
            <v>3.3888485601724083E-4</v>
          </cell>
          <cell r="AF182">
            <v>-1.6333455608563696E-4</v>
          </cell>
          <cell r="AG182">
            <v>-4.0722865989745172E-6</v>
          </cell>
          <cell r="AH182">
            <v>-2.6087078001607589E-4</v>
          </cell>
          <cell r="AI182">
            <v>2.3315872560430995E-4</v>
          </cell>
          <cell r="AJ182">
            <v>-5.5521674258457443E-4</v>
          </cell>
          <cell r="AK182">
            <v>-2.6497966549772489E-4</v>
          </cell>
          <cell r="AL182">
            <v>-3.9961408243063823E-4</v>
          </cell>
          <cell r="AM182">
            <v>-4.4368110448583797E-4</v>
          </cell>
          <cell r="AN182">
            <v>-2.3139366998996269E-4</v>
          </cell>
          <cell r="AO182">
            <v>-8.5934570265608357E-5</v>
          </cell>
          <cell r="AP182">
            <v>-1.0950865243983254E-5</v>
          </cell>
          <cell r="AQ182">
            <v>-2.8518545815382768E-4</v>
          </cell>
          <cell r="AR182">
            <v>-9.8894697463258741E-3</v>
          </cell>
          <cell r="AS182">
            <v>-9.8230351367420282E-3</v>
          </cell>
          <cell r="AT182">
            <v>-9.8140423368614921E-3</v>
          </cell>
          <cell r="AU182">
            <v>-1.0107606609810998E-2</v>
          </cell>
          <cell r="AV182">
            <v>-9.825269048223742E-3</v>
          </cell>
          <cell r="AW182">
            <v>-9.8833815904845954E-3</v>
          </cell>
          <cell r="AX182">
            <v>-9.7313911034530229E-3</v>
          </cell>
          <cell r="AY182">
            <v>-9.8289418459361622E-3</v>
          </cell>
          <cell r="AZ182">
            <v>-9.7669840439505232E-3</v>
          </cell>
          <cell r="BA182">
            <v>-9.8216683826436654E-3</v>
          </cell>
          <cell r="BB182">
            <v>-9.9401941191935347E-3</v>
          </cell>
          <cell r="BC182">
            <v>-9.9401921033859253E-3</v>
          </cell>
          <cell r="BD182">
            <v>-9.9401921033859253E-3</v>
          </cell>
          <cell r="BE182">
            <v>-9.9401921033859253E-3</v>
          </cell>
          <cell r="BF182">
            <v>-9.9401921033859253E-3</v>
          </cell>
          <cell r="BG182">
            <v>-9.9401921033859253E-3</v>
          </cell>
          <cell r="BH182">
            <v>-9.9401921033859253E-3</v>
          </cell>
          <cell r="BI182">
            <v>-9.9401921033859253E-3</v>
          </cell>
          <cell r="BJ182">
            <v>-9.9401921033859253E-3</v>
          </cell>
        </row>
        <row r="183">
          <cell r="B183">
            <v>149</v>
          </cell>
          <cell r="C183" t="str">
            <v>Cartera Comercial</v>
          </cell>
          <cell r="E183">
            <v>0</v>
          </cell>
          <cell r="F183">
            <v>0</v>
          </cell>
          <cell r="G183">
            <v>0</v>
          </cell>
          <cell r="H183">
            <v>0</v>
          </cell>
          <cell r="I183">
            <v>0</v>
          </cell>
          <cell r="J183">
            <v>0</v>
          </cell>
          <cell r="K183">
            <v>0</v>
          </cell>
          <cell r="L183">
            <v>0</v>
          </cell>
          <cell r="M183">
            <v>0</v>
          </cell>
          <cell r="N183">
            <v>0</v>
          </cell>
          <cell r="O183">
            <v>6.3481880617473521E-2</v>
          </cell>
          <cell r="P183">
            <v>5.8337141760345101E-3</v>
          </cell>
          <cell r="Q183">
            <v>1.3000654533218414E-4</v>
          </cell>
          <cell r="R183">
            <v>2.6255668820683586E-4</v>
          </cell>
          <cell r="S183">
            <v>-1.4644936693967991E-4</v>
          </cell>
          <cell r="T183">
            <v>-5.6242555627195046E-5</v>
          </cell>
          <cell r="U183">
            <v>-2.3594055650819068E-5</v>
          </cell>
          <cell r="V183">
            <v>1.1374436135155874E-4</v>
          </cell>
          <cell r="W183">
            <v>4.8679446367452806E-5</v>
          </cell>
          <cell r="X183">
            <v>-1.085625003613977E-3</v>
          </cell>
          <cell r="Y183">
            <v>7.2916626003838303E-7</v>
          </cell>
          <cell r="Z183">
            <v>2.0957350610452397E-4</v>
          </cell>
          <cell r="AA183">
            <v>8.1527506632678159E-5</v>
          </cell>
          <cell r="AB183">
            <v>-1.9795720325323229E-4</v>
          </cell>
          <cell r="AC183">
            <v>-6.422810238833343E-5</v>
          </cell>
          <cell r="AD183">
            <v>-3.3945076529311169E-4</v>
          </cell>
          <cell r="AE183">
            <v>3.6484890619303822E-5</v>
          </cell>
          <cell r="AF183">
            <v>-4.2595145275531321E-4</v>
          </cell>
          <cell r="AG183">
            <v>-1.5888388204175763E-4</v>
          </cell>
          <cell r="AH183">
            <v>-3.2513938999245706E-4</v>
          </cell>
          <cell r="AI183">
            <v>1.7930104167926397E-4</v>
          </cell>
          <cell r="AJ183">
            <v>-7.5109961189975816E-4</v>
          </cell>
          <cell r="AK183">
            <v>-6.3452056960110192E-4</v>
          </cell>
          <cell r="AL183">
            <v>-6.6449914143447419E-4</v>
          </cell>
          <cell r="AM183">
            <v>-7.2180035394932285E-4</v>
          </cell>
          <cell r="AN183">
            <v>-6.523225236228225E-4</v>
          </cell>
          <cell r="AO183">
            <v>-5.8081992839927044E-4</v>
          </cell>
          <cell r="AP183">
            <v>-3.615056978075043E-4</v>
          </cell>
          <cell r="AQ183">
            <v>-5.6057682365559525E-4</v>
          </cell>
          <cell r="AR183">
            <v>-5.2365837188117145E-3</v>
          </cell>
          <cell r="AS183">
            <v>-5.5460639612731621E-3</v>
          </cell>
          <cell r="AT183">
            <v>-5.5025266725963751E-3</v>
          </cell>
          <cell r="AU183">
            <v>-5.6035149947549351E-3</v>
          </cell>
          <cell r="AV183">
            <v>-5.2422988750455007E-3</v>
          </cell>
          <cell r="AW183">
            <v>-5.0630625925616735E-3</v>
          </cell>
          <cell r="AX183">
            <v>-5.1829711044977592E-3</v>
          </cell>
          <cell r="AY183">
            <v>-5.1952089605388288E-3</v>
          </cell>
          <cell r="AZ183">
            <v>-4.788017120379847E-3</v>
          </cell>
          <cell r="BA183">
            <v>-5.1336487945411111E-3</v>
          </cell>
          <cell r="BB183">
            <v>-5.0680762952862593E-3</v>
          </cell>
          <cell r="BC183">
            <v>-5.0680749118328094E-3</v>
          </cell>
          <cell r="BD183">
            <v>-5.0680749118328094E-3</v>
          </cell>
          <cell r="BE183">
            <v>-5.0680749118328094E-3</v>
          </cell>
          <cell r="BF183">
            <v>-5.0680749118328094E-3</v>
          </cell>
          <cell r="BG183">
            <v>-5.0680749118328094E-3</v>
          </cell>
          <cell r="BH183">
            <v>-5.0680749118328094E-3</v>
          </cell>
          <cell r="BI183">
            <v>-5.0680749118328094E-3</v>
          </cell>
          <cell r="BJ183">
            <v>-5.0680749118328094E-3</v>
          </cell>
        </row>
        <row r="184">
          <cell r="B184">
            <v>150</v>
          </cell>
          <cell r="C184" t="str">
            <v>Cartera Empresas</v>
          </cell>
          <cell r="E184">
            <v>0</v>
          </cell>
          <cell r="F184">
            <v>0</v>
          </cell>
          <cell r="G184">
            <v>0</v>
          </cell>
          <cell r="H184">
            <v>0</v>
          </cell>
          <cell r="I184">
            <v>0</v>
          </cell>
          <cell r="J184">
            <v>0</v>
          </cell>
          <cell r="K184">
            <v>0</v>
          </cell>
          <cell r="L184">
            <v>0</v>
          </cell>
          <cell r="M184">
            <v>0</v>
          </cell>
          <cell r="N184">
            <v>0</v>
          </cell>
          <cell r="O184">
            <v>6.7784746861092038E-2</v>
          </cell>
          <cell r="P184">
            <v>6.1585111458035691E-3</v>
          </cell>
          <cell r="Q184">
            <v>1.8290072094362397E-7</v>
          </cell>
          <cell r="R184">
            <v>8.3149801099885456E-5</v>
          </cell>
          <cell r="S184">
            <v>-5.1279885660214519E-4</v>
          </cell>
          <cell r="T184">
            <v>-2.0221221383259769E-4</v>
          </cell>
          <cell r="U184">
            <v>-1.0227698149449516E-4</v>
          </cell>
          <cell r="V184">
            <v>1.3158436912260874E-3</v>
          </cell>
          <cell r="W184">
            <v>-1.542733495582746E-3</v>
          </cell>
          <cell r="X184">
            <v>-2.1913999577091725E-4</v>
          </cell>
          <cell r="Y184">
            <v>-1.2777333710289884E-4</v>
          </cell>
          <cell r="Z184">
            <v>-5.1165193018370969E-6</v>
          </cell>
          <cell r="AA184">
            <v>5.0366760571282643E-5</v>
          </cell>
          <cell r="AB184">
            <v>-2.3497376353492916E-4</v>
          </cell>
          <cell r="AC184">
            <v>-1.9105898687532541E-5</v>
          </cell>
          <cell r="AD184">
            <v>-4.9899259092066328E-4</v>
          </cell>
          <cell r="AE184">
            <v>4.3812053518957339E-5</v>
          </cell>
          <cell r="AF184">
            <v>-5.8424112879430778E-4</v>
          </cell>
          <cell r="AG184">
            <v>-3.4567106964099314E-4</v>
          </cell>
          <cell r="AH184">
            <v>-3.343505926759055E-4</v>
          </cell>
          <cell r="AI184">
            <v>2.7600273330388725E-4</v>
          </cell>
          <cell r="AJ184">
            <v>-5.3821687260414974E-4</v>
          </cell>
          <cell r="AK184">
            <v>-5.9448009645428346E-4</v>
          </cell>
          <cell r="AL184">
            <v>-6.7260659650894561E-4</v>
          </cell>
          <cell r="AM184">
            <v>-7.9145745400212297E-4</v>
          </cell>
          <cell r="AN184">
            <v>-7.8886248459160424E-4</v>
          </cell>
          <cell r="AO184">
            <v>-7.4415405397745826E-4</v>
          </cell>
          <cell r="AP184">
            <v>-3.3579206364627023E-4</v>
          </cell>
          <cell r="AQ184">
            <v>-5.9157640207131712E-4</v>
          </cell>
          <cell r="AR184">
            <v>-5.4881551219048558E-3</v>
          </cell>
          <cell r="AS184">
            <v>-5.7449220105334556E-3</v>
          </cell>
          <cell r="AT184">
            <v>-5.811312791498352E-3</v>
          </cell>
          <cell r="AU184">
            <v>-6.0427656463826404E-3</v>
          </cell>
          <cell r="AV184">
            <v>-5.5426444655066812E-3</v>
          </cell>
          <cell r="AW184">
            <v>-5.3614540984561268E-3</v>
          </cell>
          <cell r="AX184">
            <v>-5.4513105338123459E-3</v>
          </cell>
          <cell r="AY184">
            <v>-5.4744515777802559E-3</v>
          </cell>
          <cell r="AZ184">
            <v>-4.9968749933525861E-3</v>
          </cell>
          <cell r="BA184">
            <v>-5.3626068778204593E-3</v>
          </cell>
          <cell r="BB184">
            <v>-5.3451519917174384E-3</v>
          </cell>
          <cell r="BC184">
            <v>-5.3451508283615112E-3</v>
          </cell>
          <cell r="BD184">
            <v>-5.3451508283615112E-3</v>
          </cell>
          <cell r="BE184">
            <v>-5.3451508283615112E-3</v>
          </cell>
          <cell r="BF184">
            <v>-5.3451508283615112E-3</v>
          </cell>
          <cell r="BG184">
            <v>-5.3451508283615112E-3</v>
          </cell>
          <cell r="BH184">
            <v>-5.3451508283615112E-3</v>
          </cell>
          <cell r="BI184">
            <v>-5.3451508283615112E-3</v>
          </cell>
          <cell r="BJ184">
            <v>-5.3451508283615112E-3</v>
          </cell>
        </row>
        <row r="185">
          <cell r="B185">
            <v>151</v>
          </cell>
          <cell r="C185" t="str">
            <v>Cartera Entidades Financieras</v>
          </cell>
          <cell r="E185">
            <v>0</v>
          </cell>
          <cell r="F185">
            <v>0</v>
          </cell>
          <cell r="G185">
            <v>0</v>
          </cell>
          <cell r="H185">
            <v>0</v>
          </cell>
          <cell r="I185">
            <v>0</v>
          </cell>
          <cell r="J185">
            <v>0</v>
          </cell>
          <cell r="K185">
            <v>0</v>
          </cell>
          <cell r="L185">
            <v>0</v>
          </cell>
          <cell r="M185">
            <v>0</v>
          </cell>
          <cell r="N185">
            <v>0</v>
          </cell>
          <cell r="O185">
            <v>5.8566083985216115E-2</v>
          </cell>
          <cell r="P185">
            <v>5.427631661123665E-3</v>
          </cell>
          <cell r="Q185">
            <v>4.7423884790790127E-3</v>
          </cell>
          <cell r="R185">
            <v>5.712967673698166E-3</v>
          </cell>
          <cell r="S185">
            <v>5.560410326672191E-3</v>
          </cell>
          <cell r="T185">
            <v>4.800752973393288E-3</v>
          </cell>
          <cell r="U185">
            <v>6.0940243589027582E-3</v>
          </cell>
          <cell r="V185">
            <v>-3.4347920962720088E-2</v>
          </cell>
          <cell r="W185">
            <v>-4.4278964553832664E-3</v>
          </cell>
          <cell r="X185">
            <v>4.6132404162914017E-3</v>
          </cell>
          <cell r="Y185">
            <v>3.0412801808142598E-4</v>
          </cell>
          <cell r="Z185">
            <v>1.0037336417867276E-3</v>
          </cell>
          <cell r="AA185">
            <v>4.3115665410965731E-4</v>
          </cell>
          <cell r="AB185">
            <v>-5.0521839044347788E-4</v>
          </cell>
          <cell r="AC185">
            <v>-2.3065195215956208E-3</v>
          </cell>
          <cell r="AD185">
            <v>7.324263476381071E-4</v>
          </cell>
          <cell r="AE185">
            <v>5.5376586003546419E-4</v>
          </cell>
          <cell r="AF185">
            <v>3.3704367318569683E-4</v>
          </cell>
          <cell r="AG185">
            <v>4.1054075639754967E-4</v>
          </cell>
          <cell r="AH185">
            <v>-1.0086798705412903E-3</v>
          </cell>
          <cell r="AI185">
            <v>1.6378261079012107E-4</v>
          </cell>
          <cell r="AJ185">
            <v>-1.9731118748286328E-3</v>
          </cell>
          <cell r="AK185">
            <v>-2.7578980205382117E-3</v>
          </cell>
          <cell r="AL185">
            <v>-1.937418843957095E-3</v>
          </cell>
          <cell r="AM185">
            <v>-1.5784897828760511E-3</v>
          </cell>
          <cell r="AN185">
            <v>-4.5521922643976254E-4</v>
          </cell>
          <cell r="AO185">
            <v>8.4606177039309172E-4</v>
          </cell>
          <cell r="AP185">
            <v>-9.5469688421138954E-4</v>
          </cell>
          <cell r="AQ185">
            <v>-1.4459405308743095E-3</v>
          </cell>
          <cell r="AR185">
            <v>-4.293074733874476E-3</v>
          </cell>
          <cell r="AS185">
            <v>-5.0899124942553192E-3</v>
          </cell>
          <cell r="AT185">
            <v>-4.5628479368088615E-3</v>
          </cell>
          <cell r="AU185">
            <v>-4.3955756938545143E-3</v>
          </cell>
          <cell r="AV185">
            <v>-3.2667446361921565E-3</v>
          </cell>
          <cell r="AW185">
            <v>-2.6635731497085015E-3</v>
          </cell>
          <cell r="AX185">
            <v>-3.3773442669330564E-3</v>
          </cell>
          <cell r="AY185">
            <v>-3.3825832336911513E-3</v>
          </cell>
          <cell r="AZ185">
            <v>-3.758232674877E-3</v>
          </cell>
          <cell r="BA185">
            <v>-3.9124069743566685E-3</v>
          </cell>
          <cell r="BB185">
            <v>-4.2471066948496271E-3</v>
          </cell>
          <cell r="BC185">
            <v>-4.2471066117286682E-3</v>
          </cell>
          <cell r="BD185">
            <v>-4.2471066117286682E-3</v>
          </cell>
          <cell r="BE185">
            <v>-4.2471066117286682E-3</v>
          </cell>
          <cell r="BF185">
            <v>-4.2471066117286682E-3</v>
          </cell>
          <cell r="BG185">
            <v>-4.2471066117286682E-3</v>
          </cell>
          <cell r="BH185">
            <v>-4.2471066117286682E-3</v>
          </cell>
          <cell r="BI185">
            <v>-4.2471066117286682E-3</v>
          </cell>
          <cell r="BJ185">
            <v>-4.2471066117286682E-3</v>
          </cell>
        </row>
        <row r="186">
          <cell r="B186">
            <v>152</v>
          </cell>
          <cell r="C186" t="str">
            <v>Cartera Bancarias</v>
          </cell>
          <cell r="E186">
            <v>0</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v>0</v>
          </cell>
          <cell r="AG186">
            <v>0</v>
          </cell>
          <cell r="AH186">
            <v>0</v>
          </cell>
          <cell r="AI186">
            <v>0</v>
          </cell>
          <cell r="AJ186">
            <v>0</v>
          </cell>
          <cell r="AK186">
            <v>0</v>
          </cell>
          <cell r="AL186">
            <v>0</v>
          </cell>
          <cell r="AM186">
            <v>0</v>
          </cell>
          <cell r="AN186">
            <v>0</v>
          </cell>
          <cell r="AO186">
            <v>0</v>
          </cell>
          <cell r="AP186">
            <v>0</v>
          </cell>
          <cell r="AQ186">
            <v>0</v>
          </cell>
          <cell r="AR186">
            <v>0</v>
          </cell>
          <cell r="AS186">
            <v>0</v>
          </cell>
          <cell r="AT186">
            <v>0</v>
          </cell>
          <cell r="AU186">
            <v>0</v>
          </cell>
          <cell r="AV186">
            <v>0</v>
          </cell>
          <cell r="AW186">
            <v>0</v>
          </cell>
          <cell r="AX186">
            <v>0</v>
          </cell>
          <cell r="AY186">
            <v>0</v>
          </cell>
          <cell r="AZ186">
            <v>0</v>
          </cell>
          <cell r="BA186">
            <v>0</v>
          </cell>
          <cell r="BB186">
            <v>0</v>
          </cell>
          <cell r="BC186">
            <v>0</v>
          </cell>
          <cell r="BD186">
            <v>0</v>
          </cell>
          <cell r="BE186">
            <v>0</v>
          </cell>
          <cell r="BF186">
            <v>0</v>
          </cell>
          <cell r="BG186">
            <v>0</v>
          </cell>
          <cell r="BH186">
            <v>0</v>
          </cell>
          <cell r="BI186">
            <v>0</v>
          </cell>
          <cell r="BJ186">
            <v>0</v>
          </cell>
        </row>
        <row r="187">
          <cell r="B187">
            <v>153</v>
          </cell>
          <cell r="C187" t="str">
            <v>Cartera No Bancarias</v>
          </cell>
          <cell r="E187">
            <v>0</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v>0</v>
          </cell>
          <cell r="AG187">
            <v>0</v>
          </cell>
          <cell r="AH187">
            <v>0</v>
          </cell>
          <cell r="AI187">
            <v>0</v>
          </cell>
          <cell r="AJ187">
            <v>0</v>
          </cell>
          <cell r="AK187">
            <v>0</v>
          </cell>
          <cell r="AL187">
            <v>0</v>
          </cell>
          <cell r="AM187">
            <v>0</v>
          </cell>
          <cell r="AN187">
            <v>0</v>
          </cell>
          <cell r="AO187">
            <v>0</v>
          </cell>
          <cell r="AP187">
            <v>0</v>
          </cell>
          <cell r="AQ187">
            <v>0</v>
          </cell>
          <cell r="AR187">
            <v>0</v>
          </cell>
          <cell r="AS187">
            <v>0</v>
          </cell>
          <cell r="AT187">
            <v>0</v>
          </cell>
          <cell r="AU187">
            <v>0</v>
          </cell>
          <cell r="AV187">
            <v>0</v>
          </cell>
          <cell r="AW187">
            <v>0</v>
          </cell>
          <cell r="AX187">
            <v>0</v>
          </cell>
          <cell r="AY187">
            <v>0</v>
          </cell>
          <cell r="AZ187">
            <v>0</v>
          </cell>
          <cell r="BA187">
            <v>0</v>
          </cell>
          <cell r="BB187">
            <v>0</v>
          </cell>
          <cell r="BC187">
            <v>0</v>
          </cell>
          <cell r="BD187">
            <v>0</v>
          </cell>
          <cell r="BE187">
            <v>0</v>
          </cell>
          <cell r="BF187">
            <v>0</v>
          </cell>
          <cell r="BG187">
            <v>0</v>
          </cell>
          <cell r="BH187">
            <v>0</v>
          </cell>
          <cell r="BI187">
            <v>0</v>
          </cell>
          <cell r="BJ187">
            <v>0</v>
          </cell>
        </row>
        <row r="188">
          <cell r="B188">
            <v>154</v>
          </cell>
          <cell r="C188" t="str">
            <v>Cartera Entidades Gubernamentales</v>
          </cell>
          <cell r="E188">
            <v>0</v>
          </cell>
          <cell r="F188">
            <v>0</v>
          </cell>
          <cell r="G188">
            <v>0</v>
          </cell>
          <cell r="H188">
            <v>0</v>
          </cell>
          <cell r="I188">
            <v>0</v>
          </cell>
          <cell r="J188">
            <v>0</v>
          </cell>
          <cell r="K188">
            <v>0</v>
          </cell>
          <cell r="L188">
            <v>0</v>
          </cell>
          <cell r="M188">
            <v>0</v>
          </cell>
          <cell r="N188">
            <v>0</v>
          </cell>
          <cell r="O188">
            <v>5.3557552613646503E-2</v>
          </cell>
          <cell r="P188">
            <v>5.1160724083564174E-3</v>
          </cell>
          <cell r="Q188">
            <v>7.3293717177541629E-5</v>
          </cell>
          <cell r="R188">
            <v>2.3927328033121475E-4</v>
          </cell>
          <cell r="S188">
            <v>1.9411870914232826E-4</v>
          </cell>
          <cell r="T188">
            <v>-9.5594780293618842E-5</v>
          </cell>
          <cell r="U188">
            <v>-3.8879867441057869E-4</v>
          </cell>
          <cell r="V188">
            <v>1.9755781296734026E-4</v>
          </cell>
          <cell r="W188">
            <v>4.3158560744569405E-3</v>
          </cell>
          <cell r="X188">
            <v>-3.6415269616093884E-3</v>
          </cell>
          <cell r="Y188">
            <v>2.758810256420427E-4</v>
          </cell>
          <cell r="Z188">
            <v>5.8900035025613584E-4</v>
          </cell>
          <cell r="AA188">
            <v>4.1356616190577067E-5</v>
          </cell>
          <cell r="AB188">
            <v>-1.5085655665642711E-4</v>
          </cell>
          <cell r="AC188">
            <v>1.8080088057662036E-5</v>
          </cell>
          <cell r="AD188">
            <v>-1.5884938046658442E-4</v>
          </cell>
          <cell r="AE188">
            <v>-1.0829089814979459E-4</v>
          </cell>
          <cell r="AF188">
            <v>-1.9960541668234688E-4</v>
          </cell>
          <cell r="AG188">
            <v>1.234792970435869E-4</v>
          </cell>
          <cell r="AH188">
            <v>-3.0840097960808943E-4</v>
          </cell>
          <cell r="AI188">
            <v>-1.243815759238362E-4</v>
          </cell>
          <cell r="AJ188">
            <v>-1.2173351564736951E-3</v>
          </cell>
          <cell r="AK188">
            <v>-5.207065707616837E-4</v>
          </cell>
          <cell r="AL188">
            <v>-5.4986077970748531E-4</v>
          </cell>
          <cell r="AM188">
            <v>-5.2646054521118119E-4</v>
          </cell>
          <cell r="AN188">
            <v>-4.046334079765776E-4</v>
          </cell>
          <cell r="AO188">
            <v>-4.2620558022257726E-4</v>
          </cell>
          <cell r="AP188">
            <v>-3.8014306413559906E-4</v>
          </cell>
          <cell r="AQ188">
            <v>-3.8930195419031866E-4</v>
          </cell>
          <cell r="AR188">
            <v>-4.6532015030494728E-3</v>
          </cell>
          <cell r="AS188">
            <v>-4.9907412935163847E-3</v>
          </cell>
          <cell r="AT188">
            <v>-4.7371880191192442E-3</v>
          </cell>
          <cell r="AU188">
            <v>-4.5552759118811445E-3</v>
          </cell>
          <cell r="AV188">
            <v>-4.6773966335465073E-3</v>
          </cell>
          <cell r="AW188">
            <v>-4.5195059351743234E-3</v>
          </cell>
          <cell r="AX188">
            <v>-4.6167581355270534E-3</v>
          </cell>
          <cell r="AY188">
            <v>-4.5776613061059845E-3</v>
          </cell>
          <cell r="AZ188">
            <v>-4.2848691491717914E-3</v>
          </cell>
          <cell r="BA188">
            <v>-4.6157373304878766E-3</v>
          </cell>
          <cell r="BB188">
            <v>-4.3798267246217383E-3</v>
          </cell>
          <cell r="BC188">
            <v>-4.3798238039016724E-3</v>
          </cell>
          <cell r="BD188">
            <v>-4.3798238039016724E-3</v>
          </cell>
          <cell r="BE188">
            <v>-4.3798238039016724E-3</v>
          </cell>
          <cell r="BF188">
            <v>-4.3798238039016724E-3</v>
          </cell>
          <cell r="BG188">
            <v>-4.3798238039016724E-3</v>
          </cell>
          <cell r="BH188">
            <v>-4.3798238039016724E-3</v>
          </cell>
          <cell r="BI188">
            <v>-4.3798238039016724E-3</v>
          </cell>
          <cell r="BJ188">
            <v>-4.3798238039016724E-3</v>
          </cell>
        </row>
        <row r="189">
          <cell r="B189">
            <v>155</v>
          </cell>
          <cell r="C189" t="str">
            <v>Cartera Estados y Municipios</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v>0</v>
          </cell>
          <cell r="AG189">
            <v>0</v>
          </cell>
          <cell r="AH189">
            <v>0</v>
          </cell>
          <cell r="AI189">
            <v>0</v>
          </cell>
          <cell r="AJ189">
            <v>0</v>
          </cell>
          <cell r="AK189">
            <v>0</v>
          </cell>
          <cell r="AL189">
            <v>0</v>
          </cell>
          <cell r="AM189">
            <v>0</v>
          </cell>
          <cell r="AN189">
            <v>0</v>
          </cell>
          <cell r="AO189">
            <v>0</v>
          </cell>
          <cell r="AP189">
            <v>0</v>
          </cell>
          <cell r="AQ189">
            <v>0</v>
          </cell>
          <cell r="AR189">
            <v>0</v>
          </cell>
          <cell r="AS189">
            <v>0</v>
          </cell>
          <cell r="AT189">
            <v>0</v>
          </cell>
          <cell r="AU189">
            <v>0</v>
          </cell>
          <cell r="AV189">
            <v>0</v>
          </cell>
          <cell r="AW189">
            <v>0</v>
          </cell>
          <cell r="AX189">
            <v>0</v>
          </cell>
          <cell r="AY189">
            <v>0</v>
          </cell>
          <cell r="AZ189">
            <v>0</v>
          </cell>
          <cell r="BA189">
            <v>0</v>
          </cell>
          <cell r="BB189">
            <v>0</v>
          </cell>
          <cell r="BC189">
            <v>0</v>
          </cell>
          <cell r="BD189">
            <v>0</v>
          </cell>
          <cell r="BE189">
            <v>0</v>
          </cell>
          <cell r="BF189">
            <v>0</v>
          </cell>
          <cell r="BG189">
            <v>0</v>
          </cell>
          <cell r="BH189">
            <v>0</v>
          </cell>
          <cell r="BI189">
            <v>0</v>
          </cell>
          <cell r="BJ189">
            <v>0</v>
          </cell>
        </row>
        <row r="190">
          <cell r="B190">
            <v>156</v>
          </cell>
          <cell r="C190" t="str">
            <v>Cartera Gubernamental Otros</v>
          </cell>
          <cell r="E190">
            <v>0</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v>0</v>
          </cell>
          <cell r="AG190">
            <v>0</v>
          </cell>
          <cell r="AH190">
            <v>0</v>
          </cell>
          <cell r="AI190">
            <v>0</v>
          </cell>
          <cell r="AJ190">
            <v>0</v>
          </cell>
          <cell r="AK190">
            <v>0</v>
          </cell>
          <cell r="AL190">
            <v>0</v>
          </cell>
          <cell r="AM190">
            <v>0</v>
          </cell>
          <cell r="AN190">
            <v>0</v>
          </cell>
          <cell r="AO190">
            <v>0</v>
          </cell>
          <cell r="AP190">
            <v>0</v>
          </cell>
          <cell r="AQ190">
            <v>0</v>
          </cell>
          <cell r="AR190">
            <v>0</v>
          </cell>
          <cell r="AS190">
            <v>0</v>
          </cell>
          <cell r="AT190">
            <v>0</v>
          </cell>
          <cell r="AU190">
            <v>0</v>
          </cell>
          <cell r="AV190">
            <v>0</v>
          </cell>
          <cell r="AW190">
            <v>0</v>
          </cell>
          <cell r="AX190">
            <v>0</v>
          </cell>
          <cell r="AY190">
            <v>0</v>
          </cell>
          <cell r="AZ190">
            <v>0</v>
          </cell>
          <cell r="BA190">
            <v>0</v>
          </cell>
          <cell r="BB190">
            <v>0</v>
          </cell>
          <cell r="BC190">
            <v>0</v>
          </cell>
          <cell r="BD190">
            <v>0</v>
          </cell>
          <cell r="BE190">
            <v>0</v>
          </cell>
          <cell r="BF190">
            <v>0</v>
          </cell>
          <cell r="BG190">
            <v>0</v>
          </cell>
          <cell r="BH190">
            <v>0</v>
          </cell>
          <cell r="BI190">
            <v>0</v>
          </cell>
          <cell r="BJ190">
            <v>0</v>
          </cell>
        </row>
        <row r="191">
          <cell r="B191">
            <v>157</v>
          </cell>
          <cell r="C191" t="str">
            <v>Cartera Consumo</v>
          </cell>
          <cell r="E191">
            <v>0</v>
          </cell>
          <cell r="F191">
            <v>0</v>
          </cell>
          <cell r="G191">
            <v>0</v>
          </cell>
          <cell r="H191">
            <v>0</v>
          </cell>
          <cell r="I191">
            <v>0</v>
          </cell>
          <cell r="J191">
            <v>0</v>
          </cell>
          <cell r="K191">
            <v>0</v>
          </cell>
          <cell r="L191">
            <v>0</v>
          </cell>
          <cell r="M191">
            <v>0</v>
          </cell>
          <cell r="N191">
            <v>0</v>
          </cell>
          <cell r="O191">
            <v>0.22444776618430509</v>
          </cell>
          <cell r="P191">
            <v>1.8835570707558258E-2</v>
          </cell>
          <cell r="Q191">
            <v>-5.8022159126816519E-4</v>
          </cell>
          <cell r="R191">
            <v>-1.1723526761694414E-3</v>
          </cell>
          <cell r="S191">
            <v>-5.0930818320119031E-4</v>
          </cell>
          <cell r="T191">
            <v>-8.7090766665937069E-5</v>
          </cell>
          <cell r="U191">
            <v>-9.109917801448375E-4</v>
          </cell>
          <cell r="V191">
            <v>-5.4192017716417351E-4</v>
          </cell>
          <cell r="W191">
            <v>-6.3293064007821642E-4</v>
          </cell>
          <cell r="X191">
            <v>7.5006616849426777E-4</v>
          </cell>
          <cell r="Y191">
            <v>-5.41303178264535E-4</v>
          </cell>
          <cell r="Z191">
            <v>-5.385432712648186E-4</v>
          </cell>
          <cell r="AA191">
            <v>1.8381442002501913E-5</v>
          </cell>
          <cell r="AB191">
            <v>-5.7159502032769205E-4</v>
          </cell>
          <cell r="AC191">
            <v>-5.1386790227994639E-4</v>
          </cell>
          <cell r="AD191">
            <v>1.9373038380338103E-4</v>
          </cell>
          <cell r="AE191">
            <v>1.6788763220726421E-4</v>
          </cell>
          <cell r="AF191">
            <v>2.4117825213132438E-4</v>
          </cell>
          <cell r="AG191">
            <v>-1.6545109416360448E-4</v>
          </cell>
          <cell r="AH191">
            <v>-3.1097933805102063E-4</v>
          </cell>
          <cell r="AI191">
            <v>2.5843920650470142E-5</v>
          </cell>
          <cell r="AJ191">
            <v>-8.9319105706986424E-4</v>
          </cell>
          <cell r="AK191">
            <v>3.5603454866386941E-4</v>
          </cell>
          <cell r="AL191">
            <v>-1.7179139844114566E-5</v>
          </cell>
          <cell r="AM191">
            <v>1.0217804391432495E-4</v>
          </cell>
          <cell r="AN191">
            <v>5.6069337439840217E-4</v>
          </cell>
          <cell r="AO191">
            <v>9.886933154464872E-4</v>
          </cell>
          <cell r="AP191">
            <v>9.2040411091284802E-4</v>
          </cell>
          <cell r="AQ191">
            <v>6.1966767680193824E-4</v>
          </cell>
          <cell r="AR191">
            <v>-2.0590680978529674E-2</v>
          </cell>
          <cell r="AS191">
            <v>-1.9170443734218695E-2</v>
          </cell>
          <cell r="AT191">
            <v>-1.9444253706018572E-2</v>
          </cell>
          <cell r="AU191">
            <v>-1.9864462152600543E-2</v>
          </cell>
          <cell r="AV191">
            <v>-1.9601034919235844E-2</v>
          </cell>
          <cell r="AW191">
            <v>-2.0200532493167125E-2</v>
          </cell>
          <cell r="AX191">
            <v>-1.9580856723246443E-2</v>
          </cell>
          <cell r="AY191">
            <v>-2.001760103475024E-2</v>
          </cell>
          <cell r="AZ191">
            <v>-2.0552394340413435E-2</v>
          </cell>
          <cell r="BA191">
            <v>-1.999380723848751E-2</v>
          </cell>
          <cell r="BB191">
            <v>-2.0645962138970256E-2</v>
          </cell>
          <cell r="BC191">
            <v>-2.0645961165428162E-2</v>
          </cell>
          <cell r="BD191">
            <v>-2.0645961165428162E-2</v>
          </cell>
          <cell r="BE191">
            <v>-2.0645961165428162E-2</v>
          </cell>
          <cell r="BF191">
            <v>-2.0645961165428162E-2</v>
          </cell>
          <cell r="BG191">
            <v>-2.0645961165428162E-2</v>
          </cell>
          <cell r="BH191">
            <v>-2.0645961165428162E-2</v>
          </cell>
          <cell r="BI191">
            <v>-2.0645961165428162E-2</v>
          </cell>
          <cell r="BJ191">
            <v>-2.0645961165428162E-2</v>
          </cell>
        </row>
        <row r="192">
          <cell r="B192">
            <v>158</v>
          </cell>
          <cell r="C192" t="str">
            <v>Cartera TDC</v>
          </cell>
          <cell r="E192">
            <v>0</v>
          </cell>
          <cell r="F192">
            <v>0</v>
          </cell>
          <cell r="G192">
            <v>0</v>
          </cell>
          <cell r="H192">
            <v>0</v>
          </cell>
          <cell r="I192">
            <v>0</v>
          </cell>
          <cell r="J192">
            <v>0</v>
          </cell>
          <cell r="K192">
            <v>0</v>
          </cell>
          <cell r="L192">
            <v>0</v>
          </cell>
          <cell r="M192">
            <v>0</v>
          </cell>
          <cell r="N192">
            <v>0</v>
          </cell>
          <cell r="O192">
            <v>0.24032362836313054</v>
          </cell>
          <cell r="P192">
            <v>2.0913160809805542E-2</v>
          </cell>
          <cell r="Q192">
            <v>-1.0494174351813879E-3</v>
          </cell>
          <cell r="R192">
            <v>-1.4702221313283026E-3</v>
          </cell>
          <cell r="S192">
            <v>-1.1091408283062099E-3</v>
          </cell>
          <cell r="T192">
            <v>-2.0836968836879244E-4</v>
          </cell>
          <cell r="U192">
            <v>-1.4475119649248747E-3</v>
          </cell>
          <cell r="V192">
            <v>-7.8493273940305475E-4</v>
          </cell>
          <cell r="W192">
            <v>-9.9093549082363008E-4</v>
          </cell>
          <cell r="X192">
            <v>1.381860756874187E-3</v>
          </cell>
          <cell r="Y192">
            <v>-9.9778688888368938E-4</v>
          </cell>
          <cell r="Z192">
            <v>-5.5686499759560748E-4</v>
          </cell>
          <cell r="AA192">
            <v>8.719809158750369E-4</v>
          </cell>
          <cell r="AB192">
            <v>-3.5271913348849937E-4</v>
          </cell>
          <cell r="AC192">
            <v>-2.6779815542909979E-4</v>
          </cell>
          <cell r="AD192">
            <v>2.2712443476813338E-4</v>
          </cell>
          <cell r="AE192">
            <v>9.8377240322355952E-4</v>
          </cell>
          <cell r="AF192">
            <v>1.0270604021305196E-3</v>
          </cell>
          <cell r="AG192">
            <v>1.0320799691194149E-3</v>
          </cell>
          <cell r="AH192">
            <v>3.953423744367246E-4</v>
          </cell>
          <cell r="AI192">
            <v>5.3333049489573403E-4</v>
          </cell>
          <cell r="AJ192">
            <v>-6.7086796456300446E-4</v>
          </cell>
          <cell r="AK192">
            <v>1.0224312906739752E-3</v>
          </cell>
          <cell r="AL192">
            <v>9.8766934854777055E-5</v>
          </cell>
          <cell r="AM192">
            <v>1.4836511485782911E-4</v>
          </cell>
          <cell r="AN192">
            <v>9.0712309560736504E-4</v>
          </cell>
          <cell r="AO192">
            <v>1.5255502339228122E-3</v>
          </cell>
          <cell r="AP192">
            <v>1.6833678264212559E-3</v>
          </cell>
          <cell r="AQ192">
            <v>1.1887991700852973E-3</v>
          </cell>
          <cell r="AR192">
            <v>-2.2904355818011618E-2</v>
          </cell>
          <cell r="AS192">
            <v>-2.1662098996209356E-2</v>
          </cell>
          <cell r="AT192">
            <v>-2.157794869736171E-2</v>
          </cell>
          <cell r="AU192">
            <v>-2.161743913223696E-2</v>
          </cell>
          <cell r="AV192">
            <v>-2.1184531198373574E-2</v>
          </cell>
          <cell r="AW192">
            <v>-2.2168210328160298E-2</v>
          </cell>
          <cell r="AX192">
            <v>-2.1348826160599826E-2</v>
          </cell>
          <cell r="AY192">
            <v>-2.1660218297824455E-2</v>
          </cell>
          <cell r="AZ192">
            <v>-2.2662256301898748E-2</v>
          </cell>
          <cell r="BA192">
            <v>-2.1605587579811236E-2</v>
          </cell>
          <cell r="BB192">
            <v>-2.2985174816086026E-2</v>
          </cell>
          <cell r="BC192">
            <v>-2.2985160350799561E-2</v>
          </cell>
          <cell r="BD192">
            <v>-2.2985160350799561E-2</v>
          </cell>
          <cell r="BE192">
            <v>-2.2985160350799561E-2</v>
          </cell>
          <cell r="BF192">
            <v>-2.2985160350799561E-2</v>
          </cell>
          <cell r="BG192">
            <v>-2.2985160350799561E-2</v>
          </cell>
          <cell r="BH192">
            <v>-2.2985160350799561E-2</v>
          </cell>
          <cell r="BI192">
            <v>-2.2985160350799561E-2</v>
          </cell>
          <cell r="BJ192">
            <v>-2.2985160350799561E-2</v>
          </cell>
        </row>
        <row r="193">
          <cell r="B193">
            <v>159</v>
          </cell>
          <cell r="C193" t="str">
            <v>Cartera Personales</v>
          </cell>
          <cell r="E193">
            <v>0</v>
          </cell>
          <cell r="F193">
            <v>0</v>
          </cell>
          <cell r="G193">
            <v>0</v>
          </cell>
          <cell r="H193">
            <v>0</v>
          </cell>
          <cell r="I193">
            <v>0</v>
          </cell>
          <cell r="J193">
            <v>0</v>
          </cell>
          <cell r="K193">
            <v>0</v>
          </cell>
          <cell r="L193">
            <v>0</v>
          </cell>
          <cell r="M193">
            <v>0</v>
          </cell>
          <cell r="N193">
            <v>0</v>
          </cell>
          <cell r="O193">
            <v>0.24968647187447188</v>
          </cell>
          <cell r="P193">
            <v>1.8486951895238496E-2</v>
          </cell>
          <cell r="Q193">
            <v>0.10902562228569423</v>
          </cell>
          <cell r="R193">
            <v>-2.9837659597688471E-3</v>
          </cell>
          <cell r="S193">
            <v>-4.1902221216316093E-2</v>
          </cell>
          <cell r="T193">
            <v>4.6993926317999923E-2</v>
          </cell>
          <cell r="U193">
            <v>-4.7552060424985387E-2</v>
          </cell>
          <cell r="V193">
            <v>-2.1087165769491101E-3</v>
          </cell>
          <cell r="W193">
            <v>3.5360625936567969E-3</v>
          </cell>
          <cell r="X193">
            <v>-1.2598671198906786E-3</v>
          </cell>
          <cell r="Y193">
            <v>-8.964096868300242E-4</v>
          </cell>
          <cell r="Z193">
            <v>-4.4214233788787916E-2</v>
          </cell>
          <cell r="AA193">
            <v>-5.1112606771558378E-4</v>
          </cell>
          <cell r="AB193">
            <v>-1.8898601270225801E-3</v>
          </cell>
          <cell r="AC193">
            <v>-1.5501540068971753E-3</v>
          </cell>
          <cell r="AD193">
            <v>1.5559200784803218E-3</v>
          </cell>
          <cell r="AE193">
            <v>-9.6336019641020676E-3</v>
          </cell>
          <cell r="AF193">
            <v>1.2818237479984562E-3</v>
          </cell>
          <cell r="AG193">
            <v>-3.0900629465145935E-3</v>
          </cell>
          <cell r="AH193">
            <v>-2.5422663275559421E-3</v>
          </cell>
          <cell r="AI193">
            <v>-1.0687415790351928E-3</v>
          </cell>
          <cell r="AJ193">
            <v>-2.0795547015901028E-3</v>
          </cell>
          <cell r="AK193">
            <v>-4.3939103436713145E-4</v>
          </cell>
          <cell r="AL193">
            <v>5.6711258472058601E-4</v>
          </cell>
          <cell r="AM193">
            <v>6.5452657289410965E-4</v>
          </cell>
          <cell r="AN193">
            <v>1.0949865650043411E-3</v>
          </cell>
          <cell r="AO193">
            <v>8.6775431269286996E-4</v>
          </cell>
          <cell r="AP193">
            <v>8.5817365793783296E-4</v>
          </cell>
          <cell r="AQ193">
            <v>4.4643409799716149E-4</v>
          </cell>
          <cell r="AR193">
            <v>-2.213714823274035E-2</v>
          </cell>
          <cell r="AS193">
            <v>-2.1109652481872604E-2</v>
          </cell>
          <cell r="AT193">
            <v>-2.1592883919758887E-2</v>
          </cell>
          <cell r="AU193">
            <v>-2.2339205114489447E-2</v>
          </cell>
          <cell r="AV193">
            <v>-2.226910208076302E-2</v>
          </cell>
          <cell r="AW193">
            <v>-2.2360972790848116E-2</v>
          </cell>
          <cell r="AX193">
            <v>-2.3460146090864567E-2</v>
          </cell>
          <cell r="AY193">
            <v>-2.3290890579908546E-2</v>
          </cell>
          <cell r="AZ193">
            <v>-2.3118988830347367E-2</v>
          </cell>
          <cell r="BA193">
            <v>-2.3382310455495769E-2</v>
          </cell>
          <cell r="BB193">
            <v>-2.3282976323332212E-2</v>
          </cell>
          <cell r="BC193">
            <v>-2.32829749584198E-2</v>
          </cell>
          <cell r="BD193">
            <v>-2.32829749584198E-2</v>
          </cell>
          <cell r="BE193">
            <v>-2.32829749584198E-2</v>
          </cell>
          <cell r="BF193">
            <v>-2.32829749584198E-2</v>
          </cell>
          <cell r="BG193">
            <v>-2.32829749584198E-2</v>
          </cell>
          <cell r="BH193">
            <v>-2.32829749584198E-2</v>
          </cell>
          <cell r="BI193">
            <v>-2.32829749584198E-2</v>
          </cell>
          <cell r="BJ193">
            <v>-2.32829749584198E-2</v>
          </cell>
        </row>
        <row r="194">
          <cell r="B194">
            <v>160</v>
          </cell>
          <cell r="C194" t="str">
            <v>Cartera Nómina</v>
          </cell>
          <cell r="E194">
            <v>0</v>
          </cell>
          <cell r="F194">
            <v>0</v>
          </cell>
          <cell r="G194">
            <v>0</v>
          </cell>
          <cell r="H194">
            <v>0</v>
          </cell>
          <cell r="I194">
            <v>0</v>
          </cell>
          <cell r="J194">
            <v>0</v>
          </cell>
          <cell r="K194">
            <v>0</v>
          </cell>
          <cell r="L194">
            <v>0</v>
          </cell>
          <cell r="M194">
            <v>0</v>
          </cell>
          <cell r="N194">
            <v>0</v>
          </cell>
          <cell r="O194">
            <v>0.25630401381168294</v>
          </cell>
          <cell r="P194">
            <v>2.0355850411203413E-2</v>
          </cell>
          <cell r="Q194">
            <v>-3.6930874073770048E-2</v>
          </cell>
          <cell r="R194">
            <v>-1.3085171485757718E-3</v>
          </cell>
          <cell r="S194">
            <v>1.6337089521291814E-2</v>
          </cell>
          <cell r="T194">
            <v>-1.8400982337854227E-2</v>
          </cell>
          <cell r="U194">
            <v>1.7058391105211096E-2</v>
          </cell>
          <cell r="V194">
            <v>-3.859672480612808E-4</v>
          </cell>
          <cell r="W194">
            <v>-2.1884140226929305E-3</v>
          </cell>
          <cell r="X194">
            <v>1.8495517660499505E-4</v>
          </cell>
          <cell r="Y194">
            <v>-1.5011016602290428E-3</v>
          </cell>
          <cell r="Z194">
            <v>1.4763574203894625E-2</v>
          </cell>
          <cell r="AA194">
            <v>-1.8472781014995943E-3</v>
          </cell>
          <cell r="AB194">
            <v>-1.2755200310379244E-3</v>
          </cell>
          <cell r="AC194">
            <v>-1.1489181881553234E-3</v>
          </cell>
          <cell r="AD194">
            <v>-2.2751765355349951E-4</v>
          </cell>
          <cell r="AE194">
            <v>1.808456118460422E-3</v>
          </cell>
          <cell r="AF194">
            <v>-1.7831354613977446E-3</v>
          </cell>
          <cell r="AG194">
            <v>-2.0271451961457743E-3</v>
          </cell>
          <cell r="AH194">
            <v>-1.4080037207476193E-3</v>
          </cell>
          <cell r="AI194">
            <v>-8.597027587639583E-4</v>
          </cell>
          <cell r="AJ194">
            <v>-1.4367917242239514E-3</v>
          </cell>
          <cell r="AK194">
            <v>-8.7993928271234978E-4</v>
          </cell>
          <cell r="AL194">
            <v>-7.6408490469626056E-4</v>
          </cell>
          <cell r="AM194">
            <v>-5.2755511817831335E-4</v>
          </cell>
          <cell r="AN194">
            <v>-3.5990998788809625E-4</v>
          </cell>
          <cell r="AO194">
            <v>1.7900554475813735E-5</v>
          </cell>
          <cell r="AP194">
            <v>-8.2217043948873414E-4</v>
          </cell>
          <cell r="AQ194">
            <v>-9.5298526053230748E-4</v>
          </cell>
          <cell r="AR194">
            <v>-2.1924416824273596E-2</v>
          </cell>
          <cell r="AS194">
            <v>-1.8750101809675013E-2</v>
          </cell>
          <cell r="AT194">
            <v>-1.9918763928682942E-2</v>
          </cell>
          <cell r="AU194">
            <v>-2.1355430685836452E-2</v>
          </cell>
          <cell r="AV194">
            <v>-2.1185286352139565E-2</v>
          </cell>
          <cell r="AW194">
            <v>-2.1324154350962854E-2</v>
          </cell>
          <cell r="AX194">
            <v>-2.0041195561169067E-2</v>
          </cell>
          <cell r="AY194">
            <v>-2.131775466168212E-2</v>
          </cell>
          <cell r="AZ194">
            <v>-2.1357445962735061E-2</v>
          </cell>
          <cell r="BA194">
            <v>-2.1118635905968478E-2</v>
          </cell>
          <cell r="BB194">
            <v>-2.0838179010579928E-2</v>
          </cell>
          <cell r="BC194">
            <v>-2.0838171243667603E-2</v>
          </cell>
          <cell r="BD194">
            <v>-2.0838171243667603E-2</v>
          </cell>
          <cell r="BE194">
            <v>-2.0838171243667603E-2</v>
          </cell>
          <cell r="BF194">
            <v>-2.0838171243667603E-2</v>
          </cell>
          <cell r="BG194">
            <v>-2.0838171243667603E-2</v>
          </cell>
          <cell r="BH194">
            <v>-2.0838171243667603E-2</v>
          </cell>
          <cell r="BI194">
            <v>-2.0838171243667603E-2</v>
          </cell>
          <cell r="BJ194">
            <v>-2.0838171243667603E-2</v>
          </cell>
        </row>
        <row r="195">
          <cell r="B195">
            <v>161</v>
          </cell>
          <cell r="C195" t="str">
            <v>Cartera Automotriz</v>
          </cell>
          <cell r="E195">
            <v>0</v>
          </cell>
          <cell r="F195">
            <v>0</v>
          </cell>
          <cell r="G195">
            <v>0</v>
          </cell>
          <cell r="H195">
            <v>0</v>
          </cell>
          <cell r="I195">
            <v>0</v>
          </cell>
          <cell r="J195">
            <v>0</v>
          </cell>
          <cell r="K195">
            <v>0</v>
          </cell>
          <cell r="L195">
            <v>0</v>
          </cell>
          <cell r="M195">
            <v>0</v>
          </cell>
          <cell r="N195">
            <v>0</v>
          </cell>
          <cell r="O195">
            <v>0.12175836417187896</v>
          </cell>
          <cell r="P195">
            <v>9.6707223438295131E-3</v>
          </cell>
          <cell r="Q195">
            <v>-6.8777571658448222E-3</v>
          </cell>
          <cell r="R195">
            <v>-4.996454263362371E-4</v>
          </cell>
          <cell r="S195">
            <v>-7.2722286889578824E-5</v>
          </cell>
          <cell r="T195">
            <v>-2.7331979251343785E-4</v>
          </cell>
          <cell r="U195">
            <v>2.4391178570873362E-4</v>
          </cell>
          <cell r="V195">
            <v>1.2246275346100566E-4</v>
          </cell>
          <cell r="W195">
            <v>-2.5688504296642045E-5</v>
          </cell>
          <cell r="X195">
            <v>1.7419265986723387E-6</v>
          </cell>
          <cell r="Y195">
            <v>2.1138037809596971E-3</v>
          </cell>
          <cell r="Z195">
            <v>5.6517338361045111E-4</v>
          </cell>
          <cell r="AA195">
            <v>-3.6364233555077896E-4</v>
          </cell>
          <cell r="AB195">
            <v>1.9045724328048408E-4</v>
          </cell>
          <cell r="AC195">
            <v>8.6400008847742349E-5</v>
          </cell>
          <cell r="AD195">
            <v>1.505572301307434E-4</v>
          </cell>
          <cell r="AE195">
            <v>9.6949849120425702E-5</v>
          </cell>
          <cell r="AF195">
            <v>-4.2743073748852112E-5</v>
          </cell>
          <cell r="AG195">
            <v>-2.6087190135870575E-4</v>
          </cell>
          <cell r="AH195">
            <v>-1.1507713021002841E-4</v>
          </cell>
          <cell r="AI195">
            <v>1.2160775479058694E-4</v>
          </cell>
          <cell r="AJ195">
            <v>-2.005873693649296E-4</v>
          </cell>
          <cell r="AK195">
            <v>9.2956958082895946E-5</v>
          </cell>
          <cell r="AL195">
            <v>1.5894533507554431E-4</v>
          </cell>
          <cell r="AM195">
            <v>1.9199904860964234E-4</v>
          </cell>
          <cell r="AN195">
            <v>-1.4175403967905953E-4</v>
          </cell>
          <cell r="AO195">
            <v>-7.2224583490015926E-5</v>
          </cell>
          <cell r="AP195">
            <v>3.2204804820551436E-5</v>
          </cell>
          <cell r="AQ195">
            <v>9.797697870830846E-5</v>
          </cell>
          <cell r="AR195">
            <v>-1.036289024317974E-2</v>
          </cell>
          <cell r="AS195">
            <v>-1.0488056079597505E-2</v>
          </cell>
          <cell r="AT195">
            <v>-1.0520511393968035E-2</v>
          </cell>
          <cell r="AU195">
            <v>-1.0550497684374424E-2</v>
          </cell>
          <cell r="AV195">
            <v>-1.0560958263271691E-2</v>
          </cell>
          <cell r="AW195">
            <v>-1.0542358107459654E-2</v>
          </cell>
          <cell r="AX195">
            <v>-1.0668620964103814E-2</v>
          </cell>
          <cell r="AY195">
            <v>-1.0618587048343071E-2</v>
          </cell>
          <cell r="AZ195">
            <v>-1.061830822898753E-2</v>
          </cell>
          <cell r="BA195">
            <v>-1.0624179969605636E-2</v>
          </cell>
          <cell r="BB195">
            <v>-1.0596146669254783E-2</v>
          </cell>
          <cell r="BC195">
            <v>-1.0596141219139099E-2</v>
          </cell>
          <cell r="BD195">
            <v>-1.0596141219139099E-2</v>
          </cell>
          <cell r="BE195">
            <v>-1.0596141219139099E-2</v>
          </cell>
          <cell r="BF195">
            <v>-1.0596141219139099E-2</v>
          </cell>
          <cell r="BG195">
            <v>-1.0596141219139099E-2</v>
          </cell>
          <cell r="BH195">
            <v>-1.0596141219139099E-2</v>
          </cell>
          <cell r="BI195">
            <v>-1.0596141219139099E-2</v>
          </cell>
          <cell r="BJ195">
            <v>-1.0596141219139099E-2</v>
          </cell>
        </row>
        <row r="196">
          <cell r="B196">
            <v>162</v>
          </cell>
          <cell r="C196" t="str">
            <v>Cartera Consumo Otros</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v>0</v>
          </cell>
          <cell r="AG196">
            <v>0</v>
          </cell>
          <cell r="AH196">
            <v>0</v>
          </cell>
          <cell r="AI196">
            <v>0</v>
          </cell>
          <cell r="AJ196">
            <v>0</v>
          </cell>
          <cell r="AK196">
            <v>0</v>
          </cell>
          <cell r="AL196">
            <v>0</v>
          </cell>
          <cell r="AM196">
            <v>0</v>
          </cell>
          <cell r="AN196">
            <v>0</v>
          </cell>
          <cell r="AO196">
            <v>0</v>
          </cell>
          <cell r="AP196">
            <v>0</v>
          </cell>
          <cell r="AQ196">
            <v>0</v>
          </cell>
          <cell r="AR196">
            <v>0</v>
          </cell>
          <cell r="AS196">
            <v>0</v>
          </cell>
          <cell r="AT196">
            <v>0</v>
          </cell>
          <cell r="AU196">
            <v>0</v>
          </cell>
          <cell r="AV196">
            <v>0</v>
          </cell>
          <cell r="AW196">
            <v>0</v>
          </cell>
          <cell r="AX196">
            <v>0</v>
          </cell>
          <cell r="AY196">
            <v>0</v>
          </cell>
          <cell r="AZ196">
            <v>0</v>
          </cell>
          <cell r="BA196">
            <v>0</v>
          </cell>
          <cell r="BB196">
            <v>0</v>
          </cell>
          <cell r="BC196">
            <v>0</v>
          </cell>
          <cell r="BD196">
            <v>0</v>
          </cell>
          <cell r="BE196">
            <v>0</v>
          </cell>
          <cell r="BF196">
            <v>0</v>
          </cell>
          <cell r="BG196">
            <v>0</v>
          </cell>
          <cell r="BH196">
            <v>0</v>
          </cell>
          <cell r="BI196">
            <v>0</v>
          </cell>
          <cell r="BJ196">
            <v>0</v>
          </cell>
        </row>
        <row r="197">
          <cell r="B197">
            <v>163</v>
          </cell>
          <cell r="C197" t="str">
            <v>Cartera Vivienda</v>
          </cell>
          <cell r="E197">
            <v>0</v>
          </cell>
          <cell r="F197">
            <v>0</v>
          </cell>
          <cell r="G197">
            <v>0</v>
          </cell>
          <cell r="H197">
            <v>0</v>
          </cell>
          <cell r="I197">
            <v>0</v>
          </cell>
          <cell r="J197">
            <v>0</v>
          </cell>
          <cell r="K197">
            <v>0</v>
          </cell>
          <cell r="L197">
            <v>0</v>
          </cell>
          <cell r="M197">
            <v>0</v>
          </cell>
          <cell r="N197">
            <v>0</v>
          </cell>
          <cell r="O197">
            <v>9.8108473264623269E-2</v>
          </cell>
          <cell r="P197">
            <v>8.6869472857579316E-3</v>
          </cell>
          <cell r="Q197">
            <v>-5.8565358369044862E-4</v>
          </cell>
          <cell r="R197">
            <v>3.455248032014635E-4</v>
          </cell>
          <cell r="S197">
            <v>-1.952714765902086E-4</v>
          </cell>
          <cell r="T197">
            <v>-4.0732312900637613E-6</v>
          </cell>
          <cell r="U197">
            <v>-8.8059782104840667E-5</v>
          </cell>
          <cell r="V197">
            <v>-5.8266860107306084E-5</v>
          </cell>
          <cell r="W197">
            <v>-1.1127920139569758E-4</v>
          </cell>
          <cell r="X197">
            <v>-5.1888575550912419E-5</v>
          </cell>
          <cell r="Y197">
            <v>-2.3468434877327304E-5</v>
          </cell>
          <cell r="Z197">
            <v>-1.1802471668756476E-4</v>
          </cell>
          <cell r="AA197">
            <v>1.1030154353874888E-4</v>
          </cell>
          <cell r="AB197">
            <v>-1.5310050320760382E-4</v>
          </cell>
          <cell r="AC197">
            <v>5.2177370766873232E-4</v>
          </cell>
          <cell r="AD197">
            <v>-3.4396703947207896E-4</v>
          </cell>
          <cell r="AE197">
            <v>3.5731767151399307E-4</v>
          </cell>
          <cell r="AF197">
            <v>-3.4022184277557321E-4</v>
          </cell>
          <cell r="AG197">
            <v>1.6306420762708662E-4</v>
          </cell>
          <cell r="AH197">
            <v>-9.8166960051049301E-5</v>
          </cell>
          <cell r="AI197">
            <v>-1.8022235826517519E-5</v>
          </cell>
          <cell r="AJ197">
            <v>3.1370820436818492E-5</v>
          </cell>
          <cell r="AK197">
            <v>-9.6977721023419616E-5</v>
          </cell>
          <cell r="AL197">
            <v>-1.5936404567845619E-5</v>
          </cell>
          <cell r="AM197">
            <v>1.2088674069626881E-5</v>
          </cell>
          <cell r="AN197">
            <v>7.0840927260992781E-5</v>
          </cell>
          <cell r="AO197">
            <v>-3.1316129336128595E-5</v>
          </cell>
          <cell r="AP197">
            <v>-1.1118169774045061E-4</v>
          </cell>
          <cell r="AQ197">
            <v>-3.1626163515909023E-4</v>
          </cell>
          <cell r="AR197">
            <v>-8.3895599179437813E-3</v>
          </cell>
          <cell r="AS197">
            <v>-8.9294315716334088E-3</v>
          </cell>
          <cell r="AT197">
            <v>-8.8071588699079884E-3</v>
          </cell>
          <cell r="AU197">
            <v>-8.8029573103691333E-3</v>
          </cell>
          <cell r="AV197">
            <v>-8.855584587901838E-3</v>
          </cell>
          <cell r="AW197">
            <v>-8.7953812790411562E-3</v>
          </cell>
          <cell r="AX197">
            <v>-8.9245179288848578E-3</v>
          </cell>
          <cell r="AY197">
            <v>-8.8833289018181785E-3</v>
          </cell>
          <cell r="AZ197">
            <v>-8.7726878536911433E-3</v>
          </cell>
          <cell r="BA197">
            <v>-8.8691168092976357E-3</v>
          </cell>
          <cell r="BB197">
            <v>-8.8020694132852541E-3</v>
          </cell>
          <cell r="BC197">
            <v>-8.8020637631416321E-3</v>
          </cell>
          <cell r="BD197">
            <v>-8.8020637631416321E-3</v>
          </cell>
          <cell r="BE197">
            <v>-8.8020637631416321E-3</v>
          </cell>
          <cell r="BF197">
            <v>-8.8020637631416321E-3</v>
          </cell>
          <cell r="BG197">
            <v>-8.8020637631416321E-3</v>
          </cell>
          <cell r="BH197">
            <v>-8.8020637631416321E-3</v>
          </cell>
          <cell r="BI197">
            <v>-8.8020637631416321E-3</v>
          </cell>
          <cell r="BJ197">
            <v>-8.8020637631416321E-3</v>
          </cell>
        </row>
        <row r="198">
          <cell r="B198">
            <v>164</v>
          </cell>
          <cell r="C198" t="str">
            <v>Media y Residencial</v>
          </cell>
          <cell r="E198">
            <v>0</v>
          </cell>
          <cell r="F198">
            <v>0</v>
          </cell>
          <cell r="G198">
            <v>0</v>
          </cell>
          <cell r="H198">
            <v>0</v>
          </cell>
          <cell r="I198">
            <v>0</v>
          </cell>
          <cell r="J198">
            <v>0</v>
          </cell>
          <cell r="K198">
            <v>0</v>
          </cell>
          <cell r="L198">
            <v>0</v>
          </cell>
          <cell r="M198">
            <v>0</v>
          </cell>
          <cell r="N198">
            <v>0</v>
          </cell>
          <cell r="O198">
            <v>9.9245672725914974E-2</v>
          </cell>
          <cell r="P198">
            <v>8.5091107761013224E-3</v>
          </cell>
          <cell r="Q198">
            <v>-7.4513091614342164E-4</v>
          </cell>
          <cell r="R198">
            <v>4.7615535326672731E-4</v>
          </cell>
          <cell r="S198">
            <v>-2.3422414771857858E-4</v>
          </cell>
          <cell r="T198">
            <v>-2.2434346131278149E-5</v>
          </cell>
          <cell r="U198">
            <v>-1.9923149859547851E-4</v>
          </cell>
          <cell r="V198">
            <v>-1.40581647983265E-4</v>
          </cell>
          <cell r="W198">
            <v>-1.454160329141807E-4</v>
          </cell>
          <cell r="X198">
            <v>-2.8285847861513058E-4</v>
          </cell>
          <cell r="Y198">
            <v>1.9647704792814802E-4</v>
          </cell>
          <cell r="Z198">
            <v>-8.8728874976282124E-5</v>
          </cell>
          <cell r="AA198">
            <v>1.6151195468894208E-4</v>
          </cell>
          <cell r="AB198">
            <v>-9.6309428267937758E-5</v>
          </cell>
          <cell r="AC198">
            <v>7.218681237289859E-4</v>
          </cell>
          <cell r="AD198">
            <v>-4.8929091546308368E-4</v>
          </cell>
          <cell r="AE198">
            <v>2.8126063544690882E-4</v>
          </cell>
          <cell r="AF198">
            <v>-4.2487986384683041E-4</v>
          </cell>
          <cell r="AG198">
            <v>2.0324652897370232E-4</v>
          </cell>
          <cell r="AH198">
            <v>-3.6311279204906399E-5</v>
          </cell>
          <cell r="AI198">
            <v>4.6875377204963486E-6</v>
          </cell>
          <cell r="AJ198">
            <v>1.8965560326522635E-4</v>
          </cell>
          <cell r="AK198">
            <v>-3.2715050835827042E-4</v>
          </cell>
          <cell r="AL198">
            <v>-3.7473594573511626E-5</v>
          </cell>
          <cell r="AM198">
            <v>-3.9656185990818993E-5</v>
          </cell>
          <cell r="AN198">
            <v>1.8180985587409881E-5</v>
          </cell>
          <cell r="AO198">
            <v>-1.8229989210269415E-4</v>
          </cell>
          <cell r="AP198">
            <v>-1.0912873438885529E-4</v>
          </cell>
          <cell r="AQ198">
            <v>-2.936190998935051E-4</v>
          </cell>
          <cell r="AR198">
            <v>-8.459951705027613E-3</v>
          </cell>
          <cell r="AS198">
            <v>-9.0687044142161166E-3</v>
          </cell>
          <cell r="AT198">
            <v>-8.8848767166353343E-3</v>
          </cell>
          <cell r="AU198">
            <v>-8.8651442142189674E-3</v>
          </cell>
          <cell r="AV198">
            <v>-8.8864931019264834E-3</v>
          </cell>
          <cell r="AW198">
            <v>-8.8265514281091612E-3</v>
          </cell>
          <cell r="AX198">
            <v>-8.9207477097741697E-3</v>
          </cell>
          <cell r="AY198">
            <v>-8.8774853264395187E-3</v>
          </cell>
          <cell r="AZ198">
            <v>-8.7540645923011549E-3</v>
          </cell>
          <cell r="BA198">
            <v>-8.8724897003934107E-3</v>
          </cell>
          <cell r="BB198">
            <v>-8.8315329376700055E-3</v>
          </cell>
          <cell r="BC198">
            <v>-8.8315308094024658E-3</v>
          </cell>
          <cell r="BD198">
            <v>-8.8315308094024658E-3</v>
          </cell>
          <cell r="BE198">
            <v>-8.8315308094024658E-3</v>
          </cell>
          <cell r="BF198">
            <v>-8.8315308094024658E-3</v>
          </cell>
          <cell r="BG198">
            <v>-8.8315308094024658E-3</v>
          </cell>
          <cell r="BH198">
            <v>-8.8315308094024658E-3</v>
          </cell>
          <cell r="BI198">
            <v>-8.8315308094024658E-3</v>
          </cell>
          <cell r="BJ198">
            <v>-8.8315308094024658E-3</v>
          </cell>
        </row>
        <row r="199">
          <cell r="B199">
            <v>165</v>
          </cell>
          <cell r="C199" t="str">
            <v>De Interés Social</v>
          </cell>
          <cell r="E199">
            <v>0</v>
          </cell>
          <cell r="F199">
            <v>0</v>
          </cell>
          <cell r="G199">
            <v>0</v>
          </cell>
          <cell r="H199">
            <v>0</v>
          </cell>
          <cell r="I199">
            <v>0</v>
          </cell>
          <cell r="J199">
            <v>0</v>
          </cell>
          <cell r="K199">
            <v>0</v>
          </cell>
          <cell r="L199">
            <v>0</v>
          </cell>
          <cell r="M199">
            <v>0</v>
          </cell>
          <cell r="N199">
            <v>0</v>
          </cell>
          <cell r="O199">
            <v>9.1852426804100676E-2</v>
          </cell>
          <cell r="P199">
            <v>9.5643270469189384E-3</v>
          </cell>
          <cell r="Q199">
            <v>2.2079094058222171E-4</v>
          </cell>
          <cell r="R199">
            <v>-5.0385269971722768E-4</v>
          </cell>
          <cell r="S199">
            <v>-7.160395566738198E-5</v>
          </cell>
          <cell r="T199">
            <v>6.8345043736928179E-7</v>
          </cell>
          <cell r="U199">
            <v>4.9363212101742604E-4</v>
          </cell>
          <cell r="V199">
            <v>3.6485830617323523E-4</v>
          </cell>
          <cell r="W199">
            <v>2.1747352386136676E-5</v>
          </cell>
          <cell r="X199">
            <v>1.3822769339203733E-3</v>
          </cell>
          <cell r="Y199">
            <v>-1.5458565985862205E-3</v>
          </cell>
          <cell r="Z199">
            <v>-3.9226474551416757E-4</v>
          </cell>
          <cell r="AA199">
            <v>-3.2507031595227498E-4</v>
          </cell>
          <cell r="AB199">
            <v>-6.3853471254372851E-4</v>
          </cell>
          <cell r="AC199">
            <v>-1.0023956055998234E-3</v>
          </cell>
          <cell r="AD199">
            <v>5.9730145759864794E-4</v>
          </cell>
          <cell r="AE199">
            <v>8.2026781270139182E-4</v>
          </cell>
          <cell r="AF199">
            <v>2.1422729983019972E-4</v>
          </cell>
          <cell r="AG199">
            <v>-2.1586057334867237E-4</v>
          </cell>
          <cell r="AH199">
            <v>-6.5298530990558212E-4</v>
          </cell>
          <cell r="AI199">
            <v>-2.7856165442544101E-4</v>
          </cell>
          <cell r="AJ199">
            <v>-1.311180058324965E-3</v>
          </cell>
          <cell r="AK199">
            <v>1.6556120641028765E-3</v>
          </cell>
          <cell r="AL199">
            <v>8.1961256164816976E-5</v>
          </cell>
          <cell r="AM199">
            <v>3.6141270128785263E-4</v>
          </cell>
          <cell r="AN199">
            <v>4.3572117857675063E-4</v>
          </cell>
          <cell r="AO199">
            <v>1.1816649641159249E-3</v>
          </cell>
          <cell r="AP199">
            <v>-1.8325701430627062E-4</v>
          </cell>
          <cell r="AQ199">
            <v>-5.7027010470531159E-4</v>
          </cell>
          <cell r="AR199">
            <v>-7.8016076725191952E-3</v>
          </cell>
          <cell r="AS199">
            <v>-7.7169364324197742E-3</v>
          </cell>
          <cell r="AT199">
            <v>-8.1273683819815534E-3</v>
          </cell>
          <cell r="AU199">
            <v>-8.2527169176961623E-3</v>
          </cell>
          <cell r="AV199">
            <v>-8.5813072238159413E-3</v>
          </cell>
          <cell r="AW199">
            <v>-8.5145736893312424E-3</v>
          </cell>
          <cell r="AX199">
            <v>-8.9619339397086287E-3</v>
          </cell>
          <cell r="AY199">
            <v>-8.9426956555343981E-3</v>
          </cell>
          <cell r="AZ199">
            <v>-8.9522917206796525E-3</v>
          </cell>
          <cell r="BA199">
            <v>-8.8433226484166128E-3</v>
          </cell>
          <cell r="BB199">
            <v>-8.5273256222846653E-3</v>
          </cell>
          <cell r="BC199">
            <v>-8.5273236036300659E-3</v>
          </cell>
          <cell r="BD199">
            <v>-8.5273236036300659E-3</v>
          </cell>
          <cell r="BE199">
            <v>-8.5273236036300659E-3</v>
          </cell>
          <cell r="BF199">
            <v>-8.5273236036300659E-3</v>
          </cell>
          <cell r="BG199">
            <v>-8.5273236036300659E-3</v>
          </cell>
          <cell r="BH199">
            <v>-8.5273236036300659E-3</v>
          </cell>
          <cell r="BI199">
            <v>-8.5273236036300659E-3</v>
          </cell>
          <cell r="BJ199">
            <v>-8.5273236036300659E-3</v>
          </cell>
        </row>
        <row r="201">
          <cell r="B201" t="str">
            <v>Tasa Pasiva de Captación (%)</v>
          </cell>
        </row>
        <row r="202">
          <cell r="B202">
            <v>166</v>
          </cell>
          <cell r="C202" t="str">
            <v>Captación Total</v>
          </cell>
          <cell r="E202">
            <v>0</v>
          </cell>
          <cell r="F202">
            <v>0</v>
          </cell>
          <cell r="G202">
            <v>0</v>
          </cell>
          <cell r="H202">
            <v>0</v>
          </cell>
          <cell r="I202">
            <v>0</v>
          </cell>
          <cell r="J202">
            <v>0</v>
          </cell>
          <cell r="K202">
            <v>0</v>
          </cell>
          <cell r="L202">
            <v>0</v>
          </cell>
          <cell r="M202">
            <v>0</v>
          </cell>
          <cell r="N202">
            <v>0</v>
          </cell>
          <cell r="O202">
            <v>1.9858521536853205E-2</v>
          </cell>
          <cell r="P202">
            <v>1.4213528857509525E-3</v>
          </cell>
          <cell r="Q202">
            <v>-1.0534576952158509E-4</v>
          </cell>
          <cell r="R202">
            <v>-1.797644177334197E-4</v>
          </cell>
          <cell r="S202">
            <v>-9.0793475080334918E-5</v>
          </cell>
          <cell r="T202">
            <v>-1.420583532554219E-4</v>
          </cell>
          <cell r="U202">
            <v>-7.7360093940180563E-5</v>
          </cell>
          <cell r="V202">
            <v>-4.9648653215535188E-4</v>
          </cell>
          <cell r="W202">
            <v>-1.746058961631311E-4</v>
          </cell>
          <cell r="X202">
            <v>-3.5244018837473495E-5</v>
          </cell>
          <cell r="Y202">
            <v>-4.3975459564492281E-5</v>
          </cell>
          <cell r="Z202">
            <v>-1.1727197471268075E-4</v>
          </cell>
          <cell r="AA202">
            <v>-2.9917015950269715E-5</v>
          </cell>
          <cell r="AB202">
            <v>-1.5577433447375513E-4</v>
          </cell>
          <cell r="AC202">
            <v>-6.9572026711605534E-5</v>
          </cell>
          <cell r="AD202">
            <v>-2.9030761479394845E-4</v>
          </cell>
          <cell r="AE202">
            <v>-3.0602506239899019E-4</v>
          </cell>
          <cell r="AF202">
            <v>-3.8564182362620797E-4</v>
          </cell>
          <cell r="AG202">
            <v>-3.3129781516760479E-4</v>
          </cell>
          <cell r="AH202">
            <v>-3.8240184498274446E-4</v>
          </cell>
          <cell r="AI202">
            <v>-4.1379317192009185E-4</v>
          </cell>
          <cell r="AJ202">
            <v>-4.7922474785608987E-4</v>
          </cell>
          <cell r="AK202">
            <v>-4.5437923422713203E-4</v>
          </cell>
          <cell r="AL202">
            <v>-2.9013059768130678E-4</v>
          </cell>
          <cell r="AM202">
            <v>-4.2156893960221958E-4</v>
          </cell>
          <cell r="AN202">
            <v>-3.1715070715327386E-4</v>
          </cell>
          <cell r="AO202">
            <v>-3.2801644439276086E-4</v>
          </cell>
          <cell r="AP202">
            <v>-2.1927450823453799E-4</v>
          </cell>
          <cell r="AQ202">
            <v>-1.9251690584098577E-4</v>
          </cell>
          <cell r="AR202">
            <v>-1.2881979810583036E-3</v>
          </cell>
          <cell r="AS202">
            <v>-1.420299303989226E-3</v>
          </cell>
          <cell r="AT202">
            <v>-1.3570800198907593E-3</v>
          </cell>
          <cell r="AU202">
            <v>-1.2258249436644074E-3</v>
          </cell>
          <cell r="AV202">
            <v>-1.3011874572078745E-3</v>
          </cell>
          <cell r="AW202">
            <v>-1.2037265263087574E-3</v>
          </cell>
          <cell r="AX202">
            <v>-1.0860111345869002E-3</v>
          </cell>
          <cell r="AY202">
            <v>-1.1779502003038816E-3</v>
          </cell>
          <cell r="AZ202">
            <v>-1.1010303492465495E-3</v>
          </cell>
          <cell r="BA202">
            <v>-1.2075405340540501E-3</v>
          </cell>
          <cell r="BB202">
            <v>-1.1853770358361566E-3</v>
          </cell>
          <cell r="BC202">
            <v>-1.1853761970996857E-3</v>
          </cell>
          <cell r="BD202">
            <v>-1.1853761970996857E-3</v>
          </cell>
          <cell r="BE202">
            <v>-1.1853761970996857E-3</v>
          </cell>
          <cell r="BF202">
            <v>-1.1853761970996857E-3</v>
          </cell>
          <cell r="BG202">
            <v>-1.1853761970996857E-3</v>
          </cell>
          <cell r="BH202">
            <v>-1.1853761970996857E-3</v>
          </cell>
          <cell r="BI202">
            <v>-1.1853761970996857E-3</v>
          </cell>
          <cell r="BJ202">
            <v>-1.1853761970996857E-3</v>
          </cell>
        </row>
        <row r="203">
          <cell r="B203">
            <v>167</v>
          </cell>
          <cell r="C203" t="str">
            <v xml:space="preserve">Captación Tradicional </v>
          </cell>
          <cell r="E203">
            <v>0</v>
          </cell>
          <cell r="F203">
            <v>0</v>
          </cell>
          <cell r="G203">
            <v>0</v>
          </cell>
          <cell r="H203">
            <v>0</v>
          </cell>
          <cell r="I203">
            <v>0</v>
          </cell>
          <cell r="J203">
            <v>0</v>
          </cell>
          <cell r="K203">
            <v>0</v>
          </cell>
          <cell r="L203">
            <v>0</v>
          </cell>
          <cell r="M203">
            <v>0</v>
          </cell>
          <cell r="N203">
            <v>0</v>
          </cell>
          <cell r="O203">
            <v>1.9435574468032523E-2</v>
          </cell>
          <cell r="P203">
            <v>1.3829278599793611E-3</v>
          </cell>
          <cell r="Q203">
            <v>-2.1797685225051489E-4</v>
          </cell>
          <cell r="R203">
            <v>-2.8531114967945623E-4</v>
          </cell>
          <cell r="S203">
            <v>-2.7951922399995291E-4</v>
          </cell>
          <cell r="T203">
            <v>-3.7812809826015537E-4</v>
          </cell>
          <cell r="U203">
            <v>-1.940021831736416E-4</v>
          </cell>
          <cell r="V203">
            <v>-1.27094327362888E-4</v>
          </cell>
          <cell r="W203">
            <v>-2.0883376533296916E-4</v>
          </cell>
          <cell r="X203">
            <v>-9.513914052071068E-5</v>
          </cell>
          <cell r="Y203">
            <v>-5.8681952596638387E-5</v>
          </cell>
          <cell r="Z203">
            <v>-1.04194605737188E-4</v>
          </cell>
          <cell r="AA203">
            <v>-7.1508401608907229E-5</v>
          </cell>
          <cell r="AB203">
            <v>-1.5595643234518272E-4</v>
          </cell>
          <cell r="AC203">
            <v>-3.8675337012648858E-5</v>
          </cell>
          <cell r="AD203">
            <v>-2.1749759193288171E-4</v>
          </cell>
          <cell r="AE203">
            <v>-2.3824909156622276E-4</v>
          </cell>
          <cell r="AF203">
            <v>-2.4595659058776129E-4</v>
          </cell>
          <cell r="AG203">
            <v>-3.1229149091315314E-4</v>
          </cell>
          <cell r="AH203">
            <v>-3.6459336862586234E-4</v>
          </cell>
          <cell r="AI203">
            <v>-4.1584999087601604E-4</v>
          </cell>
          <cell r="AJ203">
            <v>-4.6828536409417032E-4</v>
          </cell>
          <cell r="AK203">
            <v>-4.467984870734007E-4</v>
          </cell>
          <cell r="AL203">
            <v>-2.5809061114460963E-4</v>
          </cell>
          <cell r="AM203">
            <v>-4.1184907828007225E-4</v>
          </cell>
          <cell r="AN203">
            <v>-3.2367547455619018E-4</v>
          </cell>
          <cell r="AO203">
            <v>-2.9677847266685112E-4</v>
          </cell>
          <cell r="AP203">
            <v>-2.1542636189931207E-4</v>
          </cell>
          <cell r="AQ203">
            <v>-1.5628994111623919E-4</v>
          </cell>
          <cell r="AR203">
            <v>-1.2222762839328508E-3</v>
          </cell>
          <cell r="AS203">
            <v>-1.3622899271910349E-3</v>
          </cell>
          <cell r="AT203">
            <v>-1.3277376550920438E-3</v>
          </cell>
          <cell r="AU203">
            <v>-1.1815106896192092E-3</v>
          </cell>
          <cell r="AV203">
            <v>-1.256828842662875E-3</v>
          </cell>
          <cell r="AW203">
            <v>-1.1525565824175533E-3</v>
          </cell>
          <cell r="AX203">
            <v>-1.0473688029214306E-3</v>
          </cell>
          <cell r="AY203">
            <v>-1.1051434654576562E-3</v>
          </cell>
          <cell r="AZ203">
            <v>-1.0532021070135526E-3</v>
          </cell>
          <cell r="BA203">
            <v>-1.1933129375821913E-3</v>
          </cell>
          <cell r="BB203">
            <v>-1.1561867137247783E-3</v>
          </cell>
          <cell r="BC203">
            <v>-1.1561866849660873E-3</v>
          </cell>
          <cell r="BD203">
            <v>-1.1561866849660873E-3</v>
          </cell>
          <cell r="BE203">
            <v>-1.1561866849660873E-3</v>
          </cell>
          <cell r="BF203">
            <v>-1.1561866849660873E-3</v>
          </cell>
          <cell r="BG203">
            <v>-1.1561866849660873E-3</v>
          </cell>
          <cell r="BH203">
            <v>-1.1561866849660873E-3</v>
          </cell>
          <cell r="BI203">
            <v>-1.1561866849660873E-3</v>
          </cell>
          <cell r="BJ203">
            <v>-1.1561866849660873E-3</v>
          </cell>
        </row>
        <row r="204">
          <cell r="B204">
            <v>168</v>
          </cell>
          <cell r="C204" t="str">
            <v>Préstamos interbancarios y de otros organismos</v>
          </cell>
          <cell r="E204">
            <v>0</v>
          </cell>
          <cell r="F204">
            <v>0</v>
          </cell>
          <cell r="G204">
            <v>0</v>
          </cell>
          <cell r="H204">
            <v>0</v>
          </cell>
          <cell r="I204">
            <v>0</v>
          </cell>
          <cell r="J204">
            <v>0</v>
          </cell>
          <cell r="K204">
            <v>0</v>
          </cell>
          <cell r="L204">
            <v>0</v>
          </cell>
          <cell r="M204">
            <v>0</v>
          </cell>
          <cell r="N204">
            <v>0</v>
          </cell>
          <cell r="O204">
            <v>3.0086051008409984E-2</v>
          </cell>
          <cell r="P204">
            <v>2.5322412367268787E-3</v>
          </cell>
          <cell r="Q204">
            <v>3.5612701499856542E-3</v>
          </cell>
          <cell r="R204">
            <v>3.0222674749202372E-3</v>
          </cell>
          <cell r="S204">
            <v>5.6324963432591371E-3</v>
          </cell>
          <cell r="T204">
            <v>6.9224096578744398E-3</v>
          </cell>
          <cell r="U204">
            <v>3.8971017318425033E-3</v>
          </cell>
          <cell r="V204">
            <v>-9.8176709295375378E-3</v>
          </cell>
          <cell r="W204">
            <v>1.3619917772710322E-3</v>
          </cell>
          <cell r="X204">
            <v>1.2533323184620998E-3</v>
          </cell>
          <cell r="Y204">
            <v>5.4682680096599517E-4</v>
          </cell>
          <cell r="Z204">
            <v>-9.1498749886214509E-4</v>
          </cell>
          <cell r="AA204">
            <v>3.0162002522754333E-3</v>
          </cell>
          <cell r="AB204">
            <v>7.7052587390007143E-4</v>
          </cell>
          <cell r="AC204">
            <v>-1.5224537558267137E-4</v>
          </cell>
          <cell r="AD204">
            <v>-2.4894615108228199E-3</v>
          </cell>
          <cell r="AE204">
            <v>5.6420433578203283E-4</v>
          </cell>
          <cell r="AF204">
            <v>-5.1711996296756393E-3</v>
          </cell>
          <cell r="AG204">
            <v>-3.4017711620675517E-3</v>
          </cell>
          <cell r="AH204">
            <v>-1.6768034899804773E-3</v>
          </cell>
          <cell r="AI204">
            <v>4.1680089387907682E-4</v>
          </cell>
          <cell r="AJ204">
            <v>1.3079544160603251E-4</v>
          </cell>
          <cell r="AK204">
            <v>-6.7613355184602958E-4</v>
          </cell>
          <cell r="AL204">
            <v>-2.0337150831380088E-3</v>
          </cell>
          <cell r="AM204">
            <v>-3.4797036659825753E-3</v>
          </cell>
          <cell r="AN204">
            <v>-6.622186064011229E-4</v>
          </cell>
          <cell r="AO204">
            <v>-2.4087924832369989E-3</v>
          </cell>
          <cell r="AP204">
            <v>-1.2561736772931376E-3</v>
          </cell>
          <cell r="AQ204">
            <v>-1.7613028675001544E-3</v>
          </cell>
          <cell r="AR204">
            <v>-3.4856972924823051E-3</v>
          </cell>
          <cell r="AS204">
            <v>-2.5599948513267863E-3</v>
          </cell>
          <cell r="AT204">
            <v>-2.1228586848556774E-3</v>
          </cell>
          <cell r="AU204">
            <v>-2.7583825382981181E-3</v>
          </cell>
          <cell r="AV204">
            <v>-2.7471818720760273E-3</v>
          </cell>
          <cell r="AW204">
            <v>-2.6466034659473857E-3</v>
          </cell>
          <cell r="AX204">
            <v>-1.9352146055277089E-3</v>
          </cell>
          <cell r="AY204">
            <v>-2.4030652717497956E-3</v>
          </cell>
          <cell r="AZ204">
            <v>-2.2509719623503054E-3</v>
          </cell>
          <cell r="BA204">
            <v>-1.4939072745740558E-3</v>
          </cell>
          <cell r="BB204">
            <v>-1.7746254767237648E-3</v>
          </cell>
          <cell r="BC204">
            <v>-1.7746249213814735E-3</v>
          </cell>
          <cell r="BD204">
            <v>-1.7746249213814735E-3</v>
          </cell>
          <cell r="BE204">
            <v>-1.7746249213814735E-3</v>
          </cell>
          <cell r="BF204">
            <v>-1.7746249213814735E-3</v>
          </cell>
          <cell r="BG204">
            <v>-1.7746249213814735E-3</v>
          </cell>
          <cell r="BH204">
            <v>-1.7746249213814735E-3</v>
          </cell>
          <cell r="BI204">
            <v>-1.7746249213814735E-3</v>
          </cell>
          <cell r="BJ204">
            <v>-1.7746249213814735E-3</v>
          </cell>
        </row>
        <row r="206">
          <cell r="B206" t="str">
            <v>IMOR (%)</v>
          </cell>
        </row>
        <row r="207">
          <cell r="B207">
            <v>169</v>
          </cell>
          <cell r="C207" t="str">
            <v>Cartera de Crédito Total</v>
          </cell>
          <cell r="E207">
            <v>1.3273496572886075E-3</v>
          </cell>
          <cell r="F207">
            <v>1.3465468095426626E-3</v>
          </cell>
          <cell r="G207">
            <v>2.7914004328752212E-3</v>
          </cell>
          <cell r="H207">
            <v>1.8614743265764795E-3</v>
          </cell>
          <cell r="I207">
            <v>1.7825305484437323E-3</v>
          </cell>
          <cell r="J207">
            <v>4.4893970242523146E-4</v>
          </cell>
          <cell r="K207">
            <v>1.4145443680674899E-3</v>
          </cell>
          <cell r="L207">
            <v>2.927866781172711E-3</v>
          </cell>
          <cell r="M207">
            <v>-1.0513539585081666E-5</v>
          </cell>
          <cell r="N207">
            <v>-6.6680079015952881E-3</v>
          </cell>
          <cell r="O207">
            <v>1.1592111354641887E-3</v>
          </cell>
          <cell r="P207">
            <v>3.2302684765568579E-5</v>
          </cell>
          <cell r="Q207">
            <v>4.7775468358313145E-4</v>
          </cell>
          <cell r="R207">
            <v>9.2018140772458928E-4</v>
          </cell>
          <cell r="S207">
            <v>9.7921492645729885E-4</v>
          </cell>
          <cell r="T207">
            <v>-4.4374855300311628E-4</v>
          </cell>
          <cell r="U207">
            <v>5.2332834088511526E-4</v>
          </cell>
          <cell r="V207">
            <v>4.6354839680107923E-4</v>
          </cell>
          <cell r="W207">
            <v>-4.5251575698393443E-4</v>
          </cell>
          <cell r="X207">
            <v>-1.3410082565303294E-3</v>
          </cell>
          <cell r="Y207">
            <v>7.2752506625625712E-5</v>
          </cell>
          <cell r="Z207">
            <v>-1.0488359915939091E-3</v>
          </cell>
          <cell r="AA207">
            <v>2.0446481171353253E-3</v>
          </cell>
          <cell r="AB207">
            <v>-4.184097978502388E-4</v>
          </cell>
          <cell r="AC207">
            <v>7.3941234120931953E-5</v>
          </cell>
          <cell r="AD207">
            <v>7.2796446971780393E-4</v>
          </cell>
          <cell r="AE207">
            <v>2.4807747177153991E-3</v>
          </cell>
          <cell r="AF207">
            <v>-3.2007563770550737E-3</v>
          </cell>
          <cell r="AG207">
            <v>1.55189693300406E-3</v>
          </cell>
          <cell r="AH207">
            <v>-8.7250390836997316E-4</v>
          </cell>
          <cell r="AI207">
            <v>7.8971061492481148E-4</v>
          </cell>
          <cell r="AJ207">
            <v>1.3363637174161613E-4</v>
          </cell>
          <cell r="AK207">
            <v>-2.1219354806027643E-3</v>
          </cell>
          <cell r="AL207">
            <v>-2.3343506127160435E-3</v>
          </cell>
          <cell r="AM207">
            <v>-2.1910480371932495E-4</v>
          </cell>
          <cell r="AN207">
            <v>-9.2959609727652492E-4</v>
          </cell>
          <cell r="AO207">
            <v>3.4252055304389087E-4</v>
          </cell>
          <cell r="AP207">
            <v>1.5922745985015238E-4</v>
          </cell>
          <cell r="AQ207">
            <v>-2.1993427434788618E-4</v>
          </cell>
          <cell r="AR207">
            <v>-2.1993427071720362E-4</v>
          </cell>
          <cell r="AS207">
            <v>-2.1993427071720362E-4</v>
          </cell>
          <cell r="AT207">
            <v>-2.1993427071720362E-4</v>
          </cell>
          <cell r="AU207">
            <v>-2.1993427071720362E-4</v>
          </cell>
          <cell r="AV207">
            <v>-2.1993427071720362E-4</v>
          </cell>
          <cell r="AW207">
            <v>-2.1993427071720362E-4</v>
          </cell>
          <cell r="AX207">
            <v>-2.1993427071720362E-4</v>
          </cell>
          <cell r="AY207">
            <v>-2.1993427071720362E-4</v>
          </cell>
          <cell r="AZ207">
            <v>-2.1993427071720362E-4</v>
          </cell>
          <cell r="BA207">
            <v>-2.1993427071720362E-4</v>
          </cell>
          <cell r="BB207">
            <v>-2.1993427071720362E-4</v>
          </cell>
          <cell r="BC207">
            <v>-2.1993427071720362E-4</v>
          </cell>
          <cell r="BD207">
            <v>-2.1993427071720362E-4</v>
          </cell>
          <cell r="BE207">
            <v>-2.1993427071720362E-4</v>
          </cell>
          <cell r="BF207">
            <v>-2.1993427071720362E-4</v>
          </cell>
          <cell r="BG207">
            <v>-2.1993427071720362E-4</v>
          </cell>
          <cell r="BH207">
            <v>-2.1993427071720362E-4</v>
          </cell>
          <cell r="BI207">
            <v>-2.1993427071720362E-4</v>
          </cell>
          <cell r="BJ207">
            <v>-2.1993427071720362E-4</v>
          </cell>
        </row>
        <row r="208">
          <cell r="B208">
            <v>170</v>
          </cell>
          <cell r="C208" t="str">
            <v>Cartera Comercial</v>
          </cell>
          <cell r="E208">
            <v>2.2371256469774729E-3</v>
          </cell>
          <cell r="F208">
            <v>1.7020971024058664E-3</v>
          </cell>
          <cell r="G208">
            <v>2.7936558370979352E-3</v>
          </cell>
          <cell r="H208">
            <v>2.8490746730201258E-3</v>
          </cell>
          <cell r="I208">
            <v>1.946639549077242E-3</v>
          </cell>
          <cell r="J208">
            <v>-1.089074690299438E-3</v>
          </cell>
          <cell r="K208">
            <v>1.2970774931438424E-3</v>
          </cell>
          <cell r="L208">
            <v>3.7480235948734661E-3</v>
          </cell>
          <cell r="M208">
            <v>1.040107161912121E-4</v>
          </cell>
          <cell r="N208">
            <v>-5.1702209723998201E-3</v>
          </cell>
          <cell r="O208">
            <v>4.5238526694462225E-4</v>
          </cell>
          <cell r="P208">
            <v>6.9051719940654843E-4</v>
          </cell>
          <cell r="Q208">
            <v>-8.5777938326585257E-6</v>
          </cell>
          <cell r="R208">
            <v>8.7946367615239149E-4</v>
          </cell>
          <cell r="S208">
            <v>-9.8389461710004372E-5</v>
          </cell>
          <cell r="T208">
            <v>-1.0848566142296796E-3</v>
          </cell>
          <cell r="U208">
            <v>-3.8804411839981831E-4</v>
          </cell>
          <cell r="V208">
            <v>-9.9885181541831125E-5</v>
          </cell>
          <cell r="W208">
            <v>-8.4130228220152814E-4</v>
          </cell>
          <cell r="X208">
            <v>1.665743249831507E-4</v>
          </cell>
          <cell r="Y208">
            <v>-7.7796290691985875E-5</v>
          </cell>
          <cell r="Z208">
            <v>-3.1385627321896988E-3</v>
          </cell>
          <cell r="AA208">
            <v>2.7331182911523484E-3</v>
          </cell>
          <cell r="AB208">
            <v>-6.9632881046273118E-4</v>
          </cell>
          <cell r="AC208">
            <v>-1.4494282503816902E-3</v>
          </cell>
          <cell r="AD208">
            <v>7.205372327905267E-4</v>
          </cell>
          <cell r="AE208">
            <v>2.711388907755484E-3</v>
          </cell>
          <cell r="AF208">
            <v>-4.203843765533205E-3</v>
          </cell>
          <cell r="AG208">
            <v>1.703507221904068E-3</v>
          </cell>
          <cell r="AH208">
            <v>-3.0592639000148747E-4</v>
          </cell>
          <cell r="AI208">
            <v>-1.2450947332057968E-3</v>
          </cell>
          <cell r="AJ208">
            <v>-2.4907123470863102E-4</v>
          </cell>
          <cell r="AK208">
            <v>-1.9840261195619956E-3</v>
          </cell>
          <cell r="AL208">
            <v>-2.0139308693528819E-3</v>
          </cell>
          <cell r="AM208">
            <v>-1.0314396717630084E-4</v>
          </cell>
          <cell r="AN208">
            <v>-5.5036338555902557E-4</v>
          </cell>
          <cell r="AO208">
            <v>-6.9839288813700745E-5</v>
          </cell>
          <cell r="AP208">
            <v>-5.1055499960582507E-4</v>
          </cell>
          <cell r="AQ208">
            <v>-5.3813426766238272E-4</v>
          </cell>
          <cell r="AR208">
            <v>-5.3813401609659195E-4</v>
          </cell>
          <cell r="AS208">
            <v>-5.3813401609659195E-4</v>
          </cell>
          <cell r="AT208">
            <v>-5.3813401609659195E-4</v>
          </cell>
          <cell r="AU208">
            <v>-5.3813401609659195E-4</v>
          </cell>
          <cell r="AV208">
            <v>-5.3813401609659195E-4</v>
          </cell>
          <cell r="AW208">
            <v>-5.3813401609659195E-4</v>
          </cell>
          <cell r="AX208">
            <v>-5.3813401609659195E-4</v>
          </cell>
          <cell r="AY208">
            <v>-5.3813401609659195E-4</v>
          </cell>
          <cell r="AZ208">
            <v>-5.3813401609659195E-4</v>
          </cell>
          <cell r="BA208">
            <v>-5.3813401609659195E-4</v>
          </cell>
          <cell r="BB208">
            <v>-5.3813401609659195E-4</v>
          </cell>
          <cell r="BC208">
            <v>-5.3813401609659195E-4</v>
          </cell>
          <cell r="BD208">
            <v>-5.3813401609659195E-4</v>
          </cell>
          <cell r="BE208">
            <v>-5.3813401609659195E-4</v>
          </cell>
          <cell r="BF208">
            <v>-5.3813401609659195E-4</v>
          </cell>
          <cell r="BG208">
            <v>-5.3813401609659195E-4</v>
          </cell>
          <cell r="BH208">
            <v>-5.3813401609659195E-4</v>
          </cell>
          <cell r="BI208">
            <v>-5.3813401609659195E-4</v>
          </cell>
          <cell r="BJ208">
            <v>-5.3813401609659195E-4</v>
          </cell>
        </row>
        <row r="209">
          <cell r="B209">
            <v>171</v>
          </cell>
          <cell r="C209" t="str">
            <v>Cartera Empresas</v>
          </cell>
          <cell r="E209">
            <v>3.0595075951500676E-3</v>
          </cell>
          <cell r="F209">
            <v>2.6150540209738428E-3</v>
          </cell>
          <cell r="G209">
            <v>4.1593450181934451E-3</v>
          </cell>
          <cell r="H209">
            <v>3.3676498501917576E-3</v>
          </cell>
          <cell r="I209">
            <v>3.0114812186439049E-3</v>
          </cell>
          <cell r="J209">
            <v>-1.3203648537793086E-3</v>
          </cell>
          <cell r="K209">
            <v>-2.2280601099118752E-3</v>
          </cell>
          <cell r="L209">
            <v>5.1917244557421541E-3</v>
          </cell>
          <cell r="M209">
            <v>2.8579581777196661E-5</v>
          </cell>
          <cell r="N209">
            <v>-3.1417324585268358E-3</v>
          </cell>
          <cell r="O209">
            <v>1.1367135330233105E-3</v>
          </cell>
          <cell r="P209">
            <v>1.0175441417975412E-3</v>
          </cell>
          <cell r="Q209">
            <v>4.3605134938423662E-5</v>
          </cell>
          <cell r="R209">
            <v>1.1557059710792517E-3</v>
          </cell>
          <cell r="S209">
            <v>-1.5199308266810249E-3</v>
          </cell>
          <cell r="T209">
            <v>-1.2572620064670165E-3</v>
          </cell>
          <cell r="U209">
            <v>-8.3086445396616387E-4</v>
          </cell>
          <cell r="V209">
            <v>-7.9129162219525317E-4</v>
          </cell>
          <cell r="W209">
            <v>-1.2175232284329929E-3</v>
          </cell>
          <cell r="X209">
            <v>-1.9529294120125551E-4</v>
          </cell>
          <cell r="Y209">
            <v>-2.2507675229439805E-4</v>
          </cell>
          <cell r="Z209">
            <v>-4.0841928070234207E-3</v>
          </cell>
          <cell r="AA209">
            <v>4.2348287945560142E-3</v>
          </cell>
          <cell r="AB209">
            <v>-8.6577307579349325E-4</v>
          </cell>
          <cell r="AC209">
            <v>-1.5634836920707558E-3</v>
          </cell>
          <cell r="AD209">
            <v>6.3820477984297824E-4</v>
          </cell>
          <cell r="AE209">
            <v>3.6347329756232297E-3</v>
          </cell>
          <cell r="AF209">
            <v>-5.7943831690367709E-3</v>
          </cell>
          <cell r="AG209">
            <v>1.9517275492805346E-3</v>
          </cell>
          <cell r="AH209">
            <v>-2.2833866899305694E-5</v>
          </cell>
          <cell r="AI209">
            <v>-1.1916391584389889E-3</v>
          </cell>
          <cell r="AJ209">
            <v>-4.3506625220722864E-4</v>
          </cell>
          <cell r="AK209">
            <v>-3.0660491074616589E-3</v>
          </cell>
          <cell r="AL209">
            <v>-3.0026352146635508E-3</v>
          </cell>
          <cell r="AM209">
            <v>-1.9789836282359252E-4</v>
          </cell>
          <cell r="AN209">
            <v>-9.5198680321175941E-4</v>
          </cell>
          <cell r="AO209">
            <v>8.5856205079393177E-5</v>
          </cell>
          <cell r="AP209">
            <v>-6.379502745200126E-4</v>
          </cell>
          <cell r="AQ209">
            <v>-8.2586703785484869E-4</v>
          </cell>
          <cell r="AR209">
            <v>-8.2586659118533134E-4</v>
          </cell>
          <cell r="AS209">
            <v>-8.2586659118533134E-4</v>
          </cell>
          <cell r="AT209">
            <v>-8.2586659118533134E-4</v>
          </cell>
          <cell r="AU209">
            <v>-8.2586659118533134E-4</v>
          </cell>
          <cell r="AV209">
            <v>-8.2586659118533134E-4</v>
          </cell>
          <cell r="AW209">
            <v>-8.2586659118533134E-4</v>
          </cell>
          <cell r="AX209">
            <v>-8.2586659118533134E-4</v>
          </cell>
          <cell r="AY209">
            <v>-8.2586659118533134E-4</v>
          </cell>
          <cell r="AZ209">
            <v>-8.2586659118533134E-4</v>
          </cell>
          <cell r="BA209">
            <v>-8.2586659118533134E-4</v>
          </cell>
          <cell r="BB209">
            <v>-8.2586659118533134E-4</v>
          </cell>
          <cell r="BC209">
            <v>-8.2586659118533134E-4</v>
          </cell>
          <cell r="BD209">
            <v>-8.2586659118533134E-4</v>
          </cell>
          <cell r="BE209">
            <v>-8.2586659118533134E-4</v>
          </cell>
          <cell r="BF209">
            <v>-8.2586659118533134E-4</v>
          </cell>
          <cell r="BG209">
            <v>-8.2586659118533134E-4</v>
          </cell>
          <cell r="BH209">
            <v>-8.2586659118533134E-4</v>
          </cell>
          <cell r="BI209">
            <v>-8.2586659118533134E-4</v>
          </cell>
          <cell r="BJ209">
            <v>-8.2586659118533134E-4</v>
          </cell>
        </row>
        <row r="210">
          <cell r="B210">
            <v>172</v>
          </cell>
          <cell r="C210" t="str">
            <v>Cartera Entidades Financieras</v>
          </cell>
          <cell r="E210">
            <v>3.9185010152267591E-4</v>
          </cell>
          <cell r="F210">
            <v>3.3923676099369599E-4</v>
          </cell>
          <cell r="G210">
            <v>1.4219865022331319E-5</v>
          </cell>
          <cell r="H210">
            <v>5.032404067178628E-5</v>
          </cell>
          <cell r="I210">
            <v>2.0110734845494292E-4</v>
          </cell>
          <cell r="J210">
            <v>-1.7673943180953884E-4</v>
          </cell>
          <cell r="K210">
            <v>-6.0466649391827825E-4</v>
          </cell>
          <cell r="L210">
            <v>5.3809545514788546E-6</v>
          </cell>
          <cell r="M210">
            <v>7.1206749363565453E-4</v>
          </cell>
          <cell r="N210">
            <v>-7.9057759196723499E-4</v>
          </cell>
          <cell r="O210">
            <v>-2.1573544845121078E-5</v>
          </cell>
          <cell r="P210">
            <v>1.0042338967240855E-4</v>
          </cell>
          <cell r="Q210">
            <v>-1.0830711725058434E-4</v>
          </cell>
          <cell r="R210">
            <v>1.1240266109100705E-5</v>
          </cell>
          <cell r="S210">
            <v>4.5543767594702854E-6</v>
          </cell>
          <cell r="T210">
            <v>7.8100609008764036E-4</v>
          </cell>
          <cell r="U210">
            <v>-7.3862815829858286E-4</v>
          </cell>
          <cell r="V210">
            <v>2.3375413967009526E-4</v>
          </cell>
          <cell r="W210">
            <v>2.6647801318998416E-3</v>
          </cell>
          <cell r="X210">
            <v>2.1741854285601322E-4</v>
          </cell>
          <cell r="Y210">
            <v>2.1654734103301373E-3</v>
          </cell>
          <cell r="Z210">
            <v>1.5758851133100809E-4</v>
          </cell>
          <cell r="AA210">
            <v>4.325296882808586E-4</v>
          </cell>
          <cell r="AB210">
            <v>-5.3975254072413572E-4</v>
          </cell>
          <cell r="AC210">
            <v>-1.249081879376176E-3</v>
          </cell>
          <cell r="AD210">
            <v>2.0536850094678323E-3</v>
          </cell>
          <cell r="AE210">
            <v>-8.1745182759337086E-4</v>
          </cell>
          <cell r="AF210">
            <v>-9.3443318721747604E-4</v>
          </cell>
          <cell r="AG210">
            <v>-4.5620483452454945E-3</v>
          </cell>
          <cell r="AH210">
            <v>0</v>
          </cell>
          <cell r="AI210">
            <v>1.2514730700896478E-3</v>
          </cell>
          <cell r="AJ210">
            <v>-1.2514730700896478E-3</v>
          </cell>
          <cell r="AK210">
            <v>0</v>
          </cell>
          <cell r="AL210">
            <v>0</v>
          </cell>
          <cell r="AM210">
            <v>0</v>
          </cell>
          <cell r="AN210">
            <v>5.1104469879696716E-3</v>
          </cell>
          <cell r="AO210">
            <v>5.7063877123620689E-5</v>
          </cell>
          <cell r="AP210">
            <v>-6.0501897276626741E-4</v>
          </cell>
          <cell r="AQ210">
            <v>-6.9209968034951094E-4</v>
          </cell>
          <cell r="AR210">
            <v>-6.9209933280944824E-4</v>
          </cell>
          <cell r="AS210">
            <v>-6.9209933280944824E-4</v>
          </cell>
          <cell r="AT210">
            <v>-6.9209933280944824E-4</v>
          </cell>
          <cell r="AU210">
            <v>-6.9209933280944824E-4</v>
          </cell>
          <cell r="AV210">
            <v>-6.9209933280944824E-4</v>
          </cell>
          <cell r="AW210">
            <v>-6.9209933280944824E-4</v>
          </cell>
          <cell r="AX210">
            <v>-6.9209933280944824E-4</v>
          </cell>
          <cell r="AY210">
            <v>-6.9209933280944824E-4</v>
          </cell>
          <cell r="AZ210">
            <v>-6.9209933280944824E-4</v>
          </cell>
          <cell r="BA210">
            <v>-6.9209933280944824E-4</v>
          </cell>
          <cell r="BB210">
            <v>-6.9209933280944824E-4</v>
          </cell>
          <cell r="BC210">
            <v>-6.9209933280944824E-4</v>
          </cell>
          <cell r="BD210">
            <v>-6.9209933280944824E-4</v>
          </cell>
          <cell r="BE210">
            <v>-6.9209933280944824E-4</v>
          </cell>
          <cell r="BF210">
            <v>-6.9209933280944824E-4</v>
          </cell>
          <cell r="BG210">
            <v>-6.9209933280944824E-4</v>
          </cell>
          <cell r="BH210">
            <v>-6.9209933280944824E-4</v>
          </cell>
          <cell r="BI210">
            <v>-6.9209933280944824E-4</v>
          </cell>
          <cell r="BJ210">
            <v>-6.9209933280944824E-4</v>
          </cell>
        </row>
        <row r="211">
          <cell r="B211">
            <v>173</v>
          </cell>
          <cell r="C211" t="str">
            <v>Cartera Bancarias</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v>0</v>
          </cell>
          <cell r="AG211">
            <v>0</v>
          </cell>
          <cell r="AH211">
            <v>0</v>
          </cell>
          <cell r="AI211">
            <v>0</v>
          </cell>
          <cell r="AJ211">
            <v>0</v>
          </cell>
          <cell r="AK211">
            <v>0</v>
          </cell>
          <cell r="AL211">
            <v>0</v>
          </cell>
          <cell r="AM211">
            <v>0</v>
          </cell>
          <cell r="AN211">
            <v>0</v>
          </cell>
          <cell r="AO211">
            <v>0</v>
          </cell>
          <cell r="AP211">
            <v>0</v>
          </cell>
          <cell r="AQ211">
            <v>0</v>
          </cell>
          <cell r="AR211">
            <v>0</v>
          </cell>
          <cell r="AS211">
            <v>0</v>
          </cell>
          <cell r="AT211">
            <v>0</v>
          </cell>
          <cell r="AU211">
            <v>0</v>
          </cell>
          <cell r="AV211">
            <v>0</v>
          </cell>
          <cell r="AW211">
            <v>0</v>
          </cell>
          <cell r="AX211">
            <v>0</v>
          </cell>
          <cell r="AY211">
            <v>0</v>
          </cell>
          <cell r="AZ211">
            <v>0</v>
          </cell>
          <cell r="BA211">
            <v>0</v>
          </cell>
          <cell r="BB211">
            <v>0</v>
          </cell>
          <cell r="BC211">
            <v>0</v>
          </cell>
          <cell r="BD211">
            <v>0</v>
          </cell>
          <cell r="BE211">
            <v>0</v>
          </cell>
          <cell r="BF211">
            <v>0</v>
          </cell>
          <cell r="BG211">
            <v>0</v>
          </cell>
          <cell r="BH211">
            <v>0</v>
          </cell>
          <cell r="BI211">
            <v>0</v>
          </cell>
          <cell r="BJ211">
            <v>0</v>
          </cell>
        </row>
        <row r="212">
          <cell r="B212">
            <v>174</v>
          </cell>
          <cell r="C212" t="str">
            <v>Cartera No Bancarias</v>
          </cell>
          <cell r="E212">
            <v>0</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v>0</v>
          </cell>
          <cell r="AG212">
            <v>0</v>
          </cell>
          <cell r="AH212">
            <v>0</v>
          </cell>
          <cell r="AI212">
            <v>0</v>
          </cell>
          <cell r="AJ212">
            <v>0</v>
          </cell>
          <cell r="AK212">
            <v>0</v>
          </cell>
          <cell r="AL212">
            <v>0</v>
          </cell>
          <cell r="AM212">
            <v>0</v>
          </cell>
          <cell r="AN212">
            <v>0</v>
          </cell>
          <cell r="AO212">
            <v>0</v>
          </cell>
          <cell r="AP212">
            <v>0</v>
          </cell>
          <cell r="AQ212">
            <v>0</v>
          </cell>
          <cell r="AR212">
            <v>0</v>
          </cell>
          <cell r="AS212">
            <v>0</v>
          </cell>
          <cell r="AT212">
            <v>0</v>
          </cell>
          <cell r="AU212">
            <v>0</v>
          </cell>
          <cell r="AV212">
            <v>0</v>
          </cell>
          <cell r="AW212">
            <v>0</v>
          </cell>
          <cell r="AX212">
            <v>0</v>
          </cell>
          <cell r="AY212">
            <v>0</v>
          </cell>
          <cell r="AZ212">
            <v>0</v>
          </cell>
          <cell r="BA212">
            <v>0</v>
          </cell>
          <cell r="BB212">
            <v>0</v>
          </cell>
          <cell r="BC212">
            <v>0</v>
          </cell>
          <cell r="BD212">
            <v>0</v>
          </cell>
          <cell r="BE212">
            <v>0</v>
          </cell>
          <cell r="BF212">
            <v>0</v>
          </cell>
          <cell r="BG212">
            <v>0</v>
          </cell>
          <cell r="BH212">
            <v>0</v>
          </cell>
          <cell r="BI212">
            <v>0</v>
          </cell>
          <cell r="BJ212">
            <v>0</v>
          </cell>
        </row>
        <row r="213">
          <cell r="B213">
            <v>175</v>
          </cell>
          <cell r="C213" t="str">
            <v>Cartera Entidades Gubernamentales</v>
          </cell>
          <cell r="E213">
            <v>1.935442672921586E-4</v>
          </cell>
          <cell r="F213">
            <v>-2.8621540081373012E-5</v>
          </cell>
          <cell r="G213">
            <v>-6.5696114877561229E-5</v>
          </cell>
          <cell r="H213">
            <v>-4.6245178135859303E-5</v>
          </cell>
          <cell r="I213">
            <v>-4.7502854337060589E-5</v>
          </cell>
          <cell r="J213">
            <v>-5.4785798603044657E-6</v>
          </cell>
          <cell r="K213">
            <v>8.9217992871085377E-3</v>
          </cell>
          <cell r="L213">
            <v>1.1830457509352278E-4</v>
          </cell>
          <cell r="M213">
            <v>1.1050358757159692E-5</v>
          </cell>
          <cell r="N213">
            <v>-9.0511542209592202E-3</v>
          </cell>
          <cell r="O213">
            <v>1.5061885640288899E-4</v>
          </cell>
          <cell r="P213">
            <v>-1.5061885640288899E-4</v>
          </cell>
          <cell r="Q213">
            <v>9.1678855935268499E-6</v>
          </cell>
          <cell r="R213">
            <v>1.6734052719372629E-5</v>
          </cell>
          <cell r="S213">
            <v>1.6869769857687162E-3</v>
          </cell>
          <cell r="T213">
            <v>5.236259752954605E-5</v>
          </cell>
          <cell r="U213">
            <v>4.0606590774426837E-4</v>
          </cell>
          <cell r="V213">
            <v>1.1342092653933802E-3</v>
          </cell>
          <cell r="W213">
            <v>3.1038146796077493E-4</v>
          </cell>
          <cell r="X213">
            <v>4.5670337013151456E-4</v>
          </cell>
          <cell r="Y213">
            <v>-9.5510252152876613E-4</v>
          </cell>
          <cell r="Z213">
            <v>-8.7192480503171842E-4</v>
          </cell>
          <cell r="AA213">
            <v>-6.700730897667513E-4</v>
          </cell>
          <cell r="AB213">
            <v>-1.5899378187311081E-4</v>
          </cell>
          <cell r="AC213">
            <v>-2.117593949748477E-4</v>
          </cell>
          <cell r="AD213">
            <v>-1.1980536926786288E-3</v>
          </cell>
          <cell r="AE213">
            <v>5.3651258318874041E-8</v>
          </cell>
          <cell r="AF213">
            <v>-1.1456900371814421E-7</v>
          </cell>
          <cell r="AG213">
            <v>2.3942926232694481E-7</v>
          </cell>
          <cell r="AH213">
            <v>-4.2107783723519061E-7</v>
          </cell>
          <cell r="AI213">
            <v>3.8789906983970988E-6</v>
          </cell>
          <cell r="AJ213">
            <v>4.8426238703900599E-6</v>
          </cell>
          <cell r="AK213">
            <v>4.7009480324927944E-6</v>
          </cell>
          <cell r="AL213">
            <v>-1.9322141232712492E-6</v>
          </cell>
          <cell r="AM213">
            <v>-2.3078492253878296E-7</v>
          </cell>
          <cell r="AN213">
            <v>2.2601568349404496E-7</v>
          </cell>
          <cell r="AO213">
            <v>-5.4146455353479403E-7</v>
          </cell>
          <cell r="AP213">
            <v>-7.7294254589301784E-8</v>
          </cell>
          <cell r="AQ213">
            <v>-1.6091576070850411E-7</v>
          </cell>
          <cell r="AR213">
            <v>-1.6091564702946926E-7</v>
          </cell>
          <cell r="AS213">
            <v>-1.6091564702946926E-7</v>
          </cell>
          <cell r="AT213">
            <v>-1.6091564702946926E-7</v>
          </cell>
          <cell r="AU213">
            <v>-1.6091564702946926E-7</v>
          </cell>
          <cell r="AV213">
            <v>-1.6091564702946926E-7</v>
          </cell>
          <cell r="AW213">
            <v>-1.6091564702946926E-7</v>
          </cell>
          <cell r="AX213">
            <v>-1.6091564702946926E-7</v>
          </cell>
          <cell r="AY213">
            <v>-1.6091564702946926E-7</v>
          </cell>
          <cell r="AZ213">
            <v>-1.6091564702946926E-7</v>
          </cell>
          <cell r="BA213">
            <v>-1.6091564702946926E-7</v>
          </cell>
          <cell r="BB213">
            <v>-1.6091564702946926E-7</v>
          </cell>
          <cell r="BC213">
            <v>-1.6091564702946926E-7</v>
          </cell>
          <cell r="BD213">
            <v>-1.6091564702946926E-7</v>
          </cell>
          <cell r="BE213">
            <v>-1.6091564702946926E-7</v>
          </cell>
          <cell r="BF213">
            <v>-1.6091564702946926E-7</v>
          </cell>
          <cell r="BG213">
            <v>-1.6091564702946926E-7</v>
          </cell>
          <cell r="BH213">
            <v>-1.6091564702946926E-7</v>
          </cell>
          <cell r="BI213">
            <v>-1.6091564702946926E-7</v>
          </cell>
          <cell r="BJ213">
            <v>-1.6091564702946926E-7</v>
          </cell>
        </row>
        <row r="214">
          <cell r="B214">
            <v>176</v>
          </cell>
          <cell r="C214" t="str">
            <v>Cartera Estados y Municipios</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cell r="AF214">
            <v>0</v>
          </cell>
          <cell r="AG214">
            <v>0</v>
          </cell>
          <cell r="AH214">
            <v>0</v>
          </cell>
          <cell r="AI214">
            <v>0</v>
          </cell>
          <cell r="AJ214">
            <v>0</v>
          </cell>
          <cell r="AK214">
            <v>0</v>
          </cell>
          <cell r="AL214">
            <v>0</v>
          </cell>
          <cell r="AM214">
            <v>0</v>
          </cell>
          <cell r="AN214">
            <v>0</v>
          </cell>
          <cell r="AO214">
            <v>0</v>
          </cell>
          <cell r="AP214">
            <v>0</v>
          </cell>
          <cell r="AQ214">
            <v>0</v>
          </cell>
          <cell r="AR214">
            <v>0</v>
          </cell>
          <cell r="AS214">
            <v>0</v>
          </cell>
          <cell r="AT214">
            <v>0</v>
          </cell>
          <cell r="AU214">
            <v>0</v>
          </cell>
          <cell r="AV214">
            <v>0</v>
          </cell>
          <cell r="AW214">
            <v>0</v>
          </cell>
          <cell r="AX214">
            <v>0</v>
          </cell>
          <cell r="AY214">
            <v>0</v>
          </cell>
          <cell r="AZ214">
            <v>0</v>
          </cell>
          <cell r="BA214">
            <v>0</v>
          </cell>
          <cell r="BB214">
            <v>0</v>
          </cell>
          <cell r="BC214">
            <v>0</v>
          </cell>
          <cell r="BD214">
            <v>0</v>
          </cell>
          <cell r="BE214">
            <v>0</v>
          </cell>
          <cell r="BF214">
            <v>0</v>
          </cell>
          <cell r="BG214">
            <v>0</v>
          </cell>
          <cell r="BH214">
            <v>0</v>
          </cell>
          <cell r="BI214">
            <v>0</v>
          </cell>
          <cell r="BJ214">
            <v>0</v>
          </cell>
        </row>
        <row r="215">
          <cell r="B215">
            <v>177</v>
          </cell>
          <cell r="C215" t="str">
            <v>Cartera Gubernamental Otros</v>
          </cell>
          <cell r="E215">
            <v>0</v>
          </cell>
          <cell r="F215">
            <v>0</v>
          </cell>
          <cell r="G215">
            <v>0</v>
          </cell>
          <cell r="H215">
            <v>0</v>
          </cell>
          <cell r="I215">
            <v>0</v>
          </cell>
          <cell r="J215">
            <v>0</v>
          </cell>
          <cell r="K215">
            <v>0</v>
          </cell>
          <cell r="L215">
            <v>0</v>
          </cell>
          <cell r="M215">
            <v>0</v>
          </cell>
          <cell r="N215">
            <v>0</v>
          </cell>
          <cell r="O215">
            <v>0</v>
          </cell>
          <cell r="P215">
            <v>0</v>
          </cell>
          <cell r="Q215">
            <v>0</v>
          </cell>
          <cell r="R215">
            <v>0</v>
          </cell>
          <cell r="S215">
            <v>0</v>
          </cell>
          <cell r="T215">
            <v>0</v>
          </cell>
          <cell r="U215">
            <v>0</v>
          </cell>
          <cell r="V215">
            <v>0</v>
          </cell>
          <cell r="W215">
            <v>0</v>
          </cell>
          <cell r="X215">
            <v>0</v>
          </cell>
          <cell r="Y215">
            <v>0</v>
          </cell>
          <cell r="Z215">
            <v>0</v>
          </cell>
          <cell r="AA215">
            <v>0</v>
          </cell>
          <cell r="AB215">
            <v>0</v>
          </cell>
          <cell r="AC215">
            <v>0</v>
          </cell>
          <cell r="AD215">
            <v>0</v>
          </cell>
          <cell r="AE215">
            <v>0</v>
          </cell>
          <cell r="AF215">
            <v>0</v>
          </cell>
          <cell r="AG215">
            <v>0</v>
          </cell>
          <cell r="AH215">
            <v>0</v>
          </cell>
          <cell r="AI215">
            <v>0</v>
          </cell>
          <cell r="AJ215">
            <v>0</v>
          </cell>
          <cell r="AK215">
            <v>0</v>
          </cell>
          <cell r="AL215">
            <v>0</v>
          </cell>
          <cell r="AM215">
            <v>0</v>
          </cell>
          <cell r="AN215">
            <v>0</v>
          </cell>
          <cell r="AO215">
            <v>0</v>
          </cell>
          <cell r="AP215">
            <v>0</v>
          </cell>
          <cell r="AQ215">
            <v>0</v>
          </cell>
          <cell r="AR215">
            <v>0</v>
          </cell>
          <cell r="AS215">
            <v>0</v>
          </cell>
          <cell r="AT215">
            <v>0</v>
          </cell>
          <cell r="AU215">
            <v>0</v>
          </cell>
          <cell r="AV215">
            <v>0</v>
          </cell>
          <cell r="AW215">
            <v>0</v>
          </cell>
          <cell r="AX215">
            <v>0</v>
          </cell>
          <cell r="AY215">
            <v>0</v>
          </cell>
          <cell r="AZ215">
            <v>0</v>
          </cell>
          <cell r="BA215">
            <v>0</v>
          </cell>
          <cell r="BB215">
            <v>0</v>
          </cell>
          <cell r="BC215">
            <v>0</v>
          </cell>
          <cell r="BD215">
            <v>0</v>
          </cell>
          <cell r="BE215">
            <v>0</v>
          </cell>
          <cell r="BF215">
            <v>0</v>
          </cell>
          <cell r="BG215">
            <v>0</v>
          </cell>
          <cell r="BH215">
            <v>0</v>
          </cell>
          <cell r="BI215">
            <v>0</v>
          </cell>
          <cell r="BJ215">
            <v>0</v>
          </cell>
        </row>
        <row r="216">
          <cell r="B216">
            <v>178</v>
          </cell>
          <cell r="C216" t="str">
            <v>Cartera Consumo</v>
          </cell>
          <cell r="E216">
            <v>5.7660523552056919E-5</v>
          </cell>
          <cell r="F216">
            <v>4.58434130301201E-4</v>
          </cell>
          <cell r="G216">
            <v>2.3890382750226952E-3</v>
          </cell>
          <cell r="H216">
            <v>-1.2654387396793185E-3</v>
          </cell>
          <cell r="I216">
            <v>7.6659468184053781E-6</v>
          </cell>
          <cell r="J216">
            <v>1.4793605275453398E-3</v>
          </cell>
          <cell r="K216">
            <v>6.2635997416466554E-4</v>
          </cell>
          <cell r="L216">
            <v>5.2951394210018488E-4</v>
          </cell>
          <cell r="M216">
            <v>-2.5145177374227279E-3</v>
          </cell>
          <cell r="N216">
            <v>-2.0693358658133224E-3</v>
          </cell>
          <cell r="O216">
            <v>4.9077940964142863E-4</v>
          </cell>
          <cell r="P216">
            <v>-2.4913004605343486E-3</v>
          </cell>
          <cell r="Q216">
            <v>8.5451867696272749E-4</v>
          </cell>
          <cell r="R216">
            <v>1.5566061051752456E-3</v>
          </cell>
          <cell r="S216">
            <v>3.7038989434426614E-3</v>
          </cell>
          <cell r="T216">
            <v>-1.5713331901325914E-3</v>
          </cell>
          <cell r="U216">
            <v>1.5506045740562302E-3</v>
          </cell>
          <cell r="V216">
            <v>-1.2867752377666852E-5</v>
          </cell>
          <cell r="W216">
            <v>-1.5661740606383451E-3</v>
          </cell>
          <cell r="X216">
            <v>3.2449193381677149E-3</v>
          </cell>
          <cell r="Y216">
            <v>-1.5624717557500487E-3</v>
          </cell>
          <cell r="Z216">
            <v>2.1208438591028764E-3</v>
          </cell>
          <cell r="AA216">
            <v>-5.6638162297734801E-4</v>
          </cell>
          <cell r="AB216">
            <v>-1.7150595865691662E-3</v>
          </cell>
          <cell r="AC216">
            <v>1.4911621037921527E-3</v>
          </cell>
          <cell r="AD216">
            <v>-9.9732048696496434E-5</v>
          </cell>
          <cell r="AE216">
            <v>3.5738652834006457E-3</v>
          </cell>
          <cell r="AF216">
            <v>-5.6241043182308909E-3</v>
          </cell>
          <cell r="AG216">
            <v>1.7318648947353271E-3</v>
          </cell>
          <cell r="AH216">
            <v>-2.6856681593225226E-3</v>
          </cell>
          <cell r="AI216">
            <v>2.5330492234199586E-3</v>
          </cell>
          <cell r="AJ216">
            <v>2.6087930934126646E-4</v>
          </cell>
          <cell r="AK216">
            <v>-3.1949466293782411E-3</v>
          </cell>
          <cell r="AL216">
            <v>-3.1565099343262848E-4</v>
          </cell>
          <cell r="AM216">
            <v>-1.5443285461670467E-3</v>
          </cell>
          <cell r="AN216">
            <v>-2.3127541696705209E-3</v>
          </cell>
          <cell r="AO216">
            <v>1.6854957637188542E-3</v>
          </cell>
          <cell r="AP216">
            <v>1.437404807350863E-3</v>
          </cell>
          <cell r="AQ216">
            <v>1.128574053459161E-3</v>
          </cell>
          <cell r="AR216">
            <v>1.128573901951313E-3</v>
          </cell>
          <cell r="AS216">
            <v>1.128573901951313E-3</v>
          </cell>
          <cell r="AT216">
            <v>1.128573901951313E-3</v>
          </cell>
          <cell r="AU216">
            <v>1.128573901951313E-3</v>
          </cell>
          <cell r="AV216">
            <v>1.128573901951313E-3</v>
          </cell>
          <cell r="AW216">
            <v>1.128573901951313E-3</v>
          </cell>
          <cell r="AX216">
            <v>1.128573901951313E-3</v>
          </cell>
          <cell r="AY216">
            <v>1.128573901951313E-3</v>
          </cell>
          <cell r="AZ216">
            <v>1.128573901951313E-3</v>
          </cell>
          <cell r="BA216">
            <v>1.128573901951313E-3</v>
          </cell>
          <cell r="BB216">
            <v>1.128573901951313E-3</v>
          </cell>
          <cell r="BC216">
            <v>1.128573901951313E-3</v>
          </cell>
          <cell r="BD216">
            <v>1.128573901951313E-3</v>
          </cell>
          <cell r="BE216">
            <v>1.128573901951313E-3</v>
          </cell>
          <cell r="BF216">
            <v>1.128573901951313E-3</v>
          </cell>
          <cell r="BG216">
            <v>1.128573901951313E-3</v>
          </cell>
          <cell r="BH216">
            <v>1.128573901951313E-3</v>
          </cell>
          <cell r="BI216">
            <v>1.128573901951313E-3</v>
          </cell>
          <cell r="BJ216">
            <v>1.128573901951313E-3</v>
          </cell>
        </row>
        <row r="217">
          <cell r="B217">
            <v>179</v>
          </cell>
          <cell r="C217" t="str">
            <v>Cartera TDC</v>
          </cell>
          <cell r="E217">
            <v>1.4966011567088544E-3</v>
          </cell>
          <cell r="F217">
            <v>1.112214007544611E-3</v>
          </cell>
          <cell r="G217">
            <v>6.9252584857294047E-4</v>
          </cell>
          <cell r="H217">
            <v>1.3526516020174323E-4</v>
          </cell>
          <cell r="I217">
            <v>-6.977083836725434E-4</v>
          </cell>
          <cell r="J217">
            <v>-4.0506902678461021E-4</v>
          </cell>
          <cell r="K217">
            <v>1.2863048081751052E-3</v>
          </cell>
          <cell r="L217">
            <v>7.8318349861312975E-4</v>
          </cell>
          <cell r="M217">
            <v>-1.9897134277143472E-3</v>
          </cell>
          <cell r="N217">
            <v>-3.433577013688037E-3</v>
          </cell>
          <cell r="O217">
            <v>-2.4539633404524683E-3</v>
          </cell>
          <cell r="P217">
            <v>-9.1926389290912514E-4</v>
          </cell>
          <cell r="Q217">
            <v>2.1227172159860794E-3</v>
          </cell>
          <cell r="R217">
            <v>1.3920247118166668E-3</v>
          </cell>
          <cell r="S217">
            <v>4.1523339878911381E-4</v>
          </cell>
          <cell r="T217">
            <v>2.7122593071117473E-4</v>
          </cell>
          <cell r="U217">
            <v>-1.7740757743628793E-3</v>
          </cell>
          <cell r="V217">
            <v>-2.4385428062037584E-4</v>
          </cell>
          <cell r="W217">
            <v>1.0179453119115445E-3</v>
          </cell>
          <cell r="X217">
            <v>1.358303602820049E-3</v>
          </cell>
          <cell r="Y217">
            <v>4.5723506068141156E-4</v>
          </cell>
          <cell r="Z217">
            <v>-1.2545687196298186E-3</v>
          </cell>
          <cell r="AA217">
            <v>-1.5472917910979295E-3</v>
          </cell>
          <cell r="AB217">
            <v>9.9826169796429082E-4</v>
          </cell>
          <cell r="AC217">
            <v>3.2119571825707446E-3</v>
          </cell>
          <cell r="AD217">
            <v>-1.0493841186240416E-4</v>
          </cell>
          <cell r="AE217">
            <v>1.4890297407306671E-3</v>
          </cell>
          <cell r="AF217">
            <v>-6.936064783422298E-3</v>
          </cell>
          <cell r="AG217">
            <v>-2.3392055525619376E-4</v>
          </cell>
          <cell r="AH217">
            <v>3.1976580556668938E-4</v>
          </cell>
          <cell r="AI217">
            <v>2.9329086610709737E-4</v>
          </cell>
          <cell r="AJ217">
            <v>7.8625042270726031E-4</v>
          </cell>
          <cell r="AK217">
            <v>-2.0148441762604316E-3</v>
          </cell>
          <cell r="AL217">
            <v>-4.7777657665808715E-3</v>
          </cell>
          <cell r="AM217">
            <v>-2.6628157246234227E-3</v>
          </cell>
          <cell r="AN217">
            <v>3.5568647752858701E-4</v>
          </cell>
          <cell r="AO217">
            <v>4.7257776164460613E-3</v>
          </cell>
          <cell r="AP217">
            <v>3.0810039163176803E-3</v>
          </cell>
          <cell r="AQ217">
            <v>1.6657820175664043E-3</v>
          </cell>
          <cell r="AR217">
            <v>1.6657812520861626E-3</v>
          </cell>
          <cell r="AS217">
            <v>1.6657812520861626E-3</v>
          </cell>
          <cell r="AT217">
            <v>1.6657812520861626E-3</v>
          </cell>
          <cell r="AU217">
            <v>1.6657812520861626E-3</v>
          </cell>
          <cell r="AV217">
            <v>1.6657812520861626E-3</v>
          </cell>
          <cell r="AW217">
            <v>1.6657812520861626E-3</v>
          </cell>
          <cell r="AX217">
            <v>1.6657812520861626E-3</v>
          </cell>
          <cell r="AY217">
            <v>1.6657812520861626E-3</v>
          </cell>
          <cell r="AZ217">
            <v>1.6657812520861626E-3</v>
          </cell>
          <cell r="BA217">
            <v>1.6657812520861626E-3</v>
          </cell>
          <cell r="BB217">
            <v>1.6657812520861626E-3</v>
          </cell>
          <cell r="BC217">
            <v>1.6657812520861626E-3</v>
          </cell>
          <cell r="BD217">
            <v>1.6657812520861626E-3</v>
          </cell>
          <cell r="BE217">
            <v>1.6657812520861626E-3</v>
          </cell>
          <cell r="BF217">
            <v>1.6657812520861626E-3</v>
          </cell>
          <cell r="BG217">
            <v>1.6657812520861626E-3</v>
          </cell>
          <cell r="BH217">
            <v>1.6657812520861626E-3</v>
          </cell>
          <cell r="BI217">
            <v>1.6657812520861626E-3</v>
          </cell>
          <cell r="BJ217">
            <v>1.6657812520861626E-3</v>
          </cell>
        </row>
        <row r="218">
          <cell r="B218">
            <v>180</v>
          </cell>
          <cell r="C218" t="str">
            <v>Cartera Personales</v>
          </cell>
          <cell r="E218">
            <v>1.3470464157448736E-4</v>
          </cell>
          <cell r="F218">
            <v>1.0407027085213016E-5</v>
          </cell>
          <cell r="G218">
            <v>1.2136884639386322E-2</v>
          </cell>
          <cell r="H218">
            <v>-5.5512860030663622E-3</v>
          </cell>
          <cell r="I218">
            <v>3.5318275003694694E-3</v>
          </cell>
          <cell r="J218">
            <v>1.3014888212434662E-2</v>
          </cell>
          <cell r="K218">
            <v>1.708282191037469E-4</v>
          </cell>
          <cell r="L218">
            <v>3.0594407990872027E-3</v>
          </cell>
          <cell r="M218">
            <v>-8.1243578959427423E-3</v>
          </cell>
          <cell r="N218">
            <v>1.5002648123852852E-3</v>
          </cell>
          <cell r="O218">
            <v>9.7228249485756743E-3</v>
          </cell>
          <cell r="P218">
            <v>-9.172387711669866E-3</v>
          </cell>
          <cell r="Q218">
            <v>9.6243921901090213E-4</v>
          </cell>
          <cell r="R218">
            <v>2.8275940358851448E-3</v>
          </cell>
          <cell r="S218">
            <v>1.5770859081608704E-2</v>
          </cell>
          <cell r="T218">
            <v>-1.0368880951427531E-2</v>
          </cell>
          <cell r="U218">
            <v>1.2344488158531397E-2</v>
          </cell>
          <cell r="V218">
            <v>-1.1032456284302827E-3</v>
          </cell>
          <cell r="W218">
            <v>-1.2167120689689268E-2</v>
          </cell>
          <cell r="X218">
            <v>8.1177193671011227E-3</v>
          </cell>
          <cell r="Y218">
            <v>-1.6346388241631891E-2</v>
          </cell>
          <cell r="Z218">
            <v>1.3004512548540854E-2</v>
          </cell>
          <cell r="AA218">
            <v>2.1786049210436725E-3</v>
          </cell>
          <cell r="AB218">
            <v>-9.3968530736203981E-3</v>
          </cell>
          <cell r="AC218">
            <v>1.9275912378208249E-4</v>
          </cell>
          <cell r="AD218">
            <v>7.6206654948673958E-5</v>
          </cell>
          <cell r="AE218">
            <v>1.1415545584736453E-2</v>
          </cell>
          <cell r="AF218">
            <v>-7.6717549163384663E-3</v>
          </cell>
          <cell r="AG218">
            <v>4.2754307551158971E-3</v>
          </cell>
          <cell r="AH218">
            <v>-1.1125495688652204E-2</v>
          </cell>
          <cell r="AI218">
            <v>7.7965860400057568E-3</v>
          </cell>
          <cell r="AJ218">
            <v>-1.5871928207848024E-3</v>
          </cell>
          <cell r="AK218">
            <v>-9.2768359422028199E-3</v>
          </cell>
          <cell r="AL218">
            <v>8.7516227283663886E-3</v>
          </cell>
          <cell r="AM218">
            <v>9.301503610204126E-4</v>
          </cell>
          <cell r="AN218">
            <v>-8.8189125161472898E-3</v>
          </cell>
          <cell r="AO218">
            <v>-4.5042296005658872E-4</v>
          </cell>
          <cell r="AP218">
            <v>1.540658423892366E-3</v>
          </cell>
          <cell r="AQ218">
            <v>2.9250704448104056E-3</v>
          </cell>
          <cell r="AR218">
            <v>2.9250700026750565E-3</v>
          </cell>
          <cell r="AS218">
            <v>2.9250700026750565E-3</v>
          </cell>
          <cell r="AT218">
            <v>2.9250700026750565E-3</v>
          </cell>
          <cell r="AU218">
            <v>2.9250700026750565E-3</v>
          </cell>
          <cell r="AV218">
            <v>2.9250700026750565E-3</v>
          </cell>
          <cell r="AW218">
            <v>2.9250700026750565E-3</v>
          </cell>
          <cell r="AX218">
            <v>2.9250700026750565E-3</v>
          </cell>
          <cell r="AY218">
            <v>2.9250700026750565E-3</v>
          </cell>
          <cell r="AZ218">
            <v>2.9250700026750565E-3</v>
          </cell>
          <cell r="BA218">
            <v>2.9250700026750565E-3</v>
          </cell>
          <cell r="BB218">
            <v>2.9250700026750565E-3</v>
          </cell>
          <cell r="BC218">
            <v>2.9250700026750565E-3</v>
          </cell>
          <cell r="BD218">
            <v>2.9250700026750565E-3</v>
          </cell>
          <cell r="BE218">
            <v>2.9250700026750565E-3</v>
          </cell>
          <cell r="BF218">
            <v>2.9250700026750565E-3</v>
          </cell>
          <cell r="BG218">
            <v>2.9250700026750565E-3</v>
          </cell>
          <cell r="BH218">
            <v>2.9250700026750565E-3</v>
          </cell>
          <cell r="BI218">
            <v>2.9250700026750565E-3</v>
          </cell>
          <cell r="BJ218">
            <v>2.9250700026750565E-3</v>
          </cell>
        </row>
        <row r="219">
          <cell r="B219">
            <v>181</v>
          </cell>
          <cell r="C219" t="str">
            <v>Cartera Nómina</v>
          </cell>
          <cell r="E219">
            <v>-3.0456805565189198E-3</v>
          </cell>
          <cell r="F219">
            <v>-8.5864377134110478E-4</v>
          </cell>
          <cell r="G219">
            <v>4.4323102013057204E-3</v>
          </cell>
          <cell r="H219">
            <v>-3.0608746153886306E-3</v>
          </cell>
          <cell r="I219">
            <v>7.8877769198635803E-4</v>
          </cell>
          <cell r="J219">
            <v>2.4928610129455638E-3</v>
          </cell>
          <cell r="K219">
            <v>-8.6068813645066855E-4</v>
          </cell>
          <cell r="L219">
            <v>-1.7373220422257918E-4</v>
          </cell>
          <cell r="M219">
            <v>-2.7027972794885086E-3</v>
          </cell>
          <cell r="N219">
            <v>6.9949928130059319E-4</v>
          </cell>
          <cell r="O219">
            <v>4.1691493605112984E-3</v>
          </cell>
          <cell r="P219">
            <v>-4.5113812725486868E-3</v>
          </cell>
          <cell r="Q219">
            <v>-9.2435114855155681E-4</v>
          </cell>
          <cell r="R219">
            <v>1.7843518746924227E-3</v>
          </cell>
          <cell r="S219">
            <v>9.4071218969166114E-3</v>
          </cell>
          <cell r="T219">
            <v>-2.5483619981960075E-3</v>
          </cell>
          <cell r="U219">
            <v>5.2587174023535008E-3</v>
          </cell>
          <cell r="V219">
            <v>7.01664183349264E-4</v>
          </cell>
          <cell r="W219">
            <v>-4.7553672832001577E-3</v>
          </cell>
          <cell r="X219">
            <v>6.6986008456538897E-3</v>
          </cell>
          <cell r="Y219">
            <v>-2.7547292309148194E-3</v>
          </cell>
          <cell r="Z219">
            <v>7.385183351011626E-3</v>
          </cell>
          <cell r="AA219">
            <v>1.1988637486980425E-3</v>
          </cell>
          <cell r="AB219">
            <v>-6.4254972693828724E-3</v>
          </cell>
          <cell r="AC219">
            <v>-1.8033380207154517E-3</v>
          </cell>
          <cell r="AD219">
            <v>-6.6310656198946549E-4</v>
          </cell>
          <cell r="AE219">
            <v>7.3157428289533782E-3</v>
          </cell>
          <cell r="AF219">
            <v>-4.5289304607371711E-3</v>
          </cell>
          <cell r="AG219">
            <v>4.1312592671451168E-3</v>
          </cell>
          <cell r="AH219">
            <v>-7.6378812498305235E-3</v>
          </cell>
          <cell r="AI219">
            <v>6.1743865775596291E-3</v>
          </cell>
          <cell r="AJ219">
            <v>-6.0434958644563913E-4</v>
          </cell>
          <cell r="AK219">
            <v>-4.962138235364455E-3</v>
          </cell>
          <cell r="AL219">
            <v>5.4229131212943579E-3</v>
          </cell>
          <cell r="AM219">
            <v>-8.795193814269131E-4</v>
          </cell>
          <cell r="AN219">
            <v>-6.4092935780285867E-3</v>
          </cell>
          <cell r="AO219">
            <v>-2.9648322791574616E-3</v>
          </cell>
          <cell r="AP219">
            <v>-1.6601455006204288E-3</v>
          </cell>
          <cell r="AQ219">
            <v>-6.9681209218484808E-5</v>
          </cell>
          <cell r="AR219">
            <v>-6.9681205786764622E-5</v>
          </cell>
          <cell r="AS219">
            <v>-6.9681205786764622E-5</v>
          </cell>
          <cell r="AT219">
            <v>-6.9681205786764622E-5</v>
          </cell>
          <cell r="AU219">
            <v>-6.9681205786764622E-5</v>
          </cell>
          <cell r="AV219">
            <v>-6.9681205786764622E-5</v>
          </cell>
          <cell r="AW219">
            <v>-6.9681205786764622E-5</v>
          </cell>
          <cell r="AX219">
            <v>-6.9681205786764622E-5</v>
          </cell>
          <cell r="AY219">
            <v>-6.9681205786764622E-5</v>
          </cell>
          <cell r="AZ219">
            <v>-6.9681205786764622E-5</v>
          </cell>
          <cell r="BA219">
            <v>-6.9681205786764622E-5</v>
          </cell>
          <cell r="BB219">
            <v>-6.9681205786764622E-5</v>
          </cell>
          <cell r="BC219">
            <v>-6.9681205786764622E-5</v>
          </cell>
          <cell r="BD219">
            <v>-6.9681205786764622E-5</v>
          </cell>
          <cell r="BE219">
            <v>-6.9681205786764622E-5</v>
          </cell>
          <cell r="BF219">
            <v>-6.9681205786764622E-5</v>
          </cell>
          <cell r="BG219">
            <v>-6.9681205786764622E-5</v>
          </cell>
          <cell r="BH219">
            <v>-6.9681205786764622E-5</v>
          </cell>
          <cell r="BI219">
            <v>-6.9681205786764622E-5</v>
          </cell>
          <cell r="BJ219">
            <v>-6.9681205786764622E-5</v>
          </cell>
        </row>
        <row r="220">
          <cell r="B220">
            <v>182</v>
          </cell>
          <cell r="C220" t="str">
            <v>Cartera Automotriz</v>
          </cell>
          <cell r="E220">
            <v>-7.7022395133997772E-4</v>
          </cell>
          <cell r="F220">
            <v>-4.0539118819272156E-4</v>
          </cell>
          <cell r="G220">
            <v>2.2055987603963306E-3</v>
          </cell>
          <cell r="H220">
            <v>-1.972467332910675E-3</v>
          </cell>
          <cell r="I220">
            <v>2.8494420678291769E-4</v>
          </cell>
          <cell r="J220">
            <v>2.0446630370494732E-3</v>
          </cell>
          <cell r="K220">
            <v>4.2943081724540651E-4</v>
          </cell>
          <cell r="L220">
            <v>-1.2660110172775484E-3</v>
          </cell>
          <cell r="M220">
            <v>-2.2063929055330476E-3</v>
          </cell>
          <cell r="N220">
            <v>-1.5282245799699105E-3</v>
          </cell>
          <cell r="O220">
            <v>1.7370258244631086E-3</v>
          </cell>
          <cell r="P220">
            <v>-1.7774302693821867E-3</v>
          </cell>
          <cell r="Q220">
            <v>-6.8589860165912779E-4</v>
          </cell>
          <cell r="R220">
            <v>8.9377274442205279E-4</v>
          </cell>
          <cell r="S220">
            <v>3.1615623165873585E-3</v>
          </cell>
          <cell r="T220">
            <v>-2.1542065760694687E-3</v>
          </cell>
          <cell r="U220">
            <v>2.1128181522485513E-3</v>
          </cell>
          <cell r="V220">
            <v>1.7065914931013032E-4</v>
          </cell>
          <cell r="W220">
            <v>-1.0569170594345208E-3</v>
          </cell>
          <cell r="X220">
            <v>1.8390192034091705E-3</v>
          </cell>
          <cell r="Y220">
            <v>-1.7843721049388452E-4</v>
          </cell>
          <cell r="Z220">
            <v>2.2254824328817677E-3</v>
          </cell>
          <cell r="AA220">
            <v>-2.2167018571834368E-4</v>
          </cell>
          <cell r="AB220">
            <v>-1.2807983435451295E-3</v>
          </cell>
          <cell r="AC220">
            <v>4.6126681136191353E-4</v>
          </cell>
          <cell r="AD220">
            <v>4.5473063366294891E-4</v>
          </cell>
          <cell r="AE220">
            <v>2.5900447458532642E-3</v>
          </cell>
          <cell r="AF220">
            <v>-1.4845358727633463E-3</v>
          </cell>
          <cell r="AG220">
            <v>3.0703900374100083E-3</v>
          </cell>
          <cell r="AH220">
            <v>-2.2439931432564689E-3</v>
          </cell>
          <cell r="AI220">
            <v>2.2144554539063714E-3</v>
          </cell>
          <cell r="AJ220">
            <v>5.0476597065572323E-4</v>
          </cell>
          <cell r="AK220">
            <v>-1.9685642331689311E-3</v>
          </cell>
          <cell r="AL220">
            <v>2.1296340772102296E-3</v>
          </cell>
          <cell r="AM220">
            <v>-5.2048298979720867E-4</v>
          </cell>
          <cell r="AN220">
            <v>-2.1355712784829339E-3</v>
          </cell>
          <cell r="AO220">
            <v>-5.3319716449378232E-4</v>
          </cell>
          <cell r="AP220">
            <v>2.5431047335821438E-4</v>
          </cell>
          <cell r="AQ220">
            <v>-1.2701118691426164E-4</v>
          </cell>
          <cell r="AR220">
            <v>-1.2701109517365694E-4</v>
          </cell>
          <cell r="AS220">
            <v>-1.2701109517365694E-4</v>
          </cell>
          <cell r="AT220">
            <v>-1.2701109517365694E-4</v>
          </cell>
          <cell r="AU220">
            <v>-1.2701109517365694E-4</v>
          </cell>
          <cell r="AV220">
            <v>-1.2701109517365694E-4</v>
          </cell>
          <cell r="AW220">
            <v>-1.2701109517365694E-4</v>
          </cell>
          <cell r="AX220">
            <v>-1.2701109517365694E-4</v>
          </cell>
          <cell r="AY220">
            <v>-1.2701109517365694E-4</v>
          </cell>
          <cell r="AZ220">
            <v>-1.2701109517365694E-4</v>
          </cell>
          <cell r="BA220">
            <v>-1.2701109517365694E-4</v>
          </cell>
          <cell r="BB220">
            <v>-1.2701109517365694E-4</v>
          </cell>
          <cell r="BC220">
            <v>-1.2701109517365694E-4</v>
          </cell>
          <cell r="BD220">
            <v>-1.2701109517365694E-4</v>
          </cell>
          <cell r="BE220">
            <v>-1.2701109517365694E-4</v>
          </cell>
          <cell r="BF220">
            <v>-1.2701109517365694E-4</v>
          </cell>
          <cell r="BG220">
            <v>-1.2701109517365694E-4</v>
          </cell>
          <cell r="BH220">
            <v>-1.2701109517365694E-4</v>
          </cell>
          <cell r="BI220">
            <v>-1.2701109517365694E-4</v>
          </cell>
          <cell r="BJ220">
            <v>-1.2701109517365694E-4</v>
          </cell>
        </row>
        <row r="221">
          <cell r="B221">
            <v>183</v>
          </cell>
          <cell r="C221" t="str">
            <v>Cartera Consumo Otros</v>
          </cell>
          <cell r="E221">
            <v>183</v>
          </cell>
          <cell r="F221">
            <v>0</v>
          </cell>
          <cell r="G221">
            <v>0</v>
          </cell>
          <cell r="H221">
            <v>1</v>
          </cell>
          <cell r="I221">
            <v>0</v>
          </cell>
          <cell r="J221">
            <v>-1</v>
          </cell>
          <cell r="K221">
            <v>-1</v>
          </cell>
          <cell r="L221">
            <v>-1</v>
          </cell>
          <cell r="M221">
            <v>-1</v>
          </cell>
          <cell r="N221">
            <v>-1</v>
          </cell>
          <cell r="O221">
            <v>-1</v>
          </cell>
          <cell r="P221">
            <v>-1</v>
          </cell>
          <cell r="Q221">
            <v>6.2561094819159335E-2</v>
          </cell>
          <cell r="R221">
            <v>-3.0303030303030304E-2</v>
          </cell>
          <cell r="S221">
            <v>-3.0303016304969788E-2</v>
          </cell>
          <cell r="T221">
            <v>-3.0303016304969788E-2</v>
          </cell>
          <cell r="U221">
            <v>-3.0303016304969788E-2</v>
          </cell>
          <cell r="V221">
            <v>-3.0303016304969788E-2</v>
          </cell>
          <cell r="W221">
            <v>-3.0303016304969788E-2</v>
          </cell>
          <cell r="X221">
            <v>-3.0303016304969788E-2</v>
          </cell>
          <cell r="Y221">
            <v>-3.0303016304969788E-2</v>
          </cell>
          <cell r="Z221">
            <v>-3.0303016304969788E-2</v>
          </cell>
          <cell r="AA221">
            <v>3.0303030303030304E-2</v>
          </cell>
          <cell r="AB221">
            <v>0.96969696969696972</v>
          </cell>
          <cell r="AC221">
            <v>-1</v>
          </cell>
          <cell r="AD221">
            <v>0</v>
          </cell>
          <cell r="AE221">
            <v>1</v>
          </cell>
          <cell r="AF221">
            <v>1</v>
          </cell>
          <cell r="AG221">
            <v>1</v>
          </cell>
          <cell r="AH221">
            <v>1</v>
          </cell>
          <cell r="AI221">
            <v>1</v>
          </cell>
          <cell r="AJ221">
            <v>1</v>
          </cell>
          <cell r="AK221">
            <v>-1.032258064516129</v>
          </cell>
          <cell r="AL221">
            <v>-3.4408602150537634E-2</v>
          </cell>
          <cell r="AM221">
            <v>6.6666666666666666E-2</v>
          </cell>
          <cell r="AN221">
            <v>0</v>
          </cell>
          <cell r="AO221">
            <v>0</v>
          </cell>
          <cell r="AP221">
            <v>0</v>
          </cell>
          <cell r="AQ221">
            <v>0</v>
          </cell>
          <cell r="AR221">
            <v>0</v>
          </cell>
          <cell r="AS221">
            <v>0</v>
          </cell>
          <cell r="AT221">
            <v>0</v>
          </cell>
          <cell r="AU221">
            <v>0</v>
          </cell>
          <cell r="AV221">
            <v>0</v>
          </cell>
          <cell r="AW221">
            <v>0</v>
          </cell>
          <cell r="AX221">
            <v>0</v>
          </cell>
          <cell r="AY221">
            <v>0</v>
          </cell>
          <cell r="AZ221">
            <v>0</v>
          </cell>
          <cell r="BA221">
            <v>0</v>
          </cell>
          <cell r="BB221">
            <v>0</v>
          </cell>
          <cell r="BC221">
            <v>0</v>
          </cell>
          <cell r="BD221">
            <v>0</v>
          </cell>
          <cell r="BE221">
            <v>0</v>
          </cell>
          <cell r="BF221">
            <v>0</v>
          </cell>
          <cell r="BG221">
            <v>0</v>
          </cell>
          <cell r="BH221">
            <v>0</v>
          </cell>
          <cell r="BI221">
            <v>0</v>
          </cell>
          <cell r="BJ221">
            <v>0</v>
          </cell>
        </row>
        <row r="222">
          <cell r="B222">
            <v>184</v>
          </cell>
          <cell r="C222" t="str">
            <v>Cartera Vivienda</v>
          </cell>
          <cell r="E222">
            <v>-1.0225474861453449E-4</v>
          </cell>
          <cell r="F222">
            <v>9.2306335640732901E-4</v>
          </cell>
          <cell r="G222">
            <v>2.7462628312608511E-3</v>
          </cell>
          <cell r="H222">
            <v>1.5482148522738409E-3</v>
          </cell>
          <cell r="I222">
            <v>3.1302722228589014E-3</v>
          </cell>
          <cell r="J222">
            <v>2.6344947669144914E-3</v>
          </cell>
          <cell r="K222">
            <v>2.593425551614667E-3</v>
          </cell>
          <cell r="L222">
            <v>2.9725021483431105E-3</v>
          </cell>
          <cell r="M222">
            <v>2.3586858201008684E-3</v>
          </cell>
          <cell r="N222">
            <v>-1.3602111262672911E-2</v>
          </cell>
          <cell r="O222">
            <v>2.8976594406487713E-3</v>
          </cell>
          <cell r="P222">
            <v>8.7521880879792152E-4</v>
          </cell>
          <cell r="Q222">
            <v>1.2679931408233966E-3</v>
          </cell>
          <cell r="R222">
            <v>2.3662407083089448E-4</v>
          </cell>
          <cell r="S222">
            <v>1.2953345084455517E-3</v>
          </cell>
          <cell r="T222">
            <v>1.614057362020388E-3</v>
          </cell>
          <cell r="U222">
            <v>1.3664501586770558E-3</v>
          </cell>
          <cell r="V222">
            <v>1.9292994240263928E-3</v>
          </cell>
          <cell r="W222">
            <v>1.7021151455914388E-3</v>
          </cell>
          <cell r="X222">
            <v>-9.9068590353246083E-3</v>
          </cell>
          <cell r="Y222">
            <v>1.8189350961183154E-3</v>
          </cell>
          <cell r="Z222">
            <v>1.1935992488230213E-4</v>
          </cell>
          <cell r="AA222">
            <v>2.9484750366384621E-3</v>
          </cell>
          <cell r="AB222">
            <v>1.7006757726831523E-3</v>
          </cell>
          <cell r="AC222">
            <v>1.7197582752397009E-3</v>
          </cell>
          <cell r="AD222">
            <v>1.9072229765569534E-3</v>
          </cell>
          <cell r="AE222">
            <v>9.6234506710937001E-4</v>
          </cell>
          <cell r="AF222">
            <v>3.2397461251207002E-3</v>
          </cell>
          <cell r="AG222">
            <v>1.1424109890234221E-3</v>
          </cell>
          <cell r="AH222">
            <v>8.9570357160278363E-4</v>
          </cell>
          <cell r="AI222">
            <v>1.4998040610420538E-3</v>
          </cell>
          <cell r="AJ222">
            <v>1.5186696965383273E-3</v>
          </cell>
          <cell r="AK222">
            <v>-5.8399868218696194E-4</v>
          </cell>
          <cell r="AL222">
            <v>-4.4639574506217042E-3</v>
          </cell>
          <cell r="AM222">
            <v>9.2696691552072996E-4</v>
          </cell>
          <cell r="AN222">
            <v>-6.074232700183993E-4</v>
          </cell>
          <cell r="AO222">
            <v>-2.8915532140784406E-4</v>
          </cell>
          <cell r="AP222">
            <v>3.6063851778174449E-4</v>
          </cell>
          <cell r="AQ222">
            <v>-1.8854378300071223E-4</v>
          </cell>
          <cell r="AR222">
            <v>-1.8854369409382343E-4</v>
          </cell>
          <cell r="AS222">
            <v>-1.8854369409382343E-4</v>
          </cell>
          <cell r="AT222">
            <v>-1.8854369409382343E-4</v>
          </cell>
          <cell r="AU222">
            <v>-1.8854369409382343E-4</v>
          </cell>
          <cell r="AV222">
            <v>-1.8854369409382343E-4</v>
          </cell>
          <cell r="AW222">
            <v>-1.8854369409382343E-4</v>
          </cell>
          <cell r="AX222">
            <v>-1.8854369409382343E-4</v>
          </cell>
          <cell r="AY222">
            <v>-1.8854369409382343E-4</v>
          </cell>
          <cell r="AZ222">
            <v>-1.8854369409382343E-4</v>
          </cell>
          <cell r="BA222">
            <v>-1.8854369409382343E-4</v>
          </cell>
          <cell r="BB222">
            <v>-1.8854369409382343E-4</v>
          </cell>
          <cell r="BC222">
            <v>-1.8854369409382343E-4</v>
          </cell>
          <cell r="BD222">
            <v>-1.8854369409382343E-4</v>
          </cell>
          <cell r="BE222">
            <v>-1.8854369409382343E-4</v>
          </cell>
          <cell r="BF222">
            <v>-1.8854369409382343E-4</v>
          </cell>
          <cell r="BG222">
            <v>-1.8854369409382343E-4</v>
          </cell>
          <cell r="BH222">
            <v>-1.8854369409382343E-4</v>
          </cell>
          <cell r="BI222">
            <v>-1.8854369409382343E-4</v>
          </cell>
          <cell r="BJ222">
            <v>-1.8854369409382343E-4</v>
          </cell>
        </row>
        <row r="223">
          <cell r="B223">
            <v>185</v>
          </cell>
          <cell r="C223" t="str">
            <v>Media y Residencial</v>
          </cell>
          <cell r="E223">
            <v>-9.9010035845614741E-5</v>
          </cell>
          <cell r="F223">
            <v>6.1451507734916477E-4</v>
          </cell>
          <cell r="G223">
            <v>2.673111989444775E-3</v>
          </cell>
          <cell r="H223">
            <v>1.306843876827668E-3</v>
          </cell>
          <cell r="I223">
            <v>2.7856658357297281E-3</v>
          </cell>
          <cell r="J223">
            <v>2.6371304318652464E-3</v>
          </cell>
          <cell r="K223">
            <v>2.8959491678692967E-3</v>
          </cell>
          <cell r="L223">
            <v>3.2509388021073615E-3</v>
          </cell>
          <cell r="M223">
            <v>2.310290307291879E-3</v>
          </cell>
          <cell r="N223">
            <v>-1.2264537420842429E-2</v>
          </cell>
          <cell r="O223">
            <v>2.7144339572830467E-3</v>
          </cell>
          <cell r="P223">
            <v>4.287886469826474E-4</v>
          </cell>
          <cell r="Q223">
            <v>7.5770140105365508E-4</v>
          </cell>
          <cell r="R223">
            <v>-1.113764507755452E-4</v>
          </cell>
          <cell r="S223">
            <v>6.4357657191763812E-4</v>
          </cell>
          <cell r="T223">
            <v>1.1790271297815527E-3</v>
          </cell>
          <cell r="U223">
            <v>1.0277790499919962E-3</v>
          </cell>
          <cell r="V223">
            <v>1.5684171705665217E-3</v>
          </cell>
          <cell r="W223">
            <v>1.1671618058312488E-3</v>
          </cell>
          <cell r="X223">
            <v>-8.7710325647483919E-3</v>
          </cell>
          <cell r="Y223">
            <v>1.4727308450620674E-3</v>
          </cell>
          <cell r="Z223">
            <v>2.1416526999037955E-5</v>
          </cell>
          <cell r="AA223">
            <v>2.6271711456537228E-3</v>
          </cell>
          <cell r="AB223">
            <v>1.5719483937352077E-3</v>
          </cell>
          <cell r="AC223">
            <v>1.5831058690164435E-3</v>
          </cell>
          <cell r="AD223">
            <v>1.7199502977513839E-3</v>
          </cell>
          <cell r="AE223">
            <v>1.0037562859707139E-3</v>
          </cell>
          <cell r="AF223">
            <v>3.1652013959972761E-3</v>
          </cell>
          <cell r="AG223">
            <v>1.0652664212106103E-3</v>
          </cell>
          <cell r="AH223">
            <v>8.3960503101826456E-4</v>
          </cell>
          <cell r="AI223">
            <v>1.5832675986300407E-3</v>
          </cell>
          <cell r="AJ223">
            <v>1.5351181972951961E-3</v>
          </cell>
          <cell r="AK223">
            <v>-6.2524826682947704E-4</v>
          </cell>
          <cell r="AL223">
            <v>-4.1971530109288641E-3</v>
          </cell>
          <cell r="AM223">
            <v>5.7610419240085309E-4</v>
          </cell>
          <cell r="AN223">
            <v>7.4340328322623078E-4</v>
          </cell>
          <cell r="AO223">
            <v>-2.7884597463138927E-4</v>
          </cell>
          <cell r="AP223">
            <v>4.4921618758491516E-4</v>
          </cell>
          <cell r="AQ223">
            <v>-4.7045217440290499E-5</v>
          </cell>
          <cell r="AR223">
            <v>-4.7045206883922219E-5</v>
          </cell>
          <cell r="AS223">
            <v>-4.7045206883922219E-5</v>
          </cell>
          <cell r="AT223">
            <v>-4.7045206883922219E-5</v>
          </cell>
          <cell r="AU223">
            <v>-4.7045206883922219E-5</v>
          </cell>
          <cell r="AV223">
            <v>-4.7045206883922219E-5</v>
          </cell>
          <cell r="AW223">
            <v>-4.7045206883922219E-5</v>
          </cell>
          <cell r="AX223">
            <v>-4.7045206883922219E-5</v>
          </cell>
          <cell r="AY223">
            <v>-4.7045206883922219E-5</v>
          </cell>
          <cell r="AZ223">
            <v>-4.7045206883922219E-5</v>
          </cell>
          <cell r="BA223">
            <v>-4.7045206883922219E-5</v>
          </cell>
          <cell r="BB223">
            <v>-4.7045206883922219E-5</v>
          </cell>
          <cell r="BC223">
            <v>-4.7045206883922219E-5</v>
          </cell>
          <cell r="BD223">
            <v>-4.7045206883922219E-5</v>
          </cell>
          <cell r="BE223">
            <v>-4.7045206883922219E-5</v>
          </cell>
          <cell r="BF223">
            <v>-4.7045206883922219E-5</v>
          </cell>
          <cell r="BG223">
            <v>-4.7045206883922219E-5</v>
          </cell>
          <cell r="BH223">
            <v>-4.7045206883922219E-5</v>
          </cell>
          <cell r="BI223">
            <v>-4.7045206883922219E-5</v>
          </cell>
          <cell r="BJ223">
            <v>-4.7045206883922219E-5</v>
          </cell>
        </row>
        <row r="224">
          <cell r="B224">
            <v>186</v>
          </cell>
          <cell r="C224" t="str">
            <v>De Interés Social</v>
          </cell>
          <cell r="E224">
            <v>7.5976934094459936E-5</v>
          </cell>
          <cell r="F224">
            <v>2.688279805692799E-3</v>
          </cell>
          <cell r="G224">
            <v>3.2812362276253768E-3</v>
          </cell>
          <cell r="H224">
            <v>3.0115141099868598E-3</v>
          </cell>
          <cell r="I224">
            <v>5.2652349943841242E-3</v>
          </cell>
          <cell r="J224">
            <v>2.9016280371226277E-3</v>
          </cell>
          <cell r="K224">
            <v>1.3869047645399812E-3</v>
          </cell>
          <cell r="L224">
            <v>1.9375775575315723E-3</v>
          </cell>
          <cell r="M224">
            <v>3.0964179367415634E-3</v>
          </cell>
          <cell r="N224">
            <v>-2.0938967442269522E-2</v>
          </cell>
          <cell r="O224">
            <v>3.9409508677690636E-3</v>
          </cell>
          <cell r="P224">
            <v>3.8266957459063625E-3</v>
          </cell>
          <cell r="Q224">
            <v>4.6859068934653331E-3</v>
          </cell>
          <cell r="R224">
            <v>2.6557953298581849E-3</v>
          </cell>
          <cell r="S224">
            <v>5.7296963905994619E-3</v>
          </cell>
          <cell r="T224">
            <v>4.79994890876137E-3</v>
          </cell>
          <cell r="U224">
            <v>4.0789898542067937E-3</v>
          </cell>
          <cell r="V224">
            <v>4.8744305536603111E-3</v>
          </cell>
          <cell r="W224">
            <v>5.8432783389881782E-3</v>
          </cell>
          <cell r="X224">
            <v>-1.6686817855427374E-2</v>
          </cell>
          <cell r="Y224">
            <v>4.7848045169418124E-3</v>
          </cell>
          <cell r="Z224">
            <v>1.4484320456180644E-3</v>
          </cell>
          <cell r="AA224">
            <v>4.9614231589310692E-3</v>
          </cell>
          <cell r="AB224">
            <v>3.1165685221771627E-3</v>
          </cell>
          <cell r="AC224">
            <v>3.2015678204745518E-3</v>
          </cell>
          <cell r="AD224">
            <v>3.9175874361136176E-3</v>
          </cell>
          <cell r="AE224">
            <v>1.313355836096583E-3</v>
          </cell>
          <cell r="AF224">
            <v>3.6301712220886684E-3</v>
          </cell>
          <cell r="AG224">
            <v>2.4560327566560403E-3</v>
          </cell>
          <cell r="AH224">
            <v>2.0454036252723351E-3</v>
          </cell>
          <cell r="AI224">
            <v>1.5583076701198434E-3</v>
          </cell>
          <cell r="AJ224">
            <v>2.2976120058722932E-3</v>
          </cell>
          <cell r="AK224">
            <v>4.5238852092709114E-4</v>
          </cell>
          <cell r="AL224">
            <v>-5.6453643637636858E-3</v>
          </cell>
          <cell r="AM224">
            <v>3.4976309785169218E-3</v>
          </cell>
          <cell r="AN224">
            <v>-1.0651766216817848E-2</v>
          </cell>
          <cell r="AO224">
            <v>2.2710286839809635E-4</v>
          </cell>
          <cell r="AP224">
            <v>1.6872839229103986E-4</v>
          </cell>
          <cell r="AQ224">
            <v>-8.0114447991451454E-4</v>
          </cell>
          <cell r="AR224">
            <v>-8.0114416778087616E-4</v>
          </cell>
          <cell r="AS224">
            <v>-8.0114416778087616E-4</v>
          </cell>
          <cell r="AT224">
            <v>-8.0114416778087616E-4</v>
          </cell>
          <cell r="AU224">
            <v>-8.0114416778087616E-4</v>
          </cell>
          <cell r="AV224">
            <v>-8.0114416778087616E-4</v>
          </cell>
          <cell r="AW224">
            <v>-8.0114416778087616E-4</v>
          </cell>
          <cell r="AX224">
            <v>-8.0114416778087616E-4</v>
          </cell>
          <cell r="AY224">
            <v>-8.0114416778087616E-4</v>
          </cell>
          <cell r="AZ224">
            <v>-8.0114416778087616E-4</v>
          </cell>
          <cell r="BA224">
            <v>-8.0114416778087616E-4</v>
          </cell>
          <cell r="BB224">
            <v>-8.0114416778087616E-4</v>
          </cell>
          <cell r="BC224">
            <v>-8.0114416778087616E-4</v>
          </cell>
          <cell r="BD224">
            <v>-8.0114416778087616E-4</v>
          </cell>
          <cell r="BE224">
            <v>-8.0114416778087616E-4</v>
          </cell>
          <cell r="BF224">
            <v>-8.0114416778087616E-4</v>
          </cell>
          <cell r="BG224">
            <v>-8.0114416778087616E-4</v>
          </cell>
          <cell r="BH224">
            <v>-8.0114416778087616E-4</v>
          </cell>
          <cell r="BI224">
            <v>-8.0114416778087616E-4</v>
          </cell>
          <cell r="BJ224">
            <v>-8.0114416778087616E-4</v>
          </cell>
        </row>
        <row r="226">
          <cell r="B226" t="str">
            <v>IMORA (%)</v>
          </cell>
        </row>
        <row r="227">
          <cell r="B227">
            <v>187</v>
          </cell>
          <cell r="C227" t="str">
            <v>Cartera de Crédito Total</v>
          </cell>
          <cell r="E227">
            <v>0</v>
          </cell>
          <cell r="F227">
            <v>0</v>
          </cell>
          <cell r="G227">
            <v>0</v>
          </cell>
          <cell r="H227">
            <v>0</v>
          </cell>
          <cell r="I227">
            <v>0</v>
          </cell>
          <cell r="J227">
            <v>0</v>
          </cell>
          <cell r="K227">
            <v>0</v>
          </cell>
          <cell r="L227">
            <v>0</v>
          </cell>
          <cell r="M227">
            <v>0</v>
          </cell>
          <cell r="N227">
            <v>0</v>
          </cell>
          <cell r="O227">
            <v>5.8840080641227213E-2</v>
          </cell>
          <cell r="P227">
            <v>7.3337736729364722E-4</v>
          </cell>
          <cell r="Q227">
            <v>2.7333103312196516E-4</v>
          </cell>
          <cell r="R227">
            <v>7.8176287057715732E-4</v>
          </cell>
          <cell r="S227">
            <v>4.548082315062249E-4</v>
          </cell>
          <cell r="T227">
            <v>-8.0721038604125717E-5</v>
          </cell>
          <cell r="U227">
            <v>4.586126396842749E-4</v>
          </cell>
          <cell r="V227">
            <v>6.6053264471874207E-4</v>
          </cell>
          <cell r="W227">
            <v>-9.0030216741891073E-4</v>
          </cell>
          <cell r="X227">
            <v>6.6148361649245868E-4</v>
          </cell>
          <cell r="Y227">
            <v>2.0240300309514597E-4</v>
          </cell>
          <cell r="Z227">
            <v>-2.2668116239692657E-3</v>
          </cell>
          <cell r="AA227">
            <v>2.5070539535346562E-3</v>
          </cell>
          <cell r="AB227">
            <v>2.1918041615882206E-4</v>
          </cell>
          <cell r="AC227">
            <v>1.3990786105937542E-3</v>
          </cell>
          <cell r="AD227">
            <v>1.8542943127641404E-3</v>
          </cell>
          <cell r="AE227">
            <v>2.9115913331038967E-3</v>
          </cell>
          <cell r="AF227">
            <v>-1.5792801690534541E-3</v>
          </cell>
          <cell r="AG227">
            <v>1.8781875694667549E-3</v>
          </cell>
          <cell r="AH227">
            <v>-1.0501115413896062E-3</v>
          </cell>
          <cell r="AI227">
            <v>2.3506541564468353E-3</v>
          </cell>
          <cell r="AJ227">
            <v>-1.3434383522916982E-3</v>
          </cell>
          <cell r="AK227">
            <v>-1.5105364788274012E-3</v>
          </cell>
          <cell r="AL227">
            <v>-2.171778485488593E-3</v>
          </cell>
          <cell r="AM227">
            <v>3.7436581883920628E-4</v>
          </cell>
          <cell r="AN227">
            <v>-4.9006956349569031E-4</v>
          </cell>
          <cell r="AO227">
            <v>-2.1556528475187575E-4</v>
          </cell>
          <cell r="AP227">
            <v>-1.9260096970519225E-4</v>
          </cell>
          <cell r="AQ227">
            <v>-2.7861480466877253E-4</v>
          </cell>
          <cell r="AR227">
            <v>0.93551903226103972</v>
          </cell>
          <cell r="AS227">
            <v>0</v>
          </cell>
          <cell r="AT227">
            <v>0</v>
          </cell>
          <cell r="AU227">
            <v>0</v>
          </cell>
          <cell r="AV227">
            <v>0</v>
          </cell>
          <cell r="AW227">
            <v>0</v>
          </cell>
          <cell r="AX227">
            <v>0</v>
          </cell>
          <cell r="AY227">
            <v>0</v>
          </cell>
          <cell r="AZ227">
            <v>0</v>
          </cell>
          <cell r="BA227">
            <v>0</v>
          </cell>
          <cell r="BB227">
            <v>0</v>
          </cell>
          <cell r="BC227">
            <v>0</v>
          </cell>
          <cell r="BD227">
            <v>0</v>
          </cell>
          <cell r="BE227">
            <v>0</v>
          </cell>
          <cell r="BF227">
            <v>0</v>
          </cell>
          <cell r="BG227">
            <v>0</v>
          </cell>
          <cell r="BH227">
            <v>0</v>
          </cell>
          <cell r="BI227">
            <v>0</v>
          </cell>
          <cell r="BJ227">
            <v>0</v>
          </cell>
        </row>
        <row r="228">
          <cell r="B228">
            <v>188</v>
          </cell>
          <cell r="C228" t="str">
            <v>Cartera Comercial</v>
          </cell>
          <cell r="E228">
            <v>0</v>
          </cell>
          <cell r="F228">
            <v>0</v>
          </cell>
          <cell r="G228">
            <v>0</v>
          </cell>
          <cell r="H228">
            <v>0</v>
          </cell>
          <cell r="I228">
            <v>0</v>
          </cell>
          <cell r="J228">
            <v>0</v>
          </cell>
          <cell r="K228">
            <v>0</v>
          </cell>
          <cell r="L228">
            <v>0</v>
          </cell>
          <cell r="M228">
            <v>0</v>
          </cell>
          <cell r="N228">
            <v>0</v>
          </cell>
          <cell r="O228">
            <v>2.9939223054374475E-2</v>
          </cell>
          <cell r="P228">
            <v>8.3954253362411926E-4</v>
          </cell>
          <cell r="Q228">
            <v>-1.5973581956441052E-4</v>
          </cell>
          <cell r="R228">
            <v>7.6974574201790769E-4</v>
          </cell>
          <cell r="S228">
            <v>-2.785326255461025E-4</v>
          </cell>
          <cell r="T228">
            <v>-8.3369251060906938E-4</v>
          </cell>
          <cell r="U228">
            <v>-7.0735738250127939E-4</v>
          </cell>
          <cell r="V228">
            <v>-9.2463636341237609E-5</v>
          </cell>
          <cell r="W228">
            <v>-1.8398484001701798E-3</v>
          </cell>
          <cell r="X228">
            <v>-1.4452253264983506E-4</v>
          </cell>
          <cell r="Y228">
            <v>-1.2098673998305401E-4</v>
          </cell>
          <cell r="Z228">
            <v>-2.9441499359856606E-3</v>
          </cell>
          <cell r="AA228">
            <v>2.59535685755952E-3</v>
          </cell>
          <cell r="AB228">
            <v>-2.8872155506626945E-4</v>
          </cell>
          <cell r="AC228">
            <v>1.0453268354009351E-4</v>
          </cell>
          <cell r="AD228">
            <v>1.9879840600289765E-3</v>
          </cell>
          <cell r="AE228">
            <v>2.634497733803861E-3</v>
          </cell>
          <cell r="AF228">
            <v>-4.3694956087581768E-3</v>
          </cell>
          <cell r="AG228">
            <v>2.0814529321819507E-3</v>
          </cell>
          <cell r="AH228">
            <v>-4.9711205222456936E-4</v>
          </cell>
          <cell r="AI228">
            <v>-4.8515178131424905E-4</v>
          </cell>
          <cell r="AJ228">
            <v>-5.5727462816995352E-4</v>
          </cell>
          <cell r="AK228">
            <v>-1.4615938079178582E-3</v>
          </cell>
          <cell r="AL228">
            <v>-3.0405378656038276E-3</v>
          </cell>
          <cell r="AM228">
            <v>-9.3863999022041761E-5</v>
          </cell>
          <cell r="AN228">
            <v>-5.3990943255412607E-4</v>
          </cell>
          <cell r="AO228">
            <v>-1.4515178310129315E-3</v>
          </cell>
          <cell r="AP228">
            <v>-9.8995053354446888E-4</v>
          </cell>
          <cell r="AQ228">
            <v>-6.8722331616498725E-4</v>
          </cell>
          <cell r="AR228">
            <v>0.98063130639757334</v>
          </cell>
          <cell r="AS228">
            <v>0</v>
          </cell>
          <cell r="AT228">
            <v>0</v>
          </cell>
          <cell r="AU228">
            <v>0</v>
          </cell>
          <cell r="AV228">
            <v>0</v>
          </cell>
          <cell r="AW228">
            <v>0</v>
          </cell>
          <cell r="AX228">
            <v>0</v>
          </cell>
          <cell r="AY228">
            <v>0</v>
          </cell>
          <cell r="AZ228">
            <v>0</v>
          </cell>
          <cell r="BA228">
            <v>0</v>
          </cell>
          <cell r="BB228">
            <v>0</v>
          </cell>
          <cell r="BC228">
            <v>0</v>
          </cell>
          <cell r="BD228">
            <v>0</v>
          </cell>
          <cell r="BE228">
            <v>0</v>
          </cell>
          <cell r="BF228">
            <v>0</v>
          </cell>
          <cell r="BG228">
            <v>0</v>
          </cell>
          <cell r="BH228">
            <v>0</v>
          </cell>
          <cell r="BI228">
            <v>0</v>
          </cell>
          <cell r="BJ228">
            <v>0</v>
          </cell>
        </row>
        <row r="229">
          <cell r="B229">
            <v>189</v>
          </cell>
          <cell r="C229" t="str">
            <v>Cartera Empresas</v>
          </cell>
          <cell r="E229">
            <v>0</v>
          </cell>
          <cell r="F229">
            <v>0</v>
          </cell>
          <cell r="G229">
            <v>0</v>
          </cell>
          <cell r="H229">
            <v>0</v>
          </cell>
          <cell r="I229">
            <v>0</v>
          </cell>
          <cell r="J229">
            <v>0</v>
          </cell>
          <cell r="K229">
            <v>0</v>
          </cell>
          <cell r="L229">
            <v>0</v>
          </cell>
          <cell r="M229">
            <v>0</v>
          </cell>
          <cell r="N229">
            <v>0</v>
          </cell>
          <cell r="O229">
            <v>4.3580692345831326E-2</v>
          </cell>
          <cell r="P229">
            <v>1.2147198232826464E-3</v>
          </cell>
          <cell r="Q229">
            <v>-1.5943019871089009E-4</v>
          </cell>
          <cell r="R229">
            <v>9.6587317325473598E-4</v>
          </cell>
          <cell r="S229">
            <v>-1.9309008619432105E-3</v>
          </cell>
          <cell r="T229">
            <v>-8.1045400797775946E-4</v>
          </cell>
          <cell r="U229">
            <v>-1.3179373668920913E-3</v>
          </cell>
          <cell r="V229">
            <v>-8.2433787676620268E-4</v>
          </cell>
          <cell r="W229">
            <v>-2.5722927137433738E-3</v>
          </cell>
          <cell r="X229">
            <v>-6.9631731859418761E-4</v>
          </cell>
          <cell r="Y229">
            <v>-3.767901532554449E-4</v>
          </cell>
          <cell r="Z229">
            <v>-3.8048021888513334E-3</v>
          </cell>
          <cell r="AA229">
            <v>4.0697868903871379E-3</v>
          </cell>
          <cell r="AB229">
            <v>-2.8177804698648751E-4</v>
          </cell>
          <cell r="AC229">
            <v>7.4715216472898832E-4</v>
          </cell>
          <cell r="AD229">
            <v>2.1178734316979336E-3</v>
          </cell>
          <cell r="AE229">
            <v>3.4596465172008414E-3</v>
          </cell>
          <cell r="AF229">
            <v>-5.9871619360482506E-3</v>
          </cell>
          <cell r="AG229">
            <v>2.0611345656940741E-3</v>
          </cell>
          <cell r="AH229">
            <v>-1.3473350197348855E-4</v>
          </cell>
          <cell r="AI229">
            <v>8.0520248016295592E-5</v>
          </cell>
          <cell r="AJ229">
            <v>-9.1181677662449667E-4</v>
          </cell>
          <cell r="AK229">
            <v>-2.4612795024164941E-3</v>
          </cell>
          <cell r="AL229">
            <v>-4.4951565819131636E-3</v>
          </cell>
          <cell r="AM229">
            <v>-2.1182008421669063E-4</v>
          </cell>
          <cell r="AN229">
            <v>-9.4038850419523798E-4</v>
          </cell>
          <cell r="AO229">
            <v>-1.7118587868735768E-3</v>
          </cell>
          <cell r="AP229">
            <v>-1.2649381760134921E-3</v>
          </cell>
          <cell r="AQ229">
            <v>-1.069404153825608E-3</v>
          </cell>
          <cell r="AR229">
            <v>0.97366619957772749</v>
          </cell>
          <cell r="AS229">
            <v>0</v>
          </cell>
          <cell r="AT229">
            <v>0</v>
          </cell>
          <cell r="AU229">
            <v>0</v>
          </cell>
          <cell r="AV229">
            <v>0</v>
          </cell>
          <cell r="AW229">
            <v>0</v>
          </cell>
          <cell r="AX229">
            <v>0</v>
          </cell>
          <cell r="AY229">
            <v>0</v>
          </cell>
          <cell r="AZ229">
            <v>0</v>
          </cell>
          <cell r="BA229">
            <v>0</v>
          </cell>
          <cell r="BB229">
            <v>0</v>
          </cell>
          <cell r="BC229">
            <v>0</v>
          </cell>
          <cell r="BD229">
            <v>0</v>
          </cell>
          <cell r="BE229">
            <v>0</v>
          </cell>
          <cell r="BF229">
            <v>0</v>
          </cell>
          <cell r="BG229">
            <v>0</v>
          </cell>
          <cell r="BH229">
            <v>0</v>
          </cell>
          <cell r="BI229">
            <v>0</v>
          </cell>
          <cell r="BJ229">
            <v>0</v>
          </cell>
        </row>
        <row r="230">
          <cell r="B230">
            <v>190</v>
          </cell>
          <cell r="C230" t="str">
            <v>Cartera Entidades Financieras</v>
          </cell>
          <cell r="E230">
            <v>0</v>
          </cell>
          <cell r="F230">
            <v>0</v>
          </cell>
          <cell r="G230">
            <v>0</v>
          </cell>
          <cell r="H230">
            <v>0</v>
          </cell>
          <cell r="I230">
            <v>0</v>
          </cell>
          <cell r="J230">
            <v>0</v>
          </cell>
          <cell r="K230">
            <v>0</v>
          </cell>
          <cell r="L230">
            <v>0</v>
          </cell>
          <cell r="M230">
            <v>0</v>
          </cell>
          <cell r="N230">
            <v>0</v>
          </cell>
          <cell r="O230">
            <v>1.2724949924141412E-4</v>
          </cell>
          <cell r="P230">
            <v>1.0042338967240855E-4</v>
          </cell>
          <cell r="Q230">
            <v>-1.0830711725058434E-4</v>
          </cell>
          <cell r="R230">
            <v>1.1240266109100705E-5</v>
          </cell>
          <cell r="S230">
            <v>4.5543767594702854E-6</v>
          </cell>
          <cell r="T230">
            <v>7.8100609008764036E-4</v>
          </cell>
          <cell r="U230">
            <v>-7.3862815829858286E-4</v>
          </cell>
          <cell r="V230">
            <v>2.3375413967009526E-4</v>
          </cell>
          <cell r="W230">
            <v>2.6647801318998416E-3</v>
          </cell>
          <cell r="X230">
            <v>2.937868523580911E-4</v>
          </cell>
          <cell r="Y230">
            <v>2.1665108735561822E-3</v>
          </cell>
          <cell r="Z230">
            <v>1.6782975150678777E-4</v>
          </cell>
          <cell r="AA230">
            <v>4.2880196848736792E-4</v>
          </cell>
          <cell r="AB230">
            <v>-5.4725140021294905E-4</v>
          </cell>
          <cell r="AC230">
            <v>-1.2663989344636898E-3</v>
          </cell>
          <cell r="AD230">
            <v>2.082172637344698E-3</v>
          </cell>
          <cell r="AE230">
            <v>-8.1947978065355625E-4</v>
          </cell>
          <cell r="AF230">
            <v>-9.4893571121890379E-4</v>
          </cell>
          <cell r="AG230">
            <v>5.1014574517907821E-4</v>
          </cell>
          <cell r="AH230">
            <v>-6.9879280437176901E-4</v>
          </cell>
          <cell r="AI230">
            <v>1.1374075867502369E-3</v>
          </cell>
          <cell r="AJ230">
            <v>-1.6742708503695632E-3</v>
          </cell>
          <cell r="AK230">
            <v>-5.6316749864955117E-5</v>
          </cell>
          <cell r="AL230">
            <v>3.6016910921690811E-4</v>
          </cell>
          <cell r="AM230">
            <v>8.2616305261111033E-4</v>
          </cell>
          <cell r="AN230">
            <v>4.9542958617458267E-3</v>
          </cell>
          <cell r="AO230">
            <v>9.025046756094314E-5</v>
          </cell>
          <cell r="AP230">
            <v>-1.1758384506195003E-3</v>
          </cell>
          <cell r="AQ230">
            <v>-7.4938966340340647E-4</v>
          </cell>
          <cell r="AR230">
            <v>0.9918430678209702</v>
          </cell>
          <cell r="AS230">
            <v>0.99184274673461914</v>
          </cell>
          <cell r="AT230">
            <v>0.99184274673461914</v>
          </cell>
          <cell r="AU230">
            <v>0.99184274673461914</v>
          </cell>
          <cell r="AV230">
            <v>0.99184274673461914</v>
          </cell>
          <cell r="AW230">
            <v>0.99184274673461914</v>
          </cell>
          <cell r="AX230">
            <v>0.99184274673461914</v>
          </cell>
          <cell r="AY230">
            <v>0.99184274673461914</v>
          </cell>
          <cell r="AZ230">
            <v>0.99184274673461914</v>
          </cell>
          <cell r="BA230">
            <v>0.99184274673461914</v>
          </cell>
          <cell r="BB230">
            <v>0.99184274673461914</v>
          </cell>
          <cell r="BC230">
            <v>0.99184274673461914</v>
          </cell>
          <cell r="BD230">
            <v>0.99184274673461914</v>
          </cell>
          <cell r="BE230">
            <v>0.99184274673461914</v>
          </cell>
          <cell r="BF230">
            <v>0.99184274673461914</v>
          </cell>
          <cell r="BG230">
            <v>0.99184274673461914</v>
          </cell>
          <cell r="BH230">
            <v>0.99184274673461914</v>
          </cell>
          <cell r="BI230">
            <v>0.99184274673461914</v>
          </cell>
          <cell r="BJ230">
            <v>0.99184274673461914</v>
          </cell>
        </row>
        <row r="231">
          <cell r="B231">
            <v>191</v>
          </cell>
          <cell r="C231" t="str">
            <v>Cartera Bancarias</v>
          </cell>
          <cell r="E231">
            <v>0</v>
          </cell>
          <cell r="F231">
            <v>0</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0</v>
          </cell>
          <cell r="W231">
            <v>0</v>
          </cell>
          <cell r="X231">
            <v>0</v>
          </cell>
          <cell r="Y231">
            <v>0</v>
          </cell>
          <cell r="Z231">
            <v>0</v>
          </cell>
          <cell r="AA231">
            <v>0</v>
          </cell>
          <cell r="AB231">
            <v>0</v>
          </cell>
          <cell r="AC231">
            <v>0</v>
          </cell>
          <cell r="AD231">
            <v>0</v>
          </cell>
          <cell r="AE231">
            <v>0</v>
          </cell>
          <cell r="AF231">
            <v>0</v>
          </cell>
          <cell r="AG231">
            <v>0</v>
          </cell>
          <cell r="AH231">
            <v>0</v>
          </cell>
          <cell r="AI231">
            <v>0</v>
          </cell>
          <cell r="AJ231">
            <v>0</v>
          </cell>
          <cell r="AK231">
            <v>0</v>
          </cell>
          <cell r="AL231">
            <v>0</v>
          </cell>
          <cell r="AM231">
            <v>0</v>
          </cell>
          <cell r="AN231">
            <v>0</v>
          </cell>
          <cell r="AO231">
            <v>0</v>
          </cell>
          <cell r="AP231">
            <v>0</v>
          </cell>
          <cell r="AQ231">
            <v>0</v>
          </cell>
          <cell r="AR231">
            <v>0</v>
          </cell>
          <cell r="AS231">
            <v>0</v>
          </cell>
          <cell r="AT231">
            <v>0</v>
          </cell>
          <cell r="AU231">
            <v>0</v>
          </cell>
          <cell r="AV231">
            <v>0</v>
          </cell>
          <cell r="AW231">
            <v>0</v>
          </cell>
          <cell r="AX231">
            <v>0</v>
          </cell>
          <cell r="AY231">
            <v>0</v>
          </cell>
          <cell r="AZ231">
            <v>0</v>
          </cell>
          <cell r="BA231">
            <v>0</v>
          </cell>
          <cell r="BB231">
            <v>0</v>
          </cell>
          <cell r="BC231">
            <v>0</v>
          </cell>
          <cell r="BD231">
            <v>0</v>
          </cell>
          <cell r="BE231">
            <v>0</v>
          </cell>
          <cell r="BF231">
            <v>0</v>
          </cell>
          <cell r="BG231">
            <v>0</v>
          </cell>
          <cell r="BH231">
            <v>0</v>
          </cell>
          <cell r="BI231">
            <v>0</v>
          </cell>
          <cell r="BJ231">
            <v>0</v>
          </cell>
        </row>
        <row r="232">
          <cell r="B232">
            <v>192</v>
          </cell>
          <cell r="C232" t="str">
            <v>Cartera No Bancarias</v>
          </cell>
          <cell r="E232">
            <v>0</v>
          </cell>
          <cell r="F232">
            <v>0</v>
          </cell>
          <cell r="G232">
            <v>0</v>
          </cell>
          <cell r="H232">
            <v>0</v>
          </cell>
          <cell r="I232">
            <v>0</v>
          </cell>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cell r="X232">
            <v>0</v>
          </cell>
          <cell r="Y232">
            <v>0</v>
          </cell>
          <cell r="Z232">
            <v>0</v>
          </cell>
          <cell r="AA232">
            <v>0</v>
          </cell>
          <cell r="AB232">
            <v>0</v>
          </cell>
          <cell r="AC232">
            <v>0</v>
          </cell>
          <cell r="AD232">
            <v>0</v>
          </cell>
          <cell r="AE232">
            <v>0</v>
          </cell>
          <cell r="AF232">
            <v>0</v>
          </cell>
          <cell r="AG232">
            <v>0</v>
          </cell>
          <cell r="AH232">
            <v>0</v>
          </cell>
          <cell r="AI232">
            <v>0</v>
          </cell>
          <cell r="AJ232">
            <v>0</v>
          </cell>
          <cell r="AK232">
            <v>0</v>
          </cell>
          <cell r="AL232">
            <v>0</v>
          </cell>
          <cell r="AM232">
            <v>0</v>
          </cell>
          <cell r="AN232">
            <v>0</v>
          </cell>
          <cell r="AO232">
            <v>0</v>
          </cell>
          <cell r="AP232">
            <v>0</v>
          </cell>
          <cell r="AQ232">
            <v>0</v>
          </cell>
          <cell r="AR232">
            <v>0</v>
          </cell>
          <cell r="AS232">
            <v>0</v>
          </cell>
          <cell r="AT232">
            <v>0</v>
          </cell>
          <cell r="AU232">
            <v>0</v>
          </cell>
          <cell r="AV232">
            <v>0</v>
          </cell>
          <cell r="AW232">
            <v>0</v>
          </cell>
          <cell r="AX232">
            <v>0</v>
          </cell>
          <cell r="AY232">
            <v>0</v>
          </cell>
          <cell r="AZ232">
            <v>0</v>
          </cell>
          <cell r="BA232">
            <v>0</v>
          </cell>
          <cell r="BB232">
            <v>0</v>
          </cell>
          <cell r="BC232">
            <v>0</v>
          </cell>
          <cell r="BD232">
            <v>0</v>
          </cell>
          <cell r="BE232">
            <v>0</v>
          </cell>
          <cell r="BF232">
            <v>0</v>
          </cell>
          <cell r="BG232">
            <v>0</v>
          </cell>
          <cell r="BH232">
            <v>0</v>
          </cell>
          <cell r="BI232">
            <v>0</v>
          </cell>
          <cell r="BJ232">
            <v>0</v>
          </cell>
        </row>
        <row r="233">
          <cell r="B233">
            <v>193</v>
          </cell>
          <cell r="C233" t="str">
            <v>Cartera Entidades Gubernamentales</v>
          </cell>
          <cell r="E233">
            <v>0</v>
          </cell>
          <cell r="F233">
            <v>0</v>
          </cell>
          <cell r="G233">
            <v>0</v>
          </cell>
          <cell r="H233">
            <v>0</v>
          </cell>
          <cell r="I233">
            <v>0</v>
          </cell>
          <cell r="J233">
            <v>0</v>
          </cell>
          <cell r="K233">
            <v>0</v>
          </cell>
          <cell r="L233">
            <v>0</v>
          </cell>
          <cell r="M233">
            <v>0</v>
          </cell>
          <cell r="N233">
            <v>0</v>
          </cell>
          <cell r="O233">
            <v>1.5061885640288899E-4</v>
          </cell>
          <cell r="P233">
            <v>-1.5061885640288899E-4</v>
          </cell>
          <cell r="Q233">
            <v>9.1678855935268499E-6</v>
          </cell>
          <cell r="R233">
            <v>1.6734052719372629E-5</v>
          </cell>
          <cell r="S233">
            <v>1.6869769857687162E-3</v>
          </cell>
          <cell r="T233">
            <v>5.236259752954605E-5</v>
          </cell>
          <cell r="U233">
            <v>4.0606590774426837E-4</v>
          </cell>
          <cell r="V233">
            <v>1.1342092653933802E-3</v>
          </cell>
          <cell r="W233">
            <v>3.1038146796077493E-4</v>
          </cell>
          <cell r="X233">
            <v>4.5670337013151456E-4</v>
          </cell>
          <cell r="Y233">
            <v>-9.5510252152876613E-4</v>
          </cell>
          <cell r="Z233">
            <v>-8.7192480503171842E-4</v>
          </cell>
          <cell r="AA233">
            <v>-6.700730897667513E-4</v>
          </cell>
          <cell r="AB233">
            <v>-1.5899378187311081E-4</v>
          </cell>
          <cell r="AC233">
            <v>-2.117593949748477E-4</v>
          </cell>
          <cell r="AD233">
            <v>-1.1980536926786288E-3</v>
          </cell>
          <cell r="AE233">
            <v>5.3651258318874041E-8</v>
          </cell>
          <cell r="AF233">
            <v>-1.1456900371814421E-7</v>
          </cell>
          <cell r="AG233">
            <v>2.3942926232694481E-7</v>
          </cell>
          <cell r="AH233">
            <v>-4.2107783723519061E-7</v>
          </cell>
          <cell r="AI233">
            <v>3.8789906983970988E-6</v>
          </cell>
          <cell r="AJ233">
            <v>4.8426238703900599E-6</v>
          </cell>
          <cell r="AK233">
            <v>4.7009480324927944E-6</v>
          </cell>
          <cell r="AL233">
            <v>-1.9322141232712492E-6</v>
          </cell>
          <cell r="AM233">
            <v>-2.3078492253878296E-7</v>
          </cell>
          <cell r="AN233">
            <v>2.2601568349404496E-7</v>
          </cell>
          <cell r="AO233">
            <v>-5.4146455353479403E-7</v>
          </cell>
          <cell r="AP233">
            <v>-7.7294254589301784E-8</v>
          </cell>
          <cell r="AQ233">
            <v>-1.6091576070850411E-7</v>
          </cell>
          <cell r="AR233">
            <v>-1.6091564702946926E-7</v>
          </cell>
          <cell r="AS233">
            <v>-1.6091564702946926E-7</v>
          </cell>
          <cell r="AT233">
            <v>-1.6091564702946926E-7</v>
          </cell>
          <cell r="AU233">
            <v>-1.6091564702946926E-7</v>
          </cell>
          <cell r="AV233">
            <v>-1.6091564702946926E-7</v>
          </cell>
          <cell r="AW233">
            <v>-1.6091564702946926E-7</v>
          </cell>
          <cell r="AX233">
            <v>-1.6091564702946926E-7</v>
          </cell>
          <cell r="AY233">
            <v>-1.6091564702946926E-7</v>
          </cell>
          <cell r="AZ233">
            <v>-1.6091564702946926E-7</v>
          </cell>
          <cell r="BA233">
            <v>-1.6091564702946926E-7</v>
          </cell>
          <cell r="BB233">
            <v>-1.6091564702946926E-7</v>
          </cell>
          <cell r="BC233">
            <v>-1.6091564702946926E-7</v>
          </cell>
          <cell r="BD233">
            <v>-1.6091564702946926E-7</v>
          </cell>
          <cell r="BE233">
            <v>-1.6091564702946926E-7</v>
          </cell>
          <cell r="BF233">
            <v>-1.6091564702946926E-7</v>
          </cell>
          <cell r="BG233">
            <v>-1.6091564702946926E-7</v>
          </cell>
          <cell r="BH233">
            <v>-1.6091564702946926E-7</v>
          </cell>
          <cell r="BI233">
            <v>-1.6091564702946926E-7</v>
          </cell>
          <cell r="BJ233">
            <v>-1.6091564702946926E-7</v>
          </cell>
        </row>
        <row r="234">
          <cell r="B234">
            <v>194</v>
          </cell>
          <cell r="C234" t="str">
            <v>Cartera Estados y Municipios</v>
          </cell>
          <cell r="E234">
            <v>0</v>
          </cell>
          <cell r="F234">
            <v>0</v>
          </cell>
          <cell r="G234">
            <v>0</v>
          </cell>
          <cell r="H234">
            <v>0</v>
          </cell>
          <cell r="I234">
            <v>0</v>
          </cell>
          <cell r="J234">
            <v>0</v>
          </cell>
          <cell r="K234">
            <v>0</v>
          </cell>
          <cell r="L234">
            <v>0</v>
          </cell>
          <cell r="M234">
            <v>0</v>
          </cell>
          <cell r="N234">
            <v>0</v>
          </cell>
          <cell r="O234">
            <v>0</v>
          </cell>
          <cell r="P234">
            <v>0</v>
          </cell>
          <cell r="Q234">
            <v>0</v>
          </cell>
          <cell r="R234">
            <v>0</v>
          </cell>
          <cell r="S234">
            <v>0</v>
          </cell>
          <cell r="T234">
            <v>0</v>
          </cell>
          <cell r="U234">
            <v>0</v>
          </cell>
          <cell r="V234">
            <v>0</v>
          </cell>
          <cell r="W234">
            <v>0</v>
          </cell>
          <cell r="X234">
            <v>0</v>
          </cell>
          <cell r="Y234">
            <v>0</v>
          </cell>
          <cell r="Z234">
            <v>0</v>
          </cell>
          <cell r="AA234">
            <v>0</v>
          </cell>
          <cell r="AB234">
            <v>0</v>
          </cell>
          <cell r="AC234">
            <v>0</v>
          </cell>
          <cell r="AD234">
            <v>0</v>
          </cell>
          <cell r="AE234">
            <v>0</v>
          </cell>
          <cell r="AF234">
            <v>0</v>
          </cell>
          <cell r="AG234">
            <v>0</v>
          </cell>
          <cell r="AH234">
            <v>0</v>
          </cell>
          <cell r="AI234">
            <v>0</v>
          </cell>
          <cell r="AJ234">
            <v>0</v>
          </cell>
          <cell r="AK234">
            <v>0</v>
          </cell>
          <cell r="AL234">
            <v>0</v>
          </cell>
          <cell r="AM234">
            <v>0</v>
          </cell>
          <cell r="AN234">
            <v>0</v>
          </cell>
          <cell r="AO234">
            <v>0</v>
          </cell>
          <cell r="AP234">
            <v>0</v>
          </cell>
          <cell r="AQ234">
            <v>0</v>
          </cell>
          <cell r="AR234">
            <v>0</v>
          </cell>
          <cell r="AS234">
            <v>0</v>
          </cell>
          <cell r="AT234">
            <v>0</v>
          </cell>
          <cell r="AU234">
            <v>0</v>
          </cell>
          <cell r="AV234">
            <v>0</v>
          </cell>
          <cell r="AW234">
            <v>0</v>
          </cell>
          <cell r="AX234">
            <v>0</v>
          </cell>
          <cell r="AY234">
            <v>0</v>
          </cell>
          <cell r="AZ234">
            <v>0</v>
          </cell>
          <cell r="BA234">
            <v>0</v>
          </cell>
          <cell r="BB234">
            <v>0</v>
          </cell>
          <cell r="BC234">
            <v>0</v>
          </cell>
          <cell r="BD234">
            <v>0</v>
          </cell>
          <cell r="BE234">
            <v>0</v>
          </cell>
          <cell r="BF234">
            <v>0</v>
          </cell>
          <cell r="BG234">
            <v>0</v>
          </cell>
          <cell r="BH234">
            <v>0</v>
          </cell>
          <cell r="BI234">
            <v>0</v>
          </cell>
          <cell r="BJ234">
            <v>0</v>
          </cell>
        </row>
        <row r="235">
          <cell r="B235">
            <v>195</v>
          </cell>
          <cell r="C235" t="str">
            <v>Cartera Gubernamental Otros</v>
          </cell>
          <cell r="E235">
            <v>0</v>
          </cell>
          <cell r="F235">
            <v>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cell r="AF235">
            <v>0</v>
          </cell>
          <cell r="AG235">
            <v>0</v>
          </cell>
          <cell r="AH235">
            <v>0</v>
          </cell>
          <cell r="AI235">
            <v>0</v>
          </cell>
          <cell r="AJ235">
            <v>0</v>
          </cell>
          <cell r="AK235">
            <v>0</v>
          </cell>
          <cell r="AL235">
            <v>0</v>
          </cell>
          <cell r="AM235">
            <v>0</v>
          </cell>
          <cell r="AN235">
            <v>0</v>
          </cell>
          <cell r="AO235">
            <v>0</v>
          </cell>
          <cell r="AP235">
            <v>0</v>
          </cell>
          <cell r="AQ235">
            <v>0</v>
          </cell>
          <cell r="AR235">
            <v>0</v>
          </cell>
          <cell r="AS235">
            <v>0</v>
          </cell>
          <cell r="AT235">
            <v>0</v>
          </cell>
          <cell r="AU235">
            <v>0</v>
          </cell>
          <cell r="AV235">
            <v>0</v>
          </cell>
          <cell r="AW235">
            <v>0</v>
          </cell>
          <cell r="AX235">
            <v>0</v>
          </cell>
          <cell r="AY235">
            <v>0</v>
          </cell>
          <cell r="AZ235">
            <v>0</v>
          </cell>
          <cell r="BA235">
            <v>0</v>
          </cell>
          <cell r="BB235">
            <v>0</v>
          </cell>
          <cell r="BC235">
            <v>0</v>
          </cell>
          <cell r="BD235">
            <v>0</v>
          </cell>
          <cell r="BE235">
            <v>0</v>
          </cell>
          <cell r="BF235">
            <v>0</v>
          </cell>
          <cell r="BG235">
            <v>0</v>
          </cell>
          <cell r="BH235">
            <v>0</v>
          </cell>
          <cell r="BI235">
            <v>0</v>
          </cell>
          <cell r="BJ235">
            <v>0</v>
          </cell>
        </row>
        <row r="236">
          <cell r="B236">
            <v>196</v>
          </cell>
          <cell r="C236" t="str">
            <v>Cartera Consumo</v>
          </cell>
          <cell r="E236">
            <v>0</v>
          </cell>
          <cell r="F236">
            <v>0</v>
          </cell>
          <cell r="G236">
            <v>0</v>
          </cell>
          <cell r="H236">
            <v>0</v>
          </cell>
          <cell r="I236">
            <v>0</v>
          </cell>
          <cell r="J236">
            <v>0</v>
          </cell>
          <cell r="K236">
            <v>0</v>
          </cell>
          <cell r="L236">
            <v>0</v>
          </cell>
          <cell r="M236">
            <v>0</v>
          </cell>
          <cell r="N236">
            <v>0</v>
          </cell>
          <cell r="O236">
            <v>0.10924712974647448</v>
          </cell>
          <cell r="P236">
            <v>-4.1598569002571084E-4</v>
          </cell>
          <cell r="Q236">
            <v>9.3012270313855283E-4</v>
          </cell>
          <cell r="R236">
            <v>1.0863423071511141E-3</v>
          </cell>
          <cell r="S236">
            <v>3.7062210207861879E-3</v>
          </cell>
          <cell r="T236">
            <v>-1.0896401562888458E-3</v>
          </cell>
          <cell r="U236">
            <v>1.7650622347109984E-3</v>
          </cell>
          <cell r="V236">
            <v>1.5436540547253408E-4</v>
          </cell>
          <cell r="W236">
            <v>-1.0445734744549684E-3</v>
          </cell>
          <cell r="X236">
            <v>3.3636352235505013E-3</v>
          </cell>
          <cell r="Y236">
            <v>-1.7923926776758775E-3</v>
          </cell>
          <cell r="Z236">
            <v>3.3829012952629189E-3</v>
          </cell>
          <cell r="AA236">
            <v>1.0369760944759776E-3</v>
          </cell>
          <cell r="AB236">
            <v>5.7805545632186317E-5</v>
          </cell>
          <cell r="AC236">
            <v>3.8826665523818693E-3</v>
          </cell>
          <cell r="AD236">
            <v>1.5441372296133293E-3</v>
          </cell>
          <cell r="AE236">
            <v>5.0457470604196863E-3</v>
          </cell>
          <cell r="AF236">
            <v>8.923898691210741E-4</v>
          </cell>
          <cell r="AG236">
            <v>1.5205890855997661E-3</v>
          </cell>
          <cell r="AH236">
            <v>-2.1450509213155888E-3</v>
          </cell>
          <cell r="AI236">
            <v>3.8272978372946576E-3</v>
          </cell>
          <cell r="AJ236">
            <v>1.3652551527383872E-3</v>
          </cell>
          <cell r="AK236">
            <v>-2.9352630166508409E-3</v>
          </cell>
          <cell r="AL236">
            <v>1.4977986815903621E-3</v>
          </cell>
          <cell r="AM236">
            <v>4.2571919668191183E-4</v>
          </cell>
          <cell r="AN236">
            <v>-1.8556261870137369E-3</v>
          </cell>
          <cell r="AO236">
            <v>1.0426293345455473E-3</v>
          </cell>
          <cell r="AP236">
            <v>2.9580394371694907E-4</v>
          </cell>
          <cell r="AQ236">
            <v>1.7044502654876281E-3</v>
          </cell>
          <cell r="AR236">
            <v>0.86350348633757901</v>
          </cell>
          <cell r="AS236">
            <v>0</v>
          </cell>
          <cell r="AT236">
            <v>0</v>
          </cell>
          <cell r="AU236">
            <v>0</v>
          </cell>
          <cell r="AV236">
            <v>0</v>
          </cell>
          <cell r="AW236">
            <v>0</v>
          </cell>
          <cell r="AX236">
            <v>0</v>
          </cell>
          <cell r="AY236">
            <v>0</v>
          </cell>
          <cell r="AZ236">
            <v>0</v>
          </cell>
          <cell r="BA236">
            <v>0</v>
          </cell>
          <cell r="BB236">
            <v>0</v>
          </cell>
          <cell r="BC236">
            <v>0</v>
          </cell>
          <cell r="BD236">
            <v>0</v>
          </cell>
          <cell r="BE236">
            <v>0</v>
          </cell>
          <cell r="BF236">
            <v>0</v>
          </cell>
          <cell r="BG236">
            <v>0</v>
          </cell>
          <cell r="BH236">
            <v>0</v>
          </cell>
          <cell r="BI236">
            <v>0</v>
          </cell>
          <cell r="BJ236">
            <v>0</v>
          </cell>
        </row>
        <row r="237">
          <cell r="B237">
            <v>197</v>
          </cell>
          <cell r="C237" t="str">
            <v>Cartera TDC</v>
          </cell>
          <cell r="E237">
            <v>0</v>
          </cell>
          <cell r="F237">
            <v>0</v>
          </cell>
          <cell r="G237">
            <v>0</v>
          </cell>
          <cell r="H237">
            <v>0</v>
          </cell>
          <cell r="I237">
            <v>0</v>
          </cell>
          <cell r="J237">
            <v>0</v>
          </cell>
          <cell r="K237">
            <v>0</v>
          </cell>
          <cell r="L237">
            <v>0</v>
          </cell>
          <cell r="M237">
            <v>0</v>
          </cell>
          <cell r="N237">
            <v>0</v>
          </cell>
          <cell r="O237">
            <v>0.13941395577229859</v>
          </cell>
          <cell r="P237">
            <v>-1.6122183132377677E-4</v>
          </cell>
          <cell r="Q237">
            <v>1.834871287007156E-3</v>
          </cell>
          <cell r="R237">
            <v>-8.6676531969032133E-5</v>
          </cell>
          <cell r="S237">
            <v>2.9269933185946395E-4</v>
          </cell>
          <cell r="T237">
            <v>-2.6291898116234669E-4</v>
          </cell>
          <cell r="U237">
            <v>-2.7331496165535485E-3</v>
          </cell>
          <cell r="V237">
            <v>-1.3025374928982703E-3</v>
          </cell>
          <cell r="W237">
            <v>-1.4121564460317648E-5</v>
          </cell>
          <cell r="X237">
            <v>3.7131397195888649E-4</v>
          </cell>
          <cell r="Y237">
            <v>-2.1820459316869989E-3</v>
          </cell>
          <cell r="Z237">
            <v>-5.8964913598724689E-4</v>
          </cell>
          <cell r="AA237">
            <v>-2.495897883721121E-4</v>
          </cell>
          <cell r="AB237">
            <v>1.9310233340857075E-3</v>
          </cell>
          <cell r="AC237">
            <v>5.3918230585179028E-3</v>
          </cell>
          <cell r="AD237">
            <v>1.091391825013055E-3</v>
          </cell>
          <cell r="AE237">
            <v>3.2407874682443272E-3</v>
          </cell>
          <cell r="AF237">
            <v>3.3409631496467695E-3</v>
          </cell>
          <cell r="AG237">
            <v>1.0103748389079237E-3</v>
          </cell>
          <cell r="AH237">
            <v>1.4514159198313059E-3</v>
          </cell>
          <cell r="AI237">
            <v>2.9556729046363028E-3</v>
          </cell>
          <cell r="AJ237">
            <v>2.9681432669591001E-3</v>
          </cell>
          <cell r="AK237">
            <v>-2.280841863863875E-3</v>
          </cell>
          <cell r="AL237">
            <v>-1.4865399986285222E-3</v>
          </cell>
          <cell r="AM237">
            <v>8.9386776481956143E-4</v>
          </cell>
          <cell r="AN237">
            <v>1.5555087119409061E-3</v>
          </cell>
          <cell r="AO237">
            <v>3.9377736267177665E-3</v>
          </cell>
          <cell r="AP237">
            <v>9.3506217976910277E-4</v>
          </cell>
          <cell r="AQ237">
            <v>2.6431426599972108E-3</v>
          </cell>
          <cell r="AR237">
            <v>0.83608950166469498</v>
          </cell>
          <cell r="AS237">
            <v>0</v>
          </cell>
          <cell r="AT237">
            <v>0</v>
          </cell>
          <cell r="AU237">
            <v>0</v>
          </cell>
          <cell r="AV237">
            <v>0</v>
          </cell>
          <cell r="AW237">
            <v>0</v>
          </cell>
          <cell r="AX237">
            <v>0</v>
          </cell>
          <cell r="AY237">
            <v>0</v>
          </cell>
          <cell r="AZ237">
            <v>0</v>
          </cell>
          <cell r="BA237">
            <v>0</v>
          </cell>
          <cell r="BB237">
            <v>0</v>
          </cell>
          <cell r="BC237">
            <v>0</v>
          </cell>
          <cell r="BD237">
            <v>0</v>
          </cell>
          <cell r="BE237">
            <v>0</v>
          </cell>
          <cell r="BF237">
            <v>0</v>
          </cell>
          <cell r="BG237">
            <v>0</v>
          </cell>
          <cell r="BH237">
            <v>0</v>
          </cell>
          <cell r="BI237">
            <v>0</v>
          </cell>
          <cell r="BJ237">
            <v>0</v>
          </cell>
        </row>
        <row r="238">
          <cell r="B238">
            <v>198</v>
          </cell>
          <cell r="C238" t="str">
            <v>Cartera Personales</v>
          </cell>
          <cell r="E238">
            <v>0</v>
          </cell>
          <cell r="F238">
            <v>0</v>
          </cell>
          <cell r="G238">
            <v>0</v>
          </cell>
          <cell r="H238">
            <v>0</v>
          </cell>
          <cell r="I238">
            <v>0</v>
          </cell>
          <cell r="J238">
            <v>0</v>
          </cell>
          <cell r="K238">
            <v>0</v>
          </cell>
          <cell r="L238">
            <v>0</v>
          </cell>
          <cell r="M238">
            <v>0</v>
          </cell>
          <cell r="N238">
            <v>0</v>
          </cell>
          <cell r="O238">
            <v>0.2220241110253301</v>
          </cell>
          <cell r="P238">
            <v>3.7413674055646051E-3</v>
          </cell>
          <cell r="Q238">
            <v>5.6164657419651154E-3</v>
          </cell>
          <cell r="R238">
            <v>3.5692565306558177E-3</v>
          </cell>
          <cell r="S238">
            <v>2.8131986696065786E-2</v>
          </cell>
          <cell r="T238">
            <v>-2.3428487697897404E-3</v>
          </cell>
          <cell r="U238">
            <v>1.4089744246101987E-2</v>
          </cell>
          <cell r="V238">
            <v>5.1891986636368181E-3</v>
          </cell>
          <cell r="W238">
            <v>-2.7385680114286881E-3</v>
          </cell>
          <cell r="X238">
            <v>9.4168641642006778E-3</v>
          </cell>
          <cell r="Y238">
            <v>-6.1824794733302824E-3</v>
          </cell>
          <cell r="Z238">
            <v>1.9923284366105631E-2</v>
          </cell>
          <cell r="AA238">
            <v>-6.5963920947014754E-3</v>
          </cell>
          <cell r="AB238">
            <v>-1.8256668246644292E-2</v>
          </cell>
          <cell r="AC238">
            <v>-5.2852203002327069E-3</v>
          </cell>
          <cell r="AD238">
            <v>-3.259552282712741E-3</v>
          </cell>
          <cell r="AE238">
            <v>-3.0361472504586429E-4</v>
          </cell>
          <cell r="AF238">
            <v>-1.7506599882349511E-2</v>
          </cell>
          <cell r="AG238">
            <v>-1.5957093933173627E-2</v>
          </cell>
          <cell r="AH238">
            <v>-2.5828770605718532E-2</v>
          </cell>
          <cell r="AI238">
            <v>-5.0771969307235321E-3</v>
          </cell>
          <cell r="AJ238">
            <v>-1.4848020904654868E-2</v>
          </cell>
          <cell r="AK238">
            <v>-2.2056249137369172E-2</v>
          </cell>
          <cell r="AL238">
            <v>-3.3817066088885073E-3</v>
          </cell>
          <cell r="AM238">
            <v>7.097634369321093E-3</v>
          </cell>
          <cell r="AN238">
            <v>-3.9889808145232575E-3</v>
          </cell>
          <cell r="AO238">
            <v>-1.2071981038427049E-3</v>
          </cell>
          <cell r="AP238">
            <v>1.455234877689171E-4</v>
          </cell>
          <cell r="AQ238">
            <v>3.6532970217682259E-3</v>
          </cell>
          <cell r="AR238">
            <v>0.83221842710664473</v>
          </cell>
          <cell r="AS238">
            <v>0</v>
          </cell>
          <cell r="AT238">
            <v>0</v>
          </cell>
          <cell r="AU238">
            <v>0</v>
          </cell>
          <cell r="AV238">
            <v>0</v>
          </cell>
          <cell r="AW238">
            <v>0</v>
          </cell>
          <cell r="AX238">
            <v>0</v>
          </cell>
          <cell r="AY238">
            <v>0</v>
          </cell>
          <cell r="AZ238">
            <v>0</v>
          </cell>
          <cell r="BA238">
            <v>0</v>
          </cell>
          <cell r="BB238">
            <v>0</v>
          </cell>
          <cell r="BC238">
            <v>0</v>
          </cell>
          <cell r="BD238">
            <v>0</v>
          </cell>
          <cell r="BE238">
            <v>0</v>
          </cell>
          <cell r="BF238">
            <v>0</v>
          </cell>
          <cell r="BG238">
            <v>0</v>
          </cell>
          <cell r="BH238">
            <v>0</v>
          </cell>
          <cell r="BI238">
            <v>0</v>
          </cell>
          <cell r="BJ238">
            <v>0</v>
          </cell>
        </row>
        <row r="239">
          <cell r="B239">
            <v>199</v>
          </cell>
          <cell r="C239" t="str">
            <v>Cartera Nómina</v>
          </cell>
          <cell r="E239">
            <v>0</v>
          </cell>
          <cell r="F239">
            <v>0</v>
          </cell>
          <cell r="G239">
            <v>0</v>
          </cell>
          <cell r="H239">
            <v>0</v>
          </cell>
          <cell r="I239">
            <v>0</v>
          </cell>
          <cell r="J239">
            <v>0</v>
          </cell>
          <cell r="K239">
            <v>0</v>
          </cell>
          <cell r="L239">
            <v>0</v>
          </cell>
          <cell r="M239">
            <v>0</v>
          </cell>
          <cell r="N239">
            <v>0</v>
          </cell>
          <cell r="O239">
            <v>2.9221331314034822E-2</v>
          </cell>
          <cell r="P239">
            <v>-3.5472116301199647E-3</v>
          </cell>
          <cell r="Q239">
            <v>-1.2883648778133951E-3</v>
          </cell>
          <cell r="R239">
            <v>3.2122649765826128E-3</v>
          </cell>
          <cell r="S239">
            <v>9.4675225615842122E-3</v>
          </cell>
          <cell r="T239">
            <v>-2.2954781787010645E-3</v>
          </cell>
          <cell r="U239">
            <v>7.5450203499468141E-3</v>
          </cell>
          <cell r="V239">
            <v>8.9093620275071395E-4</v>
          </cell>
          <cell r="W239">
            <v>-5.1532573616049973E-3</v>
          </cell>
          <cell r="X239">
            <v>6.8313172389859525E-3</v>
          </cell>
          <cell r="Y239">
            <v>-2.4922554508741493E-3</v>
          </cell>
          <cell r="Z239">
            <v>7.495005381917573E-3</v>
          </cell>
          <cell r="AA239">
            <v>1.2870411388894332E-2</v>
          </cell>
          <cell r="AB239">
            <v>6.0505744189413291E-3</v>
          </cell>
          <cell r="AC239">
            <v>7.3632531197650036E-3</v>
          </cell>
          <cell r="AD239">
            <v>6.6119653222535407E-3</v>
          </cell>
          <cell r="AE239">
            <v>1.6047321883453994E-2</v>
          </cell>
          <cell r="AF239">
            <v>3.7696552743591294E-3</v>
          </cell>
          <cell r="AG239">
            <v>7.4819392093204429E-3</v>
          </cell>
          <cell r="AH239">
            <v>-1.3169887816564113E-3</v>
          </cell>
          <cell r="AI239">
            <v>1.1095648096950919E-2</v>
          </cell>
          <cell r="AJ239">
            <v>4.839131255124543E-3</v>
          </cell>
          <cell r="AK239">
            <v>1.0343447291353558E-3</v>
          </cell>
          <cell r="AL239">
            <v>1.1805109746833048E-2</v>
          </cell>
          <cell r="AM239">
            <v>-3.4184662726771675E-3</v>
          </cell>
          <cell r="AN239">
            <v>-1.0659779733991404E-2</v>
          </cell>
          <cell r="AO239">
            <v>-4.4104465100291007E-3</v>
          </cell>
          <cell r="AP239">
            <v>-2.3790870128581748E-3</v>
          </cell>
          <cell r="AQ239">
            <v>-7.0740363659531347E-4</v>
          </cell>
          <cell r="AR239">
            <v>0.88403598697608676</v>
          </cell>
          <cell r="AS239">
            <v>0</v>
          </cell>
          <cell r="AT239">
            <v>0</v>
          </cell>
          <cell r="AU239">
            <v>0</v>
          </cell>
          <cell r="AV239">
            <v>0</v>
          </cell>
          <cell r="AW239">
            <v>0</v>
          </cell>
          <cell r="AX239">
            <v>0</v>
          </cell>
          <cell r="AY239">
            <v>0</v>
          </cell>
          <cell r="AZ239">
            <v>0</v>
          </cell>
          <cell r="BA239">
            <v>0</v>
          </cell>
          <cell r="BB239">
            <v>0</v>
          </cell>
          <cell r="BC239">
            <v>0</v>
          </cell>
          <cell r="BD239">
            <v>0</v>
          </cell>
          <cell r="BE239">
            <v>0</v>
          </cell>
          <cell r="BF239">
            <v>0</v>
          </cell>
          <cell r="BG239">
            <v>0</v>
          </cell>
          <cell r="BH239">
            <v>0</v>
          </cell>
          <cell r="BI239">
            <v>0</v>
          </cell>
          <cell r="BJ239">
            <v>0</v>
          </cell>
        </row>
        <row r="240">
          <cell r="B240">
            <v>200</v>
          </cell>
          <cell r="C240" t="str">
            <v>Cartera Automotriz</v>
          </cell>
          <cell r="E240">
            <v>0</v>
          </cell>
          <cell r="F240">
            <v>0</v>
          </cell>
          <cell r="G240">
            <v>0</v>
          </cell>
          <cell r="H240">
            <v>0</v>
          </cell>
          <cell r="I240">
            <v>0</v>
          </cell>
          <cell r="J240">
            <v>0</v>
          </cell>
          <cell r="K240">
            <v>0</v>
          </cell>
          <cell r="L240">
            <v>0</v>
          </cell>
          <cell r="M240">
            <v>0</v>
          </cell>
          <cell r="N240">
            <v>0</v>
          </cell>
          <cell r="O240">
            <v>2.3104147674260712E-2</v>
          </cell>
          <cell r="P240">
            <v>-9.1137554415942831E-4</v>
          </cell>
          <cell r="Q240">
            <v>-2.2051160545867241E-4</v>
          </cell>
          <cell r="R240">
            <v>1.0591788430121644E-3</v>
          </cell>
          <cell r="S240">
            <v>2.9577142920173272E-3</v>
          </cell>
          <cell r="T240">
            <v>-2.067119359692584E-3</v>
          </cell>
          <cell r="U240">
            <v>2.4190621084578014E-3</v>
          </cell>
          <cell r="V240">
            <v>2.5122726844078666E-4</v>
          </cell>
          <cell r="W240">
            <v>-1.0586168156355366E-3</v>
          </cell>
          <cell r="X240">
            <v>1.9597651207352886E-3</v>
          </cell>
          <cell r="Y240">
            <v>-2.8746581489711917E-4</v>
          </cell>
          <cell r="Z240">
            <v>1.9108784928860804E-3</v>
          </cell>
          <cell r="AA240">
            <v>-1.4401318337923033E-4</v>
          </cell>
          <cell r="AB240">
            <v>-8.5014239363554248E-4</v>
          </cell>
          <cell r="AC240">
            <v>7.3388849755589777E-4</v>
          </cell>
          <cell r="AD240">
            <v>3.8877242639170223E-4</v>
          </cell>
          <cell r="AE240">
            <v>3.251164626467639E-3</v>
          </cell>
          <cell r="AF240">
            <v>-7.6000119534977428E-4</v>
          </cell>
          <cell r="AG240">
            <v>3.7004306039428864E-3</v>
          </cell>
          <cell r="AH240">
            <v>-2.007399552077932E-3</v>
          </cell>
          <cell r="AI240">
            <v>2.8654706305536598E-3</v>
          </cell>
          <cell r="AJ240">
            <v>1.1778777303377702E-3</v>
          </cell>
          <cell r="AK240">
            <v>-1.1685879177074712E-3</v>
          </cell>
          <cell r="AL240">
            <v>2.8004294728014578E-3</v>
          </cell>
          <cell r="AM240">
            <v>-8.9718175846950632E-5</v>
          </cell>
          <cell r="AN240">
            <v>-7.8641621144026619E-4</v>
          </cell>
          <cell r="AO240">
            <v>3.1636506040390311E-4</v>
          </cell>
          <cell r="AP240">
            <v>1.3096445906154303E-3</v>
          </cell>
          <cell r="AQ240">
            <v>4.3287198255993753E-4</v>
          </cell>
          <cell r="AR240">
            <v>0.95971247834784001</v>
          </cell>
          <cell r="AS240">
            <v>0</v>
          </cell>
          <cell r="AT240">
            <v>0</v>
          </cell>
          <cell r="AU240">
            <v>0</v>
          </cell>
          <cell r="AV240">
            <v>0</v>
          </cell>
          <cell r="AW240">
            <v>0</v>
          </cell>
          <cell r="AX240">
            <v>0</v>
          </cell>
          <cell r="AY240">
            <v>0</v>
          </cell>
          <cell r="AZ240">
            <v>0</v>
          </cell>
          <cell r="BA240">
            <v>0</v>
          </cell>
          <cell r="BB240">
            <v>0</v>
          </cell>
          <cell r="BC240">
            <v>0</v>
          </cell>
          <cell r="BD240">
            <v>0</v>
          </cell>
          <cell r="BE240">
            <v>0</v>
          </cell>
          <cell r="BF240">
            <v>0</v>
          </cell>
          <cell r="BG240">
            <v>0</v>
          </cell>
          <cell r="BH240">
            <v>0</v>
          </cell>
          <cell r="BI240">
            <v>0</v>
          </cell>
          <cell r="BJ240">
            <v>0</v>
          </cell>
        </row>
        <row r="241">
          <cell r="B241">
            <v>201</v>
          </cell>
          <cell r="C241" t="str">
            <v>Cartera Consumo Otros</v>
          </cell>
          <cell r="E241">
            <v>0</v>
          </cell>
          <cell r="F241">
            <v>0</v>
          </cell>
          <cell r="G241">
            <v>0</v>
          </cell>
          <cell r="H241">
            <v>0</v>
          </cell>
          <cell r="I241">
            <v>0</v>
          </cell>
          <cell r="J241">
            <v>0</v>
          </cell>
          <cell r="K241">
            <v>0</v>
          </cell>
          <cell r="L241">
            <v>0</v>
          </cell>
          <cell r="M241">
            <v>0</v>
          </cell>
          <cell r="N241">
            <v>0</v>
          </cell>
          <cell r="O241">
            <v>1</v>
          </cell>
          <cell r="P241">
            <v>-1.0448979591836736</v>
          </cell>
          <cell r="Q241">
            <v>8.9674078586658545E-2</v>
          </cell>
          <cell r="R241">
            <v>-5.2650135151016568E-2</v>
          </cell>
          <cell r="S241">
            <v>1.0078740157480315</v>
          </cell>
          <cell r="T241">
            <v>0</v>
          </cell>
          <cell r="U241">
            <v>0</v>
          </cell>
          <cell r="V241">
            <v>0</v>
          </cell>
          <cell r="W241">
            <v>0</v>
          </cell>
          <cell r="X241">
            <v>0</v>
          </cell>
          <cell r="Y241">
            <v>0</v>
          </cell>
          <cell r="Z241">
            <v>-1.0158730158730158</v>
          </cell>
          <cell r="AA241">
            <v>3.1257631257631258E-2</v>
          </cell>
          <cell r="AB241">
            <v>0.98461538461538467</v>
          </cell>
          <cell r="AC241">
            <v>-1.032258064516129</v>
          </cell>
          <cell r="AD241">
            <v>0</v>
          </cell>
          <cell r="AE241">
            <v>1.032258064516129</v>
          </cell>
          <cell r="AF241">
            <v>0</v>
          </cell>
          <cell r="AG241">
            <v>-0.95522388059701491</v>
          </cell>
          <cell r="AH241">
            <v>0.95522388059701491</v>
          </cell>
          <cell r="AI241">
            <v>-1.0491803278688525</v>
          </cell>
          <cell r="AJ241">
            <v>1.0491803278688525</v>
          </cell>
          <cell r="AK241">
            <v>-0.99224806201550386</v>
          </cell>
          <cell r="AL241">
            <v>-4.0010002500625155E-2</v>
          </cell>
          <cell r="AM241">
            <v>-8.3923419879360084E-3</v>
          </cell>
          <cell r="AN241">
            <v>6.3551169862843662E-2</v>
          </cell>
          <cell r="AO241">
            <v>0.97709923664122134</v>
          </cell>
          <cell r="AP241">
            <v>0</v>
          </cell>
          <cell r="AQ241">
            <v>-1.0078740157480315</v>
          </cell>
          <cell r="AR241">
            <v>1.0078740157480315</v>
          </cell>
          <cell r="AS241">
            <v>0</v>
          </cell>
          <cell r="AT241">
            <v>0</v>
          </cell>
          <cell r="AU241">
            <v>0</v>
          </cell>
          <cell r="AV241">
            <v>0</v>
          </cell>
          <cell r="AW241">
            <v>0</v>
          </cell>
          <cell r="AX241">
            <v>0</v>
          </cell>
          <cell r="AY241">
            <v>0</v>
          </cell>
          <cell r="AZ241">
            <v>0</v>
          </cell>
          <cell r="BA241">
            <v>0</v>
          </cell>
          <cell r="BB241">
            <v>0</v>
          </cell>
          <cell r="BC241">
            <v>0</v>
          </cell>
          <cell r="BD241">
            <v>0</v>
          </cell>
          <cell r="BE241">
            <v>0</v>
          </cell>
          <cell r="BF241">
            <v>0</v>
          </cell>
          <cell r="BG241">
            <v>0</v>
          </cell>
          <cell r="BH241">
            <v>0</v>
          </cell>
          <cell r="BI241">
            <v>0</v>
          </cell>
          <cell r="BJ241">
            <v>0</v>
          </cell>
        </row>
        <row r="242">
          <cell r="B242">
            <v>202</v>
          </cell>
          <cell r="C242" t="str">
            <v>Cartera Vivienda</v>
          </cell>
          <cell r="E242">
            <v>0</v>
          </cell>
          <cell r="F242">
            <v>0</v>
          </cell>
          <cell r="G242">
            <v>0</v>
          </cell>
          <cell r="H242">
            <v>0</v>
          </cell>
          <cell r="I242">
            <v>0</v>
          </cell>
          <cell r="J242">
            <v>0</v>
          </cell>
          <cell r="K242">
            <v>0</v>
          </cell>
          <cell r="L242">
            <v>0</v>
          </cell>
          <cell r="M242">
            <v>0</v>
          </cell>
          <cell r="N242">
            <v>0</v>
          </cell>
          <cell r="O242">
            <v>6.516437981154441E-2</v>
          </cell>
          <cell r="P242">
            <v>5.1634174061596094E-4</v>
          </cell>
          <cell r="Q242">
            <v>8.2856472898003297E-4</v>
          </cell>
          <cell r="R242">
            <v>-4.7369043674763689E-4</v>
          </cell>
          <cell r="S242">
            <v>7.5118007625255001E-4</v>
          </cell>
          <cell r="T242">
            <v>1.0761819941092488E-3</v>
          </cell>
          <cell r="U242">
            <v>9.2317660093488296E-4</v>
          </cell>
          <cell r="V242">
            <v>1.6790150453041136E-3</v>
          </cell>
          <cell r="W242">
            <v>1.276415793788635E-3</v>
          </cell>
          <cell r="X242">
            <v>-2.7110710958579559E-3</v>
          </cell>
          <cell r="Y242">
            <v>1.3310020669451972E-3</v>
          </cell>
          <cell r="Z242">
            <v>-6.7482476235829758E-3</v>
          </cell>
          <cell r="AA242">
            <v>2.838678972370251E-3</v>
          </cell>
          <cell r="AB242">
            <v>1.755582297077618E-3</v>
          </cell>
          <cell r="AC242">
            <v>1.4969603702642414E-3</v>
          </cell>
          <cell r="AD242">
            <v>2.104179143391588E-3</v>
          </cell>
          <cell r="AE242">
            <v>1.3588353613884357E-3</v>
          </cell>
          <cell r="AF242">
            <v>3.5973367707653886E-3</v>
          </cell>
          <cell r="AG242">
            <v>1.184898898204112E-3</v>
          </cell>
          <cell r="AH242">
            <v>7.2960475533162539E-4</v>
          </cell>
          <cell r="AI242">
            <v>1.4702483872028882E-3</v>
          </cell>
          <cell r="AJ242">
            <v>-5.2363832292590673E-3</v>
          </cell>
          <cell r="AK242">
            <v>4.5861314889757143E-4</v>
          </cell>
          <cell r="AL242">
            <v>-2.3484615353066979E-3</v>
          </cell>
          <cell r="AM242">
            <v>1.7355512893183211E-3</v>
          </cell>
          <cell r="AN242">
            <v>1.4513437048326028E-4</v>
          </cell>
          <cell r="AO242">
            <v>8.2060737296105191E-4</v>
          </cell>
          <cell r="AP242">
            <v>1.0685732412368393E-3</v>
          </cell>
          <cell r="AQ242">
            <v>5.0854952081889893E-4</v>
          </cell>
          <cell r="AR242">
            <v>0.92269824216256724</v>
          </cell>
          <cell r="AS242">
            <v>0</v>
          </cell>
          <cell r="AT242">
            <v>0</v>
          </cell>
          <cell r="AU242">
            <v>0</v>
          </cell>
          <cell r="AV242">
            <v>0</v>
          </cell>
          <cell r="AW242">
            <v>0</v>
          </cell>
          <cell r="AX242">
            <v>0</v>
          </cell>
          <cell r="AY242">
            <v>0</v>
          </cell>
          <cell r="AZ242">
            <v>0</v>
          </cell>
          <cell r="BA242">
            <v>0</v>
          </cell>
          <cell r="BB242">
            <v>0</v>
          </cell>
          <cell r="BC242">
            <v>0</v>
          </cell>
          <cell r="BD242">
            <v>0</v>
          </cell>
          <cell r="BE242">
            <v>0</v>
          </cell>
          <cell r="BF242">
            <v>0</v>
          </cell>
          <cell r="BG242">
            <v>0</v>
          </cell>
          <cell r="BH242">
            <v>0</v>
          </cell>
          <cell r="BI242">
            <v>0</v>
          </cell>
          <cell r="BJ242">
            <v>0</v>
          </cell>
        </row>
        <row r="243">
          <cell r="B243">
            <v>203</v>
          </cell>
          <cell r="C243" t="str">
            <v>Media y Residencial</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cell r="AF243">
            <v>0</v>
          </cell>
          <cell r="AG243">
            <v>0</v>
          </cell>
          <cell r="AH243">
            <v>0</v>
          </cell>
          <cell r="AI243">
            <v>0</v>
          </cell>
          <cell r="AJ243">
            <v>0</v>
          </cell>
          <cell r="AK243">
            <v>0</v>
          </cell>
          <cell r="AL243">
            <v>0</v>
          </cell>
          <cell r="AM243">
            <v>0</v>
          </cell>
          <cell r="AN243">
            <v>0</v>
          </cell>
          <cell r="AO243">
            <v>0</v>
          </cell>
          <cell r="AP243">
            <v>0</v>
          </cell>
          <cell r="AQ243">
            <v>0</v>
          </cell>
          <cell r="AR243">
            <v>0</v>
          </cell>
          <cell r="AS243">
            <v>0</v>
          </cell>
          <cell r="AT243">
            <v>0</v>
          </cell>
          <cell r="AU243">
            <v>0</v>
          </cell>
          <cell r="AV243">
            <v>0</v>
          </cell>
          <cell r="AW243">
            <v>0</v>
          </cell>
          <cell r="AX243">
            <v>0</v>
          </cell>
          <cell r="AY243">
            <v>0</v>
          </cell>
          <cell r="AZ243">
            <v>0</v>
          </cell>
          <cell r="BA243">
            <v>0</v>
          </cell>
          <cell r="BB243">
            <v>0</v>
          </cell>
          <cell r="BC243">
            <v>0</v>
          </cell>
          <cell r="BD243">
            <v>0</v>
          </cell>
          <cell r="BE243">
            <v>0</v>
          </cell>
          <cell r="BF243">
            <v>0</v>
          </cell>
          <cell r="BG243">
            <v>0</v>
          </cell>
          <cell r="BH243">
            <v>0</v>
          </cell>
          <cell r="BI243">
            <v>0</v>
          </cell>
          <cell r="BJ243">
            <v>0</v>
          </cell>
        </row>
        <row r="244">
          <cell r="B244">
            <v>204</v>
          </cell>
          <cell r="C244" t="str">
            <v>De Interés Social</v>
          </cell>
          <cell r="E244">
            <v>0</v>
          </cell>
          <cell r="F244">
            <v>0</v>
          </cell>
          <cell r="G244">
            <v>0</v>
          </cell>
          <cell r="H244">
            <v>0</v>
          </cell>
          <cell r="I244">
            <v>0</v>
          </cell>
          <cell r="J244">
            <v>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cell r="AF244">
            <v>0</v>
          </cell>
          <cell r="AG244">
            <v>0</v>
          </cell>
          <cell r="AH244">
            <v>0</v>
          </cell>
          <cell r="AI244">
            <v>0</v>
          </cell>
          <cell r="AJ244">
            <v>0</v>
          </cell>
          <cell r="AK244">
            <v>0</v>
          </cell>
          <cell r="AL244">
            <v>0</v>
          </cell>
          <cell r="AM244">
            <v>0</v>
          </cell>
          <cell r="AN244">
            <v>0</v>
          </cell>
          <cell r="AO244">
            <v>0</v>
          </cell>
          <cell r="AP244">
            <v>0</v>
          </cell>
          <cell r="AQ244">
            <v>0</v>
          </cell>
          <cell r="AR244">
            <v>0</v>
          </cell>
          <cell r="AS244">
            <v>0</v>
          </cell>
          <cell r="AT244">
            <v>0</v>
          </cell>
          <cell r="AU244">
            <v>0</v>
          </cell>
          <cell r="AV244">
            <v>0</v>
          </cell>
          <cell r="AW244">
            <v>0</v>
          </cell>
          <cell r="AX244">
            <v>0</v>
          </cell>
          <cell r="AY244">
            <v>0</v>
          </cell>
          <cell r="AZ244">
            <v>0</v>
          </cell>
          <cell r="BA244">
            <v>0</v>
          </cell>
          <cell r="BB244">
            <v>0</v>
          </cell>
          <cell r="BC244">
            <v>0</v>
          </cell>
          <cell r="BD244">
            <v>0</v>
          </cell>
          <cell r="BE244">
            <v>0</v>
          </cell>
          <cell r="BF244">
            <v>0</v>
          </cell>
          <cell r="BG244">
            <v>0</v>
          </cell>
          <cell r="BH244">
            <v>0</v>
          </cell>
          <cell r="BI244">
            <v>0</v>
          </cell>
          <cell r="BJ244">
            <v>0</v>
          </cell>
        </row>
        <row r="246">
          <cell r="B246" t="str">
            <v>TDA (%)</v>
          </cell>
        </row>
        <row r="247">
          <cell r="B247">
            <v>205</v>
          </cell>
          <cell r="C247" t="str">
            <v>Cartera de Crédito Total</v>
          </cell>
          <cell r="E247">
            <v>0</v>
          </cell>
          <cell r="F247">
            <v>0</v>
          </cell>
          <cell r="G247">
            <v>0</v>
          </cell>
          <cell r="H247">
            <v>0</v>
          </cell>
          <cell r="I247">
            <v>0</v>
          </cell>
          <cell r="J247">
            <v>0</v>
          </cell>
          <cell r="K247">
            <v>0</v>
          </cell>
          <cell r="L247">
            <v>0</v>
          </cell>
          <cell r="M247">
            <v>0</v>
          </cell>
          <cell r="N247">
            <v>0</v>
          </cell>
          <cell r="O247">
            <v>5.9224870732764737E-2</v>
          </cell>
          <cell r="P247">
            <v>1.1560042822457289E-3</v>
          </cell>
          <cell r="Q247">
            <v>5.1788917023958686E-4</v>
          </cell>
          <cell r="R247">
            <v>4.1075517125412769E-4</v>
          </cell>
          <cell r="S247">
            <v>4.2709949683056303E-4</v>
          </cell>
          <cell r="T247">
            <v>2.0061665247802368E-4</v>
          </cell>
          <cell r="U247">
            <v>2.2994789981529984E-5</v>
          </cell>
          <cell r="V247">
            <v>2.1945165385571508E-4</v>
          </cell>
          <cell r="W247">
            <v>-4.281796172556987E-4</v>
          </cell>
          <cell r="X247">
            <v>1.3439047456394668E-3</v>
          </cell>
          <cell r="Y247">
            <v>-2.3087431736246167E-4</v>
          </cell>
          <cell r="Z247">
            <v>-1.1904724374655618E-3</v>
          </cell>
          <cell r="AA247">
            <v>4.0807334248706834E-4</v>
          </cell>
          <cell r="AB247">
            <v>7.3744241983281916E-4</v>
          </cell>
          <cell r="AC247">
            <v>1.3658006423076935E-3</v>
          </cell>
          <cell r="AD247">
            <v>1.4141891866687462E-3</v>
          </cell>
          <cell r="AE247">
            <v>8.3982820232451905E-4</v>
          </cell>
          <cell r="AF247">
            <v>1.7441975508154239E-3</v>
          </cell>
          <cell r="AG247">
            <v>7.0324523867650035E-4</v>
          </cell>
          <cell r="AH247">
            <v>3.3440899863332318E-4</v>
          </cell>
          <cell r="AI247">
            <v>8.1248202939709913E-4</v>
          </cell>
          <cell r="AJ247">
            <v>-9.9756660706015743E-4</v>
          </cell>
          <cell r="AK247">
            <v>9.5606764977380909E-4</v>
          </cell>
          <cell r="AL247">
            <v>1.6280044177087449E-4</v>
          </cell>
          <cell r="AM247">
            <v>8.0647142266507266E-5</v>
          </cell>
          <cell r="AN247">
            <v>-1.9637581082562749E-4</v>
          </cell>
          <cell r="AO247">
            <v>-9.9411298278510862E-4</v>
          </cell>
          <cell r="AP247">
            <v>-6.9997883647046621E-4</v>
          </cell>
          <cell r="AQ247">
            <v>-3.9136397404497536E-4</v>
          </cell>
          <cell r="AR247">
            <v>-7.4133164616013714E-4</v>
          </cell>
          <cell r="AS247">
            <v>-3.1508723695052032E-4</v>
          </cell>
          <cell r="AT247">
            <v>9.8128490048227102E-6</v>
          </cell>
          <cell r="AU247">
            <v>-3.8778731760862051E-4</v>
          </cell>
          <cell r="AV247">
            <v>-2.2297344613482484E-4</v>
          </cell>
          <cell r="AW247">
            <v>-2.3691311091547651E-4</v>
          </cell>
          <cell r="AX247">
            <v>-3.5127475183625856E-4</v>
          </cell>
          <cell r="AY247">
            <v>-3.5972460365601977E-6</v>
          </cell>
          <cell r="AZ247">
            <v>1.7469837182698678E-4</v>
          </cell>
          <cell r="BA247">
            <v>1.923573089468722E-4</v>
          </cell>
          <cell r="BB247">
            <v>-3.1113065412614882E-4</v>
          </cell>
          <cell r="BC247">
            <v>-3.1113042496144772E-4</v>
          </cell>
          <cell r="BD247">
            <v>-3.1113042496144772E-4</v>
          </cell>
          <cell r="BE247">
            <v>-3.1113042496144772E-4</v>
          </cell>
          <cell r="BF247">
            <v>-3.1113042496144772E-4</v>
          </cell>
          <cell r="BG247">
            <v>-3.1113042496144772E-4</v>
          </cell>
          <cell r="BH247">
            <v>-3.1113042496144772E-4</v>
          </cell>
          <cell r="BI247">
            <v>-3.1113042496144772E-4</v>
          </cell>
          <cell r="BJ247">
            <v>-3.1113042496144772E-4</v>
          </cell>
        </row>
        <row r="248">
          <cell r="B248">
            <v>206</v>
          </cell>
          <cell r="C248" t="str">
            <v>Cartera Comercial</v>
          </cell>
          <cell r="E248">
            <v>0</v>
          </cell>
          <cell r="F248">
            <v>0</v>
          </cell>
          <cell r="G248">
            <v>0</v>
          </cell>
          <cell r="H248">
            <v>0</v>
          </cell>
          <cell r="I248">
            <v>0</v>
          </cell>
          <cell r="J248">
            <v>0</v>
          </cell>
          <cell r="K248">
            <v>0</v>
          </cell>
          <cell r="L248">
            <v>0</v>
          </cell>
          <cell r="M248">
            <v>0</v>
          </cell>
          <cell r="N248">
            <v>0</v>
          </cell>
          <cell r="O248">
            <v>2.8256989130711473E-2</v>
          </cell>
          <cell r="P248">
            <v>1.06019751211869E-3</v>
          </cell>
          <cell r="Q248">
            <v>7.132145091992767E-4</v>
          </cell>
          <cell r="R248">
            <v>5.9261604114212857E-4</v>
          </cell>
          <cell r="S248">
            <v>5.3639246253875394E-4</v>
          </cell>
          <cell r="T248">
            <v>2.1144259986819944E-4</v>
          </cell>
          <cell r="U248">
            <v>-4.1697338870287995E-4</v>
          </cell>
          <cell r="V248">
            <v>-3.9404315987010691E-5</v>
          </cell>
          <cell r="W248">
            <v>-1.1634374992824312E-3</v>
          </cell>
          <cell r="X248">
            <v>-8.38934510160632E-4</v>
          </cell>
          <cell r="Y248">
            <v>-5.3241475718460857E-4</v>
          </cell>
          <cell r="Z248">
            <v>-8.2791442132672949E-5</v>
          </cell>
          <cell r="AA248">
            <v>-3.1355800533243786E-4</v>
          </cell>
          <cell r="AB248">
            <v>1.9679880223096025E-4</v>
          </cell>
          <cell r="AC248">
            <v>1.2010377196785063E-3</v>
          </cell>
          <cell r="AD248">
            <v>9.9423204346971855E-4</v>
          </cell>
          <cell r="AE248">
            <v>-1.0530276089055698E-4</v>
          </cell>
          <cell r="AF248">
            <v>-3.8282617680370293E-4</v>
          </cell>
          <cell r="AG248">
            <v>2.516416122159762E-4</v>
          </cell>
          <cell r="AH248">
            <v>-2.0438668432905607E-4</v>
          </cell>
          <cell r="AI248">
            <v>7.23530283058757E-5</v>
          </cell>
          <cell r="AJ248">
            <v>-4.6075853390057167E-4</v>
          </cell>
          <cell r="AK248">
            <v>1.9658921264407644E-4</v>
          </cell>
          <cell r="AL248">
            <v>-1.3439339495114472E-3</v>
          </cell>
          <cell r="AM248">
            <v>-6.7692006215581968E-4</v>
          </cell>
          <cell r="AN248">
            <v>-7.105161974286546E-4</v>
          </cell>
          <cell r="AO248">
            <v>-1.946552654695767E-3</v>
          </cell>
          <cell r="AP248">
            <v>-1.0693991459522975E-3</v>
          </cell>
          <cell r="AQ248">
            <v>-8.8676639655396391E-4</v>
          </cell>
          <cell r="AR248">
            <v>-1.1962134744780001E-4</v>
          </cell>
          <cell r="AS248">
            <v>-1.2418328573561219E-3</v>
          </cell>
          <cell r="AT248">
            <v>-6.8393074784500393E-4</v>
          </cell>
          <cell r="AU248">
            <v>-1.0760817228722998E-3</v>
          </cell>
          <cell r="AV248">
            <v>-4.2549636081750525E-4</v>
          </cell>
          <cell r="AW248">
            <v>-1.1583258122647815E-3</v>
          </cell>
          <cell r="AX248">
            <v>-1.2722153084751553E-4</v>
          </cell>
          <cell r="AY248">
            <v>-1.9936374637552837E-4</v>
          </cell>
          <cell r="AZ248">
            <v>-2.8012919875012449E-4</v>
          </cell>
          <cell r="BA248">
            <v>-3.603951531314098E-5</v>
          </cell>
          <cell r="BB248">
            <v>-6.0862561533791756E-4</v>
          </cell>
          <cell r="BC248">
            <v>-6.0862535610795021E-4</v>
          </cell>
          <cell r="BD248">
            <v>-6.0862535610795021E-4</v>
          </cell>
          <cell r="BE248">
            <v>-6.0862535610795021E-4</v>
          </cell>
          <cell r="BF248">
            <v>-6.0862535610795021E-4</v>
          </cell>
          <cell r="BG248">
            <v>-6.0862535610795021E-4</v>
          </cell>
          <cell r="BH248">
            <v>-6.0862535610795021E-4</v>
          </cell>
          <cell r="BI248">
            <v>-6.0862535610795021E-4</v>
          </cell>
          <cell r="BJ248">
            <v>-6.0862535610795021E-4</v>
          </cell>
        </row>
        <row r="249">
          <cell r="B249">
            <v>207</v>
          </cell>
          <cell r="C249" t="str">
            <v>Cartera Empresas</v>
          </cell>
          <cell r="E249">
            <v>0</v>
          </cell>
          <cell r="F249">
            <v>0</v>
          </cell>
          <cell r="G249">
            <v>0</v>
          </cell>
          <cell r="H249">
            <v>0</v>
          </cell>
          <cell r="I249">
            <v>0</v>
          </cell>
          <cell r="J249">
            <v>0</v>
          </cell>
          <cell r="K249">
            <v>0</v>
          </cell>
          <cell r="L249">
            <v>0</v>
          </cell>
          <cell r="M249">
            <v>0</v>
          </cell>
          <cell r="N249">
            <v>0</v>
          </cell>
          <cell r="O249">
            <v>3.967114635155241E-2</v>
          </cell>
          <cell r="P249">
            <v>1.5226817719125804E-3</v>
          </cell>
          <cell r="Q249">
            <v>1.0615056807981721E-3</v>
          </cell>
          <cell r="R249">
            <v>8.5681720432456004E-4</v>
          </cell>
          <cell r="S249">
            <v>6.3484857241891818E-4</v>
          </cell>
          <cell r="T249">
            <v>2.9434295630209606E-4</v>
          </cell>
          <cell r="U249">
            <v>-6.4960129524647969E-4</v>
          </cell>
          <cell r="V249">
            <v>-1.9800851979444312E-4</v>
          </cell>
          <cell r="W249">
            <v>-1.4472996067461108E-3</v>
          </cell>
          <cell r="X249">
            <v>-1.0391190183584378E-3</v>
          </cell>
          <cell r="Y249">
            <v>-6.0963306790545735E-4</v>
          </cell>
          <cell r="Z249">
            <v>-2.8651302154517749E-4</v>
          </cell>
          <cell r="AA249">
            <v>-6.140601191124348E-4</v>
          </cell>
          <cell r="AB249">
            <v>1.2092844986402729E-4</v>
          </cell>
          <cell r="AC249">
            <v>1.5812266993177268E-3</v>
          </cell>
          <cell r="AD249">
            <v>1.2328698054164533E-3</v>
          </cell>
          <cell r="AE249">
            <v>-2.0984308675139896E-4</v>
          </cell>
          <cell r="AF249">
            <v>-6.2395196379780998E-4</v>
          </cell>
          <cell r="AG249">
            <v>3.6619690298479723E-5</v>
          </cell>
          <cell r="AH249">
            <v>-2.9430070167817818E-4</v>
          </cell>
          <cell r="AI249">
            <v>1.5306868126169909E-4</v>
          </cell>
          <cell r="AJ249">
            <v>-5.5157641097940829E-4</v>
          </cell>
          <cell r="AK249">
            <v>3.3031523951023573E-4</v>
          </cell>
          <cell r="AL249">
            <v>-1.8522010352530968E-3</v>
          </cell>
          <cell r="AM249">
            <v>-9.7486893203012348E-4</v>
          </cell>
          <cell r="AN249">
            <v>-1.0429311333228636E-3</v>
          </cell>
          <cell r="AO249">
            <v>-2.7425649715436609E-3</v>
          </cell>
          <cell r="AP249">
            <v>-1.484603804625978E-3</v>
          </cell>
          <cell r="AQ249">
            <v>-1.2386222533858904E-3</v>
          </cell>
          <cell r="AR249">
            <v>-1.7188192829560578E-4</v>
          </cell>
          <cell r="AS249">
            <v>-1.4923362795292716E-3</v>
          </cell>
          <cell r="AT249">
            <v>-9.4442154766882433E-4</v>
          </cell>
          <cell r="AU249">
            <v>-1.5443040461393283E-3</v>
          </cell>
          <cell r="AV249">
            <v>-6.5775941853977657E-4</v>
          </cell>
          <cell r="AW249">
            <v>-1.630505688594467E-3</v>
          </cell>
          <cell r="AX249">
            <v>-1.8836246918605554E-4</v>
          </cell>
          <cell r="AY249">
            <v>-2.7778366664253304E-4</v>
          </cell>
          <cell r="AZ249">
            <v>-3.2556074039887667E-4</v>
          </cell>
          <cell r="BA249">
            <v>-4.2625193254049176E-5</v>
          </cell>
          <cell r="BB249">
            <v>-8.9054517023045773E-4</v>
          </cell>
          <cell r="BC249">
            <v>-8.905450813472271E-4</v>
          </cell>
          <cell r="BD249">
            <v>-8.905450813472271E-4</v>
          </cell>
          <cell r="BE249">
            <v>-8.905450813472271E-4</v>
          </cell>
          <cell r="BF249">
            <v>-8.905450813472271E-4</v>
          </cell>
          <cell r="BG249">
            <v>-8.905450813472271E-4</v>
          </cell>
          <cell r="BH249">
            <v>-8.905450813472271E-4</v>
          </cell>
          <cell r="BI249">
            <v>-8.905450813472271E-4</v>
          </cell>
          <cell r="BJ249">
            <v>-8.905450813472271E-4</v>
          </cell>
        </row>
        <row r="250">
          <cell r="B250">
            <v>208</v>
          </cell>
          <cell r="C250" t="str">
            <v>Cartera Entidades Financieras</v>
          </cell>
          <cell r="E250">
            <v>0</v>
          </cell>
          <cell r="F250">
            <v>0</v>
          </cell>
          <cell r="G250">
            <v>0</v>
          </cell>
          <cell r="H250">
            <v>0</v>
          </cell>
          <cell r="I250">
            <v>0</v>
          </cell>
          <cell r="J250">
            <v>0</v>
          </cell>
          <cell r="K250">
            <v>0</v>
          </cell>
          <cell r="L250">
            <v>0</v>
          </cell>
          <cell r="M250">
            <v>0</v>
          </cell>
          <cell r="N250">
            <v>0</v>
          </cell>
          <cell r="O250">
            <v>5.179244619057476E-4</v>
          </cell>
          <cell r="P250">
            <v>2.6890799362475309E-5</v>
          </cell>
          <cell r="Q250">
            <v>-2.3435144378964223E-5</v>
          </cell>
          <cell r="R250">
            <v>-5.2398541092180931E-5</v>
          </cell>
          <cell r="S250">
            <v>-5.5891202582653585E-5</v>
          </cell>
          <cell r="T250">
            <v>1.6173700798020278E-5</v>
          </cell>
          <cell r="U250">
            <v>-7.2626514923044259E-5</v>
          </cell>
          <cell r="V250">
            <v>-3.3544382631208391E-5</v>
          </cell>
          <cell r="W250">
            <v>2.9692588555092021E-4</v>
          </cell>
          <cell r="X250">
            <v>3.5859854231979802E-4</v>
          </cell>
          <cell r="Y250">
            <v>4.039074214180927E-4</v>
          </cell>
          <cell r="Z250">
            <v>4.6074382131669803E-4</v>
          </cell>
          <cell r="AA250">
            <v>4.9663100201983133E-4</v>
          </cell>
          <cell r="AB250">
            <v>4.4312309585200094E-4</v>
          </cell>
          <cell r="AC250">
            <v>3.6319077311403134E-4</v>
          </cell>
          <cell r="AD250">
            <v>4.4378358212432065E-4</v>
          </cell>
          <cell r="AE250">
            <v>3.8911172766235933E-4</v>
          </cell>
          <cell r="AF250">
            <v>2.9959955240567611E-4</v>
          </cell>
          <cell r="AG250">
            <v>4.955454683562518E-3</v>
          </cell>
          <cell r="AH250">
            <v>-2.4396605514407851E-4</v>
          </cell>
          <cell r="AI250">
            <v>-2.2594119759300653E-4</v>
          </cell>
          <cell r="AJ250">
            <v>-5.3856768575554458E-4</v>
          </cell>
          <cell r="AK250">
            <v>-6.1587153135857567E-4</v>
          </cell>
          <cell r="AL250">
            <v>-5.4385667033681872E-4</v>
          </cell>
          <cell r="AM250">
            <v>-4.4825464066010432E-4</v>
          </cell>
          <cell r="AN250">
            <v>-2.8160564482509511E-5</v>
          </cell>
          <cell r="AO250">
            <v>1.3015069425449926E-4</v>
          </cell>
          <cell r="AP250">
            <v>-1.5746154745767318E-4</v>
          </cell>
          <cell r="AQ250">
            <v>-1.5716379996042525E-4</v>
          </cell>
          <cell r="AR250">
            <v>-2.3443474064280094E-4</v>
          </cell>
          <cell r="AS250">
            <v>-4.2762323989954535E-3</v>
          </cell>
          <cell r="AT250">
            <v>2.1078141023343029E-4</v>
          </cell>
          <cell r="AU250">
            <v>1.0991692364576908E-4</v>
          </cell>
          <cell r="AV250">
            <v>3.6323074625401082E-4</v>
          </cell>
          <cell r="AW250">
            <v>5.1462671517488135E-4</v>
          </cell>
          <cell r="AX250">
            <v>6.8909249648024936E-4</v>
          </cell>
          <cell r="AY250">
            <v>8.6478255083489173E-4</v>
          </cell>
          <cell r="AZ250">
            <v>-1.4225369695040815E-4</v>
          </cell>
          <cell r="BA250">
            <v>-2.9056613443897029E-4</v>
          </cell>
          <cell r="BB250">
            <v>-3.4362192492828729E-4</v>
          </cell>
          <cell r="BC250">
            <v>-3.4362170845270157E-4</v>
          </cell>
          <cell r="BD250">
            <v>-3.4362170845270157E-4</v>
          </cell>
          <cell r="BE250">
            <v>-3.4362170845270157E-4</v>
          </cell>
          <cell r="BF250">
            <v>-3.4362170845270157E-4</v>
          </cell>
          <cell r="BG250">
            <v>-3.4362170845270157E-4</v>
          </cell>
          <cell r="BH250">
            <v>-3.4362170845270157E-4</v>
          </cell>
          <cell r="BI250">
            <v>-3.4362170845270157E-4</v>
          </cell>
          <cell r="BJ250">
            <v>-3.4362170845270157E-4</v>
          </cell>
        </row>
        <row r="251">
          <cell r="B251">
            <v>209</v>
          </cell>
          <cell r="C251" t="str">
            <v>Cartera Bancarias</v>
          </cell>
          <cell r="E251">
            <v>0</v>
          </cell>
          <cell r="F251">
            <v>0</v>
          </cell>
          <cell r="G251">
            <v>0</v>
          </cell>
          <cell r="H251">
            <v>0</v>
          </cell>
          <cell r="I251">
            <v>0</v>
          </cell>
          <cell r="J251">
            <v>0</v>
          </cell>
          <cell r="K251">
            <v>0</v>
          </cell>
          <cell r="L251">
            <v>0</v>
          </cell>
          <cell r="M251">
            <v>0</v>
          </cell>
          <cell r="N251">
            <v>0</v>
          </cell>
          <cell r="O251">
            <v>0</v>
          </cell>
          <cell r="P251">
            <v>0</v>
          </cell>
          <cell r="Q251">
            <v>0</v>
          </cell>
          <cell r="R251">
            <v>0</v>
          </cell>
          <cell r="S251">
            <v>0</v>
          </cell>
          <cell r="T251">
            <v>0</v>
          </cell>
          <cell r="U251">
            <v>0</v>
          </cell>
          <cell r="V251">
            <v>0</v>
          </cell>
          <cell r="W251">
            <v>0</v>
          </cell>
          <cell r="X251">
            <v>0</v>
          </cell>
          <cell r="Y251">
            <v>0</v>
          </cell>
          <cell r="Z251">
            <v>0</v>
          </cell>
          <cell r="AA251">
            <v>0</v>
          </cell>
          <cell r="AB251">
            <v>0</v>
          </cell>
          <cell r="AC251">
            <v>0</v>
          </cell>
          <cell r="AD251">
            <v>0</v>
          </cell>
          <cell r="AE251">
            <v>0</v>
          </cell>
          <cell r="AF251">
            <v>0</v>
          </cell>
          <cell r="AG251">
            <v>0</v>
          </cell>
          <cell r="AH251">
            <v>0</v>
          </cell>
          <cell r="AI251">
            <v>0</v>
          </cell>
          <cell r="AJ251">
            <v>0</v>
          </cell>
          <cell r="AK251">
            <v>0</v>
          </cell>
          <cell r="AL251">
            <v>0</v>
          </cell>
          <cell r="AM251">
            <v>0</v>
          </cell>
          <cell r="AN251">
            <v>0</v>
          </cell>
          <cell r="AO251">
            <v>0</v>
          </cell>
          <cell r="AP251">
            <v>0</v>
          </cell>
          <cell r="AQ251">
            <v>0</v>
          </cell>
          <cell r="AR251">
            <v>0</v>
          </cell>
          <cell r="AS251">
            <v>0</v>
          </cell>
          <cell r="AT251">
            <v>0</v>
          </cell>
          <cell r="AU251">
            <v>0</v>
          </cell>
          <cell r="AV251">
            <v>0</v>
          </cell>
          <cell r="AW251">
            <v>0</v>
          </cell>
          <cell r="AX251">
            <v>0</v>
          </cell>
          <cell r="AY251">
            <v>0</v>
          </cell>
          <cell r="AZ251">
            <v>0</v>
          </cell>
          <cell r="BA251">
            <v>0</v>
          </cell>
          <cell r="BB251">
            <v>0</v>
          </cell>
          <cell r="BC251">
            <v>0</v>
          </cell>
          <cell r="BD251">
            <v>0</v>
          </cell>
          <cell r="BE251">
            <v>0</v>
          </cell>
          <cell r="BF251">
            <v>0</v>
          </cell>
          <cell r="BG251">
            <v>0</v>
          </cell>
          <cell r="BH251">
            <v>0</v>
          </cell>
          <cell r="BI251">
            <v>0</v>
          </cell>
          <cell r="BJ251">
            <v>0</v>
          </cell>
        </row>
        <row r="252">
          <cell r="B252">
            <v>210</v>
          </cell>
          <cell r="C252" t="str">
            <v>Cartera No Bancarias</v>
          </cell>
          <cell r="E252">
            <v>0</v>
          </cell>
          <cell r="F252">
            <v>0</v>
          </cell>
          <cell r="G252">
            <v>0</v>
          </cell>
          <cell r="H252">
            <v>0</v>
          </cell>
          <cell r="I252">
            <v>0</v>
          </cell>
          <cell r="J252">
            <v>0</v>
          </cell>
          <cell r="K252">
            <v>0</v>
          </cell>
          <cell r="L252">
            <v>0</v>
          </cell>
          <cell r="M252">
            <v>0</v>
          </cell>
          <cell r="N252">
            <v>0</v>
          </cell>
          <cell r="O252">
            <v>0</v>
          </cell>
          <cell r="P252">
            <v>0</v>
          </cell>
          <cell r="Q252">
            <v>0</v>
          </cell>
          <cell r="R252">
            <v>0</v>
          </cell>
          <cell r="S252">
            <v>0</v>
          </cell>
          <cell r="T252">
            <v>0</v>
          </cell>
          <cell r="U252">
            <v>0</v>
          </cell>
          <cell r="V252">
            <v>0</v>
          </cell>
          <cell r="W252">
            <v>0</v>
          </cell>
          <cell r="X252">
            <v>0</v>
          </cell>
          <cell r="Y252">
            <v>0</v>
          </cell>
          <cell r="Z252">
            <v>0</v>
          </cell>
          <cell r="AA252">
            <v>0</v>
          </cell>
          <cell r="AB252">
            <v>0</v>
          </cell>
          <cell r="AC252">
            <v>0</v>
          </cell>
          <cell r="AD252">
            <v>0</v>
          </cell>
          <cell r="AE252">
            <v>0</v>
          </cell>
          <cell r="AF252">
            <v>0</v>
          </cell>
          <cell r="AG252">
            <v>0</v>
          </cell>
          <cell r="AH252">
            <v>0</v>
          </cell>
          <cell r="AI252">
            <v>0</v>
          </cell>
          <cell r="AJ252">
            <v>0</v>
          </cell>
          <cell r="AK252">
            <v>0</v>
          </cell>
          <cell r="AL252">
            <v>0</v>
          </cell>
          <cell r="AM252">
            <v>0</v>
          </cell>
          <cell r="AN252">
            <v>0</v>
          </cell>
          <cell r="AO252">
            <v>0</v>
          </cell>
          <cell r="AP252">
            <v>0</v>
          </cell>
          <cell r="AQ252">
            <v>0</v>
          </cell>
          <cell r="AR252">
            <v>0</v>
          </cell>
          <cell r="AS252">
            <v>0</v>
          </cell>
          <cell r="AT252">
            <v>0</v>
          </cell>
          <cell r="AU252">
            <v>0</v>
          </cell>
          <cell r="AV252">
            <v>0</v>
          </cell>
          <cell r="AW252">
            <v>0</v>
          </cell>
          <cell r="AX252">
            <v>0</v>
          </cell>
          <cell r="AY252">
            <v>0</v>
          </cell>
          <cell r="AZ252">
            <v>0</v>
          </cell>
          <cell r="BA252">
            <v>0</v>
          </cell>
          <cell r="BB252">
            <v>0</v>
          </cell>
          <cell r="BC252">
            <v>0</v>
          </cell>
          <cell r="BD252">
            <v>0</v>
          </cell>
          <cell r="BE252">
            <v>0</v>
          </cell>
          <cell r="BF252">
            <v>0</v>
          </cell>
          <cell r="BG252">
            <v>0</v>
          </cell>
          <cell r="BH252">
            <v>0</v>
          </cell>
          <cell r="BI252">
            <v>0</v>
          </cell>
          <cell r="BJ252">
            <v>0</v>
          </cell>
        </row>
        <row r="253">
          <cell r="B253">
            <v>211</v>
          </cell>
          <cell r="C253" t="str">
            <v>Cartera Entidades Gubernamentales</v>
          </cell>
          <cell r="E253">
            <v>0</v>
          </cell>
          <cell r="F253">
            <v>0</v>
          </cell>
          <cell r="G253">
            <v>0</v>
          </cell>
          <cell r="H253">
            <v>0</v>
          </cell>
          <cell r="I253">
            <v>0</v>
          </cell>
          <cell r="J253">
            <v>0</v>
          </cell>
          <cell r="K253">
            <v>0</v>
          </cell>
          <cell r="L253">
            <v>0</v>
          </cell>
          <cell r="M253">
            <v>0</v>
          </cell>
          <cell r="N253">
            <v>0</v>
          </cell>
          <cell r="O253">
            <v>2.1880696158065585E-3</v>
          </cell>
          <cell r="P253">
            <v>-1.1204451275032869E-6</v>
          </cell>
          <cell r="Q253">
            <v>-2.2451779454896181E-5</v>
          </cell>
          <cell r="R253">
            <v>-1.7944829756779117E-5</v>
          </cell>
          <cell r="S253">
            <v>1.3658706994561275E-4</v>
          </cell>
          <cell r="T253">
            <v>1.2469621512296294E-4</v>
          </cell>
          <cell r="U253">
            <v>1.6659684476420539E-4</v>
          </cell>
          <cell r="V253">
            <v>2.6631698978184237E-4</v>
          </cell>
          <cell r="W253">
            <v>-3.9973557542651982E-4</v>
          </cell>
          <cell r="X253">
            <v>-3.6147062076997364E-4</v>
          </cell>
          <cell r="Y253">
            <v>-4.3918446410180887E-4</v>
          </cell>
          <cell r="Z253">
            <v>1.8566610169903496E-4</v>
          </cell>
          <cell r="AA253">
            <v>1.245108138225883E-4</v>
          </cell>
          <cell r="AB253">
            <v>1.2382953651960977E-4</v>
          </cell>
          <cell r="AC253">
            <v>1.0878432110072306E-4</v>
          </cell>
          <cell r="AD253">
            <v>1.3282029999985012E-5</v>
          </cell>
          <cell r="AE253">
            <v>-1.334334002390746E-4</v>
          </cell>
          <cell r="AF253">
            <v>-1.4285127649438147E-4</v>
          </cell>
          <cell r="AG253">
            <v>-1.7476141629241596E-4</v>
          </cell>
          <cell r="AH253">
            <v>-2.8406040196298009E-4</v>
          </cell>
          <cell r="AI253">
            <v>-3.1390994004815154E-4</v>
          </cell>
          <cell r="AJ253">
            <v>-3.4825382156178375E-4</v>
          </cell>
          <cell r="AK253">
            <v>-2.5658254589023101E-4</v>
          </cell>
          <cell r="AL253">
            <v>-1.8665737998001562E-4</v>
          </cell>
          <cell r="AM253">
            <v>-1.2959477458165085E-4</v>
          </cell>
          <cell r="AN253">
            <v>-1.154965905481446E-4</v>
          </cell>
          <cell r="AO253">
            <v>-9.8249529805970675E-5</v>
          </cell>
          <cell r="AP253">
            <v>8.8638834314690035E-7</v>
          </cell>
          <cell r="AQ253">
            <v>8.5449089893605764E-7</v>
          </cell>
          <cell r="AR253">
            <v>6.7503055203152759E-7</v>
          </cell>
          <cell r="AS253">
            <v>7.5216693142523826E-7</v>
          </cell>
          <cell r="AT253">
            <v>1.0173122730222875E-6</v>
          </cell>
          <cell r="AU253">
            <v>7.9106111972273682E-7</v>
          </cell>
          <cell r="AV253">
            <v>3.3408132819407466E-7</v>
          </cell>
          <cell r="AW253">
            <v>-3.194869277352015E-7</v>
          </cell>
          <cell r="AX253">
            <v>-7.2221568628070925E-8</v>
          </cell>
          <cell r="AY253">
            <v>-5.2130475236828301E-8</v>
          </cell>
          <cell r="AZ253">
            <v>-1.5738247769712615E-7</v>
          </cell>
          <cell r="BA253">
            <v>-5.2388834521969297E-8</v>
          </cell>
          <cell r="BB253">
            <v>-8.0082346401272965E-8</v>
          </cell>
          <cell r="BC253">
            <v>-8.008231588974013E-8</v>
          </cell>
          <cell r="BD253">
            <v>-8.008231588974013E-8</v>
          </cell>
          <cell r="BE253">
            <v>-8.008231588974013E-8</v>
          </cell>
          <cell r="BF253">
            <v>-8.008231588974013E-8</v>
          </cell>
          <cell r="BG253">
            <v>-8.008231588974013E-8</v>
          </cell>
          <cell r="BH253">
            <v>-8.008231588974013E-8</v>
          </cell>
          <cell r="BI253">
            <v>-8.008231588974013E-8</v>
          </cell>
          <cell r="BJ253">
            <v>-8.008231588974013E-8</v>
          </cell>
        </row>
        <row r="254">
          <cell r="B254">
            <v>212</v>
          </cell>
          <cell r="C254" t="str">
            <v>Cartera Estados y Municipios</v>
          </cell>
          <cell r="E254">
            <v>0</v>
          </cell>
          <cell r="F254">
            <v>0</v>
          </cell>
          <cell r="G254">
            <v>0</v>
          </cell>
          <cell r="H254">
            <v>0</v>
          </cell>
          <cell r="I254">
            <v>0</v>
          </cell>
          <cell r="J254">
            <v>0</v>
          </cell>
          <cell r="K254">
            <v>0</v>
          </cell>
          <cell r="L254">
            <v>0</v>
          </cell>
          <cell r="M254">
            <v>0</v>
          </cell>
          <cell r="N254">
            <v>0</v>
          </cell>
          <cell r="O254">
            <v>0</v>
          </cell>
          <cell r="P254">
            <v>0</v>
          </cell>
          <cell r="Q254">
            <v>0</v>
          </cell>
          <cell r="R254">
            <v>0</v>
          </cell>
          <cell r="S254">
            <v>0</v>
          </cell>
          <cell r="T254">
            <v>0</v>
          </cell>
          <cell r="U254">
            <v>0</v>
          </cell>
          <cell r="V254">
            <v>0</v>
          </cell>
          <cell r="W254">
            <v>0</v>
          </cell>
          <cell r="X254">
            <v>0</v>
          </cell>
          <cell r="Y254">
            <v>0</v>
          </cell>
          <cell r="Z254">
            <v>0</v>
          </cell>
          <cell r="AA254">
            <v>0</v>
          </cell>
          <cell r="AB254">
            <v>0</v>
          </cell>
          <cell r="AC254">
            <v>0</v>
          </cell>
          <cell r="AD254">
            <v>0</v>
          </cell>
          <cell r="AE254">
            <v>0</v>
          </cell>
          <cell r="AF254">
            <v>0</v>
          </cell>
          <cell r="AG254">
            <v>0</v>
          </cell>
          <cell r="AH254">
            <v>0</v>
          </cell>
          <cell r="AI254">
            <v>0</v>
          </cell>
          <cell r="AJ254">
            <v>0</v>
          </cell>
          <cell r="AK254">
            <v>0</v>
          </cell>
          <cell r="AL254">
            <v>0</v>
          </cell>
          <cell r="AM254">
            <v>0</v>
          </cell>
          <cell r="AN254">
            <v>0</v>
          </cell>
          <cell r="AO254">
            <v>0</v>
          </cell>
          <cell r="AP254">
            <v>0</v>
          </cell>
          <cell r="AQ254">
            <v>0</v>
          </cell>
          <cell r="AR254">
            <v>0</v>
          </cell>
          <cell r="AS254">
            <v>0</v>
          </cell>
          <cell r="AT254">
            <v>0</v>
          </cell>
          <cell r="AU254">
            <v>0</v>
          </cell>
          <cell r="AV254">
            <v>0</v>
          </cell>
          <cell r="AW254">
            <v>0</v>
          </cell>
          <cell r="AX254">
            <v>0</v>
          </cell>
          <cell r="AY254">
            <v>0</v>
          </cell>
          <cell r="AZ254">
            <v>0</v>
          </cell>
          <cell r="BA254">
            <v>0</v>
          </cell>
          <cell r="BB254">
            <v>0</v>
          </cell>
          <cell r="BC254">
            <v>0</v>
          </cell>
          <cell r="BD254">
            <v>0</v>
          </cell>
          <cell r="BE254">
            <v>0</v>
          </cell>
          <cell r="BF254">
            <v>0</v>
          </cell>
          <cell r="BG254">
            <v>0</v>
          </cell>
          <cell r="BH254">
            <v>0</v>
          </cell>
          <cell r="BI254">
            <v>0</v>
          </cell>
          <cell r="BJ254">
            <v>0</v>
          </cell>
        </row>
        <row r="255">
          <cell r="B255">
            <v>213</v>
          </cell>
          <cell r="C255" t="str">
            <v>Cartera Gubernamental Otros</v>
          </cell>
          <cell r="E255">
            <v>0</v>
          </cell>
          <cell r="F255">
            <v>0</v>
          </cell>
          <cell r="G255">
            <v>0</v>
          </cell>
          <cell r="H255">
            <v>0</v>
          </cell>
          <cell r="I255">
            <v>0</v>
          </cell>
          <cell r="J255">
            <v>0</v>
          </cell>
          <cell r="K255">
            <v>0</v>
          </cell>
          <cell r="L255">
            <v>0</v>
          </cell>
          <cell r="M255">
            <v>0</v>
          </cell>
          <cell r="N255">
            <v>0</v>
          </cell>
          <cell r="O255">
            <v>0</v>
          </cell>
          <cell r="P255">
            <v>0</v>
          </cell>
          <cell r="Q255">
            <v>0</v>
          </cell>
          <cell r="R255">
            <v>0</v>
          </cell>
          <cell r="S255">
            <v>0</v>
          </cell>
          <cell r="T255">
            <v>0</v>
          </cell>
          <cell r="U255">
            <v>0</v>
          </cell>
          <cell r="V255">
            <v>0</v>
          </cell>
          <cell r="W255">
            <v>0</v>
          </cell>
          <cell r="X255">
            <v>0</v>
          </cell>
          <cell r="Y255">
            <v>0</v>
          </cell>
          <cell r="Z255">
            <v>0</v>
          </cell>
          <cell r="AA255">
            <v>0</v>
          </cell>
          <cell r="AB255">
            <v>0</v>
          </cell>
          <cell r="AC255">
            <v>0</v>
          </cell>
          <cell r="AD255">
            <v>0</v>
          </cell>
          <cell r="AE255">
            <v>0</v>
          </cell>
          <cell r="AF255">
            <v>0</v>
          </cell>
          <cell r="AG255">
            <v>0</v>
          </cell>
          <cell r="AH255">
            <v>0</v>
          </cell>
          <cell r="AI255">
            <v>0</v>
          </cell>
          <cell r="AJ255">
            <v>0</v>
          </cell>
          <cell r="AK255">
            <v>0</v>
          </cell>
          <cell r="AL255">
            <v>0</v>
          </cell>
          <cell r="AM255">
            <v>0</v>
          </cell>
          <cell r="AN255">
            <v>0</v>
          </cell>
          <cell r="AO255">
            <v>0</v>
          </cell>
          <cell r="AP255">
            <v>0</v>
          </cell>
          <cell r="AQ255">
            <v>0</v>
          </cell>
          <cell r="AR255">
            <v>0</v>
          </cell>
          <cell r="AS255">
            <v>0</v>
          </cell>
          <cell r="AT255">
            <v>0</v>
          </cell>
          <cell r="AU255">
            <v>0</v>
          </cell>
          <cell r="AV255">
            <v>0</v>
          </cell>
          <cell r="AW255">
            <v>0</v>
          </cell>
          <cell r="AX255">
            <v>0</v>
          </cell>
          <cell r="AY255">
            <v>0</v>
          </cell>
          <cell r="AZ255">
            <v>0</v>
          </cell>
          <cell r="BA255">
            <v>0</v>
          </cell>
          <cell r="BB255">
            <v>0</v>
          </cell>
          <cell r="BC255">
            <v>0</v>
          </cell>
          <cell r="BD255">
            <v>0</v>
          </cell>
          <cell r="BE255">
            <v>0</v>
          </cell>
          <cell r="BF255">
            <v>0</v>
          </cell>
          <cell r="BG255">
            <v>0</v>
          </cell>
          <cell r="BH255">
            <v>0</v>
          </cell>
          <cell r="BI255">
            <v>0</v>
          </cell>
          <cell r="BJ255">
            <v>0</v>
          </cell>
        </row>
        <row r="256">
          <cell r="B256">
            <v>214</v>
          </cell>
          <cell r="C256" t="str">
            <v>Cartera Consumo</v>
          </cell>
          <cell r="E256">
            <v>0</v>
          </cell>
          <cell r="F256">
            <v>0</v>
          </cell>
          <cell r="G256">
            <v>0</v>
          </cell>
          <cell r="H256">
            <v>0</v>
          </cell>
          <cell r="I256">
            <v>0</v>
          </cell>
          <cell r="J256">
            <v>0</v>
          </cell>
          <cell r="K256">
            <v>0</v>
          </cell>
          <cell r="L256">
            <v>0</v>
          </cell>
          <cell r="M256">
            <v>0</v>
          </cell>
          <cell r="N256">
            <v>0</v>
          </cell>
          <cell r="O256">
            <v>0.1173415551012245</v>
          </cell>
          <cell r="P256">
            <v>9.4868508770248883E-4</v>
          </cell>
          <cell r="Q256">
            <v>-6.2237632938996756E-4</v>
          </cell>
          <cell r="R256">
            <v>-3.7264078434447179E-4</v>
          </cell>
          <cell r="S256">
            <v>2.4441185617229966E-5</v>
          </cell>
          <cell r="T256">
            <v>1.6860806744406487E-4</v>
          </cell>
          <cell r="U256">
            <v>4.0269200665714322E-4</v>
          </cell>
          <cell r="V256">
            <v>2.6109372191693292E-4</v>
          </cell>
          <cell r="W256">
            <v>9.1333563179599175E-5</v>
          </cell>
          <cell r="X256">
            <v>4.1047122681428516E-4</v>
          </cell>
          <cell r="Y256">
            <v>6.8405579002178696E-4</v>
          </cell>
          <cell r="Z256">
            <v>9.444672959097733E-4</v>
          </cell>
          <cell r="AA256">
            <v>1.1283922954301723E-3</v>
          </cell>
          <cell r="AB256">
            <v>1.4450109371186987E-3</v>
          </cell>
          <cell r="AC256">
            <v>2.1321710914076475E-3</v>
          </cell>
          <cell r="AD256">
            <v>2.2892764210545591E-3</v>
          </cell>
          <cell r="AE256">
            <v>1.7876159665115299E-3</v>
          </cell>
          <cell r="AF256">
            <v>5.7489785041222596E-3</v>
          </cell>
          <cell r="AG256">
            <v>1.1803746936396575E-3</v>
          </cell>
          <cell r="AH256">
            <v>1.0524259802768554E-3</v>
          </cell>
          <cell r="AI256">
            <v>1.802359055626479E-3</v>
          </cell>
          <cell r="AJ256">
            <v>1.2050615348697946E-3</v>
          </cell>
          <cell r="AK256">
            <v>1.081818127522588E-3</v>
          </cell>
          <cell r="AL256">
            <v>5.357989094710025E-4</v>
          </cell>
          <cell r="AM256">
            <v>3.4205605351173007E-4</v>
          </cell>
          <cell r="AN256">
            <v>-3.9876159644439135E-4</v>
          </cell>
          <cell r="AO256">
            <v>-1.2493597566231307E-3</v>
          </cell>
          <cell r="AP256">
            <v>-1.2475304555906175E-3</v>
          </cell>
          <cell r="AQ256">
            <v>-3.3001928047474149E-4</v>
          </cell>
          <cell r="AR256">
            <v>-3.4092613447058995E-3</v>
          </cell>
          <cell r="AS256">
            <v>-4.3814569037681217E-5</v>
          </cell>
          <cell r="AT256">
            <v>6.7775957542370868E-6</v>
          </cell>
          <cell r="AU256">
            <v>-2.6482861985274719E-4</v>
          </cell>
          <cell r="AV256">
            <v>-9.6611676680430358E-5</v>
          </cell>
          <cell r="AW256">
            <v>2.376897212552076E-4</v>
          </cell>
          <cell r="AX256">
            <v>-8.1306591082491719E-5</v>
          </cell>
          <cell r="AY256">
            <v>8.6914914699448564E-5</v>
          </cell>
          <cell r="AZ256">
            <v>9.3899857881168947E-4</v>
          </cell>
          <cell r="BA256">
            <v>1.1468616032746515E-3</v>
          </cell>
          <cell r="BB256">
            <v>9.1248961380796523E-4</v>
          </cell>
          <cell r="BC256">
            <v>9.1248936951160431E-4</v>
          </cell>
          <cell r="BD256">
            <v>9.1248936951160431E-4</v>
          </cell>
          <cell r="BE256">
            <v>9.1248936951160431E-4</v>
          </cell>
          <cell r="BF256">
            <v>9.1248936951160431E-4</v>
          </cell>
          <cell r="BG256">
            <v>9.1248936951160431E-4</v>
          </cell>
          <cell r="BH256">
            <v>9.1248936951160431E-4</v>
          </cell>
          <cell r="BI256">
            <v>9.1248936951160431E-4</v>
          </cell>
          <cell r="BJ256">
            <v>9.1248936951160431E-4</v>
          </cell>
        </row>
        <row r="257">
          <cell r="B257">
            <v>215</v>
          </cell>
          <cell r="C257" t="str">
            <v>Cartera TDC</v>
          </cell>
          <cell r="E257">
            <v>0</v>
          </cell>
          <cell r="F257">
            <v>0</v>
          </cell>
          <cell r="G257">
            <v>0</v>
          </cell>
          <cell r="H257">
            <v>0</v>
          </cell>
          <cell r="I257">
            <v>0</v>
          </cell>
          <cell r="J257">
            <v>0</v>
          </cell>
          <cell r="K257">
            <v>0</v>
          </cell>
          <cell r="L257">
            <v>0</v>
          </cell>
          <cell r="M257">
            <v>0</v>
          </cell>
          <cell r="N257">
            <v>0</v>
          </cell>
          <cell r="O257">
            <v>0.14980811517955864</v>
          </cell>
          <cell r="P257">
            <v>-7.6023235836572556E-4</v>
          </cell>
          <cell r="Q257">
            <v>-1.2924181238742061E-3</v>
          </cell>
          <cell r="R257">
            <v>-9.1289488398274554E-4</v>
          </cell>
          <cell r="S257">
            <v>-7.0743511689089211E-4</v>
          </cell>
          <cell r="T257">
            <v>-7.0795899126385731E-4</v>
          </cell>
          <cell r="U257">
            <v>-1.0648352708681752E-3</v>
          </cell>
          <cell r="V257">
            <v>-1.2327998855189426E-3</v>
          </cell>
          <cell r="W257">
            <v>-9.9963345915182744E-4</v>
          </cell>
          <cell r="X257">
            <v>-8.1346917700655941E-4</v>
          </cell>
          <cell r="Y257">
            <v>-5.2736648259679719E-4</v>
          </cell>
          <cell r="Z257">
            <v>-6.1434116053477039E-4</v>
          </cell>
          <cell r="AA257">
            <v>4.57011508977756E-5</v>
          </cell>
          <cell r="AB257">
            <v>4.2112138331631965E-4</v>
          </cell>
          <cell r="AC257">
            <v>1.6873642972241032E-3</v>
          </cell>
          <cell r="AD257">
            <v>1.8139893246660876E-3</v>
          </cell>
          <cell r="AE257">
            <v>1.2811813975838748E-3</v>
          </cell>
          <cell r="AF257">
            <v>8.6953493731603548E-3</v>
          </cell>
          <cell r="AG257">
            <v>1.0182496287646781E-3</v>
          </cell>
          <cell r="AH257">
            <v>1.2481890455563471E-3</v>
          </cell>
          <cell r="AI257">
            <v>2.2760261465361309E-3</v>
          </cell>
          <cell r="AJ257">
            <v>1.613899925466622E-3</v>
          </cell>
          <cell r="AK257">
            <v>1.650393407431533E-3</v>
          </cell>
          <cell r="AL257">
            <v>8.1166539144261751E-4</v>
          </cell>
          <cell r="AM257">
            <v>5.32303692941688E-4</v>
          </cell>
          <cell r="AN257">
            <v>-4.3672823429857788E-4</v>
          </cell>
          <cell r="AO257">
            <v>-1.696447530891404E-3</v>
          </cell>
          <cell r="AP257">
            <v>-1.4636865720956127E-3</v>
          </cell>
          <cell r="AQ257">
            <v>1.2728446817175665E-4</v>
          </cell>
          <cell r="AR257">
            <v>-5.9974528758567902E-3</v>
          </cell>
          <cell r="AS257">
            <v>2.2133397895926499E-4</v>
          </cell>
          <cell r="AT257">
            <v>-1.4335306979704199E-4</v>
          </cell>
          <cell r="AU257">
            <v>-4.6307893222616303E-4</v>
          </cell>
          <cell r="AV257">
            <v>-4.128990556406531E-4</v>
          </cell>
          <cell r="AW257">
            <v>1.3024853906132283E-4</v>
          </cell>
          <cell r="AX257">
            <v>6.0536767718077922E-4</v>
          </cell>
          <cell r="AY257">
            <v>1.0995119542826781E-3</v>
          </cell>
          <cell r="AZ257">
            <v>1.5631133276167719E-3</v>
          </cell>
          <cell r="BA257">
            <v>1.6851906843340647E-3</v>
          </cell>
          <cell r="BB257">
            <v>1.1101448012198478E-3</v>
          </cell>
          <cell r="BC257">
            <v>1.1101439595222473E-3</v>
          </cell>
          <cell r="BD257">
            <v>1.1101439595222473E-3</v>
          </cell>
          <cell r="BE257">
            <v>1.1101439595222473E-3</v>
          </cell>
          <cell r="BF257">
            <v>1.1101439595222473E-3</v>
          </cell>
          <cell r="BG257">
            <v>1.1101439595222473E-3</v>
          </cell>
          <cell r="BH257">
            <v>1.1101439595222473E-3</v>
          </cell>
          <cell r="BI257">
            <v>1.1101439595222473E-3</v>
          </cell>
          <cell r="BJ257">
            <v>1.1101439595222473E-3</v>
          </cell>
        </row>
        <row r="258">
          <cell r="B258">
            <v>216</v>
          </cell>
          <cell r="C258" t="str">
            <v>Cartera Personales</v>
          </cell>
          <cell r="E258">
            <v>0</v>
          </cell>
          <cell r="F258">
            <v>0</v>
          </cell>
          <cell r="G258">
            <v>0</v>
          </cell>
          <cell r="H258">
            <v>0</v>
          </cell>
          <cell r="I258">
            <v>0</v>
          </cell>
          <cell r="J258">
            <v>0</v>
          </cell>
          <cell r="K258">
            <v>0</v>
          </cell>
          <cell r="L258">
            <v>0</v>
          </cell>
          <cell r="M258">
            <v>0</v>
          </cell>
          <cell r="N258">
            <v>0</v>
          </cell>
          <cell r="O258">
            <v>0.2455344141868947</v>
          </cell>
          <cell r="P258">
            <v>1.0479673234549014E-2</v>
          </cell>
          <cell r="Q258">
            <v>1.1345338509728964E-3</v>
          </cell>
          <cell r="R258">
            <v>-1.523688459320327E-3</v>
          </cell>
          <cell r="S258">
            <v>3.7320268118005151E-3</v>
          </cell>
          <cell r="T258">
            <v>4.9913428244950375E-3</v>
          </cell>
          <cell r="U258">
            <v>3.9626622660712818E-3</v>
          </cell>
          <cell r="V258">
            <v>7.3653041107251682E-3</v>
          </cell>
          <cell r="W258">
            <v>6.7635642647098093E-3</v>
          </cell>
          <cell r="X258">
            <v>5.899657668471614E-3</v>
          </cell>
          <cell r="Y258">
            <v>6.5201875158060751E-3</v>
          </cell>
          <cell r="Z258">
            <v>8.252222923184116E-3</v>
          </cell>
          <cell r="AA258">
            <v>-1.0257320943805326E-2</v>
          </cell>
          <cell r="AB258">
            <v>-1.0753907350096958E-2</v>
          </cell>
          <cell r="AC258">
            <v>-5.8621821030598875E-3</v>
          </cell>
          <cell r="AD258">
            <v>-2.6114252340781463E-3</v>
          </cell>
          <cell r="AE258">
            <v>-9.7177318625326636E-3</v>
          </cell>
          <cell r="AF258">
            <v>-1.0318329851982555E-2</v>
          </cell>
          <cell r="AG258">
            <v>-9.2798392250460771E-3</v>
          </cell>
          <cell r="AH258">
            <v>-1.3731385715554545E-2</v>
          </cell>
          <cell r="AI258">
            <v>-1.2053484763240585E-2</v>
          </cell>
          <cell r="AJ258">
            <v>-1.4047247749795572E-2</v>
          </cell>
          <cell r="AK258">
            <v>-1.4586175634666326E-2</v>
          </cell>
          <cell r="AL258">
            <v>-1.4964104018807545E-2</v>
          </cell>
          <cell r="AM258">
            <v>6.0848209855838276E-3</v>
          </cell>
          <cell r="AN258">
            <v>5.2421772133029176E-3</v>
          </cell>
          <cell r="AO258">
            <v>-1.6346746288902203E-3</v>
          </cell>
          <cell r="AP258">
            <v>-3.3402966074950469E-3</v>
          </cell>
          <cell r="AQ258">
            <v>-6.2126376582077869E-4</v>
          </cell>
          <cell r="AR258">
            <v>1.167630450176621E-3</v>
          </cell>
          <cell r="AS258">
            <v>1.2689766038357086E-3</v>
          </cell>
          <cell r="AT258">
            <v>2.5291705787315599E-3</v>
          </cell>
          <cell r="AU258">
            <v>1.7320468196964645E-3</v>
          </cell>
          <cell r="AV258">
            <v>2.537187063669899E-3</v>
          </cell>
          <cell r="AW258">
            <v>3.1204808261937889E-3</v>
          </cell>
          <cell r="AX258">
            <v>2.1397685243455811E-3</v>
          </cell>
          <cell r="AY258">
            <v>3.0668028702884875E-5</v>
          </cell>
          <cell r="AZ258">
            <v>3.4266501628404389E-3</v>
          </cell>
          <cell r="BA258">
            <v>3.6848228225633273E-3</v>
          </cell>
          <cell r="BB258">
            <v>2.1807212973319612E-3</v>
          </cell>
          <cell r="BC258">
            <v>2.1807197481393814E-3</v>
          </cell>
          <cell r="BD258">
            <v>2.1807197481393814E-3</v>
          </cell>
          <cell r="BE258">
            <v>2.1807197481393814E-3</v>
          </cell>
          <cell r="BF258">
            <v>2.1807197481393814E-3</v>
          </cell>
          <cell r="BG258">
            <v>2.1807197481393814E-3</v>
          </cell>
          <cell r="BH258">
            <v>2.1807197481393814E-3</v>
          </cell>
          <cell r="BI258">
            <v>2.1807197481393814E-3</v>
          </cell>
          <cell r="BJ258">
            <v>2.1807197481393814E-3</v>
          </cell>
        </row>
        <row r="259">
          <cell r="B259">
            <v>217</v>
          </cell>
          <cell r="C259" t="str">
            <v>Cartera Nómina</v>
          </cell>
          <cell r="E259">
            <v>0</v>
          </cell>
          <cell r="F259">
            <v>0</v>
          </cell>
          <cell r="G259">
            <v>0</v>
          </cell>
          <cell r="H259">
            <v>0</v>
          </cell>
          <cell r="I259">
            <v>0</v>
          </cell>
          <cell r="J259">
            <v>0</v>
          </cell>
          <cell r="K259">
            <v>0</v>
          </cell>
          <cell r="L259">
            <v>0</v>
          </cell>
          <cell r="M259">
            <v>0</v>
          </cell>
          <cell r="N259">
            <v>0</v>
          </cell>
          <cell r="O259">
            <v>2.6861913199758312E-2</v>
          </cell>
          <cell r="P259">
            <v>8.4146984547629408E-4</v>
          </cell>
          <cell r="Q259">
            <v>-4.5161498497389013E-4</v>
          </cell>
          <cell r="R259">
            <v>1.7631935178448258E-3</v>
          </cell>
          <cell r="S259">
            <v>1.0231434588911306E-3</v>
          </cell>
          <cell r="T259">
            <v>8.799948181289971E-4</v>
          </cell>
          <cell r="U259">
            <v>3.7096787933813963E-3</v>
          </cell>
          <cell r="V259">
            <v>1.1130543052992187E-3</v>
          </cell>
          <cell r="W259">
            <v>-1.7523179456759713E-4</v>
          </cell>
          <cell r="X259">
            <v>1.1651769526394087E-3</v>
          </cell>
          <cell r="Y259">
            <v>1.1069848522346631E-3</v>
          </cell>
          <cell r="Z259">
            <v>1.4465414472198401E-3</v>
          </cell>
          <cell r="AA259">
            <v>1.3172435881053893E-2</v>
          </cell>
          <cell r="AB259">
            <v>1.3305510487773384E-2</v>
          </cell>
          <cell r="AC259">
            <v>9.5871546171734517E-3</v>
          </cell>
          <cell r="AD259">
            <v>8.1193581423154165E-3</v>
          </cell>
          <cell r="AE259">
            <v>9.8961640711722199E-3</v>
          </cell>
          <cell r="AF259">
            <v>8.501383775268101E-3</v>
          </cell>
          <cell r="AG259">
            <v>6.5968907497872542E-3</v>
          </cell>
          <cell r="AH259">
            <v>7.7621502802345949E-3</v>
          </cell>
          <cell r="AI259">
            <v>7.203072716823064E-3</v>
          </cell>
          <cell r="AJ259">
            <v>7.0884852566629186E-3</v>
          </cell>
          <cell r="AK259">
            <v>6.4734582869145074E-3</v>
          </cell>
          <cell r="AL259">
            <v>5.9843883622978655E-3</v>
          </cell>
          <cell r="AM259">
            <v>-2.9275551490182683E-3</v>
          </cell>
          <cell r="AN259">
            <v>-4.0893100421310613E-3</v>
          </cell>
          <cell r="AO259">
            <v>-1.4019808274625123E-3</v>
          </cell>
          <cell r="AP259">
            <v>-1.3945428850317687E-3</v>
          </cell>
          <cell r="AQ259">
            <v>-2.2012202290783989E-3</v>
          </cell>
          <cell r="AR259">
            <v>-1.4873603353992015E-3</v>
          </cell>
          <cell r="AS259">
            <v>-1.5237869882535893E-3</v>
          </cell>
          <cell r="AT259">
            <v>-1.3403889900853172E-3</v>
          </cell>
          <cell r="AU259">
            <v>-1.1887371430721605E-3</v>
          </cell>
          <cell r="AV259">
            <v>-9.0912529101634665E-4</v>
          </cell>
          <cell r="AW259">
            <v>-8.8550030392521573E-4</v>
          </cell>
          <cell r="AX259">
            <v>-2.7140711212285396E-3</v>
          </cell>
          <cell r="AY259">
            <v>-2.5188927636615316E-3</v>
          </cell>
          <cell r="AZ259">
            <v>-1.3776974118802909E-3</v>
          </cell>
          <cell r="BA259">
            <v>-1.0166841801748094E-3</v>
          </cell>
          <cell r="BB259">
            <v>1.9764460601040534E-4</v>
          </cell>
          <cell r="BC259">
            <v>1.9764457829296589E-4</v>
          </cell>
          <cell r="BD259">
            <v>1.9764457829296589E-4</v>
          </cell>
          <cell r="BE259">
            <v>1.9764457829296589E-4</v>
          </cell>
          <cell r="BF259">
            <v>1.9764457829296589E-4</v>
          </cell>
          <cell r="BG259">
            <v>1.9764457829296589E-4</v>
          </cell>
          <cell r="BH259">
            <v>1.9764457829296589E-4</v>
          </cell>
          <cell r="BI259">
            <v>1.9764457829296589E-4</v>
          </cell>
          <cell r="BJ259">
            <v>1.9764457829296589E-4</v>
          </cell>
        </row>
        <row r="260">
          <cell r="B260">
            <v>218</v>
          </cell>
          <cell r="C260" t="str">
            <v>Cartera Automotriz</v>
          </cell>
          <cell r="E260">
            <v>0</v>
          </cell>
          <cell r="F260">
            <v>0</v>
          </cell>
          <cell r="G260">
            <v>0</v>
          </cell>
          <cell r="H260">
            <v>0</v>
          </cell>
          <cell r="I260">
            <v>0</v>
          </cell>
          <cell r="J260">
            <v>0</v>
          </cell>
          <cell r="K260">
            <v>0</v>
          </cell>
          <cell r="L260">
            <v>0</v>
          </cell>
          <cell r="M260">
            <v>0</v>
          </cell>
          <cell r="N260">
            <v>0</v>
          </cell>
          <cell r="O260">
            <v>2.5244907075605044E-2</v>
          </cell>
          <cell r="P260">
            <v>3.8341749502344633E-4</v>
          </cell>
          <cell r="Q260">
            <v>1.2116660134304374E-5</v>
          </cell>
          <cell r="R260">
            <v>-8.5275350665797722E-5</v>
          </cell>
          <cell r="S260">
            <v>-1.9124157097965416E-4</v>
          </cell>
          <cell r="T260">
            <v>-1.3063780648841367E-4</v>
          </cell>
          <cell r="U260">
            <v>2.7240828400934558E-4</v>
          </cell>
          <cell r="V260">
            <v>8.6365560964321575E-6</v>
          </cell>
          <cell r="W260">
            <v>-2.5916971617571949E-4</v>
          </cell>
          <cell r="X260">
            <v>1.4693138079803492E-4</v>
          </cell>
          <cell r="Y260">
            <v>1.816720348290779E-4</v>
          </cell>
          <cell r="Z260">
            <v>4.3760742697932647E-4</v>
          </cell>
          <cell r="AA260">
            <v>5.3980835505772901E-4</v>
          </cell>
          <cell r="AB260">
            <v>7.4488869652413955E-4</v>
          </cell>
          <cell r="AC260">
            <v>6.8079801976849569E-4</v>
          </cell>
          <cell r="AD260">
            <v>3.9078619470294187E-4</v>
          </cell>
          <cell r="AE260">
            <v>1.2273196834110232E-3</v>
          </cell>
          <cell r="AF260">
            <v>1.1383639056843919E-3</v>
          </cell>
          <cell r="AG260">
            <v>1.2581465616228887E-3</v>
          </cell>
          <cell r="AH260">
            <v>5.7862610271832565E-4</v>
          </cell>
          <cell r="AI260">
            <v>1.268666709919708E-3</v>
          </cell>
          <cell r="AJ260">
            <v>1.1245760392520482E-3</v>
          </cell>
          <cell r="AK260">
            <v>9.738919265173604E-4</v>
          </cell>
          <cell r="AL260">
            <v>1.1960486893517128E-3</v>
          </cell>
          <cell r="AM260">
            <v>5.2227553769622348E-4</v>
          </cell>
          <cell r="AN260">
            <v>1.2798554940184198E-3</v>
          </cell>
          <cell r="AO260">
            <v>7.4571486255876895E-4</v>
          </cell>
          <cell r="AP260">
            <v>9.5096734630051999E-4</v>
          </cell>
          <cell r="AQ260">
            <v>3.0686228517189801E-4</v>
          </cell>
          <cell r="AR260">
            <v>5.243325526716261E-4</v>
          </cell>
          <cell r="AS260">
            <v>-9.7910045788615618E-5</v>
          </cell>
          <cell r="AT260">
            <v>5.4455042200202142E-4</v>
          </cell>
          <cell r="AU260">
            <v>1.0520813709043175E-4</v>
          </cell>
          <cell r="AV260">
            <v>-5.0241082721468044E-5</v>
          </cell>
          <cell r="AW260">
            <v>1.1573619048819289E-4</v>
          </cell>
          <cell r="AX260">
            <v>-7.5208046638369774E-4</v>
          </cell>
          <cell r="AY260">
            <v>-1.1540614052511083E-4</v>
          </cell>
          <cell r="AZ260">
            <v>-2.1710989062694031E-4</v>
          </cell>
          <cell r="BA260">
            <v>-1.7142377946675197E-4</v>
          </cell>
          <cell r="BB260">
            <v>-1.2999007021396308E-4</v>
          </cell>
          <cell r="BC260">
            <v>-1.2999004684388638E-4</v>
          </cell>
          <cell r="BD260">
            <v>-1.2999004684388638E-4</v>
          </cell>
          <cell r="BE260">
            <v>-1.2999004684388638E-4</v>
          </cell>
          <cell r="BF260">
            <v>-1.2999004684388638E-4</v>
          </cell>
          <cell r="BG260">
            <v>-1.2999004684388638E-4</v>
          </cell>
          <cell r="BH260">
            <v>-1.2999004684388638E-4</v>
          </cell>
          <cell r="BI260">
            <v>-1.2999004684388638E-4</v>
          </cell>
          <cell r="BJ260">
            <v>-1.2999004684388638E-4</v>
          </cell>
        </row>
        <row r="261">
          <cell r="B261">
            <v>219</v>
          </cell>
          <cell r="C261" t="str">
            <v>Cartera Consumo Otros</v>
          </cell>
          <cell r="E261">
            <v>0</v>
          </cell>
          <cell r="F261">
            <v>0</v>
          </cell>
          <cell r="G261">
            <v>0</v>
          </cell>
          <cell r="H261">
            <v>0</v>
          </cell>
          <cell r="I261">
            <v>0</v>
          </cell>
          <cell r="J261">
            <v>0</v>
          </cell>
          <cell r="K261">
            <v>0</v>
          </cell>
          <cell r="L261">
            <v>0</v>
          </cell>
          <cell r="M261">
            <v>0</v>
          </cell>
          <cell r="N261">
            <v>0</v>
          </cell>
          <cell r="O261">
            <v>0.21951219512195122</v>
          </cell>
          <cell r="P261">
            <v>-0.74332171893147503</v>
          </cell>
          <cell r="Q261">
            <v>1.5238095238095237</v>
          </cell>
          <cell r="R261">
            <v>-1.1162790697674418</v>
          </cell>
          <cell r="S261">
            <v>-6.890611541774333E-2</v>
          </cell>
          <cell r="T261">
            <v>4.2328042328042326E-2</v>
          </cell>
          <cell r="U261">
            <v>3.9408866995073871E-2</v>
          </cell>
          <cell r="V261">
            <v>1.103448275862069</v>
          </cell>
          <cell r="W261">
            <v>1.1034479141235352</v>
          </cell>
          <cell r="X261">
            <v>1.1034479141235352</v>
          </cell>
          <cell r="Y261">
            <v>0</v>
          </cell>
          <cell r="Z261">
            <v>0</v>
          </cell>
          <cell r="AA261">
            <v>-1.032258064516129</v>
          </cell>
          <cell r="AB261">
            <v>-7.1190211345939947E-2</v>
          </cell>
          <cell r="AC261">
            <v>-8.1736909323116225E-2</v>
          </cell>
          <cell r="AD261">
            <v>0.1004394224733208</v>
          </cell>
          <cell r="AE261">
            <v>-9.2713313052296131E-3</v>
          </cell>
          <cell r="AF261">
            <v>-5.9136059136059155E-2</v>
          </cell>
          <cell r="AG261">
            <v>-7.7616077616077611E-2</v>
          </cell>
          <cell r="AH261">
            <v>0</v>
          </cell>
          <cell r="AI261">
            <v>6.7132867132867147E-2</v>
          </cell>
          <cell r="AJ261">
            <v>1.0483210483210464E-2</v>
          </cell>
          <cell r="AK261">
            <v>-4.6846846846846812E-2</v>
          </cell>
          <cell r="AL261">
            <v>-0.32380952380952388</v>
          </cell>
          <cell r="AM261">
            <v>-0.35854341736694684</v>
          </cell>
          <cell r="AN261">
            <v>1.8823529411764706</v>
          </cell>
          <cell r="AO261">
            <v>-0.86486486486486491</v>
          </cell>
          <cell r="AP261">
            <v>-0.10483210483210484</v>
          </cell>
          <cell r="AQ261">
            <v>0</v>
          </cell>
          <cell r="AR261">
            <v>-0.2046149569085349</v>
          </cell>
          <cell r="AS261">
            <v>1.1743119266055047</v>
          </cell>
          <cell r="AT261">
            <v>0</v>
          </cell>
          <cell r="AU261">
            <v>-1.2307692307692308</v>
          </cell>
          <cell r="AV261">
            <v>-0.11659919028340077</v>
          </cell>
          <cell r="AW261">
            <v>1.3473684210526315</v>
          </cell>
          <cell r="AX261">
            <v>-0.8951048951048951</v>
          </cell>
          <cell r="AY261">
            <v>0.8951048951048951</v>
          </cell>
          <cell r="AZ261">
            <v>-0.93430656934306566</v>
          </cell>
          <cell r="BA261">
            <v>-6.8699012451696045E-3</v>
          </cell>
          <cell r="BB261">
            <v>-3.5922766052986083E-2</v>
          </cell>
          <cell r="BC261">
            <v>-3.5922765731811523E-2</v>
          </cell>
          <cell r="BD261">
            <v>-3.5922765731811523E-2</v>
          </cell>
          <cell r="BE261">
            <v>-3.5922765731811523E-2</v>
          </cell>
          <cell r="BF261">
            <v>-3.5922765731811523E-2</v>
          </cell>
          <cell r="BG261">
            <v>-3.5922765731811523E-2</v>
          </cell>
          <cell r="BH261">
            <v>-3.5922765731811523E-2</v>
          </cell>
          <cell r="BI261">
            <v>-3.5922765731811523E-2</v>
          </cell>
          <cell r="BJ261">
            <v>-3.5922765731811523E-2</v>
          </cell>
        </row>
        <row r="262">
          <cell r="B262">
            <v>220</v>
          </cell>
          <cell r="C262" t="str">
            <v>Cartera Vivienda</v>
          </cell>
          <cell r="E262">
            <v>0</v>
          </cell>
          <cell r="F262">
            <v>0</v>
          </cell>
          <cell r="G262">
            <v>0</v>
          </cell>
          <cell r="H262">
            <v>0</v>
          </cell>
          <cell r="I262">
            <v>0</v>
          </cell>
          <cell r="J262">
            <v>0</v>
          </cell>
          <cell r="K262">
            <v>0</v>
          </cell>
          <cell r="L262">
            <v>0</v>
          </cell>
          <cell r="M262">
            <v>0</v>
          </cell>
          <cell r="N262">
            <v>0</v>
          </cell>
          <cell r="O262">
            <v>6.5314416324905464E-2</v>
          </cell>
          <cell r="P262">
            <v>3.710633139251962E-4</v>
          </cell>
          <cell r="Q262">
            <v>3.8879559893489901E-4</v>
          </cell>
          <cell r="R262">
            <v>-1.3336450948961409E-5</v>
          </cell>
          <cell r="S262">
            <v>9.5567832159179633E-5</v>
          </cell>
          <cell r="T262">
            <v>1.2204665037365836E-4</v>
          </cell>
          <cell r="U262">
            <v>7.6834269390854693E-5</v>
          </cell>
          <cell r="V262">
            <v>2.5019482220683953E-4</v>
          </cell>
          <cell r="W262">
            <v>3.1107738073118951E-5</v>
          </cell>
          <cell r="X262">
            <v>6.2586257540895862E-3</v>
          </cell>
          <cell r="Y262">
            <v>-1.10447188682955E-3</v>
          </cell>
          <cell r="Z262">
            <v>-6.5832016249987857E-3</v>
          </cell>
          <cell r="AA262">
            <v>4.4058899671321761E-4</v>
          </cell>
          <cell r="AB262">
            <v>5.7690992383507833E-4</v>
          </cell>
          <cell r="AC262">
            <v>3.6165898975558386E-4</v>
          </cell>
          <cell r="AD262">
            <v>8.8369321459647043E-4</v>
          </cell>
          <cell r="AE262">
            <v>1.0743056736301909E-3</v>
          </cell>
          <cell r="AF262">
            <v>7.985775891984348E-4</v>
          </cell>
          <cell r="AG262">
            <v>8.4395858835283055E-4</v>
          </cell>
          <cell r="AH262">
            <v>5.6976489574760147E-4</v>
          </cell>
          <cell r="AI262">
            <v>6.8450305472206319E-4</v>
          </cell>
          <cell r="AJ262">
            <v>-5.1705657885041667E-3</v>
          </cell>
          <cell r="AK262">
            <v>2.4738159803489868E-3</v>
          </cell>
          <cell r="AL262">
            <v>3.0795625805635496E-3</v>
          </cell>
          <cell r="AM262">
            <v>1.772464697345183E-3</v>
          </cell>
          <cell r="AN262">
            <v>1.463674082003194E-3</v>
          </cell>
          <cell r="AO262">
            <v>1.6486990410017055E-3</v>
          </cell>
          <cell r="AP262">
            <v>1.1199929429562411E-3</v>
          </cell>
          <cell r="AQ262">
            <v>1.0325216266175302E-3</v>
          </cell>
          <cell r="AR262">
            <v>1.5569486641059394E-3</v>
          </cell>
          <cell r="AS262">
            <v>1.3250150778365E-3</v>
          </cell>
          <cell r="AT262">
            <v>1.3282695093596308E-3</v>
          </cell>
          <cell r="AU262">
            <v>1.378358562660692E-3</v>
          </cell>
          <cell r="AV262">
            <v>3.9407842593708331E-4</v>
          </cell>
          <cell r="AW262">
            <v>1.5330483255112798E-3</v>
          </cell>
          <cell r="AX262">
            <v>-1.2315123543800849E-3</v>
          </cell>
          <cell r="AY262">
            <v>1.7109819133960535E-4</v>
          </cell>
          <cell r="AZ262">
            <v>3.9003357152964102E-4</v>
          </cell>
          <cell r="BA262">
            <v>-9.0009318321399023E-5</v>
          </cell>
          <cell r="BB262">
            <v>4.2747189079747616E-5</v>
          </cell>
          <cell r="BC262">
            <v>4.2747182305902243E-5</v>
          </cell>
          <cell r="BD262">
            <v>4.2747182305902243E-5</v>
          </cell>
          <cell r="BE262">
            <v>4.2747182305902243E-5</v>
          </cell>
          <cell r="BF262">
            <v>4.2747182305902243E-5</v>
          </cell>
          <cell r="BG262">
            <v>4.2747182305902243E-5</v>
          </cell>
          <cell r="BH262">
            <v>4.2747182305902243E-5</v>
          </cell>
          <cell r="BI262">
            <v>4.2747182305902243E-5</v>
          </cell>
          <cell r="BJ262">
            <v>4.2747182305902243E-5</v>
          </cell>
        </row>
        <row r="263">
          <cell r="B263">
            <v>221</v>
          </cell>
          <cell r="C263" t="str">
            <v>Media y Residencial</v>
          </cell>
          <cell r="E263">
            <v>0</v>
          </cell>
          <cell r="F263">
            <v>0</v>
          </cell>
          <cell r="G263">
            <v>0</v>
          </cell>
          <cell r="H263">
            <v>0</v>
          </cell>
          <cell r="I263">
            <v>0</v>
          </cell>
          <cell r="J263">
            <v>0</v>
          </cell>
          <cell r="K263">
            <v>0</v>
          </cell>
          <cell r="L263">
            <v>0</v>
          </cell>
          <cell r="M263">
            <v>0</v>
          </cell>
          <cell r="N263">
            <v>0</v>
          </cell>
          <cell r="O263">
            <v>0</v>
          </cell>
          <cell r="P263">
            <v>0</v>
          </cell>
          <cell r="Q263">
            <v>0</v>
          </cell>
          <cell r="R263">
            <v>0</v>
          </cell>
          <cell r="S263">
            <v>0</v>
          </cell>
          <cell r="T263">
            <v>0</v>
          </cell>
          <cell r="U263">
            <v>0</v>
          </cell>
          <cell r="V263">
            <v>0</v>
          </cell>
          <cell r="W263">
            <v>0</v>
          </cell>
          <cell r="X263">
            <v>0</v>
          </cell>
          <cell r="Y263">
            <v>0</v>
          </cell>
          <cell r="Z263">
            <v>0</v>
          </cell>
          <cell r="AA263">
            <v>0</v>
          </cell>
          <cell r="AB263">
            <v>0</v>
          </cell>
          <cell r="AC263">
            <v>0</v>
          </cell>
          <cell r="AD263">
            <v>0</v>
          </cell>
          <cell r="AE263">
            <v>0</v>
          </cell>
          <cell r="AF263">
            <v>0</v>
          </cell>
          <cell r="AG263">
            <v>0</v>
          </cell>
          <cell r="AH263">
            <v>0</v>
          </cell>
          <cell r="AI263">
            <v>0</v>
          </cell>
          <cell r="AJ263">
            <v>0</v>
          </cell>
          <cell r="AK263">
            <v>0</v>
          </cell>
          <cell r="AL263">
            <v>0</v>
          </cell>
          <cell r="AM263">
            <v>0</v>
          </cell>
          <cell r="AN263">
            <v>0</v>
          </cell>
          <cell r="AO263">
            <v>0</v>
          </cell>
          <cell r="AP263">
            <v>0</v>
          </cell>
          <cell r="AQ263">
            <v>0</v>
          </cell>
          <cell r="AR263">
            <v>0</v>
          </cell>
          <cell r="AS263">
            <v>0</v>
          </cell>
          <cell r="AT263">
            <v>0</v>
          </cell>
          <cell r="AU263">
            <v>0</v>
          </cell>
          <cell r="AV263">
            <v>0</v>
          </cell>
          <cell r="AW263">
            <v>0</v>
          </cell>
          <cell r="AX263">
            <v>0</v>
          </cell>
          <cell r="AY263">
            <v>0</v>
          </cell>
          <cell r="AZ263">
            <v>0</v>
          </cell>
          <cell r="BA263">
            <v>0</v>
          </cell>
          <cell r="BB263">
            <v>0</v>
          </cell>
          <cell r="BC263">
            <v>0</v>
          </cell>
          <cell r="BD263">
            <v>0</v>
          </cell>
          <cell r="BE263">
            <v>0</v>
          </cell>
          <cell r="BF263">
            <v>0</v>
          </cell>
          <cell r="BG263">
            <v>0</v>
          </cell>
          <cell r="BH263">
            <v>0</v>
          </cell>
          <cell r="BI263">
            <v>0</v>
          </cell>
          <cell r="BJ263">
            <v>0</v>
          </cell>
        </row>
        <row r="264">
          <cell r="B264">
            <v>222</v>
          </cell>
          <cell r="C264" t="str">
            <v>De Interés Social</v>
          </cell>
          <cell r="E264">
            <v>0</v>
          </cell>
          <cell r="F264">
            <v>0</v>
          </cell>
          <cell r="G264">
            <v>0</v>
          </cell>
          <cell r="H264">
            <v>0</v>
          </cell>
          <cell r="I264">
            <v>0</v>
          </cell>
          <cell r="J264">
            <v>0</v>
          </cell>
          <cell r="K264">
            <v>0</v>
          </cell>
          <cell r="L264">
            <v>0</v>
          </cell>
          <cell r="M264">
            <v>0</v>
          </cell>
          <cell r="N264">
            <v>0</v>
          </cell>
          <cell r="O264">
            <v>0</v>
          </cell>
          <cell r="P264">
            <v>0</v>
          </cell>
          <cell r="Q264">
            <v>0</v>
          </cell>
          <cell r="R264">
            <v>0</v>
          </cell>
          <cell r="S264">
            <v>0</v>
          </cell>
          <cell r="T264">
            <v>0</v>
          </cell>
          <cell r="U264">
            <v>0</v>
          </cell>
          <cell r="V264">
            <v>0</v>
          </cell>
          <cell r="W264">
            <v>0</v>
          </cell>
          <cell r="X264">
            <v>0</v>
          </cell>
          <cell r="Y264">
            <v>0</v>
          </cell>
          <cell r="Z264">
            <v>0</v>
          </cell>
          <cell r="AA264">
            <v>0</v>
          </cell>
          <cell r="AB264">
            <v>0</v>
          </cell>
          <cell r="AC264">
            <v>0</v>
          </cell>
          <cell r="AD264">
            <v>0</v>
          </cell>
          <cell r="AE264">
            <v>0</v>
          </cell>
          <cell r="AF264">
            <v>0</v>
          </cell>
          <cell r="AG264">
            <v>0</v>
          </cell>
          <cell r="AH264">
            <v>0</v>
          </cell>
          <cell r="AI264">
            <v>0</v>
          </cell>
          <cell r="AJ264">
            <v>0</v>
          </cell>
          <cell r="AK264">
            <v>0</v>
          </cell>
          <cell r="AL264">
            <v>0</v>
          </cell>
          <cell r="AM264">
            <v>0</v>
          </cell>
          <cell r="AN264">
            <v>0</v>
          </cell>
          <cell r="AO264">
            <v>0</v>
          </cell>
          <cell r="AP264">
            <v>0</v>
          </cell>
          <cell r="AQ264">
            <v>0</v>
          </cell>
          <cell r="AR264">
            <v>0</v>
          </cell>
          <cell r="AS264">
            <v>0</v>
          </cell>
          <cell r="AT264">
            <v>0</v>
          </cell>
          <cell r="AU264">
            <v>0</v>
          </cell>
          <cell r="AV264">
            <v>0</v>
          </cell>
          <cell r="AW264">
            <v>0</v>
          </cell>
          <cell r="AX264">
            <v>0</v>
          </cell>
          <cell r="AY264">
            <v>0</v>
          </cell>
          <cell r="AZ264">
            <v>0</v>
          </cell>
          <cell r="BA264">
            <v>0</v>
          </cell>
          <cell r="BB264">
            <v>0</v>
          </cell>
          <cell r="BC264">
            <v>0</v>
          </cell>
          <cell r="BD264">
            <v>0</v>
          </cell>
          <cell r="BE264">
            <v>0</v>
          </cell>
          <cell r="BF264">
            <v>0</v>
          </cell>
          <cell r="BG264">
            <v>0</v>
          </cell>
          <cell r="BH264">
            <v>0</v>
          </cell>
          <cell r="BI264">
            <v>0</v>
          </cell>
          <cell r="BJ264">
            <v>0</v>
          </cell>
        </row>
        <row r="266">
          <cell r="B266" t="str">
            <v>ICOR (%)</v>
          </cell>
        </row>
        <row r="267">
          <cell r="B267">
            <v>223</v>
          </cell>
          <cell r="C267" t="str">
            <v>Cartera de Crédito Total</v>
          </cell>
          <cell r="E267">
            <v>2.430606184878159E-2</v>
          </cell>
          <cell r="F267">
            <v>-4.7070641259403079E-2</v>
          </cell>
          <cell r="G267">
            <v>-6.3249320285903465E-2</v>
          </cell>
          <cell r="H267">
            <v>-9.1291984711647345E-2</v>
          </cell>
          <cell r="I267">
            <v>-4.2198037012921796E-2</v>
          </cell>
          <cell r="J267">
            <v>1.7276286196636681E-2</v>
          </cell>
          <cell r="K267">
            <v>-7.1050292369401635E-2</v>
          </cell>
          <cell r="L267">
            <v>-4.0574312473978802E-2</v>
          </cell>
          <cell r="M267">
            <v>-1.3171927139030926E-2</v>
          </cell>
          <cell r="N267">
            <v>0.11040543471090225</v>
          </cell>
          <cell r="O267">
            <v>-2.1019637526521917E-2</v>
          </cell>
          <cell r="P267">
            <v>-2.5110470218542735E-2</v>
          </cell>
          <cell r="Q267">
            <v>3.1669770776783235E-3</v>
          </cell>
          <cell r="R267">
            <v>-9.3127190804014326E-3</v>
          </cell>
          <cell r="S267">
            <v>-1.4954256876619665E-2</v>
          </cell>
          <cell r="T267">
            <v>1.0279178166664904E-2</v>
          </cell>
          <cell r="U267">
            <v>-3.7526692240330561E-4</v>
          </cell>
          <cell r="V267">
            <v>1.1875635482021529E-3</v>
          </cell>
          <cell r="W267">
            <v>1.7188891330413014E-3</v>
          </cell>
          <cell r="X267">
            <v>3.3691360426964856E-2</v>
          </cell>
          <cell r="Y267">
            <v>6.8882604455480223E-3</v>
          </cell>
          <cell r="Z267">
            <v>9.8775167475280146E-3</v>
          </cell>
          <cell r="AA267">
            <v>-1.417933648545544E-2</v>
          </cell>
          <cell r="AB267">
            <v>-2.5619824904315802E-2</v>
          </cell>
          <cell r="AC267">
            <v>-4.4312590212727265E-3</v>
          </cell>
          <cell r="AD267">
            <v>-2.5687500904598259E-2</v>
          </cell>
          <cell r="AE267">
            <v>-4.7870286929723282E-2</v>
          </cell>
          <cell r="AF267">
            <v>0.11009946375969359</v>
          </cell>
          <cell r="AG267">
            <v>-3.2606167733722824E-2</v>
          </cell>
          <cell r="AH267">
            <v>1.1183548282051925E-2</v>
          </cell>
          <cell r="AI267">
            <v>-2.6404806765826683E-2</v>
          </cell>
          <cell r="AJ267">
            <v>-1.2053322236398545E-2</v>
          </cell>
          <cell r="AK267">
            <v>2.3446532927910102E-2</v>
          </cell>
          <cell r="AL267">
            <v>3.4823024696948979E-2</v>
          </cell>
          <cell r="AM267">
            <v>7.8762061294139762E-3</v>
          </cell>
          <cell r="AN267">
            <v>3.1265102639617126E-3</v>
          </cell>
          <cell r="AO267">
            <v>-3.3408350221808547E-3</v>
          </cell>
          <cell r="AP267">
            <v>-8.8868899429668247E-3</v>
          </cell>
          <cell r="AQ267">
            <v>2.0405253195204809E-2</v>
          </cell>
          <cell r="AR267">
            <v>2.0405247807502747E-2</v>
          </cell>
          <cell r="AS267">
            <v>2.0405247807502747E-2</v>
          </cell>
          <cell r="AT267">
            <v>2.0405247807502747E-2</v>
          </cell>
          <cell r="AU267">
            <v>2.0405247807502747E-2</v>
          </cell>
          <cell r="AV267">
            <v>2.0405247807502747E-2</v>
          </cell>
          <cell r="AW267">
            <v>2.0405247807502747E-2</v>
          </cell>
          <cell r="AX267">
            <v>2.0405247807502747E-2</v>
          </cell>
          <cell r="AY267">
            <v>2.0405247807502747E-2</v>
          </cell>
          <cell r="AZ267">
            <v>2.0405247807502747E-2</v>
          </cell>
          <cell r="BA267">
            <v>2.0405247807502747E-2</v>
          </cell>
          <cell r="BB267">
            <v>2.0405247807502747E-2</v>
          </cell>
          <cell r="BC267">
            <v>2.0405247807502747E-2</v>
          </cell>
          <cell r="BD267">
            <v>2.0405247807502747E-2</v>
          </cell>
          <cell r="BE267">
            <v>2.0405247807502747E-2</v>
          </cell>
          <cell r="BF267">
            <v>2.0405247807502747E-2</v>
          </cell>
          <cell r="BG267">
            <v>2.0405247807502747E-2</v>
          </cell>
          <cell r="BH267">
            <v>2.0405247807502747E-2</v>
          </cell>
          <cell r="BI267">
            <v>2.0405247807502747E-2</v>
          </cell>
          <cell r="BJ267">
            <v>2.0405247807502747E-2</v>
          </cell>
        </row>
        <row r="268">
          <cell r="B268">
            <v>224</v>
          </cell>
          <cell r="C268" t="str">
            <v>Cartera Comercial</v>
          </cell>
          <cell r="E268">
            <v>-9.4555977802511793E-2</v>
          </cell>
          <cell r="F268">
            <v>-0.11257456093738294</v>
          </cell>
          <cell r="G268">
            <v>-0.1203050938453194</v>
          </cell>
          <cell r="H268">
            <v>-0.11426194926878686</v>
          </cell>
          <cell r="I268">
            <v>-9.3581971798510466E-2</v>
          </cell>
          <cell r="J268">
            <v>7.2144124478956462E-2</v>
          </cell>
          <cell r="K268">
            <v>-9.5207929166452598E-2</v>
          </cell>
          <cell r="L268">
            <v>-0.11073229265404705</v>
          </cell>
          <cell r="M268">
            <v>-1.7089410946711125E-2</v>
          </cell>
          <cell r="N268">
            <v>7.2642503759622445E-2</v>
          </cell>
          <cell r="O268">
            <v>-4.2592392625054876E-3</v>
          </cell>
          <cell r="P268">
            <v>-2.282489778574337E-2</v>
          </cell>
          <cell r="Q268">
            <v>1.2701980668610058E-2</v>
          </cell>
          <cell r="R268">
            <v>-1.6712746817055035E-2</v>
          </cell>
          <cell r="S268">
            <v>3.5347567440042749E-3</v>
          </cell>
          <cell r="T268">
            <v>2.6603689884708737E-2</v>
          </cell>
          <cell r="U268">
            <v>1.5805463625690575E-2</v>
          </cell>
          <cell r="V268">
            <v>6.8752990864355823E-3</v>
          </cell>
          <cell r="W268">
            <v>-7.1644083365418609E-4</v>
          </cell>
          <cell r="X268">
            <v>4.2057390834165931E-3</v>
          </cell>
          <cell r="Y268">
            <v>3.8491016555243784E-2</v>
          </cell>
          <cell r="Z268">
            <v>6.4638173535166765E-2</v>
          </cell>
          <cell r="AA268">
            <v>-9.5667004341370321E-2</v>
          </cell>
          <cell r="AB268">
            <v>1.5246718064273912E-2</v>
          </cell>
          <cell r="AC268">
            <v>-8.5975963152307155E-4</v>
          </cell>
          <cell r="AD268">
            <v>-3.3664148278147343E-2</v>
          </cell>
          <cell r="AE268">
            <v>-7.1388885912699762E-2</v>
          </cell>
          <cell r="AF268">
            <v>0.35583287663029539</v>
          </cell>
          <cell r="AG268">
            <v>-6.8025522098435709E-2</v>
          </cell>
          <cell r="AH268">
            <v>-1.4684032608543007E-2</v>
          </cell>
          <cell r="AI268">
            <v>2.7052092306854791E-2</v>
          </cell>
          <cell r="AJ268">
            <v>-1.8874029234569933E-2</v>
          </cell>
          <cell r="AK268">
            <v>2.9773888109224989E-2</v>
          </cell>
          <cell r="AL268">
            <v>7.4059698826322462E-2</v>
          </cell>
          <cell r="AM268">
            <v>-7.0665342898899031E-3</v>
          </cell>
          <cell r="AN268">
            <v>3.331888464191568E-2</v>
          </cell>
          <cell r="AO268">
            <v>1.1805121693082121E-2</v>
          </cell>
          <cell r="AP268">
            <v>-1.3055304954823654E-2</v>
          </cell>
          <cell r="AQ268">
            <v>2.350003273997725E-2</v>
          </cell>
          <cell r="AR268">
            <v>2.3500025272369385E-2</v>
          </cell>
          <cell r="AS268">
            <v>2.3500025272369385E-2</v>
          </cell>
          <cell r="AT268">
            <v>2.3500025272369385E-2</v>
          </cell>
          <cell r="AU268">
            <v>2.3500025272369385E-2</v>
          </cell>
          <cell r="AV268">
            <v>2.3500025272369385E-2</v>
          </cell>
          <cell r="AW268">
            <v>2.3500025272369385E-2</v>
          </cell>
          <cell r="AX268">
            <v>2.3500025272369385E-2</v>
          </cell>
          <cell r="AY268">
            <v>2.3500025272369385E-2</v>
          </cell>
          <cell r="AZ268">
            <v>2.3500025272369385E-2</v>
          </cell>
          <cell r="BA268">
            <v>2.3500025272369385E-2</v>
          </cell>
          <cell r="BB268">
            <v>2.3500025272369385E-2</v>
          </cell>
          <cell r="BC268">
            <v>2.3500025272369385E-2</v>
          </cell>
          <cell r="BD268">
            <v>2.3500025272369385E-2</v>
          </cell>
          <cell r="BE268">
            <v>2.3500025272369385E-2</v>
          </cell>
          <cell r="BF268">
            <v>2.3500025272369385E-2</v>
          </cell>
          <cell r="BG268">
            <v>2.3500025272369385E-2</v>
          </cell>
          <cell r="BH268">
            <v>2.3500025272369385E-2</v>
          </cell>
          <cell r="BI268">
            <v>2.3500025272369385E-2</v>
          </cell>
          <cell r="BJ268">
            <v>2.3500025272369385E-2</v>
          </cell>
        </row>
        <row r="269">
          <cell r="B269">
            <v>225</v>
          </cell>
          <cell r="C269" t="str">
            <v>Cartera Empresas</v>
          </cell>
          <cell r="E269">
            <v>-7.4182850138483802E-2</v>
          </cell>
          <cell r="F269">
            <v>-0.10755244220782356</v>
          </cell>
          <cell r="G269">
            <v>-0.10230267552996208</v>
          </cell>
          <cell r="H269">
            <v>-8.692682873961366E-2</v>
          </cell>
          <cell r="I269">
            <v>-8.6051673156800845E-2</v>
          </cell>
          <cell r="J269">
            <v>5.3946427446623924E-2</v>
          </cell>
          <cell r="K269">
            <v>-1.6250856990194462E-2</v>
          </cell>
          <cell r="L269">
            <v>-0.11744985044932588</v>
          </cell>
          <cell r="M269">
            <v>-1.9871988281210506E-2</v>
          </cell>
          <cell r="N269">
            <v>3.1551658536053906E-2</v>
          </cell>
          <cell r="O269">
            <v>-6.1605371103190532E-3</v>
          </cell>
          <cell r="P269">
            <v>-2.0110292238856298E-2</v>
          </cell>
          <cell r="Q269">
            <v>1.3232503654530769E-2</v>
          </cell>
          <cell r="R269">
            <v>-1.2457460699597411E-2</v>
          </cell>
          <cell r="S269">
            <v>1.9963873683876865E-2</v>
          </cell>
          <cell r="T269">
            <v>1.2075160829028708E-2</v>
          </cell>
          <cell r="U269">
            <v>4.2429638030004879E-3</v>
          </cell>
          <cell r="V269">
            <v>6.88586391137469E-3</v>
          </cell>
          <cell r="W269">
            <v>-8.6330054088994412E-3</v>
          </cell>
          <cell r="X269">
            <v>9.1280013000774041E-3</v>
          </cell>
          <cell r="Y269">
            <v>3.3179641365492119E-2</v>
          </cell>
          <cell r="Z269">
            <v>3.8275228566689079E-2</v>
          </cell>
          <cell r="AA269">
            <v>-8.7707575513891634E-2</v>
          </cell>
          <cell r="AB269">
            <v>8.1334766218322807E-3</v>
          </cell>
          <cell r="AC269">
            <v>-9.2300912459786222E-3</v>
          </cell>
          <cell r="AD269">
            <v>-3.4700345616828221E-2</v>
          </cell>
          <cell r="AE269">
            <v>-6.6962800140750289E-2</v>
          </cell>
          <cell r="AF269">
            <v>0.3135196193979467</v>
          </cell>
          <cell r="AG269">
            <v>-6.916201555986734E-2</v>
          </cell>
          <cell r="AH269">
            <v>-1.4615078956667471E-2</v>
          </cell>
          <cell r="AI269">
            <v>2.0136521069199942E-2</v>
          </cell>
          <cell r="AJ269">
            <v>-8.4897056005476257E-3</v>
          </cell>
          <cell r="AK269">
            <v>2.1327703548877253E-2</v>
          </cell>
          <cell r="AL269">
            <v>9.7410580079075326E-2</v>
          </cell>
          <cell r="AM269">
            <v>-6.1655075025027761E-3</v>
          </cell>
          <cell r="AN269">
            <v>3.2532577204871016E-2</v>
          </cell>
          <cell r="AO269">
            <v>-4.3257908839419157E-3</v>
          </cell>
          <cell r="AP269">
            <v>-1.8999041849517395E-2</v>
          </cell>
          <cell r="AQ269">
            <v>2.304770713961346E-2</v>
          </cell>
          <cell r="AR269">
            <v>2.3047700524330139E-2</v>
          </cell>
          <cell r="AS269">
            <v>2.3047700524330139E-2</v>
          </cell>
          <cell r="AT269">
            <v>2.3047700524330139E-2</v>
          </cell>
          <cell r="AU269">
            <v>2.3047700524330139E-2</v>
          </cell>
          <cell r="AV269">
            <v>2.3047700524330139E-2</v>
          </cell>
          <cell r="AW269">
            <v>2.3047700524330139E-2</v>
          </cell>
          <cell r="AX269">
            <v>2.3047700524330139E-2</v>
          </cell>
          <cell r="AY269">
            <v>2.3047700524330139E-2</v>
          </cell>
          <cell r="AZ269">
            <v>2.3047700524330139E-2</v>
          </cell>
          <cell r="BA269">
            <v>2.3047700524330139E-2</v>
          </cell>
          <cell r="BB269">
            <v>2.3047700524330139E-2</v>
          </cell>
          <cell r="BC269">
            <v>2.3047700524330139E-2</v>
          </cell>
          <cell r="BD269">
            <v>2.3047700524330139E-2</v>
          </cell>
          <cell r="BE269">
            <v>2.3047700524330139E-2</v>
          </cell>
          <cell r="BF269">
            <v>2.3047700524330139E-2</v>
          </cell>
          <cell r="BG269">
            <v>2.3047700524330139E-2</v>
          </cell>
          <cell r="BH269">
            <v>2.3047700524330139E-2</v>
          </cell>
          <cell r="BI269">
            <v>2.3047700524330139E-2</v>
          </cell>
          <cell r="BJ269">
            <v>2.3047700524330139E-2</v>
          </cell>
        </row>
        <row r="270">
          <cell r="B270">
            <v>226</v>
          </cell>
          <cell r="C270" t="str">
            <v>Cartera Entidades Financieras</v>
          </cell>
          <cell r="E270">
            <v>-1689.3201507184399</v>
          </cell>
          <cell r="F270">
            <v>-13.197751705894373</v>
          </cell>
          <cell r="G270">
            <v>-0.96083181249034055</v>
          </cell>
          <cell r="H270">
            <v>0.47132752741470441</v>
          </cell>
          <cell r="I270">
            <v>-5.3373396733250296</v>
          </cell>
          <cell r="J270">
            <v>2.5861100055610482</v>
          </cell>
          <cell r="K270">
            <v>35.17575338850839</v>
          </cell>
          <cell r="L270">
            <v>6.906763441068513</v>
          </cell>
          <cell r="M270">
            <v>-42.229390645364809</v>
          </cell>
          <cell r="N270">
            <v>81.52812729225019</v>
          </cell>
          <cell r="O270">
            <v>12.985518854056295</v>
          </cell>
          <cell r="P270">
            <v>-52.384407976139315</v>
          </cell>
          <cell r="Q270">
            <v>51.578351381513841</v>
          </cell>
          <cell r="R270">
            <v>-8.815582009876465</v>
          </cell>
          <cell r="S270">
            <v>-16.676779632981223</v>
          </cell>
          <cell r="T270">
            <v>-70.999057224852749</v>
          </cell>
          <cell r="U270">
            <v>136.67095953324673</v>
          </cell>
          <cell r="V270">
            <v>-64.298994890786361</v>
          </cell>
          <cell r="W270">
            <v>-74.392913886166326</v>
          </cell>
          <cell r="X270">
            <v>0.4416494318110189</v>
          </cell>
          <cell r="Y270">
            <v>-3.9354984842972653</v>
          </cell>
          <cell r="Z270">
            <v>-3.8213931029094539E-2</v>
          </cell>
          <cell r="AA270">
            <v>-0.40350857489402259</v>
          </cell>
          <cell r="AB270">
            <v>1.0440693880822902</v>
          </cell>
          <cell r="AC270">
            <v>-0.45265191349113998</v>
          </cell>
          <cell r="AD270">
            <v>-0.437227504495036</v>
          </cell>
          <cell r="AE270">
            <v>0.50191387525412079</v>
          </cell>
          <cell r="AF270">
            <v>0.20499701751004196</v>
          </cell>
          <cell r="AG270">
            <v>0.20499694347381592</v>
          </cell>
          <cell r="AH270">
            <v>0.20499694347381592</v>
          </cell>
          <cell r="AI270">
            <v>0.20499694347381592</v>
          </cell>
          <cell r="AJ270">
            <v>0.20499694347381592</v>
          </cell>
          <cell r="AK270">
            <v>0.20499694347381592</v>
          </cell>
          <cell r="AL270">
            <v>0.20499694347381592</v>
          </cell>
          <cell r="AM270">
            <v>0.20499694347381592</v>
          </cell>
          <cell r="AN270">
            <v>0.20499694347381592</v>
          </cell>
          <cell r="AO270">
            <v>-0.18006784263671127</v>
          </cell>
          <cell r="AP270">
            <v>-8.0318685822830194E-2</v>
          </cell>
          <cell r="AQ270">
            <v>0.21745742445890714</v>
          </cell>
          <cell r="AR270">
            <v>0.21745741367340088</v>
          </cell>
          <cell r="AS270">
            <v>0.21745741367340088</v>
          </cell>
          <cell r="AT270">
            <v>0.21745741367340088</v>
          </cell>
          <cell r="AU270">
            <v>0.21745741367340088</v>
          </cell>
          <cell r="AV270">
            <v>0.21745741367340088</v>
          </cell>
          <cell r="AW270">
            <v>0.21745741367340088</v>
          </cell>
          <cell r="AX270">
            <v>0.21745741367340088</v>
          </cell>
          <cell r="AY270">
            <v>0.21745741367340088</v>
          </cell>
          <cell r="AZ270">
            <v>0.21745741367340088</v>
          </cell>
          <cell r="BA270">
            <v>0.21745741367340088</v>
          </cell>
          <cell r="BB270">
            <v>0.21745741367340088</v>
          </cell>
          <cell r="BC270">
            <v>0.21745741367340088</v>
          </cell>
          <cell r="BD270">
            <v>0.21745741367340088</v>
          </cell>
          <cell r="BE270">
            <v>0.21745741367340088</v>
          </cell>
          <cell r="BF270">
            <v>0.21745741367340088</v>
          </cell>
          <cell r="BG270">
            <v>0.21745741367340088</v>
          </cell>
          <cell r="BH270">
            <v>0.21745741367340088</v>
          </cell>
          <cell r="BI270">
            <v>0.21745741367340088</v>
          </cell>
          <cell r="BJ270">
            <v>0.21745741367340088</v>
          </cell>
        </row>
        <row r="271">
          <cell r="B271">
            <v>227</v>
          </cell>
          <cell r="C271" t="str">
            <v>Cartera Bancarias</v>
          </cell>
          <cell r="E271">
            <v>0</v>
          </cell>
          <cell r="F271">
            <v>0</v>
          </cell>
          <cell r="G271">
            <v>0</v>
          </cell>
          <cell r="H271">
            <v>0</v>
          </cell>
          <cell r="I271">
            <v>0</v>
          </cell>
          <cell r="J271">
            <v>0</v>
          </cell>
          <cell r="K271">
            <v>0</v>
          </cell>
          <cell r="L271">
            <v>0</v>
          </cell>
          <cell r="M271">
            <v>0</v>
          </cell>
          <cell r="N271">
            <v>0</v>
          </cell>
          <cell r="O271">
            <v>0</v>
          </cell>
          <cell r="P271">
            <v>0</v>
          </cell>
          <cell r="Q271">
            <v>0</v>
          </cell>
          <cell r="R271">
            <v>0</v>
          </cell>
          <cell r="S271">
            <v>0</v>
          </cell>
          <cell r="T271">
            <v>0</v>
          </cell>
          <cell r="U271">
            <v>0</v>
          </cell>
          <cell r="V271">
            <v>0</v>
          </cell>
          <cell r="W271">
            <v>0</v>
          </cell>
          <cell r="X271">
            <v>0</v>
          </cell>
          <cell r="Y271">
            <v>0</v>
          </cell>
          <cell r="Z271">
            <v>0</v>
          </cell>
          <cell r="AA271">
            <v>0</v>
          </cell>
          <cell r="AB271">
            <v>0</v>
          </cell>
          <cell r="AC271">
            <v>0</v>
          </cell>
          <cell r="AD271">
            <v>0</v>
          </cell>
          <cell r="AE271">
            <v>0</v>
          </cell>
          <cell r="AF271">
            <v>0</v>
          </cell>
          <cell r="AG271">
            <v>0</v>
          </cell>
          <cell r="AH271">
            <v>0</v>
          </cell>
          <cell r="AI271">
            <v>0</v>
          </cell>
          <cell r="AJ271">
            <v>0</v>
          </cell>
          <cell r="AK271">
            <v>0</v>
          </cell>
          <cell r="AL271">
            <v>0</v>
          </cell>
          <cell r="AM271">
            <v>0</v>
          </cell>
          <cell r="AN271">
            <v>0</v>
          </cell>
          <cell r="AO271">
            <v>0</v>
          </cell>
          <cell r="AP271">
            <v>0</v>
          </cell>
          <cell r="AQ271">
            <v>0</v>
          </cell>
          <cell r="AR271">
            <v>0</v>
          </cell>
          <cell r="AS271">
            <v>0</v>
          </cell>
          <cell r="AT271">
            <v>0</v>
          </cell>
          <cell r="AU271">
            <v>0</v>
          </cell>
          <cell r="AV271">
            <v>0</v>
          </cell>
          <cell r="AW271">
            <v>0</v>
          </cell>
          <cell r="AX271">
            <v>0</v>
          </cell>
          <cell r="AY271">
            <v>0</v>
          </cell>
          <cell r="AZ271">
            <v>0</v>
          </cell>
          <cell r="BA271">
            <v>0</v>
          </cell>
          <cell r="BB271">
            <v>0</v>
          </cell>
          <cell r="BC271">
            <v>0</v>
          </cell>
          <cell r="BD271">
            <v>0</v>
          </cell>
          <cell r="BE271">
            <v>0</v>
          </cell>
          <cell r="BF271">
            <v>0</v>
          </cell>
          <cell r="BG271">
            <v>0</v>
          </cell>
          <cell r="BH271">
            <v>0</v>
          </cell>
          <cell r="BI271">
            <v>0</v>
          </cell>
          <cell r="BJ271">
            <v>0</v>
          </cell>
        </row>
        <row r="272">
          <cell r="B272">
            <v>228</v>
          </cell>
          <cell r="C272" t="str">
            <v>Cartera No Bancarias</v>
          </cell>
          <cell r="E272">
            <v>0</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v>0</v>
          </cell>
          <cell r="AG272">
            <v>0</v>
          </cell>
          <cell r="AH272">
            <v>0</v>
          </cell>
          <cell r="AI272">
            <v>0</v>
          </cell>
          <cell r="AJ272">
            <v>0</v>
          </cell>
          <cell r="AK272">
            <v>0</v>
          </cell>
          <cell r="AL272">
            <v>0</v>
          </cell>
          <cell r="AM272">
            <v>0</v>
          </cell>
          <cell r="AN272">
            <v>0</v>
          </cell>
          <cell r="AO272">
            <v>0</v>
          </cell>
          <cell r="AP272">
            <v>0</v>
          </cell>
          <cell r="AQ272">
            <v>0</v>
          </cell>
          <cell r="AR272">
            <v>0</v>
          </cell>
          <cell r="AS272">
            <v>0</v>
          </cell>
          <cell r="AT272">
            <v>0</v>
          </cell>
          <cell r="AU272">
            <v>0</v>
          </cell>
          <cell r="AV272">
            <v>0</v>
          </cell>
          <cell r="AW272">
            <v>0</v>
          </cell>
          <cell r="AX272">
            <v>0</v>
          </cell>
          <cell r="AY272">
            <v>0</v>
          </cell>
          <cell r="AZ272">
            <v>0</v>
          </cell>
          <cell r="BA272">
            <v>0</v>
          </cell>
          <cell r="BB272">
            <v>0</v>
          </cell>
          <cell r="BC272">
            <v>0</v>
          </cell>
          <cell r="BD272">
            <v>0</v>
          </cell>
          <cell r="BE272">
            <v>0</v>
          </cell>
          <cell r="BF272">
            <v>0</v>
          </cell>
          <cell r="BG272">
            <v>0</v>
          </cell>
          <cell r="BH272">
            <v>0</v>
          </cell>
          <cell r="BI272">
            <v>0</v>
          </cell>
          <cell r="BJ272">
            <v>0</v>
          </cell>
        </row>
        <row r="273">
          <cell r="B273">
            <v>229</v>
          </cell>
          <cell r="C273" t="str">
            <v>Cartera Entidades Gubernamentales</v>
          </cell>
          <cell r="E273">
            <v>229</v>
          </cell>
          <cell r="F273">
            <v>8.2375504852426857</v>
          </cell>
          <cell r="G273">
            <v>29.483017974407453</v>
          </cell>
          <cell r="H273">
            <v>50.985040391113074</v>
          </cell>
          <cell r="I273">
            <v>1088.6170278409168</v>
          </cell>
          <cell r="J273">
            <v>1088.6162109375</v>
          </cell>
          <cell r="K273">
            <v>1088.6162109375</v>
          </cell>
          <cell r="L273">
            <v>-9.3062757804286411E-3</v>
          </cell>
          <cell r="M273">
            <v>9.5586523266871781E-3</v>
          </cell>
          <cell r="N273">
            <v>9.5586478710174561E-3</v>
          </cell>
          <cell r="O273">
            <v>9.5586478710174561E-3</v>
          </cell>
          <cell r="P273">
            <v>9.5586478710174561E-3</v>
          </cell>
          <cell r="Q273">
            <v>9.5586478710174561E-3</v>
          </cell>
          <cell r="R273">
            <v>-371.55974528704803</v>
          </cell>
          <cell r="S273">
            <v>-197.829304543837</v>
          </cell>
          <cell r="T273">
            <v>0.47739732965488546</v>
          </cell>
          <cell r="U273">
            <v>-0.86850383132940934</v>
          </cell>
          <cell r="V273">
            <v>-0.79169774450606822</v>
          </cell>
          <cell r="W273">
            <v>4.9852435361087188E-2</v>
          </cell>
          <cell r="X273">
            <v>-0.22142723031301959</v>
          </cell>
          <cell r="Y273">
            <v>0.61029349551254453</v>
          </cell>
          <cell r="Z273">
            <v>1.0731322129847287</v>
          </cell>
          <cell r="AA273">
            <v>1.1944241630633363</v>
          </cell>
          <cell r="AB273">
            <v>0.2212122200392086</v>
          </cell>
          <cell r="AC273">
            <v>0.93096623154048164</v>
          </cell>
          <cell r="AD273">
            <v>1038.6578385244818</v>
          </cell>
          <cell r="AE273">
            <v>151.21777705213026</v>
          </cell>
          <cell r="AF273">
            <v>252.9104651304167</v>
          </cell>
          <cell r="AG273">
            <v>145.36386437416081</v>
          </cell>
          <cell r="AH273">
            <v>51.218166122720504</v>
          </cell>
          <cell r="AI273">
            <v>-738.65154103369127</v>
          </cell>
          <cell r="AJ273">
            <v>-351.9477505222485</v>
          </cell>
          <cell r="AK273">
            <v>-135.68790372958159</v>
          </cell>
          <cell r="AL273">
            <v>-8.4639752442874396</v>
          </cell>
          <cell r="AM273">
            <v>0.3121319609599027</v>
          </cell>
          <cell r="AN273">
            <v>-17.82573442869267</v>
          </cell>
          <cell r="AO273">
            <v>58.350397128945417</v>
          </cell>
          <cell r="AP273">
            <v>6.4352459796957646</v>
          </cell>
          <cell r="AQ273">
            <v>1.2612791653725708</v>
          </cell>
          <cell r="AR273">
            <v>1.2612791061401367</v>
          </cell>
          <cell r="AS273">
            <v>1.2612791061401367</v>
          </cell>
          <cell r="AT273">
            <v>1.2612791061401367</v>
          </cell>
          <cell r="AU273">
            <v>1.2612791061401367</v>
          </cell>
          <cell r="AV273">
            <v>1.2612791061401367</v>
          </cell>
          <cell r="AW273">
            <v>1.2612791061401367</v>
          </cell>
          <cell r="AX273">
            <v>1.2612791061401367</v>
          </cell>
          <cell r="AY273">
            <v>1.2612791061401367</v>
          </cell>
          <cell r="AZ273">
            <v>1.2612791061401367</v>
          </cell>
          <cell r="BA273">
            <v>1.2612791061401367</v>
          </cell>
          <cell r="BB273">
            <v>1.2612791061401367</v>
          </cell>
          <cell r="BC273">
            <v>1.2612791061401367</v>
          </cell>
          <cell r="BD273">
            <v>1.2612791061401367</v>
          </cell>
          <cell r="BE273">
            <v>1.2612791061401367</v>
          </cell>
          <cell r="BF273">
            <v>1.2612791061401367</v>
          </cell>
          <cell r="BG273">
            <v>1.2612791061401367</v>
          </cell>
          <cell r="BH273">
            <v>1.2612791061401367</v>
          </cell>
          <cell r="BI273">
            <v>1.2612791061401367</v>
          </cell>
          <cell r="BJ273">
            <v>1.2612791061401367</v>
          </cell>
        </row>
        <row r="274">
          <cell r="B274">
            <v>230</v>
          </cell>
          <cell r="C274" t="str">
            <v>Cartera Estados y Municipios</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cell r="S274">
            <v>0</v>
          </cell>
          <cell r="T274">
            <v>0</v>
          </cell>
          <cell r="U274">
            <v>0</v>
          </cell>
          <cell r="V274">
            <v>0</v>
          </cell>
          <cell r="W274">
            <v>0</v>
          </cell>
          <cell r="X274">
            <v>0</v>
          </cell>
          <cell r="Y274">
            <v>0</v>
          </cell>
          <cell r="Z274">
            <v>0</v>
          </cell>
          <cell r="AA274">
            <v>0</v>
          </cell>
          <cell r="AB274">
            <v>0</v>
          </cell>
          <cell r="AC274">
            <v>0</v>
          </cell>
          <cell r="AD274">
            <v>0</v>
          </cell>
          <cell r="AE274">
            <v>0</v>
          </cell>
          <cell r="AF274">
            <v>0</v>
          </cell>
          <cell r="AG274">
            <v>0</v>
          </cell>
          <cell r="AH274">
            <v>0</v>
          </cell>
          <cell r="AI274">
            <v>0</v>
          </cell>
          <cell r="AJ274">
            <v>0</v>
          </cell>
          <cell r="AK274">
            <v>0</v>
          </cell>
          <cell r="AL274">
            <v>0</v>
          </cell>
          <cell r="AM274">
            <v>0</v>
          </cell>
          <cell r="AN274">
            <v>0</v>
          </cell>
          <cell r="AO274">
            <v>0</v>
          </cell>
          <cell r="AP274">
            <v>0</v>
          </cell>
          <cell r="AQ274">
            <v>0</v>
          </cell>
          <cell r="AR274">
            <v>0</v>
          </cell>
          <cell r="AS274">
            <v>0</v>
          </cell>
          <cell r="AT274">
            <v>0</v>
          </cell>
          <cell r="AU274">
            <v>0</v>
          </cell>
          <cell r="AV274">
            <v>0</v>
          </cell>
          <cell r="AW274">
            <v>0</v>
          </cell>
          <cell r="AX274">
            <v>0</v>
          </cell>
          <cell r="AY274">
            <v>0</v>
          </cell>
          <cell r="AZ274">
            <v>0</v>
          </cell>
          <cell r="BA274">
            <v>0</v>
          </cell>
          <cell r="BB274">
            <v>0</v>
          </cell>
          <cell r="BC274">
            <v>0</v>
          </cell>
          <cell r="BD274">
            <v>0</v>
          </cell>
          <cell r="BE274">
            <v>0</v>
          </cell>
          <cell r="BF274">
            <v>0</v>
          </cell>
          <cell r="BG274">
            <v>0</v>
          </cell>
          <cell r="BH274">
            <v>0</v>
          </cell>
          <cell r="BI274">
            <v>0</v>
          </cell>
          <cell r="BJ274">
            <v>0</v>
          </cell>
        </row>
        <row r="275">
          <cell r="B275">
            <v>231</v>
          </cell>
          <cell r="C275" t="str">
            <v>Cartera Gubernamental Otros</v>
          </cell>
          <cell r="E275">
            <v>0</v>
          </cell>
          <cell r="F275">
            <v>0</v>
          </cell>
          <cell r="G275">
            <v>0</v>
          </cell>
          <cell r="H275">
            <v>0</v>
          </cell>
          <cell r="I275">
            <v>0</v>
          </cell>
          <cell r="J275">
            <v>0</v>
          </cell>
          <cell r="K275">
            <v>0</v>
          </cell>
          <cell r="L275">
            <v>0</v>
          </cell>
          <cell r="M275">
            <v>0</v>
          </cell>
          <cell r="N275">
            <v>0</v>
          </cell>
          <cell r="O275">
            <v>0</v>
          </cell>
          <cell r="P275">
            <v>0</v>
          </cell>
          <cell r="Q275">
            <v>0</v>
          </cell>
          <cell r="R275">
            <v>0</v>
          </cell>
          <cell r="S275">
            <v>0</v>
          </cell>
          <cell r="T275">
            <v>0</v>
          </cell>
          <cell r="U275">
            <v>0</v>
          </cell>
          <cell r="V275">
            <v>0</v>
          </cell>
          <cell r="W275">
            <v>0</v>
          </cell>
          <cell r="X275">
            <v>0</v>
          </cell>
          <cell r="Y275">
            <v>0</v>
          </cell>
          <cell r="Z275">
            <v>0</v>
          </cell>
          <cell r="AA275">
            <v>0</v>
          </cell>
          <cell r="AB275">
            <v>0</v>
          </cell>
          <cell r="AC275">
            <v>0</v>
          </cell>
          <cell r="AD275">
            <v>0</v>
          </cell>
          <cell r="AE275">
            <v>0</v>
          </cell>
          <cell r="AF275">
            <v>0</v>
          </cell>
          <cell r="AG275">
            <v>0</v>
          </cell>
          <cell r="AH275">
            <v>0</v>
          </cell>
          <cell r="AI275">
            <v>0</v>
          </cell>
          <cell r="AJ275">
            <v>0</v>
          </cell>
          <cell r="AK275">
            <v>0</v>
          </cell>
          <cell r="AL275">
            <v>0</v>
          </cell>
          <cell r="AM275">
            <v>0</v>
          </cell>
          <cell r="AN275">
            <v>0</v>
          </cell>
          <cell r="AO275">
            <v>0</v>
          </cell>
          <cell r="AP275">
            <v>0</v>
          </cell>
          <cell r="AQ275">
            <v>0</v>
          </cell>
          <cell r="AR275">
            <v>0</v>
          </cell>
          <cell r="AS275">
            <v>0</v>
          </cell>
          <cell r="AT275">
            <v>0</v>
          </cell>
          <cell r="AU275">
            <v>0</v>
          </cell>
          <cell r="AV275">
            <v>0</v>
          </cell>
          <cell r="AW275">
            <v>0</v>
          </cell>
          <cell r="AX275">
            <v>0</v>
          </cell>
          <cell r="AY275">
            <v>0</v>
          </cell>
          <cell r="AZ275">
            <v>0</v>
          </cell>
          <cell r="BA275">
            <v>0</v>
          </cell>
          <cell r="BB275">
            <v>0</v>
          </cell>
          <cell r="BC275">
            <v>0</v>
          </cell>
          <cell r="BD275">
            <v>0</v>
          </cell>
          <cell r="BE275">
            <v>0</v>
          </cell>
          <cell r="BF275">
            <v>0</v>
          </cell>
          <cell r="BG275">
            <v>0</v>
          </cell>
          <cell r="BH275">
            <v>0</v>
          </cell>
          <cell r="BI275">
            <v>0</v>
          </cell>
          <cell r="BJ275">
            <v>0</v>
          </cell>
        </row>
        <row r="276">
          <cell r="B276">
            <v>232</v>
          </cell>
          <cell r="C276" t="str">
            <v>Cartera Consumo</v>
          </cell>
          <cell r="E276">
            <v>0.26624748594373426</v>
          </cell>
          <cell r="F276">
            <v>2.6857723576960701E-3</v>
          </cell>
          <cell r="G276">
            <v>-9.1786952168144698E-2</v>
          </cell>
          <cell r="H276">
            <v>5.9971359992269768E-2</v>
          </cell>
          <cell r="I276">
            <v>4.7831607236346052E-3</v>
          </cell>
          <cell r="J276">
            <v>-6.9348925952704477E-2</v>
          </cell>
          <cell r="K276">
            <v>-3.3968626822567849E-2</v>
          </cell>
          <cell r="L276">
            <v>-1.447337295036033E-2</v>
          </cell>
          <cell r="M276">
            <v>0.12437883305200725</v>
          </cell>
          <cell r="N276">
            <v>6.646178501856026E-2</v>
          </cell>
          <cell r="O276">
            <v>-2.2597350657917126E-2</v>
          </cell>
          <cell r="P276">
            <v>0.12328825450969738</v>
          </cell>
          <cell r="Q276">
            <v>-4.6757516874032401E-2</v>
          </cell>
          <cell r="R276">
            <v>-7.3210315113090729E-2</v>
          </cell>
          <cell r="S276">
            <v>-0.16898109416433904</v>
          </cell>
          <cell r="T276">
            <v>6.7533159573037072E-2</v>
          </cell>
          <cell r="U276">
            <v>-9.5583831683326181E-2</v>
          </cell>
          <cell r="V276">
            <v>8.7681496791338631E-3</v>
          </cell>
          <cell r="W276">
            <v>7.0399608889217369E-2</v>
          </cell>
          <cell r="X276">
            <v>-0.14572777293030104</v>
          </cell>
          <cell r="Y276">
            <v>7.7886559940792299E-2</v>
          </cell>
          <cell r="Z276">
            <v>-9.8235146035913878E-2</v>
          </cell>
          <cell r="AA276">
            <v>0.11835436494376106</v>
          </cell>
          <cell r="AB276">
            <v>3.3856087321377126E-2</v>
          </cell>
          <cell r="AC276">
            <v>-5.9794494724875413E-2</v>
          </cell>
          <cell r="AD276">
            <v>-4.9062102528485418E-3</v>
          </cell>
          <cell r="AE276">
            <v>-0.12806711738312826</v>
          </cell>
          <cell r="AF276">
            <v>0.14117527167493371</v>
          </cell>
          <cell r="AG276">
            <v>-0.10078430091334956</v>
          </cell>
          <cell r="AH276">
            <v>9.2012580918688247E-2</v>
          </cell>
          <cell r="AI276">
            <v>-0.12525418807325073</v>
          </cell>
          <cell r="AJ276">
            <v>-1.0589298573136618E-2</v>
          </cell>
          <cell r="AK276">
            <v>0.11540971957725121</v>
          </cell>
          <cell r="AL276">
            <v>-2.6547784689376019E-2</v>
          </cell>
          <cell r="AM276">
            <v>8.1218898728778077E-2</v>
          </cell>
          <cell r="AN276">
            <v>8.7589539704651997E-2</v>
          </cell>
          <cell r="AO276">
            <v>-8.9091368134122995E-2</v>
          </cell>
          <cell r="AP276">
            <v>-5.7366639536996722E-2</v>
          </cell>
          <cell r="AQ276">
            <v>-2.9693141991082195E-2</v>
          </cell>
          <cell r="AR276">
            <v>-2.9693141579627991E-2</v>
          </cell>
          <cell r="AS276">
            <v>-2.9693141579627991E-2</v>
          </cell>
          <cell r="AT276">
            <v>-2.9693141579627991E-2</v>
          </cell>
          <cell r="AU276">
            <v>-2.9693141579627991E-2</v>
          </cell>
          <cell r="AV276">
            <v>-2.9693141579627991E-2</v>
          </cell>
          <cell r="AW276">
            <v>-2.9693141579627991E-2</v>
          </cell>
          <cell r="AX276">
            <v>-2.9693141579627991E-2</v>
          </cell>
          <cell r="AY276">
            <v>-2.9693141579627991E-2</v>
          </cell>
          <cell r="AZ276">
            <v>-2.9693141579627991E-2</v>
          </cell>
          <cell r="BA276">
            <v>-2.9693141579627991E-2</v>
          </cell>
          <cell r="BB276">
            <v>-2.9693141579627991E-2</v>
          </cell>
          <cell r="BC276">
            <v>-2.9693141579627991E-2</v>
          </cell>
          <cell r="BD276">
            <v>-2.9693141579627991E-2</v>
          </cell>
          <cell r="BE276">
            <v>-2.9693141579627991E-2</v>
          </cell>
          <cell r="BF276">
            <v>-2.9693141579627991E-2</v>
          </cell>
          <cell r="BG276">
            <v>-2.9693141579627991E-2</v>
          </cell>
          <cell r="BH276">
            <v>-2.9693141579627991E-2</v>
          </cell>
          <cell r="BI276">
            <v>-2.9693141579627991E-2</v>
          </cell>
          <cell r="BJ276">
            <v>-2.9693141579627991E-2</v>
          </cell>
        </row>
        <row r="277">
          <cell r="B277">
            <v>233</v>
          </cell>
          <cell r="C277" t="str">
            <v>Cartera TDC</v>
          </cell>
          <cell r="E277">
            <v>-8.1570614171988964E-2</v>
          </cell>
          <cell r="F277">
            <v>-3.4197966777147482E-2</v>
          </cell>
          <cell r="G277">
            <v>-3.068098732484259E-3</v>
          </cell>
          <cell r="H277">
            <v>2.2035346253108656E-3</v>
          </cell>
          <cell r="I277">
            <v>1.7666647025608828E-2</v>
          </cell>
          <cell r="J277">
            <v>2.7265508493934387E-3</v>
          </cell>
          <cell r="K277">
            <v>-4.6490135093590457E-2</v>
          </cell>
          <cell r="L277">
            <v>-3.4462031457096476E-2</v>
          </cell>
          <cell r="M277">
            <v>3.241352314494228E-2</v>
          </cell>
          <cell r="N277">
            <v>8.1845189744207403E-2</v>
          </cell>
          <cell r="O277">
            <v>9.6960330980371268E-2</v>
          </cell>
          <cell r="P277">
            <v>-5.8891543253161149E-3</v>
          </cell>
          <cell r="Q277">
            <v>-8.3879460309616016E-2</v>
          </cell>
          <cell r="R277">
            <v>-4.9190281679869718E-2</v>
          </cell>
          <cell r="S277">
            <v>3.6323982630839247E-3</v>
          </cell>
          <cell r="T277">
            <v>-3.2518676830904258E-2</v>
          </cell>
          <cell r="U277">
            <v>3.5601855808310434E-2</v>
          </cell>
          <cell r="V277">
            <v>1.9316087991158915E-2</v>
          </cell>
          <cell r="W277">
            <v>-4.4252300002987965E-2</v>
          </cell>
          <cell r="X277">
            <v>-5.2309299964798939E-2</v>
          </cell>
          <cell r="Y277">
            <v>-7.5319864253466928E-3</v>
          </cell>
          <cell r="Z277">
            <v>4.4013306325759949E-2</v>
          </cell>
          <cell r="AA277">
            <v>0.23027535828252432</v>
          </cell>
          <cell r="AB277">
            <v>-0.10281463727453133</v>
          </cell>
          <cell r="AC277">
            <v>-0.10213829572537891</v>
          </cell>
          <cell r="AD277">
            <v>-6.6620732996587329E-3</v>
          </cell>
          <cell r="AE277">
            <v>-7.9341124003742269E-3</v>
          </cell>
          <cell r="AF277">
            <v>0.10909848706479264</v>
          </cell>
          <cell r="AG277">
            <v>-3.2031712847080396E-3</v>
          </cell>
          <cell r="AH277">
            <v>-3.9734114391231312E-2</v>
          </cell>
          <cell r="AI277">
            <v>-2.6714063361275242E-2</v>
          </cell>
          <cell r="AJ277">
            <v>-2.7889031325636582E-2</v>
          </cell>
          <cell r="AK277">
            <v>4.9938793703191875E-2</v>
          </cell>
          <cell r="AL277">
            <v>0.18427973124589725</v>
          </cell>
          <cell r="AM277">
            <v>0.15523431805253685</v>
          </cell>
          <cell r="AN277">
            <v>-6.2696753893539459E-2</v>
          </cell>
          <cell r="AO277">
            <v>-0.21379065075379944</v>
          </cell>
          <cell r="AP277">
            <v>-0.10475103386333839</v>
          </cell>
          <cell r="AQ277">
            <v>-2.0830220479932882E-2</v>
          </cell>
          <cell r="AR277">
            <v>-2.0830214023590088E-2</v>
          </cell>
          <cell r="AS277">
            <v>-2.0830214023590088E-2</v>
          </cell>
          <cell r="AT277">
            <v>-2.0830214023590088E-2</v>
          </cell>
          <cell r="AU277">
            <v>-2.0830214023590088E-2</v>
          </cell>
          <cell r="AV277">
            <v>-2.0830214023590088E-2</v>
          </cell>
          <cell r="AW277">
            <v>-2.0830214023590088E-2</v>
          </cell>
          <cell r="AX277">
            <v>-2.0830214023590088E-2</v>
          </cell>
          <cell r="AY277">
            <v>-2.0830214023590088E-2</v>
          </cell>
          <cell r="AZ277">
            <v>-2.0830214023590088E-2</v>
          </cell>
          <cell r="BA277">
            <v>-2.0830214023590088E-2</v>
          </cell>
          <cell r="BB277">
            <v>-2.0830214023590088E-2</v>
          </cell>
          <cell r="BC277">
            <v>-2.0830214023590088E-2</v>
          </cell>
          <cell r="BD277">
            <v>-2.0830214023590088E-2</v>
          </cell>
          <cell r="BE277">
            <v>-2.0830214023590088E-2</v>
          </cell>
          <cell r="BF277">
            <v>-2.0830214023590088E-2</v>
          </cell>
          <cell r="BG277">
            <v>-2.0830214023590088E-2</v>
          </cell>
          <cell r="BH277">
            <v>-2.0830214023590088E-2</v>
          </cell>
          <cell r="BI277">
            <v>-2.0830214023590088E-2</v>
          </cell>
          <cell r="BJ277">
            <v>-2.0830214023590088E-2</v>
          </cell>
        </row>
        <row r="278">
          <cell r="B278">
            <v>234</v>
          </cell>
          <cell r="C278" t="str">
            <v>Cartera Personales</v>
          </cell>
          <cell r="E278">
            <v>1.8258451681413437</v>
          </cell>
          <cell r="F278">
            <v>0.16343681842817093</v>
          </cell>
          <cell r="G278">
            <v>-0.70853582290047878</v>
          </cell>
          <cell r="H278">
            <v>0.22237548398129192</v>
          </cell>
          <cell r="I278">
            <v>-0.18243938829921902</v>
          </cell>
          <cell r="J278">
            <v>-0.56062320065067262</v>
          </cell>
          <cell r="K278">
            <v>-2.5894016450684898E-2</v>
          </cell>
          <cell r="L278">
            <v>-0.10719837253500275</v>
          </cell>
          <cell r="M278">
            <v>0.26169645421866106</v>
          </cell>
          <cell r="N278">
            <v>8.8173416785609859E-2</v>
          </cell>
          <cell r="O278">
            <v>-0.47898377164043593</v>
          </cell>
          <cell r="P278">
            <v>0.35007459341474334</v>
          </cell>
          <cell r="Q278">
            <v>-4.203555273238635E-2</v>
          </cell>
          <cell r="R278">
            <v>8.1414067363936304E-3</v>
          </cell>
          <cell r="S278">
            <v>-0.30402802050831701</v>
          </cell>
          <cell r="T278">
            <v>0.30147715726424273</v>
          </cell>
          <cell r="U278">
            <v>-0.37542332081113017</v>
          </cell>
          <cell r="V278">
            <v>1.4269049694206171E-2</v>
          </cell>
          <cell r="W278">
            <v>0.30270031919915485</v>
          </cell>
          <cell r="X278">
            <v>-0.28692162924758646</v>
          </cell>
          <cell r="Y278">
            <v>0.50855161984549824</v>
          </cell>
          <cell r="Z278">
            <v>-0.45011853068168151</v>
          </cell>
          <cell r="AA278">
            <v>-7.6607613604500191E-2</v>
          </cell>
          <cell r="AB278">
            <v>0.25411478620981498</v>
          </cell>
          <cell r="AC278">
            <v>-1.930885554734596E-2</v>
          </cell>
          <cell r="AD278">
            <v>-2.4009270567030949E-2</v>
          </cell>
          <cell r="AE278">
            <v>-0.37063802018070935</v>
          </cell>
          <cell r="AF278">
            <v>0.16148662907978117</v>
          </cell>
          <cell r="AG278">
            <v>-0.26255886258916106</v>
          </cell>
          <cell r="AH278">
            <v>0.21326873983777395</v>
          </cell>
          <cell r="AI278">
            <v>-0.24871896042843811</v>
          </cell>
          <cell r="AJ278">
            <v>-4.699970707976453E-3</v>
          </cell>
          <cell r="AK278">
            <v>0.20670191406112481</v>
          </cell>
          <cell r="AL278">
            <v>-0.2720641574736633</v>
          </cell>
          <cell r="AM278">
            <v>-2.6213275418194071E-2</v>
          </cell>
          <cell r="AN278">
            <v>0.1758684156460486</v>
          </cell>
          <cell r="AO278">
            <v>-1.8914940093778254E-2</v>
          </cell>
          <cell r="AP278">
            <v>-5.1166929181815091E-2</v>
          </cell>
          <cell r="AQ278">
            <v>-8.3666809543396559E-2</v>
          </cell>
          <cell r="AR278">
            <v>-8.3666801452636719E-2</v>
          </cell>
          <cell r="AS278">
            <v>-8.3666801452636719E-2</v>
          </cell>
          <cell r="AT278">
            <v>-8.3666801452636719E-2</v>
          </cell>
          <cell r="AU278">
            <v>-8.3666801452636719E-2</v>
          </cell>
          <cell r="AV278">
            <v>-8.3666801452636719E-2</v>
          </cell>
          <cell r="AW278">
            <v>-8.3666801452636719E-2</v>
          </cell>
          <cell r="AX278">
            <v>-8.3666801452636719E-2</v>
          </cell>
          <cell r="AY278">
            <v>-8.3666801452636719E-2</v>
          </cell>
          <cell r="AZ278">
            <v>-8.3666801452636719E-2</v>
          </cell>
          <cell r="BA278">
            <v>-8.3666801452636719E-2</v>
          </cell>
          <cell r="BB278">
            <v>-8.3666801452636719E-2</v>
          </cell>
          <cell r="BC278">
            <v>-8.3666801452636719E-2</v>
          </cell>
          <cell r="BD278">
            <v>-8.3666801452636719E-2</v>
          </cell>
          <cell r="BE278">
            <v>-8.3666801452636719E-2</v>
          </cell>
          <cell r="BF278">
            <v>-8.3666801452636719E-2</v>
          </cell>
          <cell r="BG278">
            <v>-8.3666801452636719E-2</v>
          </cell>
          <cell r="BH278">
            <v>-8.3666801452636719E-2</v>
          </cell>
          <cell r="BI278">
            <v>-8.3666801452636719E-2</v>
          </cell>
          <cell r="BJ278">
            <v>-8.3666801452636719E-2</v>
          </cell>
        </row>
        <row r="279">
          <cell r="B279">
            <v>235</v>
          </cell>
          <cell r="C279" t="str">
            <v>Cartera Nómina</v>
          </cell>
          <cell r="E279">
            <v>1.5390728322192229</v>
          </cell>
          <cell r="F279">
            <v>0.20236377825332896</v>
          </cell>
          <cell r="G279">
            <v>-0.54123359922259962</v>
          </cell>
          <cell r="H279">
            <v>0.42144260641311249</v>
          </cell>
          <cell r="I279">
            <v>-5.0455231376842047E-2</v>
          </cell>
          <cell r="J279">
            <v>-0.2547259262045749</v>
          </cell>
          <cell r="K279">
            <v>7.0161597440608681E-2</v>
          </cell>
          <cell r="L279">
            <v>8.8652821862794884E-2</v>
          </cell>
          <cell r="M279">
            <v>0.43801555627556388</v>
          </cell>
          <cell r="N279">
            <v>-0.17770481105808189</v>
          </cell>
          <cell r="O279">
            <v>-0.48123046021219862</v>
          </cell>
          <cell r="P279">
            <v>0.57861523599856035</v>
          </cell>
          <cell r="Q279">
            <v>0.17862408720716694</v>
          </cell>
          <cell r="R279">
            <v>-0.21394225741386474</v>
          </cell>
          <cell r="S279">
            <v>-1.0336971642048622</v>
          </cell>
          <cell r="T279">
            <v>0.24799570487895028</v>
          </cell>
          <cell r="U279">
            <v>-0.37768977829711758</v>
          </cell>
          <cell r="V279">
            <v>-3.2614681328776873E-2</v>
          </cell>
          <cell r="W279">
            <v>0.34704437727208615</v>
          </cell>
          <cell r="X279">
            <v>-0.42271663491595279</v>
          </cell>
          <cell r="Y279">
            <v>0.17557419042807765</v>
          </cell>
          <cell r="Z279">
            <v>-0.35529019958413199</v>
          </cell>
          <cell r="AA279">
            <v>-7.7426617174926271E-2</v>
          </cell>
          <cell r="AB279">
            <v>0.30009280181239739</v>
          </cell>
          <cell r="AC279">
            <v>8.5737961469461998E-2</v>
          </cell>
          <cell r="AD279">
            <v>1.3878135483420984E-2</v>
          </cell>
          <cell r="AE279">
            <v>-0.38120243881790827</v>
          </cell>
          <cell r="AF279">
            <v>0.21779809309990195</v>
          </cell>
          <cell r="AG279">
            <v>-0.22331207829182254</v>
          </cell>
          <cell r="AH279">
            <v>0.38539444729814543</v>
          </cell>
          <cell r="AI279">
            <v>-0.33603209772391684</v>
          </cell>
          <cell r="AJ279">
            <v>3.8857224569568416E-2</v>
          </cell>
          <cell r="AK279">
            <v>0.25184736516276951</v>
          </cell>
          <cell r="AL279">
            <v>-0.32822565550308913</v>
          </cell>
          <cell r="AM279">
            <v>4.797134777006673E-2</v>
          </cell>
          <cell r="AN279">
            <v>0.32615758429118769</v>
          </cell>
          <cell r="AO279">
            <v>0.17570835459132184</v>
          </cell>
          <cell r="AP279">
            <v>0.11162856289952749</v>
          </cell>
          <cell r="AQ279">
            <v>-1.5587759809205792E-2</v>
          </cell>
          <cell r="AR279">
            <v>-1.5587754547595978E-2</v>
          </cell>
          <cell r="AS279">
            <v>-1.5587754547595978E-2</v>
          </cell>
          <cell r="AT279">
            <v>-1.5587754547595978E-2</v>
          </cell>
          <cell r="AU279">
            <v>-1.5587754547595978E-2</v>
          </cell>
          <cell r="AV279">
            <v>-1.5587754547595978E-2</v>
          </cell>
          <cell r="AW279">
            <v>-1.5587754547595978E-2</v>
          </cell>
          <cell r="AX279">
            <v>-1.5587754547595978E-2</v>
          </cell>
          <cell r="AY279">
            <v>-1.5587754547595978E-2</v>
          </cell>
          <cell r="AZ279">
            <v>-1.5587754547595978E-2</v>
          </cell>
          <cell r="BA279">
            <v>-1.5587754547595978E-2</v>
          </cell>
          <cell r="BB279">
            <v>-1.5587754547595978E-2</v>
          </cell>
          <cell r="BC279">
            <v>-1.5587754547595978E-2</v>
          </cell>
          <cell r="BD279">
            <v>-1.5587754547595978E-2</v>
          </cell>
          <cell r="BE279">
            <v>-1.5587754547595978E-2</v>
          </cell>
          <cell r="BF279">
            <v>-1.5587754547595978E-2</v>
          </cell>
          <cell r="BG279">
            <v>-1.5587754547595978E-2</v>
          </cell>
          <cell r="BH279">
            <v>-1.5587754547595978E-2</v>
          </cell>
          <cell r="BI279">
            <v>-1.5587754547595978E-2</v>
          </cell>
          <cell r="BJ279">
            <v>-1.5587754547595978E-2</v>
          </cell>
        </row>
        <row r="280">
          <cell r="B280">
            <v>236</v>
          </cell>
          <cell r="C280" t="str">
            <v>Cartera Automotriz</v>
          </cell>
          <cell r="E280">
            <v>1.0091569626980585</v>
          </cell>
          <cell r="F280">
            <v>7.2835152277634929E-2</v>
          </cell>
          <cell r="G280">
            <v>-0.43504634820875787</v>
          </cell>
          <cell r="H280">
            <v>0.23751500276716153</v>
          </cell>
          <cell r="I280">
            <v>-6.1588011848796587E-2</v>
          </cell>
          <cell r="J280">
            <v>-0.25989975990724767</v>
          </cell>
          <cell r="K280">
            <v>-7.8371944561169693E-2</v>
          </cell>
          <cell r="L280">
            <v>0.20991361168077316</v>
          </cell>
          <cell r="M280">
            <v>0.86482242429538347</v>
          </cell>
          <cell r="N280">
            <v>-7.0889758847977546E-2</v>
          </cell>
          <cell r="O280">
            <v>9.1678493019169416E-3</v>
          </cell>
          <cell r="P280">
            <v>0.52051362257535505</v>
          </cell>
          <cell r="Q280">
            <v>0.26605936223874016</v>
          </cell>
          <cell r="R280">
            <v>-0.61428929803821575</v>
          </cell>
          <cell r="S280">
            <v>-0.62098884645672436</v>
          </cell>
          <cell r="T280">
            <v>0.41965896134939973</v>
          </cell>
          <cell r="U280">
            <v>-0.43461502643383954</v>
          </cell>
          <cell r="V280">
            <v>-6.4209370665486709E-3</v>
          </cell>
          <cell r="W280">
            <v>0.19092702306604581</v>
          </cell>
          <cell r="X280">
            <v>-0.23248744761825302</v>
          </cell>
          <cell r="Y280">
            <v>7.1081466233004154E-2</v>
          </cell>
          <cell r="Z280">
            <v>-0.41024077751949317</v>
          </cell>
          <cell r="AA280">
            <v>5.6886826227437126E-2</v>
          </cell>
          <cell r="AB280">
            <v>0.12022551163889394</v>
          </cell>
          <cell r="AC280">
            <v>-3.0157646630191604E-2</v>
          </cell>
          <cell r="AD280">
            <v>1.1675622201110958E-2</v>
          </cell>
          <cell r="AE280">
            <v>-0.28341649283709658</v>
          </cell>
          <cell r="AF280">
            <v>0.1992498100655673</v>
          </cell>
          <cell r="AG280">
            <v>-0.24337173979866789</v>
          </cell>
          <cell r="AH280">
            <v>0.19404729621861616</v>
          </cell>
          <cell r="AI280">
            <v>-0.17783177339757916</v>
          </cell>
          <cell r="AJ280">
            <v>-1.5920709765796959E-2</v>
          </cell>
          <cell r="AK280">
            <v>0.1290283442450797</v>
          </cell>
          <cell r="AL280">
            <v>-0.24810240283914076</v>
          </cell>
          <cell r="AM280">
            <v>3.1528921898921869E-2</v>
          </cell>
          <cell r="AN280">
            <v>0.16427696956076998</v>
          </cell>
          <cell r="AO280">
            <v>6.5049031287701009E-2</v>
          </cell>
          <cell r="AP280">
            <v>2.0297951385086943E-2</v>
          </cell>
          <cell r="AQ280">
            <v>3.2332728162736579E-2</v>
          </cell>
          <cell r="AR280">
            <v>3.2332718372344971E-2</v>
          </cell>
          <cell r="AS280">
            <v>3.2332718372344971E-2</v>
          </cell>
          <cell r="AT280">
            <v>3.2332718372344971E-2</v>
          </cell>
          <cell r="AU280">
            <v>3.2332718372344971E-2</v>
          </cell>
          <cell r="AV280">
            <v>3.2332718372344971E-2</v>
          </cell>
          <cell r="AW280">
            <v>3.2332718372344971E-2</v>
          </cell>
          <cell r="AX280">
            <v>3.2332718372344971E-2</v>
          </cell>
          <cell r="AY280">
            <v>3.2332718372344971E-2</v>
          </cell>
          <cell r="AZ280">
            <v>3.2332718372344971E-2</v>
          </cell>
          <cell r="BA280">
            <v>3.2332718372344971E-2</v>
          </cell>
          <cell r="BB280">
            <v>3.2332718372344971E-2</v>
          </cell>
          <cell r="BC280">
            <v>3.2332718372344971E-2</v>
          </cell>
          <cell r="BD280">
            <v>3.2332718372344971E-2</v>
          </cell>
          <cell r="BE280">
            <v>3.2332718372344971E-2</v>
          </cell>
          <cell r="BF280">
            <v>3.2332718372344971E-2</v>
          </cell>
          <cell r="BG280">
            <v>3.2332718372344971E-2</v>
          </cell>
          <cell r="BH280">
            <v>3.2332718372344971E-2</v>
          </cell>
          <cell r="BI280">
            <v>3.2332718372344971E-2</v>
          </cell>
          <cell r="BJ280">
            <v>3.2332718372344971E-2</v>
          </cell>
        </row>
        <row r="281">
          <cell r="B281">
            <v>237</v>
          </cell>
          <cell r="C281" t="str">
            <v>Cartera Consumo Otros</v>
          </cell>
          <cell r="E281">
            <v>237</v>
          </cell>
          <cell r="F281">
            <v>237</v>
          </cell>
          <cell r="G281">
            <v>237</v>
          </cell>
          <cell r="H281">
            <v>237</v>
          </cell>
          <cell r="I281">
            <v>2</v>
          </cell>
          <cell r="J281">
            <v>2</v>
          </cell>
          <cell r="K281">
            <v>2</v>
          </cell>
          <cell r="L281">
            <v>2</v>
          </cell>
          <cell r="M281">
            <v>2</v>
          </cell>
          <cell r="N281">
            <v>2</v>
          </cell>
          <cell r="O281">
            <v>2</v>
          </cell>
          <cell r="P281">
            <v>2</v>
          </cell>
          <cell r="Q281">
            <v>2</v>
          </cell>
          <cell r="R281">
            <v>2</v>
          </cell>
          <cell r="S281">
            <v>2</v>
          </cell>
          <cell r="T281">
            <v>2</v>
          </cell>
          <cell r="U281">
            <v>2</v>
          </cell>
          <cell r="V281">
            <v>2</v>
          </cell>
          <cell r="W281">
            <v>2</v>
          </cell>
          <cell r="X281">
            <v>2</v>
          </cell>
          <cell r="Y281">
            <v>2</v>
          </cell>
          <cell r="Z281">
            <v>2</v>
          </cell>
          <cell r="AA281">
            <v>2</v>
          </cell>
          <cell r="AB281">
            <v>2</v>
          </cell>
          <cell r="AC281">
            <v>2</v>
          </cell>
          <cell r="AD281">
            <v>2</v>
          </cell>
          <cell r="AE281">
            <v>2</v>
          </cell>
          <cell r="AF281">
            <v>2</v>
          </cell>
          <cell r="AG281">
            <v>2</v>
          </cell>
          <cell r="AH281">
            <v>2</v>
          </cell>
          <cell r="AI281">
            <v>2</v>
          </cell>
          <cell r="AJ281">
            <v>2</v>
          </cell>
          <cell r="AK281">
            <v>0</v>
          </cell>
          <cell r="AL281">
            <v>0</v>
          </cell>
          <cell r="AM281">
            <v>0</v>
          </cell>
          <cell r="AN281">
            <v>0</v>
          </cell>
          <cell r="AO281">
            <v>0</v>
          </cell>
          <cell r="AP281">
            <v>0</v>
          </cell>
          <cell r="AQ281">
            <v>0</v>
          </cell>
          <cell r="AR281">
            <v>0</v>
          </cell>
          <cell r="AS281">
            <v>0</v>
          </cell>
          <cell r="AT281">
            <v>0</v>
          </cell>
          <cell r="AU281">
            <v>0</v>
          </cell>
          <cell r="AV281">
            <v>0</v>
          </cell>
          <cell r="AW281">
            <v>0</v>
          </cell>
          <cell r="AX281">
            <v>0</v>
          </cell>
          <cell r="AY281">
            <v>0</v>
          </cell>
          <cell r="AZ281">
            <v>0</v>
          </cell>
          <cell r="BA281">
            <v>0</v>
          </cell>
          <cell r="BB281">
            <v>0</v>
          </cell>
          <cell r="BC281">
            <v>0</v>
          </cell>
          <cell r="BD281">
            <v>0</v>
          </cell>
          <cell r="BE281">
            <v>0</v>
          </cell>
          <cell r="BF281">
            <v>0</v>
          </cell>
          <cell r="BG281">
            <v>0</v>
          </cell>
          <cell r="BH281">
            <v>0</v>
          </cell>
          <cell r="BI281">
            <v>0</v>
          </cell>
          <cell r="BJ281">
            <v>0</v>
          </cell>
        </row>
        <row r="282">
          <cell r="B282">
            <v>238</v>
          </cell>
          <cell r="C282" t="str">
            <v>Cartera Vivienda</v>
          </cell>
          <cell r="E282">
            <v>-0.10319608239251243</v>
          </cell>
          <cell r="F282">
            <v>-2.8536580616848162E-2</v>
          </cell>
          <cell r="G282">
            <v>2.8763735515188738E-2</v>
          </cell>
          <cell r="H282">
            <v>-0.1492303869244459</v>
          </cell>
          <cell r="I282">
            <v>2.9927191716516366E-2</v>
          </cell>
          <cell r="J282">
            <v>8.8436669925077149E-3</v>
          </cell>
          <cell r="K282">
            <v>-5.6735029847711949E-2</v>
          </cell>
          <cell r="L282">
            <v>5.2279752224521414E-2</v>
          </cell>
          <cell r="M282">
            <v>-6.157274558121717E-2</v>
          </cell>
          <cell r="N282">
            <v>2.6807995117348216E-2</v>
          </cell>
          <cell r="O282">
            <v>-1.4153045412527265E-2</v>
          </cell>
          <cell r="P282">
            <v>-7.2427079713091758E-2</v>
          </cell>
          <cell r="Q282">
            <v>2.6163033267403768E-2</v>
          </cell>
          <cell r="R282">
            <v>1.3888197508466704E-2</v>
          </cell>
          <cell r="S282">
            <v>3.8414908292186467E-2</v>
          </cell>
          <cell r="T282">
            <v>-3.5194923742376816E-2</v>
          </cell>
          <cell r="U282">
            <v>3.5948140409954588E-2</v>
          </cell>
          <cell r="V282">
            <v>-2.9356875710565555E-3</v>
          </cell>
          <cell r="W282">
            <v>-1.7297891982814839E-2</v>
          </cell>
          <cell r="X282">
            <v>4.6589086634351018E-2</v>
          </cell>
          <cell r="Y282">
            <v>-6.6595252128873295E-2</v>
          </cell>
          <cell r="Z282">
            <v>1.2196395726472575E-3</v>
          </cell>
          <cell r="AA282">
            <v>6.0746005377873558E-3</v>
          </cell>
          <cell r="AB282">
            <v>-6.788939442135572E-2</v>
          </cell>
          <cell r="AC282">
            <v>2.4829651779464446E-2</v>
          </cell>
          <cell r="AD282">
            <v>-1.3970712730905943E-2</v>
          </cell>
          <cell r="AE282">
            <v>1.9833993384683779E-2</v>
          </cell>
          <cell r="AF282">
            <v>-2.5527153168962202E-2</v>
          </cell>
          <cell r="AG282">
            <v>2.3610837571106991E-2</v>
          </cell>
          <cell r="AH282">
            <v>1.0634405229745847E-2</v>
          </cell>
          <cell r="AI282">
            <v>-2.3349266061886642E-2</v>
          </cell>
          <cell r="AJ282">
            <v>-8.1962893011250371E-4</v>
          </cell>
          <cell r="AK282">
            <v>-2.1328409087331524E-2</v>
          </cell>
          <cell r="AL282">
            <v>1.9219511505929876E-2</v>
          </cell>
          <cell r="AM282">
            <v>5.03990747558275E-3</v>
          </cell>
          <cell r="AN282">
            <v>-4.0258852777457388E-2</v>
          </cell>
          <cell r="AO282">
            <v>1.4817726923907315E-2</v>
          </cell>
          <cell r="AP282">
            <v>5.8126440770384646E-3</v>
          </cell>
          <cell r="AQ282">
            <v>3.9564882098482745E-2</v>
          </cell>
          <cell r="AR282">
            <v>3.956487774848938E-2</v>
          </cell>
          <cell r="AS282">
            <v>3.956487774848938E-2</v>
          </cell>
          <cell r="AT282">
            <v>3.956487774848938E-2</v>
          </cell>
          <cell r="AU282">
            <v>3.956487774848938E-2</v>
          </cell>
          <cell r="AV282">
            <v>3.956487774848938E-2</v>
          </cell>
          <cell r="AW282">
            <v>3.956487774848938E-2</v>
          </cell>
          <cell r="AX282">
            <v>3.956487774848938E-2</v>
          </cell>
          <cell r="AY282">
            <v>3.956487774848938E-2</v>
          </cell>
          <cell r="AZ282">
            <v>3.956487774848938E-2</v>
          </cell>
          <cell r="BA282">
            <v>3.956487774848938E-2</v>
          </cell>
          <cell r="BB282">
            <v>3.956487774848938E-2</v>
          </cell>
          <cell r="BC282">
            <v>3.956487774848938E-2</v>
          </cell>
          <cell r="BD282">
            <v>3.956487774848938E-2</v>
          </cell>
          <cell r="BE282">
            <v>3.956487774848938E-2</v>
          </cell>
          <cell r="BF282">
            <v>3.956487774848938E-2</v>
          </cell>
          <cell r="BG282">
            <v>3.956487774848938E-2</v>
          </cell>
          <cell r="BH282">
            <v>3.956487774848938E-2</v>
          </cell>
          <cell r="BI282">
            <v>3.956487774848938E-2</v>
          </cell>
          <cell r="BJ282">
            <v>3.956487774848938E-2</v>
          </cell>
        </row>
        <row r="283">
          <cell r="B283">
            <v>239</v>
          </cell>
          <cell r="C283" t="str">
            <v>Media y Residencial</v>
          </cell>
          <cell r="E283">
            <v>-0.12234044842251479</v>
          </cell>
          <cell r="F283">
            <v>-2.6362412564136517E-2</v>
          </cell>
          <cell r="G283">
            <v>3.3699541759919183E-2</v>
          </cell>
          <cell r="H283">
            <v>-0.11920125999821807</v>
          </cell>
          <cell r="I283">
            <v>3.2826007174992955E-2</v>
          </cell>
          <cell r="J283">
            <v>7.9780989203213082E-3</v>
          </cell>
          <cell r="K283">
            <v>-6.4624619746307732E-2</v>
          </cell>
          <cell r="L283">
            <v>5.3028622429191818E-2</v>
          </cell>
          <cell r="M283">
            <v>-6.4228657107799347E-2</v>
          </cell>
          <cell r="N283">
            <v>2.3851202896992274E-2</v>
          </cell>
          <cell r="O283">
            <v>-1.6721432410411574E-2</v>
          </cell>
          <cell r="P283">
            <v>-7.1354696071869173E-2</v>
          </cell>
          <cell r="Q283">
            <v>3.2909329446583369E-2</v>
          </cell>
          <cell r="R283">
            <v>1.898114212177554E-2</v>
          </cell>
          <cell r="S283">
            <v>4.6480526843207137E-2</v>
          </cell>
          <cell r="T283">
            <v>-3.5701613180111225E-2</v>
          </cell>
          <cell r="U283">
            <v>4.1358919105592418E-2</v>
          </cell>
          <cell r="V283">
            <v>-1.7744146429521379E-4</v>
          </cell>
          <cell r="W283">
            <v>-1.610435305011837E-2</v>
          </cell>
          <cell r="X283">
            <v>5.1753944547263009E-2</v>
          </cell>
          <cell r="Y283">
            <v>-6.9325258833093151E-2</v>
          </cell>
          <cell r="Z283">
            <v>5.7157266008101004E-4</v>
          </cell>
          <cell r="AA283">
            <v>8.0123643487950424E-3</v>
          </cell>
          <cell r="AB283">
            <v>-7.7127918504053039E-2</v>
          </cell>
          <cell r="AC283">
            <v>2.8726395399882199E-2</v>
          </cell>
          <cell r="AD283">
            <v>-1.4488517224182929E-2</v>
          </cell>
          <cell r="AE283">
            <v>1.9633353802523179E-2</v>
          </cell>
          <cell r="AF283">
            <v>-2.8790421380418985E-2</v>
          </cell>
          <cell r="AG283">
            <v>2.5399104594587385E-2</v>
          </cell>
          <cell r="AH283">
            <v>1.2617461148431097E-2</v>
          </cell>
          <cell r="AI283">
            <v>-2.7448840167731192E-2</v>
          </cell>
          <cell r="AJ283">
            <v>-2.5866869666589798E-3</v>
          </cell>
          <cell r="AK283">
            <v>-2.2402602859364795E-2</v>
          </cell>
          <cell r="AL283">
            <v>2.3142163145128292E-2</v>
          </cell>
          <cell r="AM283">
            <v>6.5454908451096361E-3</v>
          </cell>
          <cell r="AN283">
            <v>-5.4826291022992635E-2</v>
          </cell>
          <cell r="AO283">
            <v>1.6413374603667985E-2</v>
          </cell>
          <cell r="AP283">
            <v>6.3677404630164691E-3</v>
          </cell>
          <cell r="AQ283">
            <v>4.2580120494751239E-2</v>
          </cell>
          <cell r="AR283">
            <v>4.2580097913742065E-2</v>
          </cell>
          <cell r="AS283">
            <v>4.2580097913742065E-2</v>
          </cell>
          <cell r="AT283">
            <v>4.2580097913742065E-2</v>
          </cell>
          <cell r="AU283">
            <v>4.2580097913742065E-2</v>
          </cell>
          <cell r="AV283">
            <v>4.2580097913742065E-2</v>
          </cell>
          <cell r="AW283">
            <v>4.2580097913742065E-2</v>
          </cell>
          <cell r="AX283">
            <v>4.2580097913742065E-2</v>
          </cell>
          <cell r="AY283">
            <v>4.2580097913742065E-2</v>
          </cell>
          <cell r="AZ283">
            <v>4.2580097913742065E-2</v>
          </cell>
          <cell r="BA283">
            <v>4.2580097913742065E-2</v>
          </cell>
          <cell r="BB283">
            <v>4.2580097913742065E-2</v>
          </cell>
          <cell r="BC283">
            <v>4.2580097913742065E-2</v>
          </cell>
          <cell r="BD283">
            <v>4.2580097913742065E-2</v>
          </cell>
          <cell r="BE283">
            <v>4.2580097913742065E-2</v>
          </cell>
          <cell r="BF283">
            <v>4.2580097913742065E-2</v>
          </cell>
          <cell r="BG283">
            <v>4.2580097913742065E-2</v>
          </cell>
          <cell r="BH283">
            <v>4.2580097913742065E-2</v>
          </cell>
          <cell r="BI283">
            <v>4.2580097913742065E-2</v>
          </cell>
          <cell r="BJ283">
            <v>4.2580097913742065E-2</v>
          </cell>
        </row>
        <row r="284">
          <cell r="B284">
            <v>240</v>
          </cell>
          <cell r="C284" t="str">
            <v>De Interés Social</v>
          </cell>
          <cell r="E284">
            <v>-3.7260702174436888E-2</v>
          </cell>
          <cell r="F284">
            <v>-3.6817786459855562E-2</v>
          </cell>
          <cell r="G284">
            <v>1.2601356932650853E-2</v>
          </cell>
          <cell r="H284">
            <v>-0.25305654218246387</v>
          </cell>
          <cell r="I284">
            <v>1.9753607048507871E-2</v>
          </cell>
          <cell r="J284">
            <v>9.0830250889045727E-3</v>
          </cell>
          <cell r="K284">
            <v>-3.2708592969558581E-2</v>
          </cell>
          <cell r="L284">
            <v>4.4651903522346936E-2</v>
          </cell>
          <cell r="M284">
            <v>-5.2511872945500138E-2</v>
          </cell>
          <cell r="N284">
            <v>3.2930359490467354E-2</v>
          </cell>
          <cell r="O284">
            <v>-1.4267170614573055E-3</v>
          </cell>
          <cell r="P284">
            <v>-7.5600429718517326E-2</v>
          </cell>
          <cell r="Q284">
            <v>-8.8782807829651533E-4</v>
          </cell>
          <cell r="R284">
            <v>-5.1419779647125519E-3</v>
          </cell>
          <cell r="S284">
            <v>1.1443278188896511E-2</v>
          </cell>
          <cell r="T284">
            <v>-3.0502260939952119E-2</v>
          </cell>
          <cell r="U284">
            <v>1.6654282414380328E-2</v>
          </cell>
          <cell r="V284">
            <v>-1.2303184621385854E-2</v>
          </cell>
          <cell r="W284">
            <v>-1.790457351415109E-2</v>
          </cell>
          <cell r="X284">
            <v>2.1135758918889525E-2</v>
          </cell>
          <cell r="Y284">
            <v>-5.4535916297269726E-2</v>
          </cell>
          <cell r="Z284">
            <v>3.5174314685834096E-3</v>
          </cell>
          <cell r="AA284">
            <v>1.2921079334204943E-5</v>
          </cell>
          <cell r="AB284">
            <v>-3.4573675653306102E-2</v>
          </cell>
          <cell r="AC284">
            <v>8.4623003341254277E-3</v>
          </cell>
          <cell r="AD284">
            <v>-1.3242020751797812E-2</v>
          </cell>
          <cell r="AE284">
            <v>1.7388644323529379E-2</v>
          </cell>
          <cell r="AF284">
            <v>-1.5190157704871976E-2</v>
          </cell>
          <cell r="AG284">
            <v>1.4571849035522277E-2</v>
          </cell>
          <cell r="AH284">
            <v>6.8549197737022283E-4</v>
          </cell>
          <cell r="AI284">
            <v>-1.0445027108106686E-2</v>
          </cell>
          <cell r="AJ284">
            <v>3.2712166717150382E-3</v>
          </cell>
          <cell r="AK284">
            <v>-1.6691188701318749E-2</v>
          </cell>
          <cell r="AL284">
            <v>1.8785775918604419E-3</v>
          </cell>
          <cell r="AM284">
            <v>3.1428754643494927E-3</v>
          </cell>
          <cell r="AN284">
            <v>6.9348652946384925E-3</v>
          </cell>
          <cell r="AO284">
            <v>5.9569949802983357E-3</v>
          </cell>
          <cell r="AP284">
            <v>4.6007639066675265E-4</v>
          </cell>
          <cell r="AQ284">
            <v>2.0817553589110971E-2</v>
          </cell>
          <cell r="AR284">
            <v>2.0817548036575317E-2</v>
          </cell>
          <cell r="AS284">
            <v>2.0817548036575317E-2</v>
          </cell>
          <cell r="AT284">
            <v>2.0817548036575317E-2</v>
          </cell>
          <cell r="AU284">
            <v>2.0817548036575317E-2</v>
          </cell>
          <cell r="AV284">
            <v>2.0817548036575317E-2</v>
          </cell>
          <cell r="AW284">
            <v>2.0817548036575317E-2</v>
          </cell>
          <cell r="AX284">
            <v>2.0817548036575317E-2</v>
          </cell>
          <cell r="AY284">
            <v>2.0817548036575317E-2</v>
          </cell>
          <cell r="AZ284">
            <v>2.0817548036575317E-2</v>
          </cell>
          <cell r="BA284">
            <v>2.0817548036575317E-2</v>
          </cell>
          <cell r="BB284">
            <v>2.0817548036575317E-2</v>
          </cell>
          <cell r="BC284">
            <v>2.0817548036575317E-2</v>
          </cell>
          <cell r="BD284">
            <v>2.0817548036575317E-2</v>
          </cell>
          <cell r="BE284">
            <v>2.0817548036575317E-2</v>
          </cell>
          <cell r="BF284">
            <v>2.0817548036575317E-2</v>
          </cell>
          <cell r="BG284">
            <v>2.0817548036575317E-2</v>
          </cell>
          <cell r="BH284">
            <v>2.0817548036575317E-2</v>
          </cell>
          <cell r="BI284">
            <v>2.0817548036575317E-2</v>
          </cell>
          <cell r="BJ284">
            <v>2.0817548036575317E-2</v>
          </cell>
        </row>
        <row r="286">
          <cell r="B286" t="str">
            <v>Pérdida Esperada (%)</v>
          </cell>
        </row>
        <row r="287">
          <cell r="B287">
            <v>241</v>
          </cell>
          <cell r="C287" t="str">
            <v>Cartera de Crédito Total</v>
          </cell>
          <cell r="E287">
            <v>1.3592438153522263E-3</v>
          </cell>
          <cell r="F287">
            <v>9.3329411449785682E-4</v>
          </cell>
          <cell r="G287">
            <v>1.5154051273073635E-3</v>
          </cell>
          <cell r="H287">
            <v>9.4431848637823584E-4</v>
          </cell>
          <cell r="I287">
            <v>2.3884057783038481E-4</v>
          </cell>
          <cell r="J287">
            <v>8.5392237663138582E-4</v>
          </cell>
          <cell r="K287">
            <v>-4.5583067716190029E-4</v>
          </cell>
          <cell r="L287">
            <v>8.0499740543060055E-4</v>
          </cell>
          <cell r="M287">
            <v>2.0117197942141896E-5</v>
          </cell>
          <cell r="N287">
            <v>-4.5781592261967263E-3</v>
          </cell>
          <cell r="O287">
            <v>2.2873064238704971E-4</v>
          </cell>
          <cell r="P287">
            <v>3.9520859656905216E-4</v>
          </cell>
          <cell r="Q287">
            <v>4.3071041119614739E-4</v>
          </cell>
          <cell r="R287">
            <v>8.9326785106550594E-4</v>
          </cell>
          <cell r="S287">
            <v>-2.2635658825168048E-6</v>
          </cell>
          <cell r="T287">
            <v>4.8905956313810561E-4</v>
          </cell>
          <cell r="U287">
            <v>5.4771966728710958E-4</v>
          </cell>
          <cell r="V287">
            <v>7.5540129812718543E-4</v>
          </cell>
          <cell r="W287">
            <v>-1.5277721105376452E-4</v>
          </cell>
          <cell r="X287">
            <v>-1.2454488347511949E-3</v>
          </cell>
          <cell r="Y287">
            <v>1.0782832043703117E-3</v>
          </cell>
          <cell r="Z287">
            <v>-8.2658226038209021E-4</v>
          </cell>
          <cell r="AA287">
            <v>1.5283926220963431E-3</v>
          </cell>
          <cell r="AB287">
            <v>-2.8307838472939328E-4</v>
          </cell>
          <cell r="AC287">
            <v>-1.6653321852770214E-3</v>
          </cell>
          <cell r="AD287">
            <v>-5.7822282240379413E-4</v>
          </cell>
          <cell r="AE287">
            <v>4.6178938950109522E-4</v>
          </cell>
          <cell r="AF287">
            <v>9.8362162105269241E-4</v>
          </cell>
          <cell r="AG287">
            <v>-5.5031864161773913E-4</v>
          </cell>
          <cell r="AH287">
            <v>-7.0376277289252442E-4</v>
          </cell>
          <cell r="AI287">
            <v>3.2441816025280401E-4</v>
          </cell>
          <cell r="AJ287">
            <v>-4.596779069012541E-4</v>
          </cell>
          <cell r="AK287">
            <v>-1.1945201074974945E-3</v>
          </cell>
          <cell r="AL287">
            <v>-1.9136898529669918E-3</v>
          </cell>
          <cell r="AM287">
            <v>-2.6041012253439494E-4</v>
          </cell>
          <cell r="AN287">
            <v>-3.4397473856273564E-4</v>
          </cell>
          <cell r="AO287">
            <v>-6.7208847382219106E-6</v>
          </cell>
          <cell r="AP287">
            <v>-7.6277473481781155E-5</v>
          </cell>
          <cell r="AQ287">
            <v>-4.1545077883629183E-4</v>
          </cell>
          <cell r="AR287">
            <v>-4.1545066051185131E-4</v>
          </cell>
          <cell r="AS287">
            <v>-4.1545066051185131E-4</v>
          </cell>
          <cell r="AT287">
            <v>-4.1545066051185131E-4</v>
          </cell>
          <cell r="AU287">
            <v>-4.1545066051185131E-4</v>
          </cell>
          <cell r="AV287">
            <v>-4.1545066051185131E-4</v>
          </cell>
          <cell r="AW287">
            <v>-4.1545066051185131E-4</v>
          </cell>
          <cell r="AX287">
            <v>-4.1545066051185131E-4</v>
          </cell>
          <cell r="AY287">
            <v>-4.1545066051185131E-4</v>
          </cell>
          <cell r="AZ287">
            <v>-4.1545066051185131E-4</v>
          </cell>
          <cell r="BA287">
            <v>-4.1545066051185131E-4</v>
          </cell>
          <cell r="BB287">
            <v>-4.1545066051185131E-4</v>
          </cell>
          <cell r="BC287">
            <v>-4.1545066051185131E-4</v>
          </cell>
          <cell r="BD287">
            <v>-4.1545066051185131E-4</v>
          </cell>
          <cell r="BE287">
            <v>-4.1545066051185131E-4</v>
          </cell>
          <cell r="BF287">
            <v>-4.1545066051185131E-4</v>
          </cell>
          <cell r="BG287">
            <v>-4.1545066051185131E-4</v>
          </cell>
          <cell r="BH287">
            <v>-4.1545066051185131E-4</v>
          </cell>
          <cell r="BI287">
            <v>-4.1545066051185131E-4</v>
          </cell>
          <cell r="BJ287">
            <v>-4.1545066051185131E-4</v>
          </cell>
        </row>
        <row r="288">
          <cell r="B288">
            <v>242</v>
          </cell>
          <cell r="C288" t="str">
            <v>Cartera Comercial</v>
          </cell>
          <cell r="E288">
            <v>1.6223513132677878E-3</v>
          </cell>
          <cell r="F288">
            <v>2.7165580418169258E-4</v>
          </cell>
          <cell r="G288">
            <v>8.7299872017080477E-4</v>
          </cell>
          <cell r="H288">
            <v>3.8649602770019983E-4</v>
          </cell>
          <cell r="I288">
            <v>-4.8738719299808858E-4</v>
          </cell>
          <cell r="J288">
            <v>7.770294322117198E-4</v>
          </cell>
          <cell r="K288">
            <v>-1.1709326642020436E-3</v>
          </cell>
          <cell r="L288">
            <v>-1.2553193153292536E-4</v>
          </cell>
          <cell r="M288">
            <v>-4.1293436826403754E-4</v>
          </cell>
          <cell r="N288">
            <v>-1.7981106530341635E-3</v>
          </cell>
          <cell r="O288">
            <v>2.3690849200257852E-4</v>
          </cell>
          <cell r="P288">
            <v>-4.3136092963625555E-5</v>
          </cell>
          <cell r="Q288">
            <v>3.0289051264880892E-4</v>
          </cell>
          <cell r="R288">
            <v>2.2239312986242418E-4</v>
          </cell>
          <cell r="S288">
            <v>1.8393711747211744E-5</v>
          </cell>
          <cell r="T288">
            <v>-1.4055512957544813E-4</v>
          </cell>
          <cell r="U288">
            <v>8.4392425949843947E-5</v>
          </cell>
          <cell r="V288">
            <v>8.5811541417374348E-5</v>
          </cell>
          <cell r="W288">
            <v>-6.6244593158382159E-4</v>
          </cell>
          <cell r="X288">
            <v>2.2398746082748569E-4</v>
          </cell>
          <cell r="Y288">
            <v>8.1708612103877781E-4</v>
          </cell>
          <cell r="Z288">
            <v>-1.2723447706314769E-3</v>
          </cell>
          <cell r="AA288">
            <v>2.4942556435590332E-4</v>
          </cell>
          <cell r="AB288">
            <v>-2.1182399565183863E-4</v>
          </cell>
          <cell r="AC288">
            <v>-1.1686410714085577E-3</v>
          </cell>
          <cell r="AD288">
            <v>-1.338070607260107E-4</v>
          </cell>
          <cell r="AE288">
            <v>3.703346917964985E-4</v>
          </cell>
          <cell r="AF288">
            <v>4.0322767208532881E-3</v>
          </cell>
          <cell r="AG288">
            <v>3.3884043370616471E-4</v>
          </cell>
          <cell r="AH288">
            <v>-6.0497220939813648E-4</v>
          </cell>
          <cell r="AI288">
            <v>-6.6646382753484182E-4</v>
          </cell>
          <cell r="AJ288">
            <v>-6.1176282378436891E-4</v>
          </cell>
          <cell r="AK288">
            <v>-1.40625531540476E-3</v>
          </cell>
          <cell r="AL288">
            <v>-8.7451565397036676E-4</v>
          </cell>
          <cell r="AM288">
            <v>-2.1860669159123186E-4</v>
          </cell>
          <cell r="AN288">
            <v>-9.6594562909661785E-5</v>
          </cell>
          <cell r="AO288">
            <v>9.6097053820930201E-5</v>
          </cell>
          <cell r="AP288">
            <v>-7.5205707661420845E-4</v>
          </cell>
          <cell r="AQ288">
            <v>-2.7159250094640174E-4</v>
          </cell>
          <cell r="AR288">
            <v>-2.7159228920936584E-4</v>
          </cell>
          <cell r="AS288">
            <v>-2.7159228920936584E-4</v>
          </cell>
          <cell r="AT288">
            <v>-2.7159228920936584E-4</v>
          </cell>
          <cell r="AU288">
            <v>-2.7159228920936584E-4</v>
          </cell>
          <cell r="AV288">
            <v>-2.7159228920936584E-4</v>
          </cell>
          <cell r="AW288">
            <v>-2.7159228920936584E-4</v>
          </cell>
          <cell r="AX288">
            <v>-2.7159228920936584E-4</v>
          </cell>
          <cell r="AY288">
            <v>-2.7159228920936584E-4</v>
          </cell>
          <cell r="AZ288">
            <v>-2.7159228920936584E-4</v>
          </cell>
          <cell r="BA288">
            <v>-2.7159228920936584E-4</v>
          </cell>
          <cell r="BB288">
            <v>-2.7159228920936584E-4</v>
          </cell>
          <cell r="BC288">
            <v>-2.7159228920936584E-4</v>
          </cell>
          <cell r="BD288">
            <v>-2.7159228920936584E-4</v>
          </cell>
          <cell r="BE288">
            <v>-2.7159228920936584E-4</v>
          </cell>
          <cell r="BF288">
            <v>-2.7159228920936584E-4</v>
          </cell>
          <cell r="BG288">
            <v>-2.7159228920936584E-4</v>
          </cell>
          <cell r="BH288">
            <v>-2.7159228920936584E-4</v>
          </cell>
          <cell r="BI288">
            <v>-2.7159228920936584E-4</v>
          </cell>
          <cell r="BJ288">
            <v>-2.7159228920936584E-4</v>
          </cell>
        </row>
        <row r="289">
          <cell r="B289">
            <v>243</v>
          </cell>
          <cell r="C289" t="str">
            <v>Cartera Empresas</v>
          </cell>
          <cell r="E289">
            <v>2.0446688275485812E-3</v>
          </cell>
          <cell r="F289">
            <v>3.1474200642897868E-4</v>
          </cell>
          <cell r="G289">
            <v>1.2992438275247105E-3</v>
          </cell>
          <cell r="H289">
            <v>2.9806740634338164E-4</v>
          </cell>
          <cell r="I289">
            <v>-5.191922832964227E-4</v>
          </cell>
          <cell r="J289">
            <v>8.3515097270400393E-4</v>
          </cell>
          <cell r="K289">
            <v>-2.2714737807899947E-3</v>
          </cell>
          <cell r="L289">
            <v>-2.6233823915306625E-4</v>
          </cell>
          <cell r="M289">
            <v>-7.068973652039727E-4</v>
          </cell>
          <cell r="N289">
            <v>-9.5019433821376745E-4</v>
          </cell>
          <cell r="O289">
            <v>5.4805315159378934E-4</v>
          </cell>
          <cell r="P289">
            <v>-3.9875042508175779E-5</v>
          </cell>
          <cell r="Q289">
            <v>4.9877144038905363E-4</v>
          </cell>
          <cell r="R289">
            <v>3.0075109929814797E-4</v>
          </cell>
          <cell r="S289">
            <v>-2.7543500448548586E-4</v>
          </cell>
          <cell r="T289">
            <v>-4.2440130167606047E-4</v>
          </cell>
          <cell r="U289">
            <v>-4.2090412109817288E-4</v>
          </cell>
          <cell r="V289">
            <v>-3.1543175350888172E-4</v>
          </cell>
          <cell r="W289">
            <v>-1.1048654080095359E-3</v>
          </cell>
          <cell r="X289">
            <v>1.4976552932702281E-4</v>
          </cell>
          <cell r="Y289">
            <v>8.6366769348105582E-4</v>
          </cell>
          <cell r="Z289">
            <v>-1.924345086052253E-3</v>
          </cell>
          <cell r="AA289">
            <v>5.0822162556803108E-4</v>
          </cell>
          <cell r="AB289">
            <v>-3.3719823824914646E-4</v>
          </cell>
          <cell r="AC289">
            <v>-1.324236037139527E-3</v>
          </cell>
          <cell r="AD289">
            <v>-5.805269401462157E-4</v>
          </cell>
          <cell r="AE289">
            <v>1.2033953633678804E-4</v>
          </cell>
          <cell r="AF289">
            <v>5.1382053262552831E-3</v>
          </cell>
          <cell r="AG289">
            <v>-2.7378779423466518E-4</v>
          </cell>
          <cell r="AH289">
            <v>-4.3978686315575971E-4</v>
          </cell>
          <cell r="AI289">
            <v>-3.9465591521683011E-4</v>
          </cell>
          <cell r="AJ289">
            <v>-5.8685629150913299E-4</v>
          </cell>
          <cell r="AK289">
            <v>-1.9680588695712917E-3</v>
          </cell>
          <cell r="AL289">
            <v>-4.3744724215664596E-4</v>
          </cell>
          <cell r="AM289">
            <v>-3.1277593280530647E-4</v>
          </cell>
          <cell r="AN289">
            <v>-2.2813891098070679E-4</v>
          </cell>
          <cell r="AO289">
            <v>-4.8062319395990316E-6</v>
          </cell>
          <cell r="AP289">
            <v>-9.7541935034268015E-4</v>
          </cell>
          <cell r="AQ289">
            <v>-3.4065429367616945E-4</v>
          </cell>
          <cell r="AR289">
            <v>-3.40654281899333E-4</v>
          </cell>
          <cell r="AS289">
            <v>-3.40654281899333E-4</v>
          </cell>
          <cell r="AT289">
            <v>-3.40654281899333E-4</v>
          </cell>
          <cell r="AU289">
            <v>-3.40654281899333E-4</v>
          </cell>
          <cell r="AV289">
            <v>-3.40654281899333E-4</v>
          </cell>
          <cell r="AW289">
            <v>-3.40654281899333E-4</v>
          </cell>
          <cell r="AX289">
            <v>-3.40654281899333E-4</v>
          </cell>
          <cell r="AY289">
            <v>-3.40654281899333E-4</v>
          </cell>
          <cell r="AZ289">
            <v>-3.40654281899333E-4</v>
          </cell>
          <cell r="BA289">
            <v>-3.40654281899333E-4</v>
          </cell>
          <cell r="BB289">
            <v>-3.40654281899333E-4</v>
          </cell>
          <cell r="BC289">
            <v>-3.40654281899333E-4</v>
          </cell>
          <cell r="BD289">
            <v>-3.40654281899333E-4</v>
          </cell>
          <cell r="BE289">
            <v>-3.40654281899333E-4</v>
          </cell>
          <cell r="BF289">
            <v>-3.40654281899333E-4</v>
          </cell>
          <cell r="BG289">
            <v>-3.40654281899333E-4</v>
          </cell>
          <cell r="BH289">
            <v>-3.40654281899333E-4</v>
          </cell>
          <cell r="BI289">
            <v>-3.40654281899333E-4</v>
          </cell>
          <cell r="BJ289">
            <v>-3.40654281899333E-4</v>
          </cell>
        </row>
        <row r="290">
          <cell r="B290">
            <v>244</v>
          </cell>
          <cell r="C290" t="str">
            <v>Cartera Entidades Financieras</v>
          </cell>
          <cell r="E290">
            <v>8.3183687758961802E-4</v>
          </cell>
          <cell r="F290">
            <v>6.6579889861773968E-4</v>
          </cell>
          <cell r="G290">
            <v>-4.7412776165042456E-4</v>
          </cell>
          <cell r="H290">
            <v>1.2086701461773621E-3</v>
          </cell>
          <cell r="I290">
            <v>-1.9414027177348976E-3</v>
          </cell>
          <cell r="J290">
            <v>8.0837908309039364E-5</v>
          </cell>
          <cell r="K290">
            <v>-7.9349165999795246E-4</v>
          </cell>
          <cell r="L290">
            <v>1.8359545175728985E-3</v>
          </cell>
          <cell r="M290">
            <v>4.237837931314152E-4</v>
          </cell>
          <cell r="N290">
            <v>1.0041370447950327E-3</v>
          </cell>
          <cell r="O290">
            <v>-4.1014526687251432E-4</v>
          </cell>
          <cell r="P290">
            <v>-1.021447604050419E-3</v>
          </cell>
          <cell r="Q290">
            <v>6.9131306756486585E-5</v>
          </cell>
          <cell r="R290">
            <v>6.0161596122565789E-5</v>
          </cell>
          <cell r="S290">
            <v>-1.8032973425102256E-3</v>
          </cell>
          <cell r="T290">
            <v>-7.7606266300084097E-4</v>
          </cell>
          <cell r="U290">
            <v>1.5922726932654441E-2</v>
          </cell>
          <cell r="V290">
            <v>8.1415836691068194E-3</v>
          </cell>
          <cell r="W290">
            <v>-5.8882545594603451E-3</v>
          </cell>
          <cell r="X290">
            <v>3.4705671021723304E-3</v>
          </cell>
          <cell r="Y290">
            <v>-4.4816226503681389E-4</v>
          </cell>
          <cell r="Z290">
            <v>6.9600767463082192E-4</v>
          </cell>
          <cell r="AA290">
            <v>4.202315001534257E-5</v>
          </cell>
          <cell r="AB290">
            <v>2.871539187743577E-3</v>
          </cell>
          <cell r="AC290">
            <v>-9.8987130939617723E-3</v>
          </cell>
          <cell r="AD290">
            <v>9.4141896723995214E-3</v>
          </cell>
          <cell r="AE290">
            <v>-1.729908653395347E-3</v>
          </cell>
          <cell r="AF290">
            <v>-4.6648181923103181E-3</v>
          </cell>
          <cell r="AG290">
            <v>2.8418911254155001E-3</v>
          </cell>
          <cell r="AH290">
            <v>-4.6950695019819348E-3</v>
          </cell>
          <cell r="AI290">
            <v>2.7359684270541959E-3</v>
          </cell>
          <cell r="AJ290">
            <v>-1.3247387339670978E-3</v>
          </cell>
          <cell r="AK290">
            <v>-2.1171601298063461E-3</v>
          </cell>
          <cell r="AL290">
            <v>-1.1034407604641638E-2</v>
          </cell>
          <cell r="AM290">
            <v>1.7337344696397236E-3</v>
          </cell>
          <cell r="AN290">
            <v>4.2203749926572089E-3</v>
          </cell>
          <cell r="AO290">
            <v>-7.0007852897728193E-4</v>
          </cell>
          <cell r="AP290">
            <v>-2.7005762297416767E-3</v>
          </cell>
          <cell r="AQ290">
            <v>-1.7728403845943316E-3</v>
          </cell>
          <cell r="AR290">
            <v>-1.7728395760059357E-3</v>
          </cell>
          <cell r="AS290">
            <v>-1.7728395760059357E-3</v>
          </cell>
          <cell r="AT290">
            <v>-1.7728395760059357E-3</v>
          </cell>
          <cell r="AU290">
            <v>-1.7728395760059357E-3</v>
          </cell>
          <cell r="AV290">
            <v>-1.7728395760059357E-3</v>
          </cell>
          <cell r="AW290">
            <v>-1.7728395760059357E-3</v>
          </cell>
          <cell r="AX290">
            <v>-1.7728395760059357E-3</v>
          </cell>
          <cell r="AY290">
            <v>-1.7728395760059357E-3</v>
          </cell>
          <cell r="AZ290">
            <v>-1.7728395760059357E-3</v>
          </cell>
          <cell r="BA290">
            <v>-1.7728395760059357E-3</v>
          </cell>
          <cell r="BB290">
            <v>-1.7728395760059357E-3</v>
          </cell>
          <cell r="BC290">
            <v>-1.7728395760059357E-3</v>
          </cell>
          <cell r="BD290">
            <v>-1.7728395760059357E-3</v>
          </cell>
          <cell r="BE290">
            <v>-1.7728395760059357E-3</v>
          </cell>
          <cell r="BF290">
            <v>-1.7728395760059357E-3</v>
          </cell>
          <cell r="BG290">
            <v>-1.7728395760059357E-3</v>
          </cell>
          <cell r="BH290">
            <v>-1.7728395760059357E-3</v>
          </cell>
          <cell r="BI290">
            <v>-1.7728395760059357E-3</v>
          </cell>
          <cell r="BJ290">
            <v>-1.7728395760059357E-3</v>
          </cell>
        </row>
        <row r="291">
          <cell r="B291">
            <v>245</v>
          </cell>
          <cell r="C291" t="str">
            <v>Cartera Bancarias</v>
          </cell>
          <cell r="E291">
            <v>0</v>
          </cell>
          <cell r="F291">
            <v>0</v>
          </cell>
          <cell r="G291">
            <v>0</v>
          </cell>
          <cell r="H291">
            <v>0</v>
          </cell>
          <cell r="I291">
            <v>0</v>
          </cell>
          <cell r="J291">
            <v>0</v>
          </cell>
          <cell r="K291">
            <v>0</v>
          </cell>
          <cell r="L291">
            <v>0</v>
          </cell>
          <cell r="M291">
            <v>0</v>
          </cell>
          <cell r="N291">
            <v>0</v>
          </cell>
          <cell r="O291">
            <v>0</v>
          </cell>
          <cell r="P291">
            <v>0</v>
          </cell>
          <cell r="Q291">
            <v>0</v>
          </cell>
          <cell r="R291">
            <v>0</v>
          </cell>
          <cell r="S291">
            <v>0</v>
          </cell>
          <cell r="T291">
            <v>0</v>
          </cell>
          <cell r="U291">
            <v>0</v>
          </cell>
          <cell r="V291">
            <v>0</v>
          </cell>
          <cell r="W291">
            <v>0</v>
          </cell>
          <cell r="X291">
            <v>0</v>
          </cell>
          <cell r="Y291">
            <v>0</v>
          </cell>
          <cell r="Z291">
            <v>0</v>
          </cell>
          <cell r="AA291">
            <v>0</v>
          </cell>
          <cell r="AB291">
            <v>0</v>
          </cell>
          <cell r="AC291">
            <v>0</v>
          </cell>
          <cell r="AD291">
            <v>0</v>
          </cell>
          <cell r="AE291">
            <v>0</v>
          </cell>
          <cell r="AF291">
            <v>0</v>
          </cell>
          <cell r="AG291">
            <v>0</v>
          </cell>
          <cell r="AH291">
            <v>0</v>
          </cell>
          <cell r="AI291">
            <v>0</v>
          </cell>
          <cell r="AJ291">
            <v>0</v>
          </cell>
          <cell r="AK291">
            <v>0</v>
          </cell>
          <cell r="AL291">
            <v>0</v>
          </cell>
          <cell r="AM291">
            <v>0</v>
          </cell>
          <cell r="AN291">
            <v>0</v>
          </cell>
          <cell r="AO291">
            <v>0</v>
          </cell>
          <cell r="AP291">
            <v>0</v>
          </cell>
          <cell r="AQ291">
            <v>0</v>
          </cell>
          <cell r="AR291">
            <v>0</v>
          </cell>
          <cell r="AS291">
            <v>0</v>
          </cell>
          <cell r="AT291">
            <v>0</v>
          </cell>
          <cell r="AU291">
            <v>0</v>
          </cell>
          <cell r="AV291">
            <v>0</v>
          </cell>
          <cell r="AW291">
            <v>0</v>
          </cell>
          <cell r="AX291">
            <v>0</v>
          </cell>
          <cell r="AY291">
            <v>0</v>
          </cell>
          <cell r="AZ291">
            <v>0</v>
          </cell>
          <cell r="BA291">
            <v>0</v>
          </cell>
          <cell r="BB291">
            <v>0</v>
          </cell>
          <cell r="BC291">
            <v>0</v>
          </cell>
          <cell r="BD291">
            <v>0</v>
          </cell>
          <cell r="BE291">
            <v>0</v>
          </cell>
          <cell r="BF291">
            <v>0</v>
          </cell>
          <cell r="BG291">
            <v>0</v>
          </cell>
          <cell r="BH291">
            <v>0</v>
          </cell>
          <cell r="BI291">
            <v>0</v>
          </cell>
          <cell r="BJ291">
            <v>0</v>
          </cell>
        </row>
        <row r="292">
          <cell r="B292">
            <v>246</v>
          </cell>
          <cell r="C292" t="str">
            <v>Cartera No Bancarias</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0</v>
          </cell>
          <cell r="AC292">
            <v>0</v>
          </cell>
          <cell r="AD292">
            <v>0</v>
          </cell>
          <cell r="AE292">
            <v>0</v>
          </cell>
          <cell r="AF292">
            <v>0</v>
          </cell>
          <cell r="AG292">
            <v>0</v>
          </cell>
          <cell r="AH292">
            <v>0</v>
          </cell>
          <cell r="AI292">
            <v>0</v>
          </cell>
          <cell r="AJ292">
            <v>0</v>
          </cell>
          <cell r="AK292">
            <v>0</v>
          </cell>
          <cell r="AL292">
            <v>0</v>
          </cell>
          <cell r="AM292">
            <v>0</v>
          </cell>
          <cell r="AN292">
            <v>0</v>
          </cell>
          <cell r="AO292">
            <v>0</v>
          </cell>
          <cell r="AP292">
            <v>0</v>
          </cell>
          <cell r="AQ292">
            <v>0</v>
          </cell>
          <cell r="AR292">
            <v>0</v>
          </cell>
          <cell r="AS292">
            <v>0</v>
          </cell>
          <cell r="AT292">
            <v>0</v>
          </cell>
          <cell r="AU292">
            <v>0</v>
          </cell>
          <cell r="AV292">
            <v>0</v>
          </cell>
          <cell r="AW292">
            <v>0</v>
          </cell>
          <cell r="AX292">
            <v>0</v>
          </cell>
          <cell r="AY292">
            <v>0</v>
          </cell>
          <cell r="AZ292">
            <v>0</v>
          </cell>
          <cell r="BA292">
            <v>0</v>
          </cell>
          <cell r="BB292">
            <v>0</v>
          </cell>
          <cell r="BC292">
            <v>0</v>
          </cell>
          <cell r="BD292">
            <v>0</v>
          </cell>
          <cell r="BE292">
            <v>0</v>
          </cell>
          <cell r="BF292">
            <v>0</v>
          </cell>
          <cell r="BG292">
            <v>0</v>
          </cell>
          <cell r="BH292">
            <v>0</v>
          </cell>
          <cell r="BI292">
            <v>0</v>
          </cell>
          <cell r="BJ292">
            <v>0</v>
          </cell>
        </row>
        <row r="293">
          <cell r="B293">
            <v>247</v>
          </cell>
          <cell r="C293" t="str">
            <v>Cartera Entidades Gubernamentales</v>
          </cell>
          <cell r="E293">
            <v>5.1621009035759859E-4</v>
          </cell>
          <cell r="F293">
            <v>3.5355337338094373E-4</v>
          </cell>
          <cell r="G293">
            <v>7.7496436168024256E-5</v>
          </cell>
          <cell r="H293">
            <v>-6.6696951525116021E-4</v>
          </cell>
          <cell r="I293">
            <v>8.2308472423440332E-5</v>
          </cell>
          <cell r="J293">
            <v>1.0303460070157462E-3</v>
          </cell>
          <cell r="K293">
            <v>6.8552418197732889E-4</v>
          </cell>
          <cell r="L293">
            <v>2.6702766588029142E-5</v>
          </cell>
          <cell r="M293">
            <v>9.6766417520348022E-5</v>
          </cell>
          <cell r="N293">
            <v>-3.2816365584718687E-3</v>
          </cell>
          <cell r="O293">
            <v>1.8259431883519903E-4</v>
          </cell>
          <cell r="P293">
            <v>-1.4042816008247652E-5</v>
          </cell>
          <cell r="Q293">
            <v>-1.2073044103383303E-4</v>
          </cell>
          <cell r="R293">
            <v>-4.5080326402011615E-5</v>
          </cell>
          <cell r="S293">
            <v>2.1686296442051389E-6</v>
          </cell>
          <cell r="T293">
            <v>1.0018393554901278E-3</v>
          </cell>
          <cell r="U293">
            <v>-4.5799410153414804E-4</v>
          </cell>
          <cell r="V293">
            <v>3.8603168213910757E-4</v>
          </cell>
          <cell r="W293">
            <v>7.5631797183435285E-4</v>
          </cell>
          <cell r="X293">
            <v>-3.1392365916008309E-5</v>
          </cell>
          <cell r="Y293">
            <v>2.9382557162592471E-4</v>
          </cell>
          <cell r="Z293">
            <v>4.0900778035624953E-4</v>
          </cell>
          <cell r="AA293">
            <v>-3.7486513566044061E-4</v>
          </cell>
          <cell r="AB293">
            <v>-4.120188158948327E-4</v>
          </cell>
          <cell r="AC293">
            <v>1.0863902541179919E-4</v>
          </cell>
          <cell r="AD293">
            <v>1.068538124001147E-4</v>
          </cell>
          <cell r="AE293">
            <v>1.0764340581308788E-3</v>
          </cell>
          <cell r="AF293">
            <v>1.5406608250477394E-3</v>
          </cell>
          <cell r="AG293">
            <v>1.3458641407088339E-3</v>
          </cell>
          <cell r="AH293">
            <v>-3.406977062266562E-4</v>
          </cell>
          <cell r="AI293">
            <v>-1.2495064992473631E-3</v>
          </cell>
          <cell r="AJ293">
            <v>-9.5070279128416611E-4</v>
          </cell>
          <cell r="AK293">
            <v>-9.0097527280348644E-5</v>
          </cell>
          <cell r="AL293">
            <v>-9.6106314738811805E-4</v>
          </cell>
          <cell r="AM293">
            <v>-8.9170045187676912E-5</v>
          </cell>
          <cell r="AN293">
            <v>-2.269329624971575E-4</v>
          </cell>
          <cell r="AO293">
            <v>8.0235467678560143E-4</v>
          </cell>
          <cell r="AP293">
            <v>7.6576108540931526E-5</v>
          </cell>
          <cell r="AQ293">
            <v>-5.1995094016189791E-5</v>
          </cell>
          <cell r="AR293">
            <v>-5.1995069952681661E-5</v>
          </cell>
          <cell r="AS293">
            <v>-5.1995069952681661E-5</v>
          </cell>
          <cell r="AT293">
            <v>-5.1995069952681661E-5</v>
          </cell>
          <cell r="AU293">
            <v>-5.1995069952681661E-5</v>
          </cell>
          <cell r="AV293">
            <v>-5.1995069952681661E-5</v>
          </cell>
          <cell r="AW293">
            <v>-5.1995069952681661E-5</v>
          </cell>
          <cell r="AX293">
            <v>-5.1995069952681661E-5</v>
          </cell>
          <cell r="AY293">
            <v>-5.1995069952681661E-5</v>
          </cell>
          <cell r="AZ293">
            <v>-5.1995069952681661E-5</v>
          </cell>
          <cell r="BA293">
            <v>-5.1995069952681661E-5</v>
          </cell>
          <cell r="BB293">
            <v>-5.1995069952681661E-5</v>
          </cell>
          <cell r="BC293">
            <v>-5.1995069952681661E-5</v>
          </cell>
          <cell r="BD293">
            <v>-5.1995069952681661E-5</v>
          </cell>
          <cell r="BE293">
            <v>-5.1995069952681661E-5</v>
          </cell>
          <cell r="BF293">
            <v>-5.1995069952681661E-5</v>
          </cell>
          <cell r="BG293">
            <v>-5.1995069952681661E-5</v>
          </cell>
          <cell r="BH293">
            <v>-5.1995069952681661E-5</v>
          </cell>
          <cell r="BI293">
            <v>-5.1995069952681661E-5</v>
          </cell>
          <cell r="BJ293">
            <v>-5.1995069952681661E-5</v>
          </cell>
        </row>
        <row r="294">
          <cell r="B294">
            <v>248</v>
          </cell>
          <cell r="C294" t="str">
            <v>Cartera Estados y Municipios</v>
          </cell>
          <cell r="E294">
            <v>0</v>
          </cell>
          <cell r="F294">
            <v>0</v>
          </cell>
          <cell r="G294">
            <v>0</v>
          </cell>
          <cell r="H294">
            <v>0</v>
          </cell>
          <cell r="I294">
            <v>0</v>
          </cell>
          <cell r="J294">
            <v>0</v>
          </cell>
          <cell r="K294">
            <v>0</v>
          </cell>
          <cell r="L294">
            <v>0</v>
          </cell>
          <cell r="M294">
            <v>0</v>
          </cell>
          <cell r="N294">
            <v>0</v>
          </cell>
          <cell r="O294">
            <v>0</v>
          </cell>
          <cell r="P294">
            <v>0</v>
          </cell>
          <cell r="Q294">
            <v>0</v>
          </cell>
          <cell r="R294">
            <v>0</v>
          </cell>
          <cell r="S294">
            <v>0</v>
          </cell>
          <cell r="T294">
            <v>0</v>
          </cell>
          <cell r="U294">
            <v>0</v>
          </cell>
          <cell r="V294">
            <v>0</v>
          </cell>
          <cell r="W294">
            <v>0</v>
          </cell>
          <cell r="X294">
            <v>0</v>
          </cell>
          <cell r="Y294">
            <v>0</v>
          </cell>
          <cell r="Z294">
            <v>0</v>
          </cell>
          <cell r="AA294">
            <v>0</v>
          </cell>
          <cell r="AB294">
            <v>0</v>
          </cell>
          <cell r="AC294">
            <v>0</v>
          </cell>
          <cell r="AD294">
            <v>0</v>
          </cell>
          <cell r="AE294">
            <v>0</v>
          </cell>
          <cell r="AF294">
            <v>0</v>
          </cell>
          <cell r="AG294">
            <v>0</v>
          </cell>
          <cell r="AH294">
            <v>0</v>
          </cell>
          <cell r="AI294">
            <v>0</v>
          </cell>
          <cell r="AJ294">
            <v>0</v>
          </cell>
          <cell r="AK294">
            <v>0</v>
          </cell>
          <cell r="AL294">
            <v>0</v>
          </cell>
          <cell r="AM294">
            <v>0</v>
          </cell>
          <cell r="AN294">
            <v>0</v>
          </cell>
          <cell r="AO294">
            <v>0</v>
          </cell>
          <cell r="AP294">
            <v>0</v>
          </cell>
          <cell r="AQ294">
            <v>0</v>
          </cell>
          <cell r="AR294">
            <v>0</v>
          </cell>
          <cell r="AS294">
            <v>0</v>
          </cell>
          <cell r="AT294">
            <v>0</v>
          </cell>
          <cell r="AU294">
            <v>0</v>
          </cell>
          <cell r="AV294">
            <v>0</v>
          </cell>
          <cell r="AW294">
            <v>0</v>
          </cell>
          <cell r="AX294">
            <v>0</v>
          </cell>
          <cell r="AY294">
            <v>0</v>
          </cell>
          <cell r="AZ294">
            <v>0</v>
          </cell>
          <cell r="BA294">
            <v>0</v>
          </cell>
          <cell r="BB294">
            <v>0</v>
          </cell>
          <cell r="BC294">
            <v>0</v>
          </cell>
          <cell r="BD294">
            <v>0</v>
          </cell>
          <cell r="BE294">
            <v>0</v>
          </cell>
          <cell r="BF294">
            <v>0</v>
          </cell>
          <cell r="BG294">
            <v>0</v>
          </cell>
          <cell r="BH294">
            <v>0</v>
          </cell>
          <cell r="BI294">
            <v>0</v>
          </cell>
          <cell r="BJ294">
            <v>0</v>
          </cell>
        </row>
        <row r="295">
          <cell r="B295">
            <v>249</v>
          </cell>
          <cell r="C295" t="str">
            <v>Cartera Gubernamental Otros</v>
          </cell>
          <cell r="E295">
            <v>0</v>
          </cell>
          <cell r="F295">
            <v>0</v>
          </cell>
          <cell r="G295">
            <v>0</v>
          </cell>
          <cell r="H295">
            <v>0</v>
          </cell>
          <cell r="I295">
            <v>0</v>
          </cell>
          <cell r="J295">
            <v>0</v>
          </cell>
          <cell r="K295">
            <v>0</v>
          </cell>
          <cell r="L295">
            <v>0</v>
          </cell>
          <cell r="M295">
            <v>0</v>
          </cell>
          <cell r="N295">
            <v>0</v>
          </cell>
          <cell r="O295">
            <v>0</v>
          </cell>
          <cell r="P295">
            <v>0</v>
          </cell>
          <cell r="Q295">
            <v>0</v>
          </cell>
          <cell r="R295">
            <v>0</v>
          </cell>
          <cell r="S295">
            <v>0</v>
          </cell>
          <cell r="T295">
            <v>0</v>
          </cell>
          <cell r="U295">
            <v>0</v>
          </cell>
          <cell r="V295">
            <v>0</v>
          </cell>
          <cell r="W295">
            <v>0</v>
          </cell>
          <cell r="X295">
            <v>0</v>
          </cell>
          <cell r="Y295">
            <v>0</v>
          </cell>
          <cell r="Z295">
            <v>0</v>
          </cell>
          <cell r="AA295">
            <v>0</v>
          </cell>
          <cell r="AB295">
            <v>0</v>
          </cell>
          <cell r="AC295">
            <v>0</v>
          </cell>
          <cell r="AD295">
            <v>0</v>
          </cell>
          <cell r="AE295">
            <v>0</v>
          </cell>
          <cell r="AF295">
            <v>0</v>
          </cell>
          <cell r="AG295">
            <v>0</v>
          </cell>
          <cell r="AH295">
            <v>0</v>
          </cell>
          <cell r="AI295">
            <v>0</v>
          </cell>
          <cell r="AJ295">
            <v>0</v>
          </cell>
          <cell r="AK295">
            <v>0</v>
          </cell>
          <cell r="AL295">
            <v>0</v>
          </cell>
          <cell r="AM295">
            <v>0</v>
          </cell>
          <cell r="AN295">
            <v>0</v>
          </cell>
          <cell r="AO295">
            <v>0</v>
          </cell>
          <cell r="AP295">
            <v>0</v>
          </cell>
          <cell r="AQ295">
            <v>0</v>
          </cell>
          <cell r="AR295">
            <v>0</v>
          </cell>
          <cell r="AS295">
            <v>0</v>
          </cell>
          <cell r="AT295">
            <v>0</v>
          </cell>
          <cell r="AU295">
            <v>0</v>
          </cell>
          <cell r="AV295">
            <v>0</v>
          </cell>
          <cell r="AW295">
            <v>0</v>
          </cell>
          <cell r="AX295">
            <v>0</v>
          </cell>
          <cell r="AY295">
            <v>0</v>
          </cell>
          <cell r="AZ295">
            <v>0</v>
          </cell>
          <cell r="BA295">
            <v>0</v>
          </cell>
          <cell r="BB295">
            <v>0</v>
          </cell>
          <cell r="BC295">
            <v>0</v>
          </cell>
          <cell r="BD295">
            <v>0</v>
          </cell>
          <cell r="BE295">
            <v>0</v>
          </cell>
          <cell r="BF295">
            <v>0</v>
          </cell>
          <cell r="BG295">
            <v>0</v>
          </cell>
          <cell r="BH295">
            <v>0</v>
          </cell>
          <cell r="BI295">
            <v>0</v>
          </cell>
          <cell r="BJ295">
            <v>0</v>
          </cell>
        </row>
        <row r="296">
          <cell r="B296">
            <v>250</v>
          </cell>
          <cell r="C296" t="str">
            <v>Cartera Consumo</v>
          </cell>
          <cell r="E296">
            <v>1.0252035656541772E-2</v>
          </cell>
          <cell r="F296">
            <v>1.062772255676997E-3</v>
          </cell>
          <cell r="G296">
            <v>1.2456422476905121E-3</v>
          </cell>
          <cell r="H296">
            <v>-1.54539303160936E-4</v>
          </cell>
          <cell r="I296">
            <v>2.0570720309032176E-4</v>
          </cell>
          <cell r="J296">
            <v>2.0352411170911078E-4</v>
          </cell>
          <cell r="K296">
            <v>-1.6822816673113528E-4</v>
          </cell>
          <cell r="L296">
            <v>4.2757448430656708E-4</v>
          </cell>
          <cell r="M296">
            <v>4.910163758843622E-5</v>
          </cell>
          <cell r="N296">
            <v>-1.7839232428184387E-3</v>
          </cell>
          <cell r="O296">
            <v>1.8659528893315291E-4</v>
          </cell>
          <cell r="P296">
            <v>-8.6995829181150952E-4</v>
          </cell>
          <cell r="Q296">
            <v>2.0400497876842116E-4</v>
          </cell>
          <cell r="R296">
            <v>6.228215754926214E-4</v>
          </cell>
          <cell r="S296">
            <v>7.8416584182329496E-4</v>
          </cell>
          <cell r="T296">
            <v>-3.4721534734961923E-4</v>
          </cell>
          <cell r="U296">
            <v>-8.6704433958006977E-4</v>
          </cell>
          <cell r="V296">
            <v>3.4202424307347434E-4</v>
          </cell>
          <cell r="W296">
            <v>-1.9344103390392386E-4</v>
          </cell>
          <cell r="X296">
            <v>1.6164820261199697E-4</v>
          </cell>
          <cell r="Y296">
            <v>3.6392508903795862E-4</v>
          </cell>
          <cell r="Z296">
            <v>-2.2313785011429665E-4</v>
          </cell>
          <cell r="AA296">
            <v>4.1078673916137981E-3</v>
          </cell>
          <cell r="AB296">
            <v>-1.9401382432759351E-3</v>
          </cell>
          <cell r="AC296">
            <v>3.7957256950447993E-4</v>
          </cell>
          <cell r="AD296">
            <v>-4.0435050454427912E-4</v>
          </cell>
          <cell r="AE296">
            <v>8.9323582610729979E-4</v>
          </cell>
          <cell r="AF296">
            <v>-4.3014435673617013E-3</v>
          </cell>
          <cell r="AG296">
            <v>-9.6263920602379649E-4</v>
          </cell>
          <cell r="AH296">
            <v>-1.2386307779099354E-3</v>
          </cell>
          <cell r="AI296">
            <v>-4.6151846185246703E-4</v>
          </cell>
          <cell r="AJ296">
            <v>1.5713640140482821E-5</v>
          </cell>
          <cell r="AK296">
            <v>-1.140753297572461E-3</v>
          </cell>
          <cell r="AL296">
            <v>-1.6501808583070793E-3</v>
          </cell>
          <cell r="AM296">
            <v>1.7190954135289094E-4</v>
          </cell>
          <cell r="AN296">
            <v>-1.4236482319694849E-3</v>
          </cell>
          <cell r="AO296">
            <v>1.3579064061253199E-4</v>
          </cell>
          <cell r="AP296">
            <v>5.992403496020704E-4</v>
          </cell>
          <cell r="AQ296">
            <v>9.6658433113191999E-4</v>
          </cell>
          <cell r="AR296">
            <v>9.6658430993556976E-4</v>
          </cell>
          <cell r="AS296">
            <v>9.6658430993556976E-4</v>
          </cell>
          <cell r="AT296">
            <v>9.6658430993556976E-4</v>
          </cell>
          <cell r="AU296">
            <v>9.6658430993556976E-4</v>
          </cell>
          <cell r="AV296">
            <v>9.6658430993556976E-4</v>
          </cell>
          <cell r="AW296">
            <v>9.6658430993556976E-4</v>
          </cell>
          <cell r="AX296">
            <v>9.6658430993556976E-4</v>
          </cell>
          <cell r="AY296">
            <v>9.6658430993556976E-4</v>
          </cell>
          <cell r="AZ296">
            <v>9.6658430993556976E-4</v>
          </cell>
          <cell r="BA296">
            <v>9.6658430993556976E-4</v>
          </cell>
          <cell r="BB296">
            <v>9.6658430993556976E-4</v>
          </cell>
          <cell r="BC296">
            <v>9.6658430993556976E-4</v>
          </cell>
          <cell r="BD296">
            <v>9.6658430993556976E-4</v>
          </cell>
          <cell r="BE296">
            <v>9.6658430993556976E-4</v>
          </cell>
          <cell r="BF296">
            <v>9.6658430993556976E-4</v>
          </cell>
          <cell r="BG296">
            <v>9.6658430993556976E-4</v>
          </cell>
          <cell r="BH296">
            <v>9.6658430993556976E-4</v>
          </cell>
          <cell r="BI296">
            <v>9.6658430993556976E-4</v>
          </cell>
          <cell r="BJ296">
            <v>9.6658430993556976E-4</v>
          </cell>
        </row>
        <row r="297">
          <cell r="B297">
            <v>251</v>
          </cell>
          <cell r="C297" t="str">
            <v>Cartera TDC</v>
          </cell>
          <cell r="E297">
            <v>-1.2465173352322334E-3</v>
          </cell>
          <cell r="F297">
            <v>2.9448704087245425E-4</v>
          </cell>
          <cell r="G297">
            <v>1.1087618388219006E-3</v>
          </cell>
          <cell r="H297">
            <v>3.6467022723206399E-4</v>
          </cell>
          <cell r="I297">
            <v>-3.555828383624976E-4</v>
          </cell>
          <cell r="J297">
            <v>-6.0868975790900892E-4</v>
          </cell>
          <cell r="K297">
            <v>-8.7472367637439485E-5</v>
          </cell>
          <cell r="L297">
            <v>-4.4416802952740309E-4</v>
          </cell>
          <cell r="M297">
            <v>-1.8441975548524336E-3</v>
          </cell>
          <cell r="N297">
            <v>-2.2275510085171257E-3</v>
          </cell>
          <cell r="O297">
            <v>-1.6281075669311029E-4</v>
          </cell>
          <cell r="P297">
            <v>-2.0909802825586354E-3</v>
          </cell>
          <cell r="Q297">
            <v>2.3287358849390094E-4</v>
          </cell>
          <cell r="R297">
            <v>2.4263050225425964E-4</v>
          </cell>
          <cell r="S297">
            <v>9.4501027458310238E-4</v>
          </cell>
          <cell r="T297">
            <v>-1.1043925673311222E-3</v>
          </cell>
          <cell r="U297">
            <v>-1.5287694500038945E-3</v>
          </cell>
          <cell r="V297">
            <v>4.6321485142260255E-4</v>
          </cell>
          <cell r="W297">
            <v>-2.355852041822093E-4</v>
          </cell>
          <cell r="X297">
            <v>-1.1940724129569369E-4</v>
          </cell>
          <cell r="Y297">
            <v>4.3373409874014612E-4</v>
          </cell>
          <cell r="Z297">
            <v>-6.3703180122054448E-5</v>
          </cell>
          <cell r="AA297">
            <v>8.1120881941638134E-3</v>
          </cell>
          <cell r="AB297">
            <v>-2.937613412139814E-3</v>
          </cell>
          <cell r="AC297">
            <v>9.5806156633476691E-4</v>
          </cell>
          <cell r="AD297">
            <v>-5.359765153647722E-4</v>
          </cell>
          <cell r="AE297">
            <v>2.305590253762424E-3</v>
          </cell>
          <cell r="AF297">
            <v>-7.6180535650372944E-3</v>
          </cell>
          <cell r="AG297">
            <v>-5.9871714469432458E-4</v>
          </cell>
          <cell r="AH297">
            <v>-1.2169068635725783E-3</v>
          </cell>
          <cell r="AI297">
            <v>-6.8660877148508936E-4</v>
          </cell>
          <cell r="AJ297">
            <v>1.4709607798689406E-4</v>
          </cell>
          <cell r="AK297">
            <v>-1.4381661192778283E-3</v>
          </cell>
          <cell r="AL297">
            <v>-1.5515958804232927E-3</v>
          </cell>
          <cell r="AM297">
            <v>3.5517884623206819E-4</v>
          </cell>
          <cell r="AN297">
            <v>-1.5994973299629095E-3</v>
          </cell>
          <cell r="AO297">
            <v>1.0514514033977546E-3</v>
          </cell>
          <cell r="AP297">
            <v>1.1881492601377996E-3</v>
          </cell>
          <cell r="AQ297">
            <v>2.0778718408960423E-3</v>
          </cell>
          <cell r="AR297">
            <v>2.0778700709342957E-3</v>
          </cell>
          <cell r="AS297">
            <v>2.0778700709342957E-3</v>
          </cell>
          <cell r="AT297">
            <v>2.0778700709342957E-3</v>
          </cell>
          <cell r="AU297">
            <v>2.0778700709342957E-3</v>
          </cell>
          <cell r="AV297">
            <v>2.0778700709342957E-3</v>
          </cell>
          <cell r="AW297">
            <v>2.0778700709342957E-3</v>
          </cell>
          <cell r="AX297">
            <v>2.0778700709342957E-3</v>
          </cell>
          <cell r="AY297">
            <v>2.0778700709342957E-3</v>
          </cell>
          <cell r="AZ297">
            <v>2.0778700709342957E-3</v>
          </cell>
          <cell r="BA297">
            <v>2.0778700709342957E-3</v>
          </cell>
          <cell r="BB297">
            <v>2.0778700709342957E-3</v>
          </cell>
          <cell r="BC297">
            <v>2.0778700709342957E-3</v>
          </cell>
          <cell r="BD297">
            <v>2.0778700709342957E-3</v>
          </cell>
          <cell r="BE297">
            <v>2.0778700709342957E-3</v>
          </cell>
          <cell r="BF297">
            <v>2.0778700709342957E-3</v>
          </cell>
          <cell r="BG297">
            <v>2.0778700709342957E-3</v>
          </cell>
          <cell r="BH297">
            <v>2.0778700709342957E-3</v>
          </cell>
          <cell r="BI297">
            <v>2.0778700709342957E-3</v>
          </cell>
          <cell r="BJ297">
            <v>2.0778700709342957E-3</v>
          </cell>
        </row>
        <row r="298">
          <cell r="B298">
            <v>252</v>
          </cell>
          <cell r="C298" t="str">
            <v>Cartera Personales</v>
          </cell>
          <cell r="E298">
            <v>7.0535583098976284E-2</v>
          </cell>
          <cell r="F298">
            <v>6.3320427669847079E-3</v>
          </cell>
          <cell r="G298">
            <v>6.6915477051345262E-3</v>
          </cell>
          <cell r="H298">
            <v>-5.5147298104098741E-3</v>
          </cell>
          <cell r="I298">
            <v>1.8016759474267507E-3</v>
          </cell>
          <cell r="J298">
            <v>2.4008759595669504E-3</v>
          </cell>
          <cell r="K298">
            <v>-1.2116229064952078E-3</v>
          </cell>
          <cell r="L298">
            <v>-6.0120589639528488E-5</v>
          </cell>
          <cell r="M298">
            <v>-2.5860831547856455E-3</v>
          </cell>
          <cell r="N298">
            <v>8.7512559527655742E-3</v>
          </cell>
          <cell r="O298">
            <v>-8.2911516734609225E-3</v>
          </cell>
          <cell r="P298">
            <v>2.0831614983073399E-3</v>
          </cell>
          <cell r="Q298">
            <v>-2.3402778549960757E-4</v>
          </cell>
          <cell r="R298">
            <v>7.0861958862272201E-3</v>
          </cell>
          <cell r="S298">
            <v>1.2978887687495527E-2</v>
          </cell>
          <cell r="T298">
            <v>-5.4437353578384862E-4</v>
          </cell>
          <cell r="U298">
            <v>-1.3872549790112376E-3</v>
          </cell>
          <cell r="V298">
            <v>-1.0270792409007579E-3</v>
          </cell>
          <cell r="W298">
            <v>-3.6656544172563865E-3</v>
          </cell>
          <cell r="X298">
            <v>-3.1260965783124206E-3</v>
          </cell>
          <cell r="Y298">
            <v>-2.5329537609916075E-3</v>
          </cell>
          <cell r="Z298">
            <v>9.4932115240475845E-5</v>
          </cell>
          <cell r="AA298">
            <v>-1.2179062873095281E-3</v>
          </cell>
          <cell r="AB298">
            <v>-2.0650232047897121E-3</v>
          </cell>
          <cell r="AC298">
            <v>-8.235922556951436E-4</v>
          </cell>
          <cell r="AD298">
            <v>-1.3906233530412149E-3</v>
          </cell>
          <cell r="AE298">
            <v>-3.419213036359392E-3</v>
          </cell>
          <cell r="AF298">
            <v>-2.7837345932861246E-3</v>
          </cell>
          <cell r="AG298">
            <v>-1.0728164314221272E-2</v>
          </cell>
          <cell r="AH298">
            <v>-5.8094618943541343E-3</v>
          </cell>
          <cell r="AI298">
            <v>-2.3402096676001655E-3</v>
          </cell>
          <cell r="AJ298">
            <v>-2.9726525504255169E-3</v>
          </cell>
          <cell r="AK298">
            <v>-3.3213452022771706E-3</v>
          </cell>
          <cell r="AL298">
            <v>-1.9653456663370067E-3</v>
          </cell>
          <cell r="AM298">
            <v>-3.0393081454814508E-4</v>
          </cell>
          <cell r="AN298">
            <v>-3.4098298038530567E-3</v>
          </cell>
          <cell r="AO298">
            <v>-1.9075557887098388E-3</v>
          </cell>
          <cell r="AP298">
            <v>-4.3668575930377873E-4</v>
          </cell>
          <cell r="AQ298">
            <v>-4.0549335376807716E-4</v>
          </cell>
          <cell r="AR298">
            <v>-4.0549319237470627E-4</v>
          </cell>
          <cell r="AS298">
            <v>-4.0549319237470627E-4</v>
          </cell>
          <cell r="AT298">
            <v>-4.0549319237470627E-4</v>
          </cell>
          <cell r="AU298">
            <v>-4.0549319237470627E-4</v>
          </cell>
          <cell r="AV298">
            <v>-4.0549319237470627E-4</v>
          </cell>
          <cell r="AW298">
            <v>-4.0549319237470627E-4</v>
          </cell>
          <cell r="AX298">
            <v>-4.0549319237470627E-4</v>
          </cell>
          <cell r="AY298">
            <v>-4.0549319237470627E-4</v>
          </cell>
          <cell r="AZ298">
            <v>-4.0549319237470627E-4</v>
          </cell>
          <cell r="BA298">
            <v>-4.0549319237470627E-4</v>
          </cell>
          <cell r="BB298">
            <v>-4.0549319237470627E-4</v>
          </cell>
          <cell r="BC298">
            <v>-4.0549319237470627E-4</v>
          </cell>
          <cell r="BD298">
            <v>-4.0549319237470627E-4</v>
          </cell>
          <cell r="BE298">
            <v>-4.0549319237470627E-4</v>
          </cell>
          <cell r="BF298">
            <v>-4.0549319237470627E-4</v>
          </cell>
          <cell r="BG298">
            <v>-4.0549319237470627E-4</v>
          </cell>
          <cell r="BH298">
            <v>-4.0549319237470627E-4</v>
          </cell>
          <cell r="BI298">
            <v>-4.0549319237470627E-4</v>
          </cell>
          <cell r="BJ298">
            <v>-4.0549319237470627E-4</v>
          </cell>
        </row>
        <row r="299">
          <cell r="B299">
            <v>253</v>
          </cell>
          <cell r="C299" t="str">
            <v>Cartera Nómina</v>
          </cell>
          <cell r="E299">
            <v>2.6356516344471406E-2</v>
          </cell>
          <cell r="F299">
            <v>1.3300219466552063E-3</v>
          </cell>
          <cell r="G299">
            <v>1.2121206356982411E-3</v>
          </cell>
          <cell r="H299">
            <v>6.4824927727675369E-4</v>
          </cell>
          <cell r="I299">
            <v>1.311971002914511E-3</v>
          </cell>
          <cell r="J299">
            <v>1.3667571467235878E-3</v>
          </cell>
          <cell r="K299">
            <v>-7.3426941880690155E-4</v>
          </cell>
          <cell r="L299">
            <v>1.5243345356083793E-3</v>
          </cell>
          <cell r="M299">
            <v>9.7342265869965194E-4</v>
          </cell>
          <cell r="N299">
            <v>-1.3533108780504899E-3</v>
          </cell>
          <cell r="O299">
            <v>1.1189469310429884E-3</v>
          </cell>
          <cell r="P299">
            <v>-2.1375213318727826E-4</v>
          </cell>
          <cell r="Q299">
            <v>4.759244004284291E-4</v>
          </cell>
          <cell r="R299">
            <v>1.554532243969009E-3</v>
          </cell>
          <cell r="S299">
            <v>-1.5473237328812034E-3</v>
          </cell>
          <cell r="T299">
            <v>1.4422185761897716E-3</v>
          </cell>
          <cell r="U299">
            <v>9.8805310056265805E-5</v>
          </cell>
          <cell r="V299">
            <v>3.1703780536940229E-4</v>
          </cell>
          <cell r="W299">
            <v>6.3823637133207656E-4</v>
          </cell>
          <cell r="X299">
            <v>5.273184766695499E-4</v>
          </cell>
          <cell r="Y299">
            <v>5.2633996913095671E-4</v>
          </cell>
          <cell r="Z299">
            <v>1.0900214965446631E-3</v>
          </cell>
          <cell r="AA299">
            <v>-1.1428680571090727E-3</v>
          </cell>
          <cell r="AB299">
            <v>-1.0259342729267151E-4</v>
          </cell>
          <cell r="AC299">
            <v>-6.7101969685583185E-4</v>
          </cell>
          <cell r="AD299">
            <v>-9.0450563993631217E-4</v>
          </cell>
          <cell r="AE299">
            <v>-2.0427881301554596E-4</v>
          </cell>
          <cell r="AF299">
            <v>1.3557717640194644E-4</v>
          </cell>
          <cell r="AG299">
            <v>-1.0248240775415779E-3</v>
          </cell>
          <cell r="AH299">
            <v>-4.3590182218618267E-4</v>
          </cell>
          <cell r="AI299">
            <v>-1.2982992414235783E-4</v>
          </cell>
          <cell r="AJ299">
            <v>4.2092842761144722E-4</v>
          </cell>
          <cell r="AK299">
            <v>-5.2071993813017359E-4</v>
          </cell>
          <cell r="AL299">
            <v>-1.5807290413307057E-3</v>
          </cell>
          <cell r="AM299">
            <v>3.0197657786885934E-4</v>
          </cell>
          <cell r="AN299">
            <v>-1.0708725024879129E-3</v>
          </cell>
          <cell r="AO299">
            <v>-1.2163085220809611E-3</v>
          </cell>
          <cell r="AP299">
            <v>-7.8836923793507846E-4</v>
          </cell>
          <cell r="AQ299">
            <v>-5.72180984863363E-4</v>
          </cell>
          <cell r="AR299">
            <v>-5.7218084111809731E-4</v>
          </cell>
          <cell r="AS299">
            <v>-5.7218084111809731E-4</v>
          </cell>
          <cell r="AT299">
            <v>-5.7218084111809731E-4</v>
          </cell>
          <cell r="AU299">
            <v>-5.7218084111809731E-4</v>
          </cell>
          <cell r="AV299">
            <v>-5.7218084111809731E-4</v>
          </cell>
          <cell r="AW299">
            <v>-5.7218084111809731E-4</v>
          </cell>
          <cell r="AX299">
            <v>-5.7218084111809731E-4</v>
          </cell>
          <cell r="AY299">
            <v>-5.7218084111809731E-4</v>
          </cell>
          <cell r="AZ299">
            <v>-5.7218084111809731E-4</v>
          </cell>
          <cell r="BA299">
            <v>-5.7218084111809731E-4</v>
          </cell>
          <cell r="BB299">
            <v>-5.7218084111809731E-4</v>
          </cell>
          <cell r="BC299">
            <v>-5.7218084111809731E-4</v>
          </cell>
          <cell r="BD299">
            <v>-5.7218084111809731E-4</v>
          </cell>
          <cell r="BE299">
            <v>-5.7218084111809731E-4</v>
          </cell>
          <cell r="BF299">
            <v>-5.7218084111809731E-4</v>
          </cell>
          <cell r="BG299">
            <v>-5.7218084111809731E-4</v>
          </cell>
          <cell r="BH299">
            <v>-5.7218084111809731E-4</v>
          </cell>
          <cell r="BI299">
            <v>-5.7218084111809731E-4</v>
          </cell>
          <cell r="BJ299">
            <v>-5.7218084111809731E-4</v>
          </cell>
        </row>
        <row r="300">
          <cell r="B300">
            <v>254</v>
          </cell>
          <cell r="C300" t="str">
            <v>Cartera Automotriz</v>
          </cell>
          <cell r="E300">
            <v>1.1876514281376122E-2</v>
          </cell>
          <cell r="F300">
            <v>-4.0333503231279599E-5</v>
          </cell>
          <cell r="G300">
            <v>-1.0588822815502663E-3</v>
          </cell>
          <cell r="H300">
            <v>-8.7148710460269521E-4</v>
          </cell>
          <cell r="I300">
            <v>-1.6759566014858465E-4</v>
          </cell>
          <cell r="J300">
            <v>4.851528143966638E-4</v>
          </cell>
          <cell r="K300">
            <v>-3.9843813673435743E-4</v>
          </cell>
          <cell r="L300">
            <v>6.8353002929119611E-4</v>
          </cell>
          <cell r="M300">
            <v>5.851061838377386E-3</v>
          </cell>
          <cell r="N300">
            <v>-5.1219443611908964E-3</v>
          </cell>
          <cell r="O300">
            <v>4.9750360620198671E-3</v>
          </cell>
          <cell r="P300">
            <v>3.7587328926534658E-4</v>
          </cell>
          <cell r="Q300">
            <v>2.7808844030793867E-4</v>
          </cell>
          <cell r="R300">
            <v>-3.2505099561470838E-3</v>
          </cell>
          <cell r="S300">
            <v>9.2860818569701076E-4</v>
          </cell>
          <cell r="T300">
            <v>-2.4646623454200461E-4</v>
          </cell>
          <cell r="U300">
            <v>-5.529869712049551E-5</v>
          </cell>
          <cell r="V300">
            <v>3.1162918219895114E-4</v>
          </cell>
          <cell r="W300">
            <v>-3.6764867748811936E-5</v>
          </cell>
          <cell r="X300">
            <v>1.2597533242511214E-3</v>
          </cell>
          <cell r="Y300">
            <v>6.1484524998287743E-4</v>
          </cell>
          <cell r="Z300">
            <v>-1.5559513968434538E-3</v>
          </cell>
          <cell r="AA300">
            <v>5.0001626269741833E-4</v>
          </cell>
          <cell r="AB300">
            <v>-7.6114879936829694E-4</v>
          </cell>
          <cell r="AC300">
            <v>5.1462554877122063E-4</v>
          </cell>
          <cell r="AD300">
            <v>1.1449603311127834E-3</v>
          </cell>
          <cell r="AE300">
            <v>1.9894040148610292E-4</v>
          </cell>
          <cell r="AF300">
            <v>6.9721172169619205E-4</v>
          </cell>
          <cell r="AG300">
            <v>1.3183109820150626E-3</v>
          </cell>
          <cell r="AH300">
            <v>-5.2544979557299365E-4</v>
          </cell>
          <cell r="AI300">
            <v>8.0019489523666665E-4</v>
          </cell>
          <cell r="AJ300">
            <v>5.8189648326642529E-4</v>
          </cell>
          <cell r="AK300">
            <v>-1.1058545735495445E-3</v>
          </cell>
          <cell r="AL300">
            <v>-1.0908183164703225E-3</v>
          </cell>
          <cell r="AM300">
            <v>-2.2813151731760489E-4</v>
          </cell>
          <cell r="AN300">
            <v>-6.4377536117009304E-4</v>
          </cell>
          <cell r="AO300">
            <v>1.5471467659344817E-4</v>
          </cell>
          <cell r="AP300">
            <v>8.5531278758222556E-4</v>
          </cell>
          <cell r="AQ300">
            <v>3.2781995712301282E-4</v>
          </cell>
          <cell r="AR300">
            <v>3.2781972549855709E-4</v>
          </cell>
          <cell r="AS300">
            <v>3.2781972549855709E-4</v>
          </cell>
          <cell r="AT300">
            <v>3.2781972549855709E-4</v>
          </cell>
          <cell r="AU300">
            <v>3.2781972549855709E-4</v>
          </cell>
          <cell r="AV300">
            <v>3.2781972549855709E-4</v>
          </cell>
          <cell r="AW300">
            <v>3.2781972549855709E-4</v>
          </cell>
          <cell r="AX300">
            <v>3.2781972549855709E-4</v>
          </cell>
          <cell r="AY300">
            <v>3.2781972549855709E-4</v>
          </cell>
          <cell r="AZ300">
            <v>3.2781972549855709E-4</v>
          </cell>
          <cell r="BA300">
            <v>3.2781972549855709E-4</v>
          </cell>
          <cell r="BB300">
            <v>3.2781972549855709E-4</v>
          </cell>
          <cell r="BC300">
            <v>3.2781972549855709E-4</v>
          </cell>
          <cell r="BD300">
            <v>3.2781972549855709E-4</v>
          </cell>
          <cell r="BE300">
            <v>3.2781972549855709E-4</v>
          </cell>
          <cell r="BF300">
            <v>3.2781972549855709E-4</v>
          </cell>
          <cell r="BG300">
            <v>3.2781972549855709E-4</v>
          </cell>
          <cell r="BH300">
            <v>3.2781972549855709E-4</v>
          </cell>
          <cell r="BI300">
            <v>3.2781972549855709E-4</v>
          </cell>
          <cell r="BJ300">
            <v>3.2781972549855709E-4</v>
          </cell>
        </row>
        <row r="301">
          <cell r="B301">
            <v>255</v>
          </cell>
          <cell r="C301" t="str">
            <v>Cartera Consumo Otros</v>
          </cell>
          <cell r="E301">
            <v>255</v>
          </cell>
          <cell r="F301">
            <v>0</v>
          </cell>
          <cell r="G301">
            <v>0</v>
          </cell>
          <cell r="H301">
            <v>-2</v>
          </cell>
          <cell r="I301">
            <v>2</v>
          </cell>
          <cell r="J301">
            <v>0</v>
          </cell>
          <cell r="K301">
            <v>0</v>
          </cell>
          <cell r="L301">
            <v>0</v>
          </cell>
          <cell r="M301">
            <v>0</v>
          </cell>
          <cell r="N301">
            <v>0</v>
          </cell>
          <cell r="O301">
            <v>0</v>
          </cell>
          <cell r="P301">
            <v>0</v>
          </cell>
          <cell r="Q301">
            <v>-6.4516129032258063E-2</v>
          </cell>
          <cell r="R301">
            <v>0</v>
          </cell>
          <cell r="S301">
            <v>0</v>
          </cell>
          <cell r="T301">
            <v>0</v>
          </cell>
          <cell r="U301">
            <v>0</v>
          </cell>
          <cell r="V301">
            <v>0</v>
          </cell>
          <cell r="W301">
            <v>0</v>
          </cell>
          <cell r="X301">
            <v>0</v>
          </cell>
          <cell r="Y301">
            <v>0</v>
          </cell>
          <cell r="Z301">
            <v>0</v>
          </cell>
          <cell r="AA301">
            <v>0</v>
          </cell>
          <cell r="AB301">
            <v>2</v>
          </cell>
          <cell r="AC301">
            <v>-2</v>
          </cell>
          <cell r="AD301">
            <v>6.25E-2</v>
          </cell>
          <cell r="AE301">
            <v>-6.25E-2</v>
          </cell>
          <cell r="AF301">
            <v>-6.25E-2</v>
          </cell>
          <cell r="AG301">
            <v>-6.25E-2</v>
          </cell>
          <cell r="AH301">
            <v>-6.25E-2</v>
          </cell>
          <cell r="AI301">
            <v>-6.25E-2</v>
          </cell>
          <cell r="AJ301">
            <v>6.25E-2</v>
          </cell>
          <cell r="AK301">
            <v>0</v>
          </cell>
          <cell r="AL301">
            <v>0</v>
          </cell>
          <cell r="AM301">
            <v>-6.25E-2</v>
          </cell>
          <cell r="AN301">
            <v>0</v>
          </cell>
          <cell r="AO301">
            <v>0</v>
          </cell>
          <cell r="AP301">
            <v>0</v>
          </cell>
          <cell r="AQ301">
            <v>0</v>
          </cell>
          <cell r="AR301">
            <v>0</v>
          </cell>
          <cell r="AS301">
            <v>0</v>
          </cell>
          <cell r="AT301">
            <v>0</v>
          </cell>
          <cell r="AU301">
            <v>0</v>
          </cell>
          <cell r="AV301">
            <v>0</v>
          </cell>
          <cell r="AW301">
            <v>0</v>
          </cell>
          <cell r="AX301">
            <v>0</v>
          </cell>
          <cell r="AY301">
            <v>0</v>
          </cell>
          <cell r="AZ301">
            <v>0</v>
          </cell>
          <cell r="BA301">
            <v>0</v>
          </cell>
          <cell r="BB301">
            <v>0</v>
          </cell>
          <cell r="BC301">
            <v>0</v>
          </cell>
          <cell r="BD301">
            <v>0</v>
          </cell>
          <cell r="BE301">
            <v>0</v>
          </cell>
          <cell r="BF301">
            <v>0</v>
          </cell>
          <cell r="BG301">
            <v>0</v>
          </cell>
          <cell r="BH301">
            <v>0</v>
          </cell>
          <cell r="BI301">
            <v>0</v>
          </cell>
          <cell r="BJ301">
            <v>0</v>
          </cell>
        </row>
        <row r="302">
          <cell r="B302">
            <v>256</v>
          </cell>
          <cell r="C302" t="str">
            <v>Cartera Vivienda</v>
          </cell>
          <cell r="E302">
            <v>-3.959489893402713E-3</v>
          </cell>
          <cell r="F302">
            <v>-4.701321017020893E-4</v>
          </cell>
          <cell r="G302">
            <v>2.9796175742476325E-3</v>
          </cell>
          <cell r="H302">
            <v>-5.3331315498505831E-3</v>
          </cell>
          <cell r="I302">
            <v>3.0412312903339601E-3</v>
          </cell>
          <cell r="J302">
            <v>1.9108884370179942E-3</v>
          </cell>
          <cell r="K302">
            <v>-1.4217947581691322E-3</v>
          </cell>
          <cell r="L302">
            <v>4.3594145129245317E-3</v>
          </cell>
          <cell r="M302">
            <v>-2.1421554984140598E-3</v>
          </cell>
          <cell r="N302">
            <v>-5.7203936446228489E-3</v>
          </cell>
          <cell r="O302">
            <v>8.9315188884099561E-4</v>
          </cell>
          <cell r="P302">
            <v>-2.9269482462236131E-3</v>
          </cell>
          <cell r="Q302">
            <v>1.8188401154357568E-3</v>
          </cell>
          <cell r="R302">
            <v>7.8060810138380621E-4</v>
          </cell>
          <cell r="S302">
            <v>2.5290624586858101E-3</v>
          </cell>
          <cell r="T302">
            <v>-9.5243460736546548E-4</v>
          </cell>
          <cell r="U302">
            <v>2.5530955842363E-3</v>
          </cell>
          <cell r="V302">
            <v>8.5235907061029931E-4</v>
          </cell>
          <cell r="W302">
            <v>-8.2245842155742599E-5</v>
          </cell>
          <cell r="X302">
            <v>-2.8449080100714022E-3</v>
          </cell>
          <cell r="Y302">
            <v>-2.1940498934817192E-3</v>
          </cell>
          <cell r="Z302">
            <v>1.1648579020366243E-4</v>
          </cell>
          <cell r="AA302">
            <v>1.7417213035733035E-3</v>
          </cell>
          <cell r="AB302">
            <v>-2.7458912921081366E-3</v>
          </cell>
          <cell r="AC302">
            <v>2.0814203525931392E-3</v>
          </cell>
          <cell r="AD302">
            <v>6.7673518435167057E-5</v>
          </cell>
          <cell r="AE302">
            <v>1.5556952707469138E-3</v>
          </cell>
          <cell r="AF302">
            <v>-7.4561804583248015E-5</v>
          </cell>
          <cell r="AG302">
            <v>1.9475128182392595E-3</v>
          </cell>
          <cell r="AH302">
            <v>1.0713082954054709E-3</v>
          </cell>
          <cell r="AI302">
            <v>-8.0276410911585619E-4</v>
          </cell>
          <cell r="AJ302">
            <v>6.1405684473523486E-4</v>
          </cell>
          <cell r="AK302">
            <v>-1.6440363248091082E-3</v>
          </cell>
          <cell r="AL302">
            <v>-6.9955537482813135E-4</v>
          </cell>
          <cell r="AM302">
            <v>7.1502168520550316E-4</v>
          </cell>
          <cell r="AN302">
            <v>-2.7209214419554248E-3</v>
          </cell>
          <cell r="AO302">
            <v>7.8225985108058838E-4</v>
          </cell>
          <cell r="AP302">
            <v>5.0469754560098987E-4</v>
          </cell>
          <cell r="AQ302">
            <v>2.3259932530643665E-3</v>
          </cell>
          <cell r="AR302">
            <v>2.3259930312633514E-3</v>
          </cell>
          <cell r="AS302">
            <v>2.3259930312633514E-3</v>
          </cell>
          <cell r="AT302">
            <v>2.3259930312633514E-3</v>
          </cell>
          <cell r="AU302">
            <v>2.3259930312633514E-3</v>
          </cell>
          <cell r="AV302">
            <v>2.3259930312633514E-3</v>
          </cell>
          <cell r="AW302">
            <v>2.3259930312633514E-3</v>
          </cell>
          <cell r="AX302">
            <v>2.3259930312633514E-3</v>
          </cell>
          <cell r="AY302">
            <v>2.3259930312633514E-3</v>
          </cell>
          <cell r="AZ302">
            <v>2.3259930312633514E-3</v>
          </cell>
          <cell r="BA302">
            <v>2.3259930312633514E-3</v>
          </cell>
          <cell r="BB302">
            <v>2.3259930312633514E-3</v>
          </cell>
          <cell r="BC302">
            <v>2.3259930312633514E-3</v>
          </cell>
          <cell r="BD302">
            <v>2.3259930312633514E-3</v>
          </cell>
          <cell r="BE302">
            <v>2.3259930312633514E-3</v>
          </cell>
          <cell r="BF302">
            <v>2.3259930312633514E-3</v>
          </cell>
          <cell r="BG302">
            <v>2.3259930312633514E-3</v>
          </cell>
          <cell r="BH302">
            <v>2.3259930312633514E-3</v>
          </cell>
          <cell r="BI302">
            <v>2.3259930312633514E-3</v>
          </cell>
          <cell r="BJ302">
            <v>2.3259930312633514E-3</v>
          </cell>
        </row>
        <row r="303">
          <cell r="B303">
            <v>257</v>
          </cell>
          <cell r="C303" t="str">
            <v>Media y Residencial</v>
          </cell>
          <cell r="E303">
            <v>-4.3603630475621477E-3</v>
          </cell>
          <cell r="F303">
            <v>-5.2895582071144087E-4</v>
          </cell>
          <cell r="G303">
            <v>3.003313202609742E-3</v>
          </cell>
          <cell r="H303">
            <v>-3.8385003911483376E-3</v>
          </cell>
          <cell r="I303">
            <v>2.938153007450945E-3</v>
          </cell>
          <cell r="J303">
            <v>1.9101614631174199E-3</v>
          </cell>
          <cell r="K303">
            <v>-1.3702040486466317E-3</v>
          </cell>
          <cell r="L303">
            <v>4.4411244866528581E-3</v>
          </cell>
          <cell r="M303">
            <v>-2.0843311670241046E-3</v>
          </cell>
          <cell r="N303">
            <v>-5.3981485115180521E-3</v>
          </cell>
          <cell r="O303">
            <v>7.425178137857591E-4</v>
          </cell>
          <cell r="P303">
            <v>-2.9388146652103569E-3</v>
          </cell>
          <cell r="Q303">
            <v>1.8302025506228975E-3</v>
          </cell>
          <cell r="R303">
            <v>7.9972395193535217E-4</v>
          </cell>
          <cell r="S303">
            <v>2.4485254963682278E-3</v>
          </cell>
          <cell r="T303">
            <v>-1.0180095961933658E-3</v>
          </cell>
          <cell r="U303">
            <v>2.5122551713291814E-3</v>
          </cell>
          <cell r="V303">
            <v>8.6968983948274015E-4</v>
          </cell>
          <cell r="W303">
            <v>-1.6117018310471062E-4</v>
          </cell>
          <cell r="X303">
            <v>-2.6056068782567172E-3</v>
          </cell>
          <cell r="Y303">
            <v>-2.1239409377375798E-3</v>
          </cell>
          <cell r="Z303">
            <v>3.6025494905694844E-5</v>
          </cell>
          <cell r="AA303">
            <v>1.7520949911134578E-3</v>
          </cell>
          <cell r="AB303">
            <v>-2.8236261625814787E-3</v>
          </cell>
          <cell r="AC303">
            <v>2.1348463583028901E-3</v>
          </cell>
          <cell r="AD303">
            <v>1.0041708316448419E-4</v>
          </cell>
          <cell r="AE303">
            <v>1.4910424966608146E-3</v>
          </cell>
          <cell r="AF303">
            <v>-2.7044822525551515E-5</v>
          </cell>
          <cell r="AG303">
            <v>1.9165289361389587E-3</v>
          </cell>
          <cell r="AH303">
            <v>1.1276417250697321E-3</v>
          </cell>
          <cell r="AI303">
            <v>-8.1204629204580103E-4</v>
          </cell>
          <cell r="AJ303">
            <v>5.7142464647865626E-4</v>
          </cell>
          <cell r="AK303">
            <v>-1.6246055928209879E-3</v>
          </cell>
          <cell r="AL303">
            <v>-6.0476503030133452E-4</v>
          </cell>
          <cell r="AM303">
            <v>6.3660076918028996E-4</v>
          </cell>
          <cell r="AN303">
            <v>-2.7424329795514187E-3</v>
          </cell>
          <cell r="AO303">
            <v>8.0480441287455323E-4</v>
          </cell>
          <cell r="AP303">
            <v>5.5836559086247864E-4</v>
          </cell>
          <cell r="AQ303">
            <v>2.3901437722029309E-3</v>
          </cell>
          <cell r="AR303">
            <v>2.3901425302028656E-3</v>
          </cell>
          <cell r="AS303">
            <v>2.3901425302028656E-3</v>
          </cell>
          <cell r="AT303">
            <v>2.3901425302028656E-3</v>
          </cell>
          <cell r="AU303">
            <v>2.3901425302028656E-3</v>
          </cell>
          <cell r="AV303">
            <v>2.3901425302028656E-3</v>
          </cell>
          <cell r="AW303">
            <v>2.3901425302028656E-3</v>
          </cell>
          <cell r="AX303">
            <v>2.3901425302028656E-3</v>
          </cell>
          <cell r="AY303">
            <v>2.3901425302028656E-3</v>
          </cell>
          <cell r="AZ303">
            <v>2.3901425302028656E-3</v>
          </cell>
          <cell r="BA303">
            <v>2.3901425302028656E-3</v>
          </cell>
          <cell r="BB303">
            <v>2.3901425302028656E-3</v>
          </cell>
          <cell r="BC303">
            <v>2.3901425302028656E-3</v>
          </cell>
          <cell r="BD303">
            <v>2.3901425302028656E-3</v>
          </cell>
          <cell r="BE303">
            <v>2.3901425302028656E-3</v>
          </cell>
          <cell r="BF303">
            <v>2.3901425302028656E-3</v>
          </cell>
          <cell r="BG303">
            <v>2.3901425302028656E-3</v>
          </cell>
          <cell r="BH303">
            <v>2.3901425302028656E-3</v>
          </cell>
          <cell r="BI303">
            <v>2.3901425302028656E-3</v>
          </cell>
          <cell r="BJ303">
            <v>2.3901425302028656E-3</v>
          </cell>
        </row>
        <row r="304">
          <cell r="B304">
            <v>258</v>
          </cell>
          <cell r="C304" t="str">
            <v>De Interés Social</v>
          </cell>
          <cell r="E304">
            <v>-1.8229376487747806E-3</v>
          </cell>
          <cell r="F304">
            <v>5.4648570509754912E-6</v>
          </cell>
          <cell r="G304">
            <v>2.9870373376212345E-3</v>
          </cell>
          <cell r="H304">
            <v>-1.2922813435865918E-2</v>
          </cell>
          <cell r="I304">
            <v>3.6642163616398063E-3</v>
          </cell>
          <cell r="J304">
            <v>1.9862734461272361E-3</v>
          </cell>
          <cell r="K304">
            <v>-1.5893295535729761E-3</v>
          </cell>
          <cell r="L304">
            <v>4.0388963284616643E-3</v>
          </cell>
          <cell r="M304">
            <v>-2.3597844725155026E-3</v>
          </cell>
          <cell r="N304">
            <v>-7.4917040984182406E-3</v>
          </cell>
          <cell r="O304">
            <v>1.787615926512557E-3</v>
          </cell>
          <cell r="P304">
            <v>-2.7936680646400633E-3</v>
          </cell>
          <cell r="Q304">
            <v>1.8031657891937267E-3</v>
          </cell>
          <cell r="R304">
            <v>7.0177574302462964E-4</v>
          </cell>
          <cell r="S304">
            <v>3.0877792879753611E-3</v>
          </cell>
          <cell r="T304">
            <v>-4.69624583392763E-4</v>
          </cell>
          <cell r="U304">
            <v>2.8975484894671021E-3</v>
          </cell>
          <cell r="V304">
            <v>8.1602862135085608E-4</v>
          </cell>
          <cell r="W304">
            <v>5.2489496594070734E-4</v>
          </cell>
          <cell r="X304">
            <v>-4.3590303443457844E-3</v>
          </cell>
          <cell r="Y304">
            <v>-2.6360934998172318E-3</v>
          </cell>
          <cell r="Z304">
            <v>7.6331409969169692E-4</v>
          </cell>
          <cell r="AA304">
            <v>1.6319825360475056E-3</v>
          </cell>
          <cell r="AB304">
            <v>-2.1279200284868433E-3</v>
          </cell>
          <cell r="AC304">
            <v>1.7403992233399196E-3</v>
          </cell>
          <cell r="AD304">
            <v>-1.1617810198273973E-4</v>
          </cell>
          <cell r="AE304">
            <v>2.1121471555743503E-3</v>
          </cell>
          <cell r="AF304">
            <v>-4.5469033883198742E-4</v>
          </cell>
          <cell r="AG304">
            <v>2.2562989983469471E-3</v>
          </cell>
          <cell r="AH304">
            <v>7.0002640515655357E-4</v>
          </cell>
          <cell r="AI304">
            <v>-6.6353547503148619E-4</v>
          </cell>
          <cell r="AJ304">
            <v>1.0460200651594351E-3</v>
          </cell>
          <cell r="AK304">
            <v>-1.7347142822819947E-3</v>
          </cell>
          <cell r="AL304">
            <v>-1.397494173874976E-3</v>
          </cell>
          <cell r="AM304">
            <v>1.3416575495729735E-3</v>
          </cell>
          <cell r="AN304">
            <v>-2.3791632700211132E-3</v>
          </cell>
          <cell r="AO304">
            <v>6.595711715886611E-4</v>
          </cell>
          <cell r="AP304">
            <v>9.661065451795417E-5</v>
          </cell>
          <cell r="AQ304">
            <v>1.8163361089935659E-3</v>
          </cell>
          <cell r="AR304">
            <v>1.816336065530777E-3</v>
          </cell>
          <cell r="AS304">
            <v>1.816336065530777E-3</v>
          </cell>
          <cell r="AT304">
            <v>1.816336065530777E-3</v>
          </cell>
          <cell r="AU304">
            <v>1.816336065530777E-3</v>
          </cell>
          <cell r="AV304">
            <v>1.816336065530777E-3</v>
          </cell>
          <cell r="AW304">
            <v>1.816336065530777E-3</v>
          </cell>
          <cell r="AX304">
            <v>1.816336065530777E-3</v>
          </cell>
          <cell r="AY304">
            <v>1.816336065530777E-3</v>
          </cell>
          <cell r="AZ304">
            <v>1.816336065530777E-3</v>
          </cell>
          <cell r="BA304">
            <v>1.816336065530777E-3</v>
          </cell>
          <cell r="BB304">
            <v>1.816336065530777E-3</v>
          </cell>
          <cell r="BC304">
            <v>1.816336065530777E-3</v>
          </cell>
          <cell r="BD304">
            <v>1.816336065530777E-3</v>
          </cell>
          <cell r="BE304">
            <v>1.816336065530777E-3</v>
          </cell>
          <cell r="BF304">
            <v>1.816336065530777E-3</v>
          </cell>
          <cell r="BG304">
            <v>1.816336065530777E-3</v>
          </cell>
          <cell r="BH304">
            <v>1.816336065530777E-3</v>
          </cell>
          <cell r="BI304">
            <v>1.816336065530777E-3</v>
          </cell>
          <cell r="BJ304">
            <v>1.816336065530777E-3</v>
          </cell>
        </row>
        <row r="306">
          <cell r="B306" t="str">
            <v>Liquidez (%)</v>
          </cell>
        </row>
        <row r="307">
          <cell r="B307">
            <v>259</v>
          </cell>
          <cell r="C307" t="str">
            <v>Disponibilidades/Captación total (CP)</v>
          </cell>
          <cell r="E307">
            <v>1.58080971606675E-3</v>
          </cell>
          <cell r="F307">
            <v>7.5229180478552676E-2</v>
          </cell>
          <cell r="G307">
            <v>-6.6032666321409861E-2</v>
          </cell>
          <cell r="H307">
            <v>-7.0678475210582126E-3</v>
          </cell>
          <cell r="I307">
            <v>5.4674797085260518E-2</v>
          </cell>
          <cell r="J307">
            <v>-7.6626894132583001E-2</v>
          </cell>
          <cell r="K307">
            <v>1.5219116879810479E-2</v>
          </cell>
          <cell r="L307">
            <v>4.7818219671292295E-3</v>
          </cell>
          <cell r="M307">
            <v>3.4577115124154734E-2</v>
          </cell>
          <cell r="N307">
            <v>-1.741949211526822E-2</v>
          </cell>
          <cell r="O307">
            <v>-2.3152810945165914E-3</v>
          </cell>
          <cell r="P307">
            <v>-9.4996644809106079E-3</v>
          </cell>
          <cell r="Q307">
            <v>2.8678286656589225E-2</v>
          </cell>
          <cell r="R307">
            <v>-1.3303499571588662E-2</v>
          </cell>
          <cell r="S307">
            <v>6.4738446884839429E-3</v>
          </cell>
          <cell r="T307">
            <v>-5.799310896480589E-2</v>
          </cell>
          <cell r="U307">
            <v>3.8130540225001314E-2</v>
          </cell>
          <cell r="V307">
            <v>-2.721802340990373E-2</v>
          </cell>
          <cell r="W307">
            <v>4.0396712007216951E-2</v>
          </cell>
          <cell r="X307">
            <v>-3.4134576526127558E-2</v>
          </cell>
          <cell r="Y307">
            <v>7.2467368059916659E-3</v>
          </cell>
          <cell r="Z307">
            <v>2.4911160474555577E-2</v>
          </cell>
          <cell r="AA307">
            <v>-1.0101017800628775E-2</v>
          </cell>
          <cell r="AB307">
            <v>2.1345165707668146E-2</v>
          </cell>
          <cell r="AC307">
            <v>-2.4254823169143097E-2</v>
          </cell>
          <cell r="AD307">
            <v>-3.2391387134551086E-2</v>
          </cell>
          <cell r="AE307">
            <v>4.1602709744300553E-2</v>
          </cell>
          <cell r="AF307">
            <v>-3.5676041889380172E-2</v>
          </cell>
          <cell r="AG307">
            <v>-1.8309846163579863E-2</v>
          </cell>
          <cell r="AH307">
            <v>2.5962090383721659E-2</v>
          </cell>
          <cell r="AI307">
            <v>1.7832052440925866E-2</v>
          </cell>
          <cell r="AJ307">
            <v>-4.072083746513494E-3</v>
          </cell>
          <cell r="AK307">
            <v>-3.919012191311827E-3</v>
          </cell>
          <cell r="AL307">
            <v>2.0027289675998039E-2</v>
          </cell>
          <cell r="AM307">
            <v>1.0490522027097715E-2</v>
          </cell>
          <cell r="AN307">
            <v>-7.4648100492017977E-3</v>
          </cell>
          <cell r="AO307">
            <v>1.23146342648357E-2</v>
          </cell>
          <cell r="AP307">
            <v>-3.0549786599821355E-2</v>
          </cell>
          <cell r="AQ307">
            <v>3.9811330458209837E-3</v>
          </cell>
          <cell r="AR307">
            <v>3.9811320602893829E-3</v>
          </cell>
          <cell r="AS307">
            <v>3.9811320602893829E-3</v>
          </cell>
          <cell r="AT307">
            <v>3.9811320602893829E-3</v>
          </cell>
          <cell r="AU307">
            <v>3.9811320602893829E-3</v>
          </cell>
          <cell r="AV307">
            <v>3.9811320602893829E-3</v>
          </cell>
          <cell r="AW307">
            <v>3.9811320602893829E-3</v>
          </cell>
          <cell r="AX307">
            <v>3.9811320602893829E-3</v>
          </cell>
          <cell r="AY307">
            <v>3.9811320602893829E-3</v>
          </cell>
          <cell r="AZ307">
            <v>3.9811320602893829E-3</v>
          </cell>
          <cell r="BA307">
            <v>3.9811320602893829E-3</v>
          </cell>
          <cell r="BB307">
            <v>3.9811320602893829E-3</v>
          </cell>
          <cell r="BC307">
            <v>3.9811320602893829E-3</v>
          </cell>
          <cell r="BD307">
            <v>3.9811320602893829E-3</v>
          </cell>
          <cell r="BE307">
            <v>3.9811320602893829E-3</v>
          </cell>
          <cell r="BF307">
            <v>3.9811320602893829E-3</v>
          </cell>
          <cell r="BG307">
            <v>3.9811320602893829E-3</v>
          </cell>
          <cell r="BH307">
            <v>3.9811320602893829E-3</v>
          </cell>
          <cell r="BI307">
            <v>3.9811320602893829E-3</v>
          </cell>
          <cell r="BJ307">
            <v>3.9811320602893829E-3</v>
          </cell>
        </row>
        <row r="308">
          <cell r="B308">
            <v>260</v>
          </cell>
          <cell r="C308" t="str">
            <v>Disponibilidades/Total de depósitos (D)</v>
          </cell>
          <cell r="E308">
            <v>4.9733681170916477E-3</v>
          </cell>
          <cell r="F308">
            <v>8.3854725817154946E-2</v>
          </cell>
          <cell r="G308">
            <v>-6.573827528978346E-2</v>
          </cell>
          <cell r="H308">
            <v>-1.7217462937585137E-2</v>
          </cell>
          <cell r="I308">
            <v>6.134516724103159E-2</v>
          </cell>
          <cell r="J308">
            <v>-8.3472284321170293E-2</v>
          </cell>
          <cell r="K308">
            <v>1.5855075640325123E-2</v>
          </cell>
          <cell r="L308">
            <v>3.1010658635651778E-3</v>
          </cell>
          <cell r="M308">
            <v>3.9026726478626483E-2</v>
          </cell>
          <cell r="N308">
            <v>-1.9504926932896516E-2</v>
          </cell>
          <cell r="O308">
            <v>-1.0853047823633499E-4</v>
          </cell>
          <cell r="P308">
            <v>-1.182140968398071E-2</v>
          </cell>
          <cell r="Q308">
            <v>3.2842460083521346E-2</v>
          </cell>
          <cell r="R308">
            <v>-1.7918778617346559E-2</v>
          </cell>
          <cell r="S308">
            <v>1.6763773947733013E-2</v>
          </cell>
          <cell r="T308">
            <v>-7.4703957097880219E-2</v>
          </cell>
          <cell r="U308">
            <v>4.2843512303279846E-2</v>
          </cell>
          <cell r="V308">
            <v>-2.913277052627658E-2</v>
          </cell>
          <cell r="W308">
            <v>4.5730139852564328E-2</v>
          </cell>
          <cell r="X308">
            <v>-3.7235513073395593E-2</v>
          </cell>
          <cell r="Y308">
            <v>6.0809984924175275E-3</v>
          </cell>
          <cell r="Z308">
            <v>2.9503488745237949E-2</v>
          </cell>
          <cell r="AA308">
            <v>-1.4175884263270849E-2</v>
          </cell>
          <cell r="AB308">
            <v>2.4174345866266794E-2</v>
          </cell>
          <cell r="AC308">
            <v>-2.7579630392635029E-2</v>
          </cell>
          <cell r="AD308">
            <v>-3.613236644883458E-2</v>
          </cell>
          <cell r="AE308">
            <v>4.7978398112726861E-2</v>
          </cell>
          <cell r="AF308">
            <v>-4.2296474354696745E-2</v>
          </cell>
          <cell r="AG308">
            <v>-1.5881775102238233E-2</v>
          </cell>
          <cell r="AH308">
            <v>2.7291236507919314E-2</v>
          </cell>
          <cell r="AI308">
            <v>1.7019541568691676E-2</v>
          </cell>
          <cell r="AJ308">
            <v>-4.1734418215682856E-3</v>
          </cell>
          <cell r="AK308">
            <v>-3.984801770582469E-3</v>
          </cell>
          <cell r="AL308">
            <v>2.5865509241237927E-2</v>
          </cell>
          <cell r="AM308">
            <v>1.6129332197948404E-2</v>
          </cell>
          <cell r="AN308">
            <v>-1.3981330354395666E-2</v>
          </cell>
          <cell r="AO308">
            <v>1.7274788079035513E-2</v>
          </cell>
          <cell r="AP308">
            <v>-3.3023218075980909E-2</v>
          </cell>
          <cell r="AQ308">
            <v>4.2401131611306819E-3</v>
          </cell>
          <cell r="AR308">
            <v>4.2401105165481567E-3</v>
          </cell>
          <cell r="AS308">
            <v>4.2401105165481567E-3</v>
          </cell>
          <cell r="AT308">
            <v>4.2401105165481567E-3</v>
          </cell>
          <cell r="AU308">
            <v>4.2401105165481567E-3</v>
          </cell>
          <cell r="AV308">
            <v>4.2401105165481567E-3</v>
          </cell>
          <cell r="AW308">
            <v>4.2401105165481567E-3</v>
          </cell>
          <cell r="AX308">
            <v>4.2401105165481567E-3</v>
          </cell>
          <cell r="AY308">
            <v>4.2401105165481567E-3</v>
          </cell>
          <cell r="AZ308">
            <v>4.2401105165481567E-3</v>
          </cell>
          <cell r="BA308">
            <v>4.2401105165481567E-3</v>
          </cell>
          <cell r="BB308">
            <v>4.2401105165481567E-3</v>
          </cell>
          <cell r="BC308">
            <v>4.2401105165481567E-3</v>
          </cell>
          <cell r="BD308">
            <v>4.2401105165481567E-3</v>
          </cell>
          <cell r="BE308">
            <v>4.2401105165481567E-3</v>
          </cell>
          <cell r="BF308">
            <v>4.2401105165481567E-3</v>
          </cell>
          <cell r="BG308">
            <v>4.2401105165481567E-3</v>
          </cell>
          <cell r="BH308">
            <v>4.2401105165481567E-3</v>
          </cell>
          <cell r="BI308">
            <v>4.2401105165481567E-3</v>
          </cell>
          <cell r="BJ308">
            <v>4.2401105165481567E-3</v>
          </cell>
        </row>
        <row r="309">
          <cell r="B309">
            <v>261</v>
          </cell>
          <cell r="C309" t="str">
            <v>Disponibilidades/Obligaciones (O)</v>
          </cell>
          <cell r="E309">
            <v>-0.68491117306714577</v>
          </cell>
          <cell r="F309">
            <v>1.06536392176852</v>
          </cell>
          <cell r="G309">
            <v>-0.68300562660160824</v>
          </cell>
          <cell r="H309">
            <v>-0.1297639773972401</v>
          </cell>
          <cell r="I309">
            <v>0.65010456335660494</v>
          </cell>
          <cell r="J309">
            <v>-0.88441964390174221</v>
          </cell>
          <cell r="K309">
            <v>6.6149389294843708E-2</v>
          </cell>
          <cell r="L309">
            <v>0.1395810831822335</v>
          </cell>
          <cell r="M309">
            <v>0.2941696732010417</v>
          </cell>
          <cell r="N309">
            <v>-0.20959238952793613</v>
          </cell>
          <cell r="O309">
            <v>9.5808444994643915E-2</v>
          </cell>
          <cell r="P309">
            <v>-0.15192356880934743</v>
          </cell>
          <cell r="Q309">
            <v>0.37210092304972853</v>
          </cell>
          <cell r="R309">
            <v>-0.24948999444624698</v>
          </cell>
          <cell r="S309">
            <v>0.45081172489206689</v>
          </cell>
          <cell r="T309">
            <v>-0.65069920570224093</v>
          </cell>
          <cell r="U309">
            <v>3.9426936305859694E-3</v>
          </cell>
          <cell r="V309">
            <v>-0.29529827193359459</v>
          </cell>
          <cell r="W309">
            <v>0.33972808654970299</v>
          </cell>
          <cell r="X309">
            <v>-0.40695607627103825</v>
          </cell>
          <cell r="Y309">
            <v>0.11055885189983949</v>
          </cell>
          <cell r="Z309">
            <v>0.30853423971254101</v>
          </cell>
          <cell r="AA309">
            <v>-0.15974277770724554</v>
          </cell>
          <cell r="AB309">
            <v>0.23242240778804057</v>
          </cell>
          <cell r="AC309">
            <v>-0.21632545858725027</v>
          </cell>
          <cell r="AD309">
            <v>-0.2544015607022867</v>
          </cell>
          <cell r="AE309">
            <v>0.38006074393466416</v>
          </cell>
          <cell r="AF309">
            <v>-0.36624077091216045</v>
          </cell>
          <cell r="AG309">
            <v>-0.15949214127726807</v>
          </cell>
          <cell r="AH309">
            <v>0.25013172366836356</v>
          </cell>
          <cell r="AI309">
            <v>0.18549563778354128</v>
          </cell>
          <cell r="AJ309">
            <v>5.5982840958345603E-2</v>
          </cell>
          <cell r="AK309">
            <v>-1.4617210579179529E-2</v>
          </cell>
          <cell r="AL309">
            <v>0.27626963494298051</v>
          </cell>
          <cell r="AM309">
            <v>0.10274776190597446</v>
          </cell>
          <cell r="AN309">
            <v>-0.12621564771555116</v>
          </cell>
          <cell r="AO309">
            <v>0.23474197409882391</v>
          </cell>
          <cell r="AP309">
            <v>-0.29480814092311536</v>
          </cell>
          <cell r="AQ309">
            <v>0.10602885717985755</v>
          </cell>
          <cell r="AR309">
            <v>0.10602885484695435</v>
          </cell>
          <cell r="AS309">
            <v>0.10602885484695435</v>
          </cell>
          <cell r="AT309">
            <v>0.10602885484695435</v>
          </cell>
          <cell r="AU309">
            <v>0.10602885484695435</v>
          </cell>
          <cell r="AV309">
            <v>0.10602885484695435</v>
          </cell>
          <cell r="AW309">
            <v>0.10602885484695435</v>
          </cell>
          <cell r="AX309">
            <v>0.10602885484695435</v>
          </cell>
          <cell r="AY309">
            <v>0.10602885484695435</v>
          </cell>
          <cell r="AZ309">
            <v>0.10602885484695435</v>
          </cell>
          <cell r="BA309">
            <v>0.10602885484695435</v>
          </cell>
          <cell r="BB309">
            <v>0.10602885484695435</v>
          </cell>
          <cell r="BC309">
            <v>0.10602885484695435</v>
          </cell>
          <cell r="BD309">
            <v>0.10602885484695435</v>
          </cell>
          <cell r="BE309">
            <v>0.10602885484695435</v>
          </cell>
          <cell r="BF309">
            <v>0.10602885484695435</v>
          </cell>
          <cell r="BG309">
            <v>0.10602885484695435</v>
          </cell>
          <cell r="BH309">
            <v>0.10602885484695435</v>
          </cell>
          <cell r="BI309">
            <v>0.10602885484695435</v>
          </cell>
          <cell r="BJ309">
            <v>0.10602885484695435</v>
          </cell>
        </row>
        <row r="310">
          <cell r="B310">
            <v>262</v>
          </cell>
          <cell r="C310" t="str">
            <v>Disponibilidades/CP+O</v>
          </cell>
          <cell r="E310">
            <v>-2.7264980562451135E-3</v>
          </cell>
          <cell r="F310">
            <v>7.0726594238939233E-2</v>
          </cell>
          <cell r="G310">
            <v>-6.02578298127871E-2</v>
          </cell>
          <cell r="H310">
            <v>-6.8121175961333713E-3</v>
          </cell>
          <cell r="I310">
            <v>5.0439014466718668E-2</v>
          </cell>
          <cell r="J310">
            <v>-7.0517342797893109E-2</v>
          </cell>
          <cell r="K310">
            <v>1.3258394122525177E-2</v>
          </cell>
          <cell r="L310">
            <v>4.9844677226250911E-3</v>
          </cell>
          <cell r="M310">
            <v>3.1101559493023456E-2</v>
          </cell>
          <cell r="N310">
            <v>-1.6099031096573929E-2</v>
          </cell>
          <cell r="O310">
            <v>-1.2838721157459598E-3</v>
          </cell>
          <cell r="P310">
            <v>-9.0241749750775146E-3</v>
          </cell>
          <cell r="Q310">
            <v>2.6666163706436846E-2</v>
          </cell>
          <cell r="R310">
            <v>-1.2897037500962966E-2</v>
          </cell>
          <cell r="S310">
            <v>8.2327035362866896E-3</v>
          </cell>
          <cell r="T310">
            <v>-5.3348414184528598E-2</v>
          </cell>
          <cell r="U310">
            <v>3.248532373523183E-2</v>
          </cell>
          <cell r="V310">
            <v>-2.4923252014341424E-2</v>
          </cell>
          <cell r="W310">
            <v>3.6213433477625623E-2</v>
          </cell>
          <cell r="X310">
            <v>-3.160024413984111E-2</v>
          </cell>
          <cell r="Y310">
            <v>6.9244550918336756E-3</v>
          </cell>
          <cell r="Z310">
            <v>2.3138980959381883E-2</v>
          </cell>
          <cell r="AA310">
            <v>-9.6688553289330237E-3</v>
          </cell>
          <cell r="AB310">
            <v>1.9565231911904402E-2</v>
          </cell>
          <cell r="AC310">
            <v>-2.183369152176487E-2</v>
          </cell>
          <cell r="AD310">
            <v>-2.8911229167177532E-2</v>
          </cell>
          <cell r="AE310">
            <v>3.7553158333189868E-2</v>
          </cell>
          <cell r="AF310">
            <v>-3.2509284821108944E-2</v>
          </cell>
          <cell r="AG310">
            <v>-1.6466441385068975E-2</v>
          </cell>
          <cell r="AH310">
            <v>2.3533456133570649E-2</v>
          </cell>
          <cell r="AI310">
            <v>1.6268167940263228E-2</v>
          </cell>
          <cell r="AJ310">
            <v>-2.9961922751468306E-3</v>
          </cell>
          <cell r="AK310">
            <v>-3.3983284584295503E-3</v>
          </cell>
          <cell r="AL310">
            <v>1.8725777638861796E-2</v>
          </cell>
          <cell r="AM310">
            <v>9.5361126815635133E-3</v>
          </cell>
          <cell r="AN310">
            <v>-7.1347397710726512E-3</v>
          </cell>
          <cell r="AO310">
            <v>1.1931065448042094E-2</v>
          </cell>
          <cell r="AP310">
            <v>-2.7768119200041519E-2</v>
          </cell>
          <cell r="AQ310">
            <v>4.0049529146349572E-3</v>
          </cell>
          <cell r="AR310">
            <v>4.0049515664577484E-3</v>
          </cell>
          <cell r="AS310">
            <v>4.0049515664577484E-3</v>
          </cell>
          <cell r="AT310">
            <v>4.0049515664577484E-3</v>
          </cell>
          <cell r="AU310">
            <v>4.0049515664577484E-3</v>
          </cell>
          <cell r="AV310">
            <v>4.0049515664577484E-3</v>
          </cell>
          <cell r="AW310">
            <v>4.0049515664577484E-3</v>
          </cell>
          <cell r="AX310">
            <v>4.0049515664577484E-3</v>
          </cell>
          <cell r="AY310">
            <v>4.0049515664577484E-3</v>
          </cell>
          <cell r="AZ310">
            <v>4.0049515664577484E-3</v>
          </cell>
          <cell r="BA310">
            <v>4.0049515664577484E-3</v>
          </cell>
          <cell r="BB310">
            <v>4.0049515664577484E-3</v>
          </cell>
          <cell r="BC310">
            <v>4.0049515664577484E-3</v>
          </cell>
          <cell r="BD310">
            <v>4.0049515664577484E-3</v>
          </cell>
          <cell r="BE310">
            <v>4.0049515664577484E-3</v>
          </cell>
          <cell r="BF310">
            <v>4.0049515664577484E-3</v>
          </cell>
          <cell r="BG310">
            <v>4.0049515664577484E-3</v>
          </cell>
          <cell r="BH310">
            <v>4.0049515664577484E-3</v>
          </cell>
          <cell r="BI310">
            <v>4.0049515664577484E-3</v>
          </cell>
          <cell r="BJ310">
            <v>4.0049515664577484E-3</v>
          </cell>
        </row>
        <row r="311">
          <cell r="B311">
            <v>263</v>
          </cell>
          <cell r="C311" t="str">
            <v>Disponibilidades + inv. valores y depósitos/CP</v>
          </cell>
          <cell r="E311">
            <v>1.5772569826463911E-2</v>
          </cell>
          <cell r="F311">
            <v>8.5312390366420798E-2</v>
          </cell>
          <cell r="G311">
            <v>-8.9726554601874953E-2</v>
          </cell>
          <cell r="H311">
            <v>2.8768839839012683E-2</v>
          </cell>
          <cell r="I311">
            <v>2.1017632628223315E-2</v>
          </cell>
          <cell r="J311">
            <v>-5.6987047676473335E-2</v>
          </cell>
          <cell r="K311">
            <v>-2.1221825571786979E-2</v>
          </cell>
          <cell r="L311">
            <v>1.5545184607837159E-2</v>
          </cell>
          <cell r="M311">
            <v>7.0828423020383613E-2</v>
          </cell>
          <cell r="N311">
            <v>-2.2689655234317097E-2</v>
          </cell>
          <cell r="O311">
            <v>-2.7266889037360298E-2</v>
          </cell>
          <cell r="P311">
            <v>1.0319313218821735E-3</v>
          </cell>
          <cell r="Q311">
            <v>3.6385100697478912E-2</v>
          </cell>
          <cell r="R311">
            <v>2.6553997101114279E-2</v>
          </cell>
          <cell r="S311">
            <v>-2.7448207781017753E-2</v>
          </cell>
          <cell r="T311">
            <v>-5.0063080386702818E-2</v>
          </cell>
          <cell r="U311">
            <v>8.4427372321753125E-2</v>
          </cell>
          <cell r="V311">
            <v>-3.8791587047480425E-2</v>
          </cell>
          <cell r="W311">
            <v>5.1730084317780367E-2</v>
          </cell>
          <cell r="X311">
            <v>-7.1745402126566216E-4</v>
          </cell>
          <cell r="Y311">
            <v>-1.8474915539109737E-2</v>
          </cell>
          <cell r="Z311">
            <v>-3.525534988453749E-2</v>
          </cell>
          <cell r="AA311">
            <v>-3.3165188800658996E-3</v>
          </cell>
          <cell r="AB311">
            <v>-1.4037819716569144E-2</v>
          </cell>
          <cell r="AC311">
            <v>-6.9584517433895487E-2</v>
          </cell>
          <cell r="AD311">
            <v>8.616790530235563E-3</v>
          </cell>
          <cell r="AE311">
            <v>2.8780069953189602E-2</v>
          </cell>
          <cell r="AF311">
            <v>-2.3056027063899975E-2</v>
          </cell>
          <cell r="AG311">
            <v>3.7660946040637633E-2</v>
          </cell>
          <cell r="AH311">
            <v>8.5200496968843575E-3</v>
          </cell>
          <cell r="AI311">
            <v>1.1934354658217572E-2</v>
          </cell>
          <cell r="AJ311">
            <v>1.9744500806536669E-2</v>
          </cell>
          <cell r="AK311">
            <v>4.5287954274819686E-4</v>
          </cell>
          <cell r="AL311">
            <v>1.2688177291508396E-2</v>
          </cell>
          <cell r="AM311">
            <v>-5.3401046769155913E-3</v>
          </cell>
          <cell r="AN311">
            <v>2.4855266285896738E-2</v>
          </cell>
          <cell r="AO311">
            <v>5.4918749115381971E-2</v>
          </cell>
          <cell r="AP311">
            <v>2.3755819343748485E-2</v>
          </cell>
          <cell r="AQ311">
            <v>-5.6661279773542739E-2</v>
          </cell>
          <cell r="AR311">
            <v>-5.6661278009414673E-2</v>
          </cell>
          <cell r="AS311">
            <v>-5.6661278009414673E-2</v>
          </cell>
          <cell r="AT311">
            <v>-5.6661278009414673E-2</v>
          </cell>
          <cell r="AU311">
            <v>-5.6661278009414673E-2</v>
          </cell>
          <cell r="AV311">
            <v>-5.6661278009414673E-2</v>
          </cell>
          <cell r="AW311">
            <v>-5.6661278009414673E-2</v>
          </cell>
          <cell r="AX311">
            <v>-5.6661278009414673E-2</v>
          </cell>
          <cell r="AY311">
            <v>-5.6661278009414673E-2</v>
          </cell>
          <cell r="AZ311">
            <v>-5.6661278009414673E-2</v>
          </cell>
          <cell r="BA311">
            <v>-5.6661278009414673E-2</v>
          </cell>
          <cell r="BB311">
            <v>-5.6661278009414673E-2</v>
          </cell>
          <cell r="BC311">
            <v>-5.6661278009414673E-2</v>
          </cell>
          <cell r="BD311">
            <v>-5.6661278009414673E-2</v>
          </cell>
          <cell r="BE311">
            <v>-5.6661278009414673E-2</v>
          </cell>
          <cell r="BF311">
            <v>-5.6661278009414673E-2</v>
          </cell>
          <cell r="BG311">
            <v>-5.6661278009414673E-2</v>
          </cell>
          <cell r="BH311">
            <v>-5.6661278009414673E-2</v>
          </cell>
          <cell r="BI311">
            <v>-5.6661278009414673E-2</v>
          </cell>
          <cell r="BJ311">
            <v>-5.6661278009414673E-2</v>
          </cell>
        </row>
        <row r="313">
          <cell r="B313" t="str">
            <v>Productividad/Operativos (MDP)</v>
          </cell>
        </row>
        <row r="314">
          <cell r="B314">
            <v>264</v>
          </cell>
          <cell r="C314" t="str">
            <v>Activos Totales/Empleados</v>
          </cell>
          <cell r="E314">
            <v>264</v>
          </cell>
          <cell r="F314">
            <v>1.7122253883928167</v>
          </cell>
          <cell r="G314">
            <v>-1.5674726669800307</v>
          </cell>
          <cell r="H314">
            <v>-0.22148224950312567</v>
          </cell>
          <cell r="I314">
            <v>0.68117342789778235</v>
          </cell>
          <cell r="J314">
            <v>0.21489114122484665</v>
          </cell>
          <cell r="K314">
            <v>0.16459289150226653</v>
          </cell>
          <cell r="L314">
            <v>-1.0767761206401261</v>
          </cell>
          <cell r="M314">
            <v>2.3670566495945451</v>
          </cell>
          <cell r="N314">
            <v>-0.49427953303084138</v>
          </cell>
          <cell r="O314">
            <v>-0.24875561495785092</v>
          </cell>
          <cell r="P314">
            <v>-9.5327855643105863E-2</v>
          </cell>
          <cell r="Q314">
            <v>1.197823439726676</v>
          </cell>
          <cell r="R314">
            <v>0.28622021700194011</v>
          </cell>
          <cell r="S314">
            <v>0.30365585114430615</v>
          </cell>
          <cell r="T314">
            <v>-1.338074198856738</v>
          </cell>
          <cell r="U314">
            <v>1.6579497867994775</v>
          </cell>
          <cell r="V314">
            <v>-1.2488200916462091</v>
          </cell>
          <cell r="W314">
            <v>1.225703086055141</v>
          </cell>
          <cell r="X314">
            <v>5.5584041650838856E-2</v>
          </cell>
          <cell r="Y314">
            <v>4.8269849461100023E-2</v>
          </cell>
          <cell r="Z314">
            <v>-0.83175128786182739</v>
          </cell>
          <cell r="AA314">
            <v>-0.70854791670187467</v>
          </cell>
          <cell r="AB314">
            <v>-0.18696576262877329</v>
          </cell>
          <cell r="AC314">
            <v>-0.84154943333886933</v>
          </cell>
          <cell r="AD314">
            <v>1.3309690844927218</v>
          </cell>
          <cell r="AE314">
            <v>-0.61062791634776659</v>
          </cell>
          <cell r="AF314">
            <v>0.64191445955710691</v>
          </cell>
          <cell r="AG314">
            <v>1.4454560649486936</v>
          </cell>
          <cell r="AH314">
            <v>0.87823381261902966</v>
          </cell>
          <cell r="AI314">
            <v>-1.4878828223829998</v>
          </cell>
          <cell r="AJ314">
            <v>0.73399585420170865</v>
          </cell>
          <cell r="AK314">
            <v>0.95711214981464821</v>
          </cell>
          <cell r="AL314">
            <v>0.37809605052650141</v>
          </cell>
          <cell r="AM314">
            <v>0.90949173947633</v>
          </cell>
          <cell r="AN314">
            <v>-0.21217107202824081</v>
          </cell>
          <cell r="AO314">
            <v>1.7587411605557719</v>
          </cell>
          <cell r="AP314">
            <v>2.3028356447920473</v>
          </cell>
          <cell r="AQ314">
            <v>-1.9634309895159348</v>
          </cell>
          <cell r="AR314">
            <v>-1.9634304046630859</v>
          </cell>
          <cell r="AS314">
            <v>-1.9634304046630859</v>
          </cell>
          <cell r="AT314">
            <v>-1.9634304046630859</v>
          </cell>
          <cell r="AU314">
            <v>-1.9634304046630859</v>
          </cell>
          <cell r="AV314">
            <v>-1.9634304046630859</v>
          </cell>
          <cell r="AW314">
            <v>-1.9634304046630859</v>
          </cell>
          <cell r="AX314">
            <v>-1.9634304046630859</v>
          </cell>
          <cell r="AY314">
            <v>-1.9634304046630859</v>
          </cell>
          <cell r="AZ314">
            <v>-1.9634304046630859</v>
          </cell>
          <cell r="BA314">
            <v>-1.9634304046630859</v>
          </cell>
          <cell r="BB314">
            <v>-1.9634304046630859</v>
          </cell>
          <cell r="BC314">
            <v>-1.9634304046630859</v>
          </cell>
          <cell r="BD314">
            <v>-1.9634304046630859</v>
          </cell>
          <cell r="BE314">
            <v>-1.9634304046630859</v>
          </cell>
          <cell r="BF314">
            <v>-1.9634304046630859</v>
          </cell>
          <cell r="BG314">
            <v>-1.9634304046630859</v>
          </cell>
          <cell r="BH314">
            <v>-1.9634304046630859</v>
          </cell>
          <cell r="BI314">
            <v>-1.9634304046630859</v>
          </cell>
          <cell r="BJ314">
            <v>-1.9634304046630859</v>
          </cell>
        </row>
        <row r="315">
          <cell r="B315">
            <v>265</v>
          </cell>
          <cell r="C315" t="str">
            <v>Activos Totales/Sucursales</v>
          </cell>
          <cell r="E315">
            <v>265</v>
          </cell>
          <cell r="F315">
            <v>29.482752910711042</v>
          </cell>
          <cell r="G315">
            <v>-23.742141571335992</v>
          </cell>
          <cell r="H315">
            <v>-6.7629963073389945</v>
          </cell>
          <cell r="I315">
            <v>19.068064888336153</v>
          </cell>
          <cell r="J315">
            <v>7.320708615777221</v>
          </cell>
          <cell r="K315">
            <v>4.8964327228981119</v>
          </cell>
          <cell r="L315">
            <v>-6.005078725110593</v>
          </cell>
          <cell r="M315">
            <v>40.639832598451335</v>
          </cell>
          <cell r="N315">
            <v>-7.898517176483324</v>
          </cell>
          <cell r="O315">
            <v>-3.9417358942758938</v>
          </cell>
          <cell r="P315">
            <v>-0.75332792796405101</v>
          </cell>
          <cell r="Q315">
            <v>11.505026267512335</v>
          </cell>
          <cell r="R315">
            <v>7.8328826781665839</v>
          </cell>
          <cell r="S315">
            <v>15.091282845093701</v>
          </cell>
          <cell r="T315">
            <v>-15.566697808710046</v>
          </cell>
          <cell r="U315">
            <v>23.498830735942761</v>
          </cell>
          <cell r="V315">
            <v>-20.746261977398035</v>
          </cell>
          <cell r="W315">
            <v>16.942948418260812</v>
          </cell>
          <cell r="X315">
            <v>17.158190682339182</v>
          </cell>
          <cell r="Y315">
            <v>-6.2418811036413899</v>
          </cell>
          <cell r="Z315">
            <v>-16.096405718860751</v>
          </cell>
          <cell r="AA315">
            <v>-10.558796217217377</v>
          </cell>
          <cell r="AB315">
            <v>1.4724822649717453</v>
          </cell>
          <cell r="AC315">
            <v>-13.541329662239377</v>
          </cell>
          <cell r="AD315">
            <v>19.931373359563736</v>
          </cell>
          <cell r="AE315">
            <v>-7.7863246008918168</v>
          </cell>
          <cell r="AF315">
            <v>10.350861072589851</v>
          </cell>
          <cell r="AG315">
            <v>22.22127939990321</v>
          </cell>
          <cell r="AH315">
            <v>17.003035020152424</v>
          </cell>
          <cell r="AI315">
            <v>-18.668656417270199</v>
          </cell>
          <cell r="AJ315">
            <v>13.464655988431787</v>
          </cell>
          <cell r="AK315">
            <v>17.776614424832928</v>
          </cell>
          <cell r="AL315">
            <v>9.1681374455851028</v>
          </cell>
          <cell r="AM315">
            <v>12.333518374570872</v>
          </cell>
          <cell r="AN315">
            <v>-3.4257164230657509</v>
          </cell>
          <cell r="AO315">
            <v>25.555546397444573</v>
          </cell>
          <cell r="AP315">
            <v>39.594770740293029</v>
          </cell>
          <cell r="AQ315">
            <v>-29.917641356507261</v>
          </cell>
          <cell r="AR315">
            <v>-29.917633056640625</v>
          </cell>
          <cell r="AS315">
            <v>-29.917633056640625</v>
          </cell>
          <cell r="AT315">
            <v>-29.917633056640625</v>
          </cell>
          <cell r="AU315">
            <v>-29.917633056640625</v>
          </cell>
          <cell r="AV315">
            <v>-29.917633056640625</v>
          </cell>
          <cell r="AW315">
            <v>-29.917633056640625</v>
          </cell>
          <cell r="AX315">
            <v>-29.917633056640625</v>
          </cell>
          <cell r="AY315">
            <v>-29.917633056640625</v>
          </cell>
          <cell r="AZ315">
            <v>-29.917633056640625</v>
          </cell>
          <cell r="BA315">
            <v>-29.917633056640625</v>
          </cell>
          <cell r="BB315">
            <v>-29.917633056640625</v>
          </cell>
          <cell r="BC315">
            <v>-29.917633056640625</v>
          </cell>
          <cell r="BD315">
            <v>-29.917633056640625</v>
          </cell>
          <cell r="BE315">
            <v>-29.917633056640625</v>
          </cell>
          <cell r="BF315">
            <v>-29.917633056640625</v>
          </cell>
          <cell r="BG315">
            <v>-29.917633056640625</v>
          </cell>
          <cell r="BH315">
            <v>-29.917633056640625</v>
          </cell>
          <cell r="BI315">
            <v>-29.917633056640625</v>
          </cell>
          <cell r="BJ315">
            <v>-29.917633056640625</v>
          </cell>
        </row>
        <row r="316">
          <cell r="B316">
            <v>266</v>
          </cell>
          <cell r="C316" t="str">
            <v>Resultado Neto/Empleados</v>
          </cell>
          <cell r="E316">
            <v>266</v>
          </cell>
          <cell r="F316">
            <v>266</v>
          </cell>
          <cell r="G316">
            <v>266</v>
          </cell>
          <cell r="H316">
            <v>266</v>
          </cell>
          <cell r="I316">
            <v>266</v>
          </cell>
          <cell r="J316">
            <v>266</v>
          </cell>
          <cell r="K316">
            <v>266</v>
          </cell>
          <cell r="L316">
            <v>266</v>
          </cell>
          <cell r="M316">
            <v>266</v>
          </cell>
          <cell r="N316">
            <v>266</v>
          </cell>
          <cell r="O316">
            <v>266</v>
          </cell>
          <cell r="P316">
            <v>266</v>
          </cell>
          <cell r="Q316">
            <v>266</v>
          </cell>
          <cell r="R316">
            <v>266</v>
          </cell>
          <cell r="S316">
            <v>266</v>
          </cell>
          <cell r="T316">
            <v>266</v>
          </cell>
          <cell r="U316">
            <v>266</v>
          </cell>
          <cell r="V316">
            <v>266</v>
          </cell>
          <cell r="W316">
            <v>266</v>
          </cell>
          <cell r="X316">
            <v>266</v>
          </cell>
          <cell r="Y316">
            <v>266</v>
          </cell>
          <cell r="Z316">
            <v>266</v>
          </cell>
          <cell r="AA316">
            <v>266</v>
          </cell>
          <cell r="AB316">
            <v>266</v>
          </cell>
          <cell r="AC316">
            <v>266</v>
          </cell>
          <cell r="AD316">
            <v>266</v>
          </cell>
          <cell r="AE316">
            <v>266</v>
          </cell>
          <cell r="AF316">
            <v>266</v>
          </cell>
          <cell r="AG316">
            <v>266</v>
          </cell>
          <cell r="AH316">
            <v>266</v>
          </cell>
          <cell r="AI316">
            <v>266</v>
          </cell>
          <cell r="AJ316">
            <v>266</v>
          </cell>
          <cell r="AK316">
            <v>266</v>
          </cell>
          <cell r="AL316">
            <v>266</v>
          </cell>
          <cell r="AM316">
            <v>266</v>
          </cell>
          <cell r="AN316">
            <v>266</v>
          </cell>
          <cell r="AO316">
            <v>266</v>
          </cell>
          <cell r="AP316">
            <v>266</v>
          </cell>
          <cell r="AQ316">
            <v>266</v>
          </cell>
          <cell r="AR316">
            <v>266</v>
          </cell>
          <cell r="AS316">
            <v>266</v>
          </cell>
          <cell r="AT316">
            <v>266</v>
          </cell>
          <cell r="AU316">
            <v>266</v>
          </cell>
          <cell r="AV316">
            <v>266</v>
          </cell>
          <cell r="AW316">
            <v>266</v>
          </cell>
          <cell r="AX316">
            <v>266</v>
          </cell>
          <cell r="AY316">
            <v>266</v>
          </cell>
          <cell r="AZ316">
            <v>266</v>
          </cell>
          <cell r="BA316">
            <v>266</v>
          </cell>
          <cell r="BB316">
            <v>266</v>
          </cell>
          <cell r="BC316">
            <v>266</v>
          </cell>
          <cell r="BD316">
            <v>266</v>
          </cell>
          <cell r="BE316">
            <v>266</v>
          </cell>
          <cell r="BF316">
            <v>266</v>
          </cell>
          <cell r="BG316">
            <v>266</v>
          </cell>
          <cell r="BH316">
            <v>266</v>
          </cell>
          <cell r="BI316">
            <v>266</v>
          </cell>
          <cell r="BJ316">
            <v>266</v>
          </cell>
        </row>
        <row r="317">
          <cell r="B317">
            <v>267</v>
          </cell>
          <cell r="C317" t="str">
            <v>Resultado Neto/Sucursales</v>
          </cell>
          <cell r="E317">
            <v>267</v>
          </cell>
          <cell r="F317">
            <v>267</v>
          </cell>
          <cell r="G317">
            <v>267</v>
          </cell>
          <cell r="H317">
            <v>267</v>
          </cell>
          <cell r="I317">
            <v>267</v>
          </cell>
          <cell r="J317">
            <v>267</v>
          </cell>
          <cell r="K317">
            <v>267</v>
          </cell>
          <cell r="L317">
            <v>267</v>
          </cell>
          <cell r="M317">
            <v>267</v>
          </cell>
          <cell r="N317">
            <v>267</v>
          </cell>
          <cell r="O317">
            <v>267</v>
          </cell>
          <cell r="P317">
            <v>267</v>
          </cell>
          <cell r="Q317">
            <v>267</v>
          </cell>
          <cell r="R317">
            <v>267</v>
          </cell>
          <cell r="S317">
            <v>267</v>
          </cell>
          <cell r="T317">
            <v>267</v>
          </cell>
          <cell r="U317">
            <v>267</v>
          </cell>
          <cell r="V317">
            <v>267</v>
          </cell>
          <cell r="W317">
            <v>267</v>
          </cell>
          <cell r="X317">
            <v>267</v>
          </cell>
          <cell r="Y317">
            <v>267</v>
          </cell>
          <cell r="Z317">
            <v>267</v>
          </cell>
          <cell r="AA317">
            <v>267</v>
          </cell>
          <cell r="AB317">
            <v>267</v>
          </cell>
          <cell r="AC317">
            <v>267</v>
          </cell>
          <cell r="AD317">
            <v>267</v>
          </cell>
          <cell r="AE317">
            <v>267</v>
          </cell>
          <cell r="AF317">
            <v>267</v>
          </cell>
          <cell r="AG317">
            <v>267</v>
          </cell>
          <cell r="AH317">
            <v>267</v>
          </cell>
          <cell r="AI317">
            <v>267</v>
          </cell>
          <cell r="AJ317">
            <v>267</v>
          </cell>
          <cell r="AK317">
            <v>267</v>
          </cell>
          <cell r="AL317">
            <v>267</v>
          </cell>
          <cell r="AM317">
            <v>267</v>
          </cell>
          <cell r="AN317">
            <v>267</v>
          </cell>
          <cell r="AO317">
            <v>267</v>
          </cell>
          <cell r="AP317">
            <v>267</v>
          </cell>
          <cell r="AQ317">
            <v>267</v>
          </cell>
          <cell r="AR317">
            <v>267</v>
          </cell>
          <cell r="AS317">
            <v>267</v>
          </cell>
          <cell r="AT317">
            <v>267</v>
          </cell>
          <cell r="AU317">
            <v>267</v>
          </cell>
          <cell r="AV317">
            <v>267</v>
          </cell>
          <cell r="AW317">
            <v>267</v>
          </cell>
          <cell r="AX317">
            <v>267</v>
          </cell>
          <cell r="AY317">
            <v>267</v>
          </cell>
          <cell r="AZ317">
            <v>267</v>
          </cell>
          <cell r="BA317">
            <v>267</v>
          </cell>
          <cell r="BB317">
            <v>267</v>
          </cell>
          <cell r="BC317">
            <v>267</v>
          </cell>
          <cell r="BD317">
            <v>267</v>
          </cell>
          <cell r="BE317">
            <v>267</v>
          </cell>
          <cell r="BF317">
            <v>267</v>
          </cell>
          <cell r="BG317">
            <v>267</v>
          </cell>
          <cell r="BH317">
            <v>267</v>
          </cell>
          <cell r="BI317">
            <v>267</v>
          </cell>
          <cell r="BJ317">
            <v>267</v>
          </cell>
        </row>
        <row r="318">
          <cell r="B318">
            <v>268</v>
          </cell>
          <cell r="C318" t="str">
            <v>GAP/Empleados</v>
          </cell>
          <cell r="E318">
            <v>268</v>
          </cell>
          <cell r="F318">
            <v>0.11433683846349568</v>
          </cell>
          <cell r="G318">
            <v>0.11527169977539536</v>
          </cell>
          <cell r="H318">
            <v>0.10783199419288036</v>
          </cell>
          <cell r="I318">
            <v>0.10170688278022588</v>
          </cell>
          <cell r="J318">
            <v>0.11104476482190395</v>
          </cell>
          <cell r="K318">
            <v>0.10770843276638564</v>
          </cell>
          <cell r="L318">
            <v>9.9425461132939041E-2</v>
          </cell>
          <cell r="M318">
            <v>0.10900248386597355</v>
          </cell>
          <cell r="N318">
            <v>0.10266828570885456</v>
          </cell>
          <cell r="O318">
            <v>-1.1941810091099301</v>
          </cell>
          <cell r="P318">
            <v>0.11851647406778676</v>
          </cell>
          <cell r="Q318">
            <v>0.12060803760747488</v>
          </cell>
          <cell r="R318">
            <v>0.11819604309708959</v>
          </cell>
          <cell r="S318">
            <v>0.11264817724780563</v>
          </cell>
          <cell r="T318">
            <v>0.11087679665942418</v>
          </cell>
          <cell r="U318">
            <v>0.12329061893238691</v>
          </cell>
          <cell r="V318">
            <v>0.12248701528042372</v>
          </cell>
          <cell r="W318">
            <v>0.11611400849858733</v>
          </cell>
          <cell r="X318">
            <v>0.11502952731503924</v>
          </cell>
          <cell r="Y318">
            <v>0.12679908562197739</v>
          </cell>
          <cell r="Z318">
            <v>0.1336949182698095</v>
          </cell>
          <cell r="AA318">
            <v>-1.3194624566559998</v>
          </cell>
          <cell r="AB318">
            <v>0.11855475976826499</v>
          </cell>
          <cell r="AC318">
            <v>0.12403458847850948</v>
          </cell>
          <cell r="AD318">
            <v>0.12489818825324245</v>
          </cell>
          <cell r="AE318">
            <v>0.12032937498893576</v>
          </cell>
          <cell r="AF318">
            <v>0.12103266447077088</v>
          </cell>
          <cell r="AG318">
            <v>0.12725394677829016</v>
          </cell>
          <cell r="AH318">
            <v>0.12242670057390015</v>
          </cell>
          <cell r="AI318">
            <v>0.11848066562159876</v>
          </cell>
          <cell r="AJ318">
            <v>0.12634824866274585</v>
          </cell>
          <cell r="AK318">
            <v>0.12447846480264624</v>
          </cell>
          <cell r="AL318">
            <v>0.10352829703474442</v>
          </cell>
          <cell r="AM318">
            <v>-1.3247617471997966</v>
          </cell>
          <cell r="AN318">
            <v>0.12784063522253805</v>
          </cell>
          <cell r="AO318">
            <v>0.13760644081817824</v>
          </cell>
          <cell r="AP318">
            <v>0.12907421820857079</v>
          </cell>
          <cell r="AQ318">
            <v>0.13216147068250117</v>
          </cell>
          <cell r="AR318">
            <v>0.13216137886047363</v>
          </cell>
          <cell r="AS318">
            <v>0.13216137886047363</v>
          </cell>
          <cell r="AT318">
            <v>0.13216137886047363</v>
          </cell>
          <cell r="AU318">
            <v>0.13216137886047363</v>
          </cell>
          <cell r="AV318">
            <v>0.13216137886047363</v>
          </cell>
          <cell r="AW318">
            <v>0.13216137886047363</v>
          </cell>
          <cell r="AX318">
            <v>0.13216137886047363</v>
          </cell>
          <cell r="AY318">
            <v>0.13216137886047363</v>
          </cell>
          <cell r="AZ318">
            <v>0.13216137886047363</v>
          </cell>
          <cell r="BA318">
            <v>0.13216137886047363</v>
          </cell>
          <cell r="BB318">
            <v>0.13216137886047363</v>
          </cell>
          <cell r="BC318">
            <v>0.13216137886047363</v>
          </cell>
          <cell r="BD318">
            <v>0.13216137886047363</v>
          </cell>
          <cell r="BE318">
            <v>0.13216137886047363</v>
          </cell>
          <cell r="BF318">
            <v>0.13216137886047363</v>
          </cell>
          <cell r="BG318">
            <v>0.13216137886047363</v>
          </cell>
          <cell r="BH318">
            <v>0.13216137886047363</v>
          </cell>
          <cell r="BI318">
            <v>0.13216137886047363</v>
          </cell>
          <cell r="BJ318">
            <v>0.13216137886047363</v>
          </cell>
        </row>
        <row r="319">
          <cell r="B319">
            <v>269</v>
          </cell>
          <cell r="C319" t="str">
            <v>GAP/Sucursales</v>
          </cell>
          <cell r="E319">
            <v>269</v>
          </cell>
          <cell r="F319">
            <v>1.7366158547231034</v>
          </cell>
          <cell r="G319">
            <v>1.7123936189992932</v>
          </cell>
          <cell r="H319">
            <v>1.5490006975222386</v>
          </cell>
          <cell r="I319">
            <v>1.6726752360420143</v>
          </cell>
          <cell r="J319">
            <v>1.7541997216422178</v>
          </cell>
          <cell r="K319">
            <v>1.6848548672566359</v>
          </cell>
          <cell r="L319">
            <v>1.7824866869469016</v>
          </cell>
          <cell r="M319">
            <v>1.7949669253318596</v>
          </cell>
          <cell r="N319">
            <v>1.5860756340193696</v>
          </cell>
          <cell r="O319">
            <v>-18.522895657146783</v>
          </cell>
          <cell r="P319">
            <v>1.8420647160940173</v>
          </cell>
          <cell r="Q319">
            <v>1.8150486762272475</v>
          </cell>
          <cell r="R319">
            <v>1.8529183322494465</v>
          </cell>
          <cell r="S319">
            <v>1.8762218412348401</v>
          </cell>
          <cell r="T319">
            <v>1.8248542712238152</v>
          </cell>
          <cell r="U319">
            <v>1.8986983682469685</v>
          </cell>
          <cell r="V319">
            <v>1.9042994239250266</v>
          </cell>
          <cell r="W319">
            <v>1.770131800423778</v>
          </cell>
          <cell r="X319">
            <v>2.2253833920913664</v>
          </cell>
          <cell r="Y319">
            <v>1.8296899492175172</v>
          </cell>
          <cell r="Z319">
            <v>2.0277154270589506</v>
          </cell>
          <cell r="AA319">
            <v>-20.849004320970622</v>
          </cell>
          <cell r="AB319">
            <v>1.899313639987078</v>
          </cell>
          <cell r="AC319">
            <v>1.9732329193665321</v>
          </cell>
          <cell r="AD319">
            <v>1.9739772082811831</v>
          </cell>
          <cell r="AE319">
            <v>1.9383737787068007</v>
          </cell>
          <cell r="AF319">
            <v>1.9302122783673834</v>
          </cell>
          <cell r="AG319">
            <v>2.0124234673669754</v>
          </cell>
          <cell r="AH319">
            <v>2.0122018836079558</v>
          </cell>
          <cell r="AI319">
            <v>2.0180019910863507</v>
          </cell>
          <cell r="AJ319">
            <v>2.0777111074883194</v>
          </cell>
          <cell r="AK319">
            <v>2.075432632516705</v>
          </cell>
          <cell r="AL319">
            <v>1.7692573435796888</v>
          </cell>
          <cell r="AM319">
            <v>-21.528236350817995</v>
          </cell>
          <cell r="AN319">
            <v>2.0704184801379504</v>
          </cell>
          <cell r="AO319">
            <v>2.205416743641293</v>
          </cell>
          <cell r="AP319">
            <v>2.107201707607028</v>
          </cell>
          <cell r="AQ319">
            <v>2.163071508898776</v>
          </cell>
          <cell r="AR319">
            <v>2.1630706787109375</v>
          </cell>
          <cell r="AS319">
            <v>2.1630706787109375</v>
          </cell>
          <cell r="AT319">
            <v>2.1630706787109375</v>
          </cell>
          <cell r="AU319">
            <v>2.1630706787109375</v>
          </cell>
          <cell r="AV319">
            <v>2.1630706787109375</v>
          </cell>
          <cell r="AW319">
            <v>2.1630706787109375</v>
          </cell>
          <cell r="AX319">
            <v>2.1630706787109375</v>
          </cell>
          <cell r="AY319">
            <v>2.1630706787109375</v>
          </cell>
          <cell r="AZ319">
            <v>2.1630706787109375</v>
          </cell>
          <cell r="BA319">
            <v>2.1630706787109375</v>
          </cell>
          <cell r="BB319">
            <v>2.1630706787109375</v>
          </cell>
          <cell r="BC319">
            <v>2.1630706787109375</v>
          </cell>
          <cell r="BD319">
            <v>2.1630706787109375</v>
          </cell>
          <cell r="BE319">
            <v>2.1630706787109375</v>
          </cell>
          <cell r="BF319">
            <v>2.1630706787109375</v>
          </cell>
          <cell r="BG319">
            <v>2.1630706787109375</v>
          </cell>
          <cell r="BH319">
            <v>2.1630706787109375</v>
          </cell>
          <cell r="BI319">
            <v>2.1630706787109375</v>
          </cell>
          <cell r="BJ319">
            <v>2.1630706787109375</v>
          </cell>
        </row>
      </sheetData>
      <sheetData sheetId="18">
        <row r="7">
          <cell r="B7">
            <v>1</v>
          </cell>
          <cell r="C7" t="str">
            <v>Activos</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row>
        <row r="8">
          <cell r="B8">
            <v>2</v>
          </cell>
          <cell r="C8" t="str">
            <v>Cartera Vigente</v>
          </cell>
          <cell r="P8">
            <v>-3.6664063662014912E-2</v>
          </cell>
          <cell r="Q8">
            <v>-2.3169235632320651E-2</v>
          </cell>
          <cell r="R8">
            <v>-2.9271617473997646E-3</v>
          </cell>
          <cell r="S8">
            <v>-1.7454097375548094E-2</v>
          </cell>
          <cell r="T8">
            <v>-2.9115515161550198E-3</v>
          </cell>
          <cell r="U8">
            <v>-4.5754460361660532E-3</v>
          </cell>
          <cell r="V8">
            <v>1.1184789505990556E-2</v>
          </cell>
          <cell r="W8">
            <v>-1.5329838445175548E-3</v>
          </cell>
          <cell r="X8">
            <v>-8.1043524886106888E-3</v>
          </cell>
          <cell r="Y8">
            <v>1.4920168784159638E-2</v>
          </cell>
          <cell r="Z8">
            <v>9.2518619578199068E-3</v>
          </cell>
          <cell r="AA8">
            <v>1.0128436989738199E-2</v>
          </cell>
          <cell r="AB8">
            <v>1.4692831333533496E-2</v>
          </cell>
          <cell r="AC8">
            <v>2.9293712113453108E-2</v>
          </cell>
          <cell r="AD8">
            <v>2.2762230488283963E-2</v>
          </cell>
          <cell r="AE8">
            <v>2.7717593949510178E-2</v>
          </cell>
          <cell r="AF8">
            <v>1.8384880328428388E-2</v>
          </cell>
          <cell r="AG8">
            <v>2.0735752881765657E-2</v>
          </cell>
          <cell r="AH8">
            <v>5.875547974322437E-3</v>
          </cell>
          <cell r="AI8">
            <v>1.5728641137787436E-2</v>
          </cell>
          <cell r="AJ8">
            <v>1.7815152553683877E-2</v>
          </cell>
          <cell r="AK8">
            <v>1.3548608037006971E-2</v>
          </cell>
          <cell r="AL8">
            <v>-5.2797238744373143E-4</v>
          </cell>
          <cell r="AM8">
            <v>-1.1645182304378721E-2</v>
          </cell>
          <cell r="AN8">
            <v>-1.1216995545245634E-2</v>
          </cell>
          <cell r="AO8">
            <v>-3.7038671880237184E-2</v>
          </cell>
          <cell r="AP8">
            <v>-4.7107264535740823E-2</v>
          </cell>
          <cell r="AQ8">
            <v>-3.0474303612653741E-2</v>
          </cell>
          <cell r="AR8">
            <v>-3.0474290251731873E-2</v>
          </cell>
          <cell r="AS8">
            <v>-3.0474290251731873E-2</v>
          </cell>
          <cell r="AT8">
            <v>-3.0474290251731873E-2</v>
          </cell>
          <cell r="AU8">
            <v>-3.0474290251731873E-2</v>
          </cell>
          <cell r="AV8">
            <v>-3.0474290251731873E-2</v>
          </cell>
          <cell r="AW8">
            <v>-3.0474290251731873E-2</v>
          </cell>
          <cell r="AX8">
            <v>-3.0474290251731873E-2</v>
          </cell>
          <cell r="AY8">
            <v>-3.0474290251731873E-2</v>
          </cell>
          <cell r="AZ8">
            <v>-3.0474290251731873E-2</v>
          </cell>
          <cell r="BA8">
            <v>-3.0474290251731873E-2</v>
          </cell>
          <cell r="BB8">
            <v>-3.0474290251731873E-2</v>
          </cell>
          <cell r="BC8">
            <v>-3.0474290251731873E-2</v>
          </cell>
          <cell r="BD8">
            <v>-3.0474290251731873E-2</v>
          </cell>
          <cell r="BE8">
            <v>-3.0474290251731873E-2</v>
          </cell>
          <cell r="BF8">
            <v>-3.0474290251731873E-2</v>
          </cell>
          <cell r="BG8">
            <v>-3.0474290251731873E-2</v>
          </cell>
          <cell r="BH8">
            <v>-3.0474290251731873E-2</v>
          </cell>
          <cell r="BI8">
            <v>-3.0474290251731873E-2</v>
          </cell>
          <cell r="BJ8">
            <v>-3.0474290251731873E-2</v>
          </cell>
        </row>
        <row r="9">
          <cell r="B9">
            <v>3</v>
          </cell>
          <cell r="C9" t="str">
            <v>Cartera Vencida</v>
          </cell>
          <cell r="P9">
            <v>3.5014534765377154E-3</v>
          </cell>
          <cell r="Q9">
            <v>3.335429751354738E-3</v>
          </cell>
          <cell r="R9">
            <v>3.6162138153755952E-3</v>
          </cell>
          <cell r="S9">
            <v>2.2502245383527394E-3</v>
          </cell>
          <cell r="T9">
            <v>1.5131939505492499E-3</v>
          </cell>
          <cell r="U9">
            <v>7.5684167856682888E-4</v>
          </cell>
          <cell r="V9">
            <v>1.3429768748313559E-3</v>
          </cell>
          <cell r="W9">
            <v>-1.039655794974996E-4</v>
          </cell>
          <cell r="X9">
            <v>-2.6020813793764391E-3</v>
          </cell>
          <cell r="Y9">
            <v>-1.6588541070634184E-3</v>
          </cell>
          <cell r="Z9">
            <v>1.0226234343372297E-3</v>
          </cell>
          <cell r="AA9">
            <v>1.5509740447140798E-3</v>
          </cell>
          <cell r="AB9">
            <v>1.4634463949187056E-3</v>
          </cell>
          <cell r="AC9">
            <v>1.7661235229677434E-3</v>
          </cell>
          <cell r="AD9">
            <v>1.445959930198918E-3</v>
          </cell>
          <cell r="AE9">
            <v>2.497009901562864E-3</v>
          </cell>
          <cell r="AF9">
            <v>6.1560153266191492E-4</v>
          </cell>
          <cell r="AG9">
            <v>1.2704575367600487E-3</v>
          </cell>
          <cell r="AH9">
            <v>8.4479284282422407E-6</v>
          </cell>
          <cell r="AI9">
            <v>1.0392822360124829E-3</v>
          </cell>
          <cell r="AJ9">
            <v>1.8849127495097449E-3</v>
          </cell>
          <cell r="AK9">
            <v>5.4883146791734685E-4</v>
          </cell>
          <cell r="AL9">
            <v>-6.3429873524748978E-4</v>
          </cell>
          <cell r="AM9">
            <v>-2.2270213739983592E-3</v>
          </cell>
          <cell r="AN9">
            <v>-2.4848199547224253E-3</v>
          </cell>
          <cell r="AO9">
            <v>-3.2056798860761876E-3</v>
          </cell>
          <cell r="AP9">
            <v>-3.8037734175688474E-3</v>
          </cell>
          <cell r="AQ9">
            <v>-4.8018283927134409E-3</v>
          </cell>
          <cell r="AR9">
            <v>-4.801824688911438E-3</v>
          </cell>
          <cell r="AS9">
            <v>-4.801824688911438E-3</v>
          </cell>
          <cell r="AT9">
            <v>-4.801824688911438E-3</v>
          </cell>
          <cell r="AU9">
            <v>-4.801824688911438E-3</v>
          </cell>
          <cell r="AV9">
            <v>-4.801824688911438E-3</v>
          </cell>
          <cell r="AW9">
            <v>-4.801824688911438E-3</v>
          </cell>
          <cell r="AX9">
            <v>-4.801824688911438E-3</v>
          </cell>
          <cell r="AY9">
            <v>-4.801824688911438E-3</v>
          </cell>
          <cell r="AZ9">
            <v>-4.801824688911438E-3</v>
          </cell>
          <cell r="BA9">
            <v>-4.801824688911438E-3</v>
          </cell>
          <cell r="BB9">
            <v>-4.801824688911438E-3</v>
          </cell>
          <cell r="BC9">
            <v>-4.801824688911438E-3</v>
          </cell>
          <cell r="BD9">
            <v>-4.801824688911438E-3</v>
          </cell>
          <cell r="BE9">
            <v>-4.801824688911438E-3</v>
          </cell>
          <cell r="BF9">
            <v>-4.801824688911438E-3</v>
          </cell>
          <cell r="BG9">
            <v>-4.801824688911438E-3</v>
          </cell>
          <cell r="BH9">
            <v>-4.801824688911438E-3</v>
          </cell>
          <cell r="BI9">
            <v>-4.801824688911438E-3</v>
          </cell>
          <cell r="BJ9">
            <v>-4.801824688911438E-3</v>
          </cell>
        </row>
        <row r="10">
          <cell r="B10">
            <v>4</v>
          </cell>
          <cell r="C10" t="str">
            <v>Estimaciones Preventivas</v>
          </cell>
          <cell r="P10">
            <v>1.0503693711846548E-4</v>
          </cell>
          <cell r="Q10">
            <v>1.0486344296012015E-4</v>
          </cell>
          <cell r="R10">
            <v>-6.7876685875619541E-4</v>
          </cell>
          <cell r="S10">
            <v>7.5057192454139332E-4</v>
          </cell>
          <cell r="T10">
            <v>4.1112577055917726E-4</v>
          </cell>
          <cell r="U10">
            <v>3.5119039513624439E-4</v>
          </cell>
          <cell r="V10">
            <v>-3.0525859336123784E-4</v>
          </cell>
          <cell r="W10">
            <v>1.5648538193365966E-4</v>
          </cell>
          <cell r="X10">
            <v>1.5899705835806729E-3</v>
          </cell>
          <cell r="Y10">
            <v>3.0508282593613711E-7</v>
          </cell>
          <cell r="Z10">
            <v>-1.7594365115577264E-3</v>
          </cell>
          <cell r="AA10">
            <v>-2.5112150371630546E-3</v>
          </cell>
          <cell r="AB10">
            <v>-2.345444731385992E-3</v>
          </cell>
          <cell r="AC10">
            <v>-1.8660459352170707E-3</v>
          </cell>
          <cell r="AD10">
            <v>-8.1963253303526246E-4</v>
          </cell>
          <cell r="AE10">
            <v>-1.3155630368433223E-3</v>
          </cell>
          <cell r="AF10">
            <v>-1.1224519916365437E-3</v>
          </cell>
          <cell r="AG10">
            <v>-6.7930269538519703E-4</v>
          </cell>
          <cell r="AH10">
            <v>7.6903209967538536E-4</v>
          </cell>
          <cell r="AI10">
            <v>5.049949766705239E-5</v>
          </cell>
          <cell r="AJ10">
            <v>-4.6611362302076409E-4</v>
          </cell>
          <cell r="AK10">
            <v>9.3342219722074293E-4</v>
          </cell>
          <cell r="AL10">
            <v>2.1576880737386207E-3</v>
          </cell>
          <cell r="AM10">
            <v>3.59578462443709E-3</v>
          </cell>
          <cell r="AN10">
            <v>3.627388862844614E-3</v>
          </cell>
          <cell r="AO10">
            <v>3.7978985659567928E-3</v>
          </cell>
          <cell r="AP10">
            <v>3.8849218600166754E-3</v>
          </cell>
          <cell r="AQ10">
            <v>3.7890287254654445E-3</v>
          </cell>
          <cell r="AR10">
            <v>3.7890281528234482E-3</v>
          </cell>
          <cell r="AS10">
            <v>3.7890281528234482E-3</v>
          </cell>
          <cell r="AT10">
            <v>3.7890281528234482E-3</v>
          </cell>
          <cell r="AU10">
            <v>3.7890281528234482E-3</v>
          </cell>
          <cell r="AV10">
            <v>3.7890281528234482E-3</v>
          </cell>
          <cell r="AW10">
            <v>3.7890281528234482E-3</v>
          </cell>
          <cell r="AX10">
            <v>3.7890281528234482E-3</v>
          </cell>
          <cell r="AY10">
            <v>3.7890281528234482E-3</v>
          </cell>
          <cell r="AZ10">
            <v>3.7890281528234482E-3</v>
          </cell>
          <cell r="BA10">
            <v>3.7890281528234482E-3</v>
          </cell>
          <cell r="BB10">
            <v>3.7890281528234482E-3</v>
          </cell>
          <cell r="BC10">
            <v>3.7890281528234482E-3</v>
          </cell>
          <cell r="BD10">
            <v>3.7890281528234482E-3</v>
          </cell>
          <cell r="BE10">
            <v>3.7890281528234482E-3</v>
          </cell>
          <cell r="BF10">
            <v>3.7890281528234482E-3</v>
          </cell>
          <cell r="BG10">
            <v>3.7890281528234482E-3</v>
          </cell>
          <cell r="BH10">
            <v>3.7890281528234482E-3</v>
          </cell>
          <cell r="BI10">
            <v>3.7890281528234482E-3</v>
          </cell>
          <cell r="BJ10">
            <v>3.7890281528234482E-3</v>
          </cell>
        </row>
        <row r="11">
          <cell r="B11">
            <v>5</v>
          </cell>
          <cell r="C11" t="str">
            <v>Inversiones en valores</v>
          </cell>
          <cell r="P11">
            <v>1.2852204614327567E-3</v>
          </cell>
          <cell r="Q11">
            <v>-1.3740135374657958E-2</v>
          </cell>
          <cell r="R11">
            <v>8.5589420507575786E-3</v>
          </cell>
          <cell r="S11">
            <v>-4.009323702650891E-3</v>
          </cell>
          <cell r="T11">
            <v>-8.5435591026834512E-3</v>
          </cell>
          <cell r="U11">
            <v>1.986897360805695E-2</v>
          </cell>
          <cell r="V11">
            <v>1.7292847149296131E-3</v>
          </cell>
          <cell r="W11">
            <v>2.8602958744087692E-2</v>
          </cell>
          <cell r="X11">
            <v>1.9553653121871017E-2</v>
          </cell>
          <cell r="Y11">
            <v>1.6321683991298241E-2</v>
          </cell>
          <cell r="Z11">
            <v>3.353022916294579E-3</v>
          </cell>
          <cell r="AA11">
            <v>5.9038990132823654E-3</v>
          </cell>
          <cell r="AB11">
            <v>-5.2599244734615747E-3</v>
          </cell>
          <cell r="AC11">
            <v>-3.3924687717506341E-2</v>
          </cell>
          <cell r="AD11">
            <v>-1.7913095630872899E-2</v>
          </cell>
          <cell r="AE11">
            <v>-9.6846626328728758E-3</v>
          </cell>
          <cell r="AF11">
            <v>-1.6325135601418184E-2</v>
          </cell>
          <cell r="AG11">
            <v>5.1129515781477286E-3</v>
          </cell>
          <cell r="AH11">
            <v>-1.1579689899629653E-2</v>
          </cell>
          <cell r="AI11">
            <v>-1.9451256987160992E-2</v>
          </cell>
          <cell r="AJ11">
            <v>-1.6535458544990778E-2</v>
          </cell>
          <cell r="AK11">
            <v>-6.5338136898651644E-3</v>
          </cell>
          <cell r="AL11">
            <v>6.5928513406115496E-3</v>
          </cell>
          <cell r="AM11">
            <v>2.7928565870138367E-3</v>
          </cell>
          <cell r="AN11">
            <v>2.7923743014463931E-2</v>
          </cell>
          <cell r="AO11">
            <v>7.0211036229107737E-2</v>
          </cell>
          <cell r="AP11">
            <v>7.1626481552358845E-2</v>
          </cell>
          <cell r="AQ11">
            <v>5.8363790733728438E-2</v>
          </cell>
          <cell r="AR11">
            <v>5.8363765478134155E-2</v>
          </cell>
          <cell r="AS11">
            <v>5.8363765478134155E-2</v>
          </cell>
          <cell r="AT11">
            <v>5.8363765478134155E-2</v>
          </cell>
          <cell r="AU11">
            <v>5.8363765478134155E-2</v>
          </cell>
          <cell r="AV11">
            <v>5.8363765478134155E-2</v>
          </cell>
          <cell r="AW11">
            <v>5.8363765478134155E-2</v>
          </cell>
          <cell r="AX11">
            <v>5.8363765478134155E-2</v>
          </cell>
          <cell r="AY11">
            <v>5.8363765478134155E-2</v>
          </cell>
          <cell r="AZ11">
            <v>5.8363765478134155E-2</v>
          </cell>
          <cell r="BA11">
            <v>5.8363765478134155E-2</v>
          </cell>
          <cell r="BB11">
            <v>5.8363765478134155E-2</v>
          </cell>
          <cell r="BC11">
            <v>5.8363765478134155E-2</v>
          </cell>
          <cell r="BD11">
            <v>5.8363765478134155E-2</v>
          </cell>
          <cell r="BE11">
            <v>5.8363765478134155E-2</v>
          </cell>
          <cell r="BF11">
            <v>5.8363765478134155E-2</v>
          </cell>
          <cell r="BG11">
            <v>5.8363765478134155E-2</v>
          </cell>
          <cell r="BH11">
            <v>5.8363765478134155E-2</v>
          </cell>
          <cell r="BI11">
            <v>5.8363765478134155E-2</v>
          </cell>
          <cell r="BJ11">
            <v>5.8363765478134155E-2</v>
          </cell>
        </row>
        <row r="12">
          <cell r="B12">
            <v>6</v>
          </cell>
          <cell r="C12" t="str">
            <v>Operaciones con Valores y Derivados</v>
          </cell>
          <cell r="P12">
            <v>1.256720222547935E-2</v>
          </cell>
          <cell r="Q12">
            <v>6.5810200192596147E-3</v>
          </cell>
          <cell r="R12">
            <v>-2.9029570647043576E-3</v>
          </cell>
          <cell r="S12">
            <v>5.3514465363717761E-3</v>
          </cell>
          <cell r="T12">
            <v>1.0394886685664795E-2</v>
          </cell>
          <cell r="U12">
            <v>7.6278746511077092E-3</v>
          </cell>
          <cell r="V12">
            <v>-6.5069455315600599E-3</v>
          </cell>
          <cell r="W12">
            <v>-1.7220736221155247E-2</v>
          </cell>
          <cell r="X12">
            <v>-5.2049918065969203E-3</v>
          </cell>
          <cell r="Y12">
            <v>-7.031626120159562E-3</v>
          </cell>
          <cell r="Z12">
            <v>-9.0303877785189862E-3</v>
          </cell>
          <cell r="AA12">
            <v>2.7759044927090637E-4</v>
          </cell>
          <cell r="AB12">
            <v>-2.8147299782523005E-4</v>
          </cell>
          <cell r="AC12">
            <v>1.0052977687549598E-2</v>
          </cell>
          <cell r="AD12">
            <v>1.2658130383750105E-2</v>
          </cell>
          <cell r="AE12">
            <v>-8.1561842163235046E-3</v>
          </cell>
          <cell r="AF12">
            <v>-1.0032743377240812E-2</v>
          </cell>
          <cell r="AG12">
            <v>-1.6052886567994723E-2</v>
          </cell>
          <cell r="AH12">
            <v>-1.1565464408939498E-2</v>
          </cell>
          <cell r="AI12">
            <v>-6.4784533629553692E-3</v>
          </cell>
          <cell r="AJ12">
            <v>-1.0866883493704182E-2</v>
          </cell>
          <cell r="AK12">
            <v>-6.8489612741970546E-3</v>
          </cell>
          <cell r="AL12">
            <v>-9.2292939651435618E-3</v>
          </cell>
          <cell r="AM12">
            <v>-1.4717670289504298E-2</v>
          </cell>
          <cell r="AN12">
            <v>-1.434426185218577E-2</v>
          </cell>
          <cell r="AO12">
            <v>-1.6777354672315392E-2</v>
          </cell>
          <cell r="AP12">
            <v>-2.5092895606885782E-2</v>
          </cell>
          <cell r="AQ12">
            <v>-7.4783005418222331E-3</v>
          </cell>
          <cell r="AR12">
            <v>-7.4783004820346832E-3</v>
          </cell>
          <cell r="AS12">
            <v>-7.4783004820346832E-3</v>
          </cell>
          <cell r="AT12">
            <v>-7.4783004820346832E-3</v>
          </cell>
          <cell r="AU12">
            <v>-7.4783004820346832E-3</v>
          </cell>
          <cell r="AV12">
            <v>-7.4783004820346832E-3</v>
          </cell>
          <cell r="AW12">
            <v>-7.4783004820346832E-3</v>
          </cell>
          <cell r="AX12">
            <v>-7.4783004820346832E-3</v>
          </cell>
          <cell r="AY12">
            <v>-7.4783004820346832E-3</v>
          </cell>
          <cell r="AZ12">
            <v>-7.4783004820346832E-3</v>
          </cell>
          <cell r="BA12">
            <v>-7.4783004820346832E-3</v>
          </cell>
          <cell r="BB12">
            <v>-7.4783004820346832E-3</v>
          </cell>
          <cell r="BC12">
            <v>-7.4783004820346832E-3</v>
          </cell>
          <cell r="BD12">
            <v>-7.4783004820346832E-3</v>
          </cell>
          <cell r="BE12">
            <v>-7.4783004820346832E-3</v>
          </cell>
          <cell r="BF12">
            <v>-7.4783004820346832E-3</v>
          </cell>
          <cell r="BG12">
            <v>-7.4783004820346832E-3</v>
          </cell>
          <cell r="BH12">
            <v>-7.4783004820346832E-3</v>
          </cell>
          <cell r="BI12">
            <v>-7.4783004820346832E-3</v>
          </cell>
          <cell r="BJ12">
            <v>-7.4783004820346832E-3</v>
          </cell>
        </row>
        <row r="13">
          <cell r="B13">
            <v>7</v>
          </cell>
          <cell r="C13" t="str">
            <v>Disponibilidades y cuentas de margen</v>
          </cell>
          <cell r="P13">
            <v>2.1828142747658263E-3</v>
          </cell>
          <cell r="Q13">
            <v>1.4314994419612079E-2</v>
          </cell>
          <cell r="R13">
            <v>-3.1363571867989146E-2</v>
          </cell>
          <cell r="S13">
            <v>4.7404518078384694E-3</v>
          </cell>
          <cell r="T13">
            <v>-1.9529944934468871E-2</v>
          </cell>
          <cell r="U13">
            <v>-3.2391017754711302E-2</v>
          </cell>
          <cell r="V13">
            <v>-5.4776045385444699E-3</v>
          </cell>
          <cell r="W13">
            <v>6.9768847257551808E-3</v>
          </cell>
          <cell r="X13">
            <v>-1.9726006169546881E-2</v>
          </cell>
          <cell r="Y13">
            <v>-2.4719075635801752E-2</v>
          </cell>
          <cell r="Z13">
            <v>1.824337181717553E-3</v>
          </cell>
          <cell r="AA13">
            <v>-7.956953520744256E-3</v>
          </cell>
          <cell r="AB13">
            <v>1.2826893276463594E-2</v>
          </cell>
          <cell r="AC13">
            <v>-1.5852757572516502E-2</v>
          </cell>
          <cell r="AD13">
            <v>-2.1304136410537092E-2</v>
          </cell>
          <cell r="AE13">
            <v>-1.490251146201646E-3</v>
          </cell>
          <cell r="AF13">
            <v>6.9210895873212663E-3</v>
          </cell>
          <cell r="AG13">
            <v>-1.9575362196440224E-2</v>
          </cell>
          <cell r="AH13">
            <v>5.7308794154301845E-3</v>
          </cell>
          <cell r="AI13">
            <v>-6.0294237228290665E-3</v>
          </cell>
          <cell r="AJ13">
            <v>1.135108655533143E-2</v>
          </cell>
          <cell r="AK13">
            <v>4.7044695106994022E-3</v>
          </cell>
          <cell r="AL13">
            <v>-1.4177969631888054E-3</v>
          </cell>
          <cell r="AM13">
            <v>1.3570390552986381E-2</v>
          </cell>
          <cell r="AN13">
            <v>-5.8067484283011866E-3</v>
          </cell>
          <cell r="AO13">
            <v>1.140767996560367E-2</v>
          </cell>
          <cell r="AP13">
            <v>1.172385367689599E-2</v>
          </cell>
          <cell r="AQ13">
            <v>-9.2977978461464134E-3</v>
          </cell>
          <cell r="AR13">
            <v>-9.2977955937385559E-3</v>
          </cell>
          <cell r="AS13">
            <v>-9.2977955937385559E-3</v>
          </cell>
          <cell r="AT13">
            <v>-9.2977955937385559E-3</v>
          </cell>
          <cell r="AU13">
            <v>-9.2977955937385559E-3</v>
          </cell>
          <cell r="AV13">
            <v>-9.2977955937385559E-3</v>
          </cell>
          <cell r="AW13">
            <v>-9.2977955937385559E-3</v>
          </cell>
          <cell r="AX13">
            <v>-9.2977955937385559E-3</v>
          </cell>
          <cell r="AY13">
            <v>-9.2977955937385559E-3</v>
          </cell>
          <cell r="AZ13">
            <v>-9.2977955937385559E-3</v>
          </cell>
          <cell r="BA13">
            <v>-9.2977955937385559E-3</v>
          </cell>
          <cell r="BB13">
            <v>-9.2977955937385559E-3</v>
          </cell>
          <cell r="BC13">
            <v>-9.2977955937385559E-3</v>
          </cell>
          <cell r="BD13">
            <v>-9.2977955937385559E-3</v>
          </cell>
          <cell r="BE13">
            <v>-9.2977955937385559E-3</v>
          </cell>
          <cell r="BF13">
            <v>-9.2977955937385559E-3</v>
          </cell>
          <cell r="BG13">
            <v>-9.2977955937385559E-3</v>
          </cell>
          <cell r="BH13">
            <v>-9.2977955937385559E-3</v>
          </cell>
          <cell r="BI13">
            <v>-9.2977955937385559E-3</v>
          </cell>
          <cell r="BJ13">
            <v>-9.2977955937385559E-3</v>
          </cell>
        </row>
        <row r="14">
          <cell r="B14">
            <v>8</v>
          </cell>
          <cell r="C14" t="str">
            <v>Otros Activos</v>
          </cell>
          <cell r="P14">
            <v>1.7022336286680817E-2</v>
          </cell>
          <cell r="Q14">
            <v>1.2573063373792048E-2</v>
          </cell>
          <cell r="R14">
            <v>2.5697301672716222E-2</v>
          </cell>
          <cell r="S14">
            <v>8.3707262710944752E-3</v>
          </cell>
          <cell r="T14">
            <v>1.8665849146534019E-2</v>
          </cell>
          <cell r="U14">
            <v>8.361583458009747E-3</v>
          </cell>
          <cell r="V14">
            <v>-1.9672424322856319E-3</v>
          </cell>
          <cell r="W14">
            <v>-1.6878643206606148E-2</v>
          </cell>
          <cell r="X14">
            <v>1.4493808138679176E-2</v>
          </cell>
          <cell r="Y14">
            <v>2.1673980047408614E-3</v>
          </cell>
          <cell r="Z14">
            <v>-4.6620212000926253E-3</v>
          </cell>
          <cell r="AA14">
            <v>-7.3927319390981738E-3</v>
          </cell>
          <cell r="AB14">
            <v>-2.1096328802242992E-2</v>
          </cell>
          <cell r="AC14">
            <v>1.0530677901269492E-2</v>
          </cell>
          <cell r="AD14">
            <v>3.1705437722122642E-3</v>
          </cell>
          <cell r="AE14">
            <v>-9.5679428188315541E-3</v>
          </cell>
          <cell r="AF14">
            <v>1.5587595218840011E-3</v>
          </cell>
          <cell r="AG14">
            <v>9.1883894631467067E-3</v>
          </cell>
          <cell r="AH14">
            <v>1.0761246890713005E-2</v>
          </cell>
          <cell r="AI14">
            <v>1.5140711201478529E-2</v>
          </cell>
          <cell r="AJ14">
            <v>-3.1826961968093315E-3</v>
          </cell>
          <cell r="AK14">
            <v>-6.3525562487820597E-3</v>
          </cell>
          <cell r="AL14">
            <v>3.0588226366733418E-3</v>
          </cell>
          <cell r="AM14">
            <v>8.6308422034440113E-3</v>
          </cell>
          <cell r="AN14">
            <v>2.3016939031464956E-3</v>
          </cell>
          <cell r="AO14">
            <v>-2.8394908322039503E-2</v>
          </cell>
          <cell r="AP14">
            <v>-1.1231323529076076E-2</v>
          </cell>
          <cell r="AQ14">
            <v>-1.0100589065858201E-2</v>
          </cell>
          <cell r="AR14">
            <v>-1.0100588202476501E-2</v>
          </cell>
          <cell r="AS14">
            <v>-1.0100588202476501E-2</v>
          </cell>
          <cell r="AT14">
            <v>-1.0100588202476501E-2</v>
          </cell>
          <cell r="AU14">
            <v>-1.0100588202476501E-2</v>
          </cell>
          <cell r="AV14">
            <v>-1.0100588202476501E-2</v>
          </cell>
          <cell r="AW14">
            <v>-1.0100588202476501E-2</v>
          </cell>
          <cell r="AX14">
            <v>-1.0100588202476501E-2</v>
          </cell>
          <cell r="AY14">
            <v>-1.0100588202476501E-2</v>
          </cell>
          <cell r="AZ14">
            <v>-1.0100588202476501E-2</v>
          </cell>
          <cell r="BA14">
            <v>-1.0100588202476501E-2</v>
          </cell>
          <cell r="BB14">
            <v>-1.0100588202476501E-2</v>
          </cell>
          <cell r="BC14">
            <v>-1.0100588202476501E-2</v>
          </cell>
          <cell r="BD14">
            <v>-1.0100588202476501E-2</v>
          </cell>
          <cell r="BE14">
            <v>-1.0100588202476501E-2</v>
          </cell>
          <cell r="BF14">
            <v>-1.0100588202476501E-2</v>
          </cell>
          <cell r="BG14">
            <v>-1.0100588202476501E-2</v>
          </cell>
          <cell r="BH14">
            <v>-1.0100588202476501E-2</v>
          </cell>
          <cell r="BI14">
            <v>-1.0100588202476501E-2</v>
          </cell>
          <cell r="BJ14">
            <v>-1.0100588202476501E-2</v>
          </cell>
        </row>
        <row r="15">
          <cell r="B15">
            <v>9</v>
          </cell>
          <cell r="C15" t="str">
            <v>Activos productivos netos</v>
          </cell>
          <cell r="P15">
            <v>5.4568554449940798E-3</v>
          </cell>
          <cell r="Q15">
            <v>-4.9701537630670534E-2</v>
          </cell>
          <cell r="R15">
            <v>-2.3657192863447252E-2</v>
          </cell>
          <cell r="S15">
            <v>-3.9589456002806278E-2</v>
          </cell>
          <cell r="T15">
            <v>-3.3670265127066612E-2</v>
          </cell>
          <cell r="U15">
            <v>-4.3736704598365761E-2</v>
          </cell>
          <cell r="V15">
            <v>-5.3354747101070354E-2</v>
          </cell>
          <cell r="W15">
            <v>-1.5140537173422342E-2</v>
          </cell>
          <cell r="X15">
            <v>-8.4575847071927779E-2</v>
          </cell>
          <cell r="Y15">
            <v>-2.0969930551081317E-2</v>
          </cell>
          <cell r="Z15">
            <v>1.0734694260672195E-2</v>
          </cell>
          <cell r="AA15">
            <v>-1.0852802824963925E-2</v>
          </cell>
          <cell r="AB15">
            <v>3.5378489198854224E-2</v>
          </cell>
          <cell r="AC15">
            <v>3.151994838694927E-2</v>
          </cell>
          <cell r="AD15">
            <v>2.7790086751591003E-2</v>
          </cell>
          <cell r="AE15">
            <v>5.1910671696757893E-2</v>
          </cell>
          <cell r="AF15">
            <v>4.5062349890262587E-2</v>
          </cell>
          <cell r="AG15">
            <v>3.2562253923530848E-2</v>
          </cell>
          <cell r="AH15">
            <v>2.2872140848476219E-2</v>
          </cell>
          <cell r="AI15">
            <v>1.1430314770656813E-2</v>
          </cell>
          <cell r="AJ15">
            <v>3.3452960476900162E-2</v>
          </cell>
          <cell r="AK15">
            <v>1.9441755724028731E-2</v>
          </cell>
          <cell r="AL15">
            <v>-9.0310617415294558E-3</v>
          </cell>
          <cell r="AM15">
            <v>-5.2293374941058124E-3</v>
          </cell>
          <cell r="AN15">
            <v>-3.6157806549663829E-2</v>
          </cell>
          <cell r="AO15">
            <v>-8.6556868446345803E-3</v>
          </cell>
          <cell r="AP15">
            <v>-2.6982553353067096E-2</v>
          </cell>
          <cell r="AQ15">
            <v>-1.8289107011026151E-2</v>
          </cell>
          <cell r="AR15">
            <v>-1.8289104104042053E-2</v>
          </cell>
          <cell r="AS15">
            <v>-1.8289104104042053E-2</v>
          </cell>
          <cell r="AT15">
            <v>-1.8289104104042053E-2</v>
          </cell>
          <cell r="AU15">
            <v>-1.8289104104042053E-2</v>
          </cell>
          <cell r="AV15">
            <v>-1.8289104104042053E-2</v>
          </cell>
          <cell r="AW15">
            <v>-1.8289104104042053E-2</v>
          </cell>
          <cell r="AX15">
            <v>-1.8289104104042053E-2</v>
          </cell>
          <cell r="AY15">
            <v>-1.8289104104042053E-2</v>
          </cell>
          <cell r="AZ15">
            <v>-1.8289104104042053E-2</v>
          </cell>
          <cell r="BA15">
            <v>-1.8289104104042053E-2</v>
          </cell>
          <cell r="BB15">
            <v>-1.8289104104042053E-2</v>
          </cell>
          <cell r="BC15">
            <v>-1.8289104104042053E-2</v>
          </cell>
          <cell r="BD15">
            <v>-1.8289104104042053E-2</v>
          </cell>
          <cell r="BE15">
            <v>-1.8289104104042053E-2</v>
          </cell>
          <cell r="BF15">
            <v>-1.8289104104042053E-2</v>
          </cell>
          <cell r="BG15">
            <v>-1.8289104104042053E-2</v>
          </cell>
          <cell r="BH15">
            <v>-1.8289104104042053E-2</v>
          </cell>
          <cell r="BI15">
            <v>-1.8289104104042053E-2</v>
          </cell>
          <cell r="BJ15">
            <v>-1.8289104104042053E-2</v>
          </cell>
        </row>
        <row r="16">
          <cell r="B16">
            <v>10</v>
          </cell>
          <cell r="C16" t="str">
            <v>Pasivos</v>
          </cell>
          <cell r="P16">
            <v>5.8022408815630033E-3</v>
          </cell>
          <cell r="Q16">
            <v>4.0640376575604709E-3</v>
          </cell>
          <cell r="R16">
            <v>1.6354478136406669E-3</v>
          </cell>
          <cell r="S16">
            <v>7.8942363384902903E-3</v>
          </cell>
          <cell r="T16">
            <v>7.0652284288700296E-3</v>
          </cell>
          <cell r="U16">
            <v>7.9412689208976373E-3</v>
          </cell>
          <cell r="V16">
            <v>2.0646724304052011E-3</v>
          </cell>
          <cell r="W16">
            <v>6.807973479082241E-3</v>
          </cell>
          <cell r="X16">
            <v>8.5240449902908022E-3</v>
          </cell>
          <cell r="Y16">
            <v>-7.7697752668626219E-4</v>
          </cell>
          <cell r="Z16">
            <v>1.7549395288499747E-3</v>
          </cell>
          <cell r="AA16">
            <v>-4.8927423332904008E-3</v>
          </cell>
          <cell r="AB16">
            <v>-6.6595820360682012E-3</v>
          </cell>
          <cell r="AC16">
            <v>-1.0539627562641707E-2</v>
          </cell>
          <cell r="AD16">
            <v>-8.6494753065230467E-3</v>
          </cell>
          <cell r="AE16">
            <v>-7.0523557548710647E-3</v>
          </cell>
          <cell r="AF16">
            <v>-5.9680917062282512E-3</v>
          </cell>
          <cell r="AG16">
            <v>-5.747936446419577E-3</v>
          </cell>
          <cell r="AH16">
            <v>3.3106179517315981E-3</v>
          </cell>
          <cell r="AI16">
            <v>-6.2733205140370618E-3</v>
          </cell>
          <cell r="AJ16">
            <v>-4.5402443115680757E-3</v>
          </cell>
          <cell r="AK16">
            <v>-2.7037463580266152E-3</v>
          </cell>
          <cell r="AL16">
            <v>1.027484210588514E-3</v>
          </cell>
          <cell r="AM16">
            <v>1.0290211735214494E-2</v>
          </cell>
          <cell r="AN16">
            <v>7.3247945276805337E-3</v>
          </cell>
          <cell r="AO16">
            <v>1.2222087534045412E-2</v>
          </cell>
          <cell r="AP16">
            <v>1.3855869238086571E-2</v>
          </cell>
          <cell r="AQ16">
            <v>8.9245917551245002E-3</v>
          </cell>
          <cell r="AR16">
            <v>8.9245885610580444E-3</v>
          </cell>
          <cell r="AS16">
            <v>8.9245885610580444E-3</v>
          </cell>
          <cell r="AT16">
            <v>8.9245885610580444E-3</v>
          </cell>
          <cell r="AU16">
            <v>8.9245885610580444E-3</v>
          </cell>
          <cell r="AV16">
            <v>8.9245885610580444E-3</v>
          </cell>
          <cell r="AW16">
            <v>8.9245885610580444E-3</v>
          </cell>
          <cell r="AX16">
            <v>8.9245885610580444E-3</v>
          </cell>
          <cell r="AY16">
            <v>8.9245885610580444E-3</v>
          </cell>
          <cell r="AZ16">
            <v>8.9245885610580444E-3</v>
          </cell>
          <cell r="BA16">
            <v>8.9245885610580444E-3</v>
          </cell>
          <cell r="BB16">
            <v>8.9245885610580444E-3</v>
          </cell>
          <cell r="BC16">
            <v>8.9245885610580444E-3</v>
          </cell>
          <cell r="BD16">
            <v>8.9245885610580444E-3</v>
          </cell>
          <cell r="BE16">
            <v>8.9245885610580444E-3</v>
          </cell>
          <cell r="BF16">
            <v>8.9245885610580444E-3</v>
          </cell>
          <cell r="BG16">
            <v>8.9245885610580444E-3</v>
          </cell>
          <cell r="BH16">
            <v>8.9245885610580444E-3</v>
          </cell>
          <cell r="BI16">
            <v>8.9245885610580444E-3</v>
          </cell>
          <cell r="BJ16">
            <v>8.9245885610580444E-3</v>
          </cell>
        </row>
        <row r="17">
          <cell r="B17">
            <v>11</v>
          </cell>
          <cell r="C17" t="str">
            <v>Captación tradicional</v>
          </cell>
          <cell r="P17">
            <v>-8.1069363639613146E-3</v>
          </cell>
          <cell r="Q17">
            <v>-1.889650796827036E-2</v>
          </cell>
          <cell r="R17">
            <v>-1.4365685995579081E-2</v>
          </cell>
          <cell r="S17">
            <v>-2.759607915236223E-2</v>
          </cell>
          <cell r="T17">
            <v>-1.100040707282135E-2</v>
          </cell>
          <cell r="U17">
            <v>-3.7366515048028237E-2</v>
          </cell>
          <cell r="V17">
            <v>-3.4212085334474951E-2</v>
          </cell>
          <cell r="W17">
            <v>-4.0811929700597216E-2</v>
          </cell>
          <cell r="X17">
            <v>-8.5460231720318969E-2</v>
          </cell>
          <cell r="Y17">
            <v>-2.2557853080175216E-2</v>
          </cell>
          <cell r="Z17">
            <v>2.8669038238217093E-3</v>
          </cell>
          <cell r="AA17">
            <v>-1.1458851010631932E-2</v>
          </cell>
          <cell r="AB17">
            <v>9.6089559823796522E-3</v>
          </cell>
          <cell r="AC17">
            <v>1.0398168559166643E-2</v>
          </cell>
          <cell r="AD17">
            <v>3.3774669698792503E-2</v>
          </cell>
          <cell r="AE17">
            <v>4.7205530326850653E-2</v>
          </cell>
          <cell r="AF17">
            <v>1.4073933814580331E-2</v>
          </cell>
          <cell r="AG17">
            <v>2.2140166612151457E-2</v>
          </cell>
          <cell r="AH17">
            <v>8.6308828597873033E-3</v>
          </cell>
          <cell r="AI17">
            <v>2.2176915551458509E-2</v>
          </cell>
          <cell r="AJ17">
            <v>3.5018249144146918E-2</v>
          </cell>
          <cell r="AK17">
            <v>1.8986618080206186E-2</v>
          </cell>
          <cell r="AL17">
            <v>-1.2520722562319397E-2</v>
          </cell>
          <cell r="AM17">
            <v>-1.6920706169814226E-2</v>
          </cell>
          <cell r="AN17">
            <v>-2.0313269742737505E-2</v>
          </cell>
          <cell r="AO17">
            <v>-3.7665391415350302E-2</v>
          </cell>
          <cell r="AP17">
            <v>-4.2870800691126643E-2</v>
          </cell>
          <cell r="AQ17">
            <v>-2.3771811642660068E-2</v>
          </cell>
          <cell r="AR17">
            <v>-2.3771807551383972E-2</v>
          </cell>
          <cell r="AS17">
            <v>-2.3771807551383972E-2</v>
          </cell>
          <cell r="AT17">
            <v>-2.3771807551383972E-2</v>
          </cell>
          <cell r="AU17">
            <v>-2.3771807551383972E-2</v>
          </cell>
          <cell r="AV17">
            <v>-2.3771807551383972E-2</v>
          </cell>
          <cell r="AW17">
            <v>-2.3771807551383972E-2</v>
          </cell>
          <cell r="AX17">
            <v>-2.3771807551383972E-2</v>
          </cell>
          <cell r="AY17">
            <v>-2.3771807551383972E-2</v>
          </cell>
          <cell r="AZ17">
            <v>-2.3771807551383972E-2</v>
          </cell>
          <cell r="BA17">
            <v>-2.3771807551383972E-2</v>
          </cell>
          <cell r="BB17">
            <v>-2.3771807551383972E-2</v>
          </cell>
          <cell r="BC17">
            <v>-2.3771807551383972E-2</v>
          </cell>
          <cell r="BD17">
            <v>-2.3771807551383972E-2</v>
          </cell>
          <cell r="BE17">
            <v>-2.3771807551383972E-2</v>
          </cell>
          <cell r="BF17">
            <v>-2.3771807551383972E-2</v>
          </cell>
          <cell r="BG17">
            <v>-2.3771807551383972E-2</v>
          </cell>
          <cell r="BH17">
            <v>-2.3771807551383972E-2</v>
          </cell>
          <cell r="BI17">
            <v>-2.3771807551383972E-2</v>
          </cell>
          <cell r="BJ17">
            <v>-2.3771807551383972E-2</v>
          </cell>
        </row>
        <row r="18">
          <cell r="B18">
            <v>12</v>
          </cell>
          <cell r="C18" t="str">
            <v>Préstamos interbancarios y de otros organismos</v>
          </cell>
          <cell r="P18">
            <v>-4.3664116932609874E-3</v>
          </cell>
          <cell r="Q18">
            <v>-1.6843827988650202E-2</v>
          </cell>
          <cell r="R18">
            <v>-6.1413999022035745E-3</v>
          </cell>
          <cell r="S18">
            <v>-1.0159330942658196E-2</v>
          </cell>
          <cell r="T18">
            <v>-4.0743456258396007E-3</v>
          </cell>
          <cell r="U18">
            <v>-5.2866418441573741E-3</v>
          </cell>
          <cell r="V18">
            <v>-1.2356648838052863E-2</v>
          </cell>
          <cell r="W18">
            <v>-5.3991808394116929E-3</v>
          </cell>
          <cell r="X18">
            <v>1.202242705160856E-3</v>
          </cell>
          <cell r="Y18">
            <v>-1.616833302284508E-3</v>
          </cell>
          <cell r="Z18">
            <v>3.0101320938393308E-3</v>
          </cell>
          <cell r="AA18">
            <v>-1.2549649397767464E-2</v>
          </cell>
          <cell r="AB18">
            <v>-5.34840280936273E-3</v>
          </cell>
          <cell r="AC18">
            <v>-5.314195978540279E-3</v>
          </cell>
          <cell r="AD18">
            <v>-4.9687783709711185E-4</v>
          </cell>
          <cell r="AE18">
            <v>-1.7317520025621286E-2</v>
          </cell>
          <cell r="AF18">
            <v>-2.6786188361687842E-3</v>
          </cell>
          <cell r="AG18">
            <v>1.6768736121079621E-2</v>
          </cell>
          <cell r="AH18">
            <v>5.6025794095275836E-3</v>
          </cell>
          <cell r="AI18">
            <v>-5.5330985146547634E-3</v>
          </cell>
          <cell r="AJ18">
            <v>-6.5679791024500049E-3</v>
          </cell>
          <cell r="AK18">
            <v>1.5376340319341736E-4</v>
          </cell>
          <cell r="AL18">
            <v>3.6413811158515358E-3</v>
          </cell>
          <cell r="AM18">
            <v>2.4813947505929759E-2</v>
          </cell>
          <cell r="AN18">
            <v>5.8600330868383062E-3</v>
          </cell>
          <cell r="AO18">
            <v>1.3823579433563481E-2</v>
          </cell>
          <cell r="AP18">
            <v>1.2273299073979222E-2</v>
          </cell>
          <cell r="AQ18">
            <v>1.0099417824645279E-2</v>
          </cell>
          <cell r="AR18">
            <v>1.0099411010742187E-2</v>
          </cell>
          <cell r="AS18">
            <v>1.0099411010742187E-2</v>
          </cell>
          <cell r="AT18">
            <v>1.0099411010742187E-2</v>
          </cell>
          <cell r="AU18">
            <v>1.0099411010742187E-2</v>
          </cell>
          <cell r="AV18">
            <v>1.0099411010742187E-2</v>
          </cell>
          <cell r="AW18">
            <v>1.0099411010742187E-2</v>
          </cell>
          <cell r="AX18">
            <v>1.0099411010742187E-2</v>
          </cell>
          <cell r="AY18">
            <v>1.0099411010742187E-2</v>
          </cell>
          <cell r="AZ18">
            <v>1.0099411010742187E-2</v>
          </cell>
          <cell r="BA18">
            <v>1.0099411010742187E-2</v>
          </cell>
          <cell r="BB18">
            <v>1.0099411010742187E-2</v>
          </cell>
          <cell r="BC18">
            <v>1.0099411010742187E-2</v>
          </cell>
          <cell r="BD18">
            <v>1.0099411010742187E-2</v>
          </cell>
          <cell r="BE18">
            <v>1.0099411010742187E-2</v>
          </cell>
          <cell r="BF18">
            <v>1.0099411010742187E-2</v>
          </cell>
          <cell r="BG18">
            <v>1.0099411010742187E-2</v>
          </cell>
          <cell r="BH18">
            <v>1.0099411010742187E-2</v>
          </cell>
          <cell r="BI18">
            <v>1.0099411010742187E-2</v>
          </cell>
          <cell r="BJ18">
            <v>1.0099411010742187E-2</v>
          </cell>
        </row>
        <row r="19">
          <cell r="B19">
            <v>13</v>
          </cell>
          <cell r="C19" t="str">
            <v>Obligaciones</v>
          </cell>
          <cell r="P19">
            <v>1.0465853330207338E-2</v>
          </cell>
          <cell r="Q19">
            <v>-1.1005887769322639E-2</v>
          </cell>
          <cell r="R19">
            <v>4.2868502488739579E-5</v>
          </cell>
          <cell r="S19">
            <v>-7.7116705226903948E-3</v>
          </cell>
          <cell r="T19">
            <v>-9.7429796234202934E-3</v>
          </cell>
          <cell r="U19">
            <v>4.1861725538307887E-4</v>
          </cell>
          <cell r="V19">
            <v>3.9419736603730354E-4</v>
          </cell>
          <cell r="W19">
            <v>-5.7469130092874243E-4</v>
          </cell>
          <cell r="X19">
            <v>1.0148405744146022E-3</v>
          </cell>
          <cell r="Y19">
            <v>2.6646717658984492E-3</v>
          </cell>
          <cell r="Z19">
            <v>3.136105640828904E-3</v>
          </cell>
          <cell r="AA19">
            <v>5.4216414246463854E-3</v>
          </cell>
          <cell r="AB19">
            <v>6.1929169464239597E-3</v>
          </cell>
          <cell r="AC19">
            <v>6.6611267630355964E-3</v>
          </cell>
          <cell r="AD19">
            <v>3.8765612486780232E-3</v>
          </cell>
          <cell r="AE19">
            <v>1.3417163096781183E-2</v>
          </cell>
          <cell r="AF19">
            <v>1.4506212675471648E-2</v>
          </cell>
          <cell r="AG19">
            <v>3.5653831327992491E-3</v>
          </cell>
          <cell r="AH19">
            <v>1.7411083741307315E-3</v>
          </cell>
          <cell r="AI19">
            <v>-4.2869347044660611E-4</v>
          </cell>
          <cell r="AJ19">
            <v>-4.6812276789591767E-3</v>
          </cell>
          <cell r="AK19">
            <v>-4.9340728682901736E-3</v>
          </cell>
          <cell r="AL19">
            <v>-7.1251903828495333E-3</v>
          </cell>
          <cell r="AM19">
            <v>-6.9368649064640783E-3</v>
          </cell>
          <cell r="AN19">
            <v>-7.3766611146098005E-3</v>
          </cell>
          <cell r="AO19">
            <v>-9.4919240887772066E-3</v>
          </cell>
          <cell r="AP19">
            <v>-8.6118932136462767E-3</v>
          </cell>
          <cell r="AQ19">
            <v>-1.0567074288736544E-2</v>
          </cell>
          <cell r="AR19">
            <v>-1.0567069053649902E-2</v>
          </cell>
          <cell r="AS19">
            <v>-1.0567069053649902E-2</v>
          </cell>
          <cell r="AT19">
            <v>-1.0567069053649902E-2</v>
          </cell>
          <cell r="AU19">
            <v>-1.0567069053649902E-2</v>
          </cell>
          <cell r="AV19">
            <v>-1.0567069053649902E-2</v>
          </cell>
          <cell r="AW19">
            <v>-1.0567069053649902E-2</v>
          </cell>
          <cell r="AX19">
            <v>-1.0567069053649902E-2</v>
          </cell>
          <cell r="AY19">
            <v>-1.0567069053649902E-2</v>
          </cell>
          <cell r="AZ19">
            <v>-1.0567069053649902E-2</v>
          </cell>
          <cell r="BA19">
            <v>-1.0567069053649902E-2</v>
          </cell>
          <cell r="BB19">
            <v>-1.0567069053649902E-2</v>
          </cell>
          <cell r="BC19">
            <v>-1.0567069053649902E-2</v>
          </cell>
          <cell r="BD19">
            <v>-1.0567069053649902E-2</v>
          </cell>
          <cell r="BE19">
            <v>-1.0567069053649902E-2</v>
          </cell>
          <cell r="BF19">
            <v>-1.0567069053649902E-2</v>
          </cell>
          <cell r="BG19">
            <v>-1.0567069053649902E-2</v>
          </cell>
          <cell r="BH19">
            <v>-1.0567069053649902E-2</v>
          </cell>
          <cell r="BI19">
            <v>-1.0567069053649902E-2</v>
          </cell>
          <cell r="BJ19">
            <v>-1.0567069053649902E-2</v>
          </cell>
        </row>
        <row r="20">
          <cell r="B20">
            <v>14</v>
          </cell>
          <cell r="C20" t="str">
            <v>Operaciones con Valores y Derivados (Pasivo)</v>
          </cell>
          <cell r="P20">
            <v>-2.6085682145330996E-2</v>
          </cell>
          <cell r="Q20">
            <v>3.3688181062563716E-2</v>
          </cell>
          <cell r="R20">
            <v>-4.9775557658883474E-3</v>
          </cell>
          <cell r="S20">
            <v>2.8217933268817608E-2</v>
          </cell>
          <cell r="T20">
            <v>1.3080096259424079E-2</v>
          </cell>
          <cell r="U20">
            <v>3.4267089066652989E-2</v>
          </cell>
          <cell r="V20">
            <v>5.4284271251886007E-2</v>
          </cell>
          <cell r="W20">
            <v>3.1966660577592371E-2</v>
          </cell>
          <cell r="X20">
            <v>7.1094149729044348E-2</v>
          </cell>
          <cell r="Y20">
            <v>2.0461081570577799E-2</v>
          </cell>
          <cell r="Z20">
            <v>-5.335859983359087E-3</v>
          </cell>
          <cell r="AA20">
            <v>1.920577575651114E-2</v>
          </cell>
          <cell r="AB20">
            <v>-1.3400162060143883E-2</v>
          </cell>
          <cell r="AC20">
            <v>-4.1950703875969469E-2</v>
          </cell>
          <cell r="AD20">
            <v>-3.1586957920966996E-2</v>
          </cell>
          <cell r="AE20">
            <v>-4.3524175742645915E-2</v>
          </cell>
          <cell r="AF20">
            <v>-4.6114258953171949E-2</v>
          </cell>
          <cell r="AG20">
            <v>-4.2341798228052369E-2</v>
          </cell>
          <cell r="AH20">
            <v>-3.4410867767292797E-2</v>
          </cell>
          <cell r="AI20">
            <v>-2.7660807705814833E-2</v>
          </cell>
          <cell r="AJ20">
            <v>-3.1689063406579787E-2</v>
          </cell>
          <cell r="AK20">
            <v>-1.4571453140384466E-2</v>
          </cell>
          <cell r="AL20">
            <v>4.4488497663649484E-3</v>
          </cell>
          <cell r="AM20">
            <v>-4.7702679597770581E-3</v>
          </cell>
          <cell r="AN20">
            <v>3.2713543738394996E-2</v>
          </cell>
          <cell r="AO20">
            <v>3.6458376486793481E-2</v>
          </cell>
          <cell r="AP20">
            <v>3.813272843969534E-2</v>
          </cell>
          <cell r="AQ20">
            <v>2.9402495744132312E-2</v>
          </cell>
          <cell r="AR20">
            <v>2.9402494430541992E-2</v>
          </cell>
          <cell r="AS20">
            <v>2.9402494430541992E-2</v>
          </cell>
          <cell r="AT20">
            <v>2.9402494430541992E-2</v>
          </cell>
          <cell r="AU20">
            <v>2.9402494430541992E-2</v>
          </cell>
          <cell r="AV20">
            <v>2.9402494430541992E-2</v>
          </cell>
          <cell r="AW20">
            <v>2.9402494430541992E-2</v>
          </cell>
          <cell r="AX20">
            <v>2.9402494430541992E-2</v>
          </cell>
          <cell r="AY20">
            <v>2.9402494430541992E-2</v>
          </cell>
          <cell r="AZ20">
            <v>2.9402494430541992E-2</v>
          </cell>
          <cell r="BA20">
            <v>2.9402494430541992E-2</v>
          </cell>
          <cell r="BB20">
            <v>2.9402494430541992E-2</v>
          </cell>
          <cell r="BC20">
            <v>2.9402494430541992E-2</v>
          </cell>
          <cell r="BD20">
            <v>2.9402494430541992E-2</v>
          </cell>
          <cell r="BE20">
            <v>2.9402494430541992E-2</v>
          </cell>
          <cell r="BF20">
            <v>2.9402494430541992E-2</v>
          </cell>
          <cell r="BG20">
            <v>2.9402494430541992E-2</v>
          </cell>
          <cell r="BH20">
            <v>2.9402494430541992E-2</v>
          </cell>
          <cell r="BI20">
            <v>2.9402494430541992E-2</v>
          </cell>
          <cell r="BJ20">
            <v>2.9402494430541992E-2</v>
          </cell>
        </row>
        <row r="21">
          <cell r="B21">
            <v>15</v>
          </cell>
          <cell r="C21" t="str">
            <v>Otros Pasivos</v>
          </cell>
          <cell r="P21">
            <v>3.389541775390903E-2</v>
          </cell>
          <cell r="Q21">
            <v>1.7122080321239963E-2</v>
          </cell>
          <cell r="R21">
            <v>2.7077220974823013E-2</v>
          </cell>
          <cell r="S21">
            <v>2.5143383687383558E-2</v>
          </cell>
          <cell r="T21">
            <v>1.8802864491527127E-2</v>
          </cell>
          <cell r="U21">
            <v>1.5908719491047218E-2</v>
          </cell>
          <cell r="V21">
            <v>-6.0450620149903322E-3</v>
          </cell>
          <cell r="W21">
            <v>2.1627114742427622E-2</v>
          </cell>
          <cell r="X21">
            <v>2.0673043701990079E-2</v>
          </cell>
          <cell r="Y21">
            <v>2.719555192970402E-4</v>
          </cell>
          <cell r="Z21">
            <v>-1.9223420462809448E-3</v>
          </cell>
          <cell r="AA21">
            <v>-5.5116591060484499E-3</v>
          </cell>
          <cell r="AB21">
            <v>-3.712890095365351E-3</v>
          </cell>
          <cell r="AC21">
            <v>1.9665976969665766E-2</v>
          </cell>
          <cell r="AD21">
            <v>-1.4216870495929457E-2</v>
          </cell>
          <cell r="AE21">
            <v>-6.8333534102357207E-3</v>
          </cell>
          <cell r="AF21">
            <v>1.4244639593060548E-2</v>
          </cell>
          <cell r="AG21">
            <v>-5.8804240843975952E-3</v>
          </cell>
          <cell r="AH21">
            <v>2.1746915075578799E-2</v>
          </cell>
          <cell r="AI21">
            <v>5.1723636254206173E-3</v>
          </cell>
          <cell r="AJ21">
            <v>3.3797767322739647E-3</v>
          </cell>
          <cell r="AK21">
            <v>-2.3386018327514746E-3</v>
          </cell>
          <cell r="AL21">
            <v>1.2583166273540947E-2</v>
          </cell>
          <cell r="AM21">
            <v>1.4104103265340062E-2</v>
          </cell>
          <cell r="AN21">
            <v>-3.5588514402052907E-3</v>
          </cell>
          <cell r="AO21">
            <v>9.0974471178160154E-3</v>
          </cell>
          <cell r="AP21">
            <v>1.493253562918484E-2</v>
          </cell>
          <cell r="AQ21">
            <v>3.7615641177435322E-3</v>
          </cell>
          <cell r="AR21">
            <v>3.7615634500980377E-3</v>
          </cell>
          <cell r="AS21">
            <v>3.7615634500980377E-3</v>
          </cell>
          <cell r="AT21">
            <v>3.7615634500980377E-3</v>
          </cell>
          <cell r="AU21">
            <v>3.7615634500980377E-3</v>
          </cell>
          <cell r="AV21">
            <v>3.7615634500980377E-3</v>
          </cell>
          <cell r="AW21">
            <v>3.7615634500980377E-3</v>
          </cell>
          <cell r="AX21">
            <v>3.7615634500980377E-3</v>
          </cell>
          <cell r="AY21">
            <v>3.7615634500980377E-3</v>
          </cell>
          <cell r="AZ21">
            <v>3.7615634500980377E-3</v>
          </cell>
          <cell r="BA21">
            <v>3.7615634500980377E-3</v>
          </cell>
          <cell r="BB21">
            <v>3.7615634500980377E-3</v>
          </cell>
          <cell r="BC21">
            <v>3.7615634500980377E-3</v>
          </cell>
          <cell r="BD21">
            <v>3.7615634500980377E-3</v>
          </cell>
          <cell r="BE21">
            <v>3.7615634500980377E-3</v>
          </cell>
          <cell r="BF21">
            <v>3.7615634500980377E-3</v>
          </cell>
          <cell r="BG21">
            <v>3.7615634500980377E-3</v>
          </cell>
          <cell r="BH21">
            <v>3.7615634500980377E-3</v>
          </cell>
          <cell r="BI21">
            <v>3.7615634500980377E-3</v>
          </cell>
          <cell r="BJ21">
            <v>3.7615634500980377E-3</v>
          </cell>
        </row>
        <row r="22">
          <cell r="B22">
            <v>16</v>
          </cell>
          <cell r="C22" t="str">
            <v>Capital Contable</v>
          </cell>
          <cell r="P22">
            <v>-5.8022408815628645E-3</v>
          </cell>
          <cell r="Q22">
            <v>-4.0640376575605125E-3</v>
          </cell>
          <cell r="R22">
            <v>-1.6354478136405143E-3</v>
          </cell>
          <cell r="S22">
            <v>-7.8942363384903319E-3</v>
          </cell>
          <cell r="T22">
            <v>-7.0652284288701683E-3</v>
          </cell>
          <cell r="U22">
            <v>-7.9412689208976373E-3</v>
          </cell>
          <cell r="V22">
            <v>-2.0646724304050068E-3</v>
          </cell>
          <cell r="W22">
            <v>-6.807973479081908E-3</v>
          </cell>
          <cell r="X22">
            <v>-8.5240449902907189E-3</v>
          </cell>
          <cell r="Y22">
            <v>7.7697752668627607E-4</v>
          </cell>
          <cell r="Z22">
            <v>-1.754939528850058E-3</v>
          </cell>
          <cell r="AA22">
            <v>4.8927423332903591E-3</v>
          </cell>
          <cell r="AB22">
            <v>6.6595820360681734E-3</v>
          </cell>
          <cell r="AC22">
            <v>1.0539627562641554E-2</v>
          </cell>
          <cell r="AD22">
            <v>8.6494753065229218E-3</v>
          </cell>
          <cell r="AE22">
            <v>7.0523557548710092E-3</v>
          </cell>
          <cell r="AF22">
            <v>5.9680917062283484E-3</v>
          </cell>
          <cell r="AG22">
            <v>5.7479364464195493E-3</v>
          </cell>
          <cell r="AH22">
            <v>-3.3106179517316536E-3</v>
          </cell>
          <cell r="AI22">
            <v>6.273320514036923E-3</v>
          </cell>
          <cell r="AJ22">
            <v>4.5402443115679231E-3</v>
          </cell>
          <cell r="AK22">
            <v>2.7037463580266291E-3</v>
          </cell>
          <cell r="AL22">
            <v>-1.0274842105885418E-3</v>
          </cell>
          <cell r="AM22">
            <v>-1.0290211735214549E-2</v>
          </cell>
          <cell r="AN22">
            <v>-7.3247945276804782E-3</v>
          </cell>
          <cell r="AO22">
            <v>-1.2222087534045245E-2</v>
          </cell>
          <cell r="AP22">
            <v>-1.3855869238086668E-2</v>
          </cell>
          <cell r="AQ22">
            <v>-8.9245917551244863E-3</v>
          </cell>
          <cell r="AR22">
            <v>-8.9245885610580444E-3</v>
          </cell>
          <cell r="AS22">
            <v>-8.9245885610580444E-3</v>
          </cell>
          <cell r="AT22">
            <v>-8.9245885610580444E-3</v>
          </cell>
          <cell r="AU22">
            <v>-8.9245885610580444E-3</v>
          </cell>
          <cell r="AV22">
            <v>-8.9245885610580444E-3</v>
          </cell>
          <cell r="AW22">
            <v>-8.9245885610580444E-3</v>
          </cell>
          <cell r="AX22">
            <v>-8.9245885610580444E-3</v>
          </cell>
          <cell r="AY22">
            <v>-8.9245885610580444E-3</v>
          </cell>
          <cell r="AZ22">
            <v>-8.9245885610580444E-3</v>
          </cell>
          <cell r="BA22">
            <v>-8.9245885610580444E-3</v>
          </cell>
          <cell r="BB22">
            <v>-8.9245885610580444E-3</v>
          </cell>
          <cell r="BC22">
            <v>-8.9245885610580444E-3</v>
          </cell>
          <cell r="BD22">
            <v>-8.9245885610580444E-3</v>
          </cell>
          <cell r="BE22">
            <v>-8.9245885610580444E-3</v>
          </cell>
          <cell r="BF22">
            <v>-8.9245885610580444E-3</v>
          </cell>
          <cell r="BG22">
            <v>-8.9245885610580444E-3</v>
          </cell>
          <cell r="BH22">
            <v>-8.9245885610580444E-3</v>
          </cell>
          <cell r="BI22">
            <v>-8.9245885610580444E-3</v>
          </cell>
          <cell r="BJ22">
            <v>-8.9245885610580444E-3</v>
          </cell>
        </row>
        <row r="23">
          <cell r="B23">
            <v>17</v>
          </cell>
          <cell r="C23" t="str">
            <v xml:space="preserve">Capital Contribuido </v>
          </cell>
          <cell r="P23">
            <v>-4.0731763788492761E-3</v>
          </cell>
          <cell r="Q23">
            <v>-3.612437612678418E-3</v>
          </cell>
          <cell r="R23">
            <v>-2.3233829119957208E-3</v>
          </cell>
          <cell r="S23">
            <v>-4.2315490451836357E-3</v>
          </cell>
          <cell r="T23">
            <v>-3.8356820438691028E-3</v>
          </cell>
          <cell r="U23">
            <v>-3.8161271542249964E-3</v>
          </cell>
          <cell r="V23">
            <v>-2.5141945634471544E-3</v>
          </cell>
          <cell r="W23">
            <v>-3.1683764203060821E-3</v>
          </cell>
          <cell r="X23">
            <v>-3.6442195315386401E-3</v>
          </cell>
          <cell r="Y23">
            <v>-1.6059498242986074E-3</v>
          </cell>
          <cell r="Z23">
            <v>-1.0874368279067959E-3</v>
          </cell>
          <cell r="AA23">
            <v>-8.3426306724371929E-4</v>
          </cell>
          <cell r="AB23">
            <v>-8.1348612597202663E-4</v>
          </cell>
          <cell r="AC23">
            <v>3.9620376324062817E-4</v>
          </cell>
          <cell r="AD23">
            <v>-1.6670090789614594E-4</v>
          </cell>
          <cell r="AE23">
            <v>8.7334076398602051E-4</v>
          </cell>
          <cell r="AF23">
            <v>-3.2205216921418756E-4</v>
          </cell>
          <cell r="AG23">
            <v>-2.5398820673789776E-4</v>
          </cell>
          <cell r="AH23">
            <v>-1.8644305363972082E-3</v>
          </cell>
          <cell r="AI23">
            <v>-1.7897672284299809E-4</v>
          </cell>
          <cell r="AJ23">
            <v>-5.9917512335685638E-4</v>
          </cell>
          <cell r="AK23">
            <v>-1.3003589692902572E-3</v>
          </cell>
          <cell r="AL23">
            <v>-2.4636265874240712E-3</v>
          </cell>
          <cell r="AM23">
            <v>-3.4207665543436253E-3</v>
          </cell>
          <cell r="AN23">
            <v>-3.2653300833078644E-3</v>
          </cell>
          <cell r="AO23">
            <v>-4.8563272682762386E-3</v>
          </cell>
          <cell r="AP23">
            <v>-5.2673551007559778E-3</v>
          </cell>
          <cell r="AQ23">
            <v>-4.6445160235402058E-3</v>
          </cell>
          <cell r="AR23">
            <v>-4.6445131301879883E-3</v>
          </cell>
          <cell r="AS23">
            <v>-4.6445131301879883E-3</v>
          </cell>
          <cell r="AT23">
            <v>-4.6445131301879883E-3</v>
          </cell>
          <cell r="AU23">
            <v>-4.6445131301879883E-3</v>
          </cell>
          <cell r="AV23">
            <v>-4.6445131301879883E-3</v>
          </cell>
          <cell r="AW23">
            <v>-4.6445131301879883E-3</v>
          </cell>
          <cell r="AX23">
            <v>-4.6445131301879883E-3</v>
          </cell>
          <cell r="AY23">
            <v>-4.6445131301879883E-3</v>
          </cell>
          <cell r="AZ23">
            <v>-4.6445131301879883E-3</v>
          </cell>
          <cell r="BA23">
            <v>-4.6445131301879883E-3</v>
          </cell>
          <cell r="BB23">
            <v>-4.6445131301879883E-3</v>
          </cell>
          <cell r="BC23">
            <v>-4.6445131301879883E-3</v>
          </cell>
          <cell r="BD23">
            <v>-4.6445131301879883E-3</v>
          </cell>
          <cell r="BE23">
            <v>-4.6445131301879883E-3</v>
          </cell>
          <cell r="BF23">
            <v>-4.6445131301879883E-3</v>
          </cell>
          <cell r="BG23">
            <v>-4.6445131301879883E-3</v>
          </cell>
          <cell r="BH23">
            <v>-4.6445131301879883E-3</v>
          </cell>
          <cell r="BI23">
            <v>-4.6445131301879883E-3</v>
          </cell>
          <cell r="BJ23">
            <v>-4.6445131301879883E-3</v>
          </cell>
        </row>
        <row r="24">
          <cell r="B24">
            <v>18</v>
          </cell>
          <cell r="C24" t="str">
            <v>Capital Ganado</v>
          </cell>
          <cell r="P24">
            <v>-1.7290645027136092E-3</v>
          </cell>
          <cell r="Q24">
            <v>-4.5160004488208061E-4</v>
          </cell>
          <cell r="R24">
            <v>6.8793509835522043E-4</v>
          </cell>
          <cell r="S24">
            <v>-3.6626872933066962E-3</v>
          </cell>
          <cell r="T24">
            <v>-3.2295463850010864E-3</v>
          </cell>
          <cell r="U24">
            <v>-4.1251417666726478E-3</v>
          </cell>
          <cell r="V24">
            <v>4.4952213304215449E-4</v>
          </cell>
          <cell r="W24">
            <v>-3.6395970587758328E-3</v>
          </cell>
          <cell r="X24">
            <v>-4.8798254587520962E-3</v>
          </cell>
          <cell r="Y24">
            <v>2.3829273509849078E-3</v>
          </cell>
          <cell r="Z24">
            <v>-6.6750270094327602E-4</v>
          </cell>
          <cell r="AA24">
            <v>5.7270054005340854E-3</v>
          </cell>
          <cell r="AB24">
            <v>7.4730681620402001E-3</v>
          </cell>
          <cell r="AC24">
            <v>1.0143423799400919E-2</v>
          </cell>
          <cell r="AD24">
            <v>8.8161762144190678E-3</v>
          </cell>
          <cell r="AE24">
            <v>6.1790149908849817E-3</v>
          </cell>
          <cell r="AF24">
            <v>6.2901438754425359E-3</v>
          </cell>
          <cell r="AG24">
            <v>6.0019246531574574E-3</v>
          </cell>
          <cell r="AH24">
            <v>-1.4461874153344559E-3</v>
          </cell>
          <cell r="AI24">
            <v>6.452297236879935E-3</v>
          </cell>
          <cell r="AJ24">
            <v>5.1394194349247829E-3</v>
          </cell>
          <cell r="AK24">
            <v>4.0041053273168759E-3</v>
          </cell>
          <cell r="AL24">
            <v>1.4361423768355294E-3</v>
          </cell>
          <cell r="AM24">
            <v>-6.8694451808709311E-3</v>
          </cell>
          <cell r="AN24">
            <v>-4.0594644443726069E-3</v>
          </cell>
          <cell r="AO24">
            <v>-7.365760265769003E-3</v>
          </cell>
          <cell r="AP24">
            <v>-8.5885141373307078E-3</v>
          </cell>
          <cell r="AQ24">
            <v>-4.2800757315842597E-3</v>
          </cell>
          <cell r="AR24">
            <v>-4.2800754308700562E-3</v>
          </cell>
          <cell r="AS24">
            <v>-4.2800754308700562E-3</v>
          </cell>
          <cell r="AT24">
            <v>-4.2800754308700562E-3</v>
          </cell>
          <cell r="AU24">
            <v>-4.2800754308700562E-3</v>
          </cell>
          <cell r="AV24">
            <v>-4.2800754308700562E-3</v>
          </cell>
          <cell r="AW24">
            <v>-4.2800754308700562E-3</v>
          </cell>
          <cell r="AX24">
            <v>-4.2800754308700562E-3</v>
          </cell>
          <cell r="AY24">
            <v>-4.2800754308700562E-3</v>
          </cell>
          <cell r="AZ24">
            <v>-4.2800754308700562E-3</v>
          </cell>
          <cell r="BA24">
            <v>-4.2800754308700562E-3</v>
          </cell>
          <cell r="BB24">
            <v>-4.2800754308700562E-3</v>
          </cell>
          <cell r="BC24">
            <v>-4.2800754308700562E-3</v>
          </cell>
          <cell r="BD24">
            <v>-4.2800754308700562E-3</v>
          </cell>
          <cell r="BE24">
            <v>-4.2800754308700562E-3</v>
          </cell>
          <cell r="BF24">
            <v>-4.2800754308700562E-3</v>
          </cell>
          <cell r="BG24">
            <v>-4.2800754308700562E-3</v>
          </cell>
          <cell r="BH24">
            <v>-4.2800754308700562E-3</v>
          </cell>
          <cell r="BI24">
            <v>-4.2800754308700562E-3</v>
          </cell>
          <cell r="BJ24">
            <v>-4.2800754308700562E-3</v>
          </cell>
        </row>
        <row r="26">
          <cell r="B26" t="str">
            <v>Estado de Resultados (Acumulado)</v>
          </cell>
        </row>
        <row r="27">
          <cell r="B27">
            <v>19</v>
          </cell>
          <cell r="C27" t="str">
            <v>(+) Ingresos por Intereses</v>
          </cell>
          <cell r="P27">
            <v>19</v>
          </cell>
          <cell r="Q27">
            <v>19</v>
          </cell>
          <cell r="R27">
            <v>19</v>
          </cell>
          <cell r="S27">
            <v>19</v>
          </cell>
          <cell r="T27">
            <v>19</v>
          </cell>
          <cell r="U27">
            <v>19</v>
          </cell>
          <cell r="V27">
            <v>19</v>
          </cell>
          <cell r="W27">
            <v>19</v>
          </cell>
          <cell r="X27">
            <v>19</v>
          </cell>
          <cell r="Y27">
            <v>19</v>
          </cell>
          <cell r="Z27">
            <v>19</v>
          </cell>
          <cell r="AA27">
            <v>1.0311563603228768E-2</v>
          </cell>
          <cell r="AB27">
            <v>4.0473542784652677E-3</v>
          </cell>
          <cell r="AC27">
            <v>7.081918804492035E-3</v>
          </cell>
          <cell r="AD27">
            <v>4.8545725722475702E-3</v>
          </cell>
          <cell r="AE27">
            <v>6.8082309031858995E-3</v>
          </cell>
          <cell r="AF27">
            <v>3.3110718741719974E-3</v>
          </cell>
          <cell r="AG27">
            <v>2.8175732870801273E-3</v>
          </cell>
          <cell r="AH27">
            <v>-1.5738877141332347E-3</v>
          </cell>
          <cell r="AI27">
            <v>2.1587915990645551E-3</v>
          </cell>
          <cell r="AJ27">
            <v>2.8707530894835076E-4</v>
          </cell>
          <cell r="AK27">
            <v>-2.1731327494752539E-3</v>
          </cell>
          <cell r="AL27">
            <v>-5.4640845670902577E-3</v>
          </cell>
          <cell r="AM27">
            <v>-8.0697653655373291E-3</v>
          </cell>
          <cell r="AN27">
            <v>-7.7372551841185522E-3</v>
          </cell>
          <cell r="AO27">
            <v>-1.1615162210799376E-2</v>
          </cell>
          <cell r="AP27">
            <v>-1.2144989874431744E-2</v>
          </cell>
          <cell r="AQ27">
            <v>-9.8557072483651392E-3</v>
          </cell>
          <cell r="AR27">
            <v>-9.8557025194168091E-3</v>
          </cell>
          <cell r="AS27">
            <v>-9.8557025194168091E-3</v>
          </cell>
          <cell r="AT27">
            <v>-9.8557025194168091E-3</v>
          </cell>
          <cell r="AU27">
            <v>-9.8557025194168091E-3</v>
          </cell>
          <cell r="AV27">
            <v>-9.8557025194168091E-3</v>
          </cell>
          <cell r="AW27">
            <v>-9.8557025194168091E-3</v>
          </cell>
          <cell r="AX27">
            <v>-9.8557025194168091E-3</v>
          </cell>
          <cell r="AY27">
            <v>-9.8557025194168091E-3</v>
          </cell>
          <cell r="AZ27">
            <v>-9.8557025194168091E-3</v>
          </cell>
          <cell r="BA27">
            <v>-9.8557025194168091E-3</v>
          </cell>
          <cell r="BB27">
            <v>-9.8557025194168091E-3</v>
          </cell>
          <cell r="BC27">
            <v>-9.8557025194168091E-3</v>
          </cell>
          <cell r="BD27">
            <v>-9.8557025194168091E-3</v>
          </cell>
          <cell r="BE27">
            <v>-9.8557025194168091E-3</v>
          </cell>
          <cell r="BF27">
            <v>-9.8557025194168091E-3</v>
          </cell>
          <cell r="BG27">
            <v>-9.8557025194168091E-3</v>
          </cell>
          <cell r="BH27">
            <v>-9.8557025194168091E-3</v>
          </cell>
          <cell r="BI27">
            <v>-9.8557025194168091E-3</v>
          </cell>
          <cell r="BJ27">
            <v>-9.8557025194168091E-3</v>
          </cell>
        </row>
        <row r="28">
          <cell r="B28">
            <v>20</v>
          </cell>
          <cell r="C28" t="str">
            <v xml:space="preserve">    Intereses de Disponibilidades</v>
          </cell>
          <cell r="P28">
            <v>20</v>
          </cell>
          <cell r="Q28">
            <v>20</v>
          </cell>
          <cell r="R28">
            <v>20</v>
          </cell>
          <cell r="S28">
            <v>20</v>
          </cell>
          <cell r="T28">
            <v>20</v>
          </cell>
          <cell r="U28">
            <v>20</v>
          </cell>
          <cell r="V28">
            <v>20</v>
          </cell>
          <cell r="W28">
            <v>20</v>
          </cell>
          <cell r="X28">
            <v>20</v>
          </cell>
          <cell r="Y28">
            <v>20</v>
          </cell>
          <cell r="Z28">
            <v>20</v>
          </cell>
          <cell r="AA28">
            <v>5.5140062828556123E-6</v>
          </cell>
          <cell r="AB28">
            <v>-2.1959673047693704E-4</v>
          </cell>
          <cell r="AC28">
            <v>-1.4937297394244887E-4</v>
          </cell>
          <cell r="AD28">
            <v>-1.8434349531854487E-4</v>
          </cell>
          <cell r="AE28">
            <v>-6.8621240031559345E-5</v>
          </cell>
          <cell r="AF28">
            <v>-1.403078882712583E-4</v>
          </cell>
          <cell r="AG28">
            <v>-1.1749038680003172E-4</v>
          </cell>
          <cell r="AH28">
            <v>-2.5769714902655659E-4</v>
          </cell>
          <cell r="AI28">
            <v>-1.623973686435032E-4</v>
          </cell>
          <cell r="AJ28">
            <v>-2.4911178442357925E-4</v>
          </cell>
          <cell r="AK28">
            <v>-3.6124965995250466E-4</v>
          </cell>
          <cell r="AL28">
            <v>-4.928617720132613E-4</v>
          </cell>
          <cell r="AM28">
            <v>-6.103761239375817E-4</v>
          </cell>
          <cell r="AN28">
            <v>-6.239823245890847E-4</v>
          </cell>
          <cell r="AO28">
            <v>-7.5397264310291304E-4</v>
          </cell>
          <cell r="AP28">
            <v>-7.7012057018850211E-4</v>
          </cell>
          <cell r="AQ28">
            <v>-7.476694230120894E-4</v>
          </cell>
          <cell r="AR28">
            <v>-7.4766902253031731E-4</v>
          </cell>
          <cell r="AS28">
            <v>-7.4766902253031731E-4</v>
          </cell>
          <cell r="AT28">
            <v>-7.4766902253031731E-4</v>
          </cell>
          <cell r="AU28">
            <v>-7.4766902253031731E-4</v>
          </cell>
          <cell r="AV28">
            <v>-7.4766902253031731E-4</v>
          </cell>
          <cell r="AW28">
            <v>-7.4766902253031731E-4</v>
          </cell>
          <cell r="AX28">
            <v>-7.4766902253031731E-4</v>
          </cell>
          <cell r="AY28">
            <v>-7.4766902253031731E-4</v>
          </cell>
          <cell r="AZ28">
            <v>-7.4766902253031731E-4</v>
          </cell>
          <cell r="BA28">
            <v>-7.4766902253031731E-4</v>
          </cell>
          <cell r="BB28">
            <v>-7.4766902253031731E-4</v>
          </cell>
          <cell r="BC28">
            <v>-7.4766902253031731E-4</v>
          </cell>
          <cell r="BD28">
            <v>-7.4766902253031731E-4</v>
          </cell>
          <cell r="BE28">
            <v>-7.4766902253031731E-4</v>
          </cell>
          <cell r="BF28">
            <v>-7.4766902253031731E-4</v>
          </cell>
          <cell r="BG28">
            <v>-7.4766902253031731E-4</v>
          </cell>
          <cell r="BH28">
            <v>-7.4766902253031731E-4</v>
          </cell>
          <cell r="BI28">
            <v>-7.4766902253031731E-4</v>
          </cell>
          <cell r="BJ28">
            <v>-7.4766902253031731E-4</v>
          </cell>
        </row>
        <row r="29">
          <cell r="B29">
            <v>21</v>
          </cell>
          <cell r="C29" t="str">
            <v xml:space="preserve">    Intereses de Cuentas de Margen</v>
          </cell>
          <cell r="P29">
            <v>21</v>
          </cell>
          <cell r="Q29">
            <v>21</v>
          </cell>
          <cell r="R29">
            <v>21</v>
          </cell>
          <cell r="S29">
            <v>21</v>
          </cell>
          <cell r="T29">
            <v>21</v>
          </cell>
          <cell r="U29">
            <v>21</v>
          </cell>
          <cell r="V29">
            <v>21</v>
          </cell>
          <cell r="W29">
            <v>21</v>
          </cell>
          <cell r="X29">
            <v>21</v>
          </cell>
          <cell r="Y29">
            <v>21</v>
          </cell>
          <cell r="Z29">
            <v>21</v>
          </cell>
          <cell r="AA29">
            <v>3.9345957943230907E-5</v>
          </cell>
          <cell r="AB29">
            <v>3.0221455424155657E-5</v>
          </cell>
          <cell r="AC29">
            <v>2.5671549441756949E-5</v>
          </cell>
          <cell r="AD29">
            <v>1.6967248558103016E-5</v>
          </cell>
          <cell r="AE29">
            <v>1.4553131969090042E-5</v>
          </cell>
          <cell r="AF29">
            <v>5.2168323186944199E-6</v>
          </cell>
          <cell r="AG29">
            <v>-3.0864714898750598E-6</v>
          </cell>
          <cell r="AH29">
            <v>-1.374942516263064E-5</v>
          </cell>
          <cell r="AI29">
            <v>-6.3887326344761781E-6</v>
          </cell>
          <cell r="AJ29">
            <v>-1.2702157269416431E-5</v>
          </cell>
          <cell r="AK29">
            <v>-1.9330276481750776E-5</v>
          </cell>
          <cell r="AL29">
            <v>-2.3871216097638104E-5</v>
          </cell>
          <cell r="AM29">
            <v>-2.3321346157565627E-5</v>
          </cell>
          <cell r="AN29">
            <v>-1.9024263031164977E-5</v>
          </cell>
          <cell r="AO29">
            <v>-1.6209046622908002E-5</v>
          </cell>
          <cell r="AP29">
            <v>-1.3201099850294656E-5</v>
          </cell>
          <cell r="AQ29">
            <v>-1.108331853674039E-5</v>
          </cell>
          <cell r="AR29">
            <v>-1.1083313438575715E-5</v>
          </cell>
          <cell r="AS29">
            <v>-1.1083313438575715E-5</v>
          </cell>
          <cell r="AT29">
            <v>-1.1083313438575715E-5</v>
          </cell>
          <cell r="AU29">
            <v>-1.1083313438575715E-5</v>
          </cell>
          <cell r="AV29">
            <v>-1.1083313438575715E-5</v>
          </cell>
          <cell r="AW29">
            <v>-1.1083313438575715E-5</v>
          </cell>
          <cell r="AX29">
            <v>-1.1083313438575715E-5</v>
          </cell>
          <cell r="AY29">
            <v>-1.1083313438575715E-5</v>
          </cell>
          <cell r="AZ29">
            <v>-1.1083313438575715E-5</v>
          </cell>
          <cell r="BA29">
            <v>-1.1083313438575715E-5</v>
          </cell>
          <cell r="BB29">
            <v>-1.1083313438575715E-5</v>
          </cell>
          <cell r="BC29">
            <v>-1.1083313438575715E-5</v>
          </cell>
          <cell r="BD29">
            <v>-1.1083313438575715E-5</v>
          </cell>
          <cell r="BE29">
            <v>-1.1083313438575715E-5</v>
          </cell>
          <cell r="BF29">
            <v>-1.1083313438575715E-5</v>
          </cell>
          <cell r="BG29">
            <v>-1.1083313438575715E-5</v>
          </cell>
          <cell r="BH29">
            <v>-1.1083313438575715E-5</v>
          </cell>
          <cell r="BI29">
            <v>-1.1083313438575715E-5</v>
          </cell>
          <cell r="BJ29">
            <v>-1.1083313438575715E-5</v>
          </cell>
        </row>
        <row r="30">
          <cell r="B30">
            <v>22</v>
          </cell>
          <cell r="C30" t="str">
            <v xml:space="preserve">    Intereses de Inversiones en Valores</v>
          </cell>
          <cell r="P30">
            <v>22</v>
          </cell>
          <cell r="Q30">
            <v>22</v>
          </cell>
          <cell r="R30">
            <v>22</v>
          </cell>
          <cell r="S30">
            <v>22</v>
          </cell>
          <cell r="T30">
            <v>22</v>
          </cell>
          <cell r="U30">
            <v>22</v>
          </cell>
          <cell r="V30">
            <v>22</v>
          </cell>
          <cell r="W30">
            <v>22</v>
          </cell>
          <cell r="X30">
            <v>22</v>
          </cell>
          <cell r="Y30">
            <v>22</v>
          </cell>
          <cell r="Z30">
            <v>22</v>
          </cell>
          <cell r="AA30">
            <v>1.9806629385070093E-3</v>
          </cell>
          <cell r="AB30">
            <v>9.6686288664861279E-4</v>
          </cell>
          <cell r="AC30">
            <v>1.4690533230050269E-3</v>
          </cell>
          <cell r="AD30">
            <v>7.397841258699224E-4</v>
          </cell>
          <cell r="AE30">
            <v>8.5448965579819694E-4</v>
          </cell>
          <cell r="AF30">
            <v>1.9284132556111715E-4</v>
          </cell>
          <cell r="AG30">
            <v>-1.1281220041132155E-4</v>
          </cell>
          <cell r="AH30">
            <v>-8.9184822139507132E-4</v>
          </cell>
          <cell r="AI30">
            <v>-4.6222575898770268E-4</v>
          </cell>
          <cell r="AJ30">
            <v>-1.0089481921545743E-3</v>
          </cell>
          <cell r="AK30">
            <v>-1.6010010190530399E-3</v>
          </cell>
          <cell r="AL30">
            <v>-2.2864114673352715E-3</v>
          </cell>
          <cell r="AM30">
            <v>-2.6757071257097285E-3</v>
          </cell>
          <cell r="AN30">
            <v>-2.5910115241171375E-3</v>
          </cell>
          <cell r="AO30">
            <v>-2.9470350781774651E-3</v>
          </cell>
          <cell r="AP30">
            <v>-2.5822384755418756E-3</v>
          </cell>
          <cell r="AQ30">
            <v>-1.7599678257106312E-3</v>
          </cell>
          <cell r="AR30">
            <v>-1.7599677667021751E-3</v>
          </cell>
          <cell r="AS30">
            <v>-1.7599677667021751E-3</v>
          </cell>
          <cell r="AT30">
            <v>-1.7599677667021751E-3</v>
          </cell>
          <cell r="AU30">
            <v>-1.7599677667021751E-3</v>
          </cell>
          <cell r="AV30">
            <v>-1.7599677667021751E-3</v>
          </cell>
          <cell r="AW30">
            <v>-1.7599677667021751E-3</v>
          </cell>
          <cell r="AX30">
            <v>-1.7599677667021751E-3</v>
          </cell>
          <cell r="AY30">
            <v>-1.7599677667021751E-3</v>
          </cell>
          <cell r="AZ30">
            <v>-1.7599677667021751E-3</v>
          </cell>
          <cell r="BA30">
            <v>-1.7599677667021751E-3</v>
          </cell>
          <cell r="BB30">
            <v>-1.7599677667021751E-3</v>
          </cell>
          <cell r="BC30">
            <v>-1.7599677667021751E-3</v>
          </cell>
          <cell r="BD30">
            <v>-1.7599677667021751E-3</v>
          </cell>
          <cell r="BE30">
            <v>-1.7599677667021751E-3</v>
          </cell>
          <cell r="BF30">
            <v>-1.7599677667021751E-3</v>
          </cell>
          <cell r="BG30">
            <v>-1.7599677667021751E-3</v>
          </cell>
          <cell r="BH30">
            <v>-1.7599677667021751E-3</v>
          </cell>
          <cell r="BI30">
            <v>-1.7599677667021751E-3</v>
          </cell>
          <cell r="BJ30">
            <v>-1.7599677667021751E-3</v>
          </cell>
        </row>
        <row r="31">
          <cell r="B31">
            <v>23</v>
          </cell>
          <cell r="C31" t="str">
            <v xml:space="preserve">    Intereses de Operaciones de Reporto</v>
          </cell>
          <cell r="P31">
            <v>23</v>
          </cell>
          <cell r="Q31">
            <v>23</v>
          </cell>
          <cell r="R31">
            <v>23</v>
          </cell>
          <cell r="S31">
            <v>23</v>
          </cell>
          <cell r="T31">
            <v>23</v>
          </cell>
          <cell r="U31">
            <v>23</v>
          </cell>
          <cell r="V31">
            <v>23</v>
          </cell>
          <cell r="W31">
            <v>23</v>
          </cell>
          <cell r="X31">
            <v>23</v>
          </cell>
          <cell r="Y31">
            <v>23</v>
          </cell>
          <cell r="Z31">
            <v>23</v>
          </cell>
          <cell r="AA31">
            <v>-1.6541988226289239E-4</v>
          </cell>
          <cell r="AB31">
            <v>-1.4219963367966058E-4</v>
          </cell>
          <cell r="AC31">
            <v>1.1851943240665484E-5</v>
          </cell>
          <cell r="AD31">
            <v>5.0703073684260982E-7</v>
          </cell>
          <cell r="AE31">
            <v>-1.0832162397988185E-5</v>
          </cell>
          <cell r="AF31">
            <v>3.8159181877452618E-5</v>
          </cell>
          <cell r="AG31">
            <v>1.4343747360290641E-4</v>
          </cell>
          <cell r="AH31">
            <v>1.4678972605790242E-4</v>
          </cell>
          <cell r="AI31">
            <v>2.4606091819284694E-4</v>
          </cell>
          <cell r="AJ31">
            <v>2.0890050331625882E-4</v>
          </cell>
          <cell r="AK31">
            <v>1.0060998920425983E-4</v>
          </cell>
          <cell r="AL31">
            <v>-2.5666428029000516E-5</v>
          </cell>
          <cell r="AM31">
            <v>-1.489038279524756E-4</v>
          </cell>
          <cell r="AN31">
            <v>-2.9744928316639688E-4</v>
          </cell>
          <cell r="AO31">
            <v>-4.9480741162168617E-4</v>
          </cell>
          <cell r="AP31">
            <v>-5.4517376305966854E-4</v>
          </cell>
          <cell r="AQ31">
            <v>-5.4761728806667536E-4</v>
          </cell>
          <cell r="AR31">
            <v>-5.4761720821261406E-4</v>
          </cell>
          <cell r="AS31">
            <v>-5.4761720821261406E-4</v>
          </cell>
          <cell r="AT31">
            <v>-5.4761720821261406E-4</v>
          </cell>
          <cell r="AU31">
            <v>-5.4761720821261406E-4</v>
          </cell>
          <cell r="AV31">
            <v>-5.4761720821261406E-4</v>
          </cell>
          <cell r="AW31">
            <v>-5.4761720821261406E-4</v>
          </cell>
          <cell r="AX31">
            <v>-5.4761720821261406E-4</v>
          </cell>
          <cell r="AY31">
            <v>-5.4761720821261406E-4</v>
          </cell>
          <cell r="AZ31">
            <v>-5.4761720821261406E-4</v>
          </cell>
          <cell r="BA31">
            <v>-5.4761720821261406E-4</v>
          </cell>
          <cell r="BB31">
            <v>-5.4761720821261406E-4</v>
          </cell>
          <cell r="BC31">
            <v>-5.4761720821261406E-4</v>
          </cell>
          <cell r="BD31">
            <v>-5.4761720821261406E-4</v>
          </cell>
          <cell r="BE31">
            <v>-5.4761720821261406E-4</v>
          </cell>
          <cell r="BF31">
            <v>-5.4761720821261406E-4</v>
          </cell>
          <cell r="BG31">
            <v>-5.4761720821261406E-4</v>
          </cell>
          <cell r="BH31">
            <v>-5.4761720821261406E-4</v>
          </cell>
          <cell r="BI31">
            <v>-5.4761720821261406E-4</v>
          </cell>
          <cell r="BJ31">
            <v>-5.4761720821261406E-4</v>
          </cell>
        </row>
        <row r="32">
          <cell r="B32">
            <v>24</v>
          </cell>
          <cell r="C32" t="str">
            <v xml:space="preserve">    Intereses de Cartera de Crédito Vigente</v>
          </cell>
          <cell r="P32">
            <v>24</v>
          </cell>
          <cell r="Q32">
            <v>24</v>
          </cell>
          <cell r="R32">
            <v>24</v>
          </cell>
          <cell r="S32">
            <v>24</v>
          </cell>
          <cell r="T32">
            <v>24</v>
          </cell>
          <cell r="U32">
            <v>24</v>
          </cell>
          <cell r="V32">
            <v>24</v>
          </cell>
          <cell r="W32">
            <v>24</v>
          </cell>
          <cell r="X32">
            <v>24</v>
          </cell>
          <cell r="Y32">
            <v>24</v>
          </cell>
          <cell r="Z32">
            <v>24</v>
          </cell>
          <cell r="AA32">
            <v>8.5274877804816587E-3</v>
          </cell>
          <cell r="AB32">
            <v>3.7758789701472645E-3</v>
          </cell>
          <cell r="AC32">
            <v>5.8649584658920784E-3</v>
          </cell>
          <cell r="AD32">
            <v>4.4707065859401068E-3</v>
          </cell>
          <cell r="AE32">
            <v>6.2186772296676102E-3</v>
          </cell>
          <cell r="AF32">
            <v>3.5994153965566572E-3</v>
          </cell>
          <cell r="AG32">
            <v>3.3664394197624598E-3</v>
          </cell>
          <cell r="AH32">
            <v>6.4414791045186437E-5</v>
          </cell>
          <cell r="AI32">
            <v>3.0557075745821158E-3</v>
          </cell>
          <cell r="AJ32">
            <v>1.8796075835971482E-3</v>
          </cell>
          <cell r="AK32">
            <v>3.1423789245965672E-4</v>
          </cell>
          <cell r="AL32">
            <v>-2.0366301088166408E-3</v>
          </cell>
          <cell r="AM32">
            <v>-4.0396148107669574E-3</v>
          </cell>
          <cell r="AN32">
            <v>-3.65573024218728E-3</v>
          </cell>
          <cell r="AO32">
            <v>-6.6839319733017696E-3</v>
          </cell>
          <cell r="AP32">
            <v>-7.4382428446940971E-3</v>
          </cell>
          <cell r="AQ32">
            <v>-6.1615550327523486E-3</v>
          </cell>
          <cell r="AR32">
            <v>-6.1615519225597382E-3</v>
          </cell>
          <cell r="AS32">
            <v>-6.1615519225597382E-3</v>
          </cell>
          <cell r="AT32">
            <v>-6.1615519225597382E-3</v>
          </cell>
          <cell r="AU32">
            <v>-6.1615519225597382E-3</v>
          </cell>
          <cell r="AV32">
            <v>-6.1615519225597382E-3</v>
          </cell>
          <cell r="AW32">
            <v>-6.1615519225597382E-3</v>
          </cell>
          <cell r="AX32">
            <v>-6.1615519225597382E-3</v>
          </cell>
          <cell r="AY32">
            <v>-6.1615519225597382E-3</v>
          </cell>
          <cell r="AZ32">
            <v>-6.1615519225597382E-3</v>
          </cell>
          <cell r="BA32">
            <v>-6.1615519225597382E-3</v>
          </cell>
          <cell r="BB32">
            <v>-6.1615519225597382E-3</v>
          </cell>
          <cell r="BC32">
            <v>-6.1615519225597382E-3</v>
          </cell>
          <cell r="BD32">
            <v>-6.1615519225597382E-3</v>
          </cell>
          <cell r="BE32">
            <v>-6.1615519225597382E-3</v>
          </cell>
          <cell r="BF32">
            <v>-6.1615519225597382E-3</v>
          </cell>
          <cell r="BG32">
            <v>-6.1615519225597382E-3</v>
          </cell>
          <cell r="BH32">
            <v>-6.1615519225597382E-3</v>
          </cell>
          <cell r="BI32">
            <v>-6.1615519225597382E-3</v>
          </cell>
          <cell r="BJ32">
            <v>-6.1615519225597382E-3</v>
          </cell>
        </row>
        <row r="33">
          <cell r="B33">
            <v>25</v>
          </cell>
          <cell r="C33" t="str">
            <v xml:space="preserve">    Intereses de Cartera de Crédito Vencida</v>
          </cell>
          <cell r="P33">
            <v>25</v>
          </cell>
          <cell r="Q33">
            <v>25</v>
          </cell>
          <cell r="R33">
            <v>25</v>
          </cell>
          <cell r="S33">
            <v>25</v>
          </cell>
          <cell r="T33">
            <v>25</v>
          </cell>
          <cell r="U33">
            <v>25</v>
          </cell>
          <cell r="V33">
            <v>25</v>
          </cell>
          <cell r="W33">
            <v>25</v>
          </cell>
          <cell r="X33">
            <v>25</v>
          </cell>
          <cell r="Y33">
            <v>25</v>
          </cell>
          <cell r="Z33">
            <v>25</v>
          </cell>
          <cell r="AA33">
            <v>9.6848551837745819E-6</v>
          </cell>
          <cell r="AB33">
            <v>-1.4408679344079731E-5</v>
          </cell>
          <cell r="AC33">
            <v>-9.5136957546187962E-7</v>
          </cell>
          <cell r="AD33">
            <v>-1.0494307894970965E-5</v>
          </cell>
          <cell r="AE33">
            <v>-5.7965850576120271E-6</v>
          </cell>
          <cell r="AF33">
            <v>-2.9539917982770612E-5</v>
          </cell>
          <cell r="AG33">
            <v>-2.4105697561765309E-5</v>
          </cell>
          <cell r="AH33">
            <v>-4.0042706503887139E-5</v>
          </cell>
          <cell r="AI33">
            <v>-4.3833922311271205E-5</v>
          </cell>
          <cell r="AJ33">
            <v>-4.3941438889813142E-5</v>
          </cell>
          <cell r="AK33">
            <v>-6.6264031350465858E-5</v>
          </cell>
          <cell r="AL33">
            <v>-6.9664660361603117E-5</v>
          </cell>
          <cell r="AM33">
            <v>-8.1278384773484941E-5</v>
          </cell>
          <cell r="AN33">
            <v>-9.6012386328907993E-5</v>
          </cell>
          <cell r="AO33">
            <v>-1.1421978797526895E-4</v>
          </cell>
          <cell r="AP33">
            <v>-1.1356084821104442E-4</v>
          </cell>
          <cell r="AQ33">
            <v>-1.0834084993434931E-4</v>
          </cell>
          <cell r="AR33">
            <v>-1.0834081331267953E-4</v>
          </cell>
          <cell r="AS33">
            <v>-1.0834081331267953E-4</v>
          </cell>
          <cell r="AT33">
            <v>-1.0834081331267953E-4</v>
          </cell>
          <cell r="AU33">
            <v>-1.0834081331267953E-4</v>
          </cell>
          <cell r="AV33">
            <v>-1.0834081331267953E-4</v>
          </cell>
          <cell r="AW33">
            <v>-1.0834081331267953E-4</v>
          </cell>
          <cell r="AX33">
            <v>-1.0834081331267953E-4</v>
          </cell>
          <cell r="AY33">
            <v>-1.0834081331267953E-4</v>
          </cell>
          <cell r="AZ33">
            <v>-1.0834081331267953E-4</v>
          </cell>
          <cell r="BA33">
            <v>-1.0834081331267953E-4</v>
          </cell>
          <cell r="BB33">
            <v>-1.0834081331267953E-4</v>
          </cell>
          <cell r="BC33">
            <v>-1.0834081331267953E-4</v>
          </cell>
          <cell r="BD33">
            <v>-1.0834081331267953E-4</v>
          </cell>
          <cell r="BE33">
            <v>-1.0834081331267953E-4</v>
          </cell>
          <cell r="BF33">
            <v>-1.0834081331267953E-4</v>
          </cell>
          <cell r="BG33">
            <v>-1.0834081331267953E-4</v>
          </cell>
          <cell r="BH33">
            <v>-1.0834081331267953E-4</v>
          </cell>
          <cell r="BI33">
            <v>-1.0834081331267953E-4</v>
          </cell>
          <cell r="BJ33">
            <v>-1.0834081331267953E-4</v>
          </cell>
        </row>
        <row r="34">
          <cell r="B34">
            <v>26</v>
          </cell>
          <cell r="C34" t="str">
            <v xml:space="preserve">    Comisiones por el Otorgamiento del Crédito</v>
          </cell>
          <cell r="P34">
            <v>26</v>
          </cell>
          <cell r="Q34">
            <v>26</v>
          </cell>
          <cell r="R34">
            <v>26</v>
          </cell>
          <cell r="S34">
            <v>26</v>
          </cell>
          <cell r="T34">
            <v>26</v>
          </cell>
          <cell r="U34">
            <v>26</v>
          </cell>
          <cell r="V34">
            <v>26</v>
          </cell>
          <cell r="W34">
            <v>26</v>
          </cell>
          <cell r="X34">
            <v>26</v>
          </cell>
          <cell r="Y34">
            <v>26</v>
          </cell>
          <cell r="Z34">
            <v>26</v>
          </cell>
          <cell r="AA34">
            <v>-3.7694597479850001E-5</v>
          </cell>
          <cell r="AB34">
            <v>-1.2503811543999855E-4</v>
          </cell>
          <cell r="AC34">
            <v>-5.3112309646264483E-5</v>
          </cell>
          <cell r="AD34">
            <v>-8.2240339185342057E-5</v>
          </cell>
          <cell r="AE34">
            <v>-5.7578649926118535E-5</v>
          </cell>
          <cell r="AF34">
            <v>-4.0279317178183293E-5</v>
          </cell>
          <cell r="AG34">
            <v>-3.4078595738602649E-5</v>
          </cell>
          <cell r="AH34">
            <v>-7.1361849298922026E-5</v>
          </cell>
          <cell r="AI34">
            <v>2.1364029158336397E-6</v>
          </cell>
          <cell r="AJ34">
            <v>1.6317161932332086E-5</v>
          </cell>
          <cell r="AK34">
            <v>-3.5184015333570087E-5</v>
          </cell>
          <cell r="AL34">
            <v>-3.1614889931083807E-6</v>
          </cell>
          <cell r="AM34">
            <v>-2.3043011967224347E-5</v>
          </cell>
          <cell r="AN34">
            <v>1.6368270587697326E-5</v>
          </cell>
          <cell r="AO34">
            <v>-2.360500155318987E-5</v>
          </cell>
          <cell r="AP34">
            <v>-2.6293126639718284E-5</v>
          </cell>
          <cell r="AQ34">
            <v>1.4021562712977363E-5</v>
          </cell>
          <cell r="AR34">
            <v>1.4021556125953794E-5</v>
          </cell>
          <cell r="AS34">
            <v>1.4021556125953794E-5</v>
          </cell>
          <cell r="AT34">
            <v>1.4021556125953794E-5</v>
          </cell>
          <cell r="AU34">
            <v>1.4021556125953794E-5</v>
          </cell>
          <cell r="AV34">
            <v>1.4021556125953794E-5</v>
          </cell>
          <cell r="AW34">
            <v>1.4021556125953794E-5</v>
          </cell>
          <cell r="AX34">
            <v>1.4021556125953794E-5</v>
          </cell>
          <cell r="AY34">
            <v>1.4021556125953794E-5</v>
          </cell>
          <cell r="AZ34">
            <v>1.4021556125953794E-5</v>
          </cell>
          <cell r="BA34">
            <v>1.4021556125953794E-5</v>
          </cell>
          <cell r="BB34">
            <v>1.4021556125953794E-5</v>
          </cell>
          <cell r="BC34">
            <v>1.4021556125953794E-5</v>
          </cell>
          <cell r="BD34">
            <v>1.4021556125953794E-5</v>
          </cell>
          <cell r="BE34">
            <v>1.4021556125953794E-5</v>
          </cell>
          <cell r="BF34">
            <v>1.4021556125953794E-5</v>
          </cell>
          <cell r="BG34">
            <v>1.4021556125953794E-5</v>
          </cell>
          <cell r="BH34">
            <v>1.4021556125953794E-5</v>
          </cell>
          <cell r="BI34">
            <v>1.4021556125953794E-5</v>
          </cell>
          <cell r="BJ34">
            <v>1.4021556125953794E-5</v>
          </cell>
        </row>
        <row r="35">
          <cell r="B35">
            <v>27</v>
          </cell>
          <cell r="C35" t="str">
            <v>Utilidad por valoración</v>
          </cell>
          <cell r="P35">
            <v>27</v>
          </cell>
          <cell r="Q35">
            <v>27</v>
          </cell>
          <cell r="R35">
            <v>27</v>
          </cell>
          <cell r="S35">
            <v>27</v>
          </cell>
          <cell r="T35">
            <v>27</v>
          </cell>
          <cell r="U35">
            <v>27</v>
          </cell>
          <cell r="V35">
            <v>27</v>
          </cell>
          <cell r="W35">
            <v>27</v>
          </cell>
          <cell r="X35">
            <v>27</v>
          </cell>
          <cell r="Y35">
            <v>27</v>
          </cell>
          <cell r="Z35">
            <v>27</v>
          </cell>
          <cell r="AA35">
            <v>-1.3956560706829615E-4</v>
          </cell>
          <cell r="AB35">
            <v>-3.2389174451231571E-4</v>
          </cell>
          <cell r="AC35">
            <v>-1.6688886465550628E-4</v>
          </cell>
          <cell r="AD35">
            <v>-1.2562325495125222E-4</v>
          </cell>
          <cell r="AE35">
            <v>-7.7285315200617414E-5</v>
          </cell>
          <cell r="AF35">
            <v>-2.5037641292700559E-4</v>
          </cell>
          <cell r="AG35">
            <v>-3.4231208511123273E-4</v>
          </cell>
          <cell r="AH35">
            <v>-4.6233762005134745E-4</v>
          </cell>
          <cell r="AI35">
            <v>-4.357966477817176E-4</v>
          </cell>
          <cell r="AJ35">
            <v>-4.6594108530984024E-4</v>
          </cell>
          <cell r="AK35">
            <v>-4.7977917433794561E-4</v>
          </cell>
          <cell r="AL35">
            <v>-4.8918430136874326E-4</v>
          </cell>
          <cell r="AM35">
            <v>-4.2410639455836346E-4</v>
          </cell>
          <cell r="AN35">
            <v>-4.1390669574962904E-4</v>
          </cell>
          <cell r="AO35">
            <v>-5.1897557056819477E-4</v>
          </cell>
          <cell r="AP35">
            <v>-6.1460731757266064E-4</v>
          </cell>
          <cell r="AQ35">
            <v>-5.7788475576048769E-4</v>
          </cell>
          <cell r="AR35">
            <v>-5.778847262263298E-4</v>
          </cell>
          <cell r="AS35">
            <v>-5.778847262263298E-4</v>
          </cell>
          <cell r="AT35">
            <v>-5.778847262263298E-4</v>
          </cell>
          <cell r="AU35">
            <v>-5.778847262263298E-4</v>
          </cell>
          <cell r="AV35">
            <v>-5.778847262263298E-4</v>
          </cell>
          <cell r="AW35">
            <v>-5.778847262263298E-4</v>
          </cell>
          <cell r="AX35">
            <v>-5.778847262263298E-4</v>
          </cell>
          <cell r="AY35">
            <v>-5.778847262263298E-4</v>
          </cell>
          <cell r="AZ35">
            <v>-5.778847262263298E-4</v>
          </cell>
          <cell r="BA35">
            <v>-5.778847262263298E-4</v>
          </cell>
          <cell r="BB35">
            <v>-5.778847262263298E-4</v>
          </cell>
          <cell r="BC35">
            <v>-5.778847262263298E-4</v>
          </cell>
          <cell r="BD35">
            <v>-5.778847262263298E-4</v>
          </cell>
          <cell r="BE35">
            <v>-5.778847262263298E-4</v>
          </cell>
          <cell r="BF35">
            <v>-5.778847262263298E-4</v>
          </cell>
          <cell r="BG35">
            <v>-5.778847262263298E-4</v>
          </cell>
          <cell r="BH35">
            <v>-5.778847262263298E-4</v>
          </cell>
          <cell r="BI35">
            <v>-5.778847262263298E-4</v>
          </cell>
          <cell r="BJ35">
            <v>-5.778847262263298E-4</v>
          </cell>
        </row>
        <row r="36">
          <cell r="B36">
            <v>28</v>
          </cell>
          <cell r="C36" t="str">
            <v>Otros ingresos por intereses</v>
          </cell>
          <cell r="P36">
            <v>28</v>
          </cell>
          <cell r="Q36">
            <v>28</v>
          </cell>
          <cell r="R36">
            <v>28</v>
          </cell>
          <cell r="S36">
            <v>28</v>
          </cell>
          <cell r="T36">
            <v>28</v>
          </cell>
          <cell r="U36">
            <v>28</v>
          </cell>
          <cell r="V36">
            <v>28</v>
          </cell>
          <cell r="W36">
            <v>28</v>
          </cell>
          <cell r="X36">
            <v>28</v>
          </cell>
          <cell r="Y36">
            <v>28</v>
          </cell>
          <cell r="Z36">
            <v>28</v>
          </cell>
          <cell r="AA36">
            <v>9.1548151641259525E-5</v>
          </cell>
          <cell r="AB36">
            <v>9.9525869698230689E-5</v>
          </cell>
          <cell r="AC36">
            <v>8.0709040732197606E-5</v>
          </cell>
          <cell r="AD36">
            <v>2.9308978492708569E-5</v>
          </cell>
          <cell r="AE36">
            <v>-5.9375161635112162E-5</v>
          </cell>
          <cell r="AF36">
            <v>-6.4057325782707709E-5</v>
          </cell>
          <cell r="AG36">
            <v>-5.8418169172402427E-5</v>
          </cell>
          <cell r="AH36">
            <v>-4.8055259797911482E-5</v>
          </cell>
          <cell r="AI36">
            <v>-3.447086626757296E-5</v>
          </cell>
          <cell r="AJ36">
            <v>-3.7105281850163357E-5</v>
          </cell>
          <cell r="AK36">
            <v>-2.5172454629910387E-5</v>
          </cell>
          <cell r="AL36">
            <v>-3.6633124074993037E-5</v>
          </cell>
          <cell r="AM36">
            <v>-4.3414339713941061E-5</v>
          </cell>
          <cell r="AN36">
            <v>-5.650673553665367E-5</v>
          </cell>
          <cell r="AO36">
            <v>-6.2405697875998767E-5</v>
          </cell>
          <cell r="AP36">
            <v>-4.1551828673875853E-5</v>
          </cell>
          <cell r="AQ36">
            <v>4.4389682695203413E-5</v>
          </cell>
          <cell r="AR36">
            <v>4.4389656977728009E-5</v>
          </cell>
          <cell r="AS36">
            <v>4.4389656977728009E-5</v>
          </cell>
          <cell r="AT36">
            <v>4.4389656977728009E-5</v>
          </cell>
          <cell r="AU36">
            <v>4.4389656977728009E-5</v>
          </cell>
          <cell r="AV36">
            <v>4.4389656977728009E-5</v>
          </cell>
          <cell r="AW36">
            <v>4.4389656977728009E-5</v>
          </cell>
          <cell r="AX36">
            <v>4.4389656977728009E-5</v>
          </cell>
          <cell r="AY36">
            <v>4.4389656977728009E-5</v>
          </cell>
          <cell r="AZ36">
            <v>4.4389656977728009E-5</v>
          </cell>
          <cell r="BA36">
            <v>4.4389656977728009E-5</v>
          </cell>
          <cell r="BB36">
            <v>4.4389656977728009E-5</v>
          </cell>
          <cell r="BC36">
            <v>4.4389656977728009E-5</v>
          </cell>
          <cell r="BD36">
            <v>4.4389656977728009E-5</v>
          </cell>
          <cell r="BE36">
            <v>4.4389656977728009E-5</v>
          </cell>
          <cell r="BF36">
            <v>4.4389656977728009E-5</v>
          </cell>
          <cell r="BG36">
            <v>4.4389656977728009E-5</v>
          </cell>
          <cell r="BH36">
            <v>4.4389656977728009E-5</v>
          </cell>
          <cell r="BI36">
            <v>4.4389656977728009E-5</v>
          </cell>
          <cell r="BJ36">
            <v>4.4389656977728009E-5</v>
          </cell>
        </row>
        <row r="37">
          <cell r="B37">
            <v>29</v>
          </cell>
          <cell r="C37" t="str">
            <v>(-) Gastos por Intereses</v>
          </cell>
          <cell r="P37">
            <v>29</v>
          </cell>
          <cell r="Q37">
            <v>29</v>
          </cell>
          <cell r="R37">
            <v>29</v>
          </cell>
          <cell r="S37">
            <v>29</v>
          </cell>
          <cell r="T37">
            <v>29</v>
          </cell>
          <cell r="U37">
            <v>29</v>
          </cell>
          <cell r="V37">
            <v>29</v>
          </cell>
          <cell r="W37">
            <v>29</v>
          </cell>
          <cell r="X37">
            <v>29</v>
          </cell>
          <cell r="Y37">
            <v>29</v>
          </cell>
          <cell r="Z37">
            <v>29</v>
          </cell>
          <cell r="AA37">
            <v>2.6006853260304857E-3</v>
          </cell>
          <cell r="AB37">
            <v>7.1059928951185125E-4</v>
          </cell>
          <cell r="AC37">
            <v>1.7993902321103948E-3</v>
          </cell>
          <cell r="AD37">
            <v>1.1184111899105523E-3</v>
          </cell>
          <cell r="AE37">
            <v>1.4415763207693381E-3</v>
          </cell>
          <cell r="AF37">
            <v>1.0015699910946238E-4</v>
          </cell>
          <cell r="AG37">
            <v>-2.6314785929940077E-4</v>
          </cell>
          <cell r="AH37">
            <v>-1.9177049023955638E-3</v>
          </cell>
          <cell r="AI37">
            <v>-1.1791463737462864E-3</v>
          </cell>
          <cell r="AJ37">
            <v>-2.003486671698182E-3</v>
          </cell>
          <cell r="AK37">
            <v>-3.2207509518248391E-3</v>
          </cell>
          <cell r="AL37">
            <v>-4.5963082048356765E-3</v>
          </cell>
          <cell r="AM37">
            <v>-5.5794664292157028E-3</v>
          </cell>
          <cell r="AN37">
            <v>-5.9210419355443383E-3</v>
          </cell>
          <cell r="AO37">
            <v>-7.3376466318898527E-3</v>
          </cell>
          <cell r="AP37">
            <v>-7.3831935338661593E-3</v>
          </cell>
          <cell r="AQ37">
            <v>-6.4588917768924961E-3</v>
          </cell>
          <cell r="AR37">
            <v>-6.4588896930217743E-3</v>
          </cell>
          <cell r="AS37">
            <v>-6.4588896930217743E-3</v>
          </cell>
          <cell r="AT37">
            <v>-6.4588896930217743E-3</v>
          </cell>
          <cell r="AU37">
            <v>-6.4588896930217743E-3</v>
          </cell>
          <cell r="AV37">
            <v>-6.4588896930217743E-3</v>
          </cell>
          <cell r="AW37">
            <v>-6.4588896930217743E-3</v>
          </cell>
          <cell r="AX37">
            <v>-6.4588896930217743E-3</v>
          </cell>
          <cell r="AY37">
            <v>-6.4588896930217743E-3</v>
          </cell>
          <cell r="AZ37">
            <v>-6.4588896930217743E-3</v>
          </cell>
          <cell r="BA37">
            <v>-6.4588896930217743E-3</v>
          </cell>
          <cell r="BB37">
            <v>-6.4588896930217743E-3</v>
          </cell>
          <cell r="BC37">
            <v>-6.4588896930217743E-3</v>
          </cell>
          <cell r="BD37">
            <v>-6.4588896930217743E-3</v>
          </cell>
          <cell r="BE37">
            <v>-6.4588896930217743E-3</v>
          </cell>
          <cell r="BF37">
            <v>-6.4588896930217743E-3</v>
          </cell>
          <cell r="BG37">
            <v>-6.4588896930217743E-3</v>
          </cell>
          <cell r="BH37">
            <v>-6.4588896930217743E-3</v>
          </cell>
          <cell r="BI37">
            <v>-6.4588896930217743E-3</v>
          </cell>
          <cell r="BJ37">
            <v>-6.4588896930217743E-3</v>
          </cell>
        </row>
        <row r="38">
          <cell r="B38">
            <v>30</v>
          </cell>
          <cell r="C38" t="str">
            <v xml:space="preserve">    Intereses por Depósitos de Exigibilidad Inmediata</v>
          </cell>
          <cell r="P38">
            <v>30</v>
          </cell>
          <cell r="Q38">
            <v>30</v>
          </cell>
          <cell r="R38">
            <v>30</v>
          </cell>
          <cell r="S38">
            <v>30</v>
          </cell>
          <cell r="T38">
            <v>30</v>
          </cell>
          <cell r="U38">
            <v>30</v>
          </cell>
          <cell r="V38">
            <v>30</v>
          </cell>
          <cell r="W38">
            <v>30</v>
          </cell>
          <cell r="X38">
            <v>30</v>
          </cell>
          <cell r="Y38">
            <v>30</v>
          </cell>
          <cell r="Z38">
            <v>30</v>
          </cell>
          <cell r="AA38">
            <v>2.2486613649185493E-4</v>
          </cell>
          <cell r="AB38">
            <v>-5.0519361029914469E-5</v>
          </cell>
          <cell r="AC38">
            <v>8.2581153635504466E-5</v>
          </cell>
          <cell r="AD38">
            <v>4.3010951227961426E-5</v>
          </cell>
          <cell r="AE38">
            <v>1.483854786022594E-4</v>
          </cell>
          <cell r="AF38">
            <v>2.1497205374883862E-5</v>
          </cell>
          <cell r="AG38">
            <v>-2.6705020936159188E-5</v>
          </cell>
          <cell r="AH38">
            <v>-2.5029780460795797E-4</v>
          </cell>
          <cell r="AI38">
            <v>-1.5059352318911971E-4</v>
          </cell>
          <cell r="AJ38">
            <v>-2.2257164275195839E-4</v>
          </cell>
          <cell r="AK38">
            <v>-3.5275203985461875E-4</v>
          </cell>
          <cell r="AL38">
            <v>-4.1527872955793126E-4</v>
          </cell>
          <cell r="AM38">
            <v>-5.1909501504325507E-4</v>
          </cell>
          <cell r="AN38">
            <v>-4.7026590646593539E-4</v>
          </cell>
          <cell r="AO38">
            <v>-6.701336333181096E-4</v>
          </cell>
          <cell r="AP38">
            <v>-7.4171843596890956E-4</v>
          </cell>
          <cell r="AQ38">
            <v>-6.8536199335332603E-4</v>
          </cell>
          <cell r="AR38">
            <v>-6.8536167964339256E-4</v>
          </cell>
          <cell r="AS38">
            <v>-6.8536167964339256E-4</v>
          </cell>
          <cell r="AT38">
            <v>-6.8536167964339256E-4</v>
          </cell>
          <cell r="AU38">
            <v>-6.8536167964339256E-4</v>
          </cell>
          <cell r="AV38">
            <v>-6.8536167964339256E-4</v>
          </cell>
          <cell r="AW38">
            <v>-6.8536167964339256E-4</v>
          </cell>
          <cell r="AX38">
            <v>-6.8536167964339256E-4</v>
          </cell>
          <cell r="AY38">
            <v>-6.8536167964339256E-4</v>
          </cell>
          <cell r="AZ38">
            <v>-6.8536167964339256E-4</v>
          </cell>
          <cell r="BA38">
            <v>-6.8536167964339256E-4</v>
          </cell>
          <cell r="BB38">
            <v>-6.8536167964339256E-4</v>
          </cell>
          <cell r="BC38">
            <v>-6.8536167964339256E-4</v>
          </cell>
          <cell r="BD38">
            <v>-6.8536167964339256E-4</v>
          </cell>
          <cell r="BE38">
            <v>-6.8536167964339256E-4</v>
          </cell>
          <cell r="BF38">
            <v>-6.8536167964339256E-4</v>
          </cell>
          <cell r="BG38">
            <v>-6.8536167964339256E-4</v>
          </cell>
          <cell r="BH38">
            <v>-6.8536167964339256E-4</v>
          </cell>
          <cell r="BI38">
            <v>-6.8536167964339256E-4</v>
          </cell>
          <cell r="BJ38">
            <v>-6.8536167964339256E-4</v>
          </cell>
        </row>
        <row r="39">
          <cell r="B39">
            <v>31</v>
          </cell>
          <cell r="C39" t="str">
            <v xml:space="preserve">    Intereses por Depósitos a Plazo</v>
          </cell>
          <cell r="P39">
            <v>31</v>
          </cell>
          <cell r="Q39">
            <v>31</v>
          </cell>
          <cell r="R39">
            <v>31</v>
          </cell>
          <cell r="S39">
            <v>31</v>
          </cell>
          <cell r="T39">
            <v>31</v>
          </cell>
          <cell r="U39">
            <v>31</v>
          </cell>
          <cell r="V39">
            <v>31</v>
          </cell>
          <cell r="W39">
            <v>31</v>
          </cell>
          <cell r="X39">
            <v>31</v>
          </cell>
          <cell r="Y39">
            <v>31</v>
          </cell>
          <cell r="Z39">
            <v>31</v>
          </cell>
          <cell r="AA39">
            <v>-6.2218282150252203E-4</v>
          </cell>
          <cell r="AB39">
            <v>-9.9870792995242642E-4</v>
          </cell>
          <cell r="AC39">
            <v>-7.1741331460385607E-4</v>
          </cell>
          <cell r="AD39">
            <v>-7.438667271805581E-4</v>
          </cell>
          <cell r="AE39">
            <v>-5.5964808348116755E-4</v>
          </cell>
          <cell r="AF39">
            <v>-7.1139281097582982E-4</v>
          </cell>
          <cell r="AG39">
            <v>-6.7562910310430598E-4</v>
          </cell>
          <cell r="AH39">
            <v>-9.0740691315362425E-4</v>
          </cell>
          <cell r="AI39">
            <v>-6.72695159226576E-4</v>
          </cell>
          <cell r="AJ39">
            <v>-7.5504577425295101E-4</v>
          </cell>
          <cell r="AK39">
            <v>-8.9395807355232204E-4</v>
          </cell>
          <cell r="AL39">
            <v>-1.1373466570031008E-3</v>
          </cell>
          <cell r="AM39">
            <v>-1.3459528630583007E-3</v>
          </cell>
          <cell r="AN39">
            <v>-1.4227032699701612E-3</v>
          </cell>
          <cell r="AO39">
            <v>-1.651693635698428E-3</v>
          </cell>
          <cell r="AP39">
            <v>-1.6380325912963693E-3</v>
          </cell>
          <cell r="AQ39">
            <v>-1.5407061395832852E-3</v>
          </cell>
          <cell r="AR39">
            <v>-1.5407055616378784E-3</v>
          </cell>
          <cell r="AS39">
            <v>-1.5407055616378784E-3</v>
          </cell>
          <cell r="AT39">
            <v>-1.5407055616378784E-3</v>
          </cell>
          <cell r="AU39">
            <v>-1.5407055616378784E-3</v>
          </cell>
          <cell r="AV39">
            <v>-1.5407055616378784E-3</v>
          </cell>
          <cell r="AW39">
            <v>-1.5407055616378784E-3</v>
          </cell>
          <cell r="AX39">
            <v>-1.5407055616378784E-3</v>
          </cell>
          <cell r="AY39">
            <v>-1.5407055616378784E-3</v>
          </cell>
          <cell r="AZ39">
            <v>-1.5407055616378784E-3</v>
          </cell>
          <cell r="BA39">
            <v>-1.5407055616378784E-3</v>
          </cell>
          <cell r="BB39">
            <v>-1.5407055616378784E-3</v>
          </cell>
          <cell r="BC39">
            <v>-1.5407055616378784E-3</v>
          </cell>
          <cell r="BD39">
            <v>-1.5407055616378784E-3</v>
          </cell>
          <cell r="BE39">
            <v>-1.5407055616378784E-3</v>
          </cell>
          <cell r="BF39">
            <v>-1.5407055616378784E-3</v>
          </cell>
          <cell r="BG39">
            <v>-1.5407055616378784E-3</v>
          </cell>
          <cell r="BH39">
            <v>-1.5407055616378784E-3</v>
          </cell>
          <cell r="BI39">
            <v>-1.5407055616378784E-3</v>
          </cell>
          <cell r="BJ39">
            <v>-1.5407055616378784E-3</v>
          </cell>
        </row>
        <row r="40">
          <cell r="B40">
            <v>32</v>
          </cell>
          <cell r="C40" t="str">
            <v xml:space="preserve">    Intereses por Títulos de Crédito Emitidos</v>
          </cell>
          <cell r="P40">
            <v>32</v>
          </cell>
          <cell r="Q40">
            <v>32</v>
          </cell>
          <cell r="R40">
            <v>32</v>
          </cell>
          <cell r="S40">
            <v>32</v>
          </cell>
          <cell r="T40">
            <v>32</v>
          </cell>
          <cell r="U40">
            <v>32</v>
          </cell>
          <cell r="V40">
            <v>32</v>
          </cell>
          <cell r="W40">
            <v>32</v>
          </cell>
          <cell r="X40">
            <v>32</v>
          </cell>
          <cell r="Y40">
            <v>32</v>
          </cell>
          <cell r="Z40">
            <v>32</v>
          </cell>
          <cell r="AA40">
            <v>1.8364463713612029E-4</v>
          </cell>
          <cell r="AB40">
            <v>-1.7782799948211879E-6</v>
          </cell>
          <cell r="AC40">
            <v>-6.7935591424681668E-7</v>
          </cell>
          <cell r="AD40">
            <v>-4.3672841728136218E-5</v>
          </cell>
          <cell r="AE40">
            <v>1.2244000778295627E-6</v>
          </cell>
          <cell r="AF40">
            <v>-7.6832521576856777E-5</v>
          </cell>
          <cell r="AG40">
            <v>-8.0670131194071149E-5</v>
          </cell>
          <cell r="AH40">
            <v>-1.8655949730516557E-4</v>
          </cell>
          <cell r="AI40">
            <v>-1.0268540102541983E-4</v>
          </cell>
          <cell r="AJ40">
            <v>-1.5158766832253459E-4</v>
          </cell>
          <cell r="AK40">
            <v>-2.2110821770063337E-4</v>
          </cell>
          <cell r="AL40">
            <v>-3.2946318406392697E-4</v>
          </cell>
          <cell r="AM40">
            <v>-4.0894782842330847E-4</v>
          </cell>
          <cell r="AN40">
            <v>-4.1228666145558973E-4</v>
          </cell>
          <cell r="AO40">
            <v>-5.0092991937471546E-4</v>
          </cell>
          <cell r="AP40">
            <v>-4.8939306463319861E-4</v>
          </cell>
          <cell r="AQ40">
            <v>-4.3865797424554823E-4</v>
          </cell>
          <cell r="AR40">
            <v>-4.3865782208740711E-4</v>
          </cell>
          <cell r="AS40">
            <v>-4.3865782208740711E-4</v>
          </cell>
          <cell r="AT40">
            <v>-4.3865782208740711E-4</v>
          </cell>
          <cell r="AU40">
            <v>-4.3865782208740711E-4</v>
          </cell>
          <cell r="AV40">
            <v>-4.3865782208740711E-4</v>
          </cell>
          <cell r="AW40">
            <v>-4.3865782208740711E-4</v>
          </cell>
          <cell r="AX40">
            <v>-4.3865782208740711E-4</v>
          </cell>
          <cell r="AY40">
            <v>-4.3865782208740711E-4</v>
          </cell>
          <cell r="AZ40">
            <v>-4.3865782208740711E-4</v>
          </cell>
          <cell r="BA40">
            <v>-4.3865782208740711E-4</v>
          </cell>
          <cell r="BB40">
            <v>-4.3865782208740711E-4</v>
          </cell>
          <cell r="BC40">
            <v>-4.3865782208740711E-4</v>
          </cell>
          <cell r="BD40">
            <v>-4.3865782208740711E-4</v>
          </cell>
          <cell r="BE40">
            <v>-4.3865782208740711E-4</v>
          </cell>
          <cell r="BF40">
            <v>-4.3865782208740711E-4</v>
          </cell>
          <cell r="BG40">
            <v>-4.3865782208740711E-4</v>
          </cell>
          <cell r="BH40">
            <v>-4.3865782208740711E-4</v>
          </cell>
          <cell r="BI40">
            <v>-4.3865782208740711E-4</v>
          </cell>
          <cell r="BJ40">
            <v>-4.3865782208740711E-4</v>
          </cell>
        </row>
        <row r="41">
          <cell r="B41">
            <v>33</v>
          </cell>
          <cell r="C41" t="str">
            <v xml:space="preserve">    Intereses por Préstamos Interbancarios y de Otros Organismos</v>
          </cell>
          <cell r="P41">
            <v>33</v>
          </cell>
          <cell r="Q41">
            <v>33</v>
          </cell>
          <cell r="R41">
            <v>33</v>
          </cell>
          <cell r="S41">
            <v>33</v>
          </cell>
          <cell r="T41">
            <v>33</v>
          </cell>
          <cell r="U41">
            <v>33</v>
          </cell>
          <cell r="V41">
            <v>33</v>
          </cell>
          <cell r="W41">
            <v>33</v>
          </cell>
          <cell r="X41">
            <v>33</v>
          </cell>
          <cell r="Y41">
            <v>33</v>
          </cell>
          <cell r="Z41">
            <v>33</v>
          </cell>
          <cell r="AA41">
            <v>1.9961303854154871E-4</v>
          </cell>
          <cell r="AB41">
            <v>1.4311833013831829E-4</v>
          </cell>
          <cell r="AC41">
            <v>1.1242736912873313E-4</v>
          </cell>
          <cell r="AD41">
            <v>1.4410619286410421E-5</v>
          </cell>
          <cell r="AE41">
            <v>-1.1408012960646902E-4</v>
          </cell>
          <cell r="AF41">
            <v>-3.4233354058445665E-4</v>
          </cell>
          <cell r="AG41">
            <v>-3.6971710721551748E-4</v>
          </cell>
          <cell r="AH41">
            <v>-1.9888117719108422E-4</v>
          </cell>
          <cell r="AI41">
            <v>-1.8241245367383869E-4</v>
          </cell>
          <cell r="AJ41">
            <v>-2.406718263776482E-4</v>
          </cell>
          <cell r="AK41">
            <v>-2.6585968319786278E-4</v>
          </cell>
          <cell r="AL41">
            <v>-3.0399163516659227E-4</v>
          </cell>
          <cell r="AM41">
            <v>-3.0098732603560873E-4</v>
          </cell>
          <cell r="AN41">
            <v>-2.8049119445602844E-4</v>
          </cell>
          <cell r="AO41">
            <v>-2.8789021546678998E-4</v>
          </cell>
          <cell r="AP41">
            <v>-2.3548597580705518E-4</v>
          </cell>
          <cell r="AQ41">
            <v>-1.6104732722872111E-4</v>
          </cell>
          <cell r="AR41">
            <v>-1.6104732640087605E-4</v>
          </cell>
          <cell r="AS41">
            <v>-1.6104732640087605E-4</v>
          </cell>
          <cell r="AT41">
            <v>-1.6104732640087605E-4</v>
          </cell>
          <cell r="AU41">
            <v>-1.6104732640087605E-4</v>
          </cell>
          <cell r="AV41">
            <v>-1.6104732640087605E-4</v>
          </cell>
          <cell r="AW41">
            <v>-1.6104732640087605E-4</v>
          </cell>
          <cell r="AX41">
            <v>-1.6104732640087605E-4</v>
          </cell>
          <cell r="AY41">
            <v>-1.6104732640087605E-4</v>
          </cell>
          <cell r="AZ41">
            <v>-1.6104732640087605E-4</v>
          </cell>
          <cell r="BA41">
            <v>-1.6104732640087605E-4</v>
          </cell>
          <cell r="BB41">
            <v>-1.6104732640087605E-4</v>
          </cell>
          <cell r="BC41">
            <v>-1.6104732640087605E-4</v>
          </cell>
          <cell r="BD41">
            <v>-1.6104732640087605E-4</v>
          </cell>
          <cell r="BE41">
            <v>-1.6104732640087605E-4</v>
          </cell>
          <cell r="BF41">
            <v>-1.6104732640087605E-4</v>
          </cell>
          <cell r="BG41">
            <v>-1.6104732640087605E-4</v>
          </cell>
          <cell r="BH41">
            <v>-1.6104732640087605E-4</v>
          </cell>
          <cell r="BI41">
            <v>-1.6104732640087605E-4</v>
          </cell>
          <cell r="BJ41">
            <v>-1.6104732640087605E-4</v>
          </cell>
        </row>
        <row r="42">
          <cell r="B42">
            <v>34</v>
          </cell>
          <cell r="C42" t="str">
            <v xml:space="preserve">    Intereses por Obligaciones Subordinadas</v>
          </cell>
          <cell r="P42">
            <v>34</v>
          </cell>
          <cell r="Q42">
            <v>34</v>
          </cell>
          <cell r="R42">
            <v>34</v>
          </cell>
          <cell r="S42">
            <v>34</v>
          </cell>
          <cell r="T42">
            <v>34</v>
          </cell>
          <cell r="U42">
            <v>34</v>
          </cell>
          <cell r="V42">
            <v>34</v>
          </cell>
          <cell r="W42">
            <v>34</v>
          </cell>
          <cell r="X42">
            <v>34</v>
          </cell>
          <cell r="Y42">
            <v>34</v>
          </cell>
          <cell r="Z42">
            <v>34</v>
          </cell>
          <cell r="AA42">
            <v>4.6852233398606479E-4</v>
          </cell>
          <cell r="AB42">
            <v>2.646885770606457E-4</v>
          </cell>
          <cell r="AC42">
            <v>4.3611091680906787E-4</v>
          </cell>
          <cell r="AD42">
            <v>3.7521530215796047E-4</v>
          </cell>
          <cell r="AE42">
            <v>5.0605139210728282E-4</v>
          </cell>
          <cell r="AF42">
            <v>4.7009747761807188E-4</v>
          </cell>
          <cell r="AG42">
            <v>4.9567509486349434E-4</v>
          </cell>
          <cell r="AH42">
            <v>5.7221983140562978E-5</v>
          </cell>
          <cell r="AI42">
            <v>1.7328688164976267E-4</v>
          </cell>
          <cell r="AJ42">
            <v>3.4296429755107044E-4</v>
          </cell>
          <cell r="AK42">
            <v>2.0372879472287022E-4</v>
          </cell>
          <cell r="AL42">
            <v>2.8825987416272996E-5</v>
          </cell>
          <cell r="AM42">
            <v>-1.1240043815091824E-4</v>
          </cell>
          <cell r="AN42">
            <v>-1.4600287708028351E-4</v>
          </cell>
          <cell r="AO42">
            <v>-3.7459188712023368E-4</v>
          </cell>
          <cell r="AP42">
            <v>-4.5748320559464576E-4</v>
          </cell>
          <cell r="AQ42">
            <v>-4.390615492882461E-4</v>
          </cell>
          <cell r="AR42">
            <v>-4.3906131759285927E-4</v>
          </cell>
          <cell r="AS42">
            <v>-4.3906131759285927E-4</v>
          </cell>
          <cell r="AT42">
            <v>-4.3906131759285927E-4</v>
          </cell>
          <cell r="AU42">
            <v>-4.3906131759285927E-4</v>
          </cell>
          <cell r="AV42">
            <v>-4.3906131759285927E-4</v>
          </cell>
          <cell r="AW42">
            <v>-4.3906131759285927E-4</v>
          </cell>
          <cell r="AX42">
            <v>-4.3906131759285927E-4</v>
          </cell>
          <cell r="AY42">
            <v>-4.3906131759285927E-4</v>
          </cell>
          <cell r="AZ42">
            <v>-4.3906131759285927E-4</v>
          </cell>
          <cell r="BA42">
            <v>-4.3906131759285927E-4</v>
          </cell>
          <cell r="BB42">
            <v>-4.3906131759285927E-4</v>
          </cell>
          <cell r="BC42">
            <v>-4.3906131759285927E-4</v>
          </cell>
          <cell r="BD42">
            <v>-4.3906131759285927E-4</v>
          </cell>
          <cell r="BE42">
            <v>-4.3906131759285927E-4</v>
          </cell>
          <cell r="BF42">
            <v>-4.3906131759285927E-4</v>
          </cell>
          <cell r="BG42">
            <v>-4.3906131759285927E-4</v>
          </cell>
          <cell r="BH42">
            <v>-4.3906131759285927E-4</v>
          </cell>
          <cell r="BI42">
            <v>-4.3906131759285927E-4</v>
          </cell>
          <cell r="BJ42">
            <v>-4.3906131759285927E-4</v>
          </cell>
        </row>
        <row r="43">
          <cell r="B43">
            <v>35</v>
          </cell>
          <cell r="C43" t="str">
            <v xml:space="preserve">    Intereses y Rendimientos a Cargo en Operaciones de Reporto</v>
          </cell>
          <cell r="P43">
            <v>35</v>
          </cell>
          <cell r="Q43">
            <v>35</v>
          </cell>
          <cell r="R43">
            <v>35</v>
          </cell>
          <cell r="S43">
            <v>35</v>
          </cell>
          <cell r="T43">
            <v>35</v>
          </cell>
          <cell r="U43">
            <v>35</v>
          </cell>
          <cell r="V43">
            <v>35</v>
          </cell>
          <cell r="W43">
            <v>35</v>
          </cell>
          <cell r="X43">
            <v>35</v>
          </cell>
          <cell r="Y43">
            <v>35</v>
          </cell>
          <cell r="Z43">
            <v>35</v>
          </cell>
          <cell r="AA43">
            <v>9.9994271754182303E-4</v>
          </cell>
          <cell r="AB43">
            <v>2.0672556624064774E-4</v>
          </cell>
          <cell r="AC43">
            <v>9.7510352319577984E-4</v>
          </cell>
          <cell r="AD43">
            <v>6.009038012216722E-4</v>
          </cell>
          <cell r="AE43">
            <v>7.1022605549135934E-4</v>
          </cell>
          <cell r="AF43">
            <v>2.7372025051235725E-4</v>
          </cell>
          <cell r="AG43">
            <v>1.3768537181118277E-4</v>
          </cell>
          <cell r="AH43">
            <v>-5.9601574278553109E-4</v>
          </cell>
          <cell r="AI43">
            <v>-3.4960560996953778E-4</v>
          </cell>
          <cell r="AJ43">
            <v>-1.0029078677249968E-3</v>
          </cell>
          <cell r="AK43">
            <v>-1.7147562119032983E-3</v>
          </cell>
          <cell r="AL43">
            <v>-2.4136419376683416E-3</v>
          </cell>
          <cell r="AM43">
            <v>-2.859171297108937E-3</v>
          </cell>
          <cell r="AN43">
            <v>-3.0680659542044828E-3</v>
          </cell>
          <cell r="AO43">
            <v>-3.7059648875339994E-3</v>
          </cell>
          <cell r="AP43">
            <v>-3.5236190614288893E-3</v>
          </cell>
          <cell r="AQ43">
            <v>-3.0165571917611768E-3</v>
          </cell>
          <cell r="AR43">
            <v>-3.0165556818246841E-3</v>
          </cell>
          <cell r="AS43">
            <v>-3.0165556818246841E-3</v>
          </cell>
          <cell r="AT43">
            <v>-3.0165556818246841E-3</v>
          </cell>
          <cell r="AU43">
            <v>-3.0165556818246841E-3</v>
          </cell>
          <cell r="AV43">
            <v>-3.0165556818246841E-3</v>
          </cell>
          <cell r="AW43">
            <v>-3.0165556818246841E-3</v>
          </cell>
          <cell r="AX43">
            <v>-3.0165556818246841E-3</v>
          </cell>
          <cell r="AY43">
            <v>-3.0165556818246841E-3</v>
          </cell>
          <cell r="AZ43">
            <v>-3.0165556818246841E-3</v>
          </cell>
          <cell r="BA43">
            <v>-3.0165556818246841E-3</v>
          </cell>
          <cell r="BB43">
            <v>-3.0165556818246841E-3</v>
          </cell>
          <cell r="BC43">
            <v>-3.0165556818246841E-3</v>
          </cell>
          <cell r="BD43">
            <v>-3.0165556818246841E-3</v>
          </cell>
          <cell r="BE43">
            <v>-3.0165556818246841E-3</v>
          </cell>
          <cell r="BF43">
            <v>-3.0165556818246841E-3</v>
          </cell>
          <cell r="BG43">
            <v>-3.0165556818246841E-3</v>
          </cell>
          <cell r="BH43">
            <v>-3.0165556818246841E-3</v>
          </cell>
          <cell r="BI43">
            <v>-3.0165556818246841E-3</v>
          </cell>
          <cell r="BJ43">
            <v>-3.0165556818246841E-3</v>
          </cell>
        </row>
        <row r="44">
          <cell r="B44">
            <v>36</v>
          </cell>
          <cell r="C44" t="str">
            <v xml:space="preserve">    Premios a Cargo en Operaciones de Préstamo de Valores</v>
          </cell>
          <cell r="P44">
            <v>36</v>
          </cell>
          <cell r="Q44">
            <v>36</v>
          </cell>
          <cell r="R44">
            <v>36</v>
          </cell>
          <cell r="S44">
            <v>36</v>
          </cell>
          <cell r="T44">
            <v>36</v>
          </cell>
          <cell r="U44">
            <v>36</v>
          </cell>
          <cell r="V44">
            <v>36</v>
          </cell>
          <cell r="W44">
            <v>36</v>
          </cell>
          <cell r="X44">
            <v>36</v>
          </cell>
          <cell r="Y44">
            <v>36</v>
          </cell>
          <cell r="Z44">
            <v>36</v>
          </cell>
          <cell r="AA44">
            <v>1.1498610275933892E-3</v>
          </cell>
          <cell r="AB44">
            <v>1.2179746585761278E-3</v>
          </cell>
          <cell r="AC44">
            <v>8.5304908949678871E-4</v>
          </cell>
          <cell r="AD44">
            <v>7.303228122158324E-4</v>
          </cell>
          <cell r="AE44">
            <v>5.7508076769365133E-4</v>
          </cell>
          <cell r="AF44">
            <v>4.056778488757142E-4</v>
          </cell>
          <cell r="AG44">
            <v>3.1281975054369077E-4</v>
          </cell>
          <cell r="AH44">
            <v>2.8664459314661609E-4</v>
          </cell>
          <cell r="AI44">
            <v>2.1230401816168089E-4</v>
          </cell>
          <cell r="AJ44">
            <v>1.5229977312286439E-4</v>
          </cell>
          <cell r="AK44">
            <v>1.0550414976193872E-4</v>
          </cell>
          <cell r="AL44">
            <v>-3.4535477025664663E-5</v>
          </cell>
          <cell r="AM44">
            <v>-1.6079889779143644E-4</v>
          </cell>
          <cell r="AN44">
            <v>-2.6564082746470953E-4</v>
          </cell>
          <cell r="AO44">
            <v>-1.9224567204155214E-4</v>
          </cell>
          <cell r="AP44">
            <v>-1.9073723033290624E-4</v>
          </cell>
          <cell r="AQ44">
            <v>-6.9213137524706944E-5</v>
          </cell>
          <cell r="AR44">
            <v>-6.9213099777698517E-5</v>
          </cell>
          <cell r="AS44">
            <v>-6.9213099777698517E-5</v>
          </cell>
          <cell r="AT44">
            <v>-6.9213099777698517E-5</v>
          </cell>
          <cell r="AU44">
            <v>-6.9213099777698517E-5</v>
          </cell>
          <cell r="AV44">
            <v>-6.9213099777698517E-5</v>
          </cell>
          <cell r="AW44">
            <v>-6.9213099777698517E-5</v>
          </cell>
          <cell r="AX44">
            <v>-6.9213099777698517E-5</v>
          </cell>
          <cell r="AY44">
            <v>-6.9213099777698517E-5</v>
          </cell>
          <cell r="AZ44">
            <v>-6.9213099777698517E-5</v>
          </cell>
          <cell r="BA44">
            <v>-6.9213099777698517E-5</v>
          </cell>
          <cell r="BB44">
            <v>-6.9213099777698517E-5</v>
          </cell>
          <cell r="BC44">
            <v>-6.9213099777698517E-5</v>
          </cell>
          <cell r="BD44">
            <v>-6.9213099777698517E-5</v>
          </cell>
          <cell r="BE44">
            <v>-6.9213099777698517E-5</v>
          </cell>
          <cell r="BF44">
            <v>-6.9213099777698517E-5</v>
          </cell>
          <cell r="BG44">
            <v>-6.9213099777698517E-5</v>
          </cell>
          <cell r="BH44">
            <v>-6.9213099777698517E-5</v>
          </cell>
          <cell r="BI44">
            <v>-6.9213099777698517E-5</v>
          </cell>
          <cell r="BJ44">
            <v>-6.9213099777698517E-5</v>
          </cell>
        </row>
        <row r="45">
          <cell r="B45">
            <v>37</v>
          </cell>
          <cell r="C45" t="str">
            <v xml:space="preserve">    Pérdida por Valorización</v>
          </cell>
          <cell r="P45">
            <v>37</v>
          </cell>
          <cell r="Q45">
            <v>37</v>
          </cell>
          <cell r="R45">
            <v>37</v>
          </cell>
          <cell r="S45">
            <v>37</v>
          </cell>
          <cell r="T45">
            <v>37</v>
          </cell>
          <cell r="U45">
            <v>37</v>
          </cell>
          <cell r="V45">
            <v>37</v>
          </cell>
          <cell r="W45">
            <v>37</v>
          </cell>
          <cell r="X45">
            <v>37</v>
          </cell>
          <cell r="Y45">
            <v>37</v>
          </cell>
          <cell r="Z45">
            <v>37</v>
          </cell>
          <cell r="AA45">
            <v>-2.8315768192097772E-5</v>
          </cell>
          <cell r="AB45">
            <v>-9.3457653372533401E-5</v>
          </cell>
          <cell r="AC45">
            <v>3.5480043657540588E-5</v>
          </cell>
          <cell r="AD45">
            <v>1.2704795876622286E-4</v>
          </cell>
          <cell r="AE45">
            <v>1.7088771194855148E-4</v>
          </cell>
          <cell r="AF45">
            <v>6.0976098758360234E-5</v>
          </cell>
          <cell r="AG45">
            <v>-5.669639053315173E-5</v>
          </cell>
          <cell r="AH45">
            <v>-1.2310330710285075E-4</v>
          </cell>
          <cell r="AI45">
            <v>-1.3813058571053019E-4</v>
          </cell>
          <cell r="AJ45">
            <v>-1.6113052496979989E-4</v>
          </cell>
          <cell r="AK45">
            <v>-1.2066854476728357E-4</v>
          </cell>
          <cell r="AL45">
            <v>-3.4224909689063027E-5</v>
          </cell>
          <cell r="AM45">
            <v>8.4143796667731307E-5</v>
          </cell>
          <cell r="AN45">
            <v>8.7205779138719393E-5</v>
          </cell>
          <cell r="AO45">
            <v>-2.077313747044483E-5</v>
          </cell>
          <cell r="AP45">
            <v>-1.7590274946750441E-4</v>
          </cell>
          <cell r="AQ45">
            <v>-1.9950192827110564E-4</v>
          </cell>
          <cell r="AR45">
            <v>-1.9950186833739281E-4</v>
          </cell>
          <cell r="AS45">
            <v>-1.9950186833739281E-4</v>
          </cell>
          <cell r="AT45">
            <v>-1.9950186833739281E-4</v>
          </cell>
          <cell r="AU45">
            <v>-1.9950186833739281E-4</v>
          </cell>
          <cell r="AV45">
            <v>-1.9950186833739281E-4</v>
          </cell>
          <cell r="AW45">
            <v>-1.9950186833739281E-4</v>
          </cell>
          <cell r="AX45">
            <v>-1.9950186833739281E-4</v>
          </cell>
          <cell r="AY45">
            <v>-1.9950186833739281E-4</v>
          </cell>
          <cell r="AZ45">
            <v>-1.9950186833739281E-4</v>
          </cell>
          <cell r="BA45">
            <v>-1.9950186833739281E-4</v>
          </cell>
          <cell r="BB45">
            <v>-1.9950186833739281E-4</v>
          </cell>
          <cell r="BC45">
            <v>-1.9950186833739281E-4</v>
          </cell>
          <cell r="BD45">
            <v>-1.9950186833739281E-4</v>
          </cell>
          <cell r="BE45">
            <v>-1.9950186833739281E-4</v>
          </cell>
          <cell r="BF45">
            <v>-1.9950186833739281E-4</v>
          </cell>
          <cell r="BG45">
            <v>-1.9950186833739281E-4</v>
          </cell>
          <cell r="BH45">
            <v>-1.9950186833739281E-4</v>
          </cell>
          <cell r="BI45">
            <v>-1.9950186833739281E-4</v>
          </cell>
          <cell r="BJ45">
            <v>-1.9950186833739281E-4</v>
          </cell>
        </row>
        <row r="46">
          <cell r="B46">
            <v>38</v>
          </cell>
          <cell r="C46" t="str">
            <v>Otros gastos por intereses</v>
          </cell>
          <cell r="P46">
            <v>38</v>
          </cell>
          <cell r="Q46">
            <v>38</v>
          </cell>
          <cell r="R46">
            <v>38</v>
          </cell>
          <cell r="S46">
            <v>38</v>
          </cell>
          <cell r="T46">
            <v>38</v>
          </cell>
          <cell r="U46">
            <v>38</v>
          </cell>
          <cell r="V46">
            <v>38</v>
          </cell>
          <cell r="W46">
            <v>38</v>
          </cell>
          <cell r="X46">
            <v>38</v>
          </cell>
          <cell r="Y46">
            <v>38</v>
          </cell>
          <cell r="Z46">
            <v>38</v>
          </cell>
          <cell r="AA46">
            <v>2.4734024434304925E-5</v>
          </cell>
          <cell r="AB46">
            <v>2.2555381845810976E-5</v>
          </cell>
          <cell r="AC46">
            <v>2.2730806705082896E-5</v>
          </cell>
          <cell r="AD46">
            <v>1.5039313943180605E-5</v>
          </cell>
          <cell r="AE46">
            <v>3.4487279360394203E-6</v>
          </cell>
          <cell r="AF46">
            <v>-1.2530088927839936E-6</v>
          </cell>
          <cell r="AG46">
            <v>8.9676465437924326E-8</v>
          </cell>
          <cell r="AH46">
            <v>6.929634634737829E-7</v>
          </cell>
          <cell r="AI46">
            <v>3.1385459237292439E-5</v>
          </cell>
          <cell r="AJ46">
            <v>3.5164562027773609E-5</v>
          </cell>
          <cell r="AK46">
            <v>3.9118874666375326E-5</v>
          </cell>
          <cell r="AL46">
            <v>4.3348337922673885E-5</v>
          </cell>
          <cell r="AM46">
            <v>4.3743439728328922E-5</v>
          </cell>
          <cell r="AN46">
            <v>5.7208976414126214E-5</v>
          </cell>
          <cell r="AO46">
            <v>6.6576356134423039E-5</v>
          </cell>
          <cell r="AP46">
            <v>6.9178780663327433E-5</v>
          </cell>
          <cell r="AQ46">
            <v>9.1215464363618155E-5</v>
          </cell>
          <cell r="AR46">
            <v>9.1215420980006456E-5</v>
          </cell>
          <cell r="AS46">
            <v>9.1215420980006456E-5</v>
          </cell>
          <cell r="AT46">
            <v>9.1215420980006456E-5</v>
          </cell>
          <cell r="AU46">
            <v>9.1215420980006456E-5</v>
          </cell>
          <cell r="AV46">
            <v>9.1215420980006456E-5</v>
          </cell>
          <cell r="AW46">
            <v>9.1215420980006456E-5</v>
          </cell>
          <cell r="AX46">
            <v>9.1215420980006456E-5</v>
          </cell>
          <cell r="AY46">
            <v>9.1215420980006456E-5</v>
          </cell>
          <cell r="AZ46">
            <v>9.1215420980006456E-5</v>
          </cell>
          <cell r="BA46">
            <v>9.1215420980006456E-5</v>
          </cell>
          <cell r="BB46">
            <v>9.1215420980006456E-5</v>
          </cell>
          <cell r="BC46">
            <v>9.1215420980006456E-5</v>
          </cell>
          <cell r="BD46">
            <v>9.1215420980006456E-5</v>
          </cell>
          <cell r="BE46">
            <v>9.1215420980006456E-5</v>
          </cell>
          <cell r="BF46">
            <v>9.1215420980006456E-5</v>
          </cell>
          <cell r="BG46">
            <v>9.1215420980006456E-5</v>
          </cell>
          <cell r="BH46">
            <v>9.1215420980006456E-5</v>
          </cell>
          <cell r="BI46">
            <v>9.1215420980006456E-5</v>
          </cell>
          <cell r="BJ46">
            <v>9.1215420980006456E-5</v>
          </cell>
        </row>
        <row r="47">
          <cell r="B47">
            <v>39</v>
          </cell>
          <cell r="C47" t="str">
            <v>(=) Margen Financiero</v>
          </cell>
          <cell r="P47">
            <v>39</v>
          </cell>
          <cell r="Q47">
            <v>39</v>
          </cell>
          <cell r="R47">
            <v>39</v>
          </cell>
          <cell r="S47">
            <v>39</v>
          </cell>
          <cell r="T47">
            <v>39</v>
          </cell>
          <cell r="U47">
            <v>39</v>
          </cell>
          <cell r="V47">
            <v>39</v>
          </cell>
          <cell r="W47">
            <v>39</v>
          </cell>
          <cell r="X47">
            <v>39</v>
          </cell>
          <cell r="Y47">
            <v>39</v>
          </cell>
          <cell r="Z47">
            <v>39</v>
          </cell>
          <cell r="AA47">
            <v>7.7108782771982826E-3</v>
          </cell>
          <cell r="AB47">
            <v>3.3367549889534096E-3</v>
          </cell>
          <cell r="AC47">
            <v>5.2825285723816576E-3</v>
          </cell>
          <cell r="AD47">
            <v>3.7361613823370526E-3</v>
          </cell>
          <cell r="AE47">
            <v>5.3666545824165995E-3</v>
          </cell>
          <cell r="AF47">
            <v>3.2109148750625524E-3</v>
          </cell>
          <cell r="AG47">
            <v>3.0807211463795489E-3</v>
          </cell>
          <cell r="AH47">
            <v>3.4381718826233948E-4</v>
          </cell>
          <cell r="AI47">
            <v>3.337937972810838E-3</v>
          </cell>
          <cell r="AJ47">
            <v>2.2905619806465466E-3</v>
          </cell>
          <cell r="AK47">
            <v>1.0476182023495886E-3</v>
          </cell>
          <cell r="AL47">
            <v>-8.6777636225459504E-4</v>
          </cell>
          <cell r="AM47">
            <v>-2.4902989363216402E-3</v>
          </cell>
          <cell r="AN47">
            <v>-1.8162132485742069E-3</v>
          </cell>
          <cell r="AO47">
            <v>-4.2775155789095687E-3</v>
          </cell>
          <cell r="AP47">
            <v>-4.7617963405656161E-3</v>
          </cell>
          <cell r="AQ47">
            <v>-3.3968154714726639E-3</v>
          </cell>
          <cell r="AR47">
            <v>-3.396814689040184E-3</v>
          </cell>
          <cell r="AS47">
            <v>-3.396814689040184E-3</v>
          </cell>
          <cell r="AT47">
            <v>-3.396814689040184E-3</v>
          </cell>
          <cell r="AU47">
            <v>-3.396814689040184E-3</v>
          </cell>
          <cell r="AV47">
            <v>-3.396814689040184E-3</v>
          </cell>
          <cell r="AW47">
            <v>-3.396814689040184E-3</v>
          </cell>
          <cell r="AX47">
            <v>-3.396814689040184E-3</v>
          </cell>
          <cell r="AY47">
            <v>-3.396814689040184E-3</v>
          </cell>
          <cell r="AZ47">
            <v>-3.396814689040184E-3</v>
          </cell>
          <cell r="BA47">
            <v>-3.396814689040184E-3</v>
          </cell>
          <cell r="BB47">
            <v>-3.396814689040184E-3</v>
          </cell>
          <cell r="BC47">
            <v>-3.396814689040184E-3</v>
          </cell>
          <cell r="BD47">
            <v>-3.396814689040184E-3</v>
          </cell>
          <cell r="BE47">
            <v>-3.396814689040184E-3</v>
          </cell>
          <cell r="BF47">
            <v>-3.396814689040184E-3</v>
          </cell>
          <cell r="BG47">
            <v>-3.396814689040184E-3</v>
          </cell>
          <cell r="BH47">
            <v>-3.396814689040184E-3</v>
          </cell>
          <cell r="BI47">
            <v>-3.396814689040184E-3</v>
          </cell>
          <cell r="BJ47">
            <v>-3.396814689040184E-3</v>
          </cell>
        </row>
        <row r="48">
          <cell r="B48">
            <v>40</v>
          </cell>
          <cell r="C48" t="str">
            <v>(-) Estimación Preventiva para Riesgos Crediticios</v>
          </cell>
          <cell r="P48">
            <v>40</v>
          </cell>
          <cell r="Q48">
            <v>40</v>
          </cell>
          <cell r="R48">
            <v>40</v>
          </cell>
          <cell r="S48">
            <v>40</v>
          </cell>
          <cell r="T48">
            <v>40</v>
          </cell>
          <cell r="U48">
            <v>40</v>
          </cell>
          <cell r="V48">
            <v>40</v>
          </cell>
          <cell r="W48">
            <v>40</v>
          </cell>
          <cell r="X48">
            <v>40</v>
          </cell>
          <cell r="Y48">
            <v>40</v>
          </cell>
          <cell r="Z48">
            <v>40</v>
          </cell>
          <cell r="AA48">
            <v>3.0646844780324884E-3</v>
          </cell>
          <cell r="AB48">
            <v>2.1113568033599393E-3</v>
          </cell>
          <cell r="AC48">
            <v>2.3219378566283269E-3</v>
          </cell>
          <cell r="AD48">
            <v>2.1550932912758787E-3</v>
          </cell>
          <cell r="AE48">
            <v>3.0876828281320573E-3</v>
          </cell>
          <cell r="AF48">
            <v>2.5586513000411537E-3</v>
          </cell>
          <cell r="AG48">
            <v>2.2946804123194914E-3</v>
          </cell>
          <cell r="AH48">
            <v>1.3519795016590508E-3</v>
          </cell>
          <cell r="AI48">
            <v>2.1367026858265942E-3</v>
          </cell>
          <cell r="AJ48">
            <v>2.2852454394040322E-3</v>
          </cell>
          <cell r="AK48">
            <v>1.1293588131236036E-3</v>
          </cell>
          <cell r="AL48">
            <v>-3.6111769356387061E-4</v>
          </cell>
          <cell r="AM48">
            <v>-2.0318608001881379E-3</v>
          </cell>
          <cell r="AN48">
            <v>-2.0800543726177574E-3</v>
          </cell>
          <cell r="AO48">
            <v>-2.0236631293061164E-3</v>
          </cell>
          <cell r="AP48">
            <v>-2.4420813578792354E-3</v>
          </cell>
          <cell r="AQ48">
            <v>-2.2737102961730531E-3</v>
          </cell>
          <cell r="AR48">
            <v>-2.2737085819244385E-3</v>
          </cell>
          <cell r="AS48">
            <v>-2.2737085819244385E-3</v>
          </cell>
          <cell r="AT48">
            <v>-2.2737085819244385E-3</v>
          </cell>
          <cell r="AU48">
            <v>-2.2737085819244385E-3</v>
          </cell>
          <cell r="AV48">
            <v>-2.2737085819244385E-3</v>
          </cell>
          <cell r="AW48">
            <v>-2.2737085819244385E-3</v>
          </cell>
          <cell r="AX48">
            <v>-2.2737085819244385E-3</v>
          </cell>
          <cell r="AY48">
            <v>-2.2737085819244385E-3</v>
          </cell>
          <cell r="AZ48">
            <v>-2.2737085819244385E-3</v>
          </cell>
          <cell r="BA48">
            <v>-2.2737085819244385E-3</v>
          </cell>
          <cell r="BB48">
            <v>-2.2737085819244385E-3</v>
          </cell>
          <cell r="BC48">
            <v>-2.2737085819244385E-3</v>
          </cell>
          <cell r="BD48">
            <v>-2.2737085819244385E-3</v>
          </cell>
          <cell r="BE48">
            <v>-2.2737085819244385E-3</v>
          </cell>
          <cell r="BF48">
            <v>-2.2737085819244385E-3</v>
          </cell>
          <cell r="BG48">
            <v>-2.2737085819244385E-3</v>
          </cell>
          <cell r="BH48">
            <v>-2.2737085819244385E-3</v>
          </cell>
          <cell r="BI48">
            <v>-2.2737085819244385E-3</v>
          </cell>
          <cell r="BJ48">
            <v>-2.2737085819244385E-3</v>
          </cell>
        </row>
        <row r="49">
          <cell r="B49">
            <v>41</v>
          </cell>
          <cell r="C49" t="str">
            <v>(=) Margen Financiero Ajustado por Riesgos Crediticios</v>
          </cell>
          <cell r="P49">
            <v>41</v>
          </cell>
          <cell r="Q49">
            <v>41</v>
          </cell>
          <cell r="R49">
            <v>41</v>
          </cell>
          <cell r="S49">
            <v>41</v>
          </cell>
          <cell r="T49">
            <v>41</v>
          </cell>
          <cell r="U49">
            <v>41</v>
          </cell>
          <cell r="V49">
            <v>41</v>
          </cell>
          <cell r="W49">
            <v>41</v>
          </cell>
          <cell r="X49">
            <v>41</v>
          </cell>
          <cell r="Y49">
            <v>41</v>
          </cell>
          <cell r="Z49">
            <v>41</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row>
        <row r="50">
          <cell r="B50">
            <v>42</v>
          </cell>
          <cell r="C50" t="str">
            <v>(+) Comisiones y Tarifas Cobradas</v>
          </cell>
          <cell r="P50">
            <v>42</v>
          </cell>
          <cell r="Q50">
            <v>42</v>
          </cell>
          <cell r="R50">
            <v>42</v>
          </cell>
          <cell r="S50">
            <v>42</v>
          </cell>
          <cell r="T50">
            <v>42</v>
          </cell>
          <cell r="U50">
            <v>42</v>
          </cell>
          <cell r="V50">
            <v>42</v>
          </cell>
          <cell r="W50">
            <v>42</v>
          </cell>
          <cell r="X50">
            <v>42</v>
          </cell>
          <cell r="Y50">
            <v>42</v>
          </cell>
          <cell r="Z50">
            <v>42</v>
          </cell>
          <cell r="AA50">
            <v>2.1219760242861992E-3</v>
          </cell>
          <cell r="AB50">
            <v>4.3204598776032735E-4</v>
          </cell>
          <cell r="AC50">
            <v>1.2155082610057835E-3</v>
          </cell>
          <cell r="AD50">
            <v>1.0036052842427763E-3</v>
          </cell>
          <cell r="AE50">
            <v>1.7391404279226107E-3</v>
          </cell>
          <cell r="AF50">
            <v>9.0017891980081685E-4</v>
          </cell>
          <cell r="AG50">
            <v>9.1644356879026084E-4</v>
          </cell>
          <cell r="AH50">
            <v>3.4659933964148459E-5</v>
          </cell>
          <cell r="AI50">
            <v>1.2429614571399586E-3</v>
          </cell>
          <cell r="AJ50">
            <v>9.386799465748441E-4</v>
          </cell>
          <cell r="AK50">
            <v>3.8235189246890733E-4</v>
          </cell>
          <cell r="AL50">
            <v>-5.3304630456467092E-4</v>
          </cell>
          <cell r="AM50">
            <v>-1.0317855306356608E-3</v>
          </cell>
          <cell r="AN50">
            <v>-8.1051792753402199E-4</v>
          </cell>
          <cell r="AO50">
            <v>-1.7938181993845496E-3</v>
          </cell>
          <cell r="AP50">
            <v>-2.4719140104991558E-3</v>
          </cell>
          <cell r="AQ50">
            <v>-2.1282815972486699E-3</v>
          </cell>
          <cell r="AR50">
            <v>-2.1282806992530823E-3</v>
          </cell>
          <cell r="AS50">
            <v>-2.1282806992530823E-3</v>
          </cell>
          <cell r="AT50">
            <v>-2.1282806992530823E-3</v>
          </cell>
          <cell r="AU50">
            <v>-2.1282806992530823E-3</v>
          </cell>
          <cell r="AV50">
            <v>-2.1282806992530823E-3</v>
          </cell>
          <cell r="AW50">
            <v>-2.1282806992530823E-3</v>
          </cell>
          <cell r="AX50">
            <v>-2.1282806992530823E-3</v>
          </cell>
          <cell r="AY50">
            <v>-2.1282806992530823E-3</v>
          </cell>
          <cell r="AZ50">
            <v>-2.1282806992530823E-3</v>
          </cell>
          <cell r="BA50">
            <v>-2.1282806992530823E-3</v>
          </cell>
          <cell r="BB50">
            <v>-2.1282806992530823E-3</v>
          </cell>
          <cell r="BC50">
            <v>-2.1282806992530823E-3</v>
          </cell>
          <cell r="BD50">
            <v>-2.1282806992530823E-3</v>
          </cell>
          <cell r="BE50">
            <v>-2.1282806992530823E-3</v>
          </cell>
          <cell r="BF50">
            <v>-2.1282806992530823E-3</v>
          </cell>
          <cell r="BG50">
            <v>-2.1282806992530823E-3</v>
          </cell>
          <cell r="BH50">
            <v>-2.1282806992530823E-3</v>
          </cell>
          <cell r="BI50">
            <v>-2.1282806992530823E-3</v>
          </cell>
          <cell r="BJ50">
            <v>-2.1282806992530823E-3</v>
          </cell>
        </row>
        <row r="51">
          <cell r="B51">
            <v>43</v>
          </cell>
          <cell r="C51" t="str">
            <v>(-) Comisiones y Tarifas Pagadas</v>
          </cell>
          <cell r="P51">
            <v>43</v>
          </cell>
          <cell r="Q51">
            <v>43</v>
          </cell>
          <cell r="R51">
            <v>43</v>
          </cell>
          <cell r="S51">
            <v>43</v>
          </cell>
          <cell r="T51">
            <v>43</v>
          </cell>
          <cell r="U51">
            <v>43</v>
          </cell>
          <cell r="V51">
            <v>43</v>
          </cell>
          <cell r="W51">
            <v>43</v>
          </cell>
          <cell r="X51">
            <v>43</v>
          </cell>
          <cell r="Y51">
            <v>43</v>
          </cell>
          <cell r="Z51">
            <v>43</v>
          </cell>
          <cell r="AA51">
            <v>1.1258655725647866E-3</v>
          </cell>
          <cell r="AB51">
            <v>6.0920616524388557E-4</v>
          </cell>
          <cell r="AC51">
            <v>7.226157244552868E-4</v>
          </cell>
          <cell r="AD51">
            <v>5.9427625419949687E-4</v>
          </cell>
          <cell r="AE51">
            <v>7.6411831201550658E-4</v>
          </cell>
          <cell r="AF51">
            <v>4.6193602255322798E-4</v>
          </cell>
          <cell r="AG51">
            <v>3.7379678596307763E-4</v>
          </cell>
          <cell r="AH51">
            <v>-2.3498661880602678E-5</v>
          </cell>
          <cell r="AI51">
            <v>2.4774541979192145E-4</v>
          </cell>
          <cell r="AJ51">
            <v>1.1637025258653781E-4</v>
          </cell>
          <cell r="AK51">
            <v>-2.1086221714864371E-4</v>
          </cell>
          <cell r="AL51">
            <v>-6.5092654294391858E-4</v>
          </cell>
          <cell r="AM51">
            <v>-8.6002744740727027E-4</v>
          </cell>
          <cell r="AN51">
            <v>-8.5340796897659648E-4</v>
          </cell>
          <cell r="AO51">
            <v>-1.1444978329745396E-3</v>
          </cell>
          <cell r="AP51">
            <v>-1.4025455816508237E-3</v>
          </cell>
          <cell r="AQ51">
            <v>-1.2846929872464396E-3</v>
          </cell>
          <cell r="AR51">
            <v>-1.2846924364566803E-3</v>
          </cell>
          <cell r="AS51">
            <v>-1.2846924364566803E-3</v>
          </cell>
          <cell r="AT51">
            <v>-1.2846924364566803E-3</v>
          </cell>
          <cell r="AU51">
            <v>-1.2846924364566803E-3</v>
          </cell>
          <cell r="AV51">
            <v>-1.2846924364566803E-3</v>
          </cell>
          <cell r="AW51">
            <v>-1.2846924364566803E-3</v>
          </cell>
          <cell r="AX51">
            <v>-1.2846924364566803E-3</v>
          </cell>
          <cell r="AY51">
            <v>-1.2846924364566803E-3</v>
          </cell>
          <cell r="AZ51">
            <v>-1.2846924364566803E-3</v>
          </cell>
          <cell r="BA51">
            <v>-1.2846924364566803E-3</v>
          </cell>
          <cell r="BB51">
            <v>-1.2846924364566803E-3</v>
          </cell>
          <cell r="BC51">
            <v>-1.2846924364566803E-3</v>
          </cell>
          <cell r="BD51">
            <v>-1.2846924364566803E-3</v>
          </cell>
          <cell r="BE51">
            <v>-1.2846924364566803E-3</v>
          </cell>
          <cell r="BF51">
            <v>-1.2846924364566803E-3</v>
          </cell>
          <cell r="BG51">
            <v>-1.2846924364566803E-3</v>
          </cell>
          <cell r="BH51">
            <v>-1.2846924364566803E-3</v>
          </cell>
          <cell r="BI51">
            <v>-1.2846924364566803E-3</v>
          </cell>
          <cell r="BJ51">
            <v>-1.2846924364566803E-3</v>
          </cell>
        </row>
        <row r="52">
          <cell r="B52">
            <v>44</v>
          </cell>
          <cell r="C52" t="str">
            <v>(+) Resultado por Intermediación</v>
          </cell>
          <cell r="P52">
            <v>44</v>
          </cell>
          <cell r="Q52">
            <v>44</v>
          </cell>
          <cell r="R52">
            <v>44</v>
          </cell>
          <cell r="S52">
            <v>44</v>
          </cell>
          <cell r="T52">
            <v>44</v>
          </cell>
          <cell r="U52">
            <v>44</v>
          </cell>
          <cell r="V52">
            <v>44</v>
          </cell>
          <cell r="W52">
            <v>44</v>
          </cell>
          <cell r="X52">
            <v>44</v>
          </cell>
          <cell r="Y52">
            <v>44</v>
          </cell>
          <cell r="Z52">
            <v>44</v>
          </cell>
          <cell r="AA52">
            <v>9.8547109982582547E-5</v>
          </cell>
          <cell r="AB52">
            <v>-3.4125794208956324E-4</v>
          </cell>
          <cell r="AC52">
            <v>-1.6041764994798643E-4</v>
          </cell>
          <cell r="AD52">
            <v>2.4276507040568327E-4</v>
          </cell>
          <cell r="AE52">
            <v>1.266807725775577E-3</v>
          </cell>
          <cell r="AF52">
            <v>1.3324270081079223E-3</v>
          </cell>
          <cell r="AG52">
            <v>5.8749590313737733E-4</v>
          </cell>
          <cell r="AH52">
            <v>9.1717920399500379E-5</v>
          </cell>
          <cell r="AI52">
            <v>-4.2864150718427375E-4</v>
          </cell>
          <cell r="AJ52">
            <v>-2.7020890094716331E-4</v>
          </cell>
          <cell r="AK52">
            <v>-5.177127632244843E-4</v>
          </cell>
          <cell r="AL52">
            <v>-6.1409788313663075E-4</v>
          </cell>
          <cell r="AM52">
            <v>-7.6553387819275386E-4</v>
          </cell>
          <cell r="AN52">
            <v>-6.0674299864186924E-4</v>
          </cell>
          <cell r="AO52">
            <v>-4.9673034517394446E-4</v>
          </cell>
          <cell r="AP52">
            <v>-9.3734532644233759E-4</v>
          </cell>
          <cell r="AQ52">
            <v>-6.8427664381296794E-4</v>
          </cell>
          <cell r="AR52">
            <v>-6.8427622318267822E-4</v>
          </cell>
          <cell r="AS52">
            <v>-6.8427622318267822E-4</v>
          </cell>
          <cell r="AT52">
            <v>-6.8427622318267822E-4</v>
          </cell>
          <cell r="AU52">
            <v>-6.8427622318267822E-4</v>
          </cell>
          <cell r="AV52">
            <v>-6.8427622318267822E-4</v>
          </cell>
          <cell r="AW52">
            <v>-6.8427622318267822E-4</v>
          </cell>
          <cell r="AX52">
            <v>-6.8427622318267822E-4</v>
          </cell>
          <cell r="AY52">
            <v>-6.8427622318267822E-4</v>
          </cell>
          <cell r="AZ52">
            <v>-6.8427622318267822E-4</v>
          </cell>
          <cell r="BA52">
            <v>-6.8427622318267822E-4</v>
          </cell>
          <cell r="BB52">
            <v>-6.8427622318267822E-4</v>
          </cell>
          <cell r="BC52">
            <v>-6.8427622318267822E-4</v>
          </cell>
          <cell r="BD52">
            <v>-6.8427622318267822E-4</v>
          </cell>
          <cell r="BE52">
            <v>-6.8427622318267822E-4</v>
          </cell>
          <cell r="BF52">
            <v>-6.8427622318267822E-4</v>
          </cell>
          <cell r="BG52">
            <v>-6.8427622318267822E-4</v>
          </cell>
          <cell r="BH52">
            <v>-6.8427622318267822E-4</v>
          </cell>
          <cell r="BI52">
            <v>-6.8427622318267822E-4</v>
          </cell>
          <cell r="BJ52">
            <v>-6.8427622318267822E-4</v>
          </cell>
        </row>
        <row r="53">
          <cell r="B53">
            <v>45</v>
          </cell>
          <cell r="C53" t="str">
            <v>(+) Otros Ingresos (Egresos) de la Operación</v>
          </cell>
          <cell r="P53">
            <v>45</v>
          </cell>
          <cell r="Q53">
            <v>45</v>
          </cell>
          <cell r="R53">
            <v>45</v>
          </cell>
          <cell r="S53">
            <v>45</v>
          </cell>
          <cell r="T53">
            <v>45</v>
          </cell>
          <cell r="U53">
            <v>45</v>
          </cell>
          <cell r="V53">
            <v>45</v>
          </cell>
          <cell r="W53">
            <v>45</v>
          </cell>
          <cell r="X53">
            <v>45</v>
          </cell>
          <cell r="Y53">
            <v>45</v>
          </cell>
          <cell r="Z53">
            <v>45</v>
          </cell>
          <cell r="AA53">
            <v>4.1278445409028406E-5</v>
          </cell>
          <cell r="AB53">
            <v>5.3357086587690113E-6</v>
          </cell>
          <cell r="AC53">
            <v>-2.268479515020233E-5</v>
          </cell>
          <cell r="AD53">
            <v>2.2038906068294769E-5</v>
          </cell>
          <cell r="AE53">
            <v>-9.8269038571728172E-5</v>
          </cell>
          <cell r="AF53">
            <v>-2.1261848158386678E-4</v>
          </cell>
          <cell r="AG53">
            <v>-2.1253639972013171E-4</v>
          </cell>
          <cell r="AH53">
            <v>-2.6331006056413487E-4</v>
          </cell>
          <cell r="AI53">
            <v>-2.1855142458785586E-4</v>
          </cell>
          <cell r="AJ53">
            <v>-1.0929730133592372E-4</v>
          </cell>
          <cell r="AK53">
            <v>3.4420834024267576E-5</v>
          </cell>
          <cell r="AL53">
            <v>-9.1854754351108545E-4</v>
          </cell>
          <cell r="AM53">
            <v>-9.7879109686223862E-4</v>
          </cell>
          <cell r="AN53">
            <v>-9.8786875359249205E-4</v>
          </cell>
          <cell r="AO53">
            <v>-9.1449427799042047E-4</v>
          </cell>
          <cell r="AP53">
            <v>-9.9470825299007699E-4</v>
          </cell>
          <cell r="AQ53">
            <v>-6.8862115185397801E-4</v>
          </cell>
          <cell r="AR53">
            <v>-6.8862084299325943E-4</v>
          </cell>
          <cell r="AS53">
            <v>-6.8862084299325943E-4</v>
          </cell>
          <cell r="AT53">
            <v>-6.8862084299325943E-4</v>
          </cell>
          <cell r="AU53">
            <v>-6.8862084299325943E-4</v>
          </cell>
          <cell r="AV53">
            <v>-6.8862084299325943E-4</v>
          </cell>
          <cell r="AW53">
            <v>-6.8862084299325943E-4</v>
          </cell>
          <cell r="AX53">
            <v>-6.8862084299325943E-4</v>
          </cell>
          <cell r="AY53">
            <v>-6.8862084299325943E-4</v>
          </cell>
          <cell r="AZ53">
            <v>-6.8862084299325943E-4</v>
          </cell>
          <cell r="BA53">
            <v>-6.8862084299325943E-4</v>
          </cell>
          <cell r="BB53">
            <v>-6.8862084299325943E-4</v>
          </cell>
          <cell r="BC53">
            <v>-6.8862084299325943E-4</v>
          </cell>
          <cell r="BD53">
            <v>-6.8862084299325943E-4</v>
          </cell>
          <cell r="BE53">
            <v>-6.8862084299325943E-4</v>
          </cell>
          <cell r="BF53">
            <v>-6.8862084299325943E-4</v>
          </cell>
          <cell r="BG53">
            <v>-6.8862084299325943E-4</v>
          </cell>
          <cell r="BH53">
            <v>-6.8862084299325943E-4</v>
          </cell>
          <cell r="BI53">
            <v>-6.8862084299325943E-4</v>
          </cell>
          <cell r="BJ53">
            <v>-6.8862084299325943E-4</v>
          </cell>
        </row>
        <row r="54">
          <cell r="B54">
            <v>46</v>
          </cell>
          <cell r="C54" t="str">
            <v>(=) Ingresos (Egresos) Totales de la Operación</v>
          </cell>
          <cell r="P54">
            <v>46</v>
          </cell>
          <cell r="Q54">
            <v>46</v>
          </cell>
          <cell r="R54">
            <v>46</v>
          </cell>
          <cell r="S54">
            <v>46</v>
          </cell>
          <cell r="T54">
            <v>46</v>
          </cell>
          <cell r="U54">
            <v>46</v>
          </cell>
          <cell r="V54">
            <v>46</v>
          </cell>
          <cell r="W54">
            <v>46</v>
          </cell>
          <cell r="X54">
            <v>46</v>
          </cell>
          <cell r="Y54">
            <v>46</v>
          </cell>
          <cell r="Z54">
            <v>46</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cell r="BH54">
            <v>0</v>
          </cell>
          <cell r="BI54">
            <v>0</v>
          </cell>
          <cell r="BJ54">
            <v>0</v>
          </cell>
        </row>
        <row r="55">
          <cell r="B55">
            <v>47</v>
          </cell>
          <cell r="C55" t="str">
            <v>(-) Gastos de Administración y Promoción</v>
          </cell>
          <cell r="P55">
            <v>47</v>
          </cell>
          <cell r="Q55">
            <v>47</v>
          </cell>
          <cell r="R55">
            <v>47</v>
          </cell>
          <cell r="S55">
            <v>47</v>
          </cell>
          <cell r="T55">
            <v>47</v>
          </cell>
          <cell r="U55">
            <v>47</v>
          </cell>
          <cell r="V55">
            <v>47</v>
          </cell>
          <cell r="W55">
            <v>47</v>
          </cell>
          <cell r="X55">
            <v>47</v>
          </cell>
          <cell r="Y55">
            <v>47</v>
          </cell>
          <cell r="Z55">
            <v>47</v>
          </cell>
          <cell r="AA55">
            <v>4.6852737374091444E-3</v>
          </cell>
          <cell r="AB55">
            <v>1.9925371931294074E-3</v>
          </cell>
          <cell r="AC55">
            <v>3.1818467205876333E-3</v>
          </cell>
          <cell r="AD55">
            <v>2.5281378068303384E-3</v>
          </cell>
          <cell r="AE55">
            <v>3.3849545091123798E-3</v>
          </cell>
          <cell r="AF55">
            <v>1.9499125198631576E-3</v>
          </cell>
          <cell r="AG55">
            <v>1.761078591947355E-3</v>
          </cell>
          <cell r="AH55">
            <v>8.1756624278339629E-6</v>
          </cell>
          <cell r="AI55">
            <v>1.6807746934521042E-3</v>
          </cell>
          <cell r="AJ55">
            <v>1.3308964528409226E-3</v>
          </cell>
          <cell r="AK55">
            <v>3.9686360747758984E-4</v>
          </cell>
          <cell r="AL55">
            <v>-1.4862181001682809E-3</v>
          </cell>
          <cell r="AM55">
            <v>-2.2996797789877725E-3</v>
          </cell>
          <cell r="AN55">
            <v>-1.9536354318727307E-3</v>
          </cell>
          <cell r="AO55">
            <v>-3.5324704618481043E-3</v>
          </cell>
          <cell r="AP55">
            <v>-3.9997149648736095E-3</v>
          </cell>
          <cell r="AQ55">
            <v>-3.075901850897636E-3</v>
          </cell>
          <cell r="AR55">
            <v>-3.0759014189243317E-3</v>
          </cell>
          <cell r="AS55">
            <v>-3.0759014189243317E-3</v>
          </cell>
          <cell r="AT55">
            <v>-3.0759014189243317E-3</v>
          </cell>
          <cell r="AU55">
            <v>-3.0759014189243317E-3</v>
          </cell>
          <cell r="AV55">
            <v>-3.0759014189243317E-3</v>
          </cell>
          <cell r="AW55">
            <v>-3.0759014189243317E-3</v>
          </cell>
          <cell r="AX55">
            <v>-3.0759014189243317E-3</v>
          </cell>
          <cell r="AY55">
            <v>-3.0759014189243317E-3</v>
          </cell>
          <cell r="AZ55">
            <v>-3.0759014189243317E-3</v>
          </cell>
          <cell r="BA55">
            <v>-3.0759014189243317E-3</v>
          </cell>
          <cell r="BB55">
            <v>-3.0759014189243317E-3</v>
          </cell>
          <cell r="BC55">
            <v>-3.0759014189243317E-3</v>
          </cell>
          <cell r="BD55">
            <v>-3.0759014189243317E-3</v>
          </cell>
          <cell r="BE55">
            <v>-3.0759014189243317E-3</v>
          </cell>
          <cell r="BF55">
            <v>-3.0759014189243317E-3</v>
          </cell>
          <cell r="BG55">
            <v>-3.0759014189243317E-3</v>
          </cell>
          <cell r="BH55">
            <v>-3.0759014189243317E-3</v>
          </cell>
          <cell r="BI55">
            <v>-3.0759014189243317E-3</v>
          </cell>
          <cell r="BJ55">
            <v>-3.0759014189243317E-3</v>
          </cell>
        </row>
        <row r="56">
          <cell r="B56">
            <v>48</v>
          </cell>
          <cell r="C56" t="str">
            <v>(+) Participación en el Resultado de Subsidiarias No Consolidadas y Asociadas</v>
          </cell>
          <cell r="P56">
            <v>48</v>
          </cell>
          <cell r="Q56">
            <v>48</v>
          </cell>
          <cell r="R56">
            <v>48</v>
          </cell>
          <cell r="S56">
            <v>48</v>
          </cell>
          <cell r="T56">
            <v>48</v>
          </cell>
          <cell r="U56">
            <v>48</v>
          </cell>
          <cell r="V56">
            <v>48</v>
          </cell>
          <cell r="W56">
            <v>48</v>
          </cell>
          <cell r="X56">
            <v>48</v>
          </cell>
          <cell r="Y56">
            <v>48</v>
          </cell>
          <cell r="Z56">
            <v>48</v>
          </cell>
          <cell r="AA56">
            <v>-9.4384250933780725E-4</v>
          </cell>
          <cell r="AB56">
            <v>-1.0950629924143121E-3</v>
          </cell>
          <cell r="AC56">
            <v>-1.1502725079044101E-3</v>
          </cell>
          <cell r="AD56">
            <v>-1.2406531968004509E-3</v>
          </cell>
          <cell r="AE56">
            <v>-1.307827690540094E-3</v>
          </cell>
          <cell r="AF56">
            <v>-1.4471997361875167E-3</v>
          </cell>
          <cell r="AG56">
            <v>-1.5432688593825946E-3</v>
          </cell>
          <cell r="AH56">
            <v>-1.5932930793547562E-3</v>
          </cell>
          <cell r="AI56">
            <v>-1.64629012419787E-3</v>
          </cell>
          <cell r="AJ56">
            <v>-1.7212821600368581E-3</v>
          </cell>
          <cell r="AK56">
            <v>-4.4549180850610864E-5</v>
          </cell>
          <cell r="AL56">
            <v>-1.2284480667548562E-5</v>
          </cell>
          <cell r="AM56">
            <v>7.1429822002253018E-5</v>
          </cell>
          <cell r="AN56">
            <v>1.233656877804052E-4</v>
          </cell>
          <cell r="AO56">
            <v>1.9336667326739433E-4</v>
          </cell>
          <cell r="AP56">
            <v>2.5335264833265946E-4</v>
          </cell>
          <cell r="AQ56">
            <v>3.6025139210103715E-4</v>
          </cell>
          <cell r="AR56">
            <v>3.602511715143919E-4</v>
          </cell>
          <cell r="AS56">
            <v>3.602511715143919E-4</v>
          </cell>
          <cell r="AT56">
            <v>3.602511715143919E-4</v>
          </cell>
          <cell r="AU56">
            <v>3.602511715143919E-4</v>
          </cell>
          <cell r="AV56">
            <v>3.602511715143919E-4</v>
          </cell>
          <cell r="AW56">
            <v>3.602511715143919E-4</v>
          </cell>
          <cell r="AX56">
            <v>3.602511715143919E-4</v>
          </cell>
          <cell r="AY56">
            <v>3.602511715143919E-4</v>
          </cell>
          <cell r="AZ56">
            <v>3.602511715143919E-4</v>
          </cell>
          <cell r="BA56">
            <v>3.602511715143919E-4</v>
          </cell>
          <cell r="BB56">
            <v>3.602511715143919E-4</v>
          </cell>
          <cell r="BC56">
            <v>3.602511715143919E-4</v>
          </cell>
          <cell r="BD56">
            <v>3.602511715143919E-4</v>
          </cell>
          <cell r="BE56">
            <v>3.602511715143919E-4</v>
          </cell>
          <cell r="BF56">
            <v>3.602511715143919E-4</v>
          </cell>
          <cell r="BG56">
            <v>3.602511715143919E-4</v>
          </cell>
          <cell r="BH56">
            <v>3.602511715143919E-4</v>
          </cell>
          <cell r="BI56">
            <v>3.602511715143919E-4</v>
          </cell>
          <cell r="BJ56">
            <v>3.602511715143919E-4</v>
          </cell>
        </row>
        <row r="57">
          <cell r="B57">
            <v>49</v>
          </cell>
          <cell r="C57" t="str">
            <v>(=) Resultados antes de Impuestos a la Utilidad</v>
          </cell>
          <cell r="P57">
            <v>49</v>
          </cell>
          <cell r="Q57">
            <v>49</v>
          </cell>
          <cell r="R57">
            <v>49</v>
          </cell>
          <cell r="S57">
            <v>49</v>
          </cell>
          <cell r="T57">
            <v>49</v>
          </cell>
          <cell r="U57">
            <v>49</v>
          </cell>
          <cell r="V57">
            <v>49</v>
          </cell>
          <cell r="W57">
            <v>49</v>
          </cell>
          <cell r="X57">
            <v>49</v>
          </cell>
          <cell r="Y57">
            <v>49</v>
          </cell>
          <cell r="Z57">
            <v>49</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cell r="BH57">
            <v>0</v>
          </cell>
          <cell r="BI57">
            <v>0</v>
          </cell>
          <cell r="BJ57">
            <v>0</v>
          </cell>
        </row>
        <row r="58">
          <cell r="B58">
            <v>50</v>
          </cell>
          <cell r="C58" t="str">
            <v>(-) Impuestos a la Utilidad Causados</v>
          </cell>
          <cell r="P58">
            <v>50</v>
          </cell>
          <cell r="Q58">
            <v>50</v>
          </cell>
          <cell r="R58">
            <v>50</v>
          </cell>
          <cell r="S58">
            <v>50</v>
          </cell>
          <cell r="T58">
            <v>50</v>
          </cell>
          <cell r="U58">
            <v>50</v>
          </cell>
          <cell r="V58">
            <v>50</v>
          </cell>
          <cell r="W58">
            <v>50</v>
          </cell>
          <cell r="X58">
            <v>50</v>
          </cell>
          <cell r="Y58">
            <v>50</v>
          </cell>
          <cell r="Z58">
            <v>50</v>
          </cell>
          <cell r="AA58">
            <v>2.85928225304439E-3</v>
          </cell>
          <cell r="AB58">
            <v>3.2852229878573987E-3</v>
          </cell>
          <cell r="AC58">
            <v>3.5152705474937153E-3</v>
          </cell>
          <cell r="AD58">
            <v>3.51130164951382E-3</v>
          </cell>
          <cell r="AE58">
            <v>3.5161219552720881E-3</v>
          </cell>
          <cell r="AF58">
            <v>3.4057902236189303E-3</v>
          </cell>
          <cell r="AG58">
            <v>3.5256568561526417E-3</v>
          </cell>
          <cell r="AH58">
            <v>4.6410836879329405E-3</v>
          </cell>
          <cell r="AI58">
            <v>2.5845046725309789E-3</v>
          </cell>
          <cell r="AJ58">
            <v>1.8444671174362185E-3</v>
          </cell>
          <cell r="AK58">
            <v>3.4581558781199145E-3</v>
          </cell>
          <cell r="AL58">
            <v>-9.6582900743632551E-4</v>
          </cell>
          <cell r="AM58">
            <v>-1.698391075504296E-3</v>
          </cell>
          <cell r="AN58">
            <v>-1.5963991078708868E-3</v>
          </cell>
          <cell r="AO58">
            <v>-2.2690501749149262E-3</v>
          </cell>
          <cell r="AP58">
            <v>-1.8092926214847253E-3</v>
          </cell>
          <cell r="AQ58">
            <v>-1.3265349279090403E-3</v>
          </cell>
          <cell r="AR58">
            <v>-1.3265348970890045E-3</v>
          </cell>
          <cell r="AS58">
            <v>-1.3265348970890045E-3</v>
          </cell>
          <cell r="AT58">
            <v>-1.3265348970890045E-3</v>
          </cell>
          <cell r="AU58">
            <v>-1.3265348970890045E-3</v>
          </cell>
          <cell r="AV58">
            <v>-1.3265348970890045E-3</v>
          </cell>
          <cell r="AW58">
            <v>-1.3265348970890045E-3</v>
          </cell>
          <cell r="AX58">
            <v>-1.3265348970890045E-3</v>
          </cell>
          <cell r="AY58">
            <v>-1.3265348970890045E-3</v>
          </cell>
          <cell r="AZ58">
            <v>-1.3265348970890045E-3</v>
          </cell>
          <cell r="BA58">
            <v>-1.3265348970890045E-3</v>
          </cell>
          <cell r="BB58">
            <v>-1.3265348970890045E-3</v>
          </cell>
          <cell r="BC58">
            <v>-1.3265348970890045E-3</v>
          </cell>
          <cell r="BD58">
            <v>-1.3265348970890045E-3</v>
          </cell>
          <cell r="BE58">
            <v>-1.3265348970890045E-3</v>
          </cell>
          <cell r="BF58">
            <v>-1.3265348970890045E-3</v>
          </cell>
          <cell r="BG58">
            <v>-1.3265348970890045E-3</v>
          </cell>
          <cell r="BH58">
            <v>-1.3265348970890045E-3</v>
          </cell>
          <cell r="BI58">
            <v>-1.3265348970890045E-3</v>
          </cell>
          <cell r="BJ58">
            <v>-1.3265348970890045E-3</v>
          </cell>
        </row>
        <row r="59">
          <cell r="B59">
            <v>51</v>
          </cell>
          <cell r="C59" t="str">
            <v>(+) Impuestos a la Utilidad Diferidos</v>
          </cell>
          <cell r="P59">
            <v>51</v>
          </cell>
          <cell r="Q59">
            <v>51</v>
          </cell>
          <cell r="R59">
            <v>51</v>
          </cell>
          <cell r="S59">
            <v>51</v>
          </cell>
          <cell r="T59">
            <v>51</v>
          </cell>
          <cell r="U59">
            <v>51</v>
          </cell>
          <cell r="V59">
            <v>51</v>
          </cell>
          <cell r="W59">
            <v>51</v>
          </cell>
          <cell r="X59">
            <v>51</v>
          </cell>
          <cell r="Y59">
            <v>51</v>
          </cell>
          <cell r="Z59">
            <v>51</v>
          </cell>
          <cell r="AA59">
            <v>-2.4264686168780467E-4</v>
          </cell>
          <cell r="AB59">
            <v>6.9885627028883545E-4</v>
          </cell>
          <cell r="AC59">
            <v>3.9197074093955749E-4</v>
          </cell>
          <cell r="AD59">
            <v>3.8157007313358829E-4</v>
          </cell>
          <cell r="AE59">
            <v>1.1678621435043911E-4</v>
          </cell>
          <cell r="AF59">
            <v>1.5750271505352432E-4</v>
          </cell>
          <cell r="AG59">
            <v>1.7970220823515667E-4</v>
          </cell>
          <cell r="AH59">
            <v>1.7004783596299238E-3</v>
          </cell>
          <cell r="AI59">
            <v>-3.7154894390643237E-4</v>
          </cell>
          <cell r="AJ59">
            <v>-8.037173722848669E-4</v>
          </cell>
          <cell r="AK59">
            <v>7.954010617483155E-4</v>
          </cell>
          <cell r="AL59">
            <v>-3.6527939072125214E-3</v>
          </cell>
          <cell r="AM59">
            <v>5.7824682893510364E-4</v>
          </cell>
          <cell r="AN59">
            <v>5.8866120980088921E-4</v>
          </cell>
          <cell r="AO59">
            <v>3.6120027933781774E-4</v>
          </cell>
          <cell r="AP59">
            <v>1.0330973152213683E-3</v>
          </cell>
          <cell r="AQ59">
            <v>1.1669043498934749E-3</v>
          </cell>
          <cell r="AR59">
            <v>1.1669043451547623E-3</v>
          </cell>
          <cell r="AS59">
            <v>1.1669043451547623E-3</v>
          </cell>
          <cell r="AT59">
            <v>1.1669043451547623E-3</v>
          </cell>
          <cell r="AU59">
            <v>1.1669043451547623E-3</v>
          </cell>
          <cell r="AV59">
            <v>1.1669043451547623E-3</v>
          </cell>
          <cell r="AW59">
            <v>1.1669043451547623E-3</v>
          </cell>
          <cell r="AX59">
            <v>1.1669043451547623E-3</v>
          </cell>
          <cell r="AY59">
            <v>1.1669043451547623E-3</v>
          </cell>
          <cell r="AZ59">
            <v>1.1669043451547623E-3</v>
          </cell>
          <cell r="BA59">
            <v>1.1669043451547623E-3</v>
          </cell>
          <cell r="BB59">
            <v>1.1669043451547623E-3</v>
          </cell>
          <cell r="BC59">
            <v>1.1669043451547623E-3</v>
          </cell>
          <cell r="BD59">
            <v>1.1669043451547623E-3</v>
          </cell>
          <cell r="BE59">
            <v>1.1669043451547623E-3</v>
          </cell>
          <cell r="BF59">
            <v>1.1669043451547623E-3</v>
          </cell>
          <cell r="BG59">
            <v>1.1669043451547623E-3</v>
          </cell>
          <cell r="BH59">
            <v>1.1669043451547623E-3</v>
          </cell>
          <cell r="BI59">
            <v>1.1669043451547623E-3</v>
          </cell>
          <cell r="BJ59">
            <v>1.1669043451547623E-3</v>
          </cell>
        </row>
        <row r="60">
          <cell r="B60">
            <v>52</v>
          </cell>
          <cell r="C60" t="str">
            <v>(=) Resultado Antes de Operaciones Discontinuadas</v>
          </cell>
          <cell r="P60">
            <v>52</v>
          </cell>
          <cell r="Q60">
            <v>52</v>
          </cell>
          <cell r="R60">
            <v>52</v>
          </cell>
          <cell r="S60">
            <v>52</v>
          </cell>
          <cell r="T60">
            <v>52</v>
          </cell>
          <cell r="U60">
            <v>52</v>
          </cell>
          <cell r="V60">
            <v>52</v>
          </cell>
          <cell r="W60">
            <v>52</v>
          </cell>
          <cell r="X60">
            <v>52</v>
          </cell>
          <cell r="Y60">
            <v>52</v>
          </cell>
          <cell r="Z60">
            <v>52</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cell r="BH60">
            <v>0</v>
          </cell>
          <cell r="BI60">
            <v>0</v>
          </cell>
          <cell r="BJ60">
            <v>0</v>
          </cell>
        </row>
        <row r="61">
          <cell r="B61">
            <v>53</v>
          </cell>
          <cell r="C61" t="str">
            <v>(+) Operaciones Discontinuadas</v>
          </cell>
          <cell r="P61">
            <v>53</v>
          </cell>
          <cell r="Q61">
            <v>53</v>
          </cell>
          <cell r="R61">
            <v>53</v>
          </cell>
          <cell r="S61">
            <v>53</v>
          </cell>
          <cell r="T61">
            <v>53</v>
          </cell>
          <cell r="U61">
            <v>53</v>
          </cell>
          <cell r="V61">
            <v>53</v>
          </cell>
          <cell r="W61">
            <v>53</v>
          </cell>
          <cell r="X61">
            <v>53</v>
          </cell>
          <cell r="Y61">
            <v>53</v>
          </cell>
          <cell r="Z61">
            <v>53</v>
          </cell>
          <cell r="AA61">
            <v>1.0202664560523917E-2</v>
          </cell>
          <cell r="AB61">
            <v>1.0203719100519079E-2</v>
          </cell>
          <cell r="AC61">
            <v>1.0412563887545103E-2</v>
          </cell>
          <cell r="AD61">
            <v>1.0110632243906542E-2</v>
          </cell>
          <cell r="AE61">
            <v>1.0224288049354765E-2</v>
          </cell>
          <cell r="AF61">
            <v>1.0068137142545029E-2</v>
          </cell>
          <cell r="AG61">
            <v>9.7542123859335732E-3</v>
          </cell>
          <cell r="AH61">
            <v>9.5360731944248277E-3</v>
          </cell>
          <cell r="AI61">
            <v>9.7821128160720406E-3</v>
          </cell>
          <cell r="AJ61">
            <v>9.5980581465711142E-3</v>
          </cell>
          <cell r="AK61">
            <v>7.6229192162882769E-3</v>
          </cell>
          <cell r="AL61">
            <v>7.3063126145238291E-3</v>
          </cell>
          <cell r="AM61">
            <v>-1.0202664593516587E-2</v>
          </cell>
          <cell r="AN61">
            <v>-1.0203719133694928E-2</v>
          </cell>
          <cell r="AO61">
            <v>-1.0412563919641205E-2</v>
          </cell>
          <cell r="AP61">
            <v>-1.0110632274435167E-2</v>
          </cell>
          <cell r="AQ61">
            <v>-1.0224288081013605E-2</v>
          </cell>
          <cell r="AR61">
            <v>-1.0224282741546631E-2</v>
          </cell>
          <cell r="AS61">
            <v>-1.0224282741546631E-2</v>
          </cell>
          <cell r="AT61">
            <v>-1.0224282741546631E-2</v>
          </cell>
          <cell r="AU61">
            <v>-1.0224282741546631E-2</v>
          </cell>
          <cell r="AV61">
            <v>-1.0224282741546631E-2</v>
          </cell>
          <cell r="AW61">
            <v>-1.0224282741546631E-2</v>
          </cell>
          <cell r="AX61">
            <v>-1.0224282741546631E-2</v>
          </cell>
          <cell r="AY61">
            <v>-1.0224282741546631E-2</v>
          </cell>
          <cell r="AZ61">
            <v>-1.0224282741546631E-2</v>
          </cell>
          <cell r="BA61">
            <v>-1.0224282741546631E-2</v>
          </cell>
          <cell r="BB61">
            <v>-1.0224282741546631E-2</v>
          </cell>
          <cell r="BC61">
            <v>-1.0224282741546631E-2</v>
          </cell>
          <cell r="BD61">
            <v>-1.0224282741546631E-2</v>
          </cell>
          <cell r="BE61">
            <v>-1.0224282741546631E-2</v>
          </cell>
          <cell r="BF61">
            <v>-1.0224282741546631E-2</v>
          </cell>
          <cell r="BG61">
            <v>-1.0224282741546631E-2</v>
          </cell>
          <cell r="BH61">
            <v>-1.0224282741546631E-2</v>
          </cell>
          <cell r="BI61">
            <v>-1.0224282741546631E-2</v>
          </cell>
          <cell r="BJ61">
            <v>-1.0224282741546631E-2</v>
          </cell>
        </row>
        <row r="62">
          <cell r="B62">
            <v>54</v>
          </cell>
          <cell r="C62" t="str">
            <v>Resultado Neto</v>
          </cell>
          <cell r="P62">
            <v>54</v>
          </cell>
          <cell r="Q62">
            <v>54</v>
          </cell>
          <cell r="R62">
            <v>54</v>
          </cell>
          <cell r="S62">
            <v>54</v>
          </cell>
          <cell r="T62">
            <v>54</v>
          </cell>
          <cell r="U62">
            <v>54</v>
          </cell>
          <cell r="V62">
            <v>54</v>
          </cell>
          <cell r="W62">
            <v>54</v>
          </cell>
          <cell r="X62">
            <v>54</v>
          </cell>
          <cell r="Y62">
            <v>54</v>
          </cell>
          <cell r="Z62">
            <v>54</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row>
        <row r="64">
          <cell r="B64" t="str">
            <v>Cartera Total</v>
          </cell>
        </row>
        <row r="65">
          <cell r="B65">
            <v>55</v>
          </cell>
          <cell r="C65" t="str">
            <v>Cartera de Crédito Total</v>
          </cell>
          <cell r="P65">
            <v>-3.3162610185477281E-2</v>
          </cell>
          <cell r="Q65">
            <v>-1.9833805880965838E-2</v>
          </cell>
          <cell r="R65">
            <v>6.8905206797587049E-4</v>
          </cell>
          <cell r="S65">
            <v>-1.5203872837195376E-2</v>
          </cell>
          <cell r="T65">
            <v>-1.3983575656056901E-3</v>
          </cell>
          <cell r="U65">
            <v>-3.8186043575992867E-3</v>
          </cell>
          <cell r="V65">
            <v>1.2527766380821981E-2</v>
          </cell>
          <cell r="W65">
            <v>-1.636949424015044E-3</v>
          </cell>
          <cell r="X65">
            <v>-1.0706433867987197E-2</v>
          </cell>
          <cell r="Y65">
            <v>1.3261314677096292E-2</v>
          </cell>
          <cell r="Z65">
            <v>1.0274485392157251E-2</v>
          </cell>
          <cell r="AA65">
            <v>1.1679411034452247E-2</v>
          </cell>
          <cell r="AB65">
            <v>1.6156277728452295E-2</v>
          </cell>
          <cell r="AC65">
            <v>3.1059835636420896E-2</v>
          </cell>
          <cell r="AD65">
            <v>2.4208190418482878E-2</v>
          </cell>
          <cell r="AE65">
            <v>3.0214603851073107E-2</v>
          </cell>
          <cell r="AF65">
            <v>1.9000481861090379E-2</v>
          </cell>
          <cell r="AG65">
            <v>2.2006210418525796E-2</v>
          </cell>
          <cell r="AH65">
            <v>5.8839959027506827E-3</v>
          </cell>
          <cell r="AI65">
            <v>1.6767923373799953E-2</v>
          </cell>
          <cell r="AJ65">
            <v>1.9700065303193681E-2</v>
          </cell>
          <cell r="AK65">
            <v>1.4097439504924258E-2</v>
          </cell>
          <cell r="AL65">
            <v>-1.1622711226912941E-3</v>
          </cell>
          <cell r="AM65">
            <v>-1.3872203678377049E-2</v>
          </cell>
          <cell r="AN65">
            <v>-1.3701815499968073E-2</v>
          </cell>
          <cell r="AO65">
            <v>-4.0244351766313469E-2</v>
          </cell>
          <cell r="AP65">
            <v>-5.0911037953309701E-2</v>
          </cell>
          <cell r="AQ65">
            <v>-3.5276132005367167E-2</v>
          </cell>
          <cell r="AR65">
            <v>-3.5276114940643311E-2</v>
          </cell>
          <cell r="AS65">
            <v>-3.5276114940643311E-2</v>
          </cell>
          <cell r="AT65">
            <v>-3.5276114940643311E-2</v>
          </cell>
          <cell r="AU65">
            <v>-3.5276114940643311E-2</v>
          </cell>
          <cell r="AV65">
            <v>-3.5276114940643311E-2</v>
          </cell>
          <cell r="AW65">
            <v>-3.5276114940643311E-2</v>
          </cell>
          <cell r="AX65">
            <v>-3.5276114940643311E-2</v>
          </cell>
          <cell r="AY65">
            <v>-3.5276114940643311E-2</v>
          </cell>
          <cell r="AZ65">
            <v>-3.5276114940643311E-2</v>
          </cell>
          <cell r="BA65">
            <v>-3.5276114940643311E-2</v>
          </cell>
          <cell r="BB65">
            <v>-3.5276114940643311E-2</v>
          </cell>
          <cell r="BC65">
            <v>-3.5276114940643311E-2</v>
          </cell>
          <cell r="BD65">
            <v>-3.5276114940643311E-2</v>
          </cell>
          <cell r="BE65">
            <v>-3.5276114940643311E-2</v>
          </cell>
          <cell r="BF65">
            <v>-3.5276114940643311E-2</v>
          </cell>
          <cell r="BG65">
            <v>-3.5276114940643311E-2</v>
          </cell>
          <cell r="BH65">
            <v>-3.5276114940643311E-2</v>
          </cell>
          <cell r="BI65">
            <v>-3.5276114940643311E-2</v>
          </cell>
          <cell r="BJ65">
            <v>-3.5276114940643311E-2</v>
          </cell>
        </row>
        <row r="66">
          <cell r="B66">
            <v>56</v>
          </cell>
          <cell r="C66" t="str">
            <v xml:space="preserve">    Créditos Comerciales</v>
          </cell>
          <cell r="P66">
            <v>-3.6831989743572269E-2</v>
          </cell>
          <cell r="Q66">
            <v>-2.5811131190051351E-2</v>
          </cell>
          <cell r="R66">
            <v>-1.347825063375846E-2</v>
          </cell>
          <cell r="S66">
            <v>-1.4609638368751621E-2</v>
          </cell>
          <cell r="T66">
            <v>-3.6160245293648807E-3</v>
          </cell>
          <cell r="U66">
            <v>-5.2425815974301293E-3</v>
          </cell>
          <cell r="V66">
            <v>2.1222907846384365E-3</v>
          </cell>
          <cell r="W66">
            <v>-5.3629174215768516E-3</v>
          </cell>
          <cell r="X66">
            <v>-7.8079571653794644E-3</v>
          </cell>
          <cell r="Y66">
            <v>2.5214926392616022E-3</v>
          </cell>
          <cell r="Z66">
            <v>-3.9092229064416339E-3</v>
          </cell>
          <cell r="AA66">
            <v>-2.4460372729070978E-3</v>
          </cell>
          <cell r="AB66">
            <v>2.791539283973965E-3</v>
          </cell>
          <cell r="AC66">
            <v>9.6221835614778151E-3</v>
          </cell>
          <cell r="AD66">
            <v>8.3116333534651865E-3</v>
          </cell>
          <cell r="AE66">
            <v>7.1060710675706629E-3</v>
          </cell>
          <cell r="AF66">
            <v>1.0167849153963182E-2</v>
          </cell>
          <cell r="AG66">
            <v>1.2000314518638699E-2</v>
          </cell>
          <cell r="AH66">
            <v>8.5510215839108006E-3</v>
          </cell>
          <cell r="AI66">
            <v>6.3822395867871862E-3</v>
          </cell>
          <cell r="AJ66">
            <v>1.1882718656255953E-2</v>
          </cell>
          <cell r="AK66">
            <v>1.2621136855863191E-2</v>
          </cell>
          <cell r="AL66">
            <v>7.3659675528030544E-3</v>
          </cell>
          <cell r="AM66">
            <v>3.3552576490754049E-3</v>
          </cell>
          <cell r="AN66">
            <v>1.4203016824037018E-3</v>
          </cell>
          <cell r="AO66">
            <v>-1.2394740937414495E-2</v>
          </cell>
          <cell r="AP66">
            <v>-1.8612708952710499E-2</v>
          </cell>
          <cell r="AQ66">
            <v>-8.4111262298885436E-3</v>
          </cell>
          <cell r="AR66">
            <v>-8.4111243486404419E-3</v>
          </cell>
          <cell r="AS66">
            <v>-8.4111243486404419E-3</v>
          </cell>
          <cell r="AT66">
            <v>-8.4111243486404419E-3</v>
          </cell>
          <cell r="AU66">
            <v>-8.4111243486404419E-3</v>
          </cell>
          <cell r="AV66">
            <v>-8.4111243486404419E-3</v>
          </cell>
          <cell r="AW66">
            <v>-8.4111243486404419E-3</v>
          </cell>
          <cell r="AX66">
            <v>-8.4111243486404419E-3</v>
          </cell>
          <cell r="AY66">
            <v>-8.4111243486404419E-3</v>
          </cell>
          <cell r="AZ66">
            <v>-8.4111243486404419E-3</v>
          </cell>
          <cell r="BA66">
            <v>-8.4111243486404419E-3</v>
          </cell>
          <cell r="BB66">
            <v>-8.4111243486404419E-3</v>
          </cell>
          <cell r="BC66">
            <v>-8.4111243486404419E-3</v>
          </cell>
          <cell r="BD66">
            <v>-8.4111243486404419E-3</v>
          </cell>
          <cell r="BE66">
            <v>-8.4111243486404419E-3</v>
          </cell>
          <cell r="BF66">
            <v>-8.4111243486404419E-3</v>
          </cell>
          <cell r="BG66">
            <v>-8.4111243486404419E-3</v>
          </cell>
          <cell r="BH66">
            <v>-8.4111243486404419E-3</v>
          </cell>
          <cell r="BI66">
            <v>-8.4111243486404419E-3</v>
          </cell>
          <cell r="BJ66">
            <v>-8.4111243486404419E-3</v>
          </cell>
        </row>
        <row r="67">
          <cell r="B67">
            <v>57</v>
          </cell>
          <cell r="C67" t="str">
            <v>Empresas</v>
          </cell>
          <cell r="P67">
            <v>-2.5494636733846249E-2</v>
          </cell>
          <cell r="Q67">
            <v>-1.9188846224155204E-2</v>
          </cell>
          <cell r="R67">
            <v>-8.9416827182311753E-3</v>
          </cell>
          <cell r="S67">
            <v>-5.7780226011395763E-3</v>
          </cell>
          <cell r="T67">
            <v>-4.8840549620645934E-3</v>
          </cell>
          <cell r="U67">
            <v>-3.992920725646748E-3</v>
          </cell>
          <cell r="V67">
            <v>3.4938664398144748E-3</v>
          </cell>
          <cell r="W67">
            <v>-6.836127879115389E-3</v>
          </cell>
          <cell r="X67">
            <v>-7.2078107596338925E-3</v>
          </cell>
          <cell r="Y67">
            <v>1.9525204452884581E-3</v>
          </cell>
          <cell r="Z67">
            <v>1.4276838199869246E-3</v>
          </cell>
          <cell r="AA67">
            <v>4.2934149148795842E-3</v>
          </cell>
          <cell r="AB67">
            <v>7.2901223427811468E-3</v>
          </cell>
          <cell r="AC67">
            <v>9.6005504975792966E-3</v>
          </cell>
          <cell r="AD67">
            <v>1.3517968382504963E-2</v>
          </cell>
          <cell r="AE67">
            <v>1.0352429515344708E-2</v>
          </cell>
          <cell r="AF67">
            <v>1.4193144183302475E-2</v>
          </cell>
          <cell r="AG67">
            <v>1.8658243539648095E-2</v>
          </cell>
          <cell r="AH67">
            <v>1.2562573152419765E-2</v>
          </cell>
          <cell r="AI67">
            <v>8.102392853455237E-3</v>
          </cell>
          <cell r="AJ67">
            <v>1.1313275029613906E-2</v>
          </cell>
          <cell r="AK67">
            <v>1.1436502759153755E-2</v>
          </cell>
          <cell r="AL67">
            <v>9.7254379602873531E-3</v>
          </cell>
          <cell r="AM67">
            <v>8.3823692810641448E-3</v>
          </cell>
          <cell r="AN67">
            <v>7.4569018057219494E-3</v>
          </cell>
          <cell r="AO67">
            <v>-1.4069237287572811E-3</v>
          </cell>
          <cell r="AP67">
            <v>-1.2093106937390713E-2</v>
          </cell>
          <cell r="AQ67">
            <v>-4.6774234174442042E-3</v>
          </cell>
          <cell r="AR67">
            <v>-4.6774223446846008E-3</v>
          </cell>
          <cell r="AS67">
            <v>-4.6774223446846008E-3</v>
          </cell>
          <cell r="AT67">
            <v>-4.6774223446846008E-3</v>
          </cell>
          <cell r="AU67">
            <v>-4.6774223446846008E-3</v>
          </cell>
          <cell r="AV67">
            <v>-4.6774223446846008E-3</v>
          </cell>
          <cell r="AW67">
            <v>-4.6774223446846008E-3</v>
          </cell>
          <cell r="AX67">
            <v>-4.6774223446846008E-3</v>
          </cell>
          <cell r="AY67">
            <v>-4.6774223446846008E-3</v>
          </cell>
          <cell r="AZ67">
            <v>-4.6774223446846008E-3</v>
          </cell>
          <cell r="BA67">
            <v>-4.6774223446846008E-3</v>
          </cell>
          <cell r="BB67">
            <v>-4.6774223446846008E-3</v>
          </cell>
          <cell r="BC67">
            <v>-4.6774223446846008E-3</v>
          </cell>
          <cell r="BD67">
            <v>-4.6774223446846008E-3</v>
          </cell>
          <cell r="BE67">
            <v>-4.6774223446846008E-3</v>
          </cell>
          <cell r="BF67">
            <v>-4.6774223446846008E-3</v>
          </cell>
          <cell r="BG67">
            <v>-4.6774223446846008E-3</v>
          </cell>
          <cell r="BH67">
            <v>-4.6774223446846008E-3</v>
          </cell>
          <cell r="BI67">
            <v>-4.6774223446846008E-3</v>
          </cell>
          <cell r="BJ67">
            <v>-4.6774223446846008E-3</v>
          </cell>
        </row>
        <row r="68">
          <cell r="B68">
            <v>58</v>
          </cell>
          <cell r="C68" t="str">
            <v>Entidades Financieras</v>
          </cell>
          <cell r="P68">
            <v>-2.3778118885995564E-3</v>
          </cell>
          <cell r="Q68">
            <v>-1.0181554860404229E-3</v>
          </cell>
          <cell r="R68">
            <v>-1.6460625244244798E-3</v>
          </cell>
          <cell r="S68">
            <v>-1.5266436745539416E-3</v>
          </cell>
          <cell r="T68">
            <v>1.1567121809646051E-4</v>
          </cell>
          <cell r="U68">
            <v>5.628552313491882E-4</v>
          </cell>
          <cell r="V68">
            <v>-5.2672146160626272E-5</v>
          </cell>
          <cell r="W68">
            <v>1.4300084837605507E-3</v>
          </cell>
          <cell r="X68">
            <v>1.2204146054738988E-3</v>
          </cell>
          <cell r="Y68">
            <v>9.0963077418270127E-4</v>
          </cell>
          <cell r="Z68">
            <v>8.3393787586464284E-4</v>
          </cell>
          <cell r="AA68">
            <v>1.0651621147156473E-3</v>
          </cell>
          <cell r="AB68">
            <v>2.0740975921388254E-3</v>
          </cell>
          <cell r="AC68">
            <v>4.1763573994759093E-3</v>
          </cell>
          <cell r="AD68">
            <v>1.0375095343631612E-3</v>
          </cell>
          <cell r="AE68">
            <v>1.0459558606376934E-3</v>
          </cell>
          <cell r="AF68">
            <v>1.1675002344295766E-3</v>
          </cell>
          <cell r="AG68">
            <v>6.987325641238766E-6</v>
          </cell>
          <cell r="AH68">
            <v>1.6950827276166324E-3</v>
          </cell>
          <cell r="AI68">
            <v>8.0431370082051541E-4</v>
          </cell>
          <cell r="AJ68">
            <v>2.2529874288305793E-3</v>
          </cell>
          <cell r="AK68">
            <v>2.2786808974007752E-3</v>
          </cell>
          <cell r="AL68">
            <v>1.4086315721924285E-3</v>
          </cell>
          <cell r="AM68">
            <v>-4.9006569430594914E-4</v>
          </cell>
          <cell r="AN68">
            <v>-9.9154360596981177E-4</v>
          </cell>
          <cell r="AO68">
            <v>-3.8523959249137981E-3</v>
          </cell>
          <cell r="AP68">
            <v>3.5318333842217046E-4</v>
          </cell>
          <cell r="AQ68">
            <v>4.7997338313243623E-4</v>
          </cell>
          <cell r="AR68">
            <v>4.7997315414249897E-4</v>
          </cell>
          <cell r="AS68">
            <v>4.7997315414249897E-4</v>
          </cell>
          <cell r="AT68">
            <v>4.7997315414249897E-4</v>
          </cell>
          <cell r="AU68">
            <v>4.7997315414249897E-4</v>
          </cell>
          <cell r="AV68">
            <v>4.7997315414249897E-4</v>
          </cell>
          <cell r="AW68">
            <v>4.7997315414249897E-4</v>
          </cell>
          <cell r="AX68">
            <v>4.7997315414249897E-4</v>
          </cell>
          <cell r="AY68">
            <v>4.7997315414249897E-4</v>
          </cell>
          <cell r="AZ68">
            <v>4.7997315414249897E-4</v>
          </cell>
          <cell r="BA68">
            <v>4.7997315414249897E-4</v>
          </cell>
          <cell r="BB68">
            <v>4.7997315414249897E-4</v>
          </cell>
          <cell r="BC68">
            <v>4.7997315414249897E-4</v>
          </cell>
          <cell r="BD68">
            <v>4.7997315414249897E-4</v>
          </cell>
          <cell r="BE68">
            <v>4.7997315414249897E-4</v>
          </cell>
          <cell r="BF68">
            <v>4.7997315414249897E-4</v>
          </cell>
          <cell r="BG68">
            <v>4.7997315414249897E-4</v>
          </cell>
          <cell r="BH68">
            <v>4.7997315414249897E-4</v>
          </cell>
          <cell r="BI68">
            <v>4.7997315414249897E-4</v>
          </cell>
          <cell r="BJ68">
            <v>4.7997315414249897E-4</v>
          </cell>
        </row>
        <row r="69">
          <cell r="B69">
            <v>59</v>
          </cell>
          <cell r="C69" t="str">
            <v>Bancarias</v>
          </cell>
          <cell r="P69">
            <v>-1.5037825612557697E-4</v>
          </cell>
          <cell r="Q69">
            <v>2.2203294644477069E-4</v>
          </cell>
          <cell r="R69">
            <v>2.8947015713877942E-4</v>
          </cell>
          <cell r="S69">
            <v>5.6290949859059557E-4</v>
          </cell>
          <cell r="T69">
            <v>1.368530066881983E-3</v>
          </cell>
          <cell r="U69">
            <v>1.211128510072472E-3</v>
          </cell>
          <cell r="V69">
            <v>6.0543527594621041E-4</v>
          </cell>
          <cell r="W69">
            <v>2.1600992915405989E-3</v>
          </cell>
          <cell r="X69">
            <v>7.410174098331911E-4</v>
          </cell>
          <cell r="Y69">
            <v>7.3260240962253972E-4</v>
          </cell>
          <cell r="Z69">
            <v>5.9189837278207332E-4</v>
          </cell>
          <cell r="AA69">
            <v>1.3514323078074309E-3</v>
          </cell>
          <cell r="AB69">
            <v>-6.7176437781170102E-5</v>
          </cell>
          <cell r="AC69">
            <v>3.6800702220623318E-3</v>
          </cell>
          <cell r="AD69">
            <v>2.1797782637821082E-4</v>
          </cell>
          <cell r="AE69">
            <v>-2.7100705776375231E-5</v>
          </cell>
          <cell r="AF69">
            <v>-3.2095608646229008E-4</v>
          </cell>
          <cell r="AG69">
            <v>-6.5913350886851287E-4</v>
          </cell>
          <cell r="AH69">
            <v>8.4063035260432419E-4</v>
          </cell>
          <cell r="AI69">
            <v>-1.5018564298489353E-3</v>
          </cell>
          <cell r="AJ69">
            <v>7.4991196386264922E-4</v>
          </cell>
          <cell r="AK69">
            <v>9.8901872946602419E-4</v>
          </cell>
          <cell r="AL69">
            <v>-5.4348054299395139E-4</v>
          </cell>
          <cell r="AM69">
            <v>-6.6846195378739712E-4</v>
          </cell>
          <cell r="AN69">
            <v>1.9683365146907193E-4</v>
          </cell>
          <cell r="AO69">
            <v>-3.5947905114260149E-3</v>
          </cell>
          <cell r="AP69">
            <v>1.1337864244773987E-3</v>
          </cell>
          <cell r="AQ69">
            <v>6.10711969123844E-5</v>
          </cell>
          <cell r="AR69">
            <v>6.1071186792105436E-5</v>
          </cell>
          <cell r="AS69">
            <v>6.1071186792105436E-5</v>
          </cell>
          <cell r="AT69">
            <v>6.1071186792105436E-5</v>
          </cell>
          <cell r="AU69">
            <v>6.1071186792105436E-5</v>
          </cell>
          <cell r="AV69">
            <v>6.1071186792105436E-5</v>
          </cell>
          <cell r="AW69">
            <v>6.1071186792105436E-5</v>
          </cell>
          <cell r="AX69">
            <v>6.1071186792105436E-5</v>
          </cell>
          <cell r="AY69">
            <v>6.1071186792105436E-5</v>
          </cell>
          <cell r="AZ69">
            <v>6.1071186792105436E-5</v>
          </cell>
          <cell r="BA69">
            <v>6.1071186792105436E-5</v>
          </cell>
          <cell r="BB69">
            <v>6.1071186792105436E-5</v>
          </cell>
          <cell r="BC69">
            <v>6.1071186792105436E-5</v>
          </cell>
          <cell r="BD69">
            <v>6.1071186792105436E-5</v>
          </cell>
          <cell r="BE69">
            <v>6.1071186792105436E-5</v>
          </cell>
          <cell r="BF69">
            <v>6.1071186792105436E-5</v>
          </cell>
          <cell r="BG69">
            <v>6.1071186792105436E-5</v>
          </cell>
          <cell r="BH69">
            <v>6.1071186792105436E-5</v>
          </cell>
          <cell r="BI69">
            <v>6.1071186792105436E-5</v>
          </cell>
          <cell r="BJ69">
            <v>6.1071186792105436E-5</v>
          </cell>
        </row>
        <row r="70">
          <cell r="B70">
            <v>60</v>
          </cell>
          <cell r="C70" t="str">
            <v>No Bancarias</v>
          </cell>
          <cell r="P70">
            <v>-2.2274336324739769E-3</v>
          </cell>
          <cell r="Q70">
            <v>-1.2401884324851941E-3</v>
          </cell>
          <cell r="R70">
            <v>-1.93553268156326E-3</v>
          </cell>
          <cell r="S70">
            <v>-2.0895531731445378E-3</v>
          </cell>
          <cell r="T70">
            <v>-1.2528588487855218E-3</v>
          </cell>
          <cell r="U70">
            <v>-6.4827327872328533E-4</v>
          </cell>
          <cell r="V70">
            <v>-6.5810742210683712E-4</v>
          </cell>
          <cell r="W70">
            <v>-7.3009080778004866E-4</v>
          </cell>
          <cell r="X70">
            <v>4.7939719564070882E-4</v>
          </cell>
          <cell r="Y70">
            <v>1.7702836456016165E-4</v>
          </cell>
          <cell r="Z70">
            <v>2.4203950308256898E-4</v>
          </cell>
          <cell r="AA70">
            <v>-2.8627019309178294E-4</v>
          </cell>
          <cell r="AB70">
            <v>2.1412740299199939E-3</v>
          </cell>
          <cell r="AC70">
            <v>4.9628717741357666E-4</v>
          </cell>
          <cell r="AD70">
            <v>8.1953170798495113E-4</v>
          </cell>
          <cell r="AE70">
            <v>1.0730565664140686E-3</v>
          </cell>
          <cell r="AF70">
            <v>1.4884563208918643E-3</v>
          </cell>
          <cell r="AG70">
            <v>6.6612083450975218E-4</v>
          </cell>
          <cell r="AH70">
            <v>8.54452375012308E-4</v>
          </cell>
          <cell r="AI70">
            <v>2.3061701306694498E-3</v>
          </cell>
          <cell r="AJ70">
            <v>1.5030754649679292E-3</v>
          </cell>
          <cell r="AK70">
            <v>1.2896621679347508E-3</v>
          </cell>
          <cell r="AL70">
            <v>1.9521121151863784E-3</v>
          </cell>
          <cell r="AM70">
            <v>1.7839625948144842E-4</v>
          </cell>
          <cell r="AN70">
            <v>-1.1883772574388819E-3</v>
          </cell>
          <cell r="AO70">
            <v>-2.5760541348778324E-4</v>
          </cell>
          <cell r="AP70">
            <v>-7.8060308605522842E-4</v>
          </cell>
          <cell r="AQ70">
            <v>4.1890218622005204E-4</v>
          </cell>
          <cell r="AR70">
            <v>4.1890214197337627E-4</v>
          </cell>
          <cell r="AS70">
            <v>4.1890214197337627E-4</v>
          </cell>
          <cell r="AT70">
            <v>4.1890214197337627E-4</v>
          </cell>
          <cell r="AU70">
            <v>4.1890214197337627E-4</v>
          </cell>
          <cell r="AV70">
            <v>4.1890214197337627E-4</v>
          </cell>
          <cell r="AW70">
            <v>4.1890214197337627E-4</v>
          </cell>
          <cell r="AX70">
            <v>4.1890214197337627E-4</v>
          </cell>
          <cell r="AY70">
            <v>4.1890214197337627E-4</v>
          </cell>
          <cell r="AZ70">
            <v>4.1890214197337627E-4</v>
          </cell>
          <cell r="BA70">
            <v>4.1890214197337627E-4</v>
          </cell>
          <cell r="BB70">
            <v>4.1890214197337627E-4</v>
          </cell>
          <cell r="BC70">
            <v>4.1890214197337627E-4</v>
          </cell>
          <cell r="BD70">
            <v>4.1890214197337627E-4</v>
          </cell>
          <cell r="BE70">
            <v>4.1890214197337627E-4</v>
          </cell>
          <cell r="BF70">
            <v>4.1890214197337627E-4</v>
          </cell>
          <cell r="BG70">
            <v>4.1890214197337627E-4</v>
          </cell>
          <cell r="BH70">
            <v>4.1890214197337627E-4</v>
          </cell>
          <cell r="BI70">
            <v>4.1890214197337627E-4</v>
          </cell>
          <cell r="BJ70">
            <v>4.1890214197337627E-4</v>
          </cell>
        </row>
        <row r="71">
          <cell r="B71">
            <v>61</v>
          </cell>
          <cell r="C71" t="str">
            <v>Entidades Gubernamentales</v>
          </cell>
          <cell r="P71">
            <v>-8.959541121126513E-3</v>
          </cell>
          <cell r="Q71">
            <v>-5.6041294798557378E-3</v>
          </cell>
          <cell r="R71">
            <v>-2.8905053911028183E-3</v>
          </cell>
          <cell r="S71">
            <v>-7.3049720930580958E-3</v>
          </cell>
          <cell r="T71">
            <v>1.1523592146031741E-3</v>
          </cell>
          <cell r="U71">
            <v>-1.8125161031325582E-3</v>
          </cell>
          <cell r="V71">
            <v>-1.3189035090154094E-3</v>
          </cell>
          <cell r="W71">
            <v>4.3201973778037028E-5</v>
          </cell>
          <cell r="X71">
            <v>-1.8205610112194265E-3</v>
          </cell>
          <cell r="Y71">
            <v>-3.406585802095824E-4</v>
          </cell>
          <cell r="Z71">
            <v>-6.1708446022931823E-3</v>
          </cell>
          <cell r="AA71">
            <v>-7.8046143025023718E-3</v>
          </cell>
          <cell r="AB71">
            <v>-6.5726806509459335E-3</v>
          </cell>
          <cell r="AC71">
            <v>-4.1547243355774532E-3</v>
          </cell>
          <cell r="AD71">
            <v>-6.2438445634029061E-3</v>
          </cell>
          <cell r="AE71">
            <v>-4.2923143084117182E-3</v>
          </cell>
          <cell r="AF71">
            <v>-5.1927952637687985E-3</v>
          </cell>
          <cell r="AG71">
            <v>-6.6649163466506733E-3</v>
          </cell>
          <cell r="AH71">
            <v>-5.7066342961255567E-3</v>
          </cell>
          <cell r="AI71">
            <v>-2.5244669674885506E-3</v>
          </cell>
          <cell r="AJ71">
            <v>-1.6835438021885335E-3</v>
          </cell>
          <cell r="AK71">
            <v>-1.0940468006913201E-3</v>
          </cell>
          <cell r="AL71">
            <v>-3.7681019796767107E-3</v>
          </cell>
          <cell r="AM71">
            <v>-4.5370459376827821E-3</v>
          </cell>
          <cell r="AN71">
            <v>-5.0450565173485035E-3</v>
          </cell>
          <cell r="AO71">
            <v>-7.1354212837433789E-3</v>
          </cell>
          <cell r="AP71">
            <v>-6.8727853537420489E-3</v>
          </cell>
          <cell r="AQ71">
            <v>-4.2136761955768182E-3</v>
          </cell>
          <cell r="AR71">
            <v>-4.213675856590271E-3</v>
          </cell>
          <cell r="AS71">
            <v>-4.213675856590271E-3</v>
          </cell>
          <cell r="AT71">
            <v>-4.213675856590271E-3</v>
          </cell>
          <cell r="AU71">
            <v>-4.213675856590271E-3</v>
          </cell>
          <cell r="AV71">
            <v>-4.213675856590271E-3</v>
          </cell>
          <cell r="AW71">
            <v>-4.213675856590271E-3</v>
          </cell>
          <cell r="AX71">
            <v>-4.213675856590271E-3</v>
          </cell>
          <cell r="AY71">
            <v>-4.213675856590271E-3</v>
          </cell>
          <cell r="AZ71">
            <v>-4.213675856590271E-3</v>
          </cell>
          <cell r="BA71">
            <v>-4.213675856590271E-3</v>
          </cell>
          <cell r="BB71">
            <v>-4.213675856590271E-3</v>
          </cell>
          <cell r="BC71">
            <v>-4.213675856590271E-3</v>
          </cell>
          <cell r="BD71">
            <v>-4.213675856590271E-3</v>
          </cell>
          <cell r="BE71">
            <v>-4.213675856590271E-3</v>
          </cell>
          <cell r="BF71">
            <v>-4.213675856590271E-3</v>
          </cell>
          <cell r="BG71">
            <v>-4.213675856590271E-3</v>
          </cell>
          <cell r="BH71">
            <v>-4.213675856590271E-3</v>
          </cell>
          <cell r="BI71">
            <v>-4.213675856590271E-3</v>
          </cell>
          <cell r="BJ71">
            <v>-4.213675856590271E-3</v>
          </cell>
        </row>
        <row r="72">
          <cell r="B72">
            <v>62</v>
          </cell>
          <cell r="C72" t="str">
            <v>Estados y Municipios</v>
          </cell>
          <cell r="P72">
            <v>5.0611634886175046E-3</v>
          </cell>
          <cell r="Q72">
            <v>6.1865828631242313E-3</v>
          </cell>
          <cell r="R72">
            <v>6.6370965182625877E-3</v>
          </cell>
          <cell r="S72">
            <v>4.5117880374182899E-3</v>
          </cell>
          <cell r="T72">
            <v>5.244808145291123E-3</v>
          </cell>
          <cell r="U72">
            <v>4.3525831779255807E-3</v>
          </cell>
          <cell r="V72">
            <v>3.5834292676088959E-3</v>
          </cell>
          <cell r="W72">
            <v>1.25482079274589E-3</v>
          </cell>
          <cell r="X72">
            <v>7.2139788002766048E-5</v>
          </cell>
          <cell r="Y72">
            <v>1.4031217520565662E-2</v>
          </cell>
          <cell r="Z72">
            <v>1.3625027851020974E-2</v>
          </cell>
          <cell r="AA72">
            <v>1.354261694237497E-2</v>
          </cell>
          <cell r="AB72">
            <v>1.342138686032783E-2</v>
          </cell>
          <cell r="AC72">
            <v>1.4334437128355089E-2</v>
          </cell>
          <cell r="AD72">
            <v>1.3003275206674873E-2</v>
          </cell>
          <cell r="AE72">
            <v>1.3692105200446995E-2</v>
          </cell>
          <cell r="AF72">
            <v>1.2629766422764366E-2</v>
          </cell>
          <cell r="AG72">
            <v>1.2868483634285374E-2</v>
          </cell>
          <cell r="AH72">
            <v>1.1440057046193178E-2</v>
          </cell>
          <cell r="AI72">
            <v>1.2308749999121821E-2</v>
          </cell>
          <cell r="AJ72">
            <v>1.3401195042071528E-2</v>
          </cell>
          <cell r="AK72">
            <v>-1.0467102185342872E-3</v>
          </cell>
          <cell r="AL72">
            <v>-2.2777051076300694E-3</v>
          </cell>
          <cell r="AM72">
            <v>-3.5262886490074821E-3</v>
          </cell>
          <cell r="AN72">
            <v>-3.6550270391298226E-3</v>
          </cell>
          <cell r="AO72">
            <v>-6.2997613935531216E-3</v>
          </cell>
          <cell r="AP72">
            <v>-6.124423387733384E-3</v>
          </cell>
          <cell r="AQ72">
            <v>-4.8760017674747066E-3</v>
          </cell>
          <cell r="AR72">
            <v>-4.8759989440441132E-3</v>
          </cell>
          <cell r="AS72">
            <v>-4.8759989440441132E-3</v>
          </cell>
          <cell r="AT72">
            <v>-4.8759989440441132E-3</v>
          </cell>
          <cell r="AU72">
            <v>-4.8759989440441132E-3</v>
          </cell>
          <cell r="AV72">
            <v>-4.8759989440441132E-3</v>
          </cell>
          <cell r="AW72">
            <v>-4.8759989440441132E-3</v>
          </cell>
          <cell r="AX72">
            <v>-4.8759989440441132E-3</v>
          </cell>
          <cell r="AY72">
            <v>-4.8759989440441132E-3</v>
          </cell>
          <cell r="AZ72">
            <v>-4.8759989440441132E-3</v>
          </cell>
          <cell r="BA72">
            <v>-4.8759989440441132E-3</v>
          </cell>
          <cell r="BB72">
            <v>-4.8759989440441132E-3</v>
          </cell>
          <cell r="BC72">
            <v>-4.8759989440441132E-3</v>
          </cell>
          <cell r="BD72">
            <v>-4.8759989440441132E-3</v>
          </cell>
          <cell r="BE72">
            <v>-4.8759989440441132E-3</v>
          </cell>
          <cell r="BF72">
            <v>-4.8759989440441132E-3</v>
          </cell>
          <cell r="BG72">
            <v>-4.8759989440441132E-3</v>
          </cell>
          <cell r="BH72">
            <v>-4.8759989440441132E-3</v>
          </cell>
          <cell r="BI72">
            <v>-4.8759989440441132E-3</v>
          </cell>
          <cell r="BJ72">
            <v>-4.8759989440441132E-3</v>
          </cell>
        </row>
        <row r="73">
          <cell r="B73">
            <v>63</v>
          </cell>
          <cell r="C73" t="str">
            <v>Gubernamental Otros</v>
          </cell>
          <cell r="P73">
            <v>-1.4020704609744014E-2</v>
          </cell>
          <cell r="Q73">
            <v>-1.1790712342979973E-2</v>
          </cell>
          <cell r="R73">
            <v>-9.527601909365406E-3</v>
          </cell>
          <cell r="S73">
            <v>-1.1816760130476375E-2</v>
          </cell>
          <cell r="T73">
            <v>-4.092448930687935E-3</v>
          </cell>
          <cell r="U73">
            <v>-6.1650992810581354E-3</v>
          </cell>
          <cell r="V73">
            <v>-4.9023327766243088E-3</v>
          </cell>
          <cell r="W73">
            <v>-1.2116188189678426E-3</v>
          </cell>
          <cell r="X73">
            <v>-1.8927007992221925E-3</v>
          </cell>
          <cell r="Y73">
            <v>-1.4371876100775244E-2</v>
          </cell>
          <cell r="Z73">
            <v>-1.9795872453314149E-2</v>
          </cell>
          <cell r="AA73">
            <v>-2.1347231244877335E-2</v>
          </cell>
          <cell r="AB73">
            <v>-1.9994067511273767E-2</v>
          </cell>
          <cell r="AC73">
            <v>-1.8489161463932539E-2</v>
          </cell>
          <cell r="AD73">
            <v>-1.924711977007779E-2</v>
          </cell>
          <cell r="AE73">
            <v>-1.7984419508858721E-2</v>
          </cell>
          <cell r="AF73">
            <v>-1.7822561686533171E-2</v>
          </cell>
          <cell r="AG73">
            <v>-1.9533399980936058E-2</v>
          </cell>
          <cell r="AH73">
            <v>-1.7146691342318738E-2</v>
          </cell>
          <cell r="AI73">
            <v>-1.4833216966610364E-2</v>
          </cell>
          <cell r="AJ73">
            <v>-1.5084738844260055E-2</v>
          </cell>
          <cell r="AK73">
            <v>-4.7336582157032903E-5</v>
          </cell>
          <cell r="AL73">
            <v>-1.4903968720466482E-3</v>
          </cell>
          <cell r="AM73">
            <v>-1.0107572886753034E-3</v>
          </cell>
          <cell r="AN73">
            <v>-1.3900294782186774E-3</v>
          </cell>
          <cell r="AO73">
            <v>-8.3565989019025733E-4</v>
          </cell>
          <cell r="AP73">
            <v>-7.4836196600865448E-4</v>
          </cell>
          <cell r="AQ73">
            <v>6.623255718978989E-4</v>
          </cell>
          <cell r="AR73">
            <v>6.623254157602787E-4</v>
          </cell>
          <cell r="AS73">
            <v>6.623254157602787E-4</v>
          </cell>
          <cell r="AT73">
            <v>6.623254157602787E-4</v>
          </cell>
          <cell r="AU73">
            <v>6.623254157602787E-4</v>
          </cell>
          <cell r="AV73">
            <v>6.623254157602787E-4</v>
          </cell>
          <cell r="AW73">
            <v>6.623254157602787E-4</v>
          </cell>
          <cell r="AX73">
            <v>6.623254157602787E-4</v>
          </cell>
          <cell r="AY73">
            <v>6.623254157602787E-4</v>
          </cell>
          <cell r="AZ73">
            <v>6.623254157602787E-4</v>
          </cell>
          <cell r="BA73">
            <v>6.623254157602787E-4</v>
          </cell>
          <cell r="BB73">
            <v>6.623254157602787E-4</v>
          </cell>
          <cell r="BC73">
            <v>6.623254157602787E-4</v>
          </cell>
          <cell r="BD73">
            <v>6.623254157602787E-4</v>
          </cell>
          <cell r="BE73">
            <v>6.623254157602787E-4</v>
          </cell>
          <cell r="BF73">
            <v>6.623254157602787E-4</v>
          </cell>
          <cell r="BG73">
            <v>6.623254157602787E-4</v>
          </cell>
          <cell r="BH73">
            <v>6.623254157602787E-4</v>
          </cell>
          <cell r="BI73">
            <v>6.623254157602787E-4</v>
          </cell>
          <cell r="BJ73">
            <v>6.623254157602787E-4</v>
          </cell>
        </row>
        <row r="74">
          <cell r="B74">
            <v>64</v>
          </cell>
          <cell r="C74" t="str">
            <v xml:space="preserve">    Créditos de Consumo</v>
          </cell>
          <cell r="P74">
            <v>1.0371587381965086E-2</v>
          </cell>
          <cell r="Q74">
            <v>1.110577325362018E-2</v>
          </cell>
          <cell r="R74">
            <v>1.4895827700770831E-2</v>
          </cell>
          <cell r="S74">
            <v>7.3160181781113526E-3</v>
          </cell>
          <cell r="T74">
            <v>8.5756845091716633E-3</v>
          </cell>
          <cell r="U74">
            <v>8.1215924182145988E-3</v>
          </cell>
          <cell r="V74">
            <v>1.2512147396185835E-2</v>
          </cell>
          <cell r="W74">
            <v>8.4556266623883464E-3</v>
          </cell>
          <cell r="X74">
            <v>5.5129080355798277E-3</v>
          </cell>
          <cell r="Y74">
            <v>1.2104479144552982E-2</v>
          </cell>
          <cell r="Z74">
            <v>1.2617440789991927E-2</v>
          </cell>
          <cell r="AA74">
            <v>1.2250188445225657E-2</v>
          </cell>
          <cell r="AB74">
            <v>1.175385051404168E-2</v>
          </cell>
          <cell r="AC74">
            <v>1.5190657047287059E-2</v>
          </cell>
          <cell r="AD74">
            <v>1.2021883895376922E-2</v>
          </cell>
          <cell r="AE74">
            <v>1.527999983932779E-2</v>
          </cell>
          <cell r="AF74">
            <v>9.0291071870199358E-3</v>
          </cell>
          <cell r="AG74">
            <v>1.0151397438138365E-2</v>
          </cell>
          <cell r="AH74">
            <v>3.7945054961056324E-3</v>
          </cell>
          <cell r="AI74">
            <v>1.0850928852245478E-2</v>
          </cell>
          <cell r="AJ74">
            <v>8.4638247783720144E-3</v>
          </cell>
          <cell r="AK74">
            <v>4.9829222633887282E-3</v>
          </cell>
          <cell r="AL74">
            <v>-2.8465571234470577E-4</v>
          </cell>
          <cell r="AM74">
            <v>-5.0713436622459307E-3</v>
          </cell>
          <cell r="AN74">
            <v>-3.670661087101984E-3</v>
          </cell>
          <cell r="AO74">
            <v>-9.8259414336954731E-3</v>
          </cell>
          <cell r="AP74">
            <v>-1.2644560694316631E-2</v>
          </cell>
          <cell r="AQ74">
            <v>-9.6858814996460263E-3</v>
          </cell>
          <cell r="AR74">
            <v>-9.6858814358711243E-3</v>
          </cell>
          <cell r="AS74">
            <v>-9.6858814358711243E-3</v>
          </cell>
          <cell r="AT74">
            <v>-9.6858814358711243E-3</v>
          </cell>
          <cell r="AU74">
            <v>-9.6858814358711243E-3</v>
          </cell>
          <cell r="AV74">
            <v>-9.6858814358711243E-3</v>
          </cell>
          <cell r="AW74">
            <v>-9.6858814358711243E-3</v>
          </cell>
          <cell r="AX74">
            <v>-9.6858814358711243E-3</v>
          </cell>
          <cell r="AY74">
            <v>-9.6858814358711243E-3</v>
          </cell>
          <cell r="AZ74">
            <v>-9.6858814358711243E-3</v>
          </cell>
          <cell r="BA74">
            <v>-9.6858814358711243E-3</v>
          </cell>
          <cell r="BB74">
            <v>-9.6858814358711243E-3</v>
          </cell>
          <cell r="BC74">
            <v>-9.6858814358711243E-3</v>
          </cell>
          <cell r="BD74">
            <v>-9.6858814358711243E-3</v>
          </cell>
          <cell r="BE74">
            <v>-9.6858814358711243E-3</v>
          </cell>
          <cell r="BF74">
            <v>-9.6858814358711243E-3</v>
          </cell>
          <cell r="BG74">
            <v>-9.6858814358711243E-3</v>
          </cell>
          <cell r="BH74">
            <v>-9.6858814358711243E-3</v>
          </cell>
          <cell r="BI74">
            <v>-9.6858814358711243E-3</v>
          </cell>
          <cell r="BJ74">
            <v>-9.6858814358711243E-3</v>
          </cell>
        </row>
        <row r="75">
          <cell r="B75">
            <v>65</v>
          </cell>
          <cell r="C75" t="str">
            <v xml:space="preserve">        Tarjeta de Crédito</v>
          </cell>
          <cell r="P75">
            <v>8.4045767190835119E-4</v>
          </cell>
          <cell r="Q75">
            <v>1.5454316750593694E-3</v>
          </cell>
          <cell r="R75">
            <v>4.0389480884233386E-3</v>
          </cell>
          <cell r="S75">
            <v>-3.4514713917711826E-4</v>
          </cell>
          <cell r="T75">
            <v>6.8642145988691283E-4</v>
          </cell>
          <cell r="U75">
            <v>1.0622841155861623E-3</v>
          </cell>
          <cell r="V75">
            <v>3.8068841766143585E-3</v>
          </cell>
          <cell r="W75">
            <v>2.7489512416696005E-3</v>
          </cell>
          <cell r="X75">
            <v>1.664646751416185E-3</v>
          </cell>
          <cell r="Y75">
            <v>5.9721008471930181E-3</v>
          </cell>
          <cell r="Z75">
            <v>7.0263330453281952E-3</v>
          </cell>
          <cell r="AA75">
            <v>7.4499318620116495E-3</v>
          </cell>
          <cell r="AB75">
            <v>7.6233224414677253E-3</v>
          </cell>
          <cell r="AC75">
            <v>1.0041691891605878E-2</v>
          </cell>
          <cell r="AD75">
            <v>8.3453831081740787E-3</v>
          </cell>
          <cell r="AE75">
            <v>1.0106315627865917E-2</v>
          </cell>
          <cell r="AF75">
            <v>6.5165826061072685E-3</v>
          </cell>
          <cell r="AG75">
            <v>5.8109196027936738E-3</v>
          </cell>
          <cell r="AH75">
            <v>1.7210631668931886E-3</v>
          </cell>
          <cell r="AI75">
            <v>4.8369212771143533E-3</v>
          </cell>
          <cell r="AJ75">
            <v>2.5956460498787193E-3</v>
          </cell>
          <cell r="AK75">
            <v>1.0988357187723119E-4</v>
          </cell>
          <cell r="AL75">
            <v>-3.2082771663354825E-3</v>
          </cell>
          <cell r="AM75">
            <v>-6.4867440001894622E-3</v>
          </cell>
          <cell r="AN75">
            <v>-6.6448194429078733E-3</v>
          </cell>
          <cell r="AO75">
            <v>-1.0686920194718286E-2</v>
          </cell>
          <cell r="AP75">
            <v>-1.2323509486696832E-2</v>
          </cell>
          <cell r="AQ75">
            <v>-1.1011488149197626E-2</v>
          </cell>
          <cell r="AR75">
            <v>-1.1011481285095215E-2</v>
          </cell>
          <cell r="AS75">
            <v>-1.1011481285095215E-2</v>
          </cell>
          <cell r="AT75">
            <v>-1.1011481285095215E-2</v>
          </cell>
          <cell r="AU75">
            <v>-1.1011481285095215E-2</v>
          </cell>
          <cell r="AV75">
            <v>-1.1011481285095215E-2</v>
          </cell>
          <cell r="AW75">
            <v>-1.1011481285095215E-2</v>
          </cell>
          <cell r="AX75">
            <v>-1.1011481285095215E-2</v>
          </cell>
          <cell r="AY75">
            <v>-1.1011481285095215E-2</v>
          </cell>
          <cell r="AZ75">
            <v>-1.1011481285095215E-2</v>
          </cell>
          <cell r="BA75">
            <v>-1.1011481285095215E-2</v>
          </cell>
          <cell r="BB75">
            <v>-1.1011481285095215E-2</v>
          </cell>
          <cell r="BC75">
            <v>-1.1011481285095215E-2</v>
          </cell>
          <cell r="BD75">
            <v>-1.1011481285095215E-2</v>
          </cell>
          <cell r="BE75">
            <v>-1.1011481285095215E-2</v>
          </cell>
          <cell r="BF75">
            <v>-1.1011481285095215E-2</v>
          </cell>
          <cell r="BG75">
            <v>-1.1011481285095215E-2</v>
          </cell>
          <cell r="BH75">
            <v>-1.1011481285095215E-2</v>
          </cell>
          <cell r="BI75">
            <v>-1.1011481285095215E-2</v>
          </cell>
          <cell r="BJ75">
            <v>-1.1011481285095215E-2</v>
          </cell>
        </row>
        <row r="76">
          <cell r="B76">
            <v>66</v>
          </cell>
          <cell r="C76" t="str">
            <v xml:space="preserve">        Personales</v>
          </cell>
          <cell r="P76">
            <v>4.2624718840946763E-3</v>
          </cell>
          <cell r="Q76">
            <v>3.8377637067973282E-3</v>
          </cell>
          <cell r="R76">
            <v>3.6491274911248199E-3</v>
          </cell>
          <cell r="S76">
            <v>2.0473273172128721E-3</v>
          </cell>
          <cell r="T76">
            <v>1.896362087160897E-3</v>
          </cell>
          <cell r="U76">
            <v>1.5524257651429244E-3</v>
          </cell>
          <cell r="V76">
            <v>1.7587124299097302E-3</v>
          </cell>
          <cell r="W76">
            <v>9.1608058773987727E-4</v>
          </cell>
          <cell r="X76">
            <v>4.5997618776582802E-4</v>
          </cell>
          <cell r="Y76">
            <v>8.2298436742830536E-4</v>
          </cell>
          <cell r="Z76">
            <v>5.5052271113469053E-4</v>
          </cell>
          <cell r="AA76">
            <v>1.1436144656522089E-4</v>
          </cell>
          <cell r="AB76">
            <v>-1.2076544941986601E-4</v>
          </cell>
          <cell r="AC76">
            <v>1.5818655158341723E-4</v>
          </cell>
          <cell r="AD76">
            <v>-1.1612680448372034E-4</v>
          </cell>
          <cell r="AE76">
            <v>9.8817116190734293E-4</v>
          </cell>
          <cell r="AF76">
            <v>6.5539451973946859E-4</v>
          </cell>
          <cell r="AG76">
            <v>1.6252749052655512E-3</v>
          </cell>
          <cell r="AH76">
            <v>1.5101492177220944E-3</v>
          </cell>
          <cell r="AI76">
            <v>2.2851437401635311E-3</v>
          </cell>
          <cell r="AJ76">
            <v>2.2222179681064616E-3</v>
          </cell>
          <cell r="AK76">
            <v>2.2005237983465653E-3</v>
          </cell>
          <cell r="AL76">
            <v>1.8542319473868942E-3</v>
          </cell>
          <cell r="AM76">
            <v>1.8001731077362942E-3</v>
          </cell>
          <cell r="AN76">
            <v>2.3780899970094957E-3</v>
          </cell>
          <cell r="AO76">
            <v>2.1038206827480466E-3</v>
          </cell>
          <cell r="AP76">
            <v>1.902452368388206E-3</v>
          </cell>
          <cell r="AQ76">
            <v>2.4649100193207957E-3</v>
          </cell>
          <cell r="AR76">
            <v>2.4649091064929962E-3</v>
          </cell>
          <cell r="AS76">
            <v>2.4649091064929962E-3</v>
          </cell>
          <cell r="AT76">
            <v>2.4649091064929962E-3</v>
          </cell>
          <cell r="AU76">
            <v>2.4649091064929962E-3</v>
          </cell>
          <cell r="AV76">
            <v>2.4649091064929962E-3</v>
          </cell>
          <cell r="AW76">
            <v>2.4649091064929962E-3</v>
          </cell>
          <cell r="AX76">
            <v>2.4649091064929962E-3</v>
          </cell>
          <cell r="AY76">
            <v>2.4649091064929962E-3</v>
          </cell>
          <cell r="AZ76">
            <v>2.4649091064929962E-3</v>
          </cell>
          <cell r="BA76">
            <v>2.4649091064929962E-3</v>
          </cell>
          <cell r="BB76">
            <v>2.4649091064929962E-3</v>
          </cell>
          <cell r="BC76">
            <v>2.4649091064929962E-3</v>
          </cell>
          <cell r="BD76">
            <v>2.4649091064929962E-3</v>
          </cell>
          <cell r="BE76">
            <v>2.4649091064929962E-3</v>
          </cell>
          <cell r="BF76">
            <v>2.4649091064929962E-3</v>
          </cell>
          <cell r="BG76">
            <v>2.4649091064929962E-3</v>
          </cell>
          <cell r="BH76">
            <v>2.4649091064929962E-3</v>
          </cell>
          <cell r="BI76">
            <v>2.4649091064929962E-3</v>
          </cell>
          <cell r="BJ76">
            <v>2.4649091064929962E-3</v>
          </cell>
        </row>
        <row r="77">
          <cell r="B77">
            <v>67</v>
          </cell>
          <cell r="C77" t="str">
            <v xml:space="preserve">        Nómina</v>
          </cell>
          <cell r="P77">
            <v>4.0500036311291315E-3</v>
          </cell>
          <cell r="Q77">
            <v>4.7684519252295943E-3</v>
          </cell>
          <cell r="R77">
            <v>5.7317846231596976E-3</v>
          </cell>
          <cell r="S77">
            <v>5.2509402294351956E-3</v>
          </cell>
          <cell r="T77">
            <v>5.5888789745288624E-3</v>
          </cell>
          <cell r="U77">
            <v>5.3547445358599378E-3</v>
          </cell>
          <cell r="V77">
            <v>6.1379110448017901E-3</v>
          </cell>
          <cell r="W77">
            <v>4.496510274655436E-3</v>
          </cell>
          <cell r="X77">
            <v>3.305142555647525E-3</v>
          </cell>
          <cell r="Y77">
            <v>4.1858829289783683E-3</v>
          </cell>
          <cell r="Z77">
            <v>3.8614210601034052E-3</v>
          </cell>
          <cell r="AA77">
            <v>3.482811639347945E-3</v>
          </cell>
          <cell r="AB77">
            <v>2.893448325174526E-3</v>
          </cell>
          <cell r="AC77">
            <v>2.7677891065621442E-3</v>
          </cell>
          <cell r="AD77">
            <v>1.8607638876950681E-3</v>
          </cell>
          <cell r="AE77">
            <v>1.5733391489956977E-3</v>
          </cell>
          <cell r="AF77">
            <v>-7.438609377522637E-6</v>
          </cell>
          <cell r="AG77">
            <v>6.5800638189932384E-4</v>
          </cell>
          <cell r="AH77">
            <v>-4.7605093586829475E-4</v>
          </cell>
          <cell r="AI77">
            <v>1.5393040096909893E-3</v>
          </cell>
          <cell r="AJ77">
            <v>1.7739961583204643E-3</v>
          </cell>
          <cell r="AK77">
            <v>1.6410520881514172E-3</v>
          </cell>
          <cell r="AL77">
            <v>1.0375037311072463E-3</v>
          </cell>
          <cell r="AM77">
            <v>7.0141738063867268E-4</v>
          </cell>
          <cell r="AN77">
            <v>1.8129069785634451E-3</v>
          </cell>
          <cell r="AO77">
            <v>1.2912339202240733E-3</v>
          </cell>
          <cell r="AP77">
            <v>1.0039073512572473E-3</v>
          </cell>
          <cell r="AQ77">
            <v>2.0996178915010794E-3</v>
          </cell>
          <cell r="AR77">
            <v>2.0996164530515671E-3</v>
          </cell>
          <cell r="AS77">
            <v>2.0996164530515671E-3</v>
          </cell>
          <cell r="AT77">
            <v>2.0996164530515671E-3</v>
          </cell>
          <cell r="AU77">
            <v>2.0996164530515671E-3</v>
          </cell>
          <cell r="AV77">
            <v>2.0996164530515671E-3</v>
          </cell>
          <cell r="AW77">
            <v>2.0996164530515671E-3</v>
          </cell>
          <cell r="AX77">
            <v>2.0996164530515671E-3</v>
          </cell>
          <cell r="AY77">
            <v>2.0996164530515671E-3</v>
          </cell>
          <cell r="AZ77">
            <v>2.0996164530515671E-3</v>
          </cell>
          <cell r="BA77">
            <v>2.0996164530515671E-3</v>
          </cell>
          <cell r="BB77">
            <v>2.0996164530515671E-3</v>
          </cell>
          <cell r="BC77">
            <v>2.0996164530515671E-3</v>
          </cell>
          <cell r="BD77">
            <v>2.0996164530515671E-3</v>
          </cell>
          <cell r="BE77">
            <v>2.0996164530515671E-3</v>
          </cell>
          <cell r="BF77">
            <v>2.0996164530515671E-3</v>
          </cell>
          <cell r="BG77">
            <v>2.0996164530515671E-3</v>
          </cell>
          <cell r="BH77">
            <v>2.0996164530515671E-3</v>
          </cell>
          <cell r="BI77">
            <v>2.0996164530515671E-3</v>
          </cell>
          <cell r="BJ77">
            <v>2.0996164530515671E-3</v>
          </cell>
        </row>
        <row r="78">
          <cell r="B78">
            <v>68</v>
          </cell>
          <cell r="C78" t="str">
            <v xml:space="preserve">        Automotriz</v>
          </cell>
          <cell r="P78">
            <v>1.2186541948329271E-3</v>
          </cell>
          <cell r="Q78">
            <v>9.5412594653386876E-4</v>
          </cell>
          <cell r="R78">
            <v>1.4759674980629744E-3</v>
          </cell>
          <cell r="S78">
            <v>3.6289777064042045E-4</v>
          </cell>
          <cell r="T78">
            <v>4.0402198759498936E-4</v>
          </cell>
          <cell r="U78">
            <v>1.5213800162561242E-4</v>
          </cell>
          <cell r="V78">
            <v>8.0863974485989934E-4</v>
          </cell>
          <cell r="W78">
            <v>2.9408455832341876E-4</v>
          </cell>
          <cell r="X78">
            <v>8.3142540750293092E-5</v>
          </cell>
          <cell r="Y78">
            <v>1.1235110009532971E-3</v>
          </cell>
          <cell r="Z78">
            <v>1.1791639734256183E-3</v>
          </cell>
          <cell r="AA78">
            <v>1.2030834973008157E-3</v>
          </cell>
          <cell r="AB78">
            <v>1.3578451968193107E-3</v>
          </cell>
          <cell r="AC78">
            <v>2.2229894975356428E-3</v>
          </cell>
          <cell r="AD78">
            <v>1.9318637039915099E-3</v>
          </cell>
          <cell r="AE78">
            <v>2.6121739005588347E-3</v>
          </cell>
          <cell r="AF78">
            <v>1.8645686705507508E-3</v>
          </cell>
          <cell r="AG78">
            <v>2.0571965481797939E-3</v>
          </cell>
          <cell r="AH78">
            <v>1.0393440473586736E-3</v>
          </cell>
          <cell r="AI78">
            <v>2.1895598252765873E-3</v>
          </cell>
          <cell r="AJ78">
            <v>1.8719646020663797E-3</v>
          </cell>
          <cell r="AK78">
            <v>1.0314628050135215E-3</v>
          </cell>
          <cell r="AL78">
            <v>3.1885775496662272E-5</v>
          </cell>
          <cell r="AM78">
            <v>-1.0861901504314458E-3</v>
          </cell>
          <cell r="AN78">
            <v>-1.2168386197670654E-3</v>
          </cell>
          <cell r="AO78">
            <v>-2.5340758419492952E-3</v>
          </cell>
          <cell r="AP78">
            <v>-3.227410927265268E-3</v>
          </cell>
          <cell r="AQ78">
            <v>-3.2389212612703236E-3</v>
          </cell>
          <cell r="AR78">
            <v>-3.238920122385025E-3</v>
          </cell>
          <cell r="AS78">
            <v>-3.238920122385025E-3</v>
          </cell>
          <cell r="AT78">
            <v>-3.238920122385025E-3</v>
          </cell>
          <cell r="AU78">
            <v>-3.238920122385025E-3</v>
          </cell>
          <cell r="AV78">
            <v>-3.238920122385025E-3</v>
          </cell>
          <cell r="AW78">
            <v>-3.238920122385025E-3</v>
          </cell>
          <cell r="AX78">
            <v>-3.238920122385025E-3</v>
          </cell>
          <cell r="AY78">
            <v>-3.238920122385025E-3</v>
          </cell>
          <cell r="AZ78">
            <v>-3.238920122385025E-3</v>
          </cell>
          <cell r="BA78">
            <v>-3.238920122385025E-3</v>
          </cell>
          <cell r="BB78">
            <v>-3.238920122385025E-3</v>
          </cell>
          <cell r="BC78">
            <v>-3.238920122385025E-3</v>
          </cell>
          <cell r="BD78">
            <v>-3.238920122385025E-3</v>
          </cell>
          <cell r="BE78">
            <v>-3.238920122385025E-3</v>
          </cell>
          <cell r="BF78">
            <v>-3.238920122385025E-3</v>
          </cell>
          <cell r="BG78">
            <v>-3.238920122385025E-3</v>
          </cell>
          <cell r="BH78">
            <v>-3.238920122385025E-3</v>
          </cell>
          <cell r="BI78">
            <v>-3.238920122385025E-3</v>
          </cell>
          <cell r="BJ78">
            <v>-3.238920122385025E-3</v>
          </cell>
        </row>
        <row r="79">
          <cell r="B79">
            <v>69</v>
          </cell>
          <cell r="C79" t="str">
            <v xml:space="preserve">        Otros Consumo</v>
          </cell>
          <cell r="P79">
            <v>-2.3218960190519779E-17</v>
          </cell>
          <cell r="Q79">
            <v>1.1199262174247657E-17</v>
          </cell>
          <cell r="R79">
            <v>-3.5771902380383039E-17</v>
          </cell>
          <cell r="S79">
            <v>1.2936464970711956E-17</v>
          </cell>
          <cell r="T79">
            <v>-8.1559211543794417E-19</v>
          </cell>
          <cell r="U79">
            <v>1.4951761705503265E-18</v>
          </cell>
          <cell r="V79">
            <v>2.504139681834564E-17</v>
          </cell>
          <cell r="W79">
            <v>0</v>
          </cell>
          <cell r="X79">
            <v>-8.3142967466416159E-20</v>
          </cell>
          <cell r="Y79">
            <v>0</v>
          </cell>
          <cell r="Z79">
            <v>-4.9310657042546795E-20</v>
          </cell>
          <cell r="AA79">
            <v>2.4101996092342312E-17</v>
          </cell>
          <cell r="AB79">
            <v>2.2488521182727518E-17</v>
          </cell>
          <cell r="AC79">
            <v>-4.470890930969626E-19</v>
          </cell>
          <cell r="AD79">
            <v>4.6443326421512777E-17</v>
          </cell>
          <cell r="AE79">
            <v>-7.3191144763805183E-19</v>
          </cell>
          <cell r="AF79">
            <v>0</v>
          </cell>
          <cell r="AG79">
            <v>-2.304840164870216E-17</v>
          </cell>
          <cell r="AH79">
            <v>0</v>
          </cell>
          <cell r="AI79">
            <v>2.240825874554802E-17</v>
          </cell>
          <cell r="AJ79">
            <v>-1.3878350527874197E-18</v>
          </cell>
          <cell r="AK79">
            <v>-2.0797924632177913E-17</v>
          </cell>
          <cell r="AL79">
            <v>-4.2941137237791035E-17</v>
          </cell>
          <cell r="AM79">
            <v>-3.2277997333177354E-18</v>
          </cell>
          <cell r="AN79">
            <v>-2.0259654219891441E-17</v>
          </cell>
          <cell r="AO79">
            <v>-2.3852456962928507E-17</v>
          </cell>
          <cell r="AP79">
            <v>-2.3160810638986195E-17</v>
          </cell>
          <cell r="AQ79">
            <v>2.0762205481949425E-17</v>
          </cell>
          <cell r="AR79">
            <v>2.0762193670411592E-17</v>
          </cell>
          <cell r="AS79">
            <v>2.0762193670411592E-17</v>
          </cell>
          <cell r="AT79">
            <v>2.0762193670411592E-17</v>
          </cell>
          <cell r="AU79">
            <v>2.0762193670411592E-17</v>
          </cell>
          <cell r="AV79">
            <v>2.0762193670411592E-17</v>
          </cell>
          <cell r="AW79">
            <v>2.0762193670411592E-17</v>
          </cell>
          <cell r="AX79">
            <v>2.0762193670411592E-17</v>
          </cell>
          <cell r="AY79">
            <v>2.0762193670411592E-17</v>
          </cell>
          <cell r="AZ79">
            <v>2.0762193670411592E-17</v>
          </cell>
          <cell r="BA79">
            <v>2.0762193670411592E-17</v>
          </cell>
          <cell r="BB79">
            <v>2.0762193670411592E-17</v>
          </cell>
          <cell r="BC79">
            <v>2.0762193670411592E-17</v>
          </cell>
          <cell r="BD79">
            <v>2.0762193670411592E-17</v>
          </cell>
          <cell r="BE79">
            <v>2.0762193670411592E-17</v>
          </cell>
          <cell r="BF79">
            <v>2.0762193670411592E-17</v>
          </cell>
          <cell r="BG79">
            <v>2.0762193670411592E-17</v>
          </cell>
          <cell r="BH79">
            <v>2.0762193670411592E-17</v>
          </cell>
          <cell r="BI79">
            <v>2.0762193670411592E-17</v>
          </cell>
          <cell r="BJ79">
            <v>2.0762193670411592E-17</v>
          </cell>
        </row>
        <row r="80">
          <cell r="B80">
            <v>70</v>
          </cell>
          <cell r="C80" t="str">
            <v xml:space="preserve">    Créditos a la Vivienda</v>
          </cell>
          <cell r="P80">
            <v>-6.7022078238699462E-3</v>
          </cell>
          <cell r="Q80">
            <v>-5.128447944534667E-3</v>
          </cell>
          <cell r="R80">
            <v>-7.2852499903647283E-4</v>
          </cell>
          <cell r="S80">
            <v>-7.9102526465551909E-3</v>
          </cell>
          <cell r="T80">
            <v>-6.358017545412431E-3</v>
          </cell>
          <cell r="U80">
            <v>-6.6976151783837146E-3</v>
          </cell>
          <cell r="V80">
            <v>-2.1066718000022355E-3</v>
          </cell>
          <cell r="W80">
            <v>-4.7296586648265387E-3</v>
          </cell>
          <cell r="X80">
            <v>-8.41138473818763E-3</v>
          </cell>
          <cell r="Y80">
            <v>-1.3646571067182645E-3</v>
          </cell>
          <cell r="Z80">
            <v>1.5662675086068334E-3</v>
          </cell>
          <cell r="AA80">
            <v>1.8752598621337713E-3</v>
          </cell>
          <cell r="AB80">
            <v>1.6108879304365525E-3</v>
          </cell>
          <cell r="AC80">
            <v>6.2469950276560077E-3</v>
          </cell>
          <cell r="AD80">
            <v>3.8746731696407966E-3</v>
          </cell>
          <cell r="AE80">
            <v>7.8285329441746404E-3</v>
          </cell>
          <cell r="AF80">
            <v>-1.9647447989287747E-4</v>
          </cell>
          <cell r="AG80">
            <v>-1.4550153825129697E-4</v>
          </cell>
          <cell r="AH80">
            <v>-6.4615311772658335E-3</v>
          </cell>
          <cell r="AI80">
            <v>-4.6524506523266951E-4</v>
          </cell>
          <cell r="AJ80">
            <v>-6.464781314343554E-4</v>
          </cell>
          <cell r="AK80">
            <v>-3.5066196143277162E-3</v>
          </cell>
          <cell r="AL80">
            <v>-8.2435829631495733E-3</v>
          </cell>
          <cell r="AM80">
            <v>-1.2156117665206578E-2</v>
          </cell>
          <cell r="AN80">
            <v>-1.1451456095269777E-2</v>
          </cell>
          <cell r="AO80">
            <v>-1.8023669395203445E-2</v>
          </cell>
          <cell r="AP80">
            <v>-1.9653768306282487E-2</v>
          </cell>
          <cell r="AQ80">
            <v>-1.7179124275832583E-2</v>
          </cell>
          <cell r="AR80">
            <v>-1.7179116606712341E-2</v>
          </cell>
          <cell r="AS80">
            <v>-1.7179116606712341E-2</v>
          </cell>
          <cell r="AT80">
            <v>-1.7179116606712341E-2</v>
          </cell>
          <cell r="AU80">
            <v>-1.7179116606712341E-2</v>
          </cell>
          <cell r="AV80">
            <v>-1.7179116606712341E-2</v>
          </cell>
          <cell r="AW80">
            <v>-1.7179116606712341E-2</v>
          </cell>
          <cell r="AX80">
            <v>-1.7179116606712341E-2</v>
          </cell>
          <cell r="AY80">
            <v>-1.7179116606712341E-2</v>
          </cell>
          <cell r="AZ80">
            <v>-1.7179116606712341E-2</v>
          </cell>
          <cell r="BA80">
            <v>-1.7179116606712341E-2</v>
          </cell>
          <cell r="BB80">
            <v>-1.7179116606712341E-2</v>
          </cell>
          <cell r="BC80">
            <v>-1.7179116606712341E-2</v>
          </cell>
          <cell r="BD80">
            <v>-1.7179116606712341E-2</v>
          </cell>
          <cell r="BE80">
            <v>-1.7179116606712341E-2</v>
          </cell>
          <cell r="BF80">
            <v>-1.7179116606712341E-2</v>
          </cell>
          <cell r="BG80">
            <v>-1.7179116606712341E-2</v>
          </cell>
          <cell r="BH80">
            <v>-1.7179116606712341E-2</v>
          </cell>
          <cell r="BI80">
            <v>-1.7179116606712341E-2</v>
          </cell>
          <cell r="BJ80">
            <v>-1.7179116606712341E-2</v>
          </cell>
        </row>
        <row r="81">
          <cell r="B81">
            <v>71</v>
          </cell>
          <cell r="C81" t="str">
            <v xml:space="preserve">        Media y Residencial</v>
          </cell>
          <cell r="P81">
            <v>-1.9478739354836655E-3</v>
          </cell>
          <cell r="Q81">
            <v>-7.1882210724376339E-4</v>
          </cell>
          <cell r="R81">
            <v>2.8243526487746334E-3</v>
          </cell>
          <cell r="S81">
            <v>-3.2434785562376889E-3</v>
          </cell>
          <cell r="T81">
            <v>-1.8900888975722091E-3</v>
          </cell>
          <cell r="U81">
            <v>-2.3590722571122796E-3</v>
          </cell>
          <cell r="V81">
            <v>1.6033527065098391E-3</v>
          </cell>
          <cell r="W81">
            <v>-8.7261042224222318E-4</v>
          </cell>
          <cell r="X81">
            <v>-4.098164044922914E-3</v>
          </cell>
          <cell r="Y81">
            <v>1.6998273291168875E-3</v>
          </cell>
          <cell r="Z81">
            <v>3.8715179023014606E-3</v>
          </cell>
          <cell r="AA81">
            <v>4.169574041969687E-3</v>
          </cell>
          <cell r="AB81">
            <v>3.8462492546248589E-3</v>
          </cell>
          <cell r="AC81">
            <v>7.8244784072684787E-3</v>
          </cell>
          <cell r="AD81">
            <v>5.7306214479083684E-3</v>
          </cell>
          <cell r="AE81">
            <v>9.2055590383611219E-3</v>
          </cell>
          <cell r="AF81">
            <v>1.9127940152856848E-3</v>
          </cell>
          <cell r="AG81">
            <v>1.8669046921049592E-3</v>
          </cell>
          <cell r="AH81">
            <v>-3.7051057557447309E-3</v>
          </cell>
          <cell r="AI81">
            <v>1.5609649518173313E-3</v>
          </cell>
          <cell r="AJ81">
            <v>1.1873910418620792E-3</v>
          </cell>
          <cell r="AK81">
            <v>-1.3877766004792569E-3</v>
          </cell>
          <cell r="AL81">
            <v>-5.5540981592846761E-3</v>
          </cell>
          <cell r="AM81">
            <v>-8.9805838212839162E-3</v>
          </cell>
          <cell r="AN81">
            <v>-8.1505263651176774E-3</v>
          </cell>
          <cell r="AO81">
            <v>-1.3995229912943372E-2</v>
          </cell>
          <cell r="AP81">
            <v>-1.5567909623809537E-2</v>
          </cell>
          <cell r="AQ81">
            <v>-1.3346835253587722E-2</v>
          </cell>
          <cell r="AR81">
            <v>-1.3346828520298004E-2</v>
          </cell>
          <cell r="AS81">
            <v>-1.3346828520298004E-2</v>
          </cell>
          <cell r="AT81">
            <v>-1.3346828520298004E-2</v>
          </cell>
          <cell r="AU81">
            <v>-1.3346828520298004E-2</v>
          </cell>
          <cell r="AV81">
            <v>-1.3346828520298004E-2</v>
          </cell>
          <cell r="AW81">
            <v>-1.3346828520298004E-2</v>
          </cell>
          <cell r="AX81">
            <v>-1.3346828520298004E-2</v>
          </cell>
          <cell r="AY81">
            <v>-1.3346828520298004E-2</v>
          </cell>
          <cell r="AZ81">
            <v>-1.3346828520298004E-2</v>
          </cell>
          <cell r="BA81">
            <v>-1.3346828520298004E-2</v>
          </cell>
          <cell r="BB81">
            <v>-1.3346828520298004E-2</v>
          </cell>
          <cell r="BC81">
            <v>-1.3346828520298004E-2</v>
          </cell>
          <cell r="BD81">
            <v>-1.3346828520298004E-2</v>
          </cell>
          <cell r="BE81">
            <v>-1.3346828520298004E-2</v>
          </cell>
          <cell r="BF81">
            <v>-1.3346828520298004E-2</v>
          </cell>
          <cell r="BG81">
            <v>-1.3346828520298004E-2</v>
          </cell>
          <cell r="BH81">
            <v>-1.3346828520298004E-2</v>
          </cell>
          <cell r="BI81">
            <v>-1.3346828520298004E-2</v>
          </cell>
          <cell r="BJ81">
            <v>-1.3346828520298004E-2</v>
          </cell>
        </row>
        <row r="82">
          <cell r="B82">
            <v>72</v>
          </cell>
          <cell r="C82" t="str">
            <v xml:space="preserve">        De Interés Social</v>
          </cell>
          <cell r="P82">
            <v>-4.7543338883862911E-3</v>
          </cell>
          <cell r="Q82">
            <v>-4.4096258372908932E-3</v>
          </cell>
          <cell r="R82">
            <v>-3.5528776478111063E-3</v>
          </cell>
          <cell r="S82">
            <v>-4.6667740903174569E-3</v>
          </cell>
          <cell r="T82">
            <v>-4.467928647840215E-3</v>
          </cell>
          <cell r="U82">
            <v>-4.3385429212714245E-3</v>
          </cell>
          <cell r="V82">
            <v>-3.7100245065120607E-3</v>
          </cell>
          <cell r="W82">
            <v>-3.8570482425843069E-3</v>
          </cell>
          <cell r="X82">
            <v>-4.3132206932647108E-3</v>
          </cell>
          <cell r="Y82">
            <v>-3.0644844358351572E-3</v>
          </cell>
          <cell r="Z82">
            <v>-2.3052503936946342E-3</v>
          </cell>
          <cell r="AA82">
            <v>-2.2943141798359348E-3</v>
          </cell>
          <cell r="AB82">
            <v>-2.2353613241883185E-3</v>
          </cell>
          <cell r="AC82">
            <v>-1.5774833796124883E-3</v>
          </cell>
          <cell r="AD82">
            <v>-1.8559482782675614E-3</v>
          </cell>
          <cell r="AE82">
            <v>-1.3770260941865058E-3</v>
          </cell>
          <cell r="AF82">
            <v>-2.109268495178564E-3</v>
          </cell>
          <cell r="AG82">
            <v>-2.0124062303562458E-3</v>
          </cell>
          <cell r="AH82">
            <v>-2.7564254215210957E-3</v>
          </cell>
          <cell r="AI82">
            <v>-2.0262100170500251E-3</v>
          </cell>
          <cell r="AJ82">
            <v>-1.8338691732964416E-3</v>
          </cell>
          <cell r="AK82">
            <v>-2.1188430138484714E-3</v>
          </cell>
          <cell r="AL82">
            <v>-2.6894848038649041E-3</v>
          </cell>
          <cell r="AM82">
            <v>-3.1755338439226639E-3</v>
          </cell>
          <cell r="AN82">
            <v>-3.3009297301520753E-3</v>
          </cell>
          <cell r="AO82">
            <v>-4.0284394822600583E-3</v>
          </cell>
          <cell r="AP82">
            <v>-4.0858586824729752E-3</v>
          </cell>
          <cell r="AQ82">
            <v>-3.8322890222448579E-3</v>
          </cell>
          <cell r="AR82">
            <v>-3.8322880864143372E-3</v>
          </cell>
          <cell r="AS82">
            <v>-3.8322880864143372E-3</v>
          </cell>
          <cell r="AT82">
            <v>-3.8322880864143372E-3</v>
          </cell>
          <cell r="AU82">
            <v>-3.8322880864143372E-3</v>
          </cell>
          <cell r="AV82">
            <v>-3.8322880864143372E-3</v>
          </cell>
          <cell r="AW82">
            <v>-3.8322880864143372E-3</v>
          </cell>
          <cell r="AX82">
            <v>-3.8322880864143372E-3</v>
          </cell>
          <cell r="AY82">
            <v>-3.8322880864143372E-3</v>
          </cell>
          <cell r="AZ82">
            <v>-3.8322880864143372E-3</v>
          </cell>
          <cell r="BA82">
            <v>-3.8322880864143372E-3</v>
          </cell>
          <cell r="BB82">
            <v>-3.8322880864143372E-3</v>
          </cell>
          <cell r="BC82">
            <v>-3.8322880864143372E-3</v>
          </cell>
          <cell r="BD82">
            <v>-3.8322880864143372E-3</v>
          </cell>
          <cell r="BE82">
            <v>-3.8322880864143372E-3</v>
          </cell>
          <cell r="BF82">
            <v>-3.8322880864143372E-3</v>
          </cell>
          <cell r="BG82">
            <v>-3.8322880864143372E-3</v>
          </cell>
          <cell r="BH82">
            <v>-3.8322880864143372E-3</v>
          </cell>
          <cell r="BI82">
            <v>-3.8322880864143372E-3</v>
          </cell>
          <cell r="BJ82">
            <v>-3.8322880864143372E-3</v>
          </cell>
        </row>
        <row r="84">
          <cell r="B84" t="str">
            <v>Captación Total</v>
          </cell>
        </row>
        <row r="85">
          <cell r="B85">
            <v>73</v>
          </cell>
          <cell r="C85" t="str">
            <v>Captación Total</v>
          </cell>
          <cell r="P85">
            <v>-1.2473348057222333E-2</v>
          </cell>
          <cell r="Q85">
            <v>-3.5740335956920499E-2</v>
          </cell>
          <cell r="R85">
            <v>-2.0507085897782606E-2</v>
          </cell>
          <cell r="S85">
            <v>-3.7755410095020481E-2</v>
          </cell>
          <cell r="T85">
            <v>-1.5074752698660987E-2</v>
          </cell>
          <cell r="U85">
            <v>-4.2653156892185629E-2</v>
          </cell>
          <cell r="V85">
            <v>-4.6568734172527826E-2</v>
          </cell>
          <cell r="W85">
            <v>-4.6211110540008926E-2</v>
          </cell>
          <cell r="X85">
            <v>-8.425798901515813E-2</v>
          </cell>
          <cell r="Y85">
            <v>-2.4174686382459676E-2</v>
          </cell>
          <cell r="Z85">
            <v>5.8770359176610887E-3</v>
          </cell>
          <cell r="AA85">
            <v>-2.4008500408399414E-2</v>
          </cell>
          <cell r="AB85">
            <v>4.2605531730169899E-3</v>
          </cell>
          <cell r="AC85">
            <v>5.083972580626317E-3</v>
          </cell>
          <cell r="AD85">
            <v>3.3277791861695327E-2</v>
          </cell>
          <cell r="AE85">
            <v>2.988801030122934E-2</v>
          </cell>
          <cell r="AF85">
            <v>1.1395314978411508E-2</v>
          </cell>
          <cell r="AG85">
            <v>3.890890273323111E-2</v>
          </cell>
          <cell r="AH85">
            <v>1.4233462269314878E-2</v>
          </cell>
          <cell r="AI85">
            <v>1.6643817036803732E-2</v>
          </cell>
          <cell r="AJ85">
            <v>2.8450270041696868E-2</v>
          </cell>
          <cell r="AK85">
            <v>1.9140381483399582E-2</v>
          </cell>
          <cell r="AL85">
            <v>-8.8793414464678477E-3</v>
          </cell>
          <cell r="AM85">
            <v>7.8932413361155751E-3</v>
          </cell>
          <cell r="AN85">
            <v>-1.445323665589926E-2</v>
          </cell>
          <cell r="AO85">
            <v>-2.3841811981786809E-2</v>
          </cell>
          <cell r="AP85">
            <v>-3.059750161714736E-2</v>
          </cell>
          <cell r="AQ85">
            <v>-1.3672393818014772E-2</v>
          </cell>
          <cell r="AR85">
            <v>-1.3672389090061188E-2</v>
          </cell>
          <cell r="AS85">
            <v>-1.3672389090061188E-2</v>
          </cell>
          <cell r="AT85">
            <v>-1.3672389090061188E-2</v>
          </cell>
          <cell r="AU85">
            <v>-1.3672389090061188E-2</v>
          </cell>
          <cell r="AV85">
            <v>-1.3672389090061188E-2</v>
          </cell>
          <cell r="AW85">
            <v>-1.3672389090061188E-2</v>
          </cell>
          <cell r="AX85">
            <v>-1.3672389090061188E-2</v>
          </cell>
          <cell r="AY85">
            <v>-1.3672389090061188E-2</v>
          </cell>
          <cell r="AZ85">
            <v>-1.3672389090061188E-2</v>
          </cell>
          <cell r="BA85">
            <v>-1.3672389090061188E-2</v>
          </cell>
          <cell r="BB85">
            <v>-1.3672389090061188E-2</v>
          </cell>
          <cell r="BC85">
            <v>-1.3672389090061188E-2</v>
          </cell>
          <cell r="BD85">
            <v>-1.3672389090061188E-2</v>
          </cell>
          <cell r="BE85">
            <v>-1.3672389090061188E-2</v>
          </cell>
          <cell r="BF85">
            <v>-1.3672389090061188E-2</v>
          </cell>
          <cell r="BG85">
            <v>-1.3672389090061188E-2</v>
          </cell>
          <cell r="BH85">
            <v>-1.3672389090061188E-2</v>
          </cell>
          <cell r="BI85">
            <v>-1.3672389090061188E-2</v>
          </cell>
          <cell r="BJ85">
            <v>-1.3672389090061188E-2</v>
          </cell>
        </row>
        <row r="86">
          <cell r="B86">
            <v>74</v>
          </cell>
          <cell r="C86" t="str">
            <v xml:space="preserve">  Captación Tradicional</v>
          </cell>
          <cell r="P86">
            <v>-8.1069363639613146E-3</v>
          </cell>
          <cell r="Q86">
            <v>-1.889650796827036E-2</v>
          </cell>
          <cell r="R86">
            <v>-1.4365685995579081E-2</v>
          </cell>
          <cell r="S86">
            <v>-2.759607915236223E-2</v>
          </cell>
          <cell r="T86">
            <v>-1.100040707282135E-2</v>
          </cell>
          <cell r="U86">
            <v>-3.7366515048028237E-2</v>
          </cell>
          <cell r="V86">
            <v>-3.4212085334474951E-2</v>
          </cell>
          <cell r="W86">
            <v>-4.0811929700597216E-2</v>
          </cell>
          <cell r="X86">
            <v>-8.5460231720318969E-2</v>
          </cell>
          <cell r="Y86">
            <v>-2.2557853080175216E-2</v>
          </cell>
          <cell r="Z86">
            <v>2.8669038238217093E-3</v>
          </cell>
          <cell r="AA86">
            <v>-1.1458851010631932E-2</v>
          </cell>
          <cell r="AB86">
            <v>9.6089559823796522E-3</v>
          </cell>
          <cell r="AC86">
            <v>1.0398168559166643E-2</v>
          </cell>
          <cell r="AD86">
            <v>3.3774669698792503E-2</v>
          </cell>
          <cell r="AE86">
            <v>4.7205530326850653E-2</v>
          </cell>
          <cell r="AF86">
            <v>1.4073933814580331E-2</v>
          </cell>
          <cell r="AG86">
            <v>2.2140166612151457E-2</v>
          </cell>
          <cell r="AH86">
            <v>8.6308828597873033E-3</v>
          </cell>
          <cell r="AI86">
            <v>2.2176915551458509E-2</v>
          </cell>
          <cell r="AJ86">
            <v>3.5018249144146918E-2</v>
          </cell>
          <cell r="AK86">
            <v>1.8986618080206186E-2</v>
          </cell>
          <cell r="AL86">
            <v>-1.2520722562319397E-2</v>
          </cell>
          <cell r="AM86">
            <v>-1.6920706169814226E-2</v>
          </cell>
          <cell r="AN86">
            <v>-2.0313269742737505E-2</v>
          </cell>
          <cell r="AO86">
            <v>-3.7665391415350302E-2</v>
          </cell>
          <cell r="AP86">
            <v>-4.2870800691126643E-2</v>
          </cell>
          <cell r="AQ86">
            <v>-2.3771811642660068E-2</v>
          </cell>
          <cell r="AR86">
            <v>-2.3771807551383972E-2</v>
          </cell>
          <cell r="AS86">
            <v>-2.3771807551383972E-2</v>
          </cell>
          <cell r="AT86">
            <v>-2.3771807551383972E-2</v>
          </cell>
          <cell r="AU86">
            <v>-2.3771807551383972E-2</v>
          </cell>
          <cell r="AV86">
            <v>-2.3771807551383972E-2</v>
          </cell>
          <cell r="AW86">
            <v>-2.3771807551383972E-2</v>
          </cell>
          <cell r="AX86">
            <v>-2.3771807551383972E-2</v>
          </cell>
          <cell r="AY86">
            <v>-2.3771807551383972E-2</v>
          </cell>
          <cell r="AZ86">
            <v>-2.3771807551383972E-2</v>
          </cell>
          <cell r="BA86">
            <v>-2.3771807551383972E-2</v>
          </cell>
          <cell r="BB86">
            <v>-2.3771807551383972E-2</v>
          </cell>
          <cell r="BC86">
            <v>-2.3771807551383972E-2</v>
          </cell>
          <cell r="BD86">
            <v>-2.3771807551383972E-2</v>
          </cell>
          <cell r="BE86">
            <v>-2.3771807551383972E-2</v>
          </cell>
          <cell r="BF86">
            <v>-2.3771807551383972E-2</v>
          </cell>
          <cell r="BG86">
            <v>-2.3771807551383972E-2</v>
          </cell>
          <cell r="BH86">
            <v>-2.3771807551383972E-2</v>
          </cell>
          <cell r="BI86">
            <v>-2.3771807551383972E-2</v>
          </cell>
          <cell r="BJ86">
            <v>-2.3771807551383972E-2</v>
          </cell>
        </row>
        <row r="87">
          <cell r="B87">
            <v>75</v>
          </cell>
          <cell r="C87" t="str">
            <v xml:space="preserve">    Depósitos de Exigibilidad Inmediata</v>
          </cell>
          <cell r="P87">
            <v>1.3455532716432683E-2</v>
          </cell>
          <cell r="Q87">
            <v>1.6169958786675986E-2</v>
          </cell>
          <cell r="R87">
            <v>1.8601165163726341E-2</v>
          </cell>
          <cell r="S87">
            <v>5.6139103465469575E-3</v>
          </cell>
          <cell r="T87">
            <v>2.4890562509443104E-2</v>
          </cell>
          <cell r="U87">
            <v>-5.8039765439832358E-6</v>
          </cell>
          <cell r="V87">
            <v>-3.2581982410489485E-3</v>
          </cell>
          <cell r="W87">
            <v>-1.7158925265997049E-3</v>
          </cell>
          <cell r="X87">
            <v>-5.0196310850386672E-2</v>
          </cell>
          <cell r="Y87">
            <v>-5.4015248207611721E-3</v>
          </cell>
          <cell r="Z87">
            <v>1.5400578398644782E-2</v>
          </cell>
          <cell r="AA87">
            <v>-7.0863631154022833E-3</v>
          </cell>
          <cell r="AB87">
            <v>1.8679873117552037E-2</v>
          </cell>
          <cell r="AC87">
            <v>1.767616046237519E-2</v>
          </cell>
          <cell r="AD87">
            <v>3.7835489243885134E-2</v>
          </cell>
          <cell r="AE87">
            <v>5.3472254084632076E-2</v>
          </cell>
          <cell r="AF87">
            <v>2.2613758935542183E-2</v>
          </cell>
          <cell r="AG87">
            <v>3.9240108056879719E-2</v>
          </cell>
          <cell r="AH87">
            <v>3.2363614895118298E-2</v>
          </cell>
          <cell r="AI87">
            <v>3.600424753343523E-2</v>
          </cell>
          <cell r="AJ87">
            <v>3.6817142868093289E-2</v>
          </cell>
          <cell r="AK87">
            <v>3.3976860555354871E-2</v>
          </cell>
          <cell r="AL87">
            <v>9.7353776631219358E-3</v>
          </cell>
          <cell r="AM87">
            <v>1.3828133441593005E-2</v>
          </cell>
          <cell r="AN87">
            <v>7.0938164098104939E-3</v>
          </cell>
          <cell r="AO87">
            <v>-9.5785261102265262E-3</v>
          </cell>
          <cell r="AP87">
            <v>-1.9366467947357968E-2</v>
          </cell>
          <cell r="AQ87">
            <v>-1.4850889374803888E-2</v>
          </cell>
          <cell r="AR87">
            <v>-1.4850884675979614E-2</v>
          </cell>
          <cell r="AS87">
            <v>-1.4850884675979614E-2</v>
          </cell>
          <cell r="AT87">
            <v>-1.4850884675979614E-2</v>
          </cell>
          <cell r="AU87">
            <v>-1.4850884675979614E-2</v>
          </cell>
          <cell r="AV87">
            <v>-1.4850884675979614E-2</v>
          </cell>
          <cell r="AW87">
            <v>-1.4850884675979614E-2</v>
          </cell>
          <cell r="AX87">
            <v>-1.4850884675979614E-2</v>
          </cell>
          <cell r="AY87">
            <v>-1.4850884675979614E-2</v>
          </cell>
          <cell r="AZ87">
            <v>-1.4850884675979614E-2</v>
          </cell>
          <cell r="BA87">
            <v>-1.4850884675979614E-2</v>
          </cell>
          <cell r="BB87">
            <v>-1.4850884675979614E-2</v>
          </cell>
          <cell r="BC87">
            <v>-1.4850884675979614E-2</v>
          </cell>
          <cell r="BD87">
            <v>-1.4850884675979614E-2</v>
          </cell>
          <cell r="BE87">
            <v>-1.4850884675979614E-2</v>
          </cell>
          <cell r="BF87">
            <v>-1.4850884675979614E-2</v>
          </cell>
          <cell r="BG87">
            <v>-1.4850884675979614E-2</v>
          </cell>
          <cell r="BH87">
            <v>-1.4850884675979614E-2</v>
          </cell>
          <cell r="BI87">
            <v>-1.4850884675979614E-2</v>
          </cell>
          <cell r="BJ87">
            <v>-1.4850884675979614E-2</v>
          </cell>
        </row>
        <row r="88">
          <cell r="B88">
            <v>76</v>
          </cell>
          <cell r="C88" t="str">
            <v xml:space="preserve">    Depósitos a Plazo</v>
          </cell>
          <cell r="P88">
            <v>-3.0964556209713667E-2</v>
          </cell>
          <cell r="Q88">
            <v>-4.5836874621034807E-2</v>
          </cell>
          <cell r="R88">
            <v>-3.1661101918681045E-2</v>
          </cell>
          <cell r="S88">
            <v>-3.188877522668801E-2</v>
          </cell>
          <cell r="T88">
            <v>-3.2468777042134231E-2</v>
          </cell>
          <cell r="U88">
            <v>-3.3937634108245587E-2</v>
          </cell>
          <cell r="V88">
            <v>-2.8512634406814868E-2</v>
          </cell>
          <cell r="W88">
            <v>-3.5028963347828304E-2</v>
          </cell>
          <cell r="X88">
            <v>-3.0723680795896199E-2</v>
          </cell>
          <cell r="Y88">
            <v>-1.570260410024564E-2</v>
          </cell>
          <cell r="Z88">
            <v>-1.3449010003054304E-2</v>
          </cell>
          <cell r="AA88">
            <v>-3.8116575801249025E-3</v>
          </cell>
          <cell r="AB88">
            <v>-8.1041126554762116E-3</v>
          </cell>
          <cell r="AC88">
            <v>-4.135026081688184E-3</v>
          </cell>
          <cell r="AD88">
            <v>-5.8035667957239828E-3</v>
          </cell>
          <cell r="AE88">
            <v>-7.6441930618721815E-3</v>
          </cell>
          <cell r="AF88">
            <v>-8.1705262820385149E-3</v>
          </cell>
          <cell r="AG88">
            <v>-1.604369462000986E-2</v>
          </cell>
          <cell r="AH88">
            <v>-1.9802749951396942E-2</v>
          </cell>
          <cell r="AI88">
            <v>-1.2366307857013759E-2</v>
          </cell>
          <cell r="AJ88">
            <v>-2.5848388555009538E-4</v>
          </cell>
          <cell r="AK88">
            <v>-1.2533865065906757E-2</v>
          </cell>
          <cell r="AL88">
            <v>-1.8370697880736794E-2</v>
          </cell>
          <cell r="AM88">
            <v>-2.4521555002134793E-2</v>
          </cell>
          <cell r="AN88">
            <v>-2.397526490838417E-2</v>
          </cell>
          <cell r="AO88">
            <v>-2.4518813453526286E-2</v>
          </cell>
          <cell r="AP88">
            <v>-2.5688639380040429E-2</v>
          </cell>
          <cell r="AQ88">
            <v>-1.0560539332107113E-2</v>
          </cell>
          <cell r="AR88">
            <v>-1.05605348944664E-2</v>
          </cell>
          <cell r="AS88">
            <v>-1.05605348944664E-2</v>
          </cell>
          <cell r="AT88">
            <v>-1.05605348944664E-2</v>
          </cell>
          <cell r="AU88">
            <v>-1.05605348944664E-2</v>
          </cell>
          <cell r="AV88">
            <v>-1.05605348944664E-2</v>
          </cell>
          <cell r="AW88">
            <v>-1.05605348944664E-2</v>
          </cell>
          <cell r="AX88">
            <v>-1.05605348944664E-2</v>
          </cell>
          <cell r="AY88">
            <v>-1.05605348944664E-2</v>
          </cell>
          <cell r="AZ88">
            <v>-1.05605348944664E-2</v>
          </cell>
          <cell r="BA88">
            <v>-1.05605348944664E-2</v>
          </cell>
          <cell r="BB88">
            <v>-1.05605348944664E-2</v>
          </cell>
          <cell r="BC88">
            <v>-1.05605348944664E-2</v>
          </cell>
          <cell r="BD88">
            <v>-1.05605348944664E-2</v>
          </cell>
          <cell r="BE88">
            <v>-1.05605348944664E-2</v>
          </cell>
          <cell r="BF88">
            <v>-1.05605348944664E-2</v>
          </cell>
          <cell r="BG88">
            <v>-1.05605348944664E-2</v>
          </cell>
          <cell r="BH88">
            <v>-1.05605348944664E-2</v>
          </cell>
          <cell r="BI88">
            <v>-1.05605348944664E-2</v>
          </cell>
          <cell r="BJ88">
            <v>-1.05605348944664E-2</v>
          </cell>
        </row>
        <row r="89">
          <cell r="B89">
            <v>77</v>
          </cell>
          <cell r="C89" t="str">
            <v xml:space="preserve">    Títulos de Crédito Emitidos</v>
          </cell>
          <cell r="P89">
            <v>9.4020871293197389E-3</v>
          </cell>
          <cell r="Q89">
            <v>1.0770407866088474E-2</v>
          </cell>
          <cell r="R89">
            <v>-1.3057492406244042E-3</v>
          </cell>
          <cell r="S89">
            <v>-1.3212142722211148E-3</v>
          </cell>
          <cell r="T89">
            <v>-3.4221925401302922E-3</v>
          </cell>
          <cell r="U89">
            <v>-3.4230769632385763E-3</v>
          </cell>
          <cell r="V89">
            <v>-2.4412526866110645E-3</v>
          </cell>
          <cell r="W89">
            <v>-4.0670738261691583E-3</v>
          </cell>
          <cell r="X89">
            <v>-4.5402400740360768E-3</v>
          </cell>
          <cell r="Y89">
            <v>-1.4537241591684319E-3</v>
          </cell>
          <cell r="Z89">
            <v>9.1533542823132169E-4</v>
          </cell>
          <cell r="AA89">
            <v>-5.6083031510487102E-4</v>
          </cell>
          <cell r="AB89">
            <v>-9.6680447969627048E-4</v>
          </cell>
          <cell r="AC89">
            <v>-3.1429658215203285E-3</v>
          </cell>
          <cell r="AD89">
            <v>1.7427472506313171E-3</v>
          </cell>
          <cell r="AE89">
            <v>1.3774693040907934E-3</v>
          </cell>
          <cell r="AF89">
            <v>-3.6929883892327514E-4</v>
          </cell>
          <cell r="AG89">
            <v>-1.0562468247184709E-3</v>
          </cell>
          <cell r="AH89">
            <v>-3.9299820839341013E-3</v>
          </cell>
          <cell r="AI89">
            <v>-1.4610241249630382E-3</v>
          </cell>
          <cell r="AJ89">
            <v>-1.5404098383963796E-3</v>
          </cell>
          <cell r="AK89">
            <v>-2.4563774092417959E-3</v>
          </cell>
          <cell r="AL89">
            <v>-3.8854023447046082E-3</v>
          </cell>
          <cell r="AM89">
            <v>-6.2272846092723405E-3</v>
          </cell>
          <cell r="AN89">
            <v>-3.4318212441637602E-3</v>
          </cell>
          <cell r="AO89">
            <v>-3.5680518515974965E-3</v>
          </cell>
          <cell r="AP89">
            <v>2.1843066362717684E-3</v>
          </cell>
          <cell r="AQ89">
            <v>1.6396170642508853E-3</v>
          </cell>
          <cell r="AR89">
            <v>1.6396166756749153E-3</v>
          </cell>
          <cell r="AS89">
            <v>1.6396166756749153E-3</v>
          </cell>
          <cell r="AT89">
            <v>1.6396166756749153E-3</v>
          </cell>
          <cell r="AU89">
            <v>1.6396166756749153E-3</v>
          </cell>
          <cell r="AV89">
            <v>1.6396166756749153E-3</v>
          </cell>
          <cell r="AW89">
            <v>1.6396166756749153E-3</v>
          </cell>
          <cell r="AX89">
            <v>1.6396166756749153E-3</v>
          </cell>
          <cell r="AY89">
            <v>1.6396166756749153E-3</v>
          </cell>
          <cell r="AZ89">
            <v>1.6396166756749153E-3</v>
          </cell>
          <cell r="BA89">
            <v>1.6396166756749153E-3</v>
          </cell>
          <cell r="BB89">
            <v>1.6396166756749153E-3</v>
          </cell>
          <cell r="BC89">
            <v>1.6396166756749153E-3</v>
          </cell>
          <cell r="BD89">
            <v>1.6396166756749153E-3</v>
          </cell>
          <cell r="BE89">
            <v>1.6396166756749153E-3</v>
          </cell>
          <cell r="BF89">
            <v>1.6396166756749153E-3</v>
          </cell>
          <cell r="BG89">
            <v>1.6396166756749153E-3</v>
          </cell>
          <cell r="BH89">
            <v>1.6396166756749153E-3</v>
          </cell>
          <cell r="BI89">
            <v>1.6396166756749153E-3</v>
          </cell>
          <cell r="BJ89">
            <v>1.6396166756749153E-3</v>
          </cell>
        </row>
        <row r="90">
          <cell r="B90">
            <v>78</v>
          </cell>
          <cell r="C90" t="str">
            <v xml:space="preserve">  Préstamos Interbancarios y de Otros Organismos</v>
          </cell>
          <cell r="P90">
            <v>-4.3664116932609874E-3</v>
          </cell>
          <cell r="Q90">
            <v>-1.6843827988650202E-2</v>
          </cell>
          <cell r="R90">
            <v>-6.1413999022035745E-3</v>
          </cell>
          <cell r="S90">
            <v>-1.0159330942658196E-2</v>
          </cell>
          <cell r="T90">
            <v>-4.0743456258396007E-3</v>
          </cell>
          <cell r="U90">
            <v>-5.2866418441573741E-3</v>
          </cell>
          <cell r="V90">
            <v>-1.2356648838052863E-2</v>
          </cell>
          <cell r="W90">
            <v>-5.3991808394116929E-3</v>
          </cell>
          <cell r="X90">
            <v>1.202242705160856E-3</v>
          </cell>
          <cell r="Y90">
            <v>-1.616833302284508E-3</v>
          </cell>
          <cell r="Z90">
            <v>3.0101320938393308E-3</v>
          </cell>
          <cell r="AA90">
            <v>-1.2549649397767464E-2</v>
          </cell>
          <cell r="AB90">
            <v>-5.34840280936273E-3</v>
          </cell>
          <cell r="AC90">
            <v>-5.314195978540279E-3</v>
          </cell>
          <cell r="AD90">
            <v>-4.9687783709711185E-4</v>
          </cell>
          <cell r="AE90">
            <v>-1.7317520025621286E-2</v>
          </cell>
          <cell r="AF90">
            <v>-2.6786188361687842E-3</v>
          </cell>
          <cell r="AG90">
            <v>1.6768736121079621E-2</v>
          </cell>
          <cell r="AH90">
            <v>5.6025794095275836E-3</v>
          </cell>
          <cell r="AI90">
            <v>-5.5330985146547634E-3</v>
          </cell>
          <cell r="AJ90">
            <v>-6.5679791024500049E-3</v>
          </cell>
          <cell r="AK90">
            <v>1.5376340319341736E-4</v>
          </cell>
          <cell r="AL90">
            <v>3.6413811158515358E-3</v>
          </cell>
          <cell r="AM90">
            <v>2.4813947505929759E-2</v>
          </cell>
          <cell r="AN90">
            <v>5.8600330868383062E-3</v>
          </cell>
          <cell r="AO90">
            <v>1.3823579433563481E-2</v>
          </cell>
          <cell r="AP90">
            <v>1.2273299073979222E-2</v>
          </cell>
          <cell r="AQ90">
            <v>1.0099417824645279E-2</v>
          </cell>
          <cell r="AR90">
            <v>1.0099411010742187E-2</v>
          </cell>
          <cell r="AS90">
            <v>1.0099411010742187E-2</v>
          </cell>
          <cell r="AT90">
            <v>1.0099411010742187E-2</v>
          </cell>
          <cell r="AU90">
            <v>1.0099411010742187E-2</v>
          </cell>
          <cell r="AV90">
            <v>1.0099411010742187E-2</v>
          </cell>
          <cell r="AW90">
            <v>1.0099411010742187E-2</v>
          </cell>
          <cell r="AX90">
            <v>1.0099411010742187E-2</v>
          </cell>
          <cell r="AY90">
            <v>1.0099411010742187E-2</v>
          </cell>
          <cell r="AZ90">
            <v>1.0099411010742187E-2</v>
          </cell>
          <cell r="BA90">
            <v>1.0099411010742187E-2</v>
          </cell>
          <cell r="BB90">
            <v>1.0099411010742187E-2</v>
          </cell>
          <cell r="BC90">
            <v>1.0099411010742187E-2</v>
          </cell>
          <cell r="BD90">
            <v>1.0099411010742187E-2</v>
          </cell>
          <cell r="BE90">
            <v>1.0099411010742187E-2</v>
          </cell>
          <cell r="BF90">
            <v>1.0099411010742187E-2</v>
          </cell>
          <cell r="BG90">
            <v>1.0099411010742187E-2</v>
          </cell>
          <cell r="BH90">
            <v>1.0099411010742187E-2</v>
          </cell>
          <cell r="BI90">
            <v>1.0099411010742187E-2</v>
          </cell>
          <cell r="BJ90">
            <v>1.0099411010742187E-2</v>
          </cell>
        </row>
        <row r="91">
          <cell r="B91">
            <v>79</v>
          </cell>
          <cell r="C91" t="str">
            <v xml:space="preserve">    De Exigibilidad Inmediata</v>
          </cell>
          <cell r="P91">
            <v>-3.3419870001640713E-3</v>
          </cell>
          <cell r="Q91">
            <v>-1.6459929969488217E-2</v>
          </cell>
          <cell r="R91">
            <v>-1.9796244134730329E-3</v>
          </cell>
          <cell r="S91">
            <v>-2.1277958078600858E-2</v>
          </cell>
          <cell r="T91">
            <v>-9.0422613918145558E-4</v>
          </cell>
          <cell r="U91">
            <v>-1.1832784893849877E-3</v>
          </cell>
          <cell r="V91">
            <v>-1.0083263017190827E-2</v>
          </cell>
          <cell r="W91">
            <v>-5.1351841674480304E-3</v>
          </cell>
          <cell r="X91">
            <v>2.9465416711120175E-3</v>
          </cell>
          <cell r="Y91">
            <v>1.2322496216373023E-3</v>
          </cell>
          <cell r="Z91">
            <v>7.797727997470966E-3</v>
          </cell>
          <cell r="AA91">
            <v>-9.7765692882955547E-3</v>
          </cell>
          <cell r="AB91">
            <v>-3.7348759572173231E-3</v>
          </cell>
          <cell r="AC91">
            <v>-1.180812345311697E-3</v>
          </cell>
          <cell r="AD91">
            <v>2.7619206285219478E-4</v>
          </cell>
          <cell r="AE91">
            <v>-1.057100948431867E-3</v>
          </cell>
          <cell r="AF91">
            <v>-1.2313410793505001E-3</v>
          </cell>
          <cell r="AG91">
            <v>1.7154307335630344E-2</v>
          </cell>
          <cell r="AH91">
            <v>4.7396498261964258E-3</v>
          </cell>
          <cell r="AI91">
            <v>-9.6356230263492867E-5</v>
          </cell>
          <cell r="AJ91">
            <v>-3.4715379508550716E-3</v>
          </cell>
          <cell r="AK91">
            <v>1.0049565764370738E-3</v>
          </cell>
          <cell r="AL91">
            <v>1.4997183058590713E-3</v>
          </cell>
          <cell r="AM91">
            <v>7.190004403521911E-3</v>
          </cell>
          <cell r="AN91">
            <v>7.2747411520176688E-3</v>
          </cell>
          <cell r="AO91">
            <v>1.2195701722318658E-2</v>
          </cell>
          <cell r="AP91">
            <v>1.4550785971078527E-2</v>
          </cell>
          <cell r="AQ91">
            <v>1.2511031250315323E-2</v>
          </cell>
          <cell r="AR91">
            <v>1.2511029839515686E-2</v>
          </cell>
          <cell r="AS91">
            <v>1.2511029839515686E-2</v>
          </cell>
          <cell r="AT91">
            <v>1.2511029839515686E-2</v>
          </cell>
          <cell r="AU91">
            <v>1.2511029839515686E-2</v>
          </cell>
          <cell r="AV91">
            <v>1.2511029839515686E-2</v>
          </cell>
          <cell r="AW91">
            <v>1.2511029839515686E-2</v>
          </cell>
          <cell r="AX91">
            <v>1.2511029839515686E-2</v>
          </cell>
          <cell r="AY91">
            <v>1.2511029839515686E-2</v>
          </cell>
          <cell r="AZ91">
            <v>1.2511029839515686E-2</v>
          </cell>
          <cell r="BA91">
            <v>1.2511029839515686E-2</v>
          </cell>
          <cell r="BB91">
            <v>1.2511029839515686E-2</v>
          </cell>
          <cell r="BC91">
            <v>1.2511029839515686E-2</v>
          </cell>
          <cell r="BD91">
            <v>1.2511029839515686E-2</v>
          </cell>
          <cell r="BE91">
            <v>1.2511029839515686E-2</v>
          </cell>
          <cell r="BF91">
            <v>1.2511029839515686E-2</v>
          </cell>
          <cell r="BG91">
            <v>1.2511029839515686E-2</v>
          </cell>
          <cell r="BH91">
            <v>1.2511029839515686E-2</v>
          </cell>
          <cell r="BI91">
            <v>1.2511029839515686E-2</v>
          </cell>
          <cell r="BJ91">
            <v>1.2511029839515686E-2</v>
          </cell>
        </row>
        <row r="92">
          <cell r="B92">
            <v>80</v>
          </cell>
          <cell r="C92" t="str">
            <v xml:space="preserve">    De Corto Plazo</v>
          </cell>
          <cell r="P92">
            <v>-6.4914605158419847E-4</v>
          </cell>
          <cell r="Q92">
            <v>-1.1998532914686902E-4</v>
          </cell>
          <cell r="R92">
            <v>-4.162750578531515E-3</v>
          </cell>
          <cell r="S92">
            <v>1.1358123992558413E-2</v>
          </cell>
          <cell r="T92">
            <v>-2.8476236790302804E-3</v>
          </cell>
          <cell r="U92">
            <v>-3.8191002052375203E-3</v>
          </cell>
          <cell r="V92">
            <v>-2.0274826412992348E-3</v>
          </cell>
          <cell r="W92">
            <v>1.4790277405322093E-4</v>
          </cell>
          <cell r="X92">
            <v>-1.2717066731523907E-3</v>
          </cell>
          <cell r="Y92">
            <v>-2.5395526967972003E-3</v>
          </cell>
          <cell r="Z92">
            <v>-4.5445322939706529E-3</v>
          </cell>
          <cell r="AA92">
            <v>-2.6019827491138674E-3</v>
          </cell>
          <cell r="AB92">
            <v>-1.4661240357831213E-3</v>
          </cell>
          <cell r="AC92">
            <v>-3.9975886020264797E-3</v>
          </cell>
          <cell r="AD92">
            <v>-4.6471379622103209E-4</v>
          </cell>
          <cell r="AE92">
            <v>-1.5915129970504788E-2</v>
          </cell>
          <cell r="AF92">
            <v>-9.4736480854155057E-4</v>
          </cell>
          <cell r="AG92">
            <v>2.7494269173271389E-4</v>
          </cell>
          <cell r="AH92">
            <v>1.6408007691095603E-3</v>
          </cell>
          <cell r="AI92">
            <v>-4.8337031612888104E-3</v>
          </cell>
          <cell r="AJ92">
            <v>-2.5954547495754873E-3</v>
          </cell>
          <cell r="AK92">
            <v>-1.3865607558602357E-4</v>
          </cell>
          <cell r="AL92">
            <v>2.6826792861599684E-3</v>
          </cell>
          <cell r="AM92">
            <v>1.8409976802634849E-2</v>
          </cell>
          <cell r="AN92">
            <v>-6.9782687763208541E-4</v>
          </cell>
          <cell r="AO92">
            <v>2.3071869465720032E-3</v>
          </cell>
          <cell r="AP92">
            <v>-1.6541520638172916E-3</v>
          </cell>
          <cell r="AQ92">
            <v>-1.9562345676734094E-3</v>
          </cell>
          <cell r="AR92">
            <v>-1.9562337547540665E-3</v>
          </cell>
          <cell r="AS92">
            <v>-1.9562337547540665E-3</v>
          </cell>
          <cell r="AT92">
            <v>-1.9562337547540665E-3</v>
          </cell>
          <cell r="AU92">
            <v>-1.9562337547540665E-3</v>
          </cell>
          <cell r="AV92">
            <v>-1.9562337547540665E-3</v>
          </cell>
          <cell r="AW92">
            <v>-1.9562337547540665E-3</v>
          </cell>
          <cell r="AX92">
            <v>-1.9562337547540665E-3</v>
          </cell>
          <cell r="AY92">
            <v>-1.9562337547540665E-3</v>
          </cell>
          <cell r="AZ92">
            <v>-1.9562337547540665E-3</v>
          </cell>
          <cell r="BA92">
            <v>-1.9562337547540665E-3</v>
          </cell>
          <cell r="BB92">
            <v>-1.9562337547540665E-3</v>
          </cell>
          <cell r="BC92">
            <v>-1.9562337547540665E-3</v>
          </cell>
          <cell r="BD92">
            <v>-1.9562337547540665E-3</v>
          </cell>
          <cell r="BE92">
            <v>-1.9562337547540665E-3</v>
          </cell>
          <cell r="BF92">
            <v>-1.9562337547540665E-3</v>
          </cell>
          <cell r="BG92">
            <v>-1.9562337547540665E-3</v>
          </cell>
          <cell r="BH92">
            <v>-1.9562337547540665E-3</v>
          </cell>
          <cell r="BI92">
            <v>-1.9562337547540665E-3</v>
          </cell>
          <cell r="BJ92">
            <v>-1.9562337547540665E-3</v>
          </cell>
        </row>
        <row r="93">
          <cell r="B93">
            <v>81</v>
          </cell>
          <cell r="C93" t="str">
            <v xml:space="preserve">    De Largo Plazo</v>
          </cell>
          <cell r="P93">
            <v>-3.752786415127194E-4</v>
          </cell>
          <cell r="Q93">
            <v>-2.6391269001511692E-4</v>
          </cell>
          <cell r="R93">
            <v>9.7508980097076037E-7</v>
          </cell>
          <cell r="S93">
            <v>-2.3949685661575366E-4</v>
          </cell>
          <cell r="T93">
            <v>-3.2249580762786553E-4</v>
          </cell>
          <cell r="U93">
            <v>-2.8426314953486527E-4</v>
          </cell>
          <cell r="V93">
            <v>-2.4590317956279997E-4</v>
          </cell>
          <cell r="W93">
            <v>-4.118994460168791E-4</v>
          </cell>
          <cell r="X93">
            <v>-4.7259229279877132E-4</v>
          </cell>
          <cell r="Y93">
            <v>-3.0953022712460962E-4</v>
          </cell>
          <cell r="Z93">
            <v>-2.4306360966098398E-4</v>
          </cell>
          <cell r="AA93">
            <v>-1.7109736035804141E-4</v>
          </cell>
          <cell r="AB93">
            <v>-1.4740281636228727E-4</v>
          </cell>
          <cell r="AC93">
            <v>-1.3579503120210185E-4</v>
          </cell>
          <cell r="AD93">
            <v>-3.0835610372827345E-4</v>
          </cell>
          <cell r="AE93">
            <v>-3.4528910668463197E-4</v>
          </cell>
          <cell r="AF93">
            <v>-4.999129482767331E-4</v>
          </cell>
          <cell r="AG93">
            <v>-6.6051390628343604E-4</v>
          </cell>
          <cell r="AH93">
            <v>-7.7787118577840467E-4</v>
          </cell>
          <cell r="AI93">
            <v>-6.0303912310246018E-4</v>
          </cell>
          <cell r="AJ93">
            <v>-5.0098640201944695E-4</v>
          </cell>
          <cell r="AK93">
            <v>-7.1253709765763335E-4</v>
          </cell>
          <cell r="AL93">
            <v>-5.4101647616750523E-4</v>
          </cell>
          <cell r="AM93">
            <v>-7.8603370022700333E-4</v>
          </cell>
          <cell r="AN93">
            <v>-7.1688118754727713E-4</v>
          </cell>
          <cell r="AO93">
            <v>-6.7930923532717822E-4</v>
          </cell>
          <cell r="AP93">
            <v>-6.233348332820134E-4</v>
          </cell>
          <cell r="AQ93">
            <v>-4.5537885799664009E-4</v>
          </cell>
          <cell r="AR93">
            <v>-4.5537878759205341E-4</v>
          </cell>
          <cell r="AS93">
            <v>-4.5537878759205341E-4</v>
          </cell>
          <cell r="AT93">
            <v>-4.5537878759205341E-4</v>
          </cell>
          <cell r="AU93">
            <v>-4.5537878759205341E-4</v>
          </cell>
          <cell r="AV93">
            <v>-4.5537878759205341E-4</v>
          </cell>
          <cell r="AW93">
            <v>-4.5537878759205341E-4</v>
          </cell>
          <cell r="AX93">
            <v>-4.5537878759205341E-4</v>
          </cell>
          <cell r="AY93">
            <v>-4.5537878759205341E-4</v>
          </cell>
          <cell r="AZ93">
            <v>-4.5537878759205341E-4</v>
          </cell>
          <cell r="BA93">
            <v>-4.5537878759205341E-4</v>
          </cell>
          <cell r="BB93">
            <v>-4.5537878759205341E-4</v>
          </cell>
          <cell r="BC93">
            <v>-4.5537878759205341E-4</v>
          </cell>
          <cell r="BD93">
            <v>-4.5537878759205341E-4</v>
          </cell>
          <cell r="BE93">
            <v>-4.5537878759205341E-4</v>
          </cell>
          <cell r="BF93">
            <v>-4.5537878759205341E-4</v>
          </cell>
          <cell r="BG93">
            <v>-4.5537878759205341E-4</v>
          </cell>
          <cell r="BH93">
            <v>-4.5537878759205341E-4</v>
          </cell>
          <cell r="BI93">
            <v>-4.5537878759205341E-4</v>
          </cell>
          <cell r="BJ93">
            <v>-4.5537878759205341E-4</v>
          </cell>
        </row>
        <row r="95">
          <cell r="B95" t="str">
            <v>Inversiones en valores</v>
          </cell>
        </row>
        <row r="96">
          <cell r="B96">
            <v>82</v>
          </cell>
          <cell r="C96" t="str">
            <v>Inversiones en Valores</v>
          </cell>
          <cell r="P96">
            <v>1.2852204614327567E-3</v>
          </cell>
          <cell r="Q96">
            <v>-1.3740135374657958E-2</v>
          </cell>
          <cell r="R96">
            <v>8.5589420507575786E-3</v>
          </cell>
          <cell r="S96">
            <v>-4.009323702650891E-3</v>
          </cell>
          <cell r="T96">
            <v>-8.5435591026834512E-3</v>
          </cell>
          <cell r="U96">
            <v>1.986897360805695E-2</v>
          </cell>
          <cell r="V96">
            <v>1.7292847149296131E-3</v>
          </cell>
          <cell r="W96">
            <v>2.8602958744087692E-2</v>
          </cell>
          <cell r="X96">
            <v>1.9553653121871017E-2</v>
          </cell>
          <cell r="Y96">
            <v>1.6321683991298241E-2</v>
          </cell>
          <cell r="Z96">
            <v>3.353022916294579E-3</v>
          </cell>
          <cell r="AA96">
            <v>5.9038990132823654E-3</v>
          </cell>
          <cell r="AB96">
            <v>-5.2599244734615747E-3</v>
          </cell>
          <cell r="AC96">
            <v>-3.3924687717506341E-2</v>
          </cell>
          <cell r="AD96">
            <v>-1.7913095630872899E-2</v>
          </cell>
          <cell r="AE96">
            <v>-9.6846626328728758E-3</v>
          </cell>
          <cell r="AF96">
            <v>-1.6325135601418184E-2</v>
          </cell>
          <cell r="AG96">
            <v>5.1129515781477286E-3</v>
          </cell>
          <cell r="AH96">
            <v>-1.1579689899629653E-2</v>
          </cell>
          <cell r="AI96">
            <v>-1.9451256987160992E-2</v>
          </cell>
          <cell r="AJ96">
            <v>-1.6535458544990778E-2</v>
          </cell>
          <cell r="AK96">
            <v>-6.5338136898651644E-3</v>
          </cell>
          <cell r="AL96">
            <v>6.5928513406115496E-3</v>
          </cell>
          <cell r="AM96">
            <v>2.7928565870138367E-3</v>
          </cell>
          <cell r="AN96">
            <v>2.7923743014463931E-2</v>
          </cell>
          <cell r="AO96">
            <v>7.0211036229107737E-2</v>
          </cell>
          <cell r="AP96">
            <v>7.1626481552358845E-2</v>
          </cell>
          <cell r="AQ96">
            <v>5.8363790733728438E-2</v>
          </cell>
          <cell r="AR96">
            <v>5.8363765478134155E-2</v>
          </cell>
          <cell r="AS96">
            <v>5.8363765478134155E-2</v>
          </cell>
          <cell r="AT96">
            <v>5.8363765478134155E-2</v>
          </cell>
          <cell r="AU96">
            <v>5.8363765478134155E-2</v>
          </cell>
          <cell r="AV96">
            <v>5.8363765478134155E-2</v>
          </cell>
          <cell r="AW96">
            <v>5.8363765478134155E-2</v>
          </cell>
          <cell r="AX96">
            <v>5.8363765478134155E-2</v>
          </cell>
          <cell r="AY96">
            <v>5.8363765478134155E-2</v>
          </cell>
          <cell r="AZ96">
            <v>5.8363765478134155E-2</v>
          </cell>
          <cell r="BA96">
            <v>5.8363765478134155E-2</v>
          </cell>
          <cell r="BB96">
            <v>5.8363765478134155E-2</v>
          </cell>
          <cell r="BC96">
            <v>5.8363765478134155E-2</v>
          </cell>
          <cell r="BD96">
            <v>5.8363765478134155E-2</v>
          </cell>
          <cell r="BE96">
            <v>5.8363765478134155E-2</v>
          </cell>
          <cell r="BF96">
            <v>5.8363765478134155E-2</v>
          </cell>
          <cell r="BG96">
            <v>5.8363765478134155E-2</v>
          </cell>
          <cell r="BH96">
            <v>5.8363765478134155E-2</v>
          </cell>
          <cell r="BI96">
            <v>5.8363765478134155E-2</v>
          </cell>
          <cell r="BJ96">
            <v>5.8363765478134155E-2</v>
          </cell>
        </row>
        <row r="97">
          <cell r="B97">
            <v>83</v>
          </cell>
          <cell r="C97" t="str">
            <v>Titulos para negociar</v>
          </cell>
          <cell r="P97">
            <v>3.1019578425258765E-2</v>
          </cell>
          <cell r="Q97">
            <v>2.9698512497712271E-3</v>
          </cell>
          <cell r="R97">
            <v>2.9170125808069602E-2</v>
          </cell>
          <cell r="S97">
            <v>-1.353952323078611E-3</v>
          </cell>
          <cell r="T97">
            <v>-9.1923314409986245E-3</v>
          </cell>
          <cell r="U97">
            <v>1.6556959999013632E-2</v>
          </cell>
          <cell r="V97">
            <v>1.0575067012533468E-3</v>
          </cell>
          <cell r="W97">
            <v>2.985667327848554E-2</v>
          </cell>
          <cell r="X97">
            <v>1.2127244798203207E-2</v>
          </cell>
          <cell r="Y97">
            <v>8.9419683998725186E-3</v>
          </cell>
          <cell r="Z97">
            <v>8.6542327522728391E-3</v>
          </cell>
          <cell r="AA97">
            <v>7.7582563150477013E-3</v>
          </cell>
          <cell r="AB97">
            <v>-9.6797956277787367E-3</v>
          </cell>
          <cell r="AC97">
            <v>-4.0862058330503964E-2</v>
          </cell>
          <cell r="AD97">
            <v>-2.8613863826098374E-2</v>
          </cell>
          <cell r="AE97">
            <v>-1.4887964301957324E-2</v>
          </cell>
          <cell r="AF97">
            <v>-3.0046725356528942E-2</v>
          </cell>
          <cell r="AG97">
            <v>-1.0886749263536305E-2</v>
          </cell>
          <cell r="AH97">
            <v>-2.6392927266307625E-2</v>
          </cell>
          <cell r="AI97">
            <v>-4.00193728661834E-2</v>
          </cell>
          <cell r="AJ97">
            <v>-2.4245773502755474E-2</v>
          </cell>
          <cell r="AK97">
            <v>-1.9542728285939143E-2</v>
          </cell>
          <cell r="AL97">
            <v>-4.1352942026925688E-3</v>
          </cell>
          <cell r="AM97">
            <v>-4.966709834889782E-3</v>
          </cell>
          <cell r="AN97">
            <v>1.6837360415257491E-2</v>
          </cell>
          <cell r="AO97">
            <v>5.5860949803336696E-2</v>
          </cell>
          <cell r="AP97">
            <v>5.1421939028146985E-2</v>
          </cell>
          <cell r="AQ97">
            <v>5.4162349432305329E-2</v>
          </cell>
          <cell r="AR97">
            <v>5.4162323474884033E-2</v>
          </cell>
          <cell r="AS97">
            <v>5.4162323474884033E-2</v>
          </cell>
          <cell r="AT97">
            <v>5.4162323474884033E-2</v>
          </cell>
          <cell r="AU97">
            <v>5.4162323474884033E-2</v>
          </cell>
          <cell r="AV97">
            <v>5.4162323474884033E-2</v>
          </cell>
          <cell r="AW97">
            <v>5.4162323474884033E-2</v>
          </cell>
          <cell r="AX97">
            <v>5.4162323474884033E-2</v>
          </cell>
          <cell r="AY97">
            <v>5.4162323474884033E-2</v>
          </cell>
          <cell r="AZ97">
            <v>5.4162323474884033E-2</v>
          </cell>
          <cell r="BA97">
            <v>5.4162323474884033E-2</v>
          </cell>
          <cell r="BB97">
            <v>5.4162323474884033E-2</v>
          </cell>
          <cell r="BC97">
            <v>5.4162323474884033E-2</v>
          </cell>
          <cell r="BD97">
            <v>5.4162323474884033E-2</v>
          </cell>
          <cell r="BE97">
            <v>5.4162323474884033E-2</v>
          </cell>
          <cell r="BF97">
            <v>5.4162323474884033E-2</v>
          </cell>
          <cell r="BG97">
            <v>5.4162323474884033E-2</v>
          </cell>
          <cell r="BH97">
            <v>5.4162323474884033E-2</v>
          </cell>
          <cell r="BI97">
            <v>5.4162323474884033E-2</v>
          </cell>
          <cell r="BJ97">
            <v>5.4162323474884033E-2</v>
          </cell>
        </row>
        <row r="98">
          <cell r="B98">
            <v>84</v>
          </cell>
          <cell r="C98" t="str">
            <v>Sin restricción</v>
          </cell>
          <cell r="P98">
            <v>5.6728831738891462E-3</v>
          </cell>
          <cell r="Q98">
            <v>-3.7335975582338601E-2</v>
          </cell>
          <cell r="R98">
            <v>-1.8048547136834792E-2</v>
          </cell>
          <cell r="S98">
            <v>-4.0578510508897332E-2</v>
          </cell>
          <cell r="T98">
            <v>-2.4222655572140844E-2</v>
          </cell>
          <cell r="U98">
            <v>-1.9973826282890461E-2</v>
          </cell>
          <cell r="V98">
            <v>-3.0654346827915232E-2</v>
          </cell>
          <cell r="W98">
            <v>-1.8441024319690916E-2</v>
          </cell>
          <cell r="X98">
            <v>-5.6646607812284484E-2</v>
          </cell>
          <cell r="Y98">
            <v>-2.5061513396939003E-2</v>
          </cell>
          <cell r="Z98">
            <v>-2.4388716382824881E-2</v>
          </cell>
          <cell r="AA98">
            <v>-1.955990104742707E-2</v>
          </cell>
          <cell r="AB98">
            <v>-3.9287390591132496E-3</v>
          </cell>
          <cell r="AC98">
            <v>1.5449263456950371E-3</v>
          </cell>
          <cell r="AD98">
            <v>2.3219542973476736E-2</v>
          </cell>
          <cell r="AE98">
            <v>1.0512316945450271E-2</v>
          </cell>
          <cell r="AF98">
            <v>1.0399783666338877E-2</v>
          </cell>
          <cell r="AG98">
            <v>3.0382473504625841E-2</v>
          </cell>
          <cell r="AH98">
            <v>-7.3911541941083826E-3</v>
          </cell>
          <cell r="AI98">
            <v>-3.1953517924777665E-3</v>
          </cell>
          <cell r="AJ98">
            <v>1.0659341764638541E-2</v>
          </cell>
          <cell r="AK98">
            <v>2.6223027407170883E-3</v>
          </cell>
          <cell r="AL98">
            <v>-2.3667325766630245E-3</v>
          </cell>
          <cell r="AM98">
            <v>-1.376102985495632E-2</v>
          </cell>
          <cell r="AN98">
            <v>-1.5038046990366923E-2</v>
          </cell>
          <cell r="AO98">
            <v>-1.6985897455077663E-2</v>
          </cell>
          <cell r="AP98">
            <v>-1.4910072952378136E-2</v>
          </cell>
          <cell r="AQ98">
            <v>9.6063845695007286E-3</v>
          </cell>
          <cell r="AR98">
            <v>9.606383740901947E-3</v>
          </cell>
          <cell r="AS98">
            <v>9.606383740901947E-3</v>
          </cell>
          <cell r="AT98">
            <v>9.606383740901947E-3</v>
          </cell>
          <cell r="AU98">
            <v>9.606383740901947E-3</v>
          </cell>
          <cell r="AV98">
            <v>9.606383740901947E-3</v>
          </cell>
          <cell r="AW98">
            <v>9.606383740901947E-3</v>
          </cell>
          <cell r="AX98">
            <v>9.606383740901947E-3</v>
          </cell>
          <cell r="AY98">
            <v>9.606383740901947E-3</v>
          </cell>
          <cell r="AZ98">
            <v>9.606383740901947E-3</v>
          </cell>
          <cell r="BA98">
            <v>9.606383740901947E-3</v>
          </cell>
          <cell r="BB98">
            <v>9.606383740901947E-3</v>
          </cell>
          <cell r="BC98">
            <v>9.606383740901947E-3</v>
          </cell>
          <cell r="BD98">
            <v>9.606383740901947E-3</v>
          </cell>
          <cell r="BE98">
            <v>9.606383740901947E-3</v>
          </cell>
          <cell r="BF98">
            <v>9.606383740901947E-3</v>
          </cell>
          <cell r="BG98">
            <v>9.606383740901947E-3</v>
          </cell>
          <cell r="BH98">
            <v>9.606383740901947E-3</v>
          </cell>
          <cell r="BI98">
            <v>9.606383740901947E-3</v>
          </cell>
          <cell r="BJ98">
            <v>9.606383740901947E-3</v>
          </cell>
        </row>
        <row r="99">
          <cell r="B99">
            <v>85</v>
          </cell>
          <cell r="C99" t="str">
            <v>Reportadas</v>
          </cell>
          <cell r="P99">
            <v>-5.4658135054028167E-4</v>
          </cell>
          <cell r="Q99">
            <v>2.6357650103682254E-2</v>
          </cell>
          <cell r="R99">
            <v>8.1955841066964769E-3</v>
          </cell>
          <cell r="S99">
            <v>9.2968735255543611E-3</v>
          </cell>
          <cell r="T99">
            <v>-1.2654484234623384E-2</v>
          </cell>
          <cell r="U99">
            <v>2.1102485368380164E-2</v>
          </cell>
          <cell r="V99">
            <v>4.2293120358781924E-2</v>
          </cell>
          <cell r="W99">
            <v>3.2740115299774705E-2</v>
          </cell>
          <cell r="X99">
            <v>5.5776586301742551E-2</v>
          </cell>
          <cell r="Y99">
            <v>2.93420456478206E-2</v>
          </cell>
          <cell r="Z99">
            <v>2.3989889199897446E-2</v>
          </cell>
          <cell r="AA99">
            <v>3.1146551677466175E-2</v>
          </cell>
          <cell r="AB99">
            <v>-7.5012929470725243E-3</v>
          </cell>
          <cell r="AC99">
            <v>-4.4183359854988155E-2</v>
          </cell>
          <cell r="AD99">
            <v>-3.9946402159122818E-2</v>
          </cell>
          <cell r="AE99">
            <v>-2.3782985915887137E-2</v>
          </cell>
          <cell r="AF99">
            <v>-4.4525485483609364E-2</v>
          </cell>
          <cell r="AG99">
            <v>-4.084395291024602E-2</v>
          </cell>
          <cell r="AH99">
            <v>-3.2962320006543172E-2</v>
          </cell>
          <cell r="AI99">
            <v>-4.0084904040114888E-2</v>
          </cell>
          <cell r="AJ99">
            <v>-4.2758074494502668E-2</v>
          </cell>
          <cell r="AK99">
            <v>-1.8769147435407113E-2</v>
          </cell>
          <cell r="AL99">
            <v>1.4584505608078072E-2</v>
          </cell>
          <cell r="AM99">
            <v>1.9401536085124765E-2</v>
          </cell>
          <cell r="AN99">
            <v>4.6380158241738356E-2</v>
          </cell>
          <cell r="AO99">
            <v>6.0379097143019603E-2</v>
          </cell>
          <cell r="AP99">
            <v>6.4666808640827772E-2</v>
          </cell>
          <cell r="AQ99">
            <v>4.7298528049874874E-2</v>
          </cell>
          <cell r="AR99">
            <v>4.7298520803451538E-2</v>
          </cell>
          <cell r="AS99">
            <v>4.7298520803451538E-2</v>
          </cell>
          <cell r="AT99">
            <v>4.7298520803451538E-2</v>
          </cell>
          <cell r="AU99">
            <v>4.7298520803451538E-2</v>
          </cell>
          <cell r="AV99">
            <v>4.7298520803451538E-2</v>
          </cell>
          <cell r="AW99">
            <v>4.7298520803451538E-2</v>
          </cell>
          <cell r="AX99">
            <v>4.7298520803451538E-2</v>
          </cell>
          <cell r="AY99">
            <v>4.7298520803451538E-2</v>
          </cell>
          <cell r="AZ99">
            <v>4.7298520803451538E-2</v>
          </cell>
          <cell r="BA99">
            <v>4.7298520803451538E-2</v>
          </cell>
          <cell r="BB99">
            <v>4.7298520803451538E-2</v>
          </cell>
          <cell r="BC99">
            <v>4.7298520803451538E-2</v>
          </cell>
          <cell r="BD99">
            <v>4.7298520803451538E-2</v>
          </cell>
          <cell r="BE99">
            <v>4.7298520803451538E-2</v>
          </cell>
          <cell r="BF99">
            <v>4.7298520803451538E-2</v>
          </cell>
          <cell r="BG99">
            <v>4.7298520803451538E-2</v>
          </cell>
          <cell r="BH99">
            <v>4.7298520803451538E-2</v>
          </cell>
          <cell r="BI99">
            <v>4.7298520803451538E-2</v>
          </cell>
          <cell r="BJ99">
            <v>4.7298520803451538E-2</v>
          </cell>
        </row>
        <row r="100">
          <cell r="B100">
            <v>86</v>
          </cell>
          <cell r="C100" t="str">
            <v>En Préstamo o Garantía</v>
          </cell>
          <cell r="P100">
            <v>2.5893276601909893E-2</v>
          </cell>
          <cell r="Q100">
            <v>1.3948176728427596E-2</v>
          </cell>
          <cell r="R100">
            <v>3.902308883820791E-2</v>
          </cell>
          <cell r="S100">
            <v>2.9927684660264367E-2</v>
          </cell>
          <cell r="T100">
            <v>2.768480836576559E-2</v>
          </cell>
          <cell r="U100">
            <v>1.5428300913523922E-2</v>
          </cell>
          <cell r="V100">
            <v>-1.058126682961337E-2</v>
          </cell>
          <cell r="W100">
            <v>1.5557582298401741E-2</v>
          </cell>
          <cell r="X100">
            <v>1.2997266308745106E-2</v>
          </cell>
          <cell r="Y100">
            <v>4.6614361489909356E-3</v>
          </cell>
          <cell r="Z100">
            <v>9.0530599352002736E-3</v>
          </cell>
          <cell r="AA100">
            <v>-3.8283943149913929E-3</v>
          </cell>
          <cell r="AB100">
            <v>1.7502363784070649E-3</v>
          </cell>
          <cell r="AC100">
            <v>1.7763751787891469E-3</v>
          </cell>
          <cell r="AD100">
            <v>-1.1887004640452288E-2</v>
          </cell>
          <cell r="AE100">
            <v>-1.6172953315204686E-3</v>
          </cell>
          <cell r="AF100">
            <v>4.0789764607415124E-3</v>
          </cell>
          <cell r="AG100">
            <v>-4.2526985791615374E-4</v>
          </cell>
          <cell r="AH100">
            <v>1.396054693434394E-2</v>
          </cell>
          <cell r="AI100">
            <v>3.2608829664092787E-3</v>
          </cell>
          <cell r="AJ100">
            <v>7.8529592271086718E-3</v>
          </cell>
          <cell r="AK100">
            <v>-3.3958835912491353E-3</v>
          </cell>
          <cell r="AL100">
            <v>-1.6353067234107604E-2</v>
          </cell>
          <cell r="AM100">
            <v>-1.0607216065058253E-2</v>
          </cell>
          <cell r="AN100">
            <v>-1.4504750836113987E-2</v>
          </cell>
          <cell r="AO100">
            <v>1.2467750115394756E-2</v>
          </cell>
          <cell r="AP100">
            <v>1.6652033396973506E-3</v>
          </cell>
          <cell r="AQ100">
            <v>-2.742563187070314E-3</v>
          </cell>
          <cell r="AR100">
            <v>-2.7425624430179596E-3</v>
          </cell>
          <cell r="AS100">
            <v>-2.7425624430179596E-3</v>
          </cell>
          <cell r="AT100">
            <v>-2.7425624430179596E-3</v>
          </cell>
          <cell r="AU100">
            <v>-2.7425624430179596E-3</v>
          </cell>
          <cell r="AV100">
            <v>-2.7425624430179596E-3</v>
          </cell>
          <cell r="AW100">
            <v>-2.7425624430179596E-3</v>
          </cell>
          <cell r="AX100">
            <v>-2.7425624430179596E-3</v>
          </cell>
          <cell r="AY100">
            <v>-2.7425624430179596E-3</v>
          </cell>
          <cell r="AZ100">
            <v>-2.7425624430179596E-3</v>
          </cell>
          <cell r="BA100">
            <v>-2.7425624430179596E-3</v>
          </cell>
          <cell r="BB100">
            <v>-2.7425624430179596E-3</v>
          </cell>
          <cell r="BC100">
            <v>-2.7425624430179596E-3</v>
          </cell>
          <cell r="BD100">
            <v>-2.7425624430179596E-3</v>
          </cell>
          <cell r="BE100">
            <v>-2.7425624430179596E-3</v>
          </cell>
          <cell r="BF100">
            <v>-2.7425624430179596E-3</v>
          </cell>
          <cell r="BG100">
            <v>-2.7425624430179596E-3</v>
          </cell>
          <cell r="BH100">
            <v>-2.7425624430179596E-3</v>
          </cell>
          <cell r="BI100">
            <v>-2.7425624430179596E-3</v>
          </cell>
          <cell r="BJ100">
            <v>-2.7425624430179596E-3</v>
          </cell>
        </row>
        <row r="101">
          <cell r="B101">
            <v>87</v>
          </cell>
          <cell r="C101" t="str">
            <v>Titulos disponibles para la venta</v>
          </cell>
          <cell r="P101">
            <v>-2.8777121267267031E-2</v>
          </cell>
          <cell r="Q101">
            <v>-1.5908050761264794E-2</v>
          </cell>
          <cell r="R101">
            <v>-2.0260837294806724E-2</v>
          </cell>
          <cell r="S101">
            <v>-1.609057124127955E-3</v>
          </cell>
          <cell r="T101">
            <v>1.5449510128888316E-3</v>
          </cell>
          <cell r="U101">
            <v>4.2207853925493449E-3</v>
          </cell>
          <cell r="V101">
            <v>1.0972923437418403E-3</v>
          </cell>
          <cell r="W101">
            <v>-5.756903336560093E-4</v>
          </cell>
          <cell r="X101">
            <v>8.2656288174742104E-3</v>
          </cell>
          <cell r="Y101">
            <v>7.4783473889035307E-3</v>
          </cell>
          <cell r="Z101">
            <v>-5.4053117761446445E-3</v>
          </cell>
          <cell r="AA101">
            <v>-2.0565693081983638E-3</v>
          </cell>
          <cell r="AB101">
            <v>4.210569888442664E-3</v>
          </cell>
          <cell r="AC101">
            <v>6.2695624350638801E-3</v>
          </cell>
          <cell r="AD101">
            <v>1.0257950744270633E-2</v>
          </cell>
          <cell r="AE101">
            <v>4.3691337966796084E-3</v>
          </cell>
          <cell r="AF101">
            <v>1.3347176312866291E-2</v>
          </cell>
          <cell r="AG101">
            <v>1.5619383782123006E-2</v>
          </cell>
          <cell r="AH101">
            <v>1.505339637069246E-2</v>
          </cell>
          <cell r="AI101">
            <v>2.0161348762279666E-2</v>
          </cell>
          <cell r="AJ101">
            <v>7.4761441271245926E-3</v>
          </cell>
          <cell r="AK101">
            <v>1.3066072516807248E-2</v>
          </cell>
          <cell r="AL101">
            <v>1.1244404675881448E-2</v>
          </cell>
          <cell r="AM101">
            <v>8.6598196436853958E-3</v>
          </cell>
          <cell r="AN101">
            <v>1.1937125028645856E-2</v>
          </cell>
          <cell r="AO101">
            <v>1.584221093487144E-2</v>
          </cell>
          <cell r="AP101">
            <v>2.1887285271704207E-2</v>
          </cell>
          <cell r="AQ101">
            <v>5.6389834911449582E-3</v>
          </cell>
          <cell r="AR101">
            <v>5.6389831006526947E-3</v>
          </cell>
          <cell r="AS101">
            <v>5.6389831006526947E-3</v>
          </cell>
          <cell r="AT101">
            <v>5.6389831006526947E-3</v>
          </cell>
          <cell r="AU101">
            <v>5.6389831006526947E-3</v>
          </cell>
          <cell r="AV101">
            <v>5.6389831006526947E-3</v>
          </cell>
          <cell r="AW101">
            <v>5.6389831006526947E-3</v>
          </cell>
          <cell r="AX101">
            <v>5.6389831006526947E-3</v>
          </cell>
          <cell r="AY101">
            <v>5.6389831006526947E-3</v>
          </cell>
          <cell r="AZ101">
            <v>5.6389831006526947E-3</v>
          </cell>
          <cell r="BA101">
            <v>5.6389831006526947E-3</v>
          </cell>
          <cell r="BB101">
            <v>5.6389831006526947E-3</v>
          </cell>
          <cell r="BC101">
            <v>5.6389831006526947E-3</v>
          </cell>
          <cell r="BD101">
            <v>5.6389831006526947E-3</v>
          </cell>
          <cell r="BE101">
            <v>5.6389831006526947E-3</v>
          </cell>
          <cell r="BF101">
            <v>5.6389831006526947E-3</v>
          </cell>
          <cell r="BG101">
            <v>5.6389831006526947E-3</v>
          </cell>
          <cell r="BH101">
            <v>5.6389831006526947E-3</v>
          </cell>
          <cell r="BI101">
            <v>5.6389831006526947E-3</v>
          </cell>
          <cell r="BJ101">
            <v>5.6389831006526947E-3</v>
          </cell>
        </row>
        <row r="102">
          <cell r="B102">
            <v>88</v>
          </cell>
          <cell r="C102" t="str">
            <v>Sin restricción</v>
          </cell>
          <cell r="P102">
            <v>3.2873682612450019E-3</v>
          </cell>
          <cell r="Q102">
            <v>-2.0657424138839274E-2</v>
          </cell>
          <cell r="R102">
            <v>-6.3139535733152969E-3</v>
          </cell>
          <cell r="S102">
            <v>-1.2446827135589096E-2</v>
          </cell>
          <cell r="T102">
            <v>-1.3760418967733938E-2</v>
          </cell>
          <cell r="U102">
            <v>-2.8005861645332315E-3</v>
          </cell>
          <cell r="V102">
            <v>-1.7295289220525235E-2</v>
          </cell>
          <cell r="W102">
            <v>-2.1119033050935571E-2</v>
          </cell>
          <cell r="X102">
            <v>-2.6593719970779618E-2</v>
          </cell>
          <cell r="Y102">
            <v>9.9203852751377428E-3</v>
          </cell>
          <cell r="Z102">
            <v>1.749298666783302E-2</v>
          </cell>
          <cell r="AA102">
            <v>4.9803116025469718E-3</v>
          </cell>
          <cell r="AB102">
            <v>1.2006929554273186E-2</v>
          </cell>
          <cell r="AC102">
            <v>1.6659681528417236E-2</v>
          </cell>
          <cell r="AD102">
            <v>1.3947507996742051E-2</v>
          </cell>
          <cell r="AE102">
            <v>1.7902924038207663E-2</v>
          </cell>
          <cell r="AF102">
            <v>6.2207701403158393E-3</v>
          </cell>
          <cell r="AG102">
            <v>3.2302032547647033E-3</v>
          </cell>
          <cell r="AH102">
            <v>7.1749512008822645E-3</v>
          </cell>
          <cell r="AI102">
            <v>2.6634552209711254E-3</v>
          </cell>
          <cell r="AJ102">
            <v>-1.8103037363060154E-3</v>
          </cell>
          <cell r="AK102">
            <v>1.4128254937392747E-3</v>
          </cell>
          <cell r="AL102">
            <v>-5.7923629652218284E-3</v>
          </cell>
          <cell r="AM102">
            <v>1.5258001837813513E-2</v>
          </cell>
          <cell r="AN102">
            <v>1.2400361061141441E-2</v>
          </cell>
          <cell r="AO102">
            <v>2.0529376922012007E-2</v>
          </cell>
          <cell r="AP102">
            <v>2.3074519295110115E-2</v>
          </cell>
          <cell r="AQ102">
            <v>1.0885418574462954E-2</v>
          </cell>
          <cell r="AR102">
            <v>1.0885417461395264E-2</v>
          </cell>
          <cell r="AS102">
            <v>1.0885417461395264E-2</v>
          </cell>
          <cell r="AT102">
            <v>1.0885417461395264E-2</v>
          </cell>
          <cell r="AU102">
            <v>1.0885417461395264E-2</v>
          </cell>
          <cell r="AV102">
            <v>1.0885417461395264E-2</v>
          </cell>
          <cell r="AW102">
            <v>1.0885417461395264E-2</v>
          </cell>
          <cell r="AX102">
            <v>1.0885417461395264E-2</v>
          </cell>
          <cell r="AY102">
            <v>1.0885417461395264E-2</v>
          </cell>
          <cell r="AZ102">
            <v>1.0885417461395264E-2</v>
          </cell>
          <cell r="BA102">
            <v>1.0885417461395264E-2</v>
          </cell>
          <cell r="BB102">
            <v>1.0885417461395264E-2</v>
          </cell>
          <cell r="BC102">
            <v>1.0885417461395264E-2</v>
          </cell>
          <cell r="BD102">
            <v>1.0885417461395264E-2</v>
          </cell>
          <cell r="BE102">
            <v>1.0885417461395264E-2</v>
          </cell>
          <cell r="BF102">
            <v>1.0885417461395264E-2</v>
          </cell>
          <cell r="BG102">
            <v>1.0885417461395264E-2</v>
          </cell>
          <cell r="BH102">
            <v>1.0885417461395264E-2</v>
          </cell>
          <cell r="BI102">
            <v>1.0885417461395264E-2</v>
          </cell>
          <cell r="BJ102">
            <v>1.0885417461395264E-2</v>
          </cell>
        </row>
        <row r="103">
          <cell r="B103">
            <v>89</v>
          </cell>
          <cell r="C103" t="str">
            <v>Reportadas</v>
          </cell>
          <cell r="P103">
            <v>-3.2315100175872691E-2</v>
          </cell>
          <cell r="Q103">
            <v>4.4177754101928229E-3</v>
          </cell>
          <cell r="R103">
            <v>-1.4114172507487158E-2</v>
          </cell>
          <cell r="S103">
            <v>1.0125461287697549E-2</v>
          </cell>
          <cell r="T103">
            <v>1.7881838013848607E-2</v>
          </cell>
          <cell r="U103">
            <v>7.3667895717902734E-3</v>
          </cell>
          <cell r="V103">
            <v>1.8416600360946153E-2</v>
          </cell>
          <cell r="W103">
            <v>2.0664899002914433E-2</v>
          </cell>
          <cell r="X103">
            <v>2.8112954008406563E-2</v>
          </cell>
          <cell r="Y103">
            <v>-2.3414847035935632E-3</v>
          </cell>
          <cell r="Z103">
            <v>-2.2791892666270658E-2</v>
          </cell>
          <cell r="AA103">
            <v>-7.0383984184492071E-3</v>
          </cell>
          <cell r="AB103">
            <v>-7.8111655810606251E-3</v>
          </cell>
          <cell r="AC103">
            <v>-1.0508581162530978E-2</v>
          </cell>
          <cell r="AD103">
            <v>-6.691522051840218E-3</v>
          </cell>
          <cell r="AE103">
            <v>-1.326966574269433E-2</v>
          </cell>
          <cell r="AF103">
            <v>6.9911990303442861E-3</v>
          </cell>
          <cell r="AG103">
            <v>1.2384327022451722E-2</v>
          </cell>
          <cell r="AH103">
            <v>7.8591991100173814E-3</v>
          </cell>
          <cell r="AI103">
            <v>1.7438515577788916E-2</v>
          </cell>
          <cell r="AJ103">
            <v>1.6089905592235484E-2</v>
          </cell>
          <cell r="AK103">
            <v>1.1600602046242678E-2</v>
          </cell>
          <cell r="AL103">
            <v>7.9897427319665371E-4</v>
          </cell>
          <cell r="AM103">
            <v>-1.4483433758589404E-2</v>
          </cell>
          <cell r="AN103">
            <v>-4.2104517536441927E-4</v>
          </cell>
          <cell r="AO103">
            <v>-4.4492617284143526E-3</v>
          </cell>
          <cell r="AP103">
            <v>1.7967708160450679E-3</v>
          </cell>
          <cell r="AQ103">
            <v>-4.8877228264241276E-3</v>
          </cell>
          <cell r="AR103">
            <v>-4.8877224326133728E-3</v>
          </cell>
          <cell r="AS103">
            <v>-4.8877224326133728E-3</v>
          </cell>
          <cell r="AT103">
            <v>-4.8877224326133728E-3</v>
          </cell>
          <cell r="AU103">
            <v>-4.8877224326133728E-3</v>
          </cell>
          <cell r="AV103">
            <v>-4.8877224326133728E-3</v>
          </cell>
          <cell r="AW103">
            <v>-4.8877224326133728E-3</v>
          </cell>
          <cell r="AX103">
            <v>-4.8877224326133728E-3</v>
          </cell>
          <cell r="AY103">
            <v>-4.8877224326133728E-3</v>
          </cell>
          <cell r="AZ103">
            <v>-4.8877224326133728E-3</v>
          </cell>
          <cell r="BA103">
            <v>-4.8877224326133728E-3</v>
          </cell>
          <cell r="BB103">
            <v>-4.8877224326133728E-3</v>
          </cell>
          <cell r="BC103">
            <v>-4.8877224326133728E-3</v>
          </cell>
          <cell r="BD103">
            <v>-4.8877224326133728E-3</v>
          </cell>
          <cell r="BE103">
            <v>-4.8877224326133728E-3</v>
          </cell>
          <cell r="BF103">
            <v>-4.8877224326133728E-3</v>
          </cell>
          <cell r="BG103">
            <v>-4.8877224326133728E-3</v>
          </cell>
          <cell r="BH103">
            <v>-4.8877224326133728E-3</v>
          </cell>
          <cell r="BI103">
            <v>-4.8877224326133728E-3</v>
          </cell>
          <cell r="BJ103">
            <v>-4.8877224326133728E-3</v>
          </cell>
        </row>
        <row r="104">
          <cell r="B104">
            <v>90</v>
          </cell>
          <cell r="C104" t="str">
            <v>En Préstamo o Garantía</v>
          </cell>
          <cell r="P104">
            <v>2.5061064736065078E-4</v>
          </cell>
          <cell r="Q104">
            <v>3.3159796738164228E-4</v>
          </cell>
          <cell r="R104">
            <v>1.6728878599572508E-4</v>
          </cell>
          <cell r="S104">
            <v>7.1230872376360226E-4</v>
          </cell>
          <cell r="T104">
            <v>-2.5764680332258454E-3</v>
          </cell>
          <cell r="U104">
            <v>-3.4541801470769904E-4</v>
          </cell>
          <cell r="V104">
            <v>-2.4018796679061588E-5</v>
          </cell>
          <cell r="W104">
            <v>-1.2155628563487154E-4</v>
          </cell>
          <cell r="X104">
            <v>6.7463947798472659E-3</v>
          </cell>
          <cell r="Y104">
            <v>-1.0055318264066027E-4</v>
          </cell>
          <cell r="Z104">
            <v>-1.0640577770702645E-4</v>
          </cell>
          <cell r="AA104">
            <v>1.5175077038657439E-6</v>
          </cell>
          <cell r="AB104">
            <v>1.4805915230099178E-5</v>
          </cell>
          <cell r="AC104">
            <v>1.1846206917763113E-4</v>
          </cell>
          <cell r="AD104">
            <v>3.0019647993688101E-3</v>
          </cell>
          <cell r="AE104">
            <v>-2.6412449883373248E-4</v>
          </cell>
          <cell r="AF104">
            <v>1.3520714220617168E-4</v>
          </cell>
          <cell r="AG104">
            <v>4.853504906580171E-6</v>
          </cell>
          <cell r="AH104">
            <v>1.9246059792806121E-5</v>
          </cell>
          <cell r="AI104">
            <v>5.9377963519633217E-5</v>
          </cell>
          <cell r="AJ104">
            <v>-6.8034577288048686E-3</v>
          </cell>
          <cell r="AK104">
            <v>5.2644976825304366E-5</v>
          </cell>
          <cell r="AL104">
            <v>1.6237793367906615E-2</v>
          </cell>
          <cell r="AM104">
            <v>7.8852515644612826E-3</v>
          </cell>
          <cell r="AN104">
            <v>-4.2190857131149369E-5</v>
          </cell>
          <cell r="AO104">
            <v>-2.379042587262191E-4</v>
          </cell>
          <cell r="AP104">
            <v>-2.9840048394509972E-3</v>
          </cell>
          <cell r="AQ104">
            <v>-3.5871225689386671E-4</v>
          </cell>
          <cell r="AR104">
            <v>-3.5871216095983982E-4</v>
          </cell>
          <cell r="AS104">
            <v>-3.5871216095983982E-4</v>
          </cell>
          <cell r="AT104">
            <v>-3.5871216095983982E-4</v>
          </cell>
          <cell r="AU104">
            <v>-3.5871216095983982E-4</v>
          </cell>
          <cell r="AV104">
            <v>-3.5871216095983982E-4</v>
          </cell>
          <cell r="AW104">
            <v>-3.5871216095983982E-4</v>
          </cell>
          <cell r="AX104">
            <v>-3.5871216095983982E-4</v>
          </cell>
          <cell r="AY104">
            <v>-3.5871216095983982E-4</v>
          </cell>
          <cell r="AZ104">
            <v>-3.5871216095983982E-4</v>
          </cell>
          <cell r="BA104">
            <v>-3.5871216095983982E-4</v>
          </cell>
          <cell r="BB104">
            <v>-3.5871216095983982E-4</v>
          </cell>
          <cell r="BC104">
            <v>-3.5871216095983982E-4</v>
          </cell>
          <cell r="BD104">
            <v>-3.5871216095983982E-4</v>
          </cell>
          <cell r="BE104">
            <v>-3.5871216095983982E-4</v>
          </cell>
          <cell r="BF104">
            <v>-3.5871216095983982E-4</v>
          </cell>
          <cell r="BG104">
            <v>-3.5871216095983982E-4</v>
          </cell>
          <cell r="BH104">
            <v>-3.5871216095983982E-4</v>
          </cell>
          <cell r="BI104">
            <v>-3.5871216095983982E-4</v>
          </cell>
          <cell r="BJ104">
            <v>-3.5871216095983982E-4</v>
          </cell>
        </row>
        <row r="105">
          <cell r="B105">
            <v>91</v>
          </cell>
          <cell r="C105" t="str">
            <v>Titulos conservados a vencimiento</v>
          </cell>
          <cell r="P105">
            <v>-9.5723669655893746E-4</v>
          </cell>
          <cell r="Q105">
            <v>-8.0193586316441162E-4</v>
          </cell>
          <cell r="R105">
            <v>-3.5034646250528372E-4</v>
          </cell>
          <cell r="S105">
            <v>-1.0463142554443649E-3</v>
          </cell>
          <cell r="T105">
            <v>-8.9617867457371728E-4</v>
          </cell>
          <cell r="U105">
            <v>-9.0877178350606824E-4</v>
          </cell>
          <cell r="V105">
            <v>-4.255143300655722E-4</v>
          </cell>
          <cell r="W105">
            <v>-6.7802420074188768E-4</v>
          </cell>
          <cell r="X105">
            <v>-8.392204938063863E-4</v>
          </cell>
          <cell r="Y105">
            <v>-9.8631797477816488E-5</v>
          </cell>
          <cell r="Z105">
            <v>1.0410194016641748E-4</v>
          </cell>
          <cell r="AA105">
            <v>2.0221200643298284E-4</v>
          </cell>
          <cell r="AB105">
            <v>2.0930126587448417E-4</v>
          </cell>
          <cell r="AC105">
            <v>6.6780817793372568E-4</v>
          </cell>
          <cell r="AD105">
            <v>4.428174509548341E-4</v>
          </cell>
          <cell r="AE105">
            <v>8.3416787240485867E-4</v>
          </cell>
          <cell r="AF105">
            <v>3.7441344224451063E-4</v>
          </cell>
          <cell r="AG105">
            <v>3.803170595610833E-4</v>
          </cell>
          <cell r="AH105">
            <v>-2.4015900401449901E-4</v>
          </cell>
          <cell r="AI105">
            <v>4.0676711674271331E-4</v>
          </cell>
          <cell r="AJ105">
            <v>2.3417083064007117E-4</v>
          </cell>
          <cell r="AK105">
            <v>-5.7157920733260856E-5</v>
          </cell>
          <cell r="AL105">
            <v>-5.1625913257737077E-4</v>
          </cell>
          <cell r="AM105">
            <v>-9.0025322178174418E-4</v>
          </cell>
          <cell r="AN105">
            <v>-8.5074242943937277E-4</v>
          </cell>
          <cell r="AO105">
            <v>-1.4921245091003704E-3</v>
          </cell>
          <cell r="AP105">
            <v>-1.6827427474923121E-3</v>
          </cell>
          <cell r="AQ105">
            <v>-1.4375421897218736E-3</v>
          </cell>
          <cell r="AR105">
            <v>-1.4375420287251472E-3</v>
          </cell>
          <cell r="AS105">
            <v>-1.4375420287251472E-3</v>
          </cell>
          <cell r="AT105">
            <v>-1.4375420287251472E-3</v>
          </cell>
          <cell r="AU105">
            <v>-1.4375420287251472E-3</v>
          </cell>
          <cell r="AV105">
            <v>-1.4375420287251472E-3</v>
          </cell>
          <cell r="AW105">
            <v>-1.4375420287251472E-3</v>
          </cell>
          <cell r="AX105">
            <v>-1.4375420287251472E-3</v>
          </cell>
          <cell r="AY105">
            <v>-1.4375420287251472E-3</v>
          </cell>
          <cell r="AZ105">
            <v>-1.4375420287251472E-3</v>
          </cell>
          <cell r="BA105">
            <v>-1.4375420287251472E-3</v>
          </cell>
          <cell r="BB105">
            <v>-1.4375420287251472E-3</v>
          </cell>
          <cell r="BC105">
            <v>-1.4375420287251472E-3</v>
          </cell>
          <cell r="BD105">
            <v>-1.4375420287251472E-3</v>
          </cell>
          <cell r="BE105">
            <v>-1.4375420287251472E-3</v>
          </cell>
          <cell r="BF105">
            <v>-1.4375420287251472E-3</v>
          </cell>
          <cell r="BG105">
            <v>-1.4375420287251472E-3</v>
          </cell>
          <cell r="BH105">
            <v>-1.4375420287251472E-3</v>
          </cell>
          <cell r="BI105">
            <v>-1.4375420287251472E-3</v>
          </cell>
          <cell r="BJ105">
            <v>-1.4375420287251472E-3</v>
          </cell>
        </row>
        <row r="106">
          <cell r="B106">
            <v>92</v>
          </cell>
          <cell r="C106" t="str">
            <v>Sin restricción</v>
          </cell>
          <cell r="P106">
            <v>-9.5723669655893746E-4</v>
          </cell>
          <cell r="Q106">
            <v>-8.0193586316441162E-4</v>
          </cell>
          <cell r="R106">
            <v>-3.5034646250528372E-4</v>
          </cell>
          <cell r="S106">
            <v>-1.0463142554443649E-3</v>
          </cell>
          <cell r="T106">
            <v>-8.9617867457371728E-4</v>
          </cell>
          <cell r="U106">
            <v>-9.0877178350606824E-4</v>
          </cell>
          <cell r="V106">
            <v>-4.255143300655722E-4</v>
          </cell>
          <cell r="W106">
            <v>-6.7802420074188768E-4</v>
          </cell>
          <cell r="X106">
            <v>-8.392204938063863E-4</v>
          </cell>
          <cell r="Y106">
            <v>-9.8631797477816488E-5</v>
          </cell>
          <cell r="Z106">
            <v>1.0410194016641748E-4</v>
          </cell>
          <cell r="AA106">
            <v>2.0221200643298284E-4</v>
          </cell>
          <cell r="AB106">
            <v>2.0930126587448417E-4</v>
          </cell>
          <cell r="AC106">
            <v>6.6780817793372568E-4</v>
          </cell>
          <cell r="AD106">
            <v>4.428174509548341E-4</v>
          </cell>
          <cell r="AE106">
            <v>8.3416787240485867E-4</v>
          </cell>
          <cell r="AF106">
            <v>3.7441344224451063E-4</v>
          </cell>
          <cell r="AG106">
            <v>3.803170595610833E-4</v>
          </cell>
          <cell r="AH106">
            <v>-2.4015900401449901E-4</v>
          </cell>
          <cell r="AI106">
            <v>4.0676711674271331E-4</v>
          </cell>
          <cell r="AJ106">
            <v>2.3417083064007117E-4</v>
          </cell>
          <cell r="AK106">
            <v>-5.7157920733260856E-5</v>
          </cell>
          <cell r="AL106">
            <v>-5.1625913257737077E-4</v>
          </cell>
          <cell r="AM106">
            <v>-9.0025322178174418E-4</v>
          </cell>
          <cell r="AN106">
            <v>-8.5074242943937277E-4</v>
          </cell>
          <cell r="AO106">
            <v>-1.4921245091003704E-3</v>
          </cell>
          <cell r="AP106">
            <v>-1.6827427474923121E-3</v>
          </cell>
          <cell r="AQ106">
            <v>-1.4375421897218736E-3</v>
          </cell>
          <cell r="AR106">
            <v>-1.4375420287251472E-3</v>
          </cell>
          <cell r="AS106">
            <v>-1.4375420287251472E-3</v>
          </cell>
          <cell r="AT106">
            <v>-1.4375420287251472E-3</v>
          </cell>
          <cell r="AU106">
            <v>-1.4375420287251472E-3</v>
          </cell>
          <cell r="AV106">
            <v>-1.4375420287251472E-3</v>
          </cell>
          <cell r="AW106">
            <v>-1.4375420287251472E-3</v>
          </cell>
          <cell r="AX106">
            <v>-1.4375420287251472E-3</v>
          </cell>
          <cell r="AY106">
            <v>-1.4375420287251472E-3</v>
          </cell>
          <cell r="AZ106">
            <v>-1.4375420287251472E-3</v>
          </cell>
          <cell r="BA106">
            <v>-1.4375420287251472E-3</v>
          </cell>
          <cell r="BB106">
            <v>-1.4375420287251472E-3</v>
          </cell>
          <cell r="BC106">
            <v>-1.4375420287251472E-3</v>
          </cell>
          <cell r="BD106">
            <v>-1.4375420287251472E-3</v>
          </cell>
          <cell r="BE106">
            <v>-1.4375420287251472E-3</v>
          </cell>
          <cell r="BF106">
            <v>-1.4375420287251472E-3</v>
          </cell>
          <cell r="BG106">
            <v>-1.4375420287251472E-3</v>
          </cell>
          <cell r="BH106">
            <v>-1.4375420287251472E-3</v>
          </cell>
          <cell r="BI106">
            <v>-1.4375420287251472E-3</v>
          </cell>
          <cell r="BJ106">
            <v>-1.4375420287251472E-3</v>
          </cell>
        </row>
        <row r="107">
          <cell r="B107">
            <v>93</v>
          </cell>
          <cell r="C107" t="str">
            <v>Reportadas</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E107">
            <v>0</v>
          </cell>
          <cell r="AF107">
            <v>0</v>
          </cell>
          <cell r="AG107">
            <v>0</v>
          </cell>
          <cell r="AH107">
            <v>0</v>
          </cell>
          <cell r="AI107">
            <v>0</v>
          </cell>
          <cell r="AJ107">
            <v>0</v>
          </cell>
          <cell r="AK107">
            <v>0</v>
          </cell>
          <cell r="AL107">
            <v>0</v>
          </cell>
          <cell r="AM107">
            <v>0</v>
          </cell>
          <cell r="AN107">
            <v>0</v>
          </cell>
          <cell r="AO107">
            <v>0</v>
          </cell>
          <cell r="AP107">
            <v>0</v>
          </cell>
          <cell r="AQ107">
            <v>0</v>
          </cell>
          <cell r="AR107">
            <v>0</v>
          </cell>
          <cell r="AS107">
            <v>0</v>
          </cell>
          <cell r="AT107">
            <v>0</v>
          </cell>
          <cell r="AU107">
            <v>0</v>
          </cell>
          <cell r="AV107">
            <v>0</v>
          </cell>
          <cell r="AW107">
            <v>0</v>
          </cell>
          <cell r="AX107">
            <v>0</v>
          </cell>
          <cell r="AY107">
            <v>0</v>
          </cell>
          <cell r="AZ107">
            <v>0</v>
          </cell>
          <cell r="BA107">
            <v>0</v>
          </cell>
          <cell r="BB107">
            <v>0</v>
          </cell>
          <cell r="BC107">
            <v>0</v>
          </cell>
          <cell r="BD107">
            <v>0</v>
          </cell>
          <cell r="BE107">
            <v>0</v>
          </cell>
          <cell r="BF107">
            <v>0</v>
          </cell>
          <cell r="BG107">
            <v>0</v>
          </cell>
          <cell r="BH107">
            <v>0</v>
          </cell>
          <cell r="BI107">
            <v>0</v>
          </cell>
          <cell r="BJ107">
            <v>0</v>
          </cell>
        </row>
        <row r="108">
          <cell r="B108">
            <v>94</v>
          </cell>
          <cell r="C108" t="str">
            <v>En Préstamo o Garantía</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cell r="AD108">
            <v>0</v>
          </cell>
          <cell r="AE108">
            <v>0</v>
          </cell>
          <cell r="AF108">
            <v>0</v>
          </cell>
          <cell r="AG108">
            <v>0</v>
          </cell>
          <cell r="AH108">
            <v>0</v>
          </cell>
          <cell r="AI108">
            <v>0</v>
          </cell>
          <cell r="AJ108">
            <v>0</v>
          </cell>
          <cell r="AK108">
            <v>0</v>
          </cell>
          <cell r="AL108">
            <v>0</v>
          </cell>
          <cell r="AM108">
            <v>0</v>
          </cell>
          <cell r="AN108">
            <v>0</v>
          </cell>
          <cell r="AO108">
            <v>0</v>
          </cell>
          <cell r="AP108">
            <v>0</v>
          </cell>
          <cell r="AQ108">
            <v>0</v>
          </cell>
          <cell r="AR108">
            <v>0</v>
          </cell>
          <cell r="AS108">
            <v>0</v>
          </cell>
          <cell r="AT108">
            <v>0</v>
          </cell>
          <cell r="AU108">
            <v>0</v>
          </cell>
          <cell r="AV108">
            <v>0</v>
          </cell>
          <cell r="AW108">
            <v>0</v>
          </cell>
          <cell r="AX108">
            <v>0</v>
          </cell>
          <cell r="AY108">
            <v>0</v>
          </cell>
          <cell r="AZ108">
            <v>0</v>
          </cell>
          <cell r="BA108">
            <v>0</v>
          </cell>
          <cell r="BB108">
            <v>0</v>
          </cell>
          <cell r="BC108">
            <v>0</v>
          </cell>
          <cell r="BD108">
            <v>0</v>
          </cell>
          <cell r="BE108">
            <v>0</v>
          </cell>
          <cell r="BF108">
            <v>0</v>
          </cell>
          <cell r="BG108">
            <v>0</v>
          </cell>
          <cell r="BH108">
            <v>0</v>
          </cell>
          <cell r="BI108">
            <v>0</v>
          </cell>
          <cell r="BJ108">
            <v>0</v>
          </cell>
        </row>
        <row r="110">
          <cell r="B110" t="str">
            <v>Derivados</v>
          </cell>
        </row>
        <row r="111">
          <cell r="B111">
            <v>95</v>
          </cell>
          <cell r="C111" t="str">
            <v>Derivados (Posición neta)</v>
          </cell>
          <cell r="P111">
            <v>5.0888358479059172E-3</v>
          </cell>
          <cell r="Q111">
            <v>5.0419490211431111E-3</v>
          </cell>
          <cell r="R111">
            <v>3.2498786431864922E-3</v>
          </cell>
          <cell r="S111">
            <v>2.4013431755409266E-3</v>
          </cell>
          <cell r="T111">
            <v>3.4803145818378635E-3</v>
          </cell>
          <cell r="U111">
            <v>1.9368498296962473E-3</v>
          </cell>
          <cell r="V111">
            <v>1.9725231800844503E-3</v>
          </cell>
          <cell r="W111">
            <v>2.3023419976447761E-3</v>
          </cell>
          <cell r="X111">
            <v>1.1451791544424181E-3</v>
          </cell>
          <cell r="Y111">
            <v>-1.2411534201848887E-3</v>
          </cell>
          <cell r="Z111">
            <v>-5.1544174651412965E-4</v>
          </cell>
          <cell r="AA111">
            <v>-2.4741236759229235E-4</v>
          </cell>
          <cell r="AB111">
            <v>-3.5829471469074059E-3</v>
          </cell>
          <cell r="AC111">
            <v>-4.1352739749646707E-3</v>
          </cell>
          <cell r="AD111">
            <v>-4.3965579096509905E-3</v>
          </cell>
          <cell r="AE111">
            <v>-3.8991044623341688E-3</v>
          </cell>
          <cell r="AF111">
            <v>-4.8832955368844234E-3</v>
          </cell>
          <cell r="AG111">
            <v>-4.374569611481415E-3</v>
          </cell>
          <cell r="AH111">
            <v>-4.3346732950562093E-3</v>
          </cell>
          <cell r="AI111">
            <v>-4.1938566469847107E-3</v>
          </cell>
          <cell r="AJ111">
            <v>-2.1698414384009068E-3</v>
          </cell>
          <cell r="AK111">
            <v>-2.9765960127836914E-4</v>
          </cell>
          <cell r="AL111">
            <v>-1.3592010665823195E-3</v>
          </cell>
          <cell r="AM111">
            <v>-1.943282942307072E-3</v>
          </cell>
          <cell r="AN111">
            <v>-4.5861777404114902E-4</v>
          </cell>
          <cell r="AO111">
            <v>5.8853842979967826E-4</v>
          </cell>
          <cell r="AP111">
            <v>2.3753251397577906E-3</v>
          </cell>
          <cell r="AQ111">
            <v>3.3471535592151588E-3</v>
          </cell>
          <cell r="AR111">
            <v>3.3471528440713882E-3</v>
          </cell>
          <cell r="AS111">
            <v>3.3471528440713882E-3</v>
          </cell>
          <cell r="AT111">
            <v>3.3471528440713882E-3</v>
          </cell>
          <cell r="AU111">
            <v>3.3471528440713882E-3</v>
          </cell>
          <cell r="AV111">
            <v>3.3471528440713882E-3</v>
          </cell>
          <cell r="AW111">
            <v>3.3471528440713882E-3</v>
          </cell>
          <cell r="AX111">
            <v>3.3471528440713882E-3</v>
          </cell>
          <cell r="AY111">
            <v>3.3471528440713882E-3</v>
          </cell>
          <cell r="AZ111">
            <v>3.3471528440713882E-3</v>
          </cell>
          <cell r="BA111">
            <v>3.3471528440713882E-3</v>
          </cell>
          <cell r="BB111">
            <v>3.3471528440713882E-3</v>
          </cell>
          <cell r="BC111">
            <v>3.3471528440713882E-3</v>
          </cell>
          <cell r="BD111">
            <v>3.3471528440713882E-3</v>
          </cell>
          <cell r="BE111">
            <v>3.3471528440713882E-3</v>
          </cell>
          <cell r="BF111">
            <v>3.3471528440713882E-3</v>
          </cell>
          <cell r="BG111">
            <v>3.3471528440713882E-3</v>
          </cell>
          <cell r="BH111">
            <v>3.3471528440713882E-3</v>
          </cell>
          <cell r="BI111">
            <v>3.3471528440713882E-3</v>
          </cell>
          <cell r="BJ111">
            <v>3.3471528440713882E-3</v>
          </cell>
        </row>
        <row r="112">
          <cell r="B112">
            <v>96</v>
          </cell>
          <cell r="C112" t="str">
            <v xml:space="preserve">      Con Fines de Negociación</v>
          </cell>
          <cell r="P112">
            <v>4.1170627471074995E-3</v>
          </cell>
          <cell r="Q112">
            <v>4.5735469721118237E-3</v>
          </cell>
          <cell r="R112">
            <v>3.3618039693125968E-3</v>
          </cell>
          <cell r="S112">
            <v>4.0034191660273926E-3</v>
          </cell>
          <cell r="T112">
            <v>4.8005496065361697E-3</v>
          </cell>
          <cell r="U112">
            <v>4.8129900405039974E-3</v>
          </cell>
          <cell r="V112">
            <v>6.5416978325972819E-3</v>
          </cell>
          <cell r="W112">
            <v>9.2253498146332869E-3</v>
          </cell>
          <cell r="X112">
            <v>7.3509289780147721E-3</v>
          </cell>
          <cell r="Y112">
            <v>5.4058056054120084E-3</v>
          </cell>
          <cell r="Z112">
            <v>5.7400126858878431E-3</v>
          </cell>
          <cell r="AA112">
            <v>3.9452784704008328E-3</v>
          </cell>
          <cell r="AB112">
            <v>7.3681478716787398E-4</v>
          </cell>
          <cell r="AC112">
            <v>-1.5757584638057356E-4</v>
          </cell>
          <cell r="AD112">
            <v>5.0664066930691636E-5</v>
          </cell>
          <cell r="AE112">
            <v>-1.4373050204047203E-3</v>
          </cell>
          <cell r="AF112">
            <v>-2.9048230606406691E-3</v>
          </cell>
          <cell r="AG112">
            <v>-3.4900657221740693E-3</v>
          </cell>
          <cell r="AH112">
            <v>-3.5247016248490808E-3</v>
          </cell>
          <cell r="AI112">
            <v>-2.7137159618147739E-3</v>
          </cell>
          <cell r="AJ112">
            <v>-1.1643981832069E-3</v>
          </cell>
          <cell r="AK112">
            <v>4.6859064115087118E-4</v>
          </cell>
          <cell r="AL112">
            <v>5.2061015864407522E-4</v>
          </cell>
          <cell r="AM112">
            <v>-2.1844063225705079E-3</v>
          </cell>
          <cell r="AN112">
            <v>-6.1985090888320342E-4</v>
          </cell>
          <cell r="AO112">
            <v>8.8151470136537563E-4</v>
          </cell>
          <cell r="AP112">
            <v>1.5713206869327092E-3</v>
          </cell>
          <cell r="AQ112">
            <v>2.365310461182876E-3</v>
          </cell>
          <cell r="AR112">
            <v>2.3653097450733185E-3</v>
          </cell>
          <cell r="AS112">
            <v>2.3653097450733185E-3</v>
          </cell>
          <cell r="AT112">
            <v>2.3653097450733185E-3</v>
          </cell>
          <cell r="AU112">
            <v>2.3653097450733185E-3</v>
          </cell>
          <cell r="AV112">
            <v>2.3653097450733185E-3</v>
          </cell>
          <cell r="AW112">
            <v>2.3653097450733185E-3</v>
          </cell>
          <cell r="AX112">
            <v>2.3653097450733185E-3</v>
          </cell>
          <cell r="AY112">
            <v>2.3653097450733185E-3</v>
          </cell>
          <cell r="AZ112">
            <v>2.3653097450733185E-3</v>
          </cell>
          <cell r="BA112">
            <v>2.3653097450733185E-3</v>
          </cell>
          <cell r="BB112">
            <v>2.3653097450733185E-3</v>
          </cell>
          <cell r="BC112">
            <v>2.3653097450733185E-3</v>
          </cell>
          <cell r="BD112">
            <v>2.3653097450733185E-3</v>
          </cell>
          <cell r="BE112">
            <v>2.3653097450733185E-3</v>
          </cell>
          <cell r="BF112">
            <v>2.3653097450733185E-3</v>
          </cell>
          <cell r="BG112">
            <v>2.3653097450733185E-3</v>
          </cell>
          <cell r="BH112">
            <v>2.3653097450733185E-3</v>
          </cell>
          <cell r="BI112">
            <v>2.3653097450733185E-3</v>
          </cell>
          <cell r="BJ112">
            <v>2.3653097450733185E-3</v>
          </cell>
        </row>
        <row r="113">
          <cell r="B113">
            <v>97</v>
          </cell>
          <cell r="C113" t="str">
            <v xml:space="preserve">        Contratos Adelantados a Recibir</v>
          </cell>
          <cell r="P113">
            <v>-2.6777833393829323E-3</v>
          </cell>
          <cell r="Q113">
            <v>2.2506732031341947E-4</v>
          </cell>
          <cell r="R113">
            <v>-1.0114410780930633E-3</v>
          </cell>
          <cell r="S113">
            <v>-2.0928604316098427E-3</v>
          </cell>
          <cell r="T113">
            <v>-4.2899202285899187E-3</v>
          </cell>
          <cell r="U113">
            <v>-2.8916149450629739E-3</v>
          </cell>
          <cell r="V113">
            <v>5.5922469584194785E-4</v>
          </cell>
          <cell r="W113">
            <v>3.8583886067683356E-3</v>
          </cell>
          <cell r="X113">
            <v>1.3539213005729989E-3</v>
          </cell>
          <cell r="Y113">
            <v>1.6601872154487006E-3</v>
          </cell>
          <cell r="Z113">
            <v>1.1177410644277899E-3</v>
          </cell>
          <cell r="AA113">
            <v>1.5273854090235304E-3</v>
          </cell>
          <cell r="AB113">
            <v>1.4406923630867626E-3</v>
          </cell>
          <cell r="AC113">
            <v>1.4955921399097865E-4</v>
          </cell>
          <cell r="AD113">
            <v>8.3318626691401571E-4</v>
          </cell>
          <cell r="AE113">
            <v>1.8754022853949702E-3</v>
          </cell>
          <cell r="AF113">
            <v>2.3936161047510354E-3</v>
          </cell>
          <cell r="AG113">
            <v>1.3524785942707446E-3</v>
          </cell>
          <cell r="AH113">
            <v>-1.2983852208403328E-3</v>
          </cell>
          <cell r="AI113">
            <v>-5.4475725945811557E-5</v>
          </cell>
          <cell r="AJ113">
            <v>1.0270728414554921E-3</v>
          </cell>
          <cell r="AK113">
            <v>8.1867315347138156E-4</v>
          </cell>
          <cell r="AL113">
            <v>9.2712935189513104E-4</v>
          </cell>
          <cell r="AM113">
            <v>-2.0536561993952937E-3</v>
          </cell>
          <cell r="AN113">
            <v>-6.3489647565749866E-4</v>
          </cell>
          <cell r="AO113">
            <v>-5.8787152600010698E-4</v>
          </cell>
          <cell r="AP113">
            <v>-4.1903265083772026E-5</v>
          </cell>
          <cell r="AQ113">
            <v>4.753735977336452E-4</v>
          </cell>
          <cell r="AR113">
            <v>4.7537358477711678E-4</v>
          </cell>
          <cell r="AS113">
            <v>4.7537358477711678E-4</v>
          </cell>
          <cell r="AT113">
            <v>4.7537358477711678E-4</v>
          </cell>
          <cell r="AU113">
            <v>4.7537358477711678E-4</v>
          </cell>
          <cell r="AV113">
            <v>4.7537358477711678E-4</v>
          </cell>
          <cell r="AW113">
            <v>4.7537358477711678E-4</v>
          </cell>
          <cell r="AX113">
            <v>4.7537358477711678E-4</v>
          </cell>
          <cell r="AY113">
            <v>4.7537358477711678E-4</v>
          </cell>
          <cell r="AZ113">
            <v>4.7537358477711678E-4</v>
          </cell>
          <cell r="BA113">
            <v>4.7537358477711678E-4</v>
          </cell>
          <cell r="BB113">
            <v>4.7537358477711678E-4</v>
          </cell>
          <cell r="BC113">
            <v>4.7537358477711678E-4</v>
          </cell>
          <cell r="BD113">
            <v>4.7537358477711678E-4</v>
          </cell>
          <cell r="BE113">
            <v>4.7537358477711678E-4</v>
          </cell>
          <cell r="BF113">
            <v>4.7537358477711678E-4</v>
          </cell>
          <cell r="BG113">
            <v>4.7537358477711678E-4</v>
          </cell>
          <cell r="BH113">
            <v>4.7537358477711678E-4</v>
          </cell>
          <cell r="BI113">
            <v>4.7537358477711678E-4</v>
          </cell>
          <cell r="BJ113">
            <v>4.7537358477711678E-4</v>
          </cell>
        </row>
        <row r="114">
          <cell r="B114">
            <v>98</v>
          </cell>
          <cell r="C114" t="str">
            <v xml:space="preserve">        Opciones</v>
          </cell>
          <cell r="P114">
            <v>1.0239844511531408E-3</v>
          </cell>
          <cell r="Q114">
            <v>1.3443866291315892E-3</v>
          </cell>
          <cell r="R114">
            <v>1.1294658994841678E-3</v>
          </cell>
          <cell r="S114">
            <v>1.1478257698254331E-3</v>
          </cell>
          <cell r="T114">
            <v>7.4822034610523558E-4</v>
          </cell>
          <cell r="U114">
            <v>6.0069411215904218E-4</v>
          </cell>
          <cell r="V114">
            <v>4.6258812288121247E-4</v>
          </cell>
          <cell r="W114">
            <v>2.0610081222318245E-4</v>
          </cell>
          <cell r="X114">
            <v>-4.3816006001704856E-4</v>
          </cell>
          <cell r="Y114">
            <v>-1.023082032658803E-3</v>
          </cell>
          <cell r="Z114">
            <v>-1.0999528837000716E-3</v>
          </cell>
          <cell r="AA114">
            <v>-7.0056823002555887E-4</v>
          </cell>
          <cell r="AB114">
            <v>-2.183300600231545E-3</v>
          </cell>
          <cell r="AC114">
            <v>-2.0297061131717702E-3</v>
          </cell>
          <cell r="AD114">
            <v>-2.0410052258342795E-3</v>
          </cell>
          <cell r="AE114">
            <v>-2.8252008166631468E-3</v>
          </cell>
          <cell r="AF114">
            <v>-2.6625921464551007E-3</v>
          </cell>
          <cell r="AG114">
            <v>-2.4784915622949595E-3</v>
          </cell>
          <cell r="AH114">
            <v>-1.7963549779677003E-3</v>
          </cell>
          <cell r="AI114">
            <v>-1.8443415442393302E-3</v>
          </cell>
          <cell r="AJ114">
            <v>-8.0129121047603329E-4</v>
          </cell>
          <cell r="AK114">
            <v>-1.4344732748640746E-5</v>
          </cell>
          <cell r="AL114">
            <v>-1.2606687463302202E-4</v>
          </cell>
          <cell r="AM114">
            <v>-1.3680444417528707E-3</v>
          </cell>
          <cell r="AN114">
            <v>-2.1174053912149503E-4</v>
          </cell>
          <cell r="AO114">
            <v>3.2655643521168351E-4</v>
          </cell>
          <cell r="AP114">
            <v>5.4960351289800712E-4</v>
          </cell>
          <cell r="AQ114">
            <v>1.2597087691556376E-3</v>
          </cell>
          <cell r="AR114">
            <v>1.2597078457474709E-3</v>
          </cell>
          <cell r="AS114">
            <v>1.2597078457474709E-3</v>
          </cell>
          <cell r="AT114">
            <v>1.2597078457474709E-3</v>
          </cell>
          <cell r="AU114">
            <v>1.2597078457474709E-3</v>
          </cell>
          <cell r="AV114">
            <v>1.2597078457474709E-3</v>
          </cell>
          <cell r="AW114">
            <v>1.2597078457474709E-3</v>
          </cell>
          <cell r="AX114">
            <v>1.2597078457474709E-3</v>
          </cell>
          <cell r="AY114">
            <v>1.2597078457474709E-3</v>
          </cell>
          <cell r="AZ114">
            <v>1.2597078457474709E-3</v>
          </cell>
          <cell r="BA114">
            <v>1.2597078457474709E-3</v>
          </cell>
          <cell r="BB114">
            <v>1.2597078457474709E-3</v>
          </cell>
          <cell r="BC114">
            <v>1.2597078457474709E-3</v>
          </cell>
          <cell r="BD114">
            <v>1.2597078457474709E-3</v>
          </cell>
          <cell r="BE114">
            <v>1.2597078457474709E-3</v>
          </cell>
          <cell r="BF114">
            <v>1.2597078457474709E-3</v>
          </cell>
          <cell r="BG114">
            <v>1.2597078457474709E-3</v>
          </cell>
          <cell r="BH114">
            <v>1.2597078457474709E-3</v>
          </cell>
          <cell r="BI114">
            <v>1.2597078457474709E-3</v>
          </cell>
          <cell r="BJ114">
            <v>1.2597078457474709E-3</v>
          </cell>
        </row>
        <row r="115">
          <cell r="B115">
            <v>99</v>
          </cell>
          <cell r="C115" t="str">
            <v xml:space="preserve">        Swaps</v>
          </cell>
          <cell r="P115">
            <v>5.7708616251544755E-3</v>
          </cell>
          <cell r="Q115">
            <v>3.0040930225761877E-3</v>
          </cell>
          <cell r="R115">
            <v>3.2437791454049823E-3</v>
          </cell>
          <cell r="S115">
            <v>4.9484538390501889E-3</v>
          </cell>
          <cell r="T115">
            <v>8.3422494890208528E-3</v>
          </cell>
          <cell r="U115">
            <v>7.1039108881953052E-3</v>
          </cell>
          <cell r="V115">
            <v>5.5198850155949598E-3</v>
          </cell>
          <cell r="W115">
            <v>5.1608603973496061E-3</v>
          </cell>
          <cell r="X115">
            <v>6.4351676909161076E-3</v>
          </cell>
          <cell r="Y115">
            <v>4.7687422058384429E-3</v>
          </cell>
          <cell r="Z115">
            <v>5.7222245051601279E-3</v>
          </cell>
          <cell r="AA115">
            <v>3.1184612864590408E-3</v>
          </cell>
          <cell r="AB115">
            <v>1.47942302511579E-3</v>
          </cell>
          <cell r="AC115">
            <v>1.7225710519905928E-3</v>
          </cell>
          <cell r="AD115">
            <v>1.2584830266509416E-3</v>
          </cell>
          <cell r="AE115">
            <v>-4.8750649148505477E-4</v>
          </cell>
          <cell r="AF115">
            <v>-2.6358470189366055E-3</v>
          </cell>
          <cell r="AG115">
            <v>-2.3640527518466129E-3</v>
          </cell>
          <cell r="AH115">
            <v>-4.2996142529047512E-4</v>
          </cell>
          <cell r="AI115">
            <v>-8.1489869162962737E-4</v>
          </cell>
          <cell r="AJ115">
            <v>-1.3901798141863621E-3</v>
          </cell>
          <cell r="AK115">
            <v>-3.3573777957186118E-4</v>
          </cell>
          <cell r="AL115">
            <v>-2.8045231642916574E-4</v>
          </cell>
          <cell r="AM115">
            <v>1.2372943185776527E-3</v>
          </cell>
          <cell r="AN115">
            <v>2.2678610653509599E-4</v>
          </cell>
          <cell r="AO115">
            <v>1.1169600681108513E-3</v>
          </cell>
          <cell r="AP115">
            <v>1.0387748335639738E-3</v>
          </cell>
          <cell r="AQ115">
            <v>6.0761787623993247E-4</v>
          </cell>
          <cell r="AR115">
            <v>6.0761766508221626E-4</v>
          </cell>
          <cell r="AS115">
            <v>6.0761766508221626E-4</v>
          </cell>
          <cell r="AT115">
            <v>6.0761766508221626E-4</v>
          </cell>
          <cell r="AU115">
            <v>6.0761766508221626E-4</v>
          </cell>
          <cell r="AV115">
            <v>6.0761766508221626E-4</v>
          </cell>
          <cell r="AW115">
            <v>6.0761766508221626E-4</v>
          </cell>
          <cell r="AX115">
            <v>6.0761766508221626E-4</v>
          </cell>
          <cell r="AY115">
            <v>6.0761766508221626E-4</v>
          </cell>
          <cell r="AZ115">
            <v>6.0761766508221626E-4</v>
          </cell>
          <cell r="BA115">
            <v>6.0761766508221626E-4</v>
          </cell>
          <cell r="BB115">
            <v>6.0761766508221626E-4</v>
          </cell>
          <cell r="BC115">
            <v>6.0761766508221626E-4</v>
          </cell>
          <cell r="BD115">
            <v>6.0761766508221626E-4</v>
          </cell>
          <cell r="BE115">
            <v>6.0761766508221626E-4</v>
          </cell>
          <cell r="BF115">
            <v>6.0761766508221626E-4</v>
          </cell>
          <cell r="BG115">
            <v>6.0761766508221626E-4</v>
          </cell>
          <cell r="BH115">
            <v>6.0761766508221626E-4</v>
          </cell>
          <cell r="BI115">
            <v>6.0761766508221626E-4</v>
          </cell>
          <cell r="BJ115">
            <v>6.0761766508221626E-4</v>
          </cell>
        </row>
        <row r="116">
          <cell r="B116">
            <v>100</v>
          </cell>
          <cell r="C116" t="str">
            <v xml:space="preserve">        Derivados Crediticios</v>
          </cell>
          <cell r="P116">
            <v>0</v>
          </cell>
          <cell r="Q116">
            <v>0</v>
          </cell>
          <cell r="R116">
            <v>0</v>
          </cell>
          <cell r="S116">
            <v>0</v>
          </cell>
          <cell r="T116">
            <v>0</v>
          </cell>
          <cell r="U116">
            <v>0</v>
          </cell>
          <cell r="V116">
            <v>0</v>
          </cell>
          <cell r="W116">
            <v>0</v>
          </cell>
          <cell r="X116">
            <v>0</v>
          </cell>
          <cell r="Y116">
            <v>0</v>
          </cell>
          <cell r="Z116">
            <v>-7.9142436353686662E-13</v>
          </cell>
          <cell r="AA116">
            <v>0</v>
          </cell>
          <cell r="AB116">
            <v>0</v>
          </cell>
          <cell r="AC116">
            <v>0</v>
          </cell>
          <cell r="AD116">
            <v>0</v>
          </cell>
          <cell r="AE116">
            <v>0</v>
          </cell>
          <cell r="AF116">
            <v>0</v>
          </cell>
          <cell r="AG116">
            <v>0</v>
          </cell>
          <cell r="AH116">
            <v>0</v>
          </cell>
          <cell r="AI116">
            <v>0</v>
          </cell>
          <cell r="AJ116">
            <v>0</v>
          </cell>
          <cell r="AK116">
            <v>0</v>
          </cell>
          <cell r="AL116">
            <v>7.9142436353686662E-13</v>
          </cell>
          <cell r="AM116">
            <v>0</v>
          </cell>
          <cell r="AN116">
            <v>0</v>
          </cell>
          <cell r="AO116">
            <v>2.5869724042951875E-5</v>
          </cell>
          <cell r="AP116">
            <v>2.4845606881828876E-5</v>
          </cell>
          <cell r="AQ116">
            <v>2.2610218741892091E-5</v>
          </cell>
          <cell r="AR116">
            <v>2.2610212909057736E-5</v>
          </cell>
          <cell r="AS116">
            <v>2.2610212909057736E-5</v>
          </cell>
          <cell r="AT116">
            <v>2.2610212909057736E-5</v>
          </cell>
          <cell r="AU116">
            <v>2.2610212909057736E-5</v>
          </cell>
          <cell r="AV116">
            <v>2.2610212909057736E-5</v>
          </cell>
          <cell r="AW116">
            <v>2.2610212909057736E-5</v>
          </cell>
          <cell r="AX116">
            <v>2.2610212909057736E-5</v>
          </cell>
          <cell r="AY116">
            <v>2.2610212909057736E-5</v>
          </cell>
          <cell r="AZ116">
            <v>2.2610212909057736E-5</v>
          </cell>
          <cell r="BA116">
            <v>2.2610212909057736E-5</v>
          </cell>
          <cell r="BB116">
            <v>2.2610212909057736E-5</v>
          </cell>
          <cell r="BC116">
            <v>2.2610212909057736E-5</v>
          </cell>
          <cell r="BD116">
            <v>2.2610212909057736E-5</v>
          </cell>
          <cell r="BE116">
            <v>2.2610212909057736E-5</v>
          </cell>
          <cell r="BF116">
            <v>2.2610212909057736E-5</v>
          </cell>
          <cell r="BG116">
            <v>2.2610212909057736E-5</v>
          </cell>
          <cell r="BH116">
            <v>2.2610212909057736E-5</v>
          </cell>
          <cell r="BI116">
            <v>2.2610212909057736E-5</v>
          </cell>
          <cell r="BJ116">
            <v>2.2610212909057736E-5</v>
          </cell>
        </row>
        <row r="117">
          <cell r="B117">
            <v>101</v>
          </cell>
          <cell r="C117" t="str">
            <v xml:space="preserve">        Operaciones Estructuradas</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v>0</v>
          </cell>
          <cell r="AF117">
            <v>0</v>
          </cell>
          <cell r="AG117">
            <v>0</v>
          </cell>
          <cell r="AH117">
            <v>0</v>
          </cell>
          <cell r="AI117">
            <v>0</v>
          </cell>
          <cell r="AJ117">
            <v>0</v>
          </cell>
          <cell r="AK117">
            <v>0</v>
          </cell>
          <cell r="AL117">
            <v>0</v>
          </cell>
          <cell r="AM117">
            <v>0</v>
          </cell>
          <cell r="AN117">
            <v>0</v>
          </cell>
          <cell r="AO117">
            <v>0</v>
          </cell>
          <cell r="AP117">
            <v>0</v>
          </cell>
          <cell r="AQ117">
            <v>0</v>
          </cell>
          <cell r="AR117">
            <v>0</v>
          </cell>
          <cell r="AS117">
            <v>0</v>
          </cell>
          <cell r="AT117">
            <v>0</v>
          </cell>
          <cell r="AU117">
            <v>0</v>
          </cell>
          <cell r="AV117">
            <v>0</v>
          </cell>
          <cell r="AW117">
            <v>0</v>
          </cell>
          <cell r="AX117">
            <v>0</v>
          </cell>
          <cell r="AY117">
            <v>0</v>
          </cell>
          <cell r="AZ117">
            <v>0</v>
          </cell>
          <cell r="BA117">
            <v>0</v>
          </cell>
          <cell r="BB117">
            <v>0</v>
          </cell>
          <cell r="BC117">
            <v>0</v>
          </cell>
          <cell r="BD117">
            <v>0</v>
          </cell>
          <cell r="BE117">
            <v>0</v>
          </cell>
          <cell r="BF117">
            <v>0</v>
          </cell>
          <cell r="BG117">
            <v>0</v>
          </cell>
          <cell r="BH117">
            <v>0</v>
          </cell>
          <cell r="BI117">
            <v>0</v>
          </cell>
          <cell r="BJ117">
            <v>0</v>
          </cell>
        </row>
        <row r="118">
          <cell r="B118">
            <v>102</v>
          </cell>
          <cell r="C118" t="str">
            <v xml:space="preserve">        Paquetes de Instrumentos Derivados</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0</v>
          </cell>
          <cell r="AF118">
            <v>0</v>
          </cell>
          <cell r="AG118">
            <v>0</v>
          </cell>
          <cell r="AH118">
            <v>0</v>
          </cell>
          <cell r="AI118">
            <v>0</v>
          </cell>
          <cell r="AJ118">
            <v>0</v>
          </cell>
          <cell r="AK118">
            <v>0</v>
          </cell>
          <cell r="AL118">
            <v>0</v>
          </cell>
          <cell r="AM118">
            <v>0</v>
          </cell>
          <cell r="AN118">
            <v>0</v>
          </cell>
          <cell r="AO118">
            <v>0</v>
          </cell>
          <cell r="AP118">
            <v>0</v>
          </cell>
          <cell r="AQ118">
            <v>0</v>
          </cell>
          <cell r="AR118">
            <v>0</v>
          </cell>
          <cell r="AS118">
            <v>0</v>
          </cell>
          <cell r="AT118">
            <v>0</v>
          </cell>
          <cell r="AU118">
            <v>0</v>
          </cell>
          <cell r="AV118">
            <v>0</v>
          </cell>
          <cell r="AW118">
            <v>0</v>
          </cell>
          <cell r="AX118">
            <v>0</v>
          </cell>
          <cell r="AY118">
            <v>0</v>
          </cell>
          <cell r="AZ118">
            <v>0</v>
          </cell>
          <cell r="BA118">
            <v>0</v>
          </cell>
          <cell r="BB118">
            <v>0</v>
          </cell>
          <cell r="BC118">
            <v>0</v>
          </cell>
          <cell r="BD118">
            <v>0</v>
          </cell>
          <cell r="BE118">
            <v>0</v>
          </cell>
          <cell r="BF118">
            <v>0</v>
          </cell>
          <cell r="BG118">
            <v>0</v>
          </cell>
          <cell r="BH118">
            <v>0</v>
          </cell>
          <cell r="BI118">
            <v>0</v>
          </cell>
          <cell r="BJ118">
            <v>0</v>
          </cell>
        </row>
        <row r="119">
          <cell r="B119">
            <v>103</v>
          </cell>
          <cell r="C119" t="str">
            <v xml:space="preserve">      Con Fines de Cobertura</v>
          </cell>
          <cell r="P119">
            <v>9.7177310079842776E-4</v>
          </cell>
          <cell r="Q119">
            <v>4.6840204903129566E-4</v>
          </cell>
          <cell r="R119">
            <v>-1.1192532612609328E-4</v>
          </cell>
          <cell r="S119">
            <v>-1.6020759904864727E-3</v>
          </cell>
          <cell r="T119">
            <v>-1.3202350246983171E-3</v>
          </cell>
          <cell r="U119">
            <v>-2.8761402108077407E-3</v>
          </cell>
          <cell r="V119">
            <v>-4.5691746525128411E-3</v>
          </cell>
          <cell r="W119">
            <v>-6.9230078169885256E-3</v>
          </cell>
          <cell r="X119">
            <v>-6.20574982357237E-3</v>
          </cell>
          <cell r="Y119">
            <v>-6.6469590255968831E-3</v>
          </cell>
          <cell r="Z119">
            <v>-6.255454432401969E-3</v>
          </cell>
          <cell r="AA119">
            <v>-4.1926908379931356E-3</v>
          </cell>
          <cell r="AB119">
            <v>-4.3197619340752868E-3</v>
          </cell>
          <cell r="AC119">
            <v>-3.9776981285840939E-3</v>
          </cell>
          <cell r="AD119">
            <v>-4.4472219765816917E-3</v>
          </cell>
          <cell r="AE119">
            <v>-2.4617994419294433E-3</v>
          </cell>
          <cell r="AF119">
            <v>-1.9784724762437534E-3</v>
          </cell>
          <cell r="AG119">
            <v>-8.8450388930734914E-4</v>
          </cell>
          <cell r="AH119">
            <v>-8.0997167020713723E-4</v>
          </cell>
          <cell r="AI119">
            <v>-1.4801406851699334E-3</v>
          </cell>
          <cell r="AJ119">
            <v>-1.0054432551939983E-3</v>
          </cell>
          <cell r="AK119">
            <v>-7.6625024242924465E-4</v>
          </cell>
          <cell r="AL119">
            <v>-1.8798112252264056E-3</v>
          </cell>
          <cell r="AM119">
            <v>2.4112338026344637E-4</v>
          </cell>
          <cell r="AN119">
            <v>1.612331348420608E-4</v>
          </cell>
          <cell r="AO119">
            <v>-2.9297627156570278E-4</v>
          </cell>
          <cell r="AP119">
            <v>8.0400445282508655E-4</v>
          </cell>
          <cell r="AQ119">
            <v>9.8184309803227244E-4</v>
          </cell>
          <cell r="AR119">
            <v>9.8184216767549515E-4</v>
          </cell>
          <cell r="AS119">
            <v>9.8184216767549515E-4</v>
          </cell>
          <cell r="AT119">
            <v>9.8184216767549515E-4</v>
          </cell>
          <cell r="AU119">
            <v>9.8184216767549515E-4</v>
          </cell>
          <cell r="AV119">
            <v>9.8184216767549515E-4</v>
          </cell>
          <cell r="AW119">
            <v>9.8184216767549515E-4</v>
          </cell>
          <cell r="AX119">
            <v>9.8184216767549515E-4</v>
          </cell>
          <cell r="AY119">
            <v>9.8184216767549515E-4</v>
          </cell>
          <cell r="AZ119">
            <v>9.8184216767549515E-4</v>
          </cell>
          <cell r="BA119">
            <v>9.8184216767549515E-4</v>
          </cell>
          <cell r="BB119">
            <v>9.8184216767549515E-4</v>
          </cell>
          <cell r="BC119">
            <v>9.8184216767549515E-4</v>
          </cell>
          <cell r="BD119">
            <v>9.8184216767549515E-4</v>
          </cell>
          <cell r="BE119">
            <v>9.8184216767549515E-4</v>
          </cell>
          <cell r="BF119">
            <v>9.8184216767549515E-4</v>
          </cell>
          <cell r="BG119">
            <v>9.8184216767549515E-4</v>
          </cell>
          <cell r="BH119">
            <v>9.8184216767549515E-4</v>
          </cell>
          <cell r="BI119">
            <v>9.8184216767549515E-4</v>
          </cell>
          <cell r="BJ119">
            <v>9.8184216767549515E-4</v>
          </cell>
        </row>
        <row r="120">
          <cell r="B120">
            <v>104</v>
          </cell>
          <cell r="C120" t="str">
            <v xml:space="preserve">        Futuros a Recibir</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cell r="AI120">
            <v>0</v>
          </cell>
          <cell r="AJ120">
            <v>0</v>
          </cell>
          <cell r="AK120">
            <v>0</v>
          </cell>
          <cell r="AL120">
            <v>0</v>
          </cell>
          <cell r="AM120">
            <v>0</v>
          </cell>
          <cell r="AN120">
            <v>0</v>
          </cell>
          <cell r="AO120">
            <v>0</v>
          </cell>
          <cell r="AP120">
            <v>0</v>
          </cell>
          <cell r="AQ120">
            <v>0</v>
          </cell>
          <cell r="AR120">
            <v>0</v>
          </cell>
          <cell r="AS120">
            <v>0</v>
          </cell>
          <cell r="AT120">
            <v>0</v>
          </cell>
          <cell r="AU120">
            <v>0</v>
          </cell>
          <cell r="AV120">
            <v>0</v>
          </cell>
          <cell r="AW120">
            <v>0</v>
          </cell>
          <cell r="AX120">
            <v>0</v>
          </cell>
          <cell r="AY120">
            <v>0</v>
          </cell>
          <cell r="AZ120">
            <v>0</v>
          </cell>
          <cell r="BA120">
            <v>0</v>
          </cell>
          <cell r="BB120">
            <v>0</v>
          </cell>
          <cell r="BC120">
            <v>0</v>
          </cell>
          <cell r="BD120">
            <v>0</v>
          </cell>
          <cell r="BE120">
            <v>0</v>
          </cell>
          <cell r="BF120">
            <v>0</v>
          </cell>
          <cell r="BG120">
            <v>0</v>
          </cell>
          <cell r="BH120">
            <v>0</v>
          </cell>
          <cell r="BI120">
            <v>0</v>
          </cell>
          <cell r="BJ120">
            <v>0</v>
          </cell>
        </row>
        <row r="121">
          <cell r="B121">
            <v>105</v>
          </cell>
          <cell r="C121" t="str">
            <v xml:space="preserve">        Contratos Adelantados a Recibir</v>
          </cell>
          <cell r="P121">
            <v>-1.1944200409935415E-5</v>
          </cell>
          <cell r="Q121">
            <v>-1.5905106580279546E-5</v>
          </cell>
          <cell r="R121">
            <v>-2.5399784058616072E-5</v>
          </cell>
          <cell r="S121">
            <v>-4.8614199419224642E-5</v>
          </cell>
          <cell r="T121">
            <v>2.3575081607704247E-5</v>
          </cell>
          <cell r="U121">
            <v>2.6155515675553328E-5</v>
          </cell>
          <cell r="V121">
            <v>2.965813232395796E-5</v>
          </cell>
          <cell r="W121">
            <v>7.5910143454248084E-5</v>
          </cell>
          <cell r="X121">
            <v>3.9854189724857313E-5</v>
          </cell>
          <cell r="Y121">
            <v>9.2247067199076418E-6</v>
          </cell>
          <cell r="Z121">
            <v>4.0208109141310646E-5</v>
          </cell>
          <cell r="AA121">
            <v>-2.5458418668041176E-5</v>
          </cell>
          <cell r="AB121">
            <v>1.0406228118176885E-5</v>
          </cell>
          <cell r="AC121">
            <v>2.2051625333156357E-5</v>
          </cell>
          <cell r="AD121">
            <v>1.7559509694588096E-5</v>
          </cell>
          <cell r="AE121">
            <v>6.1749786232950755E-5</v>
          </cell>
          <cell r="AF121">
            <v>-1.5984738893315627E-5</v>
          </cell>
          <cell r="AG121">
            <v>-2.2535925935283122E-5</v>
          </cell>
          <cell r="AH121">
            <v>-2.7640082521674044E-5</v>
          </cell>
          <cell r="AI121">
            <v>1.7574386568173461E-6</v>
          </cell>
          <cell r="AJ121">
            <v>2.129328935235264E-5</v>
          </cell>
          <cell r="AK121">
            <v>-1.0368456758437826E-6</v>
          </cell>
          <cell r="AL121">
            <v>-2.030419306832665E-5</v>
          </cell>
          <cell r="AM121">
            <v>-5.7852521569967274E-6</v>
          </cell>
          <cell r="AN121">
            <v>-4.6350984002507048E-6</v>
          </cell>
          <cell r="AO121">
            <v>-1.2880829730651372E-5</v>
          </cell>
          <cell r="AP121">
            <v>1.4594627988400755E-6</v>
          </cell>
          <cell r="AQ121">
            <v>6.6136673532445981E-6</v>
          </cell>
          <cell r="AR121">
            <v>6.6136672103311867E-6</v>
          </cell>
          <cell r="AS121">
            <v>6.6136672103311867E-6</v>
          </cell>
          <cell r="AT121">
            <v>6.6136672103311867E-6</v>
          </cell>
          <cell r="AU121">
            <v>6.6136672103311867E-6</v>
          </cell>
          <cell r="AV121">
            <v>6.6136672103311867E-6</v>
          </cell>
          <cell r="AW121">
            <v>6.6136672103311867E-6</v>
          </cell>
          <cell r="AX121">
            <v>6.6136672103311867E-6</v>
          </cell>
          <cell r="AY121">
            <v>6.6136672103311867E-6</v>
          </cell>
          <cell r="AZ121">
            <v>6.6136672103311867E-6</v>
          </cell>
          <cell r="BA121">
            <v>6.6136672103311867E-6</v>
          </cell>
          <cell r="BB121">
            <v>6.6136672103311867E-6</v>
          </cell>
          <cell r="BC121">
            <v>6.6136672103311867E-6</v>
          </cell>
          <cell r="BD121">
            <v>6.6136672103311867E-6</v>
          </cell>
          <cell r="BE121">
            <v>6.6136672103311867E-6</v>
          </cell>
          <cell r="BF121">
            <v>6.6136672103311867E-6</v>
          </cell>
          <cell r="BG121">
            <v>6.6136672103311867E-6</v>
          </cell>
          <cell r="BH121">
            <v>6.6136672103311867E-6</v>
          </cell>
          <cell r="BI121">
            <v>6.6136672103311867E-6</v>
          </cell>
          <cell r="BJ121">
            <v>6.6136672103311867E-6</v>
          </cell>
        </row>
        <row r="122">
          <cell r="B122">
            <v>106</v>
          </cell>
          <cell r="C122" t="str">
            <v xml:space="preserve">        Opciones</v>
          </cell>
          <cell r="P122">
            <v>0</v>
          </cell>
          <cell r="Q122">
            <v>0</v>
          </cell>
          <cell r="R122">
            <v>0</v>
          </cell>
          <cell r="S122">
            <v>0</v>
          </cell>
          <cell r="T122">
            <v>0</v>
          </cell>
          <cell r="U122">
            <v>0</v>
          </cell>
          <cell r="V122">
            <v>0</v>
          </cell>
          <cell r="W122">
            <v>0</v>
          </cell>
          <cell r="X122">
            <v>0</v>
          </cell>
          <cell r="Y122">
            <v>0</v>
          </cell>
          <cell r="Z122">
            <v>0</v>
          </cell>
          <cell r="AA122">
            <v>0</v>
          </cell>
          <cell r="AB122">
            <v>0</v>
          </cell>
          <cell r="AC122">
            <v>0</v>
          </cell>
          <cell r="AD122">
            <v>0</v>
          </cell>
          <cell r="AE122">
            <v>0</v>
          </cell>
          <cell r="AF122">
            <v>0</v>
          </cell>
          <cell r="AG122">
            <v>0</v>
          </cell>
          <cell r="AH122">
            <v>0</v>
          </cell>
          <cell r="AI122">
            <v>0</v>
          </cell>
          <cell r="AJ122">
            <v>0</v>
          </cell>
          <cell r="AK122">
            <v>0</v>
          </cell>
          <cell r="AL122">
            <v>0</v>
          </cell>
          <cell r="AM122">
            <v>0</v>
          </cell>
          <cell r="AN122">
            <v>0</v>
          </cell>
          <cell r="AO122">
            <v>0</v>
          </cell>
          <cell r="AP122">
            <v>0</v>
          </cell>
          <cell r="AQ122">
            <v>0</v>
          </cell>
          <cell r="AR122">
            <v>0</v>
          </cell>
          <cell r="AS122">
            <v>0</v>
          </cell>
          <cell r="AT122">
            <v>0</v>
          </cell>
          <cell r="AU122">
            <v>0</v>
          </cell>
          <cell r="AV122">
            <v>0</v>
          </cell>
          <cell r="AW122">
            <v>0</v>
          </cell>
          <cell r="AX122">
            <v>0</v>
          </cell>
          <cell r="AY122">
            <v>0</v>
          </cell>
          <cell r="AZ122">
            <v>0</v>
          </cell>
          <cell r="BA122">
            <v>0</v>
          </cell>
          <cell r="BB122">
            <v>0</v>
          </cell>
          <cell r="BC122">
            <v>0</v>
          </cell>
          <cell r="BD122">
            <v>0</v>
          </cell>
          <cell r="BE122">
            <v>0</v>
          </cell>
          <cell r="BF122">
            <v>0</v>
          </cell>
          <cell r="BG122">
            <v>0</v>
          </cell>
          <cell r="BH122">
            <v>0</v>
          </cell>
          <cell r="BI122">
            <v>0</v>
          </cell>
          <cell r="BJ122">
            <v>0</v>
          </cell>
        </row>
        <row r="123">
          <cell r="B123">
            <v>107</v>
          </cell>
          <cell r="C123" t="str">
            <v xml:space="preserve">        Swaps</v>
          </cell>
          <cell r="P123">
            <v>9.8371730120836278E-4</v>
          </cell>
          <cell r="Q123">
            <v>4.8430715561157507E-4</v>
          </cell>
          <cell r="R123">
            <v>-8.6525542067477767E-5</v>
          </cell>
          <cell r="S123">
            <v>-1.5534617910672476E-3</v>
          </cell>
          <cell r="T123">
            <v>-1.3438101063060199E-3</v>
          </cell>
          <cell r="U123">
            <v>-2.9022957264832937E-3</v>
          </cell>
          <cell r="V123">
            <v>-4.5988327848367986E-3</v>
          </cell>
          <cell r="W123">
            <v>-6.9989179604427734E-3</v>
          </cell>
          <cell r="X123">
            <v>-6.2456040132972263E-3</v>
          </cell>
          <cell r="Y123">
            <v>-6.6561837323167901E-3</v>
          </cell>
          <cell r="Z123">
            <v>-6.2956625415432803E-3</v>
          </cell>
          <cell r="AA123">
            <v>-4.1672324193250945E-3</v>
          </cell>
          <cell r="AB123">
            <v>-4.3301681621934632E-3</v>
          </cell>
          <cell r="AC123">
            <v>-3.999749753917251E-3</v>
          </cell>
          <cell r="AD123">
            <v>-4.4647814862762807E-3</v>
          </cell>
          <cell r="AE123">
            <v>-2.5235492281623943E-3</v>
          </cell>
          <cell r="AF123">
            <v>-1.9624877373504387E-3</v>
          </cell>
          <cell r="AG123">
            <v>-8.6196796337206609E-4</v>
          </cell>
          <cell r="AH123">
            <v>-7.8233158768546359E-4</v>
          </cell>
          <cell r="AI123">
            <v>-1.4818981238267511E-3</v>
          </cell>
          <cell r="AJ123">
            <v>-1.0267365445463517E-3</v>
          </cell>
          <cell r="AK123">
            <v>-7.6521339675340123E-4</v>
          </cell>
          <cell r="AL123">
            <v>-1.8595070321580788E-3</v>
          </cell>
          <cell r="AM123">
            <v>2.4690863242044354E-4</v>
          </cell>
          <cell r="AN123">
            <v>1.6586823324231121E-4</v>
          </cell>
          <cell r="AO123">
            <v>-2.8009544183505114E-4</v>
          </cell>
          <cell r="AP123">
            <v>8.0254499002624662E-4</v>
          </cell>
          <cell r="AQ123">
            <v>9.7522943067902812E-4</v>
          </cell>
          <cell r="AR123">
            <v>9.7522931173443794E-4</v>
          </cell>
          <cell r="AS123">
            <v>9.7522931173443794E-4</v>
          </cell>
          <cell r="AT123">
            <v>9.7522931173443794E-4</v>
          </cell>
          <cell r="AU123">
            <v>9.7522931173443794E-4</v>
          </cell>
          <cell r="AV123">
            <v>9.7522931173443794E-4</v>
          </cell>
          <cell r="AW123">
            <v>9.7522931173443794E-4</v>
          </cell>
          <cell r="AX123">
            <v>9.7522931173443794E-4</v>
          </cell>
          <cell r="AY123">
            <v>9.7522931173443794E-4</v>
          </cell>
          <cell r="AZ123">
            <v>9.7522931173443794E-4</v>
          </cell>
          <cell r="BA123">
            <v>9.7522931173443794E-4</v>
          </cell>
          <cell r="BB123">
            <v>9.7522931173443794E-4</v>
          </cell>
          <cell r="BC123">
            <v>9.7522931173443794E-4</v>
          </cell>
          <cell r="BD123">
            <v>9.7522931173443794E-4</v>
          </cell>
          <cell r="BE123">
            <v>9.7522931173443794E-4</v>
          </cell>
          <cell r="BF123">
            <v>9.7522931173443794E-4</v>
          </cell>
          <cell r="BG123">
            <v>9.7522931173443794E-4</v>
          </cell>
          <cell r="BH123">
            <v>9.7522931173443794E-4</v>
          </cell>
          <cell r="BI123">
            <v>9.7522931173443794E-4</v>
          </cell>
          <cell r="BJ123">
            <v>9.7522931173443794E-4</v>
          </cell>
        </row>
        <row r="124">
          <cell r="B124">
            <v>108</v>
          </cell>
          <cell r="C124" t="str">
            <v xml:space="preserve">        Derivados Crediticios</v>
          </cell>
          <cell r="P124">
            <v>0</v>
          </cell>
          <cell r="Q124">
            <v>0</v>
          </cell>
          <cell r="R124">
            <v>0</v>
          </cell>
          <cell r="S124">
            <v>0</v>
          </cell>
          <cell r="T124">
            <v>0</v>
          </cell>
          <cell r="U124">
            <v>0</v>
          </cell>
          <cell r="V124">
            <v>0</v>
          </cell>
          <cell r="W124">
            <v>0</v>
          </cell>
          <cell r="X124">
            <v>0</v>
          </cell>
          <cell r="Y124">
            <v>0</v>
          </cell>
          <cell r="Z124">
            <v>0</v>
          </cell>
          <cell r="AA124">
            <v>0</v>
          </cell>
          <cell r="AB124">
            <v>0</v>
          </cell>
          <cell r="AC124">
            <v>0</v>
          </cell>
          <cell r="AD124">
            <v>0</v>
          </cell>
          <cell r="AE124">
            <v>0</v>
          </cell>
          <cell r="AF124">
            <v>0</v>
          </cell>
          <cell r="AG124">
            <v>0</v>
          </cell>
          <cell r="AH124">
            <v>0</v>
          </cell>
          <cell r="AI124">
            <v>0</v>
          </cell>
          <cell r="AJ124">
            <v>0</v>
          </cell>
          <cell r="AK124">
            <v>0</v>
          </cell>
          <cell r="AL124">
            <v>0</v>
          </cell>
          <cell r="AM124">
            <v>0</v>
          </cell>
          <cell r="AN124">
            <v>0</v>
          </cell>
          <cell r="AO124">
            <v>0</v>
          </cell>
          <cell r="AP124">
            <v>0</v>
          </cell>
          <cell r="AQ124">
            <v>0</v>
          </cell>
          <cell r="AR124">
            <v>0</v>
          </cell>
          <cell r="AS124">
            <v>0</v>
          </cell>
          <cell r="AT124">
            <v>0</v>
          </cell>
          <cell r="AU124">
            <v>0</v>
          </cell>
          <cell r="AV124">
            <v>0</v>
          </cell>
          <cell r="AW124">
            <v>0</v>
          </cell>
          <cell r="AX124">
            <v>0</v>
          </cell>
          <cell r="AY124">
            <v>0</v>
          </cell>
          <cell r="AZ124">
            <v>0</v>
          </cell>
          <cell r="BA124">
            <v>0</v>
          </cell>
          <cell r="BB124">
            <v>0</v>
          </cell>
          <cell r="BC124">
            <v>0</v>
          </cell>
          <cell r="BD124">
            <v>0</v>
          </cell>
          <cell r="BE124">
            <v>0</v>
          </cell>
          <cell r="BF124">
            <v>0</v>
          </cell>
          <cell r="BG124">
            <v>0</v>
          </cell>
          <cell r="BH124">
            <v>0</v>
          </cell>
          <cell r="BI124">
            <v>0</v>
          </cell>
          <cell r="BJ124">
            <v>0</v>
          </cell>
        </row>
        <row r="125">
          <cell r="B125">
            <v>109</v>
          </cell>
          <cell r="C125" t="str">
            <v xml:space="preserve">        Operaciones Estructuradas</v>
          </cell>
          <cell r="P125">
            <v>0</v>
          </cell>
          <cell r="Q125">
            <v>0</v>
          </cell>
          <cell r="R125">
            <v>0</v>
          </cell>
          <cell r="S125">
            <v>0</v>
          </cell>
          <cell r="T125">
            <v>0</v>
          </cell>
          <cell r="U125">
            <v>0</v>
          </cell>
          <cell r="V125">
            <v>0</v>
          </cell>
          <cell r="W125">
            <v>0</v>
          </cell>
          <cell r="X125">
            <v>0</v>
          </cell>
          <cell r="Y125">
            <v>0</v>
          </cell>
          <cell r="Z125">
            <v>0</v>
          </cell>
          <cell r="AA125">
            <v>0</v>
          </cell>
          <cell r="AB125">
            <v>0</v>
          </cell>
          <cell r="AC125">
            <v>0</v>
          </cell>
          <cell r="AD125">
            <v>0</v>
          </cell>
          <cell r="AE125">
            <v>0</v>
          </cell>
          <cell r="AF125">
            <v>0</v>
          </cell>
          <cell r="AG125">
            <v>0</v>
          </cell>
          <cell r="AH125">
            <v>0</v>
          </cell>
          <cell r="AI125">
            <v>0</v>
          </cell>
          <cell r="AJ125">
            <v>0</v>
          </cell>
          <cell r="AK125">
            <v>0</v>
          </cell>
          <cell r="AL125">
            <v>0</v>
          </cell>
          <cell r="AM125">
            <v>0</v>
          </cell>
          <cell r="AN125">
            <v>0</v>
          </cell>
          <cell r="AO125">
            <v>0</v>
          </cell>
          <cell r="AP125">
            <v>0</v>
          </cell>
          <cell r="AQ125">
            <v>0</v>
          </cell>
          <cell r="AR125">
            <v>0</v>
          </cell>
          <cell r="AS125">
            <v>0</v>
          </cell>
          <cell r="AT125">
            <v>0</v>
          </cell>
          <cell r="AU125">
            <v>0</v>
          </cell>
          <cell r="AV125">
            <v>0</v>
          </cell>
          <cell r="AW125">
            <v>0</v>
          </cell>
          <cell r="AX125">
            <v>0</v>
          </cell>
          <cell r="AY125">
            <v>0</v>
          </cell>
          <cell r="AZ125">
            <v>0</v>
          </cell>
          <cell r="BA125">
            <v>0</v>
          </cell>
          <cell r="BB125">
            <v>0</v>
          </cell>
          <cell r="BC125">
            <v>0</v>
          </cell>
          <cell r="BD125">
            <v>0</v>
          </cell>
          <cell r="BE125">
            <v>0</v>
          </cell>
          <cell r="BF125">
            <v>0</v>
          </cell>
          <cell r="BG125">
            <v>0</v>
          </cell>
          <cell r="BH125">
            <v>0</v>
          </cell>
          <cell r="BI125">
            <v>0</v>
          </cell>
          <cell r="BJ125">
            <v>0</v>
          </cell>
        </row>
        <row r="126">
          <cell r="B126">
            <v>110</v>
          </cell>
          <cell r="C126" t="str">
            <v xml:space="preserve">        Paquetes de Instrumentos Derivados</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0</v>
          </cell>
          <cell r="AD126">
            <v>0</v>
          </cell>
          <cell r="AE126">
            <v>0</v>
          </cell>
          <cell r="AF126">
            <v>0</v>
          </cell>
          <cell r="AG126">
            <v>0</v>
          </cell>
          <cell r="AH126">
            <v>0</v>
          </cell>
          <cell r="AI126">
            <v>0</v>
          </cell>
          <cell r="AJ126">
            <v>0</v>
          </cell>
          <cell r="AK126">
            <v>0</v>
          </cell>
          <cell r="AL126">
            <v>0</v>
          </cell>
          <cell r="AM126">
            <v>0</v>
          </cell>
          <cell r="AN126">
            <v>0</v>
          </cell>
          <cell r="AO126">
            <v>0</v>
          </cell>
          <cell r="AP126">
            <v>0</v>
          </cell>
          <cell r="AQ126">
            <v>0</v>
          </cell>
          <cell r="AR126">
            <v>0</v>
          </cell>
          <cell r="AS126">
            <v>0</v>
          </cell>
          <cell r="AT126">
            <v>0</v>
          </cell>
          <cell r="AU126">
            <v>0</v>
          </cell>
          <cell r="AV126">
            <v>0</v>
          </cell>
          <cell r="AW126">
            <v>0</v>
          </cell>
          <cell r="AX126">
            <v>0</v>
          </cell>
          <cell r="AY126">
            <v>0</v>
          </cell>
          <cell r="AZ126">
            <v>0</v>
          </cell>
          <cell r="BA126">
            <v>0</v>
          </cell>
          <cell r="BB126">
            <v>0</v>
          </cell>
          <cell r="BC126">
            <v>0</v>
          </cell>
          <cell r="BD126">
            <v>0</v>
          </cell>
          <cell r="BE126">
            <v>0</v>
          </cell>
          <cell r="BF126">
            <v>0</v>
          </cell>
          <cell r="BG126">
            <v>0</v>
          </cell>
          <cell r="BH126">
            <v>0</v>
          </cell>
          <cell r="BI126">
            <v>0</v>
          </cell>
          <cell r="BJ126">
            <v>0</v>
          </cell>
        </row>
        <row r="128">
          <cell r="B128" t="str">
            <v>Solvencia</v>
          </cell>
        </row>
        <row r="129">
          <cell r="B129">
            <v>111</v>
          </cell>
          <cell r="C129" t="str">
            <v>Activos en Riesgo Totales</v>
          </cell>
          <cell r="P129">
            <v>1.596935022092516E-2</v>
          </cell>
          <cell r="Q129">
            <v>-5.0505801055361621E-3</v>
          </cell>
          <cell r="R129">
            <v>-6.3795851045472807E-3</v>
          </cell>
          <cell r="S129">
            <v>-4.6591103078858387E-2</v>
          </cell>
          <cell r="T129">
            <v>-7.1224519890105475E-2</v>
          </cell>
          <cell r="U129">
            <v>-6.854944708396904E-2</v>
          </cell>
          <cell r="V129">
            <v>-2.9577849785175636E-2</v>
          </cell>
          <cell r="W129">
            <v>-5.3066176587000635E-2</v>
          </cell>
          <cell r="X129">
            <v>-5.0149381772942592E-2</v>
          </cell>
          <cell r="Y129">
            <v>7.6134970632396604E-3</v>
          </cell>
          <cell r="Z129">
            <v>2.1364664722587356E-3</v>
          </cell>
          <cell r="AA129">
            <v>1.0183932118629779E-2</v>
          </cell>
          <cell r="AB129">
            <v>2.3341562018094453E-2</v>
          </cell>
          <cell r="AC129">
            <v>2.5640223528814565E-2</v>
          </cell>
          <cell r="AD129">
            <v>3.391262218578639E-2</v>
          </cell>
          <cell r="AE129">
            <v>7.1296176957633794E-2</v>
          </cell>
          <cell r="AF129">
            <v>6.8967152695653677E-2</v>
          </cell>
          <cell r="AG129">
            <v>4.9595965397056352E-2</v>
          </cell>
          <cell r="AH129">
            <v>-9.8013224821866807E-3</v>
          </cell>
          <cell r="AI129">
            <v>2.8171047857603604E-2</v>
          </cell>
          <cell r="AJ129">
            <v>-1.1920495379582396E-2</v>
          </cell>
          <cell r="AK129">
            <v>-2.2039927545466353E-2</v>
          </cell>
          <cell r="AL129">
            <v>-5.8885497702379608E-2</v>
          </cell>
          <cell r="AM129">
            <v>-8.3647980318731219E-2</v>
          </cell>
          <cell r="AN129">
            <v>-8.9427754722697483E-2</v>
          </cell>
          <cell r="AO129">
            <v>-0.10670172627913999</v>
          </cell>
          <cell r="AP129">
            <v>-0.12963518484246606</v>
          </cell>
          <cell r="AQ129">
            <v>-0.11545810859646954</v>
          </cell>
          <cell r="AR129">
            <v>-0.11545807123184204</v>
          </cell>
          <cell r="AS129">
            <v>-0.11545807123184204</v>
          </cell>
          <cell r="AT129">
            <v>-0.11545807123184204</v>
          </cell>
          <cell r="AU129">
            <v>-0.11545807123184204</v>
          </cell>
          <cell r="AV129">
            <v>-0.11545807123184204</v>
          </cell>
          <cell r="AW129">
            <v>-0.11545807123184204</v>
          </cell>
          <cell r="AX129">
            <v>-0.11545807123184204</v>
          </cell>
          <cell r="AY129">
            <v>-0.11545807123184204</v>
          </cell>
          <cell r="AZ129">
            <v>-0.11545807123184204</v>
          </cell>
          <cell r="BA129">
            <v>-0.11545807123184204</v>
          </cell>
          <cell r="BB129">
            <v>-0.11545807123184204</v>
          </cell>
          <cell r="BC129">
            <v>-0.11545807123184204</v>
          </cell>
          <cell r="BD129">
            <v>-0.11545807123184204</v>
          </cell>
          <cell r="BE129">
            <v>-0.11545807123184204</v>
          </cell>
          <cell r="BF129">
            <v>-0.11545807123184204</v>
          </cell>
          <cell r="BG129">
            <v>-0.11545807123184204</v>
          </cell>
          <cell r="BH129">
            <v>-0.11545807123184204</v>
          </cell>
          <cell r="BI129">
            <v>-0.11545807123184204</v>
          </cell>
          <cell r="BJ129">
            <v>-0.11545807123184204</v>
          </cell>
        </row>
        <row r="130">
          <cell r="B130">
            <v>112</v>
          </cell>
          <cell r="C130" t="str">
            <v>Activos en Riesgos de Mercado</v>
          </cell>
          <cell r="P130">
            <v>5.1472639075307525E-2</v>
          </cell>
          <cell r="Q130">
            <v>7.7623555602063798E-3</v>
          </cell>
          <cell r="R130">
            <v>4.1907155376555982E-3</v>
          </cell>
          <cell r="S130">
            <v>-1.9182329616817456E-2</v>
          </cell>
          <cell r="T130">
            <v>-4.9722568192662103E-2</v>
          </cell>
          <cell r="U130">
            <v>-4.6859359752726454E-2</v>
          </cell>
          <cell r="V130">
            <v>-2.5375611929002673E-2</v>
          </cell>
          <cell r="W130">
            <v>-2.3048760282808001E-2</v>
          </cell>
          <cell r="X130">
            <v>-1.3257055886365943E-2</v>
          </cell>
          <cell r="Y130">
            <v>1.6430684980476534E-2</v>
          </cell>
          <cell r="Z130">
            <v>5.4678811651724113E-3</v>
          </cell>
          <cell r="AA130">
            <v>-8.2866023656780197E-3</v>
          </cell>
          <cell r="AB130">
            <v>-4.4350214069328042E-3</v>
          </cell>
          <cell r="AC130">
            <v>-1.7725992411649988E-2</v>
          </cell>
          <cell r="AD130">
            <v>-2.4034721315433244E-2</v>
          </cell>
          <cell r="AE130">
            <v>6.9793380372626113E-3</v>
          </cell>
          <cell r="AF130">
            <v>3.0220032194847285E-2</v>
          </cell>
          <cell r="AG130">
            <v>1.5639178878257415E-2</v>
          </cell>
          <cell r="AH130">
            <v>-2.3648746163143886E-2</v>
          </cell>
          <cell r="AI130">
            <v>-1.8672109819991289E-2</v>
          </cell>
          <cell r="AJ130">
            <v>-5.2820382227518364E-2</v>
          </cell>
          <cell r="AK130">
            <v>-5.4179030134674261E-2</v>
          </cell>
          <cell r="AL130">
            <v>-6.8105128331438003E-2</v>
          </cell>
          <cell r="AM130">
            <v>-6.680546286232189E-2</v>
          </cell>
          <cell r="AN130">
            <v>-6.6844188641975888E-2</v>
          </cell>
          <cell r="AO130">
            <v>-4.9181090238708453E-2</v>
          </cell>
          <cell r="AP130">
            <v>-5.8026598682184877E-2</v>
          </cell>
          <cell r="AQ130">
            <v>-5.7364391896231104E-2</v>
          </cell>
          <cell r="AR130">
            <v>-5.7364374399185181E-2</v>
          </cell>
          <cell r="AS130">
            <v>-5.7364374399185181E-2</v>
          </cell>
          <cell r="AT130">
            <v>-5.7364374399185181E-2</v>
          </cell>
          <cell r="AU130">
            <v>-5.7364374399185181E-2</v>
          </cell>
          <cell r="AV130">
            <v>-5.7364374399185181E-2</v>
          </cell>
          <cell r="AW130">
            <v>-5.7364374399185181E-2</v>
          </cell>
          <cell r="AX130">
            <v>-5.7364374399185181E-2</v>
          </cell>
          <cell r="AY130">
            <v>-5.7364374399185181E-2</v>
          </cell>
          <cell r="AZ130">
            <v>-5.7364374399185181E-2</v>
          </cell>
          <cell r="BA130">
            <v>-5.7364374399185181E-2</v>
          </cell>
          <cell r="BB130">
            <v>-5.7364374399185181E-2</v>
          </cell>
          <cell r="BC130">
            <v>-5.7364374399185181E-2</v>
          </cell>
          <cell r="BD130">
            <v>-5.7364374399185181E-2</v>
          </cell>
          <cell r="BE130">
            <v>-5.7364374399185181E-2</v>
          </cell>
          <cell r="BF130">
            <v>-5.7364374399185181E-2</v>
          </cell>
          <cell r="BG130">
            <v>-5.7364374399185181E-2</v>
          </cell>
          <cell r="BH130">
            <v>-5.7364374399185181E-2</v>
          </cell>
          <cell r="BI130">
            <v>-5.7364374399185181E-2</v>
          </cell>
          <cell r="BJ130">
            <v>-5.7364374399185181E-2</v>
          </cell>
        </row>
        <row r="131">
          <cell r="B131">
            <v>113</v>
          </cell>
          <cell r="C131" t="str">
            <v>Activos en Riesgos de Crédito</v>
          </cell>
          <cell r="P131">
            <v>-3.0570554909191028E-2</v>
          </cell>
          <cell r="Q131">
            <v>-9.3910197512928617E-3</v>
          </cell>
          <cell r="R131">
            <v>-1.0956039433579645E-2</v>
          </cell>
          <cell r="S131">
            <v>-2.1965927345872549E-2</v>
          </cell>
          <cell r="T131">
            <v>-1.7362733535899066E-2</v>
          </cell>
          <cell r="U131">
            <v>-1.7159604405022955E-2</v>
          </cell>
          <cell r="V131">
            <v>-3.5937038097835772E-3</v>
          </cell>
          <cell r="W131">
            <v>-2.7104861057685836E-2</v>
          </cell>
          <cell r="X131">
            <v>-3.2332819810908353E-2</v>
          </cell>
          <cell r="Y131">
            <v>-1.0528330151715948E-2</v>
          </cell>
          <cell r="Z131">
            <v>-6.9678131160593182E-3</v>
          </cell>
          <cell r="AA131">
            <v>1.3962328281971303E-2</v>
          </cell>
          <cell r="AB131">
            <v>2.3226030885333482E-2</v>
          </cell>
          <cell r="AC131">
            <v>3.4914546987955375E-2</v>
          </cell>
          <cell r="AD131">
            <v>5.160428787143323E-2</v>
          </cell>
          <cell r="AE131">
            <v>5.4608764185614111E-2</v>
          </cell>
          <cell r="AF131">
            <v>3.2981735112480093E-2</v>
          </cell>
          <cell r="AG131">
            <v>2.7989631954690841E-2</v>
          </cell>
          <cell r="AH131">
            <v>1.3117124548200632E-2</v>
          </cell>
          <cell r="AI131">
            <v>4.0522848190395422E-2</v>
          </cell>
          <cell r="AJ131">
            <v>3.6105176134819728E-2</v>
          </cell>
          <cell r="AK131">
            <v>2.9989230082035689E-2</v>
          </cell>
          <cell r="AL131">
            <v>1.1115978873453058E-2</v>
          </cell>
          <cell r="AM131">
            <v>-1.1493589033367058E-2</v>
          </cell>
          <cell r="AN131">
            <v>-1.7628612742837113E-2</v>
          </cell>
          <cell r="AO131">
            <v>-4.6963148763405571E-2</v>
          </cell>
          <cell r="AP131">
            <v>-5.9263672479029972E-2</v>
          </cell>
          <cell r="AQ131">
            <v>-4.777520528680429E-2</v>
          </cell>
          <cell r="AR131">
            <v>-4.7775179147720337E-2</v>
          </cell>
          <cell r="AS131">
            <v>-4.7775179147720337E-2</v>
          </cell>
          <cell r="AT131">
            <v>-4.7775179147720337E-2</v>
          </cell>
          <cell r="AU131">
            <v>-4.7775179147720337E-2</v>
          </cell>
          <cell r="AV131">
            <v>-4.7775179147720337E-2</v>
          </cell>
          <cell r="AW131">
            <v>-4.7775179147720337E-2</v>
          </cell>
          <cell r="AX131">
            <v>-4.7775179147720337E-2</v>
          </cell>
          <cell r="AY131">
            <v>-4.7775179147720337E-2</v>
          </cell>
          <cell r="AZ131">
            <v>-4.7775179147720337E-2</v>
          </cell>
          <cell r="BA131">
            <v>-4.7775179147720337E-2</v>
          </cell>
          <cell r="BB131">
            <v>-4.7775179147720337E-2</v>
          </cell>
          <cell r="BC131">
            <v>-4.7775179147720337E-2</v>
          </cell>
          <cell r="BD131">
            <v>-4.7775179147720337E-2</v>
          </cell>
          <cell r="BE131">
            <v>-4.7775179147720337E-2</v>
          </cell>
          <cell r="BF131">
            <v>-4.7775179147720337E-2</v>
          </cell>
          <cell r="BG131">
            <v>-4.7775179147720337E-2</v>
          </cell>
          <cell r="BH131">
            <v>-4.7775179147720337E-2</v>
          </cell>
          <cell r="BI131">
            <v>-4.7775179147720337E-2</v>
          </cell>
          <cell r="BJ131">
            <v>-4.7775179147720337E-2</v>
          </cell>
        </row>
        <row r="132">
          <cell r="B132">
            <v>114</v>
          </cell>
          <cell r="C132" t="str">
            <v>Activos en Riesgo Operacional</v>
          </cell>
          <cell r="P132">
            <v>-4.9327339451913921E-3</v>
          </cell>
          <cell r="Q132">
            <v>-3.4219159143597661E-3</v>
          </cell>
          <cell r="R132">
            <v>3.8573879137675238E-4</v>
          </cell>
          <cell r="S132">
            <v>-5.4428461162467356E-3</v>
          </cell>
          <cell r="T132">
            <v>-4.1392181616244778E-3</v>
          </cell>
          <cell r="U132">
            <v>-4.5304829262099722E-3</v>
          </cell>
          <cell r="V132">
            <v>-6.0853404638934461E-4</v>
          </cell>
          <cell r="W132">
            <v>-2.9125552465068677E-3</v>
          </cell>
          <cell r="X132">
            <v>-4.5595060755824202E-3</v>
          </cell>
          <cell r="Y132">
            <v>1.7111422344830429E-3</v>
          </cell>
          <cell r="Z132">
            <v>3.6363988324970842E-3</v>
          </cell>
          <cell r="AA132">
            <v>4.5082062024188324E-3</v>
          </cell>
          <cell r="AB132">
            <v>4.5505525396938723E-3</v>
          </cell>
          <cell r="AC132">
            <v>8.4516689525090671E-3</v>
          </cell>
          <cell r="AD132">
            <v>6.3430556297864038E-3</v>
          </cell>
          <cell r="AE132">
            <v>9.7080747348353702E-3</v>
          </cell>
          <cell r="AF132">
            <v>5.7653853963309937E-3</v>
          </cell>
          <cell r="AG132">
            <v>5.9671542570871455E-3</v>
          </cell>
          <cell r="AH132">
            <v>7.302991327565872E-4</v>
          </cell>
          <cell r="AI132">
            <v>6.3203094871995269E-3</v>
          </cell>
          <cell r="AJ132">
            <v>4.7947107131162958E-3</v>
          </cell>
          <cell r="AK132">
            <v>2.1498725072491703E-3</v>
          </cell>
          <cell r="AL132">
            <v>-1.8963482516907715E-3</v>
          </cell>
          <cell r="AM132">
            <v>-5.3489284230424095E-3</v>
          </cell>
          <cell r="AN132">
            <v>-4.9549533378845517E-3</v>
          </cell>
          <cell r="AO132">
            <v>-1.0557487277025893E-2</v>
          </cell>
          <cell r="AP132">
            <v>-1.2344913687887829E-2</v>
          </cell>
          <cell r="AQ132">
            <v>-1.0318511413434123E-2</v>
          </cell>
          <cell r="AR132">
            <v>-1.0318510234355927E-2</v>
          </cell>
          <cell r="AS132">
            <v>-1.0318510234355927E-2</v>
          </cell>
          <cell r="AT132">
            <v>-1.0318510234355927E-2</v>
          </cell>
          <cell r="AU132">
            <v>-1.0318510234355927E-2</v>
          </cell>
          <cell r="AV132">
            <v>-1.0318510234355927E-2</v>
          </cell>
          <cell r="AW132">
            <v>-1.0318510234355927E-2</v>
          </cell>
          <cell r="AX132">
            <v>-1.0318510234355927E-2</v>
          </cell>
          <cell r="AY132">
            <v>-1.0318510234355927E-2</v>
          </cell>
          <cell r="AZ132">
            <v>-1.0318510234355927E-2</v>
          </cell>
          <cell r="BA132">
            <v>-1.0318510234355927E-2</v>
          </cell>
          <cell r="BB132">
            <v>-1.0318510234355927E-2</v>
          </cell>
          <cell r="BC132">
            <v>-1.0318510234355927E-2</v>
          </cell>
          <cell r="BD132">
            <v>-1.0318510234355927E-2</v>
          </cell>
          <cell r="BE132">
            <v>-1.0318510234355927E-2</v>
          </cell>
          <cell r="BF132">
            <v>-1.0318510234355927E-2</v>
          </cell>
          <cell r="BG132">
            <v>-1.0318510234355927E-2</v>
          </cell>
          <cell r="BH132">
            <v>-1.0318510234355927E-2</v>
          </cell>
          <cell r="BI132">
            <v>-1.0318510234355927E-2</v>
          </cell>
          <cell r="BJ132">
            <v>-1.0318510234355927E-2</v>
          </cell>
        </row>
        <row r="133">
          <cell r="B133">
            <v>115</v>
          </cell>
          <cell r="C133" t="str">
            <v>Otros activos en riesgo</v>
          </cell>
          <cell r="P133">
            <v>1.1102230246251565E-16</v>
          </cell>
          <cell r="Q133">
            <v>-8.992806499463768E-14</v>
          </cell>
          <cell r="R133">
            <v>0</v>
          </cell>
          <cell r="S133">
            <v>7.8381745538536052E-14</v>
          </cell>
          <cell r="T133">
            <v>8.0158102377936302E-14</v>
          </cell>
          <cell r="U133">
            <v>-9.7699626167013776E-15</v>
          </cell>
          <cell r="V133">
            <v>0</v>
          </cell>
          <cell r="W133">
            <v>0</v>
          </cell>
          <cell r="X133">
            <v>-8.5931262105987116E-14</v>
          </cell>
          <cell r="Y133">
            <v>-4.1078251911130792E-15</v>
          </cell>
          <cell r="Z133">
            <v>-4.0935144163256609E-10</v>
          </cell>
          <cell r="AA133">
            <v>-8.22675261247241E-14</v>
          </cell>
          <cell r="AB133">
            <v>-2.2204460492503131E-16</v>
          </cell>
          <cell r="AC133">
            <v>1.1102230246251565E-16</v>
          </cell>
          <cell r="AD133">
            <v>0</v>
          </cell>
          <cell r="AE133">
            <v>-7.8270723236073536E-14</v>
          </cell>
          <cell r="AF133">
            <v>-8.0047080075473787E-12</v>
          </cell>
          <cell r="AG133">
            <v>3.0702096420753833E-10</v>
          </cell>
          <cell r="AH133">
            <v>-2.2204460492503131E-16</v>
          </cell>
          <cell r="AI133">
            <v>0</v>
          </cell>
          <cell r="AJ133">
            <v>0</v>
          </cell>
          <cell r="AK133">
            <v>-7.6938455606523348E-14</v>
          </cell>
          <cell r="AL133">
            <v>7.2959416286266787E-12</v>
          </cell>
          <cell r="AM133">
            <v>1.1102230246251565E-16</v>
          </cell>
          <cell r="AN133">
            <v>2.2204460492503131E-16</v>
          </cell>
          <cell r="AO133">
            <v>-1.1102230246251565E-16</v>
          </cell>
          <cell r="AP133">
            <v>6.6366911966042608E-12</v>
          </cell>
          <cell r="AQ133">
            <v>-1.1102230246251565E-16</v>
          </cell>
          <cell r="AR133">
            <v>-1.1102230246251565E-16</v>
          </cell>
          <cell r="AS133">
            <v>-1.1102230246251565E-16</v>
          </cell>
          <cell r="AT133">
            <v>-1.1102230246251565E-16</v>
          </cell>
          <cell r="AU133">
            <v>-1.1102230246251565E-16</v>
          </cell>
          <cell r="AV133">
            <v>-1.1102230246251565E-16</v>
          </cell>
          <cell r="AW133">
            <v>-1.1102230246251565E-16</v>
          </cell>
          <cell r="AX133">
            <v>-1.1102230246251565E-16</v>
          </cell>
          <cell r="AY133">
            <v>-1.1102230246251565E-16</v>
          </cell>
          <cell r="AZ133">
            <v>-1.1102230246251565E-16</v>
          </cell>
          <cell r="BA133">
            <v>-1.1102230246251565E-16</v>
          </cell>
          <cell r="BB133">
            <v>-1.1102230246251565E-16</v>
          </cell>
          <cell r="BC133">
            <v>-1.1102230246251565E-16</v>
          </cell>
          <cell r="BD133">
            <v>-1.1102230246251565E-16</v>
          </cell>
          <cell r="BE133">
            <v>-1.1102230246251565E-16</v>
          </cell>
          <cell r="BF133">
            <v>-1.1102230246251565E-16</v>
          </cell>
          <cell r="BG133">
            <v>-1.1102230246251565E-16</v>
          </cell>
          <cell r="BH133">
            <v>-1.1102230246251565E-16</v>
          </cell>
          <cell r="BI133">
            <v>-1.1102230246251565E-16</v>
          </cell>
          <cell r="BJ133">
            <v>-1.1102230246251565E-16</v>
          </cell>
        </row>
        <row r="134">
          <cell r="B134">
            <v>116</v>
          </cell>
          <cell r="C134" t="str">
            <v>Requerimientos de capital totales</v>
          </cell>
          <cell r="P134">
            <v>1.2775480176283049E-3</v>
          </cell>
          <cell r="Q134">
            <v>-4.0404640839605821E-4</v>
          </cell>
          <cell r="R134">
            <v>-5.1036680831362258E-4</v>
          </cell>
          <cell r="S134">
            <v>-3.7272882462722756E-3</v>
          </cell>
          <cell r="T134">
            <v>-5.6979615912390591E-3</v>
          </cell>
          <cell r="U134">
            <v>-5.483955766747331E-3</v>
          </cell>
          <cell r="V134">
            <v>-2.3662279827676158E-3</v>
          </cell>
          <cell r="W134">
            <v>-4.2452941268910915E-3</v>
          </cell>
          <cell r="X134">
            <v>-4.0119505417760687E-3</v>
          </cell>
          <cell r="Y134">
            <v>6.0907976508754735E-4</v>
          </cell>
          <cell r="Z134">
            <v>1.7091734329149899E-4</v>
          </cell>
          <cell r="AA134">
            <v>8.1471456953603749E-4</v>
          </cell>
          <cell r="AB134">
            <v>1.8673249614873377E-3</v>
          </cell>
          <cell r="AC134">
            <v>2.051217882353934E-3</v>
          </cell>
          <cell r="AD134">
            <v>2.7130097748757909E-3</v>
          </cell>
          <cell r="AE134">
            <v>5.7036941566201843E-3</v>
          </cell>
          <cell r="AF134">
            <v>5.5173722163599087E-3</v>
          </cell>
          <cell r="AG134">
            <v>3.9676772087723911E-3</v>
          </cell>
          <cell r="AH134">
            <v>-7.8410580009841135E-4</v>
          </cell>
          <cell r="AI134">
            <v>2.2536838304623302E-3</v>
          </cell>
          <cell r="AJ134">
            <v>-9.5363963187132528E-4</v>
          </cell>
          <cell r="AK134">
            <v>-1.7631942036527154E-3</v>
          </cell>
          <cell r="AL134">
            <v>-4.7108398162645226E-3</v>
          </cell>
          <cell r="AM134">
            <v>-6.6918384275260478E-3</v>
          </cell>
          <cell r="AN134">
            <v>-7.1542203780946556E-3</v>
          </cell>
          <cell r="AO134">
            <v>-8.5361381025708533E-3</v>
          </cell>
          <cell r="AP134">
            <v>-1.0370814789505092E-2</v>
          </cell>
          <cell r="AQ134">
            <v>-9.2366486910243073E-3</v>
          </cell>
          <cell r="AR134">
            <v>-9.2366486787796021E-3</v>
          </cell>
          <cell r="AS134">
            <v>-9.2366486787796021E-3</v>
          </cell>
          <cell r="AT134">
            <v>-9.2366486787796021E-3</v>
          </cell>
          <cell r="AU134">
            <v>-9.2366486787796021E-3</v>
          </cell>
          <cell r="AV134">
            <v>-9.2366486787796021E-3</v>
          </cell>
          <cell r="AW134">
            <v>-9.2366486787796021E-3</v>
          </cell>
          <cell r="AX134">
            <v>-9.2366486787796021E-3</v>
          </cell>
          <cell r="AY134">
            <v>-9.2366486787796021E-3</v>
          </cell>
          <cell r="AZ134">
            <v>-9.2366486787796021E-3</v>
          </cell>
          <cell r="BA134">
            <v>-9.2366486787796021E-3</v>
          </cell>
          <cell r="BB134">
            <v>-9.2366486787796021E-3</v>
          </cell>
          <cell r="BC134">
            <v>-9.2366486787796021E-3</v>
          </cell>
          <cell r="BD134">
            <v>-9.2366486787796021E-3</v>
          </cell>
          <cell r="BE134">
            <v>-9.2366486787796021E-3</v>
          </cell>
          <cell r="BF134">
            <v>-9.2366486787796021E-3</v>
          </cell>
          <cell r="BG134">
            <v>-9.2366486787796021E-3</v>
          </cell>
          <cell r="BH134">
            <v>-9.2366486787796021E-3</v>
          </cell>
          <cell r="BI134">
            <v>-9.2366486787796021E-3</v>
          </cell>
          <cell r="BJ134">
            <v>-9.2366486787796021E-3</v>
          </cell>
        </row>
        <row r="135">
          <cell r="B135">
            <v>117</v>
          </cell>
          <cell r="C135" t="str">
            <v>Requerimientos de capital por riesgos de mercado</v>
          </cell>
          <cell r="P135">
            <v>4.1178111260179659E-3</v>
          </cell>
          <cell r="Q135">
            <v>6.209884448280939E-4</v>
          </cell>
          <cell r="R135">
            <v>3.3525724299238169E-4</v>
          </cell>
          <cell r="S135">
            <v>-1.534586369362486E-3</v>
          </cell>
          <cell r="T135">
            <v>-3.9778054554152655E-3</v>
          </cell>
          <cell r="U135">
            <v>-3.7487487801608835E-3</v>
          </cell>
          <cell r="V135">
            <v>-2.0300489542219233E-3</v>
          </cell>
          <cell r="W135">
            <v>-1.8439008226075575E-3</v>
          </cell>
          <cell r="X135">
            <v>-1.0605644708726533E-3</v>
          </cell>
          <cell r="Y135">
            <v>1.3144547984927646E-3</v>
          </cell>
          <cell r="Z135">
            <v>4.3743048798500217E-4</v>
          </cell>
          <cell r="AA135">
            <v>-6.6292818920471452E-4</v>
          </cell>
          <cell r="AB135">
            <v>-3.548017124791053E-4</v>
          </cell>
          <cell r="AC135">
            <v>-1.4180793929000901E-3</v>
          </cell>
          <cell r="AD135">
            <v>-1.9227777051452448E-3</v>
          </cell>
          <cell r="AE135">
            <v>5.5834704302520216E-4</v>
          </cell>
          <cell r="AF135">
            <v>2.4176025747072866E-3</v>
          </cell>
          <cell r="AG135">
            <v>1.2511343041031464E-3</v>
          </cell>
          <cell r="AH135">
            <v>-1.8918996936711022E-3</v>
          </cell>
          <cell r="AI135">
            <v>-1.4937687859072797E-3</v>
          </cell>
          <cell r="AJ135">
            <v>-4.2256305800546234E-3</v>
          </cell>
          <cell r="AK135">
            <v>-4.3343224075374671E-3</v>
          </cell>
          <cell r="AL135">
            <v>-5.4484102638636747E-3</v>
          </cell>
          <cell r="AM135">
            <v>-5.3444370269742948E-3</v>
          </cell>
          <cell r="AN135">
            <v>-5.3475350893483087E-3</v>
          </cell>
          <cell r="AO135">
            <v>-3.9344872193085266E-3</v>
          </cell>
          <cell r="AP135">
            <v>-4.6421278969990022E-3</v>
          </cell>
          <cell r="AQ135">
            <v>-4.5891513539137209E-3</v>
          </cell>
          <cell r="AR135">
            <v>-4.5891478657722473E-3</v>
          </cell>
          <cell r="AS135">
            <v>-4.5891478657722473E-3</v>
          </cell>
          <cell r="AT135">
            <v>-4.5891478657722473E-3</v>
          </cell>
          <cell r="AU135">
            <v>-4.5891478657722473E-3</v>
          </cell>
          <cell r="AV135">
            <v>-4.5891478657722473E-3</v>
          </cell>
          <cell r="AW135">
            <v>-4.5891478657722473E-3</v>
          </cell>
          <cell r="AX135">
            <v>-4.5891478657722473E-3</v>
          </cell>
          <cell r="AY135">
            <v>-4.5891478657722473E-3</v>
          </cell>
          <cell r="AZ135">
            <v>-4.5891478657722473E-3</v>
          </cell>
          <cell r="BA135">
            <v>-4.5891478657722473E-3</v>
          </cell>
          <cell r="BB135">
            <v>-4.5891478657722473E-3</v>
          </cell>
          <cell r="BC135">
            <v>-4.5891478657722473E-3</v>
          </cell>
          <cell r="BD135">
            <v>-4.5891478657722473E-3</v>
          </cell>
          <cell r="BE135">
            <v>-4.5891478657722473E-3</v>
          </cell>
          <cell r="BF135">
            <v>-4.5891478657722473E-3</v>
          </cell>
          <cell r="BG135">
            <v>-4.5891478657722473E-3</v>
          </cell>
          <cell r="BH135">
            <v>-4.5891478657722473E-3</v>
          </cell>
          <cell r="BI135">
            <v>-4.5891478657722473E-3</v>
          </cell>
          <cell r="BJ135">
            <v>-4.5891478657722473E-3</v>
          </cell>
        </row>
        <row r="136">
          <cell r="B136">
            <v>118</v>
          </cell>
          <cell r="C136" t="str">
            <v>Requerimientos de capital por riesgos de crédito</v>
          </cell>
          <cell r="P136">
            <v>-2.4456443927352786E-3</v>
          </cell>
          <cell r="Q136">
            <v>-7.5128158010343005E-4</v>
          </cell>
          <cell r="R136">
            <v>-8.7648315468637217E-4</v>
          </cell>
          <cell r="S136">
            <v>-1.7572741876698064E-3</v>
          </cell>
          <cell r="T136">
            <v>-1.3890186828719175E-3</v>
          </cell>
          <cell r="U136">
            <v>-1.3727683524018403E-3</v>
          </cell>
          <cell r="V136">
            <v>-2.8749630479862204E-4</v>
          </cell>
          <cell r="W136">
            <v>-2.1683888846148539E-3</v>
          </cell>
          <cell r="X136">
            <v>-2.5866255848726594E-3</v>
          </cell>
          <cell r="Y136">
            <v>-8.4226641213726999E-4</v>
          </cell>
          <cell r="Z136">
            <v>-5.5742504838959123E-4</v>
          </cell>
          <cell r="AA136">
            <v>1.1169862625577051E-3</v>
          </cell>
          <cell r="AB136">
            <v>1.8580824708106097E-3</v>
          </cell>
          <cell r="AC136">
            <v>2.7931637590364322E-3</v>
          </cell>
          <cell r="AD136">
            <v>4.1283430296828322E-3</v>
          </cell>
          <cell r="AE136">
            <v>4.3687011348362628E-3</v>
          </cell>
          <cell r="AF136">
            <v>2.6385388115342523E-3</v>
          </cell>
          <cell r="AG136">
            <v>2.2391705579107579E-3</v>
          </cell>
          <cell r="AH136">
            <v>1.0493699611699228E-3</v>
          </cell>
          <cell r="AI136">
            <v>3.2418278521518587E-3</v>
          </cell>
          <cell r="AJ136">
            <v>2.8884140935052163E-3</v>
          </cell>
          <cell r="AK136">
            <v>2.3991384068579244E-3</v>
          </cell>
          <cell r="AL136">
            <v>8.892783088029349E-4</v>
          </cell>
          <cell r="AM136">
            <v>-9.1948712611207573E-4</v>
          </cell>
          <cell r="AN136">
            <v>-1.410289020276366E-3</v>
          </cell>
          <cell r="AO136">
            <v>-3.757051900793347E-3</v>
          </cell>
          <cell r="AP136">
            <v>-4.741093796697772E-3</v>
          </cell>
          <cell r="AQ136">
            <v>-3.8220164240326468E-3</v>
          </cell>
          <cell r="AR136">
            <v>-3.8220155984163284E-3</v>
          </cell>
          <cell r="AS136">
            <v>-3.8220155984163284E-3</v>
          </cell>
          <cell r="AT136">
            <v>-3.8220155984163284E-3</v>
          </cell>
          <cell r="AU136">
            <v>-3.8220155984163284E-3</v>
          </cell>
          <cell r="AV136">
            <v>-3.8220155984163284E-3</v>
          </cell>
          <cell r="AW136">
            <v>-3.8220155984163284E-3</v>
          </cell>
          <cell r="AX136">
            <v>-3.8220155984163284E-3</v>
          </cell>
          <cell r="AY136">
            <v>-3.8220155984163284E-3</v>
          </cell>
          <cell r="AZ136">
            <v>-3.8220155984163284E-3</v>
          </cell>
          <cell r="BA136">
            <v>-3.8220155984163284E-3</v>
          </cell>
          <cell r="BB136">
            <v>-3.8220155984163284E-3</v>
          </cell>
          <cell r="BC136">
            <v>-3.8220155984163284E-3</v>
          </cell>
          <cell r="BD136">
            <v>-3.8220155984163284E-3</v>
          </cell>
          <cell r="BE136">
            <v>-3.8220155984163284E-3</v>
          </cell>
          <cell r="BF136">
            <v>-3.8220155984163284E-3</v>
          </cell>
          <cell r="BG136">
            <v>-3.8220155984163284E-3</v>
          </cell>
          <cell r="BH136">
            <v>-3.8220155984163284E-3</v>
          </cell>
          <cell r="BI136">
            <v>-3.8220155984163284E-3</v>
          </cell>
          <cell r="BJ136">
            <v>-3.8220155984163284E-3</v>
          </cell>
        </row>
        <row r="137">
          <cell r="B137">
            <v>119</v>
          </cell>
          <cell r="C137" t="str">
            <v>Requerimientos de capital por riesgo operacional</v>
          </cell>
          <cell r="P137">
            <v>-3.9461871564416481E-4</v>
          </cell>
          <cell r="Q137">
            <v>-2.7375327311165987E-4</v>
          </cell>
          <cell r="R137">
            <v>3.0859103300369395E-5</v>
          </cell>
          <cell r="S137">
            <v>-4.3542768931826084E-4</v>
          </cell>
          <cell r="T137">
            <v>-3.3113745286218917E-4</v>
          </cell>
          <cell r="U137">
            <v>-3.6243863402021965E-4</v>
          </cell>
          <cell r="V137">
            <v>-4.8682723661035154E-5</v>
          </cell>
          <cell r="W137">
            <v>-2.3300441966868021E-4</v>
          </cell>
          <cell r="X137">
            <v>-3.6476048595371693E-4</v>
          </cell>
          <cell r="Y137">
            <v>1.3689137881311812E-4</v>
          </cell>
          <cell r="Z137">
            <v>2.9091190205867562E-4</v>
          </cell>
          <cell r="AA137">
            <v>3.6065649626543239E-4</v>
          </cell>
          <cell r="AB137">
            <v>3.6404420323817889E-4</v>
          </cell>
          <cell r="AC137">
            <v>6.7613351621659962E-4</v>
          </cell>
          <cell r="AD137">
            <v>5.0744445041821414E-4</v>
          </cell>
          <cell r="AE137">
            <v>7.766459788370178E-4</v>
          </cell>
          <cell r="AF137">
            <v>4.6123083011836812E-4</v>
          </cell>
          <cell r="AG137">
            <v>4.7737233900361185E-4</v>
          </cell>
          <cell r="AH137">
            <v>5.8423932402771467E-5</v>
          </cell>
          <cell r="AI137">
            <v>5.0562475651834415E-4</v>
          </cell>
          <cell r="AJ137">
            <v>3.8357685460102889E-4</v>
          </cell>
          <cell r="AK137">
            <v>1.7198979702682561E-4</v>
          </cell>
          <cell r="AL137">
            <v>-1.5170786120377762E-4</v>
          </cell>
          <cell r="AM137">
            <v>-4.2791427443966516E-4</v>
          </cell>
          <cell r="AN137">
            <v>-3.9639626846997914E-4</v>
          </cell>
          <cell r="AO137">
            <v>-8.4459898238703132E-4</v>
          </cell>
          <cell r="AP137">
            <v>-9.8759309580832757E-4</v>
          </cell>
          <cell r="AQ137">
            <v>-8.2548091307794828E-4</v>
          </cell>
          <cell r="AR137">
            <v>-8.2548055797815323E-4</v>
          </cell>
          <cell r="AS137">
            <v>-8.2548055797815323E-4</v>
          </cell>
          <cell r="AT137">
            <v>-8.2548055797815323E-4</v>
          </cell>
          <cell r="AU137">
            <v>-8.2548055797815323E-4</v>
          </cell>
          <cell r="AV137">
            <v>-8.2548055797815323E-4</v>
          </cell>
          <cell r="AW137">
            <v>-8.2548055797815323E-4</v>
          </cell>
          <cell r="AX137">
            <v>-8.2548055797815323E-4</v>
          </cell>
          <cell r="AY137">
            <v>-8.2548055797815323E-4</v>
          </cell>
          <cell r="AZ137">
            <v>-8.2548055797815323E-4</v>
          </cell>
          <cell r="BA137">
            <v>-8.2548055797815323E-4</v>
          </cell>
          <cell r="BB137">
            <v>-8.2548055797815323E-4</v>
          </cell>
          <cell r="BC137">
            <v>-8.2548055797815323E-4</v>
          </cell>
          <cell r="BD137">
            <v>-8.2548055797815323E-4</v>
          </cell>
          <cell r="BE137">
            <v>-8.2548055797815323E-4</v>
          </cell>
          <cell r="BF137">
            <v>-8.2548055797815323E-4</v>
          </cell>
          <cell r="BG137">
            <v>-8.2548055797815323E-4</v>
          </cell>
          <cell r="BH137">
            <v>-8.2548055797815323E-4</v>
          </cell>
          <cell r="BI137">
            <v>-8.2548055797815323E-4</v>
          </cell>
          <cell r="BJ137">
            <v>-8.2548055797815323E-4</v>
          </cell>
        </row>
        <row r="138">
          <cell r="B138">
            <v>120</v>
          </cell>
          <cell r="C138" t="str">
            <v>Otros requerimientos</v>
          </cell>
          <cell r="P138">
            <v>-1.0227929614359255E-14</v>
          </cell>
          <cell r="Q138">
            <v>-9.0621954385028403E-15</v>
          </cell>
          <cell r="R138">
            <v>7.9991568924242529E-14</v>
          </cell>
          <cell r="S138">
            <v>7.8284601023881351E-14</v>
          </cell>
          <cell r="T138">
            <v>-8.9692142601904834E-14</v>
          </cell>
          <cell r="U138">
            <v>-1.6438239658356224E-13</v>
          </cell>
          <cell r="V138">
            <v>-8.6028406620641817E-14</v>
          </cell>
          <cell r="W138">
            <v>0</v>
          </cell>
          <cell r="X138">
            <v>-7.7049477908985864E-14</v>
          </cell>
          <cell r="Y138">
            <v>-8.1060158585444242E-14</v>
          </cell>
          <cell r="Z138">
            <v>1.6374124278684121E-12</v>
          </cell>
          <cell r="AA138">
            <v>-8.2378548427186615E-14</v>
          </cell>
          <cell r="AB138">
            <v>-8.2336915063763172E-14</v>
          </cell>
          <cell r="AC138">
            <v>9.8532293435482643E-16</v>
          </cell>
          <cell r="AD138">
            <v>-8.0019324499858158E-14</v>
          </cell>
          <cell r="AE138">
            <v>-7.8298478811689165E-14</v>
          </cell>
          <cell r="AF138">
            <v>0</v>
          </cell>
          <cell r="AG138">
            <v>7.7548800714311028E-12</v>
          </cell>
          <cell r="AH138">
            <v>-1.3877787807814457E-17</v>
          </cell>
          <cell r="AI138">
            <v>7.6994105535632684E-12</v>
          </cell>
          <cell r="AJ138">
            <v>7.7049477908985864E-14</v>
          </cell>
          <cell r="AK138">
            <v>0</v>
          </cell>
          <cell r="AL138">
            <v>-1.3877787807814457E-17</v>
          </cell>
          <cell r="AM138">
            <v>-2.7755575615628914E-17</v>
          </cell>
          <cell r="AN138">
            <v>0</v>
          </cell>
          <cell r="AO138">
            <v>-8.1948337005144367E-14</v>
          </cell>
          <cell r="AP138">
            <v>1.3877787807814457E-17</v>
          </cell>
          <cell r="AQ138">
            <v>6.9388939039072284E-18</v>
          </cell>
          <cell r="AR138">
            <v>6.9388939039072284E-18</v>
          </cell>
          <cell r="AS138">
            <v>6.9388939039072284E-18</v>
          </cell>
          <cell r="AT138">
            <v>6.9388939039072284E-18</v>
          </cell>
          <cell r="AU138">
            <v>6.9388939039072284E-18</v>
          </cell>
          <cell r="AV138">
            <v>6.9388939039072284E-18</v>
          </cell>
          <cell r="AW138">
            <v>6.9388939039072284E-18</v>
          </cell>
          <cell r="AX138">
            <v>6.9388939039072284E-18</v>
          </cell>
          <cell r="AY138">
            <v>6.9388939039072284E-18</v>
          </cell>
          <cell r="AZ138">
            <v>6.9388939039072284E-18</v>
          </cell>
          <cell r="BA138">
            <v>6.9388939039072284E-18</v>
          </cell>
          <cell r="BB138">
            <v>6.9388939039072284E-18</v>
          </cell>
          <cell r="BC138">
            <v>6.9388939039072284E-18</v>
          </cell>
          <cell r="BD138">
            <v>6.9388939039072284E-18</v>
          </cell>
          <cell r="BE138">
            <v>6.9388939039072284E-18</v>
          </cell>
          <cell r="BF138">
            <v>6.9388939039072284E-18</v>
          </cell>
          <cell r="BG138">
            <v>6.9388939039072284E-18</v>
          </cell>
          <cell r="BH138">
            <v>6.9388939039072284E-18</v>
          </cell>
          <cell r="BI138">
            <v>6.9388939039072284E-18</v>
          </cell>
          <cell r="BJ138">
            <v>6.9388939039072284E-18</v>
          </cell>
        </row>
        <row r="139">
          <cell r="B139">
            <v>121</v>
          </cell>
          <cell r="C139" t="str">
            <v>Capital Neto</v>
          </cell>
          <cell r="P139">
            <v>3.3416150016662149E-3</v>
          </cell>
          <cell r="Q139">
            <v>-7.3140470258108436E-3</v>
          </cell>
          <cell r="R139">
            <v>-2.3645717986331971E-3</v>
          </cell>
          <cell r="S139">
            <v>-1.3997548854343053E-2</v>
          </cell>
          <cell r="T139">
            <v>-1.6804547543278633E-2</v>
          </cell>
          <cell r="U139">
            <v>-7.5515437576478273E-3</v>
          </cell>
          <cell r="V139">
            <v>-1.6751119129586878E-3</v>
          </cell>
          <cell r="W139">
            <v>-7.0671155258816565E-3</v>
          </cell>
          <cell r="X139">
            <v>-7.5453238444735116E-3</v>
          </cell>
          <cell r="Y139">
            <v>2.8525892812406861E-3</v>
          </cell>
          <cell r="Z139">
            <v>3.4713170365907597E-4</v>
          </cell>
          <cell r="AA139">
            <v>8.4791741900064332E-3</v>
          </cell>
          <cell r="AB139">
            <v>1.1829948821567127E-2</v>
          </cell>
          <cell r="AC139">
            <v>1.6481191673957174E-2</v>
          </cell>
          <cell r="AD139">
            <v>1.3591260203127981E-2</v>
          </cell>
          <cell r="AE139">
            <v>1.8757730162573552E-2</v>
          </cell>
          <cell r="AF139">
            <v>1.6121247504366595E-2</v>
          </cell>
          <cell r="AG139">
            <v>5.7890855900674387E-3</v>
          </cell>
          <cell r="AH139">
            <v>-5.1201736735042302E-3</v>
          </cell>
          <cell r="AI139">
            <v>3.1574181834312376E-3</v>
          </cell>
          <cell r="AJ139">
            <v>-1.2192575330353117E-3</v>
          </cell>
          <cell r="AK139">
            <v>-3.342685659507072E-3</v>
          </cell>
          <cell r="AL139">
            <v>-8.7518676177751609E-3</v>
          </cell>
          <cell r="AM139">
            <v>-2.1560018882027507E-2</v>
          </cell>
          <cell r="AN139">
            <v>-1.8992306998537878E-2</v>
          </cell>
          <cell r="AO139">
            <v>-2.5853277934707639E-2</v>
          </cell>
          <cell r="AP139">
            <v>-2.7841488390363309E-2</v>
          </cell>
          <cell r="AQ139">
            <v>-2.2043982911101365E-2</v>
          </cell>
          <cell r="AR139">
            <v>-2.2043973207473755E-2</v>
          </cell>
          <cell r="AS139">
            <v>-2.2043973207473755E-2</v>
          </cell>
          <cell r="AT139">
            <v>-2.2043973207473755E-2</v>
          </cell>
          <cell r="AU139">
            <v>-2.2043973207473755E-2</v>
          </cell>
          <cell r="AV139">
            <v>-2.2043973207473755E-2</v>
          </cell>
          <cell r="AW139">
            <v>-2.2043973207473755E-2</v>
          </cell>
          <cell r="AX139">
            <v>-2.2043973207473755E-2</v>
          </cell>
          <cell r="AY139">
            <v>-2.2043973207473755E-2</v>
          </cell>
          <cell r="AZ139">
            <v>-2.2043973207473755E-2</v>
          </cell>
          <cell r="BA139">
            <v>-2.2043973207473755E-2</v>
          </cell>
          <cell r="BB139">
            <v>-2.2043973207473755E-2</v>
          </cell>
          <cell r="BC139">
            <v>-2.2043973207473755E-2</v>
          </cell>
          <cell r="BD139">
            <v>-2.2043973207473755E-2</v>
          </cell>
          <cell r="BE139">
            <v>-2.2043973207473755E-2</v>
          </cell>
          <cell r="BF139">
            <v>-2.2043973207473755E-2</v>
          </cell>
          <cell r="BG139">
            <v>-2.2043973207473755E-2</v>
          </cell>
          <cell r="BH139">
            <v>-2.2043973207473755E-2</v>
          </cell>
          <cell r="BI139">
            <v>-2.2043973207473755E-2</v>
          </cell>
          <cell r="BJ139">
            <v>-2.2043973207473755E-2</v>
          </cell>
        </row>
        <row r="140">
          <cell r="B140">
            <v>122</v>
          </cell>
          <cell r="C140" t="str">
            <v>Capital Básico</v>
          </cell>
          <cell r="P140">
            <v>-7.019906952111743E-3</v>
          </cell>
          <cell r="Q140">
            <v>-4.6446290678942431E-3</v>
          </cell>
          <cell r="R140">
            <v>-2.3912016473055381E-3</v>
          </cell>
          <cell r="S140">
            <v>-6.831974563594384E-3</v>
          </cell>
          <cell r="T140">
            <v>-7.7021602000445916E-3</v>
          </cell>
          <cell r="U140">
            <v>-8.6868192309096509E-3</v>
          </cell>
          <cell r="V140">
            <v>-2.0029373642325432E-3</v>
          </cell>
          <cell r="W140">
            <v>-7.1283652703122702E-3</v>
          </cell>
          <cell r="X140">
            <v>-9.3367349386109938E-3</v>
          </cell>
          <cell r="Y140">
            <v>7.3798948954433008E-4</v>
          </cell>
          <cell r="Z140">
            <v>-2.3725574301510927E-3</v>
          </cell>
          <cell r="AA140">
            <v>8.1839673686941866E-3</v>
          </cell>
          <cell r="AB140">
            <v>9.2960326519466313E-3</v>
          </cell>
          <cell r="AC140">
            <v>1.2188070048393035E-2</v>
          </cell>
          <cell r="AD140">
            <v>1.0192944197378373E-2</v>
          </cell>
          <cell r="AE140">
            <v>8.8162002900392805E-3</v>
          </cell>
          <cell r="AF140">
            <v>7.7561578889568522E-3</v>
          </cell>
          <cell r="AG140">
            <v>7.4051483516299615E-3</v>
          </cell>
          <cell r="AH140">
            <v>-1.8848637440249671E-3</v>
          </cell>
          <cell r="AI140">
            <v>8.3047271910696718E-3</v>
          </cell>
          <cell r="AJ140">
            <v>6.5548521275899801E-3</v>
          </cell>
          <cell r="AK140">
            <v>4.3872374776098566E-3</v>
          </cell>
          <cell r="AL140">
            <v>5.4215487095624071E-4</v>
          </cell>
          <cell r="AM140">
            <v>-1.4514592555773254E-2</v>
          </cell>
          <cell r="AN140">
            <v>-9.6956431095949341E-3</v>
          </cell>
          <cell r="AO140">
            <v>-1.4831656291031281E-2</v>
          </cell>
          <cell r="AP140">
            <v>-1.6511410870310272E-2</v>
          </cell>
          <cell r="AQ140">
            <v>-1.1247206480235084E-2</v>
          </cell>
          <cell r="AR140">
            <v>-1.1247202754020691E-2</v>
          </cell>
          <cell r="AS140">
            <v>-1.1247202754020691E-2</v>
          </cell>
          <cell r="AT140">
            <v>-1.1247202754020691E-2</v>
          </cell>
          <cell r="AU140">
            <v>-1.1247202754020691E-2</v>
          </cell>
          <cell r="AV140">
            <v>-1.1247202754020691E-2</v>
          </cell>
          <cell r="AW140">
            <v>-1.1247202754020691E-2</v>
          </cell>
          <cell r="AX140">
            <v>-1.1247202754020691E-2</v>
          </cell>
          <cell r="AY140">
            <v>-1.1247202754020691E-2</v>
          </cell>
          <cell r="AZ140">
            <v>-1.1247202754020691E-2</v>
          </cell>
          <cell r="BA140">
            <v>-1.1247202754020691E-2</v>
          </cell>
          <cell r="BB140">
            <v>-1.1247202754020691E-2</v>
          </cell>
          <cell r="BC140">
            <v>-1.1247202754020691E-2</v>
          </cell>
          <cell r="BD140">
            <v>-1.1247202754020691E-2</v>
          </cell>
          <cell r="BE140">
            <v>-1.1247202754020691E-2</v>
          </cell>
          <cell r="BF140">
            <v>-1.1247202754020691E-2</v>
          </cell>
          <cell r="BG140">
            <v>-1.1247202754020691E-2</v>
          </cell>
          <cell r="BH140">
            <v>-1.1247202754020691E-2</v>
          </cell>
          <cell r="BI140">
            <v>-1.1247202754020691E-2</v>
          </cell>
          <cell r="BJ140">
            <v>-1.1247202754020691E-2</v>
          </cell>
        </row>
        <row r="141">
          <cell r="B141">
            <v>123</v>
          </cell>
          <cell r="C141" t="str">
            <v>Capital Básico 1</v>
          </cell>
          <cell r="P141">
            <v>0</v>
          </cell>
          <cell r="Q141">
            <v>0</v>
          </cell>
          <cell r="R141">
            <v>0</v>
          </cell>
          <cell r="S141">
            <v>0</v>
          </cell>
          <cell r="T141">
            <v>0</v>
          </cell>
          <cell r="U141">
            <v>0</v>
          </cell>
          <cell r="V141">
            <v>0</v>
          </cell>
          <cell r="W141">
            <v>0</v>
          </cell>
          <cell r="X141">
            <v>0</v>
          </cell>
          <cell r="Y141">
            <v>0</v>
          </cell>
          <cell r="Z141">
            <v>0</v>
          </cell>
          <cell r="AA141">
            <v>9.5252686350738081E-2</v>
          </cell>
          <cell r="AB141">
            <v>9.2898831182745736E-2</v>
          </cell>
          <cell r="AC141">
            <v>9.6657939374857102E-2</v>
          </cell>
          <cell r="AD141">
            <v>9.5509526434750136E-2</v>
          </cell>
          <cell r="AE141">
            <v>9.3094364394746901E-2</v>
          </cell>
          <cell r="AF141">
            <v>9.2023638122163146E-2</v>
          </cell>
          <cell r="AG141">
            <v>9.0331606623808569E-2</v>
          </cell>
          <cell r="AH141">
            <v>8.5597758097596219E-2</v>
          </cell>
          <cell r="AI141">
            <v>8.9907258410657692E-2</v>
          </cell>
          <cell r="AJ141">
            <v>8.9215737043429777E-2</v>
          </cell>
          <cell r="AK141">
            <v>8.8193624255427677E-2</v>
          </cell>
          <cell r="AL141">
            <v>8.497234831550346E-2</v>
          </cell>
          <cell r="AM141">
            <v>-1.0556932367804125E-2</v>
          </cell>
          <cell r="AN141">
            <v>-7.4199712967678161E-3</v>
          </cell>
          <cell r="AO141">
            <v>-1.2032132113774199E-2</v>
          </cell>
          <cell r="AP141">
            <v>-1.3620259636620169E-2</v>
          </cell>
          <cell r="AQ141">
            <v>-8.5371317415621623E-3</v>
          </cell>
          <cell r="AR141">
            <v>-8.5371285676956177E-3</v>
          </cell>
          <cell r="AS141">
            <v>-8.5371285676956177E-3</v>
          </cell>
          <cell r="AT141">
            <v>-8.5371285676956177E-3</v>
          </cell>
          <cell r="AU141">
            <v>-8.5371285676956177E-3</v>
          </cell>
          <cell r="AV141">
            <v>-8.5371285676956177E-3</v>
          </cell>
          <cell r="AW141">
            <v>-8.5371285676956177E-3</v>
          </cell>
          <cell r="AX141">
            <v>-8.5371285676956177E-3</v>
          </cell>
          <cell r="AY141">
            <v>-8.5371285676956177E-3</v>
          </cell>
          <cell r="AZ141">
            <v>-8.5371285676956177E-3</v>
          </cell>
          <cell r="BA141">
            <v>-8.5371285676956177E-3</v>
          </cell>
          <cell r="BB141">
            <v>-8.5371285676956177E-3</v>
          </cell>
          <cell r="BC141">
            <v>-8.5371285676956177E-3</v>
          </cell>
          <cell r="BD141">
            <v>-8.5371285676956177E-3</v>
          </cell>
          <cell r="BE141">
            <v>-8.5371285676956177E-3</v>
          </cell>
          <cell r="BF141">
            <v>-8.5371285676956177E-3</v>
          </cell>
          <cell r="BG141">
            <v>-8.5371285676956177E-3</v>
          </cell>
          <cell r="BH141">
            <v>-8.5371285676956177E-3</v>
          </cell>
          <cell r="BI141">
            <v>-8.5371285676956177E-3</v>
          </cell>
          <cell r="BJ141">
            <v>-8.5371285676956177E-3</v>
          </cell>
        </row>
        <row r="142">
          <cell r="B142">
            <v>124</v>
          </cell>
          <cell r="C142" t="str">
            <v>Capital Básico 2</v>
          </cell>
          <cell r="P142">
            <v>0</v>
          </cell>
          <cell r="Q142">
            <v>0</v>
          </cell>
          <cell r="R142">
            <v>0</v>
          </cell>
          <cell r="S142">
            <v>0</v>
          </cell>
          <cell r="T142">
            <v>0</v>
          </cell>
          <cell r="U142">
            <v>0</v>
          </cell>
          <cell r="V142">
            <v>0</v>
          </cell>
          <cell r="W142">
            <v>0</v>
          </cell>
          <cell r="X142">
            <v>0</v>
          </cell>
          <cell r="Y142">
            <v>0</v>
          </cell>
          <cell r="Z142">
            <v>0</v>
          </cell>
          <cell r="AA142">
            <v>1.2910808935910231E-2</v>
          </cell>
          <cell r="AB142">
            <v>1.1278529871089857E-2</v>
          </cell>
          <cell r="AC142">
            <v>1.150937336508359E-2</v>
          </cell>
          <cell r="AD142">
            <v>1.1175637692015961E-2</v>
          </cell>
          <cell r="AE142">
            <v>1.1301265454221344E-2</v>
          </cell>
          <cell r="AF142">
            <v>1.1128666360743576E-2</v>
          </cell>
          <cell r="AG142">
            <v>1.0781674277774848E-2</v>
          </cell>
          <cell r="AH142">
            <v>1.0540557389526393E-2</v>
          </cell>
          <cell r="AI142">
            <v>1.0812513644390924E-2</v>
          </cell>
          <cell r="AJ142">
            <v>1.060907153912069E-2</v>
          </cell>
          <cell r="AK142">
            <v>1.035921489892894E-2</v>
          </cell>
          <cell r="AL142">
            <v>1.0246308445275593E-2</v>
          </cell>
          <cell r="AM142">
            <v>-3.957660187969142E-3</v>
          </cell>
          <cell r="AN142">
            <v>-2.2756718128271233E-3</v>
          </cell>
          <cell r="AO142">
            <v>-2.7995241772570973E-3</v>
          </cell>
          <cell r="AP142">
            <v>-2.8911512336901261E-3</v>
          </cell>
          <cell r="AQ142">
            <v>-2.7100747386729178E-3</v>
          </cell>
          <cell r="AR142">
            <v>-2.7100741863250732E-3</v>
          </cell>
          <cell r="AS142">
            <v>-2.7100741863250732E-3</v>
          </cell>
          <cell r="AT142">
            <v>-2.7100741863250732E-3</v>
          </cell>
          <cell r="AU142">
            <v>-2.7100741863250732E-3</v>
          </cell>
          <cell r="AV142">
            <v>-2.7100741863250732E-3</v>
          </cell>
          <cell r="AW142">
            <v>-2.7100741863250732E-3</v>
          </cell>
          <cell r="AX142">
            <v>-2.7100741863250732E-3</v>
          </cell>
          <cell r="AY142">
            <v>-2.7100741863250732E-3</v>
          </cell>
          <cell r="AZ142">
            <v>-2.7100741863250732E-3</v>
          </cell>
          <cell r="BA142">
            <v>-2.7100741863250732E-3</v>
          </cell>
          <cell r="BB142">
            <v>-2.7100741863250732E-3</v>
          </cell>
          <cell r="BC142">
            <v>-2.7100741863250732E-3</v>
          </cell>
          <cell r="BD142">
            <v>-2.7100741863250732E-3</v>
          </cell>
          <cell r="BE142">
            <v>-2.7100741863250732E-3</v>
          </cell>
          <cell r="BF142">
            <v>-2.7100741863250732E-3</v>
          </cell>
          <cell r="BG142">
            <v>-2.7100741863250732E-3</v>
          </cell>
          <cell r="BH142">
            <v>-2.7100741863250732E-3</v>
          </cell>
          <cell r="BI142">
            <v>-2.7100741863250732E-3</v>
          </cell>
          <cell r="BJ142">
            <v>-2.7100741863250732E-3</v>
          </cell>
        </row>
        <row r="143">
          <cell r="B143">
            <v>125</v>
          </cell>
          <cell r="C143" t="str">
            <v>Capital Complementario</v>
          </cell>
          <cell r="P143">
            <v>1.0361521953778E-2</v>
          </cell>
          <cell r="Q143">
            <v>-2.6694179579165936E-3</v>
          </cell>
          <cell r="R143">
            <v>2.6629848672313217E-5</v>
          </cell>
          <cell r="S143">
            <v>-7.1655742907486622E-3</v>
          </cell>
          <cell r="T143">
            <v>-9.1023873432340488E-3</v>
          </cell>
          <cell r="U143">
            <v>1.1352754732618167E-3</v>
          </cell>
          <cell r="V143">
            <v>3.2782545127385543E-4</v>
          </cell>
          <cell r="W143">
            <v>6.1249744430627584E-5</v>
          </cell>
          <cell r="X143">
            <v>1.7914110941374892E-3</v>
          </cell>
          <cell r="Y143">
            <v>2.1145997916963283E-3</v>
          </cell>
          <cell r="Z143">
            <v>2.7196891338101825E-3</v>
          </cell>
          <cell r="AA143">
            <v>2.9520682131223275E-4</v>
          </cell>
          <cell r="AB143">
            <v>2.5339161696204746E-3</v>
          </cell>
          <cell r="AC143">
            <v>4.2931216255641322E-3</v>
          </cell>
          <cell r="AD143">
            <v>3.3983160057495937E-3</v>
          </cell>
          <cell r="AE143">
            <v>9.9415298725342646E-3</v>
          </cell>
          <cell r="AF143">
            <v>8.3650896154097293E-3</v>
          </cell>
          <cell r="AG143">
            <v>-1.6160627462076041E-3</v>
          </cell>
          <cell r="AH143">
            <v>-3.2353099294792423E-3</v>
          </cell>
          <cell r="AI143">
            <v>-5.1473090076384134E-3</v>
          </cell>
          <cell r="AJ143">
            <v>-7.7741096606252919E-3</v>
          </cell>
          <cell r="AK143">
            <v>-7.7299231371169147E-3</v>
          </cell>
          <cell r="AL143">
            <v>-9.2940224887313877E-3</v>
          </cell>
          <cell r="AM143">
            <v>-7.0454263262542359E-3</v>
          </cell>
          <cell r="AN143">
            <v>-9.2966638889429402E-3</v>
          </cell>
          <cell r="AO143">
            <v>-1.1021621643676364E-2</v>
          </cell>
          <cell r="AP143">
            <v>-1.1330077520053008E-2</v>
          </cell>
          <cell r="AQ143">
            <v>-1.0796776430866298E-2</v>
          </cell>
          <cell r="AR143">
            <v>-1.0796770453453064E-2</v>
          </cell>
          <cell r="AS143">
            <v>-1.0796770453453064E-2</v>
          </cell>
          <cell r="AT143">
            <v>-1.0796770453453064E-2</v>
          </cell>
          <cell r="AU143">
            <v>-1.0796770453453064E-2</v>
          </cell>
          <cell r="AV143">
            <v>-1.0796770453453064E-2</v>
          </cell>
          <cell r="AW143">
            <v>-1.0796770453453064E-2</v>
          </cell>
          <cell r="AX143">
            <v>-1.0796770453453064E-2</v>
          </cell>
          <cell r="AY143">
            <v>-1.0796770453453064E-2</v>
          </cell>
          <cell r="AZ143">
            <v>-1.0796770453453064E-2</v>
          </cell>
          <cell r="BA143">
            <v>-1.0796770453453064E-2</v>
          </cell>
          <cell r="BB143">
            <v>-1.0796770453453064E-2</v>
          </cell>
          <cell r="BC143">
            <v>-1.0796770453453064E-2</v>
          </cell>
          <cell r="BD143">
            <v>-1.0796770453453064E-2</v>
          </cell>
          <cell r="BE143">
            <v>-1.0796770453453064E-2</v>
          </cell>
          <cell r="BF143">
            <v>-1.0796770453453064E-2</v>
          </cell>
          <cell r="BG143">
            <v>-1.0796770453453064E-2</v>
          </cell>
          <cell r="BH143">
            <v>-1.0796770453453064E-2</v>
          </cell>
          <cell r="BI143">
            <v>-1.0796770453453064E-2</v>
          </cell>
          <cell r="BJ143">
            <v>-1.0796770453453064E-2</v>
          </cell>
        </row>
        <row r="145">
          <cell r="B145" t="str">
            <v>Operativos</v>
          </cell>
        </row>
        <row r="146">
          <cell r="B146">
            <v>126</v>
          </cell>
          <cell r="C146" t="str">
            <v>Empleados</v>
          </cell>
          <cell r="P146">
            <v>126</v>
          </cell>
          <cell r="Q146">
            <v>4.5877759423336828E-2</v>
          </cell>
          <cell r="R146">
            <v>4.3820099116890887E-2</v>
          </cell>
          <cell r="S146">
            <v>5.7775297619047539E-2</v>
          </cell>
          <cell r="T146">
            <v>6.9767441860465018E-2</v>
          </cell>
          <cell r="U146">
            <v>5.0675302690170287E-2</v>
          </cell>
          <cell r="V146">
            <v>4.2916727645250896E-2</v>
          </cell>
          <cell r="W146">
            <v>4.0788802216227937E-2</v>
          </cell>
          <cell r="X146">
            <v>2.8009898504465003E-2</v>
          </cell>
          <cell r="Y146">
            <v>2.0960325098919874E-2</v>
          </cell>
          <cell r="Z146">
            <v>1.0929156283374875E-2</v>
          </cell>
          <cell r="AA146">
            <v>1.3109614905062239E-2</v>
          </cell>
          <cell r="AB146">
            <v>1.456586613613764E-2</v>
          </cell>
          <cell r="AC146">
            <v>2.4337712685763568E-2</v>
          </cell>
          <cell r="AD146">
            <v>1.7420483347017512E-2</v>
          </cell>
          <cell r="AE146">
            <v>5.1700488868569039E-3</v>
          </cell>
          <cell r="AF146">
            <v>-1.9889734105660306E-3</v>
          </cell>
          <cell r="AG146">
            <v>1.2259194395796147E-3</v>
          </cell>
          <cell r="AH146">
            <v>6.349763199438696E-3</v>
          </cell>
          <cell r="AI146">
            <v>1.1802612685182012E-2</v>
          </cell>
          <cell r="AJ146">
            <v>1.0710298632431003E-2</v>
          </cell>
          <cell r="AK146">
            <v>1.4664292447889471E-2</v>
          </cell>
          <cell r="AL146">
            <v>2.634081064901217E-2</v>
          </cell>
          <cell r="AM146">
            <v>2.2750448328000328E-2</v>
          </cell>
          <cell r="AN146">
            <v>1.7368163036627138E-2</v>
          </cell>
          <cell r="AO146">
            <v>1.4998598261844798E-2</v>
          </cell>
          <cell r="AP146">
            <v>2.091154696326436E-2</v>
          </cell>
          <cell r="AQ146">
            <v>2.0433869839048269E-2</v>
          </cell>
          <cell r="AR146">
            <v>2.3600573406524328E-2</v>
          </cell>
          <cell r="AS146">
            <v>1.7701591743921608E-2</v>
          </cell>
          <cell r="AT146">
            <v>9.0985149550302236E-3</v>
          </cell>
          <cell r="AU146">
            <v>6.818968501211442E-3</v>
          </cell>
          <cell r="AV146">
            <v>1.2046529287908614E-2</v>
          </cell>
          <cell r="AW146">
            <v>1.1183372905268163E-2</v>
          </cell>
          <cell r="AX146">
            <v>9.264024704065843E-3</v>
          </cell>
          <cell r="AY146">
            <v>1.447431754108508E-2</v>
          </cell>
          <cell r="AZ146">
            <v>1.6830728987402788E-2</v>
          </cell>
          <cell r="BA146">
            <v>2.2372600469548365E-2</v>
          </cell>
          <cell r="BB146">
            <v>2.0895624978520155E-2</v>
          </cell>
          <cell r="BC146">
            <v>2.0895615220069885E-2</v>
          </cell>
          <cell r="BD146">
            <v>2.0895615220069885E-2</v>
          </cell>
          <cell r="BE146">
            <v>2.0895615220069885E-2</v>
          </cell>
          <cell r="BF146">
            <v>2.0895615220069885E-2</v>
          </cell>
          <cell r="BG146">
            <v>2.0895615220069885E-2</v>
          </cell>
          <cell r="BH146">
            <v>2.0895615220069885E-2</v>
          </cell>
          <cell r="BI146">
            <v>2.0895615220069885E-2</v>
          </cell>
          <cell r="BJ146">
            <v>2.0895615220069885E-2</v>
          </cell>
        </row>
        <row r="147">
          <cell r="B147">
            <v>127</v>
          </cell>
          <cell r="C147" t="str">
            <v>Sucursales</v>
          </cell>
          <cell r="P147">
            <v>127</v>
          </cell>
          <cell r="Q147">
            <v>7.7821011673151474E-3</v>
          </cell>
          <cell r="R147">
            <v>7.2182121043864456E-3</v>
          </cell>
          <cell r="S147">
            <v>4.9861495844876202E-3</v>
          </cell>
          <cell r="T147">
            <v>2.7639579878386833E-3</v>
          </cell>
          <cell r="U147">
            <v>2.7639579878386833E-3</v>
          </cell>
          <cell r="V147">
            <v>3.3185840707965486E-3</v>
          </cell>
          <cell r="W147">
            <v>8.2964601769912605E-3</v>
          </cell>
          <cell r="X147">
            <v>-1.0508849557522071E-2</v>
          </cell>
          <cell r="Y147">
            <v>-1.6592920353982743E-3</v>
          </cell>
          <cell r="Z147">
            <v>-7.7305356156819327E-3</v>
          </cell>
          <cell r="AA147">
            <v>-6.6298342541436517E-3</v>
          </cell>
          <cell r="AB147">
            <v>-1.0479867622724792E-2</v>
          </cell>
          <cell r="AC147">
            <v>-1.1031439602868121E-2</v>
          </cell>
          <cell r="AD147">
            <v>-1.1025358324145529E-2</v>
          </cell>
          <cell r="AE147">
            <v>-1.1025358324145529E-2</v>
          </cell>
          <cell r="AF147">
            <v>-1.047409040793823E-2</v>
          </cell>
          <cell r="AG147">
            <v>-9.9228224917309316E-3</v>
          </cell>
          <cell r="AH147">
            <v>-1.047409040793823E-2</v>
          </cell>
          <cell r="AI147">
            <v>-1.5359297860669252E-2</v>
          </cell>
          <cell r="AJ147">
            <v>3.9128004471771227E-3</v>
          </cell>
          <cell r="AK147">
            <v>-4.9861495844875092E-3</v>
          </cell>
          <cell r="AL147">
            <v>-1.6694490818029983E-3</v>
          </cell>
          <cell r="AM147">
            <v>-1.1123470522803602E-3</v>
          </cell>
          <cell r="AN147">
            <v>0</v>
          </cell>
          <cell r="AO147">
            <v>1.115448968209698E-3</v>
          </cell>
          <cell r="AP147">
            <v>2.2296544035673715E-3</v>
          </cell>
          <cell r="AQ147">
            <v>2.2296544035673715E-3</v>
          </cell>
          <cell r="AR147">
            <v>3.8997214484679521E-3</v>
          </cell>
          <cell r="AS147">
            <v>2.7839643652560753E-3</v>
          </cell>
          <cell r="AT147">
            <v>3.342618384401197E-3</v>
          </cell>
          <cell r="AU147">
            <v>6.1281337047354167E-3</v>
          </cell>
          <cell r="AV147">
            <v>8.3518930957684478E-3</v>
          </cell>
          <cell r="AW147">
            <v>1.4476614699331813E-2</v>
          </cell>
          <cell r="AX147">
            <v>2.0624303232998908E-2</v>
          </cell>
          <cell r="AY147">
            <v>1.6703786191536674E-2</v>
          </cell>
          <cell r="AZ147">
            <v>1.5607580824972045E-2</v>
          </cell>
          <cell r="BA147">
            <v>1.3927576601671321E-2</v>
          </cell>
          <cell r="BB147">
            <v>1.2791991101223532E-2</v>
          </cell>
          <cell r="BC147">
            <v>1.2791983783245087E-2</v>
          </cell>
          <cell r="BD147">
            <v>1.2791983783245087E-2</v>
          </cell>
          <cell r="BE147">
            <v>1.2791983783245087E-2</v>
          </cell>
          <cell r="BF147">
            <v>1.2791983783245087E-2</v>
          </cell>
          <cell r="BG147">
            <v>1.2791983783245087E-2</v>
          </cell>
          <cell r="BH147">
            <v>1.2791983783245087E-2</v>
          </cell>
          <cell r="BI147">
            <v>1.2791983783245087E-2</v>
          </cell>
          <cell r="BJ147">
            <v>1.2791983783245087E-2</v>
          </cell>
        </row>
        <row r="148">
          <cell r="B148">
            <v>128</v>
          </cell>
          <cell r="C148" t="str">
            <v>Módulos</v>
          </cell>
          <cell r="P148">
            <v>128</v>
          </cell>
          <cell r="Q148">
            <v>2.7206623470122389</v>
          </cell>
          <cell r="R148">
            <v>2.8437051220679752</v>
          </cell>
          <cell r="S148">
            <v>2.8187793427230048</v>
          </cell>
          <cell r="T148">
            <v>2.7481751824817517</v>
          </cell>
          <cell r="U148">
            <v>2.5078756917837377</v>
          </cell>
          <cell r="V148">
            <v>1.273861766319254</v>
          </cell>
          <cell r="W148">
            <v>1.5918832038574875</v>
          </cell>
          <cell r="X148">
            <v>1.5948711134732925</v>
          </cell>
          <cell r="Y148">
            <v>1.6324074074074075</v>
          </cell>
          <cell r="Z148">
            <v>0.30023394853132301</v>
          </cell>
          <cell r="AA148">
            <v>0.28977604673807211</v>
          </cell>
          <cell r="AB148">
            <v>0.30693967472299621</v>
          </cell>
          <cell r="AC148">
            <v>0.29450464396284826</v>
          </cell>
          <cell r="AD148">
            <v>0.25923158353571196</v>
          </cell>
          <cell r="AE148">
            <v>0.27913695598721411</v>
          </cell>
          <cell r="AF148">
            <v>0.32576679649464468</v>
          </cell>
          <cell r="AG148">
            <v>0.27918689320388346</v>
          </cell>
          <cell r="AH148">
            <v>0.27899402931065675</v>
          </cell>
          <cell r="AI148">
            <v>0.10268203193633396</v>
          </cell>
          <cell r="AJ148">
            <v>0.10497209278508879</v>
          </cell>
          <cell r="AK148">
            <v>0.10451736093663633</v>
          </cell>
          <cell r="AL148">
            <v>0.11330467812874856</v>
          </cell>
          <cell r="AM148">
            <v>0.17358699481604511</v>
          </cell>
          <cell r="AN148">
            <v>0.16296479920674267</v>
          </cell>
          <cell r="AO148">
            <v>0.17010463378176377</v>
          </cell>
          <cell r="AP148">
            <v>0.16546335674018398</v>
          </cell>
          <cell r="AQ148">
            <v>0.13835359700129746</v>
          </cell>
          <cell r="AR148">
            <v>9.038329125545097E-2</v>
          </cell>
          <cell r="AS148">
            <v>0.13671078222095723</v>
          </cell>
          <cell r="AT148">
            <v>0.13401235441127923</v>
          </cell>
          <cell r="AU148">
            <v>0.13417377448683099</v>
          </cell>
          <cell r="AV148">
            <v>0.12187775151767921</v>
          </cell>
          <cell r="AW148">
            <v>0.11114144033483453</v>
          </cell>
          <cell r="AX148">
            <v>0.11914702581369241</v>
          </cell>
          <cell r="AY148">
            <v>7.2733510592675188E-2</v>
          </cell>
          <cell r="AZ148">
            <v>7.4391439655539848E-2</v>
          </cell>
          <cell r="BA148">
            <v>7.9713847726111453E-2</v>
          </cell>
          <cell r="BB148">
            <v>8.1084521384928721E-2</v>
          </cell>
          <cell r="BC148">
            <v>8.1084489822387695E-2</v>
          </cell>
          <cell r="BD148">
            <v>8.1084489822387695E-2</v>
          </cell>
          <cell r="BE148">
            <v>8.1084489822387695E-2</v>
          </cell>
          <cell r="BF148">
            <v>8.1084489822387695E-2</v>
          </cell>
          <cell r="BG148">
            <v>8.1084489822387695E-2</v>
          </cell>
          <cell r="BH148">
            <v>8.1084489822387695E-2</v>
          </cell>
          <cell r="BI148">
            <v>8.1084489822387695E-2</v>
          </cell>
          <cell r="BJ148">
            <v>8.1084489822387695E-2</v>
          </cell>
        </row>
        <row r="149">
          <cell r="B149">
            <v>129</v>
          </cell>
          <cell r="C149" t="str">
            <v>Comisionistas</v>
          </cell>
          <cell r="P149">
            <v>129</v>
          </cell>
          <cell r="Q149">
            <v>0.28571428571428581</v>
          </cell>
          <cell r="R149">
            <v>0.28571428571428581</v>
          </cell>
          <cell r="S149">
            <v>0.4285714285714286</v>
          </cell>
          <cell r="T149">
            <v>0.4285714285714286</v>
          </cell>
          <cell r="U149">
            <v>0.4285714285714286</v>
          </cell>
          <cell r="V149">
            <v>0.11111111111111116</v>
          </cell>
          <cell r="W149">
            <v>0.44444444444444442</v>
          </cell>
          <cell r="X149">
            <v>0.44444444444444442</v>
          </cell>
          <cell r="Y149">
            <v>0.44444444444444442</v>
          </cell>
          <cell r="Z149">
            <v>0.44444444444444442</v>
          </cell>
          <cell r="AA149">
            <v>0.44444444444444442</v>
          </cell>
          <cell r="AB149">
            <v>0.44444444444444442</v>
          </cell>
          <cell r="AC149">
            <v>0.44444444444444442</v>
          </cell>
          <cell r="AD149">
            <v>0.44444444444444442</v>
          </cell>
          <cell r="AE149">
            <v>0.39999999999999991</v>
          </cell>
          <cell r="AF149">
            <v>0.39999999999999991</v>
          </cell>
          <cell r="AG149">
            <v>0.39999999999999991</v>
          </cell>
          <cell r="AH149">
            <v>0.39999999999999991</v>
          </cell>
          <cell r="AI149">
            <v>7.6923076923076872E-2</v>
          </cell>
          <cell r="AJ149">
            <v>7.6923076923076872E-2</v>
          </cell>
          <cell r="AK149">
            <v>7.6923076923076872E-2</v>
          </cell>
          <cell r="AL149">
            <v>0.15384615384615374</v>
          </cell>
          <cell r="AM149">
            <v>0.23076923076923084</v>
          </cell>
          <cell r="AN149">
            <v>0.23076923076923084</v>
          </cell>
          <cell r="AO149">
            <v>0.23076923076923084</v>
          </cell>
          <cell r="AP149">
            <v>0.23076923076923084</v>
          </cell>
          <cell r="AQ149">
            <v>0.14285714285714279</v>
          </cell>
          <cell r="AR149">
            <v>0.14285714285714279</v>
          </cell>
          <cell r="AS149">
            <v>0.14285714285714279</v>
          </cell>
          <cell r="AT149">
            <v>0.14285714285714279</v>
          </cell>
          <cell r="AU149">
            <v>0.14285714285714279</v>
          </cell>
          <cell r="AV149">
            <v>0.14285714285714279</v>
          </cell>
          <cell r="AW149">
            <v>0.14285714285714279</v>
          </cell>
          <cell r="AX149">
            <v>0.1333333333333333</v>
          </cell>
          <cell r="AY149">
            <v>6.25E-2</v>
          </cell>
          <cell r="AZ149">
            <v>0.125</v>
          </cell>
          <cell r="BA149">
            <v>0.125</v>
          </cell>
          <cell r="BB149">
            <v>0.125</v>
          </cell>
          <cell r="BC149">
            <v>0.125</v>
          </cell>
          <cell r="BD149">
            <v>0.125</v>
          </cell>
          <cell r="BE149">
            <v>0.125</v>
          </cell>
          <cell r="BF149">
            <v>0.125</v>
          </cell>
          <cell r="BG149">
            <v>0.125</v>
          </cell>
          <cell r="BH149">
            <v>0.125</v>
          </cell>
          <cell r="BI149">
            <v>0.125</v>
          </cell>
          <cell r="BJ149">
            <v>0.125</v>
          </cell>
        </row>
        <row r="151">
          <cell r="B151" t="str">
            <v>Indicadores</v>
          </cell>
        </row>
        <row r="153">
          <cell r="B153" t="str">
            <v>Financieros</v>
          </cell>
        </row>
        <row r="154">
          <cell r="B154">
            <v>130</v>
          </cell>
          <cell r="C154" t="str">
            <v>ROE</v>
          </cell>
          <cell r="P154">
            <v>0</v>
          </cell>
          <cell r="Q154">
            <v>0</v>
          </cell>
          <cell r="R154">
            <v>0</v>
          </cell>
          <cell r="S154">
            <v>0</v>
          </cell>
          <cell r="T154">
            <v>0</v>
          </cell>
          <cell r="U154">
            <v>0</v>
          </cell>
          <cell r="V154">
            <v>0</v>
          </cell>
          <cell r="W154">
            <v>0</v>
          </cell>
          <cell r="X154">
            <v>0</v>
          </cell>
          <cell r="Y154">
            <v>0</v>
          </cell>
          <cell r="Z154">
            <v>0</v>
          </cell>
          <cell r="AA154">
            <v>0</v>
          </cell>
          <cell r="AB154">
            <v>0</v>
          </cell>
          <cell r="AC154">
            <v>0</v>
          </cell>
          <cell r="AD154">
            <v>0</v>
          </cell>
          <cell r="AE154">
            <v>0</v>
          </cell>
          <cell r="AF154">
            <v>0</v>
          </cell>
          <cell r="AG154">
            <v>0</v>
          </cell>
          <cell r="AH154">
            <v>0</v>
          </cell>
          <cell r="AI154">
            <v>0</v>
          </cell>
          <cell r="AJ154">
            <v>0</v>
          </cell>
          <cell r="AK154">
            <v>0</v>
          </cell>
          <cell r="AL154">
            <v>0</v>
          </cell>
          <cell r="AM154">
            <v>0</v>
          </cell>
          <cell r="AN154">
            <v>0</v>
          </cell>
          <cell r="AO154">
            <v>0</v>
          </cell>
          <cell r="AP154">
            <v>0</v>
          </cell>
          <cell r="AQ154">
            <v>0</v>
          </cell>
          <cell r="AR154">
            <v>0</v>
          </cell>
          <cell r="AS154">
            <v>0</v>
          </cell>
          <cell r="AT154">
            <v>0</v>
          </cell>
          <cell r="AU154">
            <v>0</v>
          </cell>
          <cell r="AV154">
            <v>0</v>
          </cell>
          <cell r="AW154">
            <v>0</v>
          </cell>
          <cell r="AX154">
            <v>0</v>
          </cell>
          <cell r="AY154">
            <v>0</v>
          </cell>
          <cell r="AZ154">
            <v>0</v>
          </cell>
          <cell r="BA154">
            <v>0</v>
          </cell>
          <cell r="BB154">
            <v>0</v>
          </cell>
          <cell r="BC154">
            <v>0</v>
          </cell>
          <cell r="BD154">
            <v>0</v>
          </cell>
          <cell r="BE154">
            <v>0</v>
          </cell>
          <cell r="BF154">
            <v>0</v>
          </cell>
          <cell r="BG154">
            <v>0</v>
          </cell>
          <cell r="BH154">
            <v>0</v>
          </cell>
          <cell r="BI154">
            <v>0</v>
          </cell>
          <cell r="BJ154">
            <v>0</v>
          </cell>
        </row>
        <row r="155">
          <cell r="B155">
            <v>131</v>
          </cell>
          <cell r="C155" t="str">
            <v>ROA</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cell r="AF155">
            <v>0</v>
          </cell>
          <cell r="AG155">
            <v>0</v>
          </cell>
          <cell r="AH155">
            <v>0</v>
          </cell>
          <cell r="AI155">
            <v>0</v>
          </cell>
          <cell r="AJ155">
            <v>0</v>
          </cell>
          <cell r="AK155">
            <v>0</v>
          </cell>
          <cell r="AL155">
            <v>0</v>
          </cell>
          <cell r="AM155">
            <v>0</v>
          </cell>
          <cell r="AN155">
            <v>0</v>
          </cell>
          <cell r="AO155">
            <v>0</v>
          </cell>
          <cell r="AP155">
            <v>0</v>
          </cell>
          <cell r="AQ155">
            <v>0</v>
          </cell>
          <cell r="AR155">
            <v>0</v>
          </cell>
          <cell r="AS155">
            <v>0</v>
          </cell>
          <cell r="AT155">
            <v>0</v>
          </cell>
          <cell r="AU155">
            <v>0</v>
          </cell>
          <cell r="AV155">
            <v>0</v>
          </cell>
          <cell r="AW155">
            <v>0</v>
          </cell>
          <cell r="AX155">
            <v>0</v>
          </cell>
          <cell r="AY155">
            <v>0</v>
          </cell>
          <cell r="AZ155">
            <v>0</v>
          </cell>
          <cell r="BA155">
            <v>0</v>
          </cell>
          <cell r="BB155">
            <v>0</v>
          </cell>
          <cell r="BC155">
            <v>0</v>
          </cell>
          <cell r="BD155">
            <v>0</v>
          </cell>
          <cell r="BE155">
            <v>0</v>
          </cell>
          <cell r="BF155">
            <v>0</v>
          </cell>
          <cell r="BG155">
            <v>0</v>
          </cell>
          <cell r="BH155">
            <v>0</v>
          </cell>
          <cell r="BI155">
            <v>0</v>
          </cell>
          <cell r="BJ155">
            <v>0</v>
          </cell>
        </row>
        <row r="156">
          <cell r="B156">
            <v>132</v>
          </cell>
          <cell r="C156" t="str">
            <v>ROAPN</v>
          </cell>
          <cell r="P156">
            <v>132</v>
          </cell>
          <cell r="Q156">
            <v>132</v>
          </cell>
          <cell r="R156">
            <v>132</v>
          </cell>
          <cell r="S156">
            <v>132</v>
          </cell>
          <cell r="T156">
            <v>132</v>
          </cell>
          <cell r="U156">
            <v>132</v>
          </cell>
          <cell r="V156">
            <v>132</v>
          </cell>
          <cell r="W156">
            <v>132</v>
          </cell>
          <cell r="X156">
            <v>0</v>
          </cell>
          <cell r="Y156">
            <v>0</v>
          </cell>
          <cell r="Z156">
            <v>0</v>
          </cell>
          <cell r="AA156">
            <v>0</v>
          </cell>
          <cell r="AB156">
            <v>0</v>
          </cell>
          <cell r="AC156">
            <v>0</v>
          </cell>
          <cell r="AD156">
            <v>0</v>
          </cell>
          <cell r="AE156">
            <v>0</v>
          </cell>
          <cell r="AF156">
            <v>0</v>
          </cell>
          <cell r="AG156">
            <v>0</v>
          </cell>
          <cell r="AH156">
            <v>0</v>
          </cell>
          <cell r="AI156">
            <v>0</v>
          </cell>
          <cell r="AJ156">
            <v>0</v>
          </cell>
          <cell r="AK156">
            <v>0</v>
          </cell>
          <cell r="AL156">
            <v>0</v>
          </cell>
          <cell r="AM156">
            <v>0</v>
          </cell>
          <cell r="AN156">
            <v>0</v>
          </cell>
          <cell r="AO156">
            <v>0</v>
          </cell>
          <cell r="AP156">
            <v>0</v>
          </cell>
          <cell r="AQ156">
            <v>0</v>
          </cell>
          <cell r="AR156">
            <v>0</v>
          </cell>
          <cell r="AS156">
            <v>0</v>
          </cell>
          <cell r="AT156">
            <v>0</v>
          </cell>
          <cell r="AU156">
            <v>0</v>
          </cell>
          <cell r="AV156">
            <v>0</v>
          </cell>
          <cell r="AW156">
            <v>0</v>
          </cell>
          <cell r="AX156">
            <v>0</v>
          </cell>
          <cell r="AY156">
            <v>0</v>
          </cell>
          <cell r="AZ156">
            <v>0</v>
          </cell>
          <cell r="BA156">
            <v>0</v>
          </cell>
          <cell r="BB156">
            <v>0</v>
          </cell>
          <cell r="BC156">
            <v>0</v>
          </cell>
          <cell r="BD156">
            <v>0</v>
          </cell>
          <cell r="BE156">
            <v>0</v>
          </cell>
          <cell r="BF156">
            <v>0</v>
          </cell>
          <cell r="BG156">
            <v>0</v>
          </cell>
          <cell r="BH156">
            <v>0</v>
          </cell>
          <cell r="BI156">
            <v>0</v>
          </cell>
          <cell r="BJ156">
            <v>0</v>
          </cell>
        </row>
        <row r="157">
          <cell r="B157">
            <v>133</v>
          </cell>
          <cell r="C157" t="str">
            <v xml:space="preserve">ICAP </v>
          </cell>
          <cell r="P157">
            <v>1.1042700000000183E-3</v>
          </cell>
          <cell r="Q157">
            <v>-7.5149999999999939E-3</v>
          </cell>
          <cell r="R157">
            <v>-1.6152800000000245E-3</v>
          </cell>
          <cell r="S157">
            <v>-8.0101800000000056E-3</v>
          </cell>
          <cell r="T157">
            <v>-6.8995700000000215E-3</v>
          </cell>
          <cell r="U157">
            <v>3.8311399999999829E-3</v>
          </cell>
          <cell r="V157">
            <v>3.4124299999999941E-3</v>
          </cell>
          <cell r="W157">
            <v>1.5264500000000125E-3</v>
          </cell>
          <cell r="X157">
            <v>4.0644000000000791E-4</v>
          </cell>
          <cell r="Y157">
            <v>1.9627200000000011E-3</v>
          </cell>
          <cell r="Z157">
            <v>1.0110000000007613E-5</v>
          </cell>
          <cell r="AA157">
            <v>7.7964600000000051E-3</v>
          </cell>
          <cell r="AB157">
            <v>9.3084400000000012E-3</v>
          </cell>
          <cell r="AC157">
            <v>1.4130160000000003E-2</v>
          </cell>
          <cell r="AD157">
            <v>9.4832300000000092E-3</v>
          </cell>
          <cell r="AE157">
            <v>8.9510999999999896E-3</v>
          </cell>
          <cell r="AF157">
            <v>6.529190000000018E-3</v>
          </cell>
          <cell r="AG157">
            <v>-2.4564399999999764E-3</v>
          </cell>
          <cell r="AH157">
            <v>-4.2257199999999884E-3</v>
          </cell>
          <cell r="AI157">
            <v>-1.5221900000000066E-3</v>
          </cell>
          <cell r="AJ157">
            <v>7.9091000000000578E-4</v>
          </cell>
          <cell r="AK157">
            <v>1.6492000000001283E-4</v>
          </cell>
          <cell r="AL157">
            <v>7.2267000000000858E-4</v>
          </cell>
          <cell r="AM157">
            <v>-9.899290000000005E-3</v>
          </cell>
          <cell r="AN157">
            <v>-5.8818700000000113E-3</v>
          </cell>
          <cell r="AO157">
            <v>-1.0478000000000015E-2</v>
          </cell>
          <cell r="AP157">
            <v>-8.5814499999999905E-3</v>
          </cell>
          <cell r="AQ157">
            <v>-4.648949999999985E-3</v>
          </cell>
          <cell r="AR157">
            <v>1.2540899999999855E-3</v>
          </cell>
          <cell r="AS157">
            <v>-8.3007000000001607E-4</v>
          </cell>
          <cell r="AT157">
            <v>-1.8932299999999957E-3</v>
          </cell>
          <cell r="AU157">
            <v>-3.7732699999999952E-3</v>
          </cell>
          <cell r="AV157">
            <v>-3.5063500000000192E-3</v>
          </cell>
          <cell r="AW157">
            <v>-4.3735000000003077E-4</v>
          </cell>
          <cell r="AX157">
            <v>-6.93218000000001E-3</v>
          </cell>
          <cell r="AY157">
            <v>-1.3444900000000037E-3</v>
          </cell>
          <cell r="AZ157">
            <v>-6.4826799999999907E-3</v>
          </cell>
          <cell r="BA157">
            <v>-8.2447699999999846E-3</v>
          </cell>
          <cell r="BB157">
            <v>-7.4623400000000117E-3</v>
          </cell>
          <cell r="BC157">
            <v>-7.4623376131057739E-3</v>
          </cell>
          <cell r="BD157">
            <v>-7.4623376131057739E-3</v>
          </cell>
          <cell r="BE157">
            <v>-7.4623376131057739E-3</v>
          </cell>
          <cell r="BF157">
            <v>-7.4623376131057739E-3</v>
          </cell>
          <cell r="BG157">
            <v>-7.4623376131057739E-3</v>
          </cell>
          <cell r="BH157">
            <v>-7.4623376131057739E-3</v>
          </cell>
          <cell r="BI157">
            <v>-7.4623376131057739E-3</v>
          </cell>
          <cell r="BJ157">
            <v>-7.4623376131057739E-3</v>
          </cell>
        </row>
        <row r="158">
          <cell r="B158">
            <v>134</v>
          </cell>
          <cell r="C158" t="str">
            <v>ICAP básico</v>
          </cell>
          <cell r="P158">
            <v>-1.0243130000000017E-2</v>
          </cell>
          <cell r="Q158">
            <v>-4.6862599999999838E-3</v>
          </cell>
          <cell r="R158">
            <v>-1.9570899999999947E-3</v>
          </cell>
          <cell r="S158">
            <v>-1.6476900000000072E-3</v>
          </cell>
          <cell r="T158">
            <v>5.9522999999998827E-4</v>
          </cell>
          <cell r="U158">
            <v>-9.1890999999999501E-4</v>
          </cell>
          <cell r="V158">
            <v>1.5770999999999979E-3</v>
          </cell>
          <cell r="W158">
            <v>-1.4133499999999938E-3</v>
          </cell>
          <cell r="X158">
            <v>-4.2533599999999977E-3</v>
          </cell>
          <cell r="Y158">
            <v>-1.2693999999999206E-4</v>
          </cell>
          <cell r="Z158">
            <v>-3.0479799999999918E-3</v>
          </cell>
          <cell r="AA158">
            <v>7.9327299999999851E-3</v>
          </cell>
          <cell r="AB158">
            <v>7.5506400000000112E-3</v>
          </cell>
          <cell r="AC158">
            <v>1.0476399999999997E-2</v>
          </cell>
          <cell r="AD158">
            <v>7.2007000000000043E-3</v>
          </cell>
          <cell r="AE158">
            <v>6.2468000000001633E-4</v>
          </cell>
          <cell r="AF158">
            <v>-2.4435999999999902E-4</v>
          </cell>
          <cell r="AG158">
            <v>1.9738400000000045E-3</v>
          </cell>
          <cell r="AH158">
            <v>-8.9995999999999132E-4</v>
          </cell>
          <cell r="AI158">
            <v>6.0090699999999914E-3</v>
          </cell>
          <cell r="AJ158">
            <v>9.4124900000000095E-3</v>
          </cell>
          <cell r="AK158">
            <v>8.2655299999999932E-3</v>
          </cell>
          <cell r="AL158">
            <v>8.811789999999986E-3</v>
          </cell>
          <cell r="AM158">
            <v>-5.3545699999999891E-3</v>
          </cell>
          <cell r="AN158">
            <v>8.9449999999999252E-4</v>
          </cell>
          <cell r="AO158">
            <v>-2.4155400000000077E-3</v>
          </cell>
          <cell r="AP158">
            <v>-9.6227000000001506E-4</v>
          </cell>
          <cell r="AQ158">
            <v>2.8095699999999835E-3</v>
          </cell>
          <cell r="AR158">
            <v>5.9628300000000023E-3</v>
          </cell>
          <cell r="AS158">
            <v>4.4408400000000015E-3</v>
          </cell>
          <cell r="AT158">
            <v>3.7661900000000026E-3</v>
          </cell>
          <cell r="AU158">
            <v>1.7485000000000139E-3</v>
          </cell>
          <cell r="AV158">
            <v>7.5069999999997916E-4</v>
          </cell>
          <cell r="AW158">
            <v>1.9763399999999931E-3</v>
          </cell>
          <cell r="AX158">
            <v>-3.0551599999999873E-3</v>
          </cell>
          <cell r="AY158">
            <v>2.5871000000000088E-3</v>
          </cell>
          <cell r="AZ158">
            <v>-1.7866899999999936E-3</v>
          </cell>
          <cell r="BA158">
            <v>-3.4005900000000089E-3</v>
          </cell>
          <cell r="BB158">
            <v>-2.6667699999999989E-3</v>
          </cell>
          <cell r="BC158">
            <v>-2.6667695492506027E-3</v>
          </cell>
          <cell r="BD158">
            <v>-2.6667695492506027E-3</v>
          </cell>
          <cell r="BE158">
            <v>-2.6667695492506027E-3</v>
          </cell>
          <cell r="BF158">
            <v>-2.6667695492506027E-3</v>
          </cell>
          <cell r="BG158">
            <v>-2.6667695492506027E-3</v>
          </cell>
          <cell r="BH158">
            <v>-2.6667695492506027E-3</v>
          </cell>
          <cell r="BI158">
            <v>-2.6667695492506027E-3</v>
          </cell>
          <cell r="BJ158">
            <v>-2.6667695492506027E-3</v>
          </cell>
        </row>
        <row r="159">
          <cell r="B159">
            <v>135</v>
          </cell>
          <cell r="C159" t="str">
            <v>Composición del Capital</v>
          </cell>
          <cell r="P159">
            <v>0</v>
          </cell>
          <cell r="Q159">
            <v>0</v>
          </cell>
          <cell r="R159">
            <v>0</v>
          </cell>
          <cell r="S159">
            <v>0</v>
          </cell>
          <cell r="T159">
            <v>0</v>
          </cell>
          <cell r="U159">
            <v>0</v>
          </cell>
          <cell r="V159">
            <v>0</v>
          </cell>
          <cell r="W159">
            <v>0</v>
          </cell>
          <cell r="X159">
            <v>0</v>
          </cell>
          <cell r="Y159">
            <v>0</v>
          </cell>
          <cell r="Z159">
            <v>0</v>
          </cell>
          <cell r="AA159">
            <v>0.66068250854798083</v>
          </cell>
          <cell r="AB159">
            <v>0.65146380049215236</v>
          </cell>
          <cell r="AC159">
            <v>0.65589607688768869</v>
          </cell>
          <cell r="AD159">
            <v>0.65949411934791957</v>
          </cell>
          <cell r="AE159">
            <v>0.65103614529858045</v>
          </cell>
          <cell r="AF159">
            <v>0.66134451121734317</v>
          </cell>
          <cell r="AG159">
            <v>0.66431592628293479</v>
          </cell>
          <cell r="AH159">
            <v>0.65726024828234064</v>
          </cell>
          <cell r="AI159">
            <v>0.66260097563990561</v>
          </cell>
          <cell r="AJ159">
            <v>0.67339439587090832</v>
          </cell>
          <cell r="AK159">
            <v>0.6751778460386042</v>
          </cell>
          <cell r="AL159">
            <v>0.66820406808754185</v>
          </cell>
          <cell r="AM159">
            <v>3.0073407279610498E-2</v>
          </cell>
          <cell r="AN159">
            <v>4.0068893334966327E-2</v>
          </cell>
          <cell r="AO159">
            <v>4.0529582515808515E-2</v>
          </cell>
          <cell r="AP159">
            <v>4.0528303641216734E-2</v>
          </cell>
          <cell r="AQ159">
            <v>4.8071844391081808E-2</v>
          </cell>
          <cell r="AR159">
            <v>4.1986692861997077E-2</v>
          </cell>
          <cell r="AS159">
            <v>4.1976568730452302E-2</v>
          </cell>
          <cell r="AT159">
            <v>4.3729973386524623E-2</v>
          </cell>
          <cell r="AU159">
            <v>3.8832539228575991E-2</v>
          </cell>
          <cell r="AV159">
            <v>3.2417910273562556E-2</v>
          </cell>
          <cell r="AW159">
            <v>2.598830722208767E-2</v>
          </cell>
          <cell r="AX159">
            <v>2.481980523371119E-2</v>
          </cell>
          <cell r="AY159">
            <v>3.4829123782417315E-2</v>
          </cell>
          <cell r="AZ159">
            <v>3.1863284397626201E-2</v>
          </cell>
          <cell r="BA159">
            <v>2.9844697842067447E-2</v>
          </cell>
          <cell r="BB159">
            <v>3.0625842442943974E-2</v>
          </cell>
          <cell r="BC159">
            <v>3.0625835061073303E-2</v>
          </cell>
          <cell r="BD159">
            <v>3.0625835061073303E-2</v>
          </cell>
          <cell r="BE159">
            <v>3.0625835061073303E-2</v>
          </cell>
          <cell r="BF159">
            <v>3.0625835061073303E-2</v>
          </cell>
          <cell r="BG159">
            <v>3.0625835061073303E-2</v>
          </cell>
          <cell r="BH159">
            <v>3.0625835061073303E-2</v>
          </cell>
          <cell r="BI159">
            <v>3.0625835061073303E-2</v>
          </cell>
          <cell r="BJ159">
            <v>3.0625835061073303E-2</v>
          </cell>
        </row>
        <row r="160">
          <cell r="B160">
            <v>136</v>
          </cell>
          <cell r="C160" t="str">
            <v>Riesgo de tasa en balance</v>
          </cell>
          <cell r="P160">
            <v>5.9144800768458849E-2</v>
          </cell>
          <cell r="Q160">
            <v>8.9632767995561358E-3</v>
          </cell>
          <cell r="R160">
            <v>3.3137766478456843E-3</v>
          </cell>
          <cell r="S160">
            <v>-1.62398043622414E-2</v>
          </cell>
          <cell r="T160">
            <v>-5.3003549746603679E-2</v>
          </cell>
          <cell r="U160">
            <v>-4.3362350166636282E-2</v>
          </cell>
          <cell r="V160">
            <v>-3.9572016572418434E-2</v>
          </cell>
          <cell r="W160">
            <v>-2.9489434934855729E-2</v>
          </cell>
          <cell r="X160">
            <v>-1.2796398199408143E-2</v>
          </cell>
          <cell r="Y160">
            <v>5.5159639530283633E-3</v>
          </cell>
          <cell r="Z160">
            <v>8.3680609582171273E-3</v>
          </cell>
          <cell r="AA160">
            <v>-1.7863214560958213E-2</v>
          </cell>
          <cell r="AB160">
            <v>-1.4327402904949521E-2</v>
          </cell>
          <cell r="AC160">
            <v>-3.566883948201427E-3</v>
          </cell>
          <cell r="AD160">
            <v>-1.3515424301911244E-2</v>
          </cell>
          <cell r="AE160">
            <v>1.9447480805241224E-2</v>
          </cell>
          <cell r="AF160">
            <v>5.8120122743451019E-2</v>
          </cell>
          <cell r="AG160">
            <v>3.9275079598526524E-2</v>
          </cell>
          <cell r="AH160">
            <v>1.7726196056811999E-2</v>
          </cell>
          <cell r="AI160">
            <v>1.2640963516104275E-2</v>
          </cell>
          <cell r="AJ160">
            <v>-1.6650143875339085E-2</v>
          </cell>
          <cell r="AK160">
            <v>-2.8680910316425529E-2</v>
          </cell>
          <cell r="AL160">
            <v>-4.2615929202283104E-2</v>
          </cell>
          <cell r="AM160">
            <v>-1.9742873170226771E-2</v>
          </cell>
          <cell r="AN160">
            <v>-1.610315093965306E-2</v>
          </cell>
          <cell r="AO160">
            <v>-1.4473474822442101E-2</v>
          </cell>
          <cell r="AP160">
            <v>-1.8627285854436487E-2</v>
          </cell>
          <cell r="AQ160">
            <v>-2.6017210859854534E-2</v>
          </cell>
          <cell r="AR160">
            <v>-4.3113524498941458E-2</v>
          </cell>
          <cell r="AS160">
            <v>-4.0272906227230676E-2</v>
          </cell>
          <cell r="AT160">
            <v>-2.6001111818030748E-2</v>
          </cell>
          <cell r="AU160">
            <v>-1.8259163962312835E-2</v>
          </cell>
          <cell r="AV160">
            <v>-2.2737403162000736E-2</v>
          </cell>
          <cell r="AW160">
            <v>-2.4596211840581944E-2</v>
          </cell>
          <cell r="AX160">
            <v>-1.5198635073084554E-3</v>
          </cell>
          <cell r="AY160">
            <v>-2.6039405708131236E-2</v>
          </cell>
          <cell r="AZ160">
            <v>-1.4147165704672449E-2</v>
          </cell>
          <cell r="BA160">
            <v>-2.3388787939207345E-2</v>
          </cell>
          <cell r="BB160">
            <v>-9.5026548859796778E-3</v>
          </cell>
          <cell r="BC160">
            <v>-9.5026493072509766E-3</v>
          </cell>
          <cell r="BD160">
            <v>-9.5026493072509766E-3</v>
          </cell>
          <cell r="BE160">
            <v>-9.5026493072509766E-3</v>
          </cell>
          <cell r="BF160">
            <v>-9.5026493072509766E-3</v>
          </cell>
          <cell r="BG160">
            <v>-9.5026493072509766E-3</v>
          </cell>
          <cell r="BH160">
            <v>-9.5026493072509766E-3</v>
          </cell>
          <cell r="BI160">
            <v>-9.5026493072509766E-3</v>
          </cell>
          <cell r="BJ160">
            <v>-9.5026493072509766E-3</v>
          </cell>
        </row>
        <row r="161">
          <cell r="B161">
            <v>270</v>
          </cell>
          <cell r="C161" t="str">
            <v>Riesgo de contraparte derivados</v>
          </cell>
          <cell r="P161">
            <v>6.1929611728503194E-3</v>
          </cell>
          <cell r="Q161">
            <v>5.8782703566600154E-3</v>
          </cell>
          <cell r="R161">
            <v>5.7860062824950584E-3</v>
          </cell>
          <cell r="S161">
            <v>1.0266108228424449E-2</v>
          </cell>
          <cell r="T161">
            <v>6.4077350546915719E-3</v>
          </cell>
          <cell r="U161">
            <v>-3.1260391808986786E-4</v>
          </cell>
          <cell r="V161">
            <v>-5.1574458139814865E-3</v>
          </cell>
          <cell r="W161">
            <v>-9.8277049200977649E-3</v>
          </cell>
          <cell r="X161">
            <v>-6.3977630699523502E-3</v>
          </cell>
          <cell r="Y161">
            <v>-6.9579578524867781E-3</v>
          </cell>
          <cell r="Z161">
            <v>-6.749020380550497E-3</v>
          </cell>
          <cell r="AA161">
            <v>-5.9546105050684844E-3</v>
          </cell>
          <cell r="AB161">
            <v>-4.5979275119516459E-3</v>
          </cell>
          <cell r="AC161">
            <v>-2.9864892726749158E-3</v>
          </cell>
          <cell r="AD161">
            <v>-3.519494885369668E-3</v>
          </cell>
          <cell r="AE161">
            <v>-1.0634180137150135E-2</v>
          </cell>
          <cell r="AF161">
            <v>-8.0836958245356933E-3</v>
          </cell>
          <cell r="AG161">
            <v>-5.6506279214463082E-3</v>
          </cell>
          <cell r="AH161">
            <v>-3.8614402083314257E-3</v>
          </cell>
          <cell r="AI161">
            <v>-3.1006887667905381E-3</v>
          </cell>
          <cell r="AJ161">
            <v>-2.7418287919842507E-3</v>
          </cell>
          <cell r="AK161">
            <v>-4.066682903589719E-3</v>
          </cell>
          <cell r="AL161">
            <v>-4.6518161194514969E-3</v>
          </cell>
          <cell r="AM161">
            <v>-2.7733923966308371E-3</v>
          </cell>
          <cell r="AN161">
            <v>-3.3594221992633462E-3</v>
          </cell>
          <cell r="AO161">
            <v>-3.868641420861213E-3</v>
          </cell>
          <cell r="AP161">
            <v>-4.6111076996447099E-3</v>
          </cell>
          <cell r="AQ161">
            <v>-2.2139075374469769E-3</v>
          </cell>
          <cell r="AR161">
            <v>-1.8080073297713512E-3</v>
          </cell>
          <cell r="AS161">
            <v>1.0673136992145858E-4</v>
          </cell>
          <cell r="AT161">
            <v>-2.2542683173442518E-4</v>
          </cell>
          <cell r="AU161">
            <v>-4.7964576530051817E-4</v>
          </cell>
          <cell r="AV161">
            <v>1.1628106060499084E-4</v>
          </cell>
          <cell r="AW161">
            <v>3.5746027140117209E-3</v>
          </cell>
          <cell r="AX161">
            <v>5.6470668531635911E-3</v>
          </cell>
          <cell r="AY161">
            <v>8.3571138454932511E-3</v>
          </cell>
          <cell r="AZ161">
            <v>5.5652588749040607E-3</v>
          </cell>
          <cell r="BA161">
            <v>6.3828560666473345E-3</v>
          </cell>
          <cell r="BB161">
            <v>4.753039459931125E-3</v>
          </cell>
          <cell r="BC161">
            <v>4.7530382871627808E-3</v>
          </cell>
          <cell r="BD161">
            <v>4.7530382871627808E-3</v>
          </cell>
          <cell r="BE161">
            <v>4.7530382871627808E-3</v>
          </cell>
          <cell r="BF161">
            <v>4.7530382871627808E-3</v>
          </cell>
          <cell r="BG161">
            <v>4.7530382871627808E-3</v>
          </cell>
          <cell r="BH161">
            <v>4.7530382871627808E-3</v>
          </cell>
          <cell r="BI161">
            <v>4.7530382871627808E-3</v>
          </cell>
          <cell r="BJ161">
            <v>4.7530382871627808E-3</v>
          </cell>
        </row>
        <row r="162">
          <cell r="B162">
            <v>271</v>
          </cell>
          <cell r="C162" t="str">
            <v>Riesgo de contraparte inversiones en valores</v>
          </cell>
          <cell r="P162">
            <v>7.8687054655704729E-4</v>
          </cell>
          <cell r="Q162">
            <v>1.0923779955302956E-5</v>
          </cell>
          <cell r="R162">
            <v>-2.3861607928910619E-4</v>
          </cell>
          <cell r="S162">
            <v>1.3490966148574368E-3</v>
          </cell>
          <cell r="T162">
            <v>3.4009549765412674E-3</v>
          </cell>
          <cell r="U162">
            <v>2.4812681011799464E-3</v>
          </cell>
          <cell r="V162">
            <v>6.4771001272759428E-4</v>
          </cell>
          <cell r="W162">
            <v>1.1523907605832072E-4</v>
          </cell>
          <cell r="X162">
            <v>-1.2533575736581402E-4</v>
          </cell>
          <cell r="Y162">
            <v>3.3439369517526338E-4</v>
          </cell>
          <cell r="Z162">
            <v>-4.5994019807822899E-4</v>
          </cell>
          <cell r="AA162">
            <v>-4.9939093839178154E-4</v>
          </cell>
          <cell r="AB162">
            <v>1.5657694837756479E-3</v>
          </cell>
          <cell r="AC162">
            <v>3.6142695063323049E-3</v>
          </cell>
          <cell r="AD162">
            <v>3.0503317636253382E-3</v>
          </cell>
          <cell r="AE162">
            <v>1.8593393422760675E-3</v>
          </cell>
          <cell r="AF162">
            <v>-1.014859881576206E-3</v>
          </cell>
          <cell r="AG162">
            <v>1.0814889546744838E-3</v>
          </cell>
          <cell r="AH162">
            <v>2.7961990706774032E-3</v>
          </cell>
          <cell r="AI162">
            <v>3.9437392261832413E-3</v>
          </cell>
          <cell r="AJ162">
            <v>5.3098737322389645E-3</v>
          </cell>
          <cell r="AK162">
            <v>4.5447241067970955E-3</v>
          </cell>
          <cell r="AL162">
            <v>4.6056248534403384E-3</v>
          </cell>
          <cell r="AM162">
            <v>8.4679484855172786E-3</v>
          </cell>
          <cell r="AN162">
            <v>6.2530771840414072E-3</v>
          </cell>
          <cell r="AO162">
            <v>4.0659679962757548E-3</v>
          </cell>
          <cell r="AP162">
            <v>4.7505230856726421E-3</v>
          </cell>
          <cell r="AQ162">
            <v>4.246080590821457E-3</v>
          </cell>
          <cell r="AR162">
            <v>4.322791003883138E-3</v>
          </cell>
          <cell r="AS162">
            <v>3.7630423986798715E-3</v>
          </cell>
          <cell r="AT162">
            <v>1.2849498154696819E-3</v>
          </cell>
          <cell r="AU162">
            <v>3.7106987824842355E-4</v>
          </cell>
          <cell r="AV162">
            <v>3.7592890537901241E-4</v>
          </cell>
          <cell r="AW162">
            <v>3.6825760667773613E-4</v>
          </cell>
          <cell r="AX162">
            <v>1.6959625554802404E-3</v>
          </cell>
          <cell r="AY162">
            <v>-1.8397177659441061E-3</v>
          </cell>
          <cell r="AZ162">
            <v>-8.3922306831505158E-4</v>
          </cell>
          <cell r="BA162">
            <v>2.897609761429859E-5</v>
          </cell>
          <cell r="BB162">
            <v>-8.7729353246329515E-4</v>
          </cell>
          <cell r="BC162">
            <v>-8.7729329243302345E-4</v>
          </cell>
          <cell r="BD162">
            <v>-8.7729329243302345E-4</v>
          </cell>
          <cell r="BE162">
            <v>-8.7729329243302345E-4</v>
          </cell>
          <cell r="BF162">
            <v>-8.7729329243302345E-4</v>
          </cell>
          <cell r="BG162">
            <v>-8.7729329243302345E-4</v>
          </cell>
          <cell r="BH162">
            <v>-8.7729329243302345E-4</v>
          </cell>
          <cell r="BI162">
            <v>-8.7729329243302345E-4</v>
          </cell>
          <cell r="BJ162">
            <v>-8.7729329243302345E-4</v>
          </cell>
        </row>
        <row r="163">
          <cell r="B163">
            <v>273</v>
          </cell>
          <cell r="C163" t="str">
            <v>Riesgo Operacional</v>
          </cell>
          <cell r="P163">
            <v>-6.3608632206720549E-4</v>
          </cell>
          <cell r="Q163">
            <v>-2.601690367439527E-4</v>
          </cell>
          <cell r="R163">
            <v>1.0797577038785741E-4</v>
          </cell>
          <cell r="S163">
            <v>1.1067838696220134E-5</v>
          </cell>
          <cell r="T163">
            <v>4.1206245695979589E-4</v>
          </cell>
          <cell r="U163">
            <v>3.3889582044058404E-4</v>
          </cell>
          <cell r="V163">
            <v>2.6483131136472403E-4</v>
          </cell>
          <cell r="W163">
            <v>3.0780386760541865E-4</v>
          </cell>
          <cell r="X163">
            <v>1.1911364170887409E-4</v>
          </cell>
          <cell r="Y163">
            <v>7.7204840799816044E-5</v>
          </cell>
          <cell r="Z163">
            <v>3.1581508971063182E-4</v>
          </cell>
          <cell r="AA163">
            <v>3.0098263399272809E-4</v>
          </cell>
          <cell r="AB163">
            <v>1.6299013319332444E-4</v>
          </cell>
          <cell r="AC163">
            <v>4.9061282262103517E-4</v>
          </cell>
          <cell r="AD163">
            <v>2.108798377171324E-4</v>
          </cell>
          <cell r="AE163">
            <v>1.0657391255984583E-4</v>
          </cell>
          <cell r="AF163">
            <v>-2.4274995735487116E-4</v>
          </cell>
          <cell r="AG163">
            <v>-1.94931457110116E-6</v>
          </cell>
          <cell r="AH163">
            <v>1.8019622351707169E-4</v>
          </cell>
          <cell r="AI163">
            <v>2.7436053375267527E-4</v>
          </cell>
          <cell r="AJ163">
            <v>5.9312110891622527E-4</v>
          </cell>
          <cell r="AK163">
            <v>4.6004332381327506E-4</v>
          </cell>
          <cell r="AL163">
            <v>5.2247487608005246E-4</v>
          </cell>
          <cell r="AM163">
            <v>4.6406223124442064E-4</v>
          </cell>
          <cell r="AN163">
            <v>5.6443633835556034E-4</v>
          </cell>
          <cell r="AO163">
            <v>2.540117600412211E-4</v>
          </cell>
          <cell r="AP163">
            <v>3.6674565000761362E-4</v>
          </cell>
          <cell r="AQ163">
            <v>3.70929816702276E-4</v>
          </cell>
          <cell r="AR163">
            <v>4.7388985373584061E-4</v>
          </cell>
          <cell r="AS163">
            <v>3.4607603797392854E-4</v>
          </cell>
          <cell r="AT163">
            <v>2.4693159371978746E-4</v>
          </cell>
          <cell r="AU163">
            <v>1.7884092733602697E-4</v>
          </cell>
          <cell r="AV163">
            <v>-1.2070197432297383E-5</v>
          </cell>
          <cell r="AW163">
            <v>3.5084068211220856E-5</v>
          </cell>
          <cell r="AX163">
            <v>-2.9153843415710007E-4</v>
          </cell>
          <cell r="AY163">
            <v>2.1070033052758216E-5</v>
          </cell>
          <cell r="AZ163">
            <v>-2.3753556090227654E-4</v>
          </cell>
          <cell r="BA163">
            <v>-3.1542794351438648E-4</v>
          </cell>
          <cell r="BB163">
            <v>-3.0713159605164943E-4</v>
          </cell>
          <cell r="BC163">
            <v>-3.071315586566925E-4</v>
          </cell>
          <cell r="BD163">
            <v>-3.071315586566925E-4</v>
          </cell>
          <cell r="BE163">
            <v>-3.071315586566925E-4</v>
          </cell>
          <cell r="BF163">
            <v>-3.071315586566925E-4</v>
          </cell>
          <cell r="BG163">
            <v>-3.071315586566925E-4</v>
          </cell>
          <cell r="BH163">
            <v>-3.071315586566925E-4</v>
          </cell>
          <cell r="BI163">
            <v>-3.071315586566925E-4</v>
          </cell>
          <cell r="BJ163">
            <v>-3.071315586566925E-4</v>
          </cell>
        </row>
        <row r="164">
          <cell r="B164">
            <v>277</v>
          </cell>
          <cell r="C164" t="str">
            <v>CCL</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v>0</v>
          </cell>
          <cell r="AG164">
            <v>0</v>
          </cell>
          <cell r="AH164">
            <v>0</v>
          </cell>
          <cell r="AI164">
            <v>0</v>
          </cell>
          <cell r="AJ164">
            <v>0</v>
          </cell>
          <cell r="AK164">
            <v>0</v>
          </cell>
          <cell r="AL164">
            <v>0</v>
          </cell>
          <cell r="AM164">
            <v>1.1754</v>
          </cell>
          <cell r="AN164">
            <v>1.1545999999999998</v>
          </cell>
          <cell r="AO164">
            <v>1.109</v>
          </cell>
          <cell r="AP164">
            <v>1.3394999999999999</v>
          </cell>
          <cell r="AQ164">
            <v>1.4621999999999999</v>
          </cell>
          <cell r="AR164">
            <v>1.2736000000000001</v>
          </cell>
          <cell r="AS164">
            <v>1.3366</v>
          </cell>
          <cell r="AT164">
            <v>1.3365993499755859</v>
          </cell>
          <cell r="AU164">
            <v>1.3365993499755859</v>
          </cell>
          <cell r="AV164">
            <v>1.1565000000000001</v>
          </cell>
          <cell r="AW164">
            <v>1.1294</v>
          </cell>
          <cell r="AX164">
            <v>1.0185999999999999</v>
          </cell>
          <cell r="AY164">
            <v>-0.19540000000000002</v>
          </cell>
          <cell r="AZ164">
            <v>-4.5999999999999375E-3</v>
          </cell>
          <cell r="BA164">
            <v>1.8600000000000172E-2</v>
          </cell>
          <cell r="BB164">
            <v>-0.26400000000000001</v>
          </cell>
          <cell r="BC164">
            <v>-1.4621999999999999</v>
          </cell>
          <cell r="BD164">
            <v>-1.2736000000000001</v>
          </cell>
          <cell r="BE164">
            <v>-1.3366</v>
          </cell>
          <cell r="BF164">
            <v>-1.2429999999999999</v>
          </cell>
          <cell r="BG164">
            <v>-1.0723</v>
          </cell>
          <cell r="BH164">
            <v>-1.1565000000000001</v>
          </cell>
          <cell r="BI164">
            <v>-1.1294</v>
          </cell>
          <cell r="BJ164">
            <v>-1.0185999999999999</v>
          </cell>
        </row>
        <row r="165">
          <cell r="B165">
            <v>137</v>
          </cell>
          <cell r="C165" t="str">
            <v>Apalancamiento (Pasivo/Capital)</v>
          </cell>
          <cell r="P165">
            <v>0.62837103324797816</v>
          </cell>
          <cell r="Q165">
            <v>0.44955643218952979</v>
          </cell>
          <cell r="R165">
            <v>0.18401128189841209</v>
          </cell>
          <cell r="S165">
            <v>0.84614967755671877</v>
          </cell>
          <cell r="T165">
            <v>0.7617610005093578</v>
          </cell>
          <cell r="U165">
            <v>0.88068761782169958</v>
          </cell>
          <cell r="V165">
            <v>0.22300795849510102</v>
          </cell>
          <cell r="W165">
            <v>0.77931075768155189</v>
          </cell>
          <cell r="X165">
            <v>0.93892256641479932</v>
          </cell>
          <cell r="Y165">
            <v>-9.2649417094104791E-2</v>
          </cell>
          <cell r="Z165">
            <v>0.20024972996406376</v>
          </cell>
          <cell r="AA165">
            <v>-0.49298143455821375</v>
          </cell>
          <cell r="AB165">
            <v>-0.7150295369993902</v>
          </cell>
          <cell r="AC165">
            <v>-1.0930067708082998</v>
          </cell>
          <cell r="AD165">
            <v>-0.90634060248557446</v>
          </cell>
          <cell r="AE165">
            <v>-0.76229025548001594</v>
          </cell>
          <cell r="AF165">
            <v>-0.65061460028752371</v>
          </cell>
          <cell r="AG165">
            <v>-0.65188751271012002</v>
          </cell>
          <cell r="AH165">
            <v>0.37850344774109423</v>
          </cell>
          <cell r="AI165">
            <v>-0.72209175535018488</v>
          </cell>
          <cell r="AJ165">
            <v>-0.52093568350814046</v>
          </cell>
          <cell r="AK165">
            <v>-0.31054994195478436</v>
          </cell>
          <cell r="AL165">
            <v>0.12079936884535947</v>
          </cell>
          <cell r="AM165">
            <v>1.0977724202718679</v>
          </cell>
          <cell r="AN165">
            <v>0.79210390867359948</v>
          </cell>
          <cell r="AO165">
            <v>1.2908202688130856</v>
          </cell>
          <cell r="AP165">
            <v>1.5375475851914278</v>
          </cell>
          <cell r="AQ165">
            <v>0.98454001669984059</v>
          </cell>
          <cell r="AR165">
            <v>0.98453998565673828</v>
          </cell>
          <cell r="AS165">
            <v>0.98453998565673828</v>
          </cell>
          <cell r="AT165">
            <v>0.98453998565673828</v>
          </cell>
          <cell r="AU165">
            <v>0.98453998565673828</v>
          </cell>
          <cell r="AV165">
            <v>0.98453998565673828</v>
          </cell>
          <cell r="AW165">
            <v>0.98453998565673828</v>
          </cell>
          <cell r="AX165">
            <v>0.98453998565673828</v>
          </cell>
          <cell r="AY165">
            <v>0.98453998565673828</v>
          </cell>
          <cell r="AZ165">
            <v>0.98453998565673828</v>
          </cell>
          <cell r="BA165">
            <v>0.98453998565673828</v>
          </cell>
          <cell r="BB165">
            <v>0.98453998565673828</v>
          </cell>
          <cell r="BC165">
            <v>0.98453998565673828</v>
          </cell>
          <cell r="BD165">
            <v>0.98453998565673828</v>
          </cell>
          <cell r="BE165">
            <v>0.98453998565673828</v>
          </cell>
          <cell r="BF165">
            <v>0.98453998565673828</v>
          </cell>
          <cell r="BG165">
            <v>0.98453998565673828</v>
          </cell>
          <cell r="BH165">
            <v>0.98453998565673828</v>
          </cell>
          <cell r="BI165">
            <v>0.98453998565673828</v>
          </cell>
          <cell r="BJ165">
            <v>0.98453998565673828</v>
          </cell>
        </row>
        <row r="166">
          <cell r="B166">
            <v>138</v>
          </cell>
          <cell r="C166" t="str">
            <v>Total de patrimonio/Activos</v>
          </cell>
          <cell r="P166">
            <v>-5.8022408815628645E-3</v>
          </cell>
          <cell r="Q166">
            <v>-4.0640376575605125E-3</v>
          </cell>
          <cell r="R166">
            <v>-1.6354478136405143E-3</v>
          </cell>
          <cell r="S166">
            <v>-7.8942363384903319E-3</v>
          </cell>
          <cell r="T166">
            <v>-7.0652284288701683E-3</v>
          </cell>
          <cell r="U166">
            <v>-7.9412689208976373E-3</v>
          </cell>
          <cell r="V166">
            <v>-2.0646724304050068E-3</v>
          </cell>
          <cell r="W166">
            <v>-6.807973479081908E-3</v>
          </cell>
          <cell r="X166">
            <v>-8.5240449902907189E-3</v>
          </cell>
          <cell r="Y166">
            <v>7.7697752668627607E-4</v>
          </cell>
          <cell r="Z166">
            <v>-1.754939528850058E-3</v>
          </cell>
          <cell r="AA166">
            <v>4.8927423332903591E-3</v>
          </cell>
          <cell r="AB166">
            <v>6.6595820360681734E-3</v>
          </cell>
          <cell r="AC166">
            <v>1.0539627562641554E-2</v>
          </cell>
          <cell r="AD166">
            <v>8.6494753065229218E-3</v>
          </cell>
          <cell r="AE166">
            <v>7.0523557548710092E-3</v>
          </cell>
          <cell r="AF166">
            <v>5.9680917062283484E-3</v>
          </cell>
          <cell r="AG166">
            <v>5.7479364464195493E-3</v>
          </cell>
          <cell r="AH166">
            <v>-3.3106179517316536E-3</v>
          </cell>
          <cell r="AI166">
            <v>6.273320514036923E-3</v>
          </cell>
          <cell r="AJ166">
            <v>4.5402443115679231E-3</v>
          </cell>
          <cell r="AK166">
            <v>2.7037463580266291E-3</v>
          </cell>
          <cell r="AL166">
            <v>-1.0274842105885418E-3</v>
          </cell>
          <cell r="AM166">
            <v>-1.0290211735214549E-2</v>
          </cell>
          <cell r="AN166">
            <v>-7.3247945276804782E-3</v>
          </cell>
          <cell r="AO166">
            <v>-1.2222087534045245E-2</v>
          </cell>
          <cell r="AP166">
            <v>-1.3855869238086668E-2</v>
          </cell>
          <cell r="AQ166">
            <v>-8.9245917551244863E-3</v>
          </cell>
          <cell r="AR166">
            <v>-8.9245885610580444E-3</v>
          </cell>
          <cell r="AS166">
            <v>-8.9245885610580444E-3</v>
          </cell>
          <cell r="AT166">
            <v>-8.9245885610580444E-3</v>
          </cell>
          <cell r="AU166">
            <v>-8.9245885610580444E-3</v>
          </cell>
          <cell r="AV166">
            <v>-8.9245885610580444E-3</v>
          </cell>
          <cell r="AW166">
            <v>-8.9245885610580444E-3</v>
          </cell>
          <cell r="AX166">
            <v>-8.9245885610580444E-3</v>
          </cell>
          <cell r="AY166">
            <v>-8.9245885610580444E-3</v>
          </cell>
          <cell r="AZ166">
            <v>-8.9245885610580444E-3</v>
          </cell>
          <cell r="BA166">
            <v>-8.9245885610580444E-3</v>
          </cell>
          <cell r="BB166">
            <v>-8.9245885610580444E-3</v>
          </cell>
          <cell r="BC166">
            <v>-8.9245885610580444E-3</v>
          </cell>
          <cell r="BD166">
            <v>-8.9245885610580444E-3</v>
          </cell>
          <cell r="BE166">
            <v>-8.9245885610580444E-3</v>
          </cell>
          <cell r="BF166">
            <v>-8.9245885610580444E-3</v>
          </cell>
          <cell r="BG166">
            <v>-8.9245885610580444E-3</v>
          </cell>
          <cell r="BH166">
            <v>-8.9245885610580444E-3</v>
          </cell>
          <cell r="BI166">
            <v>-8.9245885610580444E-3</v>
          </cell>
          <cell r="BJ166">
            <v>-8.9245885610580444E-3</v>
          </cell>
        </row>
        <row r="167">
          <cell r="B167">
            <v>139</v>
          </cell>
          <cell r="C167" t="str">
            <v>Total de patrimonio/Captación total</v>
          </cell>
          <cell r="P167">
            <v>-6.5974649811167685E-3</v>
          </cell>
          <cell r="Q167">
            <v>3.5610254480499259E-3</v>
          </cell>
          <cell r="R167">
            <v>3.9339653327090107E-3</v>
          </cell>
          <cell r="S167">
            <v>-2.2214150272064359E-3</v>
          </cell>
          <cell r="T167">
            <v>-8.0117472284222113E-3</v>
          </cell>
          <cell r="U167">
            <v>-6.5482601341687596E-4</v>
          </cell>
          <cell r="V167">
            <v>1.110393402302165E-2</v>
          </cell>
          <cell r="W167">
            <v>1.9732133335806645E-3</v>
          </cell>
          <cell r="X167">
            <v>1.146123330775245E-2</v>
          </cell>
          <cell r="Y167">
            <v>9.4981874963358803E-3</v>
          </cell>
          <cell r="Z167">
            <v>-5.0254160440265094E-3</v>
          </cell>
          <cell r="AA167">
            <v>1.699690812785265E-2</v>
          </cell>
          <cell r="AB167">
            <v>1.0859797242060265E-2</v>
          </cell>
          <cell r="AC167">
            <v>1.7638346772145208E-2</v>
          </cell>
          <cell r="AD167">
            <v>4.7373829733572681E-3</v>
          </cell>
          <cell r="AE167">
            <v>3.2246780641844441E-3</v>
          </cell>
          <cell r="AF167">
            <v>7.217442662992346E-3</v>
          </cell>
          <cell r="AG167">
            <v>-2.1114573299992334E-3</v>
          </cell>
          <cell r="AH167">
            <v>-1.0890481289706128E-2</v>
          </cell>
          <cell r="AI167">
            <v>6.3072443864810313E-3</v>
          </cell>
          <cell r="AJ167">
            <v>-1.1499462203582722E-3</v>
          </cell>
          <cell r="AK167">
            <v>-1.3599805869953796E-3</v>
          </cell>
          <cell r="AL167">
            <v>8.5701104914168158E-4</v>
          </cell>
          <cell r="AM167">
            <v>-2.17766768968925E-2</v>
          </cell>
          <cell r="AN167">
            <v>-8.8078190791675837E-3</v>
          </cell>
          <cell r="AO167">
            <v>-1.4715891269389797E-2</v>
          </cell>
          <cell r="AP167">
            <v>-1.5776673786564166E-2</v>
          </cell>
          <cell r="AQ167">
            <v>-1.1915386097160807E-2</v>
          </cell>
          <cell r="AR167">
            <v>-1.1915385723114014E-2</v>
          </cell>
          <cell r="AS167">
            <v>-1.1915385723114014E-2</v>
          </cell>
          <cell r="AT167">
            <v>-1.1915385723114014E-2</v>
          </cell>
          <cell r="AU167">
            <v>-1.1915385723114014E-2</v>
          </cell>
          <cell r="AV167">
            <v>-1.1915385723114014E-2</v>
          </cell>
          <cell r="AW167">
            <v>-1.1915385723114014E-2</v>
          </cell>
          <cell r="AX167">
            <v>-1.1915385723114014E-2</v>
          </cell>
          <cell r="AY167">
            <v>-1.1915385723114014E-2</v>
          </cell>
          <cell r="AZ167">
            <v>-1.1915385723114014E-2</v>
          </cell>
          <cell r="BA167">
            <v>-1.1915385723114014E-2</v>
          </cell>
          <cell r="BB167">
            <v>-1.1915385723114014E-2</v>
          </cell>
          <cell r="BC167">
            <v>-1.1915385723114014E-2</v>
          </cell>
          <cell r="BD167">
            <v>-1.1915385723114014E-2</v>
          </cell>
          <cell r="BE167">
            <v>-1.1915385723114014E-2</v>
          </cell>
          <cell r="BF167">
            <v>-1.1915385723114014E-2</v>
          </cell>
          <cell r="BG167">
            <v>-1.1915385723114014E-2</v>
          </cell>
          <cell r="BH167">
            <v>-1.1915385723114014E-2</v>
          </cell>
          <cell r="BI167">
            <v>-1.1915385723114014E-2</v>
          </cell>
          <cell r="BJ167">
            <v>-1.1915385723114014E-2</v>
          </cell>
        </row>
        <row r="168">
          <cell r="B168">
            <v>140</v>
          </cell>
          <cell r="C168" t="str">
            <v>Estructura de Financiamiento (Depósitos de exigibilidad inmediata+ Depósitos a plazo/Cartera Total)</v>
          </cell>
          <cell r="P168">
            <v>2.4790026809147436E-2</v>
          </cell>
          <cell r="Q168">
            <v>-2.0785657334322027E-2</v>
          </cell>
          <cell r="R168">
            <v>-2.7192067347543203E-2</v>
          </cell>
          <cell r="S168">
            <v>-2.4452044633835768E-2</v>
          </cell>
          <cell r="T168">
            <v>-1.2080757162996725E-2</v>
          </cell>
          <cell r="U168">
            <v>-6.0219028204824498E-2</v>
          </cell>
          <cell r="V168">
            <v>-8.5090640964953779E-2</v>
          </cell>
          <cell r="W168">
            <v>-6.9085377648521296E-2</v>
          </cell>
          <cell r="X168">
            <v>-0.13910728387438054</v>
          </cell>
          <cell r="Y168">
            <v>-6.7197486567065479E-2</v>
          </cell>
          <cell r="Z168">
            <v>-1.4957242538950588E-2</v>
          </cell>
          <cell r="AA168">
            <v>-4.1911167704170804E-2</v>
          </cell>
          <cell r="AB168">
            <v>-8.5887022151363013E-3</v>
          </cell>
          <cell r="AC168">
            <v>-2.9219015445665852E-2</v>
          </cell>
          <cell r="AD168">
            <v>1.8909835725977708E-2</v>
          </cell>
          <cell r="AE168">
            <v>3.5347083891955511E-2</v>
          </cell>
          <cell r="AF168">
            <v>-6.8549820544103746E-3</v>
          </cell>
          <cell r="AG168">
            <v>5.8778139740328639E-3</v>
          </cell>
          <cell r="AH168">
            <v>1.3848353603480801E-2</v>
          </cell>
          <cell r="AI168">
            <v>1.579418424065937E-2</v>
          </cell>
          <cell r="AJ168">
            <v>3.6784568177655075E-2</v>
          </cell>
          <cell r="AK168">
            <v>1.6720964459972398E-2</v>
          </cell>
          <cell r="AL168">
            <v>-1.4501111292026025E-2</v>
          </cell>
          <cell r="AM168">
            <v>3.8091384704640463E-3</v>
          </cell>
          <cell r="AN168">
            <v>-8.1503667900922894E-3</v>
          </cell>
          <cell r="AO168">
            <v>5.3581716703965387E-3</v>
          </cell>
          <cell r="AP168">
            <v>4.7439769554650235E-3</v>
          </cell>
          <cell r="AQ168">
            <v>1.4276180868797117E-2</v>
          </cell>
          <cell r="AR168">
            <v>1.4276176691055298E-2</v>
          </cell>
          <cell r="AS168">
            <v>1.4276176691055298E-2</v>
          </cell>
          <cell r="AT168">
            <v>1.4276176691055298E-2</v>
          </cell>
          <cell r="AU168">
            <v>1.4276176691055298E-2</v>
          </cell>
          <cell r="AV168">
            <v>1.4276176691055298E-2</v>
          </cell>
          <cell r="AW168">
            <v>1.4276176691055298E-2</v>
          </cell>
          <cell r="AX168">
            <v>1.4276176691055298E-2</v>
          </cell>
          <cell r="AY168">
            <v>1.4276176691055298E-2</v>
          </cell>
          <cell r="AZ168">
            <v>1.4276176691055298E-2</v>
          </cell>
          <cell r="BA168">
            <v>1.4276176691055298E-2</v>
          </cell>
          <cell r="BB168">
            <v>1.4276176691055298E-2</v>
          </cell>
          <cell r="BC168">
            <v>1.4276176691055298E-2</v>
          </cell>
          <cell r="BD168">
            <v>1.4276176691055298E-2</v>
          </cell>
          <cell r="BE168">
            <v>1.4276176691055298E-2</v>
          </cell>
          <cell r="BF168">
            <v>1.4276176691055298E-2</v>
          </cell>
          <cell r="BG168">
            <v>1.4276176691055298E-2</v>
          </cell>
          <cell r="BH168">
            <v>1.4276176691055298E-2</v>
          </cell>
          <cell r="BI168">
            <v>1.4276176691055298E-2</v>
          </cell>
          <cell r="BJ168">
            <v>1.4276176691055298E-2</v>
          </cell>
        </row>
        <row r="169">
          <cell r="B169">
            <v>141</v>
          </cell>
          <cell r="C169" t="str">
            <v xml:space="preserve">Eficiencia Operativa </v>
          </cell>
          <cell r="P169">
            <v>0.46334701427455888</v>
          </cell>
          <cell r="Q169">
            <v>0.46424645768121803</v>
          </cell>
          <cell r="R169">
            <v>0.46247906842321213</v>
          </cell>
          <cell r="S169">
            <v>0.46271263070749152</v>
          </cell>
          <cell r="T169">
            <v>0.46485918490385891</v>
          </cell>
          <cell r="U169">
            <v>0.4668928792595296</v>
          </cell>
          <cell r="V169">
            <v>0.46819519075665683</v>
          </cell>
          <cell r="W169">
            <v>0.46936232314172693</v>
          </cell>
          <cell r="X169">
            <v>0.46790732392039247</v>
          </cell>
          <cell r="Y169">
            <v>0.46965793316496413</v>
          </cell>
          <cell r="Z169">
            <v>0.47359280257435898</v>
          </cell>
          <cell r="AA169">
            <v>9.5382589678169594E-3</v>
          </cell>
          <cell r="AB169">
            <v>7.575408569632458E-3</v>
          </cell>
          <cell r="AC169">
            <v>6.9944434205258532E-3</v>
          </cell>
          <cell r="AD169">
            <v>8.7519426799085309E-3</v>
          </cell>
          <cell r="AE169">
            <v>6.3422040076553388E-3</v>
          </cell>
          <cell r="AF169">
            <v>3.6056346901415792E-3</v>
          </cell>
          <cell r="AG169">
            <v>1.0122837884169456E-3</v>
          </cell>
          <cell r="AH169">
            <v>-2.6649480171859197E-3</v>
          </cell>
          <cell r="AI169">
            <v>-5.0498340795029906E-3</v>
          </cell>
          <cell r="AJ169">
            <v>-1.8240943593375025E-3</v>
          </cell>
          <cell r="AK169">
            <v>-5.5182871471048389E-3</v>
          </cell>
          <cell r="AL169">
            <v>-1.6754293149070787E-2</v>
          </cell>
          <cell r="AM169">
            <v>-1.5608127385773163E-2</v>
          </cell>
          <cell r="AN169">
            <v>-1.6449501894548024E-2</v>
          </cell>
          <cell r="AO169">
            <v>-1.8166174611130237E-2</v>
          </cell>
          <cell r="AP169">
            <v>-1.9568564075901407E-2</v>
          </cell>
          <cell r="AQ169">
            <v>-1.6270184576937963E-2</v>
          </cell>
          <cell r="AR169">
            <v>-1.616964746527072E-2</v>
          </cell>
          <cell r="AS169">
            <v>-1.8060945239796122E-2</v>
          </cell>
          <cell r="AT169">
            <v>-1.6417551649761886E-2</v>
          </cell>
          <cell r="AU169">
            <v>-1.5628863821478711E-2</v>
          </cell>
          <cell r="AV169">
            <v>-2.19414389083884E-2</v>
          </cell>
          <cell r="AW169">
            <v>-2.3821268174035237E-2</v>
          </cell>
          <cell r="AX169">
            <v>-2.1607404440288636E-3</v>
          </cell>
          <cell r="AY169">
            <v>2.5725866881702308E-3</v>
          </cell>
          <cell r="AZ169">
            <v>4.6896668941844855E-3</v>
          </cell>
          <cell r="BA169">
            <v>3.2049730255011566E-3</v>
          </cell>
          <cell r="BB169">
            <v>1.5320176801466967E-2</v>
          </cell>
          <cell r="BC169">
            <v>1.5320174396038055E-2</v>
          </cell>
          <cell r="BD169">
            <v>1.5320174396038055E-2</v>
          </cell>
          <cell r="BE169">
            <v>1.5320174396038055E-2</v>
          </cell>
          <cell r="BF169">
            <v>1.5320174396038055E-2</v>
          </cell>
          <cell r="BG169">
            <v>1.5320174396038055E-2</v>
          </cell>
          <cell r="BH169">
            <v>1.5320174396038055E-2</v>
          </cell>
          <cell r="BI169">
            <v>1.5320174396038055E-2</v>
          </cell>
          <cell r="BJ169">
            <v>1.5320174396038055E-2</v>
          </cell>
        </row>
        <row r="170">
          <cell r="B170">
            <v>272</v>
          </cell>
          <cell r="C170" t="str">
            <v>MIN</v>
          </cell>
          <cell r="P170">
            <v>5.8899445184118493E-2</v>
          </cell>
          <cell r="Q170">
            <v>5.8890672482088013E-2</v>
          </cell>
          <cell r="R170">
            <v>5.9402478269025942E-2</v>
          </cell>
          <cell r="S170">
            <v>5.9321054718978757E-2</v>
          </cell>
          <cell r="T170">
            <v>5.94037837913204E-2</v>
          </cell>
          <cell r="U170">
            <v>5.9266795205711688E-2</v>
          </cell>
          <cell r="V170">
            <v>5.9306242012105034E-2</v>
          </cell>
          <cell r="W170">
            <v>5.9182353093531419E-2</v>
          </cell>
          <cell r="X170">
            <v>5.9274704153078929E-2</v>
          </cell>
          <cell r="Y170">
            <v>5.9394127765124108E-2</v>
          </cell>
          <cell r="Z170">
            <v>5.9422469462305595E-2</v>
          </cell>
          <cell r="AA170">
            <v>5.4419315887223249E-3</v>
          </cell>
          <cell r="AB170">
            <v>6.8403019669196347E-4</v>
          </cell>
          <cell r="AC170">
            <v>1.103407508114794E-3</v>
          </cell>
          <cell r="AD170">
            <v>7.1558201714248815E-4</v>
          </cell>
          <cell r="AE170">
            <v>1.2169662955642396E-3</v>
          </cell>
          <cell r="AF170">
            <v>1.4581964800461228E-3</v>
          </cell>
          <cell r="AG170">
            <v>1.844733782420227E-3</v>
          </cell>
          <cell r="AH170">
            <v>2.0261637637264199E-3</v>
          </cell>
          <cell r="AI170">
            <v>2.7178560375416966E-3</v>
          </cell>
          <cell r="AJ170">
            <v>2.7775550195974219E-3</v>
          </cell>
          <cell r="AK170">
            <v>2.8193425824041621E-3</v>
          </cell>
          <cell r="AL170">
            <v>2.7659849143318524E-3</v>
          </cell>
          <cell r="AM170">
            <v>2.5332818264161006E-3</v>
          </cell>
          <cell r="AN170">
            <v>2.6796923594980954E-3</v>
          </cell>
          <cell r="AO170">
            <v>2.13853928680207E-3</v>
          </cell>
          <cell r="AP170">
            <v>1.6849034666393467E-3</v>
          </cell>
          <cell r="AQ170">
            <v>8.7177821510135006E-4</v>
          </cell>
          <cell r="AR170">
            <v>3.8258787138389927E-4</v>
          </cell>
          <cell r="AS170">
            <v>2.6652049715686355E-4</v>
          </cell>
          <cell r="AT170">
            <v>-3.0702600215815057E-5</v>
          </cell>
          <cell r="AU170">
            <v>-8.5298381080569502E-4</v>
          </cell>
          <cell r="AV170">
            <v>-1.0889055256287777E-3</v>
          </cell>
          <cell r="AW170">
            <v>-1.3407671407031363E-3</v>
          </cell>
          <cell r="AX170">
            <v>-1.5978374944922991E-3</v>
          </cell>
          <cell r="AY170">
            <v>-1.8716955057423088E-3</v>
          </cell>
          <cell r="AZ170">
            <v>-2.4837297031281708E-3</v>
          </cell>
          <cell r="BA170">
            <v>-3.1231995139805457E-3</v>
          </cell>
          <cell r="BB170">
            <v>-3.3785315273728786E-3</v>
          </cell>
          <cell r="BC170">
            <v>-3.3785309642553329E-3</v>
          </cell>
          <cell r="BD170">
            <v>-3.3785309642553329E-3</v>
          </cell>
          <cell r="BE170">
            <v>-3.3785309642553329E-3</v>
          </cell>
          <cell r="BF170">
            <v>-3.3785309642553329E-3</v>
          </cell>
          <cell r="BG170">
            <v>-3.3785309642553329E-3</v>
          </cell>
          <cell r="BH170">
            <v>-3.3785309642553329E-3</v>
          </cell>
          <cell r="BI170">
            <v>-3.3785309642553329E-3</v>
          </cell>
          <cell r="BJ170">
            <v>-3.3785309642553329E-3</v>
          </cell>
        </row>
        <row r="171">
          <cell r="B171">
            <v>142</v>
          </cell>
          <cell r="C171" t="str">
            <v>Tasa Activa</v>
          </cell>
          <cell r="P171">
            <v>8.7635080201739463E-2</v>
          </cell>
          <cell r="Q171">
            <v>8.7302605131346231E-2</v>
          </cell>
          <cell r="R171">
            <v>8.7741460018530615E-2</v>
          </cell>
          <cell r="S171">
            <v>8.7535581005145857E-2</v>
          </cell>
          <cell r="T171">
            <v>8.7554208927616783E-2</v>
          </cell>
          <cell r="U171">
            <v>8.7347687818633224E-2</v>
          </cell>
          <cell r="V171">
            <v>8.7394894955606997E-2</v>
          </cell>
          <cell r="W171">
            <v>8.7264980081591448E-2</v>
          </cell>
          <cell r="X171">
            <v>8.7196455399234957E-2</v>
          </cell>
          <cell r="Y171">
            <v>8.7487938864410475E-2</v>
          </cell>
          <cell r="Z171">
            <v>8.7550294126531161E-2</v>
          </cell>
          <cell r="AA171">
            <v>6.8436153858681681E-3</v>
          </cell>
          <cell r="AB171">
            <v>4.1875651577594208E-5</v>
          </cell>
          <cell r="AC171">
            <v>8.5325824380572124E-4</v>
          </cell>
          <cell r="AD171">
            <v>3.4279737860762327E-4</v>
          </cell>
          <cell r="AE171">
            <v>6.1235953347243965E-4</v>
          </cell>
          <cell r="AF171">
            <v>6.1268778942651092E-4</v>
          </cell>
          <cell r="AG171">
            <v>7.961960536738838E-4</v>
          </cell>
          <cell r="AH171">
            <v>6.2052008490028066E-4</v>
          </cell>
          <cell r="AI171">
            <v>9.4235455552542369E-4</v>
          </cell>
          <cell r="AJ171">
            <v>6.07360377825647E-4</v>
          </cell>
          <cell r="AK171">
            <v>-1.2405013358360306E-4</v>
          </cell>
          <cell r="AL171">
            <v>-7.6258510896283493E-4</v>
          </cell>
          <cell r="AM171">
            <v>-1.4094404374163511E-3</v>
          </cell>
          <cell r="AN171">
            <v>-1.875831892009544E-3</v>
          </cell>
          <cell r="AO171">
            <v>-3.0866512536143476E-3</v>
          </cell>
          <cell r="AP171">
            <v>-3.777851923672873E-3</v>
          </cell>
          <cell r="AQ171">
            <v>-4.3732668274888142E-3</v>
          </cell>
          <cell r="AR171">
            <v>-4.5944090526915393E-3</v>
          </cell>
          <cell r="AS171">
            <v>-4.6236182970118278E-3</v>
          </cell>
          <cell r="AT171">
            <v>-4.8825826107616738E-3</v>
          </cell>
          <cell r="AU171">
            <v>-5.3992025013929329E-3</v>
          </cell>
          <cell r="AV171">
            <v>-5.2871554688935091E-3</v>
          </cell>
          <cell r="AW171">
            <v>-5.1244748602377876E-3</v>
          </cell>
          <cell r="AX171">
            <v>-5.0885268965228936E-3</v>
          </cell>
          <cell r="AY171">
            <v>-5.27286302173334E-3</v>
          </cell>
          <cell r="AZ171">
            <v>-5.0386127033001521E-3</v>
          </cell>
          <cell r="BA171">
            <v>-5.0521917225524182E-3</v>
          </cell>
          <cell r="BB171">
            <v>-4.6995743394537409E-3</v>
          </cell>
          <cell r="BC171">
            <v>-4.6995729207992554E-3</v>
          </cell>
          <cell r="BD171">
            <v>-4.6995729207992554E-3</v>
          </cell>
          <cell r="BE171">
            <v>-4.6995729207992554E-3</v>
          </cell>
          <cell r="BF171">
            <v>-4.6995729207992554E-3</v>
          </cell>
          <cell r="BG171">
            <v>-4.6995729207992554E-3</v>
          </cell>
          <cell r="BH171">
            <v>-4.6995729207992554E-3</v>
          </cell>
          <cell r="BI171">
            <v>-4.6995729207992554E-3</v>
          </cell>
          <cell r="BJ171">
            <v>-4.6995729207992554E-3</v>
          </cell>
        </row>
        <row r="172">
          <cell r="B172">
            <v>143</v>
          </cell>
          <cell r="C172" t="str">
            <v>Tasa Pasiva</v>
          </cell>
          <cell r="P172">
            <v>4.0331111405072353E-2</v>
          </cell>
          <cell r="Q172">
            <v>3.9993550164537248E-2</v>
          </cell>
          <cell r="R172">
            <v>3.9999013521015189E-2</v>
          </cell>
          <cell r="S172">
            <v>3.9875301476176343E-2</v>
          </cell>
          <cell r="T172">
            <v>3.9813703364730994E-2</v>
          </cell>
          <cell r="U172">
            <v>3.9751528830297499E-2</v>
          </cell>
          <cell r="V172">
            <v>3.9776613871742347E-2</v>
          </cell>
          <cell r="W172">
            <v>3.9868152459904077E-2</v>
          </cell>
          <cell r="X172">
            <v>3.9732516612981342E-2</v>
          </cell>
          <cell r="Y172">
            <v>4.0017410029251195E-2</v>
          </cell>
          <cell r="Z172">
            <v>4.0064596686763203E-2</v>
          </cell>
          <cell r="AA172">
            <v>2.683215602057358E-3</v>
          </cell>
          <cell r="AB172">
            <v>-1.8575158473542464E-4</v>
          </cell>
          <cell r="AC172">
            <v>2.5009613735006708E-4</v>
          </cell>
          <cell r="AD172">
            <v>9.5229264864771235E-5</v>
          </cell>
          <cell r="AE172">
            <v>-1.3763189922195995E-4</v>
          </cell>
          <cell r="AF172">
            <v>-3.1174442602184549E-4</v>
          </cell>
          <cell r="AG172">
            <v>-6.0964571040381804E-4</v>
          </cell>
          <cell r="AH172">
            <v>-9.9918676761233394E-4</v>
          </cell>
          <cell r="AI172">
            <v>-1.5745048674792247E-3</v>
          </cell>
          <cell r="AJ172">
            <v>-1.9800508708624973E-3</v>
          </cell>
          <cell r="AK172">
            <v>-3.0576582459281021E-3</v>
          </cell>
          <cell r="AL172">
            <v>-3.9664960447084521E-3</v>
          </cell>
          <cell r="AM172">
            <v>-4.525278718947201E-3</v>
          </cell>
          <cell r="AN172">
            <v>-5.4269575885790081E-3</v>
          </cell>
          <cell r="AO172">
            <v>-6.2649709717665439E-3</v>
          </cell>
          <cell r="AP172">
            <v>-6.8130216848677691E-3</v>
          </cell>
          <cell r="AQ172">
            <v>-6.7125551806453895E-3</v>
          </cell>
          <cell r="AR172">
            <v>-9.3044779905079207E-3</v>
          </cell>
          <cell r="AS172">
            <v>-1.189029849259236E-2</v>
          </cell>
          <cell r="AT172">
            <v>-1.4573790953956424E-2</v>
          </cell>
          <cell r="AU172">
            <v>-1.6785002691872521E-2</v>
          </cell>
          <cell r="AV172">
            <v>-1.9197654209182576E-2</v>
          </cell>
          <cell r="AW172">
            <v>-2.1212915323261111E-2</v>
          </cell>
          <cell r="AX172">
            <v>-2.3071252674934935E-2</v>
          </cell>
          <cell r="AY172">
            <v>-2.5337862646186447E-2</v>
          </cell>
          <cell r="AZ172">
            <v>-2.700654068118017E-2</v>
          </cell>
          <cell r="BA172">
            <v>-2.884790914194808E-2</v>
          </cell>
          <cell r="BB172">
            <v>-3.0657180847313649E-2</v>
          </cell>
          <cell r="BC172">
            <v>-3.0657172203063965E-2</v>
          </cell>
          <cell r="BD172">
            <v>-3.0657172203063965E-2</v>
          </cell>
          <cell r="BE172">
            <v>-3.0657172203063965E-2</v>
          </cell>
          <cell r="BF172">
            <v>-3.0657172203063965E-2</v>
          </cell>
          <cell r="BG172">
            <v>-3.0657172203063965E-2</v>
          </cell>
          <cell r="BH172">
            <v>-3.0657172203063965E-2</v>
          </cell>
          <cell r="BI172">
            <v>-3.0657172203063965E-2</v>
          </cell>
          <cell r="BJ172">
            <v>-3.0657172203063965E-2</v>
          </cell>
        </row>
        <row r="173">
          <cell r="B173">
            <v>144</v>
          </cell>
          <cell r="C173" t="str">
            <v>Tasa Activa de Cartera</v>
          </cell>
          <cell r="P173">
            <v>0.11917134030227265</v>
          </cell>
          <cell r="Q173">
            <v>0.11942682054083949</v>
          </cell>
          <cell r="R173">
            <v>0.11980250119049032</v>
          </cell>
          <cell r="S173">
            <v>0.11983924768433545</v>
          </cell>
          <cell r="T173">
            <v>0.11999818250055042</v>
          </cell>
          <cell r="U173">
            <v>0.11995255905205365</v>
          </cell>
          <cell r="V173">
            <v>0.12009148925595586</v>
          </cell>
          <cell r="W173">
            <v>0.12015113362917708</v>
          </cell>
          <cell r="X173">
            <v>0.11993821028979587</v>
          </cell>
          <cell r="Y173">
            <v>0.11999999191986592</v>
          </cell>
          <cell r="Z173">
            <v>0.12019126958270122</v>
          </cell>
          <cell r="AA173">
            <v>1.1395084274541181E-2</v>
          </cell>
          <cell r="AB173">
            <v>1.2121209064966942E-3</v>
          </cell>
          <cell r="AC173">
            <v>1.0748423274122287E-3</v>
          </cell>
          <cell r="AD173">
            <v>6.2011666863122372E-4</v>
          </cell>
          <cell r="AE173">
            <v>9.2225503080334281E-4</v>
          </cell>
          <cell r="AF173">
            <v>5.9998565850273577E-4</v>
          </cell>
          <cell r="AG173">
            <v>6.415368204005234E-4</v>
          </cell>
          <cell r="AH173">
            <v>2.4173583648223751E-4</v>
          </cell>
          <cell r="AI173">
            <v>4.1525018886533205E-4</v>
          </cell>
          <cell r="AJ173">
            <v>7.2956785661965062E-5</v>
          </cell>
          <cell r="AK173">
            <v>-2.5380450990580838E-4</v>
          </cell>
          <cell r="AL173">
            <v>-8.4469625517175073E-4</v>
          </cell>
          <cell r="AM173">
            <v>-1.5907251469546579E-3</v>
          </cell>
          <cell r="AN173">
            <v>-1.7119626557156736E-3</v>
          </cell>
          <cell r="AO173">
            <v>-1.9160988854636518E-3</v>
          </cell>
          <cell r="AP173">
            <v>-1.8480047415774664E-3</v>
          </cell>
          <cell r="AQ173">
            <v>-2.4720750557485349E-3</v>
          </cell>
          <cell r="AR173">
            <v>-1.2198210245988772E-2</v>
          </cell>
          <cell r="AS173">
            <v>-2.2017173096131826E-2</v>
          </cell>
          <cell r="AT173">
            <v>-3.1570344652977242E-2</v>
          </cell>
          <cell r="AU173">
            <v>-4.191110998839255E-2</v>
          </cell>
          <cell r="AV173">
            <v>-5.1181162294031718E-2</v>
          </cell>
          <cell r="AW173">
            <v>-6.0799564219018588E-2</v>
          </cell>
          <cell r="AX173">
            <v>-7.0131341240040973E-2</v>
          </cell>
          <cell r="AY173">
            <v>-7.9516601981491297E-2</v>
          </cell>
          <cell r="AZ173">
            <v>-8.9052192355451865E-2</v>
          </cell>
          <cell r="BA173">
            <v>-9.8787926167829915E-2</v>
          </cell>
          <cell r="BB173">
            <v>-0.10871716942177946</v>
          </cell>
          <cell r="BC173">
            <v>-0.10871714353561401</v>
          </cell>
          <cell r="BD173">
            <v>-0.10871714353561401</v>
          </cell>
          <cell r="BE173">
            <v>-0.10871714353561401</v>
          </cell>
          <cell r="BF173">
            <v>-0.10871714353561401</v>
          </cell>
          <cell r="BG173">
            <v>-0.10871714353561401</v>
          </cell>
          <cell r="BH173">
            <v>-0.10871714353561401</v>
          </cell>
          <cell r="BI173">
            <v>-0.10871714353561401</v>
          </cell>
          <cell r="BJ173">
            <v>-0.10871714353561401</v>
          </cell>
        </row>
        <row r="174">
          <cell r="B174">
            <v>145</v>
          </cell>
          <cell r="C174" t="str">
            <v>Tasa Pasiva de Captación</v>
          </cell>
          <cell r="P174">
            <v>2.1279874422604157E-2</v>
          </cell>
          <cell r="Q174">
            <v>2.1174528653082572E-2</v>
          </cell>
          <cell r="R174">
            <v>2.0994764235349152E-2</v>
          </cell>
          <cell r="S174">
            <v>2.0903970760268818E-2</v>
          </cell>
          <cell r="T174">
            <v>2.0761912407013396E-2</v>
          </cell>
          <cell r="U174">
            <v>2.0684552313073215E-2</v>
          </cell>
          <cell r="V174">
            <v>2.0188065780917863E-2</v>
          </cell>
          <cell r="W174">
            <v>2.0013459884754732E-2</v>
          </cell>
          <cell r="X174">
            <v>1.9978215865917259E-2</v>
          </cell>
          <cell r="Y174">
            <v>1.9934240406352766E-2</v>
          </cell>
          <cell r="Z174">
            <v>1.9816968431640086E-2</v>
          </cell>
          <cell r="AA174">
            <v>-7.1470121163388911E-5</v>
          </cell>
          <cell r="AB174">
            <v>-1.6485973413880965E-3</v>
          </cell>
          <cell r="AC174">
            <v>-1.612823598578117E-3</v>
          </cell>
          <cell r="AD174">
            <v>-1.7233667956386457E-3</v>
          </cell>
          <cell r="AE174">
            <v>-1.938598382957301E-3</v>
          </cell>
          <cell r="AF174">
            <v>-2.1821818533280871E-3</v>
          </cell>
          <cell r="AG174">
            <v>-2.4361195745555113E-3</v>
          </cell>
          <cell r="AH174">
            <v>-2.3220348873829039E-3</v>
          </cell>
          <cell r="AI174">
            <v>-2.5612221631398646E-3</v>
          </cell>
          <cell r="AJ174">
            <v>-3.005202892158481E-3</v>
          </cell>
          <cell r="AK174">
            <v>-3.4156066668211207E-3</v>
          </cell>
          <cell r="AL174">
            <v>-3.5884652897897468E-3</v>
          </cell>
          <cell r="AM174">
            <v>-3.9801172134416966E-3</v>
          </cell>
          <cell r="AN174">
            <v>-4.1414935861212154E-3</v>
          </cell>
          <cell r="AO174">
            <v>-4.3999380038023707E-3</v>
          </cell>
          <cell r="AP174">
            <v>-4.3289048972429602E-3</v>
          </cell>
          <cell r="AQ174">
            <v>-4.2153967406849558E-3</v>
          </cell>
          <cell r="AR174">
            <v>-5.1179528981170515E-3</v>
          </cell>
          <cell r="AS174">
            <v>-6.2069543869386727E-3</v>
          </cell>
          <cell r="AT174">
            <v>-7.1816325618466875E-3</v>
          </cell>
          <cell r="AU174">
            <v>-7.9936643335910031E-3</v>
          </cell>
          <cell r="AV174">
            <v>-8.8156270429427877E-3</v>
          </cell>
          <cell r="AW174">
            <v>-9.5649743350244131E-3</v>
          </cell>
          <cell r="AX174">
            <v>-1.0360854871930007E-2</v>
          </cell>
          <cell r="AY174">
            <v>-1.1117236132631669E-2</v>
          </cell>
          <cell r="AZ174">
            <v>-1.1901115774724944E-2</v>
          </cell>
          <cell r="BA174">
            <v>-1.2780639864386233E-2</v>
          </cell>
          <cell r="BB174">
            <v>-1.3746742391987851E-2</v>
          </cell>
          <cell r="BC174">
            <v>-1.3746738433837891E-2</v>
          </cell>
          <cell r="BD174">
            <v>-1.3746738433837891E-2</v>
          </cell>
          <cell r="BE174">
            <v>-1.3746738433837891E-2</v>
          </cell>
          <cell r="BF174">
            <v>-1.3746738433837891E-2</v>
          </cell>
          <cell r="BG174">
            <v>-1.3746738433837891E-2</v>
          </cell>
          <cell r="BH174">
            <v>-1.3746738433837891E-2</v>
          </cell>
          <cell r="BI174">
            <v>-1.3746738433837891E-2</v>
          </cell>
          <cell r="BJ174">
            <v>-1.3746738433837891E-2</v>
          </cell>
        </row>
        <row r="175">
          <cell r="B175">
            <v>146</v>
          </cell>
          <cell r="C175" t="str">
            <v xml:space="preserve">Índice de Morosidad (IMOR) </v>
          </cell>
          <cell r="P175">
            <v>8.4136450054415231E-3</v>
          </cell>
          <cell r="Q175">
            <v>7.5640500317360471E-3</v>
          </cell>
          <cell r="R175">
            <v>7.1376846299179737E-3</v>
          </cell>
          <cell r="S175">
            <v>5.3254991235000514E-3</v>
          </cell>
          <cell r="T175">
            <v>3.0202762439204556E-3</v>
          </cell>
          <cell r="U175">
            <v>1.7610740363618385E-3</v>
          </cell>
          <cell r="V175">
            <v>1.7756827307376863E-3</v>
          </cell>
          <cell r="W175">
            <v>-9.1377394313738036E-5</v>
          </cell>
          <cell r="X175">
            <v>-4.3602524320167785E-3</v>
          </cell>
          <cell r="Y175">
            <v>-4.2769863858060711E-3</v>
          </cell>
          <cell r="Z175">
            <v>1.3421855241953079E-3</v>
          </cell>
          <cell r="AA175">
            <v>2.2276225058664445E-3</v>
          </cell>
          <cell r="AB175">
            <v>1.7769100232506371E-3</v>
          </cell>
          <cell r="AC175">
            <v>1.3730965737884376E-3</v>
          </cell>
          <cell r="AD175">
            <v>1.1808796357816523E-3</v>
          </cell>
          <cell r="AE175">
            <v>2.6824394270397525E-3</v>
          </cell>
          <cell r="AF175">
            <v>-7.4568397012204912E-5</v>
          </cell>
          <cell r="AG175">
            <v>9.5400019510673978E-4</v>
          </cell>
          <cell r="AH175">
            <v>-3.8205211006431261E-4</v>
          </cell>
          <cell r="AI175">
            <v>8.601742618444333E-4</v>
          </cell>
          <cell r="AJ175">
            <v>2.3348188901163788E-3</v>
          </cell>
          <cell r="AK175">
            <v>1.401309028879888E-4</v>
          </cell>
          <cell r="AL175">
            <v>-1.1453837182341456E-3</v>
          </cell>
          <cell r="AM175">
            <v>-3.4091366390887959E-3</v>
          </cell>
          <cell r="AN175">
            <v>-3.920322938515082E-3</v>
          </cell>
          <cell r="AO175">
            <v>-3.6517436195921231E-3</v>
          </cell>
          <cell r="AP175">
            <v>-4.2204806294597746E-3</v>
          </cell>
          <cell r="AQ175">
            <v>-6.9211896215230599E-3</v>
          </cell>
          <cell r="AR175">
            <v>-6.9211870431900024E-3</v>
          </cell>
          <cell r="AS175">
            <v>-6.9211870431900024E-3</v>
          </cell>
          <cell r="AT175">
            <v>-6.9211870431900024E-3</v>
          </cell>
          <cell r="AU175">
            <v>-6.9211870431900024E-3</v>
          </cell>
          <cell r="AV175">
            <v>-6.9211870431900024E-3</v>
          </cell>
          <cell r="AW175">
            <v>-6.9211870431900024E-3</v>
          </cell>
          <cell r="AX175">
            <v>-6.9211870431900024E-3</v>
          </cell>
          <cell r="AY175">
            <v>-6.9211870431900024E-3</v>
          </cell>
          <cell r="AZ175">
            <v>-6.9211870431900024E-3</v>
          </cell>
          <cell r="BA175">
            <v>-6.9211870431900024E-3</v>
          </cell>
          <cell r="BB175">
            <v>-6.9211870431900024E-3</v>
          </cell>
          <cell r="BC175">
            <v>-6.9211870431900024E-3</v>
          </cell>
          <cell r="BD175">
            <v>-6.9211870431900024E-3</v>
          </cell>
          <cell r="BE175">
            <v>-6.9211870431900024E-3</v>
          </cell>
          <cell r="BF175">
            <v>-6.9211870431900024E-3</v>
          </cell>
          <cell r="BG175">
            <v>-6.9211870431900024E-3</v>
          </cell>
          <cell r="BH175">
            <v>-6.9211870431900024E-3</v>
          </cell>
          <cell r="BI175">
            <v>-6.9211870431900024E-3</v>
          </cell>
          <cell r="BJ175">
            <v>-6.9211870431900024E-3</v>
          </cell>
        </row>
        <row r="176">
          <cell r="B176">
            <v>147</v>
          </cell>
          <cell r="C176" t="str">
            <v>Índice de Morosidad Ajustado (IMORA)</v>
          </cell>
          <cell r="P176">
            <v>5.957345800852086E-2</v>
          </cell>
          <cell r="Q176">
            <v>5.9846789041642826E-2</v>
          </cell>
          <cell r="R176">
            <v>6.0628551912219983E-2</v>
          </cell>
          <cell r="S176">
            <v>6.1083360143726208E-2</v>
          </cell>
          <cell r="T176">
            <v>6.1002639105122082E-2</v>
          </cell>
          <cell r="U176">
            <v>6.1461251744806357E-2</v>
          </cell>
          <cell r="V176">
            <v>6.2121784389525099E-2</v>
          </cell>
          <cell r="W176">
            <v>6.1221482222106188E-2</v>
          </cell>
          <cell r="X176">
            <v>6.1882965838598647E-2</v>
          </cell>
          <cell r="Y176">
            <v>6.2085368841693793E-2</v>
          </cell>
          <cell r="Z176">
            <v>5.9818557217724527E-2</v>
          </cell>
          <cell r="AA176">
            <v>3.4855305300319703E-3</v>
          </cell>
          <cell r="AB176">
            <v>2.9713335788971451E-3</v>
          </cell>
          <cell r="AC176">
            <v>4.0970811563689341E-3</v>
          </cell>
          <cell r="AD176">
            <v>5.1696125985559171E-3</v>
          </cell>
          <cell r="AE176">
            <v>7.626395700153589E-3</v>
          </cell>
          <cell r="AF176">
            <v>6.1278365697042605E-3</v>
          </cell>
          <cell r="AG176">
            <v>7.5474114994867406E-3</v>
          </cell>
          <cell r="AH176">
            <v>5.8367673133783923E-3</v>
          </cell>
          <cell r="AI176">
            <v>9.0877236372441383E-3</v>
          </cell>
          <cell r="AJ176">
            <v>7.0828016684599815E-3</v>
          </cell>
          <cell r="AK176">
            <v>5.3698621865374344E-3</v>
          </cell>
          <cell r="AL176">
            <v>5.464895325018107E-3</v>
          </cell>
          <cell r="AM176">
            <v>3.3322071903226572E-3</v>
          </cell>
          <cell r="AN176">
            <v>2.6229572106681448E-3</v>
          </cell>
          <cell r="AO176">
            <v>1.0083133153225149E-3</v>
          </cell>
          <cell r="AP176">
            <v>-1.0385819671468177E-3</v>
          </cell>
          <cell r="AQ176">
            <v>-4.228788104919487E-3</v>
          </cell>
          <cell r="AR176">
            <v>0.93286952432517367</v>
          </cell>
          <cell r="AS176">
            <v>0.93099133675570689</v>
          </cell>
          <cell r="AT176">
            <v>0.93204144829709645</v>
          </cell>
          <cell r="AU176">
            <v>0.9296907941406497</v>
          </cell>
          <cell r="AV176">
            <v>0.93103423249294137</v>
          </cell>
          <cell r="AW176">
            <v>0.93254476897176874</v>
          </cell>
          <cell r="AX176">
            <v>0.93471654745725741</v>
          </cell>
          <cell r="AY176">
            <v>0.9343421816384182</v>
          </cell>
          <cell r="AZ176">
            <v>0.93483225120191382</v>
          </cell>
          <cell r="BA176">
            <v>0.93504781648666568</v>
          </cell>
          <cell r="BB176">
            <v>0.93524041745637088</v>
          </cell>
          <cell r="BC176">
            <v>0.93551903226103972</v>
          </cell>
          <cell r="BD176">
            <v>0</v>
          </cell>
          <cell r="BE176">
            <v>0</v>
          </cell>
          <cell r="BF176">
            <v>0</v>
          </cell>
          <cell r="BG176">
            <v>0</v>
          </cell>
          <cell r="BH176">
            <v>0</v>
          </cell>
          <cell r="BI176">
            <v>0</v>
          </cell>
          <cell r="BJ176">
            <v>0</v>
          </cell>
        </row>
        <row r="177">
          <cell r="B177">
            <v>274</v>
          </cell>
          <cell r="C177" t="str">
            <v>Préstamos interbancarios/Total Activos</v>
          </cell>
          <cell r="P177">
            <v>-4.3664116932609874E-3</v>
          </cell>
          <cell r="Q177">
            <v>-1.6843827988650202E-2</v>
          </cell>
          <cell r="R177">
            <v>-6.1413999022035745E-3</v>
          </cell>
          <cell r="S177">
            <v>-1.0159330942658196E-2</v>
          </cell>
          <cell r="T177">
            <v>-4.0743456258396007E-3</v>
          </cell>
          <cell r="U177">
            <v>-5.2866418441573741E-3</v>
          </cell>
          <cell r="V177">
            <v>-1.2356648838052863E-2</v>
          </cell>
          <cell r="W177">
            <v>-5.3991808394116929E-3</v>
          </cell>
          <cell r="X177">
            <v>1.202242705160856E-3</v>
          </cell>
          <cell r="Y177">
            <v>-1.616833302284508E-3</v>
          </cell>
          <cell r="Z177">
            <v>3.0101320938393308E-3</v>
          </cell>
          <cell r="AA177">
            <v>-1.2549649397767464E-2</v>
          </cell>
          <cell r="AB177">
            <v>-5.34840280936273E-3</v>
          </cell>
          <cell r="AC177">
            <v>-5.314195978540279E-3</v>
          </cell>
          <cell r="AD177">
            <v>-4.9687783709711185E-4</v>
          </cell>
          <cell r="AE177">
            <v>-1.7317520025621286E-2</v>
          </cell>
          <cell r="AF177">
            <v>-2.6786188361687842E-3</v>
          </cell>
          <cell r="AG177">
            <v>1.6768736121079621E-2</v>
          </cell>
          <cell r="AH177">
            <v>5.6025794095275836E-3</v>
          </cell>
          <cell r="AI177">
            <v>-5.5330985146547634E-3</v>
          </cell>
          <cell r="AJ177">
            <v>-6.5679791024500049E-3</v>
          </cell>
          <cell r="AK177">
            <v>1.5376340319341736E-4</v>
          </cell>
          <cell r="AL177">
            <v>3.6413811158515358E-3</v>
          </cell>
          <cell r="AM177">
            <v>2.4813947505929759E-2</v>
          </cell>
          <cell r="AN177">
            <v>5.8600330868383062E-3</v>
          </cell>
          <cell r="AO177">
            <v>1.3823579433563481E-2</v>
          </cell>
          <cell r="AP177">
            <v>1.2273299073979222E-2</v>
          </cell>
          <cell r="AQ177">
            <v>1.0099417824645279E-2</v>
          </cell>
          <cell r="AR177">
            <v>1.0099411010742187E-2</v>
          </cell>
          <cell r="AS177">
            <v>1.0099411010742187E-2</v>
          </cell>
          <cell r="AT177">
            <v>1.0099411010742187E-2</v>
          </cell>
          <cell r="AU177">
            <v>1.0099411010742187E-2</v>
          </cell>
          <cell r="AV177">
            <v>1.0099411010742187E-2</v>
          </cell>
          <cell r="AW177">
            <v>1.0099411010742187E-2</v>
          </cell>
          <cell r="AX177">
            <v>1.0099411010742187E-2</v>
          </cell>
          <cell r="AY177">
            <v>1.0099411010742187E-2</v>
          </cell>
          <cell r="AZ177">
            <v>1.0099411010742187E-2</v>
          </cell>
          <cell r="BA177">
            <v>1.0099411010742187E-2</v>
          </cell>
          <cell r="BB177">
            <v>1.0099411010742187E-2</v>
          </cell>
          <cell r="BC177">
            <v>1.0099411010742187E-2</v>
          </cell>
          <cell r="BD177">
            <v>1.0099411010742187E-2</v>
          </cell>
          <cell r="BE177">
            <v>1.0099411010742187E-2</v>
          </cell>
          <cell r="BF177">
            <v>1.0099411010742187E-2</v>
          </cell>
          <cell r="BG177">
            <v>1.0099411010742187E-2</v>
          </cell>
          <cell r="BH177">
            <v>1.0099411010742187E-2</v>
          </cell>
          <cell r="BI177">
            <v>1.0099411010742187E-2</v>
          </cell>
          <cell r="BJ177">
            <v>1.0099411010742187E-2</v>
          </cell>
        </row>
        <row r="178">
          <cell r="B178">
            <v>275</v>
          </cell>
          <cell r="C178" t="str">
            <v>Operaciones discontinuadas/Total Activos</v>
          </cell>
          <cell r="P178">
            <v>0</v>
          </cell>
          <cell r="Q178">
            <v>0</v>
          </cell>
          <cell r="R178">
            <v>0</v>
          </cell>
          <cell r="S178">
            <v>0</v>
          </cell>
          <cell r="T178">
            <v>0</v>
          </cell>
          <cell r="U178">
            <v>0</v>
          </cell>
          <cell r="V178">
            <v>0</v>
          </cell>
          <cell r="W178">
            <v>0</v>
          </cell>
          <cell r="X178">
            <v>0</v>
          </cell>
          <cell r="Y178">
            <v>8.9346470055746226E-4</v>
          </cell>
          <cell r="Z178">
            <v>1.0216664764234583E-3</v>
          </cell>
          <cell r="AA178">
            <v>1.0202664560523917E-2</v>
          </cell>
          <cell r="AB178">
            <v>1.0203719100519079E-2</v>
          </cell>
          <cell r="AC178">
            <v>1.0412563887545103E-2</v>
          </cell>
          <cell r="AD178">
            <v>1.0110632243906542E-2</v>
          </cell>
          <cell r="AE178">
            <v>1.0224288049354765E-2</v>
          </cell>
          <cell r="AF178">
            <v>1.0068137142545029E-2</v>
          </cell>
          <cell r="AG178">
            <v>9.7542123859335732E-3</v>
          </cell>
          <cell r="AH178">
            <v>9.5360731944248277E-3</v>
          </cell>
          <cell r="AI178">
            <v>9.7821128160720406E-3</v>
          </cell>
          <cell r="AJ178">
            <v>9.5980581465711142E-3</v>
          </cell>
          <cell r="AK178">
            <v>7.6229192162882769E-3</v>
          </cell>
          <cell r="AL178">
            <v>7.3063126145238291E-3</v>
          </cell>
          <cell r="AM178">
            <v>-1.0202664593516587E-2</v>
          </cell>
          <cell r="AN178">
            <v>-1.0203719133694928E-2</v>
          </cell>
          <cell r="AO178">
            <v>-1.0412563919641205E-2</v>
          </cell>
          <cell r="AP178">
            <v>-1.0110632274435167E-2</v>
          </cell>
          <cell r="AQ178">
            <v>-1.0224288081013605E-2</v>
          </cell>
          <cell r="AR178">
            <v>-1.0224282741546631E-2</v>
          </cell>
          <cell r="AS178">
            <v>-1.0224282741546631E-2</v>
          </cell>
          <cell r="AT178">
            <v>-1.0224282741546631E-2</v>
          </cell>
          <cell r="AU178">
            <v>-1.0224282741546631E-2</v>
          </cell>
          <cell r="AV178">
            <v>-1.0224282741546631E-2</v>
          </cell>
          <cell r="AW178">
            <v>-1.0224282741546631E-2</v>
          </cell>
          <cell r="AX178">
            <v>-1.0224282741546631E-2</v>
          </cell>
          <cell r="AY178">
            <v>-1.0224282741546631E-2</v>
          </cell>
          <cell r="AZ178">
            <v>-1.0224282741546631E-2</v>
          </cell>
          <cell r="BA178">
            <v>-1.0224282741546631E-2</v>
          </cell>
          <cell r="BB178">
            <v>-1.0224282741546631E-2</v>
          </cell>
          <cell r="BC178">
            <v>-1.0224282741546631E-2</v>
          </cell>
          <cell r="BD178">
            <v>-1.0224282741546631E-2</v>
          </cell>
          <cell r="BE178">
            <v>-1.0224282741546631E-2</v>
          </cell>
          <cell r="BF178">
            <v>-1.0224282741546631E-2</v>
          </cell>
          <cell r="BG178">
            <v>-1.0224282741546631E-2</v>
          </cell>
          <cell r="BH178">
            <v>-1.0224282741546631E-2</v>
          </cell>
          <cell r="BI178">
            <v>-1.0224282741546631E-2</v>
          </cell>
          <cell r="BJ178">
            <v>-1.0224282741546631E-2</v>
          </cell>
        </row>
        <row r="179">
          <cell r="B179">
            <v>276</v>
          </cell>
          <cell r="C179" t="str">
            <v>Otros ingresos de la operación/Total Activos</v>
          </cell>
          <cell r="P179">
            <v>8.8016816476590835E-4</v>
          </cell>
          <cell r="Q179">
            <v>8.8798630554869442E-4</v>
          </cell>
          <cell r="R179">
            <v>8.59336510704885E-4</v>
          </cell>
          <cell r="S179">
            <v>8.2835224866275713E-4</v>
          </cell>
          <cell r="T179">
            <v>9.4282393873480329E-4</v>
          </cell>
          <cell r="U179">
            <v>8.9934022460413422E-4</v>
          </cell>
          <cell r="V179">
            <v>9.2582395391623451E-4</v>
          </cell>
          <cell r="W179">
            <v>8.8924748168011942E-4</v>
          </cell>
          <cell r="X179">
            <v>8.0629472670341765E-4</v>
          </cell>
          <cell r="Y179">
            <v>6.2305538261200064E-4</v>
          </cell>
          <cell r="Z179">
            <v>8.5918671902540948E-4</v>
          </cell>
          <cell r="AA179">
            <v>4.1278445409028406E-5</v>
          </cell>
          <cell r="AB179">
            <v>5.3357086587690113E-6</v>
          </cell>
          <cell r="AC179">
            <v>-2.268479515020233E-5</v>
          </cell>
          <cell r="AD179">
            <v>2.2038906068294769E-5</v>
          </cell>
          <cell r="AE179">
            <v>-9.8269038571728172E-5</v>
          </cell>
          <cell r="AF179">
            <v>-2.1261848158386678E-4</v>
          </cell>
          <cell r="AG179">
            <v>-2.1253639972013171E-4</v>
          </cell>
          <cell r="AH179">
            <v>-2.6331006056413487E-4</v>
          </cell>
          <cell r="AI179">
            <v>-2.1855142458785586E-4</v>
          </cell>
          <cell r="AJ179">
            <v>-1.0929730133592372E-4</v>
          </cell>
          <cell r="AK179">
            <v>3.4420834024267576E-5</v>
          </cell>
          <cell r="AL179">
            <v>-9.1854754351108545E-4</v>
          </cell>
          <cell r="AM179">
            <v>-9.7879109686223862E-4</v>
          </cell>
          <cell r="AN179">
            <v>-9.8786875359249205E-4</v>
          </cell>
          <cell r="AO179">
            <v>-9.1449427799042047E-4</v>
          </cell>
          <cell r="AP179">
            <v>-9.9470825299007699E-4</v>
          </cell>
          <cell r="AQ179">
            <v>-6.8862115185397801E-4</v>
          </cell>
          <cell r="AR179">
            <v>-6.8862084299325943E-4</v>
          </cell>
          <cell r="AS179">
            <v>-6.8862084299325943E-4</v>
          </cell>
          <cell r="AT179">
            <v>-6.8862084299325943E-4</v>
          </cell>
          <cell r="AU179">
            <v>-6.8862084299325943E-4</v>
          </cell>
          <cell r="AV179">
            <v>-6.8862084299325943E-4</v>
          </cell>
          <cell r="AW179">
            <v>-6.8862084299325943E-4</v>
          </cell>
          <cell r="AX179">
            <v>-6.8862084299325943E-4</v>
          </cell>
          <cell r="AY179">
            <v>-6.8862084299325943E-4</v>
          </cell>
          <cell r="AZ179">
            <v>-6.8862084299325943E-4</v>
          </cell>
          <cell r="BA179">
            <v>-6.8862084299325943E-4</v>
          </cell>
          <cell r="BB179">
            <v>-6.8862084299325943E-4</v>
          </cell>
          <cell r="BC179">
            <v>-6.8862084299325943E-4</v>
          </cell>
          <cell r="BD179">
            <v>-6.8862084299325943E-4</v>
          </cell>
          <cell r="BE179">
            <v>-6.8862084299325943E-4</v>
          </cell>
          <cell r="BF179">
            <v>-6.8862084299325943E-4</v>
          </cell>
          <cell r="BG179">
            <v>-6.8862084299325943E-4</v>
          </cell>
          <cell r="BH179">
            <v>-6.8862084299325943E-4</v>
          </cell>
          <cell r="BI179">
            <v>-6.8862084299325943E-4</v>
          </cell>
          <cell r="BJ179">
            <v>-6.8862084299325943E-4</v>
          </cell>
        </row>
        <row r="181">
          <cell r="B181" t="str">
            <v>Tasa Activa de Cartera (%)</v>
          </cell>
        </row>
        <row r="182">
          <cell r="B182">
            <v>148</v>
          </cell>
          <cell r="C182" t="str">
            <v>Cartera de Crédito Total</v>
          </cell>
          <cell r="P182">
            <v>0.11917134030227265</v>
          </cell>
          <cell r="Q182">
            <v>0.11942682054083949</v>
          </cell>
          <cell r="R182">
            <v>0.11980250119049032</v>
          </cell>
          <cell r="S182">
            <v>0.11983924768433545</v>
          </cell>
          <cell r="T182">
            <v>0.11999818250055042</v>
          </cell>
          <cell r="U182">
            <v>0.11995255905205365</v>
          </cell>
          <cell r="V182">
            <v>0.12009148925595586</v>
          </cell>
          <cell r="W182">
            <v>0.12015113362917708</v>
          </cell>
          <cell r="X182">
            <v>0.11993821028979587</v>
          </cell>
          <cell r="Y182">
            <v>0.11999999191986592</v>
          </cell>
          <cell r="Z182">
            <v>0.12019126958270122</v>
          </cell>
          <cell r="AA182">
            <v>1.1395084274541181E-2</v>
          </cell>
          <cell r="AB182">
            <v>1.2121209064966942E-3</v>
          </cell>
          <cell r="AC182">
            <v>1.0748423274122287E-3</v>
          </cell>
          <cell r="AD182">
            <v>6.2011666863122372E-4</v>
          </cell>
          <cell r="AE182">
            <v>9.2225503080334281E-4</v>
          </cell>
          <cell r="AF182">
            <v>5.9998565850273577E-4</v>
          </cell>
          <cell r="AG182">
            <v>6.415368204005234E-4</v>
          </cell>
          <cell r="AH182">
            <v>2.4173583648223751E-4</v>
          </cell>
          <cell r="AI182">
            <v>4.1525018886533205E-4</v>
          </cell>
          <cell r="AJ182">
            <v>7.2956785661965062E-5</v>
          </cell>
          <cell r="AK182">
            <v>-2.5380450990580838E-4</v>
          </cell>
          <cell r="AL182">
            <v>-8.4469625517175073E-4</v>
          </cell>
          <cell r="AM182">
            <v>-1.5907251469546579E-3</v>
          </cell>
          <cell r="AN182">
            <v>-1.7119626557156736E-3</v>
          </cell>
          <cell r="AO182">
            <v>-1.9160988854636518E-3</v>
          </cell>
          <cell r="AP182">
            <v>-1.8480047415774664E-3</v>
          </cell>
          <cell r="AQ182">
            <v>-2.4720750557485349E-3</v>
          </cell>
          <cell r="AR182">
            <v>-1.2198210245988772E-2</v>
          </cell>
          <cell r="AS182">
            <v>-2.2017173096131826E-2</v>
          </cell>
          <cell r="AT182">
            <v>-3.1570344652977242E-2</v>
          </cell>
          <cell r="AU182">
            <v>-4.191110998839255E-2</v>
          </cell>
          <cell r="AV182">
            <v>-5.1181162294031718E-2</v>
          </cell>
          <cell r="AW182">
            <v>-6.0799564219018588E-2</v>
          </cell>
          <cell r="AX182">
            <v>-7.0131341240040973E-2</v>
          </cell>
          <cell r="AY182">
            <v>-7.9516601981491297E-2</v>
          </cell>
          <cell r="AZ182">
            <v>-8.9052192355451865E-2</v>
          </cell>
          <cell r="BA182">
            <v>-9.8787926167829915E-2</v>
          </cell>
          <cell r="BB182">
            <v>-0.10871716942177946</v>
          </cell>
          <cell r="BC182">
            <v>-0.10871714353561401</v>
          </cell>
          <cell r="BD182">
            <v>-0.10871714353561401</v>
          </cell>
          <cell r="BE182">
            <v>-0.10871714353561401</v>
          </cell>
          <cell r="BF182">
            <v>-0.10871714353561401</v>
          </cell>
          <cell r="BG182">
            <v>-0.10871714353561401</v>
          </cell>
          <cell r="BH182">
            <v>-0.10871714353561401</v>
          </cell>
          <cell r="BI182">
            <v>-0.10871714353561401</v>
          </cell>
          <cell r="BJ182">
            <v>-0.10871714353561401</v>
          </cell>
        </row>
        <row r="183">
          <cell r="B183">
            <v>149</v>
          </cell>
          <cell r="C183" t="str">
            <v>Cartera Comercial</v>
          </cell>
          <cell r="P183">
            <v>6.9315594793508031E-2</v>
          </cell>
          <cell r="Q183">
            <v>6.9445601338840215E-2</v>
          </cell>
          <cell r="R183">
            <v>6.9708158027047051E-2</v>
          </cell>
          <cell r="S183">
            <v>6.9561708660107371E-2</v>
          </cell>
          <cell r="T183">
            <v>6.9505466104480176E-2</v>
          </cell>
          <cell r="U183">
            <v>6.9481872048829357E-2</v>
          </cell>
          <cell r="V183">
            <v>6.9595616410180916E-2</v>
          </cell>
          <cell r="W183">
            <v>6.9644295856548369E-2</v>
          </cell>
          <cell r="X183">
            <v>6.8558670852934392E-2</v>
          </cell>
          <cell r="Y183">
            <v>6.855940001919443E-2</v>
          </cell>
          <cell r="Z183">
            <v>6.8768973525298954E-2</v>
          </cell>
          <cell r="AA183">
            <v>5.3686204144581112E-3</v>
          </cell>
          <cell r="AB183">
            <v>-6.6305096482963122E-4</v>
          </cell>
          <cell r="AC183">
            <v>-8.5728561255014879E-4</v>
          </cell>
          <cell r="AD183">
            <v>-1.4592930660500963E-3</v>
          </cell>
          <cell r="AE183">
            <v>-1.2763588084911126E-3</v>
          </cell>
          <cell r="AF183">
            <v>-1.6460677056192308E-3</v>
          </cell>
          <cell r="AG183">
            <v>-1.7813575320101693E-3</v>
          </cell>
          <cell r="AH183">
            <v>-2.2202412833541851E-3</v>
          </cell>
          <cell r="AI183">
            <v>-2.089619688042374E-3</v>
          </cell>
          <cell r="AJ183">
            <v>-1.7550942963281552E-3</v>
          </cell>
          <cell r="AK183">
            <v>-2.3903440321892955E-3</v>
          </cell>
          <cell r="AL183">
            <v>-3.2644166797282936E-3</v>
          </cell>
          <cell r="AM183">
            <v>-4.0677445403102946E-3</v>
          </cell>
          <cell r="AN183">
            <v>-4.5221098606798849E-3</v>
          </cell>
          <cell r="AO183">
            <v>-5.0387016866908219E-3</v>
          </cell>
          <cell r="AP183">
            <v>-5.0607566192052145E-3</v>
          </cell>
          <cell r="AQ183">
            <v>-5.6578183334801135E-3</v>
          </cell>
          <cell r="AR183">
            <v>-1.0468450599536515E-2</v>
          </cell>
          <cell r="AS183">
            <v>-1.5855630678767919E-2</v>
          </cell>
          <cell r="AT183">
            <v>-2.1033017961371837E-2</v>
          </cell>
          <cell r="AU183">
            <v>-2.6815833997806036E-2</v>
          </cell>
          <cell r="AV183">
            <v>-3.1307033260951779E-2</v>
          </cell>
          <cell r="AW183">
            <v>-3.5735575283912351E-2</v>
          </cell>
          <cell r="AX183">
            <v>-4.0254047246975636E-2</v>
          </cell>
          <cell r="AY183">
            <v>-4.4727455853565141E-2</v>
          </cell>
          <cell r="AZ183">
            <v>-4.8863150450322163E-2</v>
          </cell>
          <cell r="BA183">
            <v>-5.341597931646401E-2</v>
          </cell>
          <cell r="BB183">
            <v>-5.8122549913942764E-2</v>
          </cell>
          <cell r="BC183">
            <v>-5.8122545480728149E-2</v>
          </cell>
          <cell r="BD183">
            <v>-5.8122545480728149E-2</v>
          </cell>
          <cell r="BE183">
            <v>-5.8122545480728149E-2</v>
          </cell>
          <cell r="BF183">
            <v>-5.8122545480728149E-2</v>
          </cell>
          <cell r="BG183">
            <v>-5.8122545480728149E-2</v>
          </cell>
          <cell r="BH183">
            <v>-5.8122545480728149E-2</v>
          </cell>
          <cell r="BI183">
            <v>-5.8122545480728149E-2</v>
          </cell>
          <cell r="BJ183">
            <v>-5.8122545480728149E-2</v>
          </cell>
        </row>
        <row r="184">
          <cell r="B184">
            <v>150</v>
          </cell>
          <cell r="C184" t="str">
            <v>Cartera Empresas</v>
          </cell>
          <cell r="P184">
            <v>7.3943258006895607E-2</v>
          </cell>
          <cell r="Q184">
            <v>7.3943440907616551E-2</v>
          </cell>
          <cell r="R184">
            <v>7.4026590708716436E-2</v>
          </cell>
          <cell r="S184">
            <v>7.3513791852114291E-2</v>
          </cell>
          <cell r="T184">
            <v>7.3311579638281693E-2</v>
          </cell>
          <cell r="U184">
            <v>7.3209302656787198E-2</v>
          </cell>
          <cell r="V184">
            <v>7.4525146348013285E-2</v>
          </cell>
          <cell r="W184">
            <v>7.2982412852430539E-2</v>
          </cell>
          <cell r="X184">
            <v>7.2763272856659622E-2</v>
          </cell>
          <cell r="Y184">
            <v>7.2635499519556723E-2</v>
          </cell>
          <cell r="Z184">
            <v>7.2630383000254886E-2</v>
          </cell>
          <cell r="AA184">
            <v>4.8960028997341309E-3</v>
          </cell>
          <cell r="AB184">
            <v>-1.4974820096043673E-3</v>
          </cell>
          <cell r="AC184">
            <v>-1.5167708090128434E-3</v>
          </cell>
          <cell r="AD184">
            <v>-2.0989132010333922E-3</v>
          </cell>
          <cell r="AE184">
            <v>-1.5423022909122897E-3</v>
          </cell>
          <cell r="AF184">
            <v>-1.9243312058739998E-3</v>
          </cell>
          <cell r="AG184">
            <v>-2.1677252940204977E-3</v>
          </cell>
          <cell r="AH184">
            <v>-3.8179195779224906E-3</v>
          </cell>
          <cell r="AI184">
            <v>-1.9991833490358574E-3</v>
          </cell>
          <cell r="AJ184">
            <v>-2.3182602258690899E-3</v>
          </cell>
          <cell r="AK184">
            <v>-2.7849669852204745E-3</v>
          </cell>
          <cell r="AL184">
            <v>-3.452457062427583E-3</v>
          </cell>
          <cell r="AM184">
            <v>-4.2942812770009886E-3</v>
          </cell>
          <cell r="AN184">
            <v>-4.8481699980576637E-3</v>
          </cell>
          <cell r="AO184">
            <v>-5.5732181533475894E-3</v>
          </cell>
          <cell r="AP184">
            <v>-5.4100176260731964E-3</v>
          </cell>
          <cell r="AQ184">
            <v>-6.0454060816634708E-3</v>
          </cell>
          <cell r="AR184">
            <v>-1.0949320074774019E-2</v>
          </cell>
          <cell r="AS184">
            <v>-1.6348571015666481E-2</v>
          </cell>
          <cell r="AT184">
            <v>-2.1825533214488928E-2</v>
          </cell>
          <cell r="AU184">
            <v>-2.8144301594175455E-2</v>
          </cell>
          <cell r="AV184">
            <v>-3.3148729187077987E-2</v>
          </cell>
          <cell r="AW184">
            <v>-3.791570318907983E-2</v>
          </cell>
          <cell r="AX184">
            <v>-4.2694407126383227E-2</v>
          </cell>
          <cell r="AY184">
            <v>-4.7377401250161363E-2</v>
          </cell>
          <cell r="AZ184">
            <v>-5.1585413758922345E-2</v>
          </cell>
          <cell r="BA184">
            <v>-5.6203866582765348E-2</v>
          </cell>
          <cell r="BB184">
            <v>-6.1213226510836515E-2</v>
          </cell>
          <cell r="BC184">
            <v>-6.1213225126266479E-2</v>
          </cell>
          <cell r="BD184">
            <v>-6.1213225126266479E-2</v>
          </cell>
          <cell r="BE184">
            <v>-6.1213225126266479E-2</v>
          </cell>
          <cell r="BF184">
            <v>-6.1213225126266479E-2</v>
          </cell>
          <cell r="BG184">
            <v>-6.1213225126266479E-2</v>
          </cell>
          <cell r="BH184">
            <v>-6.1213225126266479E-2</v>
          </cell>
          <cell r="BI184">
            <v>-6.1213225126266479E-2</v>
          </cell>
          <cell r="BJ184">
            <v>-6.1213225126266479E-2</v>
          </cell>
        </row>
        <row r="185">
          <cell r="B185">
            <v>151</v>
          </cell>
          <cell r="C185" t="str">
            <v>Cartera Entidades Financieras</v>
          </cell>
          <cell r="P185">
            <v>6.399371564633978E-2</v>
          </cell>
          <cell r="Q185">
            <v>6.8736104125418793E-2</v>
          </cell>
          <cell r="R185">
            <v>7.4449071799116959E-2</v>
          </cell>
          <cell r="S185">
            <v>8.000948212578915E-2</v>
          </cell>
          <cell r="T185">
            <v>8.4810235099182438E-2</v>
          </cell>
          <cell r="U185">
            <v>9.0904259458085196E-2</v>
          </cell>
          <cell r="V185">
            <v>5.6556338495365108E-2</v>
          </cell>
          <cell r="W185">
            <v>5.2128442039981841E-2</v>
          </cell>
          <cell r="X185">
            <v>5.6741682456273243E-2</v>
          </cell>
          <cell r="Y185">
            <v>5.7045810474354669E-2</v>
          </cell>
          <cell r="Z185">
            <v>5.8049544116141397E-2</v>
          </cell>
          <cell r="AA185">
            <v>-8.5383214965061016E-5</v>
          </cell>
          <cell r="AB185">
            <v>-6.0182332665322039E-3</v>
          </cell>
          <cell r="AC185">
            <v>-1.3067141267206837E-2</v>
          </cell>
          <cell r="AD185">
            <v>-1.8047682593266896E-2</v>
          </cell>
          <cell r="AE185">
            <v>-2.3054327059903623E-2</v>
          </cell>
          <cell r="AF185">
            <v>-2.7518036360111214E-2</v>
          </cell>
          <cell r="AG185">
            <v>-3.3201519962616423E-2</v>
          </cell>
          <cell r="AH185">
            <v>1.3772112956237509E-4</v>
          </cell>
          <cell r="AI185">
            <v>4.7294001957357626E-3</v>
          </cell>
          <cell r="AJ185">
            <v>-1.8569520953842719E-3</v>
          </cell>
          <cell r="AK185">
            <v>-4.9189781340039096E-3</v>
          </cell>
          <cell r="AL185">
            <v>-7.8601306197477322E-3</v>
          </cell>
          <cell r="AM185">
            <v>-9.8697770567334406E-3</v>
          </cell>
          <cell r="AN185">
            <v>-9.8197778927297252E-3</v>
          </cell>
          <cell r="AO185">
            <v>-6.6671966007410127E-3</v>
          </cell>
          <cell r="AP185">
            <v>-8.3543198325905094E-3</v>
          </cell>
          <cell r="AQ185">
            <v>-1.0354026223500283E-2</v>
          </cell>
          <cell r="AR185">
            <v>-1.4984144630560456E-2</v>
          </cell>
          <cell r="AS185">
            <v>-2.0484597881213325E-2</v>
          </cell>
          <cell r="AT185">
            <v>-2.4038765947480896E-2</v>
          </cell>
          <cell r="AU185">
            <v>-2.8598124252125531E-2</v>
          </cell>
          <cell r="AV185">
            <v>-2.9891757013489055E-2</v>
          </cell>
          <cell r="AW185">
            <v>-2.9797432142659345E-2</v>
          </cell>
          <cell r="AX185">
            <v>-3.1237357565635306E-2</v>
          </cell>
          <cell r="AY185">
            <v>-3.304145101645041E-2</v>
          </cell>
          <cell r="AZ185">
            <v>-3.6344464464887642E-2</v>
          </cell>
          <cell r="BA185">
            <v>-4.1102933209637406E-2</v>
          </cell>
          <cell r="BB185">
            <v>-4.4395343020275639E-2</v>
          </cell>
          <cell r="BC185">
            <v>-4.4395327568054199E-2</v>
          </cell>
          <cell r="BD185">
            <v>-4.4395327568054199E-2</v>
          </cell>
          <cell r="BE185">
            <v>-4.4395327568054199E-2</v>
          </cell>
          <cell r="BF185">
            <v>-4.4395327568054199E-2</v>
          </cell>
          <cell r="BG185">
            <v>-4.4395327568054199E-2</v>
          </cell>
          <cell r="BH185">
            <v>-4.4395327568054199E-2</v>
          </cell>
          <cell r="BI185">
            <v>-4.4395327568054199E-2</v>
          </cell>
          <cell r="BJ185">
            <v>-4.4395327568054199E-2</v>
          </cell>
        </row>
        <row r="186">
          <cell r="B186">
            <v>152</v>
          </cell>
          <cell r="C186" t="str">
            <v>Cartera Bancarias</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v>0</v>
          </cell>
          <cell r="AG186">
            <v>0</v>
          </cell>
          <cell r="AH186">
            <v>0</v>
          </cell>
          <cell r="AI186">
            <v>0</v>
          </cell>
          <cell r="AJ186">
            <v>0</v>
          </cell>
          <cell r="AK186">
            <v>0</v>
          </cell>
          <cell r="AL186">
            <v>0</v>
          </cell>
          <cell r="AM186">
            <v>0</v>
          </cell>
          <cell r="AN186">
            <v>0</v>
          </cell>
          <cell r="AO186">
            <v>0</v>
          </cell>
          <cell r="AP186">
            <v>0</v>
          </cell>
          <cell r="AQ186">
            <v>0</v>
          </cell>
          <cell r="AR186">
            <v>0</v>
          </cell>
          <cell r="AS186">
            <v>0</v>
          </cell>
          <cell r="AT186">
            <v>0</v>
          </cell>
          <cell r="AU186">
            <v>0</v>
          </cell>
          <cell r="AV186">
            <v>0</v>
          </cell>
          <cell r="AW186">
            <v>0</v>
          </cell>
          <cell r="AX186">
            <v>0</v>
          </cell>
          <cell r="AY186">
            <v>0</v>
          </cell>
          <cell r="AZ186">
            <v>0</v>
          </cell>
          <cell r="BA186">
            <v>0</v>
          </cell>
          <cell r="BB186">
            <v>0</v>
          </cell>
          <cell r="BC186">
            <v>0</v>
          </cell>
          <cell r="BD186">
            <v>0</v>
          </cell>
          <cell r="BE186">
            <v>0</v>
          </cell>
          <cell r="BF186">
            <v>0</v>
          </cell>
          <cell r="BG186">
            <v>0</v>
          </cell>
          <cell r="BH186">
            <v>0</v>
          </cell>
          <cell r="BI186">
            <v>0</v>
          </cell>
          <cell r="BJ186">
            <v>0</v>
          </cell>
        </row>
        <row r="187">
          <cell r="B187">
            <v>153</v>
          </cell>
          <cell r="C187" t="str">
            <v>Cartera No Bancarias</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v>0</v>
          </cell>
          <cell r="AG187">
            <v>0</v>
          </cell>
          <cell r="AH187">
            <v>0</v>
          </cell>
          <cell r="AI187">
            <v>0</v>
          </cell>
          <cell r="AJ187">
            <v>0</v>
          </cell>
          <cell r="AK187">
            <v>0</v>
          </cell>
          <cell r="AL187">
            <v>0</v>
          </cell>
          <cell r="AM187">
            <v>0</v>
          </cell>
          <cell r="AN187">
            <v>0</v>
          </cell>
          <cell r="AO187">
            <v>0</v>
          </cell>
          <cell r="AP187">
            <v>0</v>
          </cell>
          <cell r="AQ187">
            <v>0</v>
          </cell>
          <cell r="AR187">
            <v>0</v>
          </cell>
          <cell r="AS187">
            <v>0</v>
          </cell>
          <cell r="AT187">
            <v>0</v>
          </cell>
          <cell r="AU187">
            <v>0</v>
          </cell>
          <cell r="AV187">
            <v>0</v>
          </cell>
          <cell r="AW187">
            <v>0</v>
          </cell>
          <cell r="AX187">
            <v>0</v>
          </cell>
          <cell r="AY187">
            <v>0</v>
          </cell>
          <cell r="AZ187">
            <v>0</v>
          </cell>
          <cell r="BA187">
            <v>0</v>
          </cell>
          <cell r="BB187">
            <v>0</v>
          </cell>
          <cell r="BC187">
            <v>0</v>
          </cell>
          <cell r="BD187">
            <v>0</v>
          </cell>
          <cell r="BE187">
            <v>0</v>
          </cell>
          <cell r="BF187">
            <v>0</v>
          </cell>
          <cell r="BG187">
            <v>0</v>
          </cell>
          <cell r="BH187">
            <v>0</v>
          </cell>
          <cell r="BI187">
            <v>0</v>
          </cell>
          <cell r="BJ187">
            <v>0</v>
          </cell>
        </row>
        <row r="188">
          <cell r="B188">
            <v>154</v>
          </cell>
          <cell r="C188" t="str">
            <v>Cartera Entidades Gubernamentales</v>
          </cell>
          <cell r="P188">
            <v>5.867362502200292E-2</v>
          </cell>
          <cell r="Q188">
            <v>5.8746918739180462E-2</v>
          </cell>
          <cell r="R188">
            <v>5.8986192019511677E-2</v>
          </cell>
          <cell r="S188">
            <v>5.9180310728654005E-2</v>
          </cell>
          <cell r="T188">
            <v>5.9084715948360386E-2</v>
          </cell>
          <cell r="U188">
            <v>5.8695917273949808E-2</v>
          </cell>
          <cell r="V188">
            <v>5.8893475086917148E-2</v>
          </cell>
          <cell r="W188">
            <v>6.3209331161374088E-2</v>
          </cell>
          <cell r="X188">
            <v>5.95678041997647E-2</v>
          </cell>
          <cell r="Y188">
            <v>5.9843685225406743E-2</v>
          </cell>
          <cell r="Z188">
            <v>6.0432685575662878E-2</v>
          </cell>
          <cell r="AA188">
            <v>6.9164895782069524E-3</v>
          </cell>
          <cell r="AB188">
            <v>1.6495606131941079E-3</v>
          </cell>
          <cell r="AC188">
            <v>1.5943469840742283E-3</v>
          </cell>
          <cell r="AD188">
            <v>1.1962243232764291E-3</v>
          </cell>
          <cell r="AE188">
            <v>8.9381471598430629E-4</v>
          </cell>
          <cell r="AF188">
            <v>7.8980407959557825E-4</v>
          </cell>
          <cell r="AG188">
            <v>1.3020820510497438E-3</v>
          </cell>
          <cell r="AH188">
            <v>7.9612325847431414E-4</v>
          </cell>
          <cell r="AI188">
            <v>-3.6441143919064625E-3</v>
          </cell>
          <cell r="AJ188">
            <v>-1.2199225867707691E-3</v>
          </cell>
          <cell r="AK188">
            <v>-2.0165101831744955E-3</v>
          </cell>
          <cell r="AL188">
            <v>-3.1553713131381167E-3</v>
          </cell>
          <cell r="AM188">
            <v>-3.7231884745398749E-3</v>
          </cell>
          <cell r="AN188">
            <v>-3.9769653258600254E-3</v>
          </cell>
          <cell r="AO188">
            <v>-4.4212509941402647E-3</v>
          </cell>
          <cell r="AP188">
            <v>-4.6425446778092794E-3</v>
          </cell>
          <cell r="AQ188">
            <v>-4.9235557338498034E-3</v>
          </cell>
          <cell r="AR188">
            <v>-9.3771518202169293E-3</v>
          </cell>
          <cell r="AS188">
            <v>-1.4491372410776901E-2</v>
          </cell>
          <cell r="AT188">
            <v>-1.8920159450288056E-2</v>
          </cell>
          <cell r="AU188">
            <v>-2.3351053786245364E-2</v>
          </cell>
          <cell r="AV188">
            <v>-2.6811115263318176E-2</v>
          </cell>
          <cell r="AW188">
            <v>-3.0809914627730816E-2</v>
          </cell>
          <cell r="AX188">
            <v>-3.4876811983550388E-2</v>
          </cell>
          <cell r="AY188">
            <v>-3.8928012744445184E-2</v>
          </cell>
          <cell r="AZ188">
            <v>-4.2808248485640403E-2</v>
          </cell>
          <cell r="BA188">
            <v>-4.6997780235905701E-2</v>
          </cell>
          <cell r="BB188">
            <v>-5.0997463896391843E-2</v>
          </cell>
          <cell r="BC188">
            <v>-5.0997436046600342E-2</v>
          </cell>
          <cell r="BD188">
            <v>-5.0997436046600342E-2</v>
          </cell>
          <cell r="BE188">
            <v>-5.0997436046600342E-2</v>
          </cell>
          <cell r="BF188">
            <v>-5.0997436046600342E-2</v>
          </cell>
          <cell r="BG188">
            <v>-5.0997436046600342E-2</v>
          </cell>
          <cell r="BH188">
            <v>-5.0997436046600342E-2</v>
          </cell>
          <cell r="BI188">
            <v>-5.0997436046600342E-2</v>
          </cell>
          <cell r="BJ188">
            <v>-5.0997436046600342E-2</v>
          </cell>
        </row>
        <row r="189">
          <cell r="B189">
            <v>155</v>
          </cell>
          <cell r="C189" t="str">
            <v>Cartera Estados y Municipios</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v>0</v>
          </cell>
          <cell r="AG189">
            <v>0</v>
          </cell>
          <cell r="AH189">
            <v>0</v>
          </cell>
          <cell r="AI189">
            <v>0</v>
          </cell>
          <cell r="AJ189">
            <v>0</v>
          </cell>
          <cell r="AK189">
            <v>0</v>
          </cell>
          <cell r="AL189">
            <v>0</v>
          </cell>
          <cell r="AM189">
            <v>0</v>
          </cell>
          <cell r="AN189">
            <v>0</v>
          </cell>
          <cell r="AO189">
            <v>0</v>
          </cell>
          <cell r="AP189">
            <v>0</v>
          </cell>
          <cell r="AQ189">
            <v>0</v>
          </cell>
          <cell r="AR189">
            <v>0</v>
          </cell>
          <cell r="AS189">
            <v>0</v>
          </cell>
          <cell r="AT189">
            <v>0</v>
          </cell>
          <cell r="AU189">
            <v>0</v>
          </cell>
          <cell r="AV189">
            <v>0</v>
          </cell>
          <cell r="AW189">
            <v>0</v>
          </cell>
          <cell r="AX189">
            <v>0</v>
          </cell>
          <cell r="AY189">
            <v>0</v>
          </cell>
          <cell r="AZ189">
            <v>0</v>
          </cell>
          <cell r="BA189">
            <v>0</v>
          </cell>
          <cell r="BB189">
            <v>0</v>
          </cell>
          <cell r="BC189">
            <v>0</v>
          </cell>
          <cell r="BD189">
            <v>0</v>
          </cell>
          <cell r="BE189">
            <v>0</v>
          </cell>
          <cell r="BF189">
            <v>0</v>
          </cell>
          <cell r="BG189">
            <v>0</v>
          </cell>
          <cell r="BH189">
            <v>0</v>
          </cell>
          <cell r="BI189">
            <v>0</v>
          </cell>
          <cell r="BJ189">
            <v>0</v>
          </cell>
        </row>
        <row r="190">
          <cell r="B190">
            <v>156</v>
          </cell>
          <cell r="C190" t="str">
            <v>Cartera Gubernamental Otros</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v>0</v>
          </cell>
          <cell r="AG190">
            <v>0</v>
          </cell>
          <cell r="AH190">
            <v>0</v>
          </cell>
          <cell r="AI190">
            <v>0</v>
          </cell>
          <cell r="AJ190">
            <v>0</v>
          </cell>
          <cell r="AK190">
            <v>0</v>
          </cell>
          <cell r="AL190">
            <v>0</v>
          </cell>
          <cell r="AM190">
            <v>0</v>
          </cell>
          <cell r="AN190">
            <v>0</v>
          </cell>
          <cell r="AO190">
            <v>0</v>
          </cell>
          <cell r="AP190">
            <v>0</v>
          </cell>
          <cell r="AQ190">
            <v>0</v>
          </cell>
          <cell r="AR190">
            <v>0</v>
          </cell>
          <cell r="AS190">
            <v>0</v>
          </cell>
          <cell r="AT190">
            <v>0</v>
          </cell>
          <cell r="AU190">
            <v>0</v>
          </cell>
          <cell r="AV190">
            <v>0</v>
          </cell>
          <cell r="AW190">
            <v>0</v>
          </cell>
          <cell r="AX190">
            <v>0</v>
          </cell>
          <cell r="AY190">
            <v>0</v>
          </cell>
          <cell r="AZ190">
            <v>0</v>
          </cell>
          <cell r="BA190">
            <v>0</v>
          </cell>
          <cell r="BB190">
            <v>0</v>
          </cell>
          <cell r="BC190">
            <v>0</v>
          </cell>
          <cell r="BD190">
            <v>0</v>
          </cell>
          <cell r="BE190">
            <v>0</v>
          </cell>
          <cell r="BF190">
            <v>0</v>
          </cell>
          <cell r="BG190">
            <v>0</v>
          </cell>
          <cell r="BH190">
            <v>0</v>
          </cell>
          <cell r="BI190">
            <v>0</v>
          </cell>
          <cell r="BJ190">
            <v>0</v>
          </cell>
        </row>
        <row r="191">
          <cell r="B191">
            <v>157</v>
          </cell>
          <cell r="C191" t="str">
            <v>Cartera Consumo</v>
          </cell>
          <cell r="P191">
            <v>0.24328333689186335</v>
          </cell>
          <cell r="Q191">
            <v>0.24270311530059518</v>
          </cell>
          <cell r="R191">
            <v>0.24153076262442574</v>
          </cell>
          <cell r="S191">
            <v>0.24102145444122455</v>
          </cell>
          <cell r="T191">
            <v>0.24093436367455862</v>
          </cell>
          <cell r="U191">
            <v>0.24002337189441378</v>
          </cell>
          <cell r="V191">
            <v>0.2394814517172496</v>
          </cell>
          <cell r="W191">
            <v>0.23884852107717139</v>
          </cell>
          <cell r="X191">
            <v>0.23959858724566566</v>
          </cell>
          <cell r="Y191">
            <v>0.23905728406740112</v>
          </cell>
          <cell r="Z191">
            <v>0.2385187407961363</v>
          </cell>
          <cell r="AA191">
            <v>1.4089356053833713E-2</v>
          </cell>
          <cell r="AB191">
            <v>-5.3178096740522374E-3</v>
          </cell>
          <cell r="AC191">
            <v>-5.2514559850640186E-3</v>
          </cell>
          <cell r="AD191">
            <v>-3.8853729250911961E-3</v>
          </cell>
          <cell r="AE191">
            <v>-3.2081771096827416E-3</v>
          </cell>
          <cell r="AF191">
            <v>-2.8799080908854802E-3</v>
          </cell>
          <cell r="AG191">
            <v>-2.1343674049042471E-3</v>
          </cell>
          <cell r="AH191">
            <v>-1.9034265657910943E-3</v>
          </cell>
          <cell r="AI191">
            <v>-1.2446520050624077E-3</v>
          </cell>
          <cell r="AJ191">
            <v>-2.8879092306265397E-3</v>
          </cell>
          <cell r="AK191">
            <v>-1.9905715036981353E-3</v>
          </cell>
          <cell r="AL191">
            <v>-1.4692073722774313E-3</v>
          </cell>
          <cell r="AM191">
            <v>-1.3854107703656082E-3</v>
          </cell>
          <cell r="AN191">
            <v>-2.5312237563951401E-4</v>
          </cell>
          <cell r="AO191">
            <v>1.2494388420869196E-3</v>
          </cell>
          <cell r="AP191">
            <v>1.9761125691963866E-3</v>
          </cell>
          <cell r="AQ191">
            <v>2.4278926137910606E-3</v>
          </cell>
          <cell r="AR191">
            <v>-1.8403966616869938E-2</v>
          </cell>
          <cell r="AS191">
            <v>-3.7408959256925028E-2</v>
          </cell>
          <cell r="AT191">
            <v>-5.6542233624892579E-2</v>
          </cell>
          <cell r="AU191">
            <v>-7.6432539698143592E-2</v>
          </cell>
          <cell r="AV191">
            <v>-9.5140383560309572E-2</v>
          </cell>
          <cell r="AW191">
            <v>-0.11569695060214057</v>
          </cell>
          <cell r="AX191">
            <v>-0.13526062818554291</v>
          </cell>
          <cell r="AY191">
            <v>-0.15538040726420746</v>
          </cell>
          <cell r="AZ191">
            <v>-0.17649349497901928</v>
          </cell>
          <cell r="BA191">
            <v>-0.19747599553295331</v>
          </cell>
          <cell r="BB191">
            <v>-0.2190423617828364</v>
          </cell>
          <cell r="BC191">
            <v>-0.21904230117797852</v>
          </cell>
          <cell r="BD191">
            <v>-0.21904230117797852</v>
          </cell>
          <cell r="BE191">
            <v>-0.21904230117797852</v>
          </cell>
          <cell r="BF191">
            <v>-0.21904230117797852</v>
          </cell>
          <cell r="BG191">
            <v>-0.21904230117797852</v>
          </cell>
          <cell r="BH191">
            <v>-0.21904230117797852</v>
          </cell>
          <cell r="BI191">
            <v>-0.21904230117797852</v>
          </cell>
          <cell r="BJ191">
            <v>-0.21904230117797852</v>
          </cell>
        </row>
        <row r="192">
          <cell r="B192">
            <v>158</v>
          </cell>
          <cell r="C192" t="str">
            <v>Cartera TDC</v>
          </cell>
          <cell r="P192">
            <v>0.26123678917293608</v>
          </cell>
          <cell r="Q192">
            <v>0.26018737173775469</v>
          </cell>
          <cell r="R192">
            <v>0.25871714960642639</v>
          </cell>
          <cell r="S192">
            <v>0.25760800877812018</v>
          </cell>
          <cell r="T192">
            <v>0.25739963908975139</v>
          </cell>
          <cell r="U192">
            <v>0.25595212712482651</v>
          </cell>
          <cell r="V192">
            <v>0.25516719438542346</v>
          </cell>
          <cell r="W192">
            <v>0.25417625889459983</v>
          </cell>
          <cell r="X192">
            <v>0.25555811965147401</v>
          </cell>
          <cell r="Y192">
            <v>0.25456033276259032</v>
          </cell>
          <cell r="Z192">
            <v>0.25400346776499472</v>
          </cell>
          <cell r="AA192">
            <v>1.4551820317739217E-2</v>
          </cell>
          <cell r="AB192">
            <v>-6.7140596255548246E-3</v>
          </cell>
          <cell r="AC192">
            <v>-5.9324403458025365E-3</v>
          </cell>
          <cell r="AD192">
            <v>-4.2350937797061006E-3</v>
          </cell>
          <cell r="AE192">
            <v>-2.1421805481763312E-3</v>
          </cell>
          <cell r="AF192">
            <v>-9.0675045767701912E-4</v>
          </cell>
          <cell r="AG192">
            <v>1.5728414763672705E-3</v>
          </cell>
          <cell r="AH192">
            <v>2.7531165902070498E-3</v>
          </cell>
          <cell r="AI192">
            <v>4.2773825759264139E-3</v>
          </cell>
          <cell r="AJ192">
            <v>2.2246538544892225E-3</v>
          </cell>
          <cell r="AK192">
            <v>4.2448720340468871E-3</v>
          </cell>
          <cell r="AL192">
            <v>4.9005039664972716E-3</v>
          </cell>
          <cell r="AM192">
            <v>4.1768881654800638E-3</v>
          </cell>
          <cell r="AN192">
            <v>5.4367303945759282E-3</v>
          </cell>
          <cell r="AO192">
            <v>7.2300787839278402E-3</v>
          </cell>
          <cell r="AP192">
            <v>8.6863221755809628E-3</v>
          </cell>
          <cell r="AQ192">
            <v>8.8913489424427006E-3</v>
          </cell>
          <cell r="AR192">
            <v>-1.5040067277699437E-2</v>
          </cell>
          <cell r="AS192">
            <v>-3.7734246243028208E-2</v>
          </cell>
          <cell r="AT192">
            <v>-5.9707537314826642E-2</v>
          </cell>
          <cell r="AU192">
            <v>-8.1858306941959336E-2</v>
          </cell>
          <cell r="AV192">
            <v>-0.10237197017576991</v>
          </cell>
          <cell r="AW192">
            <v>-0.12556261179460418</v>
          </cell>
          <cell r="AX192">
            <v>-0.14701020489005878</v>
          </cell>
          <cell r="AY192">
            <v>-0.16881878830274105</v>
          </cell>
          <cell r="AZ192">
            <v>-0.19238816770024719</v>
          </cell>
          <cell r="BA192">
            <v>-0.21551930551398124</v>
          </cell>
          <cell r="BB192">
            <v>-0.2401878481564885</v>
          </cell>
          <cell r="BC192">
            <v>-0.24018776416778564</v>
          </cell>
          <cell r="BD192">
            <v>-0.24018776416778564</v>
          </cell>
          <cell r="BE192">
            <v>-0.24018776416778564</v>
          </cell>
          <cell r="BF192">
            <v>-0.24018776416778564</v>
          </cell>
          <cell r="BG192">
            <v>-0.24018776416778564</v>
          </cell>
          <cell r="BH192">
            <v>-0.24018776416778564</v>
          </cell>
          <cell r="BI192">
            <v>-0.24018776416778564</v>
          </cell>
          <cell r="BJ192">
            <v>-0.24018776416778564</v>
          </cell>
        </row>
        <row r="193">
          <cell r="B193">
            <v>159</v>
          </cell>
          <cell r="C193" t="str">
            <v>Cartera Personales</v>
          </cell>
          <cell r="P193">
            <v>0.26817342376971037</v>
          </cell>
          <cell r="Q193">
            <v>0.37719904605540461</v>
          </cell>
          <cell r="R193">
            <v>0.37421528009563576</v>
          </cell>
          <cell r="S193">
            <v>0.33231305887931967</v>
          </cell>
          <cell r="T193">
            <v>0.37930698519731959</v>
          </cell>
          <cell r="U193">
            <v>0.3317549247723342</v>
          </cell>
          <cell r="V193">
            <v>0.32964620819538509</v>
          </cell>
          <cell r="W193">
            <v>0.33318227078904189</v>
          </cell>
          <cell r="X193">
            <v>0.33192240366915121</v>
          </cell>
          <cell r="Y193">
            <v>0.33102599398232119</v>
          </cell>
          <cell r="Z193">
            <v>0.28681176019353327</v>
          </cell>
          <cell r="AA193">
            <v>3.6614162251345811E-2</v>
          </cell>
          <cell r="AB193">
            <v>1.6237350229084735E-2</v>
          </cell>
          <cell r="AC193">
            <v>-9.4338426063506675E-2</v>
          </cell>
          <cell r="AD193">
            <v>-8.9798740025257506E-2</v>
          </cell>
          <cell r="AE193">
            <v>-5.753012077304348E-2</v>
          </cell>
          <cell r="AF193">
            <v>-0.10324222334304495</v>
          </cell>
          <cell r="AG193">
            <v>-5.8780225864574154E-2</v>
          </cell>
          <cell r="AH193">
            <v>-5.9213775615180986E-2</v>
          </cell>
          <cell r="AI193">
            <v>-6.3818579787872975E-2</v>
          </cell>
          <cell r="AJ193">
            <v>-6.46382673695724E-2</v>
          </cell>
          <cell r="AK193">
            <v>-6.4181248717109507E-2</v>
          </cell>
          <cell r="AL193">
            <v>-1.9399902343601005E-2</v>
          </cell>
          <cell r="AM193">
            <v>-1.8234249702991312E-2</v>
          </cell>
          <cell r="AN193">
            <v>-1.5249403010964391E-2</v>
          </cell>
          <cell r="AO193">
            <v>-1.2831494691374346E-2</v>
          </cell>
          <cell r="AP193">
            <v>-1.3529241111916834E-2</v>
          </cell>
          <cell r="AQ193">
            <v>-3.4492050498176052E-3</v>
          </cell>
          <cell r="AR193">
            <v>-2.6868177030556412E-2</v>
          </cell>
          <cell r="AS193">
            <v>-4.4887766565914422E-2</v>
          </cell>
          <cell r="AT193">
            <v>-6.3938384158117367E-2</v>
          </cell>
          <cell r="AU193">
            <v>-8.5208847693571621E-2</v>
          </cell>
          <cell r="AV193">
            <v>-0.10539839507274454</v>
          </cell>
          <cell r="AW193">
            <v>-0.12731997682922552</v>
          </cell>
          <cell r="AX193">
            <v>-0.15134723550481066</v>
          </cell>
          <cell r="AY193">
            <v>-0.17529265265761335</v>
          </cell>
          <cell r="AZ193">
            <v>-0.19950662805296504</v>
          </cell>
          <cell r="BA193">
            <v>-0.22375669282115368</v>
          </cell>
          <cell r="BB193">
            <v>-0.24789784280242372</v>
          </cell>
          <cell r="BC193">
            <v>-0.24789774417877197</v>
          </cell>
          <cell r="BD193">
            <v>-0.24789774417877197</v>
          </cell>
          <cell r="BE193">
            <v>-0.24789774417877197</v>
          </cell>
          <cell r="BF193">
            <v>-0.24789774417877197</v>
          </cell>
          <cell r="BG193">
            <v>-0.24789774417877197</v>
          </cell>
          <cell r="BH193">
            <v>-0.24789774417877197</v>
          </cell>
          <cell r="BI193">
            <v>-0.24789774417877197</v>
          </cell>
          <cell r="BJ193">
            <v>-0.24789774417877197</v>
          </cell>
        </row>
        <row r="194">
          <cell r="B194">
            <v>160</v>
          </cell>
          <cell r="C194" t="str">
            <v>Cartera Nómina</v>
          </cell>
          <cell r="P194">
            <v>0.27665986422288635</v>
          </cell>
          <cell r="Q194">
            <v>0.23972899014911631</v>
          </cell>
          <cell r="R194">
            <v>0.23842047300054053</v>
          </cell>
          <cell r="S194">
            <v>0.25475756252183235</v>
          </cell>
          <cell r="T194">
            <v>0.23635658018397812</v>
          </cell>
          <cell r="U194">
            <v>0.25341497128918922</v>
          </cell>
          <cell r="V194">
            <v>0.25302900404112794</v>
          </cell>
          <cell r="W194">
            <v>0.25084059001843501</v>
          </cell>
          <cell r="X194">
            <v>0.25102554519504</v>
          </cell>
          <cell r="Y194">
            <v>0.24952444353481096</v>
          </cell>
          <cell r="Z194">
            <v>0.26428801773870558</v>
          </cell>
          <cell r="AA194">
            <v>6.1367258255230483E-3</v>
          </cell>
          <cell r="AB194">
            <v>-1.5494644616718289E-2</v>
          </cell>
          <cell r="AC194">
            <v>2.0287311268896435E-2</v>
          </cell>
          <cell r="AD194">
            <v>2.1368310763918708E-2</v>
          </cell>
          <cell r="AE194">
            <v>6.8396773610873152E-3</v>
          </cell>
          <cell r="AF194">
            <v>2.3457524237543798E-2</v>
          </cell>
          <cell r="AG194">
            <v>4.3719879361869274E-3</v>
          </cell>
          <cell r="AH194">
            <v>3.3499514635005889E-3</v>
          </cell>
          <cell r="AI194">
            <v>4.6786627274295611E-3</v>
          </cell>
          <cell r="AJ194">
            <v>3.0569158266006147E-3</v>
          </cell>
          <cell r="AK194">
            <v>3.6780782041173077E-3</v>
          </cell>
          <cell r="AL194">
            <v>-1.1849580904473578E-2</v>
          </cell>
          <cell r="AM194">
            <v>-1.0529857921152297E-2</v>
          </cell>
          <cell r="AN194">
            <v>-9.6142478780024687E-3</v>
          </cell>
          <cell r="AO194">
            <v>-8.4474291353713316E-3</v>
          </cell>
          <cell r="AP194">
            <v>-9.0420819213065662E-3</v>
          </cell>
          <cell r="AQ194">
            <v>-1.1803523300299296E-2</v>
          </cell>
          <cell r="AR194">
            <v>-3.1944804663175147E-2</v>
          </cell>
          <cell r="AS194">
            <v>-4.8667761276704385E-2</v>
          </cell>
          <cell r="AT194">
            <v>-6.7178521484639708E-2</v>
          </cell>
          <cell r="AU194">
            <v>-8.7674249411712202E-2</v>
          </cell>
          <cell r="AV194">
            <v>-0.10742274403962782</v>
          </cell>
          <cell r="AW194">
            <v>-0.12786695910787832</v>
          </cell>
          <cell r="AX194">
            <v>-0.14714406976435113</v>
          </cell>
          <cell r="AY194">
            <v>-0.16793426930785493</v>
          </cell>
          <cell r="AZ194">
            <v>-0.1889318052827019</v>
          </cell>
          <cell r="BA194">
            <v>-0.2100683417431462</v>
          </cell>
          <cell r="BB194">
            <v>-0.23008435031423738</v>
          </cell>
          <cell r="BC194">
            <v>-0.23008430004119873</v>
          </cell>
          <cell r="BD194">
            <v>-0.23008430004119873</v>
          </cell>
          <cell r="BE194">
            <v>-0.23008430004119873</v>
          </cell>
          <cell r="BF194">
            <v>-0.23008430004119873</v>
          </cell>
          <cell r="BG194">
            <v>-0.23008430004119873</v>
          </cell>
          <cell r="BH194">
            <v>-0.23008430004119873</v>
          </cell>
          <cell r="BI194">
            <v>-0.23008430004119873</v>
          </cell>
          <cell r="BJ194">
            <v>-0.23008430004119873</v>
          </cell>
        </row>
        <row r="195">
          <cell r="B195">
            <v>161</v>
          </cell>
          <cell r="C195" t="str">
            <v>Cartera Automotriz</v>
          </cell>
          <cell r="P195">
            <v>0.13142908651570848</v>
          </cell>
          <cell r="Q195">
            <v>0.12455132934986365</v>
          </cell>
          <cell r="R195">
            <v>0.12405168392352742</v>
          </cell>
          <cell r="S195">
            <v>0.12397896163663784</v>
          </cell>
          <cell r="T195">
            <v>0.1237056418441244</v>
          </cell>
          <cell r="U195">
            <v>0.12394955362983313</v>
          </cell>
          <cell r="V195">
            <v>0.12407201638329414</v>
          </cell>
          <cell r="W195">
            <v>0.1240463278789975</v>
          </cell>
          <cell r="X195">
            <v>0.12404806980559617</v>
          </cell>
          <cell r="Y195">
            <v>0.12616187358655587</v>
          </cell>
          <cell r="Z195">
            <v>0.12672704697016632</v>
          </cell>
          <cell r="AA195">
            <v>4.605040462736576E-3</v>
          </cell>
          <cell r="AB195">
            <v>-4.8752246378124531E-3</v>
          </cell>
          <cell r="AC195">
            <v>2.0889325368801115E-3</v>
          </cell>
          <cell r="AD195">
            <v>2.739135193347092E-3</v>
          </cell>
          <cell r="AE195">
            <v>2.9088073293570965E-3</v>
          </cell>
          <cell r="AF195">
            <v>3.1393840481216823E-3</v>
          </cell>
          <cell r="AG195">
            <v>2.6346003610542429E-3</v>
          </cell>
          <cell r="AH195">
            <v>2.3970604773832088E-3</v>
          </cell>
          <cell r="AI195">
            <v>2.5443567364704378E-3</v>
          </cell>
          <cell r="AJ195">
            <v>2.3420274405068359E-3</v>
          </cell>
          <cell r="AK195">
            <v>3.2118061763003469E-4</v>
          </cell>
          <cell r="AL195">
            <v>-8.5047430904872101E-5</v>
          </cell>
          <cell r="AM195">
            <v>4.705939532555492E-4</v>
          </cell>
          <cell r="AN195">
            <v>1.3838267029600559E-4</v>
          </cell>
          <cell r="AO195">
            <v>-2.024192204175268E-5</v>
          </cell>
          <cell r="AP195">
            <v>-1.3859434735194465E-4</v>
          </cell>
          <cell r="AQ195">
            <v>-1.3756721776406189E-4</v>
          </cell>
          <cell r="AR195">
            <v>-1.045771438719495E-2</v>
          </cell>
          <cell r="AS195">
            <v>-2.0684898565433749E-2</v>
          </cell>
          <cell r="AT195">
            <v>-3.1090332829191755E-2</v>
          </cell>
          <cell r="AU195">
            <v>-4.1762438268356766E-2</v>
          </cell>
          <cell r="AV195">
            <v>-5.2122809162263528E-2</v>
          </cell>
          <cell r="AW195">
            <v>-6.2758124227806078E-2</v>
          </cell>
          <cell r="AX195">
            <v>-7.3585690526985437E-2</v>
          </cell>
          <cell r="AY195">
            <v>-8.4396276623938143E-2</v>
          </cell>
          <cell r="AZ195">
            <v>-9.4872830813246628E-2</v>
          </cell>
          <cell r="BA195">
            <v>-0.10542478619936224</v>
          </cell>
          <cell r="BB195">
            <v>-0.11605313767343757</v>
          </cell>
          <cell r="BC195">
            <v>-0.11605310440063477</v>
          </cell>
          <cell r="BD195">
            <v>-0.11605310440063477</v>
          </cell>
          <cell r="BE195">
            <v>-0.11605310440063477</v>
          </cell>
          <cell r="BF195">
            <v>-0.11605310440063477</v>
          </cell>
          <cell r="BG195">
            <v>-0.11605310440063477</v>
          </cell>
          <cell r="BH195">
            <v>-0.11605310440063477</v>
          </cell>
          <cell r="BI195">
            <v>-0.11605310440063477</v>
          </cell>
          <cell r="BJ195">
            <v>-0.11605310440063477</v>
          </cell>
        </row>
        <row r="196">
          <cell r="B196">
            <v>162</v>
          </cell>
          <cell r="C196" t="str">
            <v>Cartera Consumo Otros</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v>0</v>
          </cell>
          <cell r="AG196">
            <v>0</v>
          </cell>
          <cell r="AH196">
            <v>0</v>
          </cell>
          <cell r="AI196">
            <v>0</v>
          </cell>
          <cell r="AJ196">
            <v>0</v>
          </cell>
          <cell r="AK196">
            <v>0</v>
          </cell>
          <cell r="AL196">
            <v>0</v>
          </cell>
          <cell r="AM196">
            <v>0</v>
          </cell>
          <cell r="AN196">
            <v>0</v>
          </cell>
          <cell r="AO196">
            <v>0</v>
          </cell>
          <cell r="AP196">
            <v>0</v>
          </cell>
          <cell r="AQ196">
            <v>0</v>
          </cell>
          <cell r="AR196">
            <v>0</v>
          </cell>
          <cell r="AS196">
            <v>0</v>
          </cell>
          <cell r="AT196">
            <v>0</v>
          </cell>
          <cell r="AU196">
            <v>0</v>
          </cell>
          <cell r="AV196">
            <v>0</v>
          </cell>
          <cell r="AW196">
            <v>0</v>
          </cell>
          <cell r="AX196">
            <v>0</v>
          </cell>
          <cell r="AY196">
            <v>0</v>
          </cell>
          <cell r="AZ196">
            <v>0</v>
          </cell>
          <cell r="BA196">
            <v>0</v>
          </cell>
          <cell r="BB196">
            <v>0</v>
          </cell>
          <cell r="BC196">
            <v>0</v>
          </cell>
          <cell r="BD196">
            <v>0</v>
          </cell>
          <cell r="BE196">
            <v>0</v>
          </cell>
          <cell r="BF196">
            <v>0</v>
          </cell>
          <cell r="BG196">
            <v>0</v>
          </cell>
          <cell r="BH196">
            <v>0</v>
          </cell>
          <cell r="BI196">
            <v>0</v>
          </cell>
          <cell r="BJ196">
            <v>0</v>
          </cell>
        </row>
        <row r="197">
          <cell r="B197">
            <v>163</v>
          </cell>
          <cell r="C197" t="str">
            <v>Cartera Vivienda</v>
          </cell>
          <cell r="P197">
            <v>0.1067954205503812</v>
          </cell>
          <cell r="Q197">
            <v>0.10620976696669075</v>
          </cell>
          <cell r="R197">
            <v>0.10655529176989222</v>
          </cell>
          <cell r="S197">
            <v>0.10636002029330201</v>
          </cell>
          <cell r="T197">
            <v>0.10635594706201194</v>
          </cell>
          <cell r="U197">
            <v>0.1062678872799071</v>
          </cell>
          <cell r="V197">
            <v>0.1062096204197998</v>
          </cell>
          <cell r="W197">
            <v>0.1060983412184041</v>
          </cell>
          <cell r="X197">
            <v>0.10604645264285319</v>
          </cell>
          <cell r="Y197">
            <v>0.10602298420797586</v>
          </cell>
          <cell r="Z197">
            <v>0.10590495949128829</v>
          </cell>
          <cell r="AA197">
            <v>7.9067877702037742E-3</v>
          </cell>
          <cell r="AB197">
            <v>-9.3326001876176123E-4</v>
          </cell>
          <cell r="AC197">
            <v>1.7416727259741971E-4</v>
          </cell>
          <cell r="AD197">
            <v>-5.1532457007612276E-4</v>
          </cell>
          <cell r="AE197">
            <v>3.7264578028078921E-5</v>
          </cell>
          <cell r="AF197">
            <v>-2.9888403345743053E-4</v>
          </cell>
          <cell r="AG197">
            <v>-4.7760043725503243E-5</v>
          </cell>
          <cell r="AH197">
            <v>-8.766014366924646E-5</v>
          </cell>
          <cell r="AI197">
            <v>5.5968218999336017E-6</v>
          </cell>
          <cell r="AJ197">
            <v>8.8856217887664513E-5</v>
          </cell>
          <cell r="AK197">
            <v>1.5346931741572201E-5</v>
          </cell>
          <cell r="AL197">
            <v>1.1743524386129134E-4</v>
          </cell>
          <cell r="AM197">
            <v>1.9222374392169339E-5</v>
          </cell>
          <cell r="AN197">
            <v>2.4316380486076594E-4</v>
          </cell>
          <cell r="AO197">
            <v>-3.0992603214409498E-4</v>
          </cell>
          <cell r="AP197">
            <v>-7.7140690412466628E-5</v>
          </cell>
          <cell r="AQ197">
            <v>-7.5071999708554993E-4</v>
          </cell>
          <cell r="AR197">
            <v>-8.800058072253758E-3</v>
          </cell>
          <cell r="AS197">
            <v>-1.7892553851514253E-2</v>
          </cell>
          <cell r="AT197">
            <v>-2.6601545761371193E-2</v>
          </cell>
          <cell r="AU197">
            <v>-3.5386480835913808E-2</v>
          </cell>
          <cell r="AV197">
            <v>-4.4273436244252465E-2</v>
          </cell>
          <cell r="AW197">
            <v>-5.2971839802270201E-2</v>
          </cell>
          <cell r="AX197">
            <v>-6.1880421326587214E-2</v>
          </cell>
          <cell r="AY197">
            <v>-7.0775838902475019E-2</v>
          </cell>
          <cell r="AZ197">
            <v>-7.9619367683427159E-2</v>
          </cell>
          <cell r="BA197">
            <v>-8.8457168363388655E-2</v>
          </cell>
          <cell r="BB197">
            <v>-9.7148056078933467E-2</v>
          </cell>
          <cell r="BC197">
            <v>-9.7148001194000244E-2</v>
          </cell>
          <cell r="BD197">
            <v>-9.7148001194000244E-2</v>
          </cell>
          <cell r="BE197">
            <v>-9.7148001194000244E-2</v>
          </cell>
          <cell r="BF197">
            <v>-9.7148001194000244E-2</v>
          </cell>
          <cell r="BG197">
            <v>-9.7148001194000244E-2</v>
          </cell>
          <cell r="BH197">
            <v>-9.7148001194000244E-2</v>
          </cell>
          <cell r="BI197">
            <v>-9.7148001194000244E-2</v>
          </cell>
          <cell r="BJ197">
            <v>-9.7148001194000244E-2</v>
          </cell>
        </row>
        <row r="198">
          <cell r="B198">
            <v>164</v>
          </cell>
          <cell r="C198" t="str">
            <v>Media y Residencial</v>
          </cell>
          <cell r="P198">
            <v>0.1077547835020163</v>
          </cell>
          <cell r="Q198">
            <v>0.10700965258587287</v>
          </cell>
          <cell r="R198">
            <v>0.1074858079391396</v>
          </cell>
          <cell r="S198">
            <v>0.10725158379142102</v>
          </cell>
          <cell r="T198">
            <v>0.10722914944528975</v>
          </cell>
          <cell r="U198">
            <v>0.10702991794669427</v>
          </cell>
          <cell r="V198">
            <v>0.106889336298711</v>
          </cell>
          <cell r="W198">
            <v>0.10674392026579682</v>
          </cell>
          <cell r="X198">
            <v>0.10646106178718169</v>
          </cell>
          <cell r="Y198">
            <v>0.10665753883510984</v>
          </cell>
          <cell r="Z198">
            <v>0.10656880996013356</v>
          </cell>
          <cell r="AA198">
            <v>7.4846491889075245E-3</v>
          </cell>
          <cell r="AB198">
            <v>-1.1207710154617356E-3</v>
          </cell>
          <cell r="AC198">
            <v>3.4622802441067191E-4</v>
          </cell>
          <cell r="AD198">
            <v>-6.1921824431913908E-4</v>
          </cell>
          <cell r="AE198">
            <v>-1.0373346115365167E-4</v>
          </cell>
          <cell r="AF198">
            <v>-5.0617897886920393E-4</v>
          </cell>
          <cell r="AG198">
            <v>-1.037009513000231E-4</v>
          </cell>
          <cell r="AH198">
            <v>5.6941747833549883E-7</v>
          </cell>
          <cell r="AI198">
            <v>1.5067298811301255E-4</v>
          </cell>
          <cell r="AJ198">
            <v>6.2318706999336948E-4</v>
          </cell>
          <cell r="AK198">
            <v>9.9559513706951042E-5</v>
          </cell>
          <cell r="AL198">
            <v>1.5081479410972154E-4</v>
          </cell>
          <cell r="AM198">
            <v>-5.0353346570039537E-5</v>
          </cell>
          <cell r="AN198">
            <v>6.4137067285308103E-5</v>
          </cell>
          <cell r="AO198">
            <v>-8.4003094854637195E-4</v>
          </cell>
          <cell r="AP198">
            <v>-4.5986876747214356E-4</v>
          </cell>
          <cell r="AQ198">
            <v>-1.0347485028125575E-3</v>
          </cell>
          <cell r="AR198">
            <v>-9.06982034399334E-3</v>
          </cell>
          <cell r="AS198">
            <v>-1.8341771287183159E-2</v>
          </cell>
          <cell r="AT198">
            <v>-2.7190336724613587E-2</v>
          </cell>
          <cell r="AU198">
            <v>-3.6060168476553051E-2</v>
          </cell>
          <cell r="AV198">
            <v>-4.513631718174476E-2</v>
          </cell>
          <cell r="AW198">
            <v>-5.3635718101495651E-2</v>
          </cell>
          <cell r="AX198">
            <v>-6.2518992216696309E-2</v>
          </cell>
          <cell r="AY198">
            <v>-7.1356821357145009E-2</v>
          </cell>
          <cell r="AZ198">
            <v>-8.0129066935033577E-2</v>
          </cell>
          <cell r="BA198">
            <v>-8.881925674332429E-2</v>
          </cell>
          <cell r="BB198">
            <v>-9.7541660946605435E-2</v>
          </cell>
          <cell r="BC198">
            <v>-9.7541630268096924E-2</v>
          </cell>
          <cell r="BD198">
            <v>-9.7541630268096924E-2</v>
          </cell>
          <cell r="BE198">
            <v>-9.7541630268096924E-2</v>
          </cell>
          <cell r="BF198">
            <v>-9.7541630268096924E-2</v>
          </cell>
          <cell r="BG198">
            <v>-9.7541630268096924E-2</v>
          </cell>
          <cell r="BH198">
            <v>-9.7541630268096924E-2</v>
          </cell>
          <cell r="BI198">
            <v>-9.7541630268096924E-2</v>
          </cell>
          <cell r="BJ198">
            <v>-9.7541630268096924E-2</v>
          </cell>
        </row>
        <row r="199">
          <cell r="B199">
            <v>165</v>
          </cell>
          <cell r="C199" t="str">
            <v>De Interés Social</v>
          </cell>
          <cell r="P199">
            <v>0.10141675385101961</v>
          </cell>
          <cell r="Q199">
            <v>0.10163754479160184</v>
          </cell>
          <cell r="R199">
            <v>0.10113369209188461</v>
          </cell>
          <cell r="S199">
            <v>0.10106208813621723</v>
          </cell>
          <cell r="T199">
            <v>0.1010627715866546</v>
          </cell>
          <cell r="U199">
            <v>0.10155640370767202</v>
          </cell>
          <cell r="V199">
            <v>0.10192126201384526</v>
          </cell>
          <cell r="W199">
            <v>0.10194300936623139</v>
          </cell>
          <cell r="X199">
            <v>0.10332528630015177</v>
          </cell>
          <cell r="Y199">
            <v>0.10177942970156555</v>
          </cell>
          <cell r="Z199">
            <v>0.10138716495605138</v>
          </cell>
          <cell r="AA199">
            <v>9.209667835998428E-3</v>
          </cell>
          <cell r="AB199">
            <v>-9.9319392346423896E-4</v>
          </cell>
          <cell r="AC199">
            <v>-2.2163804696462841E-3</v>
          </cell>
          <cell r="AD199">
            <v>-1.1152263123304085E-3</v>
          </cell>
          <cell r="AE199">
            <v>-2.2335454396163468E-4</v>
          </cell>
          <cell r="AF199">
            <v>-9.8106945688042346E-6</v>
          </cell>
          <cell r="AG199">
            <v>-7.1930338893490264E-4</v>
          </cell>
          <cell r="AH199">
            <v>-1.73714700501372E-3</v>
          </cell>
          <cell r="AI199">
            <v>-2.0374560118252977E-3</v>
          </cell>
          <cell r="AJ199">
            <v>-4.730913004070636E-3</v>
          </cell>
          <cell r="AK199">
            <v>-1.529444341381539E-3</v>
          </cell>
          <cell r="AL199">
            <v>-1.0552183397025544E-3</v>
          </cell>
          <cell r="AM199">
            <v>-3.687353224624268E-4</v>
          </cell>
          <cell r="AN199">
            <v>7.0552056865805235E-4</v>
          </cell>
          <cell r="AO199">
            <v>2.8895811383738007E-3</v>
          </cell>
          <cell r="AP199">
            <v>2.1090226664688821E-3</v>
          </cell>
          <cell r="AQ199">
            <v>7.1848474906217874E-4</v>
          </cell>
          <cell r="AR199">
            <v>-7.2973502232872162E-3</v>
          </cell>
          <cell r="AS199">
            <v>-1.4798426082358318E-2</v>
          </cell>
          <cell r="AT199">
            <v>-2.2272809154434289E-2</v>
          </cell>
          <cell r="AU199">
            <v>-3.0246964417705011E-2</v>
          </cell>
          <cell r="AV199">
            <v>-3.7517091583195987E-2</v>
          </cell>
          <cell r="AW199">
            <v>-4.7687277336630106E-2</v>
          </cell>
          <cell r="AX199">
            <v>-5.6731172532503552E-2</v>
          </cell>
          <cell r="AY199">
            <v>-6.6035280889325809E-2</v>
          </cell>
          <cell r="AZ199">
            <v>-7.5423293788582202E-2</v>
          </cell>
          <cell r="BA199">
            <v>-8.544828140111474E-2</v>
          </cell>
          <cell r="BB199">
            <v>-9.3792350009093139E-2</v>
          </cell>
          <cell r="BC199">
            <v>-9.3792319297790527E-2</v>
          </cell>
          <cell r="BD199">
            <v>-9.3792319297790527E-2</v>
          </cell>
          <cell r="BE199">
            <v>-9.3792319297790527E-2</v>
          </cell>
          <cell r="BF199">
            <v>-9.3792319297790527E-2</v>
          </cell>
          <cell r="BG199">
            <v>-9.3792319297790527E-2</v>
          </cell>
          <cell r="BH199">
            <v>-9.3792319297790527E-2</v>
          </cell>
          <cell r="BI199">
            <v>-9.3792319297790527E-2</v>
          </cell>
          <cell r="BJ199">
            <v>-9.3792319297790527E-2</v>
          </cell>
        </row>
        <row r="201">
          <cell r="B201" t="str">
            <v>Tasa Pasiva de Captación (%)</v>
          </cell>
        </row>
        <row r="202">
          <cell r="B202">
            <v>166</v>
          </cell>
          <cell r="C202" t="str">
            <v>Captación Total</v>
          </cell>
          <cell r="P202">
            <v>2.1279874422604157E-2</v>
          </cell>
          <cell r="Q202">
            <v>2.1174528653082572E-2</v>
          </cell>
          <cell r="R202">
            <v>2.0994764235349152E-2</v>
          </cell>
          <cell r="S202">
            <v>2.0903970760268818E-2</v>
          </cell>
          <cell r="T202">
            <v>2.0761912407013396E-2</v>
          </cell>
          <cell r="U202">
            <v>2.0684552313073215E-2</v>
          </cell>
          <cell r="V202">
            <v>2.0188065780917863E-2</v>
          </cell>
          <cell r="W202">
            <v>2.0013459884754732E-2</v>
          </cell>
          <cell r="X202">
            <v>1.9978215865917259E-2</v>
          </cell>
          <cell r="Y202">
            <v>1.9934240406352766E-2</v>
          </cell>
          <cell r="Z202">
            <v>1.9816968431640086E-2</v>
          </cell>
          <cell r="AA202">
            <v>-7.1470121163388911E-5</v>
          </cell>
          <cell r="AB202">
            <v>-1.6485973413880965E-3</v>
          </cell>
          <cell r="AC202">
            <v>-1.612823598578117E-3</v>
          </cell>
          <cell r="AD202">
            <v>-1.7233667956386457E-3</v>
          </cell>
          <cell r="AE202">
            <v>-1.938598382957301E-3</v>
          </cell>
          <cell r="AF202">
            <v>-2.1821818533280871E-3</v>
          </cell>
          <cell r="AG202">
            <v>-2.4361195745555113E-3</v>
          </cell>
          <cell r="AH202">
            <v>-2.3220348873829039E-3</v>
          </cell>
          <cell r="AI202">
            <v>-2.5612221631398646E-3</v>
          </cell>
          <cell r="AJ202">
            <v>-3.005202892158481E-3</v>
          </cell>
          <cell r="AK202">
            <v>-3.4156066668211207E-3</v>
          </cell>
          <cell r="AL202">
            <v>-3.5884652897897468E-3</v>
          </cell>
          <cell r="AM202">
            <v>-3.9801172134416966E-3</v>
          </cell>
          <cell r="AN202">
            <v>-4.1414935861212154E-3</v>
          </cell>
          <cell r="AO202">
            <v>-4.3999380038023707E-3</v>
          </cell>
          <cell r="AP202">
            <v>-4.3289048972429602E-3</v>
          </cell>
          <cell r="AQ202">
            <v>-4.2153967406849558E-3</v>
          </cell>
          <cell r="AR202">
            <v>-5.1179528981170515E-3</v>
          </cell>
          <cell r="AS202">
            <v>-6.2069543869386727E-3</v>
          </cell>
          <cell r="AT202">
            <v>-7.1816325618466875E-3</v>
          </cell>
          <cell r="AU202">
            <v>-7.9936643335910031E-3</v>
          </cell>
          <cell r="AV202">
            <v>-8.8156270429427877E-3</v>
          </cell>
          <cell r="AW202">
            <v>-9.5649743350244131E-3</v>
          </cell>
          <cell r="AX202">
            <v>-1.0360854871930007E-2</v>
          </cell>
          <cell r="AY202">
            <v>-1.1117236132631669E-2</v>
          </cell>
          <cell r="AZ202">
            <v>-1.1901115774724944E-2</v>
          </cell>
          <cell r="BA202">
            <v>-1.2780639864386233E-2</v>
          </cell>
          <cell r="BB202">
            <v>-1.3746742391987851E-2</v>
          </cell>
          <cell r="BC202">
            <v>-1.3746738433837891E-2</v>
          </cell>
          <cell r="BD202">
            <v>-1.3746738433837891E-2</v>
          </cell>
          <cell r="BE202">
            <v>-1.3746738433837891E-2</v>
          </cell>
          <cell r="BF202">
            <v>-1.3746738433837891E-2</v>
          </cell>
          <cell r="BG202">
            <v>-1.3746738433837891E-2</v>
          </cell>
          <cell r="BH202">
            <v>-1.3746738433837891E-2</v>
          </cell>
          <cell r="BI202">
            <v>-1.3746738433837891E-2</v>
          </cell>
          <cell r="BJ202">
            <v>-1.3746738433837891E-2</v>
          </cell>
        </row>
        <row r="203">
          <cell r="B203">
            <v>167</v>
          </cell>
          <cell r="C203" t="str">
            <v xml:space="preserve">Captación Tradicional </v>
          </cell>
          <cell r="P203">
            <v>2.0818502328011884E-2</v>
          </cell>
          <cell r="Q203">
            <v>2.0600525475761369E-2</v>
          </cell>
          <cell r="R203">
            <v>2.0315214326081913E-2</v>
          </cell>
          <cell r="S203">
            <v>2.003569510208196E-2</v>
          </cell>
          <cell r="T203">
            <v>1.9657567003821805E-2</v>
          </cell>
          <cell r="U203">
            <v>1.9463564820648163E-2</v>
          </cell>
          <cell r="V203">
            <v>1.9336470493285275E-2</v>
          </cell>
          <cell r="W203">
            <v>1.9127636727952306E-2</v>
          </cell>
          <cell r="X203">
            <v>1.9032497587431595E-2</v>
          </cell>
          <cell r="Y203">
            <v>1.8973815634834957E-2</v>
          </cell>
          <cell r="Z203">
            <v>1.8869621029097769E-2</v>
          </cell>
          <cell r="AA203">
            <v>-6.3746184054366134E-4</v>
          </cell>
          <cell r="AB203">
            <v>-2.1763461328682052E-3</v>
          </cell>
          <cell r="AC203">
            <v>-1.9970446176303391E-3</v>
          </cell>
          <cell r="AD203">
            <v>-1.9292310598837646E-3</v>
          </cell>
          <cell r="AE203">
            <v>-1.8879609274500345E-3</v>
          </cell>
          <cell r="AF203">
            <v>-1.7557894197776404E-3</v>
          </cell>
          <cell r="AG203">
            <v>-1.8740787275171519E-3</v>
          </cell>
          <cell r="AH203">
            <v>-2.1115777687801263E-3</v>
          </cell>
          <cell r="AI203">
            <v>-2.3185939943231731E-3</v>
          </cell>
          <cell r="AJ203">
            <v>-2.6917402178966328E-3</v>
          </cell>
          <cell r="AK203">
            <v>-3.0798567523733951E-3</v>
          </cell>
          <cell r="AL203">
            <v>-3.2337527577808167E-3</v>
          </cell>
          <cell r="AM203">
            <v>-3.5740934344519817E-3</v>
          </cell>
          <cell r="AN203">
            <v>-3.7418124766629892E-3</v>
          </cell>
          <cell r="AO203">
            <v>-3.9999156123171915E-3</v>
          </cell>
          <cell r="AP203">
            <v>-3.9978443822836218E-3</v>
          </cell>
          <cell r="AQ203">
            <v>-3.9158852318336382E-3</v>
          </cell>
          <cell r="AR203">
            <v>-4.8922049251787277E-3</v>
          </cell>
          <cell r="AS203">
            <v>-5.9422033614566095E-3</v>
          </cell>
          <cell r="AT203">
            <v>-6.905347647922791E-3</v>
          </cell>
          <cell r="AU203">
            <v>-7.6710083466659841E-3</v>
          </cell>
          <cell r="AV203">
            <v>-8.4595518252346888E-3</v>
          </cell>
          <cell r="AW203">
            <v>-9.1653099205788423E-3</v>
          </cell>
          <cell r="AX203">
            <v>-9.9545881123556633E-3</v>
          </cell>
          <cell r="AY203">
            <v>-1.0647882499533246E-2</v>
          </cell>
          <cell r="AZ203">
            <v>-1.1377409131990609E-2</v>
          </cell>
          <cell r="BA203">
            <v>-1.2273943596905949E-2</v>
          </cell>
          <cell r="BB203">
            <v>-1.3214703948731416E-2</v>
          </cell>
          <cell r="BC203">
            <v>-1.3214699923992157E-2</v>
          </cell>
          <cell r="BD203">
            <v>-1.3214699923992157E-2</v>
          </cell>
          <cell r="BE203">
            <v>-1.3214699923992157E-2</v>
          </cell>
          <cell r="BF203">
            <v>-1.3214699923992157E-2</v>
          </cell>
          <cell r="BG203">
            <v>-1.3214699923992157E-2</v>
          </cell>
          <cell r="BH203">
            <v>-1.3214699923992157E-2</v>
          </cell>
          <cell r="BI203">
            <v>-1.3214699923992157E-2</v>
          </cell>
          <cell r="BJ203">
            <v>-1.3214699923992157E-2</v>
          </cell>
        </row>
        <row r="204">
          <cell r="B204">
            <v>168</v>
          </cell>
          <cell r="C204" t="str">
            <v>Préstamos interbancarios y de otros organismos</v>
          </cell>
          <cell r="P204">
            <v>3.2618292245136862E-2</v>
          </cell>
          <cell r="Q204">
            <v>3.6179562395122516E-2</v>
          </cell>
          <cell r="R204">
            <v>3.9201829870042754E-2</v>
          </cell>
          <cell r="S204">
            <v>4.4834326213301891E-2</v>
          </cell>
          <cell r="T204">
            <v>5.1756735871176331E-2</v>
          </cell>
          <cell r="U204">
            <v>5.5653837603018834E-2</v>
          </cell>
          <cell r="V204">
            <v>4.5836166673481296E-2</v>
          </cell>
          <cell r="W204">
            <v>4.7198158450752328E-2</v>
          </cell>
          <cell r="X204">
            <v>4.8451490769214428E-2</v>
          </cell>
          <cell r="Y204">
            <v>4.8998317570180423E-2</v>
          </cell>
          <cell r="Z204">
            <v>4.8083330071318278E-2</v>
          </cell>
          <cell r="AA204">
            <v>2.1013479315183728E-2</v>
          </cell>
          <cell r="AB204">
            <v>1.9251763952356921E-2</v>
          </cell>
          <cell r="AC204">
            <v>1.5538248426788595E-2</v>
          </cell>
          <cell r="AD204">
            <v>1.0026519441045538E-2</v>
          </cell>
          <cell r="AE204">
            <v>4.9582274335684337E-3</v>
          </cell>
          <cell r="AF204">
            <v>-7.1353818539816455E-3</v>
          </cell>
          <cell r="AG204">
            <v>-1.44342547478917E-2</v>
          </cell>
          <cell r="AH204">
            <v>-6.2933873083346401E-3</v>
          </cell>
          <cell r="AI204">
            <v>-7.2385781917265954E-3</v>
          </cell>
          <cell r="AJ204">
            <v>-8.3611150685826627E-3</v>
          </cell>
          <cell r="AK204">
            <v>-9.5840754213946874E-3</v>
          </cell>
          <cell r="AL204">
            <v>-1.0702803005670551E-2</v>
          </cell>
          <cell r="AM204">
            <v>-1.719870692392856E-2</v>
          </cell>
          <cell r="AN204">
            <v>-1.8631451404229754E-2</v>
          </cell>
          <cell r="AO204">
            <v>-2.0887998511884082E-2</v>
          </cell>
          <cell r="AP204">
            <v>-1.9654710678354399E-2</v>
          </cell>
          <cell r="AQ204">
            <v>-2.1980217881636586E-2</v>
          </cell>
          <cell r="AR204">
            <v>-2.0294715544443252E-2</v>
          </cell>
          <cell r="AS204">
            <v>-1.9452939233702487E-2</v>
          </cell>
          <cell r="AT204">
            <v>-1.9898994428577687E-2</v>
          </cell>
          <cell r="AU204">
            <v>-2.3074177860754882E-2</v>
          </cell>
          <cell r="AV204">
            <v>-2.5952155174436942E-2</v>
          </cell>
          <cell r="AW204">
            <v>-2.7922625088538298E-2</v>
          </cell>
          <cell r="AX204">
            <v>-2.7824124610927998E-2</v>
          </cell>
          <cell r="AY204">
            <v>-2.6747486216695218E-2</v>
          </cell>
          <cell r="AZ204">
            <v>-2.83362395726444E-2</v>
          </cell>
          <cell r="BA204">
            <v>-2.7421354363981458E-2</v>
          </cell>
          <cell r="BB204">
            <v>-2.7939806163412084E-2</v>
          </cell>
          <cell r="BC204">
            <v>-2.7939796447753906E-2</v>
          </cell>
          <cell r="BD204">
            <v>-2.7939796447753906E-2</v>
          </cell>
          <cell r="BE204">
            <v>-2.7939796447753906E-2</v>
          </cell>
          <cell r="BF204">
            <v>-2.7939796447753906E-2</v>
          </cell>
          <cell r="BG204">
            <v>-2.7939796447753906E-2</v>
          </cell>
          <cell r="BH204">
            <v>-2.7939796447753906E-2</v>
          </cell>
          <cell r="BI204">
            <v>-2.7939796447753906E-2</v>
          </cell>
          <cell r="BJ204">
            <v>-2.7939796447753906E-2</v>
          </cell>
        </row>
        <row r="206">
          <cell r="B206" t="str">
            <v>IMOR (%)</v>
          </cell>
        </row>
        <row r="207">
          <cell r="B207">
            <v>169</v>
          </cell>
          <cell r="C207" t="str">
            <v>Cartera de Crédito Total</v>
          </cell>
          <cell r="P207">
            <v>8.4136450054415231E-3</v>
          </cell>
          <cell r="Q207">
            <v>7.5640500317360471E-3</v>
          </cell>
          <cell r="R207">
            <v>7.1376846299179737E-3</v>
          </cell>
          <cell r="S207">
            <v>5.3254991235000514E-3</v>
          </cell>
          <cell r="T207">
            <v>3.0202762439204556E-3</v>
          </cell>
          <cell r="U207">
            <v>1.7610740363618385E-3</v>
          </cell>
          <cell r="V207">
            <v>1.7756827307376863E-3</v>
          </cell>
          <cell r="W207">
            <v>-9.1377394313738036E-5</v>
          </cell>
          <cell r="X207">
            <v>-4.3602524320167785E-3</v>
          </cell>
          <cell r="Y207">
            <v>-4.2769863858060711E-3</v>
          </cell>
          <cell r="Z207">
            <v>1.3421855241953079E-3</v>
          </cell>
          <cell r="AA207">
            <v>2.2276225058664445E-3</v>
          </cell>
          <cell r="AB207">
            <v>1.7769100232506371E-3</v>
          </cell>
          <cell r="AC207">
            <v>1.3730965737884376E-3</v>
          </cell>
          <cell r="AD207">
            <v>1.1808796357816523E-3</v>
          </cell>
          <cell r="AE207">
            <v>2.6824394270397525E-3</v>
          </cell>
          <cell r="AF207">
            <v>-7.4568397012204912E-5</v>
          </cell>
          <cell r="AG207">
            <v>9.5400019510673978E-4</v>
          </cell>
          <cell r="AH207">
            <v>-3.8205211006431261E-4</v>
          </cell>
          <cell r="AI207">
            <v>8.601742618444333E-4</v>
          </cell>
          <cell r="AJ207">
            <v>2.3348188901163788E-3</v>
          </cell>
          <cell r="AK207">
            <v>1.401309028879888E-4</v>
          </cell>
          <cell r="AL207">
            <v>-1.1453837182341456E-3</v>
          </cell>
          <cell r="AM207">
            <v>-3.4091366390887959E-3</v>
          </cell>
          <cell r="AN207">
            <v>-3.920322938515082E-3</v>
          </cell>
          <cell r="AO207">
            <v>-3.6517436195921231E-3</v>
          </cell>
          <cell r="AP207">
            <v>-4.2204806294597746E-3</v>
          </cell>
          <cell r="AQ207">
            <v>-6.9211896215230599E-3</v>
          </cell>
          <cell r="AR207">
            <v>-6.9211870431900024E-3</v>
          </cell>
          <cell r="AS207">
            <v>-6.9211870431900024E-3</v>
          </cell>
          <cell r="AT207">
            <v>-6.9211870431900024E-3</v>
          </cell>
          <cell r="AU207">
            <v>-6.9211870431900024E-3</v>
          </cell>
          <cell r="AV207">
            <v>-6.9211870431900024E-3</v>
          </cell>
          <cell r="AW207">
            <v>-6.9211870431900024E-3</v>
          </cell>
          <cell r="AX207">
            <v>-6.9211870431900024E-3</v>
          </cell>
          <cell r="AY207">
            <v>-6.9211870431900024E-3</v>
          </cell>
          <cell r="AZ207">
            <v>-6.9211870431900024E-3</v>
          </cell>
          <cell r="BA207">
            <v>-6.9211870431900024E-3</v>
          </cell>
          <cell r="BB207">
            <v>-6.9211870431900024E-3</v>
          </cell>
          <cell r="BC207">
            <v>-6.9211870431900024E-3</v>
          </cell>
          <cell r="BD207">
            <v>-6.9211870431900024E-3</v>
          </cell>
          <cell r="BE207">
            <v>-6.9211870431900024E-3</v>
          </cell>
          <cell r="BF207">
            <v>-6.9211870431900024E-3</v>
          </cell>
          <cell r="BG207">
            <v>-6.9211870431900024E-3</v>
          </cell>
          <cell r="BH207">
            <v>-6.9211870431900024E-3</v>
          </cell>
          <cell r="BI207">
            <v>-6.9211870431900024E-3</v>
          </cell>
          <cell r="BJ207">
            <v>-6.9211870431900024E-3</v>
          </cell>
        </row>
        <row r="208">
          <cell r="B208">
            <v>170</v>
          </cell>
          <cell r="C208" t="str">
            <v>Cartera Comercial</v>
          </cell>
          <cell r="P208">
            <v>1.1561311416439075E-2</v>
          </cell>
          <cell r="Q208">
            <v>9.315607975628944E-3</v>
          </cell>
          <cell r="R208">
            <v>8.4929745493754691E-3</v>
          </cell>
          <cell r="S208">
            <v>5.6009292505675295E-3</v>
          </cell>
          <cell r="T208">
            <v>1.6669979633177241E-3</v>
          </cell>
          <cell r="U208">
            <v>-6.676857041593362E-4</v>
          </cell>
          <cell r="V208">
            <v>3.2150380459827071E-4</v>
          </cell>
          <cell r="W208">
            <v>-1.8168759707470998E-3</v>
          </cell>
          <cell r="X208">
            <v>-5.3983252406374152E-3</v>
          </cell>
          <cell r="Y208">
            <v>-5.5801322475206132E-3</v>
          </cell>
          <cell r="Z208">
            <v>-3.5484740073104919E-3</v>
          </cell>
          <cell r="AA208">
            <v>-1.2677409831027657E-3</v>
          </cell>
          <cell r="AB208">
            <v>-2.6545869929720453E-3</v>
          </cell>
          <cell r="AC208">
            <v>-4.095437449521077E-3</v>
          </cell>
          <cell r="AD208">
            <v>-4.2543638928829418E-3</v>
          </cell>
          <cell r="AE208">
            <v>-1.4445855234174534E-3</v>
          </cell>
          <cell r="AF208">
            <v>-4.5635726747209789E-3</v>
          </cell>
          <cell r="AG208">
            <v>-2.4720213344170926E-3</v>
          </cell>
          <cell r="AH208">
            <v>-2.6780625428767489E-3</v>
          </cell>
          <cell r="AI208">
            <v>-3.0818549938810176E-3</v>
          </cell>
          <cell r="AJ208">
            <v>-3.4975005535727993E-3</v>
          </cell>
          <cell r="AK208">
            <v>-5.403730382442809E-3</v>
          </cell>
          <cell r="AL208">
            <v>-4.2790985196059922E-3</v>
          </cell>
          <cell r="AM208">
            <v>-7.1153607779346414E-3</v>
          </cell>
          <cell r="AN208">
            <v>-6.9693953530309358E-3</v>
          </cell>
          <cell r="AO208">
            <v>-5.5898063914629464E-3</v>
          </cell>
          <cell r="AP208">
            <v>-6.8208986238592981E-3</v>
          </cell>
          <cell r="AQ208">
            <v>-1.0070421799277165E-2</v>
          </cell>
          <cell r="AR208">
            <v>-1.0070420801639557E-2</v>
          </cell>
          <cell r="AS208">
            <v>-1.0070420801639557E-2</v>
          </cell>
          <cell r="AT208">
            <v>-1.0070420801639557E-2</v>
          </cell>
          <cell r="AU208">
            <v>-1.0070420801639557E-2</v>
          </cell>
          <cell r="AV208">
            <v>-1.0070420801639557E-2</v>
          </cell>
          <cell r="AW208">
            <v>-1.0070420801639557E-2</v>
          </cell>
          <cell r="AX208">
            <v>-1.0070420801639557E-2</v>
          </cell>
          <cell r="AY208">
            <v>-1.0070420801639557E-2</v>
          </cell>
          <cell r="AZ208">
            <v>-1.0070420801639557E-2</v>
          </cell>
          <cell r="BA208">
            <v>-1.0070420801639557E-2</v>
          </cell>
          <cell r="BB208">
            <v>-1.0070420801639557E-2</v>
          </cell>
          <cell r="BC208">
            <v>-1.0070420801639557E-2</v>
          </cell>
          <cell r="BD208">
            <v>-1.0070420801639557E-2</v>
          </cell>
          <cell r="BE208">
            <v>-1.0070420801639557E-2</v>
          </cell>
          <cell r="BF208">
            <v>-1.0070420801639557E-2</v>
          </cell>
          <cell r="BG208">
            <v>-1.0070420801639557E-2</v>
          </cell>
          <cell r="BH208">
            <v>-1.0070420801639557E-2</v>
          </cell>
          <cell r="BI208">
            <v>-1.0070420801639557E-2</v>
          </cell>
          <cell r="BJ208">
            <v>-1.0070420801639557E-2</v>
          </cell>
        </row>
        <row r="209">
          <cell r="B209">
            <v>171</v>
          </cell>
          <cell r="C209" t="str">
            <v>Cartera Empresas</v>
          </cell>
          <cell r="P209">
            <v>1.6897441993275201E-2</v>
          </cell>
          <cell r="Q209">
            <v>1.3881539533063557E-2</v>
          </cell>
          <cell r="R209">
            <v>1.2422191483168966E-2</v>
          </cell>
          <cell r="S209">
            <v>6.7429156382944958E-3</v>
          </cell>
          <cell r="T209">
            <v>2.1180037816357217E-3</v>
          </cell>
          <cell r="U209">
            <v>-1.7243418909743471E-3</v>
          </cell>
          <cell r="V209">
            <v>-1.1952686593902917E-3</v>
          </cell>
          <cell r="W209">
            <v>-1.8473177791140938E-4</v>
          </cell>
          <cell r="X209">
            <v>-5.571749174854819E-3</v>
          </cell>
          <cell r="Y209">
            <v>-5.8254055089264137E-3</v>
          </cell>
          <cell r="Z209">
            <v>-6.7678658574229986E-3</v>
          </cell>
          <cell r="AA209">
            <v>-3.6697505958902948E-3</v>
          </cell>
          <cell r="AB209">
            <v>-5.5530678134813292E-3</v>
          </cell>
          <cell r="AC209">
            <v>-7.1601566404905087E-3</v>
          </cell>
          <cell r="AD209">
            <v>-7.6776578317267821E-3</v>
          </cell>
          <cell r="AE209">
            <v>-2.5229940294225275E-3</v>
          </cell>
          <cell r="AF209">
            <v>-7.0601151919922819E-3</v>
          </cell>
          <cell r="AG209">
            <v>-4.2775231887455835E-3</v>
          </cell>
          <cell r="AH209">
            <v>-3.509065433449636E-3</v>
          </cell>
          <cell r="AI209">
            <v>-3.483181363455632E-3</v>
          </cell>
          <cell r="AJ209">
            <v>-3.7229546744616052E-3</v>
          </cell>
          <cell r="AK209">
            <v>-6.563927029628866E-3</v>
          </cell>
          <cell r="AL209">
            <v>-5.4823694372689961E-3</v>
          </cell>
          <cell r="AM209">
            <v>-9.9150965946486029E-3</v>
          </cell>
          <cell r="AN209">
            <v>-1.0001310322066869E-2</v>
          </cell>
          <cell r="AO209">
            <v>-8.3519704249167201E-3</v>
          </cell>
          <cell r="AP209">
            <v>-9.6281254792797109E-3</v>
          </cell>
          <cell r="AQ209">
            <v>-1.4088725492757789E-2</v>
          </cell>
          <cell r="AR209">
            <v>-1.4088720083236694E-2</v>
          </cell>
          <cell r="AS209">
            <v>-1.4088720083236694E-2</v>
          </cell>
          <cell r="AT209">
            <v>-1.4088720083236694E-2</v>
          </cell>
          <cell r="AU209">
            <v>-1.4088720083236694E-2</v>
          </cell>
          <cell r="AV209">
            <v>-1.4088720083236694E-2</v>
          </cell>
          <cell r="AW209">
            <v>-1.4088720083236694E-2</v>
          </cell>
          <cell r="AX209">
            <v>-1.4088720083236694E-2</v>
          </cell>
          <cell r="AY209">
            <v>-1.4088720083236694E-2</v>
          </cell>
          <cell r="AZ209">
            <v>-1.4088720083236694E-2</v>
          </cell>
          <cell r="BA209">
            <v>-1.4088720083236694E-2</v>
          </cell>
          <cell r="BB209">
            <v>-1.4088720083236694E-2</v>
          </cell>
          <cell r="BC209">
            <v>-1.4088720083236694E-2</v>
          </cell>
          <cell r="BD209">
            <v>-1.4088720083236694E-2</v>
          </cell>
          <cell r="BE209">
            <v>-1.4088720083236694E-2</v>
          </cell>
          <cell r="BF209">
            <v>-1.4088720083236694E-2</v>
          </cell>
          <cell r="BG209">
            <v>-1.4088720083236694E-2</v>
          </cell>
          <cell r="BH209">
            <v>-1.4088720083236694E-2</v>
          </cell>
          <cell r="BI209">
            <v>-1.4088720083236694E-2</v>
          </cell>
          <cell r="BJ209">
            <v>-1.4088720083236694E-2</v>
          </cell>
        </row>
        <row r="210">
          <cell r="B210">
            <v>172</v>
          </cell>
          <cell r="C210" t="str">
            <v>Cartera Entidades Financieras</v>
          </cell>
          <cell r="P210">
            <v>2.2105289198480116E-4</v>
          </cell>
          <cell r="Q210">
            <v>-2.791043267884591E-4</v>
          </cell>
          <cell r="R210">
            <v>-6.0710082167305442E-4</v>
          </cell>
          <cell r="S210">
            <v>-6.167663099359154E-4</v>
          </cell>
          <cell r="T210">
            <v>1.1391573947993868E-4</v>
          </cell>
          <cell r="U210">
            <v>-8.258197672735871E-4</v>
          </cell>
          <cell r="V210">
            <v>-4.1532619579395303E-4</v>
          </cell>
          <cell r="W210">
            <v>2.8541204300241668E-3</v>
          </cell>
          <cell r="X210">
            <v>3.0661580183287012E-3</v>
          </cell>
          <cell r="Y210">
            <v>4.5195639350231838E-3</v>
          </cell>
          <cell r="Z210">
            <v>5.4677300383214273E-3</v>
          </cell>
          <cell r="AA210">
            <v>5.9218332714474067E-3</v>
          </cell>
          <cell r="AB210">
            <v>5.2816573410508624E-3</v>
          </cell>
          <cell r="AC210">
            <v>4.1408825789252708E-3</v>
          </cell>
          <cell r="AD210">
            <v>6.1833273222840022E-3</v>
          </cell>
          <cell r="AE210">
            <v>5.361321117931161E-3</v>
          </cell>
          <cell r="AF210">
            <v>3.6458818406260446E-3</v>
          </cell>
          <cell r="AG210">
            <v>-1.7753834632086679E-4</v>
          </cell>
          <cell r="AH210">
            <v>-4.1129248599096205E-4</v>
          </cell>
          <cell r="AI210">
            <v>-1.8245995478011559E-3</v>
          </cell>
          <cell r="AJ210">
            <v>-3.2934911607468169E-3</v>
          </cell>
          <cell r="AK210">
            <v>-5.4589645710769541E-3</v>
          </cell>
          <cell r="AL210">
            <v>-5.6165530824079622E-3</v>
          </cell>
          <cell r="AM210">
            <v>-6.0490827706888208E-3</v>
          </cell>
          <cell r="AN210">
            <v>-3.9888324199501349E-4</v>
          </cell>
          <cell r="AO210">
            <v>9.0726251450478322E-4</v>
          </cell>
          <cell r="AP210">
            <v>-1.7514414677293165E-3</v>
          </cell>
          <cell r="AQ210">
            <v>-1.6260893204854566E-3</v>
          </cell>
          <cell r="AR210">
            <v>-1.6260892152786255E-3</v>
          </cell>
          <cell r="AS210">
            <v>-1.6260892152786255E-3</v>
          </cell>
          <cell r="AT210">
            <v>-1.6260892152786255E-3</v>
          </cell>
          <cell r="AU210">
            <v>-1.6260892152786255E-3</v>
          </cell>
          <cell r="AV210">
            <v>-1.6260892152786255E-3</v>
          </cell>
          <cell r="AW210">
            <v>-1.6260892152786255E-3</v>
          </cell>
          <cell r="AX210">
            <v>-1.6260892152786255E-3</v>
          </cell>
          <cell r="AY210">
            <v>-1.6260892152786255E-3</v>
          </cell>
          <cell r="AZ210">
            <v>-1.6260892152786255E-3</v>
          </cell>
          <cell r="BA210">
            <v>-1.6260892152786255E-3</v>
          </cell>
          <cell r="BB210">
            <v>-1.6260892152786255E-3</v>
          </cell>
          <cell r="BC210">
            <v>-1.6260892152786255E-3</v>
          </cell>
          <cell r="BD210">
            <v>-1.6260892152786255E-3</v>
          </cell>
          <cell r="BE210">
            <v>-1.6260892152786255E-3</v>
          </cell>
          <cell r="BF210">
            <v>-1.6260892152786255E-3</v>
          </cell>
          <cell r="BG210">
            <v>-1.6260892152786255E-3</v>
          </cell>
          <cell r="BH210">
            <v>-1.6260892152786255E-3</v>
          </cell>
          <cell r="BI210">
            <v>-1.6260892152786255E-3</v>
          </cell>
          <cell r="BJ210">
            <v>-1.6260892152786255E-3</v>
          </cell>
        </row>
        <row r="211">
          <cell r="B211">
            <v>173</v>
          </cell>
          <cell r="C211" t="str">
            <v>Cartera Bancarias</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v>0</v>
          </cell>
          <cell r="AG211">
            <v>0</v>
          </cell>
          <cell r="AH211">
            <v>0</v>
          </cell>
          <cell r="AI211">
            <v>0</v>
          </cell>
          <cell r="AJ211">
            <v>0</v>
          </cell>
          <cell r="AK211">
            <v>0</v>
          </cell>
          <cell r="AL211">
            <v>0</v>
          </cell>
          <cell r="AM211">
            <v>0</v>
          </cell>
          <cell r="AN211">
            <v>0</v>
          </cell>
          <cell r="AO211">
            <v>0</v>
          </cell>
          <cell r="AP211">
            <v>0</v>
          </cell>
          <cell r="AQ211">
            <v>0</v>
          </cell>
          <cell r="AR211">
            <v>0</v>
          </cell>
          <cell r="AS211">
            <v>0</v>
          </cell>
          <cell r="AT211">
            <v>0</v>
          </cell>
          <cell r="AU211">
            <v>0</v>
          </cell>
          <cell r="AV211">
            <v>0</v>
          </cell>
          <cell r="AW211">
            <v>0</v>
          </cell>
          <cell r="AX211">
            <v>0</v>
          </cell>
          <cell r="AY211">
            <v>0</v>
          </cell>
          <cell r="AZ211">
            <v>0</v>
          </cell>
          <cell r="BA211">
            <v>0</v>
          </cell>
          <cell r="BB211">
            <v>0</v>
          </cell>
          <cell r="BC211">
            <v>0</v>
          </cell>
          <cell r="BD211">
            <v>0</v>
          </cell>
          <cell r="BE211">
            <v>0</v>
          </cell>
          <cell r="BF211">
            <v>0</v>
          </cell>
          <cell r="BG211">
            <v>0</v>
          </cell>
          <cell r="BH211">
            <v>0</v>
          </cell>
          <cell r="BI211">
            <v>0</v>
          </cell>
          <cell r="BJ211">
            <v>0</v>
          </cell>
        </row>
        <row r="212">
          <cell r="B212">
            <v>174</v>
          </cell>
          <cell r="C212" t="str">
            <v>Cartera No Bancarias</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v>0</v>
          </cell>
          <cell r="AG212">
            <v>0</v>
          </cell>
          <cell r="AH212">
            <v>0</v>
          </cell>
          <cell r="AI212">
            <v>0</v>
          </cell>
          <cell r="AJ212">
            <v>0</v>
          </cell>
          <cell r="AK212">
            <v>0</v>
          </cell>
          <cell r="AL212">
            <v>0</v>
          </cell>
          <cell r="AM212">
            <v>0</v>
          </cell>
          <cell r="AN212">
            <v>0</v>
          </cell>
          <cell r="AO212">
            <v>0</v>
          </cell>
          <cell r="AP212">
            <v>0</v>
          </cell>
          <cell r="AQ212">
            <v>0</v>
          </cell>
          <cell r="AR212">
            <v>0</v>
          </cell>
          <cell r="AS212">
            <v>0</v>
          </cell>
          <cell r="AT212">
            <v>0</v>
          </cell>
          <cell r="AU212">
            <v>0</v>
          </cell>
          <cell r="AV212">
            <v>0</v>
          </cell>
          <cell r="AW212">
            <v>0</v>
          </cell>
          <cell r="AX212">
            <v>0</v>
          </cell>
          <cell r="AY212">
            <v>0</v>
          </cell>
          <cell r="AZ212">
            <v>0</v>
          </cell>
          <cell r="BA212">
            <v>0</v>
          </cell>
          <cell r="BB212">
            <v>0</v>
          </cell>
          <cell r="BC212">
            <v>0</v>
          </cell>
          <cell r="BD212">
            <v>0</v>
          </cell>
          <cell r="BE212">
            <v>0</v>
          </cell>
          <cell r="BF212">
            <v>0</v>
          </cell>
          <cell r="BG212">
            <v>0</v>
          </cell>
          <cell r="BH212">
            <v>0</v>
          </cell>
          <cell r="BI212">
            <v>0</v>
          </cell>
          <cell r="BJ212">
            <v>0</v>
          </cell>
        </row>
        <row r="213">
          <cell r="B213">
            <v>175</v>
          </cell>
          <cell r="C213" t="str">
            <v>Cartera Entidades Gubernamentales</v>
          </cell>
          <cell r="P213">
            <v>0</v>
          </cell>
          <cell r="Q213">
            <v>-1.8437638169863175E-4</v>
          </cell>
          <cell r="R213">
            <v>-1.390207888978861E-4</v>
          </cell>
          <cell r="S213">
            <v>1.6136523117483913E-3</v>
          </cell>
          <cell r="T213">
            <v>1.7122600874137966E-3</v>
          </cell>
          <cell r="U213">
            <v>2.1658288494951256E-3</v>
          </cell>
          <cell r="V213">
            <v>3.3055166947488102E-3</v>
          </cell>
          <cell r="W213">
            <v>-5.305901124398953E-3</v>
          </cell>
          <cell r="X213">
            <v>-4.9675023293609608E-3</v>
          </cell>
          <cell r="Y213">
            <v>-5.9336552096468861E-3</v>
          </cell>
          <cell r="Z213">
            <v>2.2455742062806152E-3</v>
          </cell>
          <cell r="AA213">
            <v>1.4248822601109748E-3</v>
          </cell>
          <cell r="AB213">
            <v>1.4165073346407531E-3</v>
          </cell>
          <cell r="AC213">
            <v>1.1955800540723784E-3</v>
          </cell>
          <cell r="AD213">
            <v>-1.9207691325623007E-5</v>
          </cell>
          <cell r="AE213">
            <v>-1.7061310258360202E-3</v>
          </cell>
          <cell r="AF213">
            <v>-1.7586081923692844E-3</v>
          </cell>
          <cell r="AG213">
            <v>-2.1644346708512259E-3</v>
          </cell>
          <cell r="AH213">
            <v>-3.2990650140818411E-3</v>
          </cell>
          <cell r="AI213">
            <v>-3.6055674913442193E-3</v>
          </cell>
          <cell r="AJ213">
            <v>-4.0574282376053435E-3</v>
          </cell>
          <cell r="AK213">
            <v>-3.0976247680440847E-3</v>
          </cell>
          <cell r="AL213">
            <v>-2.2276321771356375E-3</v>
          </cell>
          <cell r="AM213">
            <v>-1.557789872291425E-3</v>
          </cell>
          <cell r="AN213">
            <v>-1.3985700747348201E-3</v>
          </cell>
          <cell r="AO213">
            <v>-1.1873521443135071E-3</v>
          </cell>
          <cell r="AP213">
            <v>1.0624254110532355E-5</v>
          </cell>
          <cell r="AQ213">
            <v>1.0409687091504977E-5</v>
          </cell>
          <cell r="AR213">
            <v>1.0409683454781771E-5</v>
          </cell>
          <cell r="AS213">
            <v>1.0409683454781771E-5</v>
          </cell>
          <cell r="AT213">
            <v>1.0409683454781771E-5</v>
          </cell>
          <cell r="AU213">
            <v>1.0409683454781771E-5</v>
          </cell>
          <cell r="AV213">
            <v>1.0409683454781771E-5</v>
          </cell>
          <cell r="AW213">
            <v>1.0409683454781771E-5</v>
          </cell>
          <cell r="AX213">
            <v>1.0409683454781771E-5</v>
          </cell>
          <cell r="AY213">
            <v>1.0409683454781771E-5</v>
          </cell>
          <cell r="AZ213">
            <v>1.0409683454781771E-5</v>
          </cell>
          <cell r="BA213">
            <v>1.0409683454781771E-5</v>
          </cell>
          <cell r="BB213">
            <v>1.0409683454781771E-5</v>
          </cell>
          <cell r="BC213">
            <v>1.0409683454781771E-5</v>
          </cell>
          <cell r="BD213">
            <v>1.0409683454781771E-5</v>
          </cell>
          <cell r="BE213">
            <v>1.0409683454781771E-5</v>
          </cell>
          <cell r="BF213">
            <v>1.0409683454781771E-5</v>
          </cell>
          <cell r="BG213">
            <v>1.0409683454781771E-5</v>
          </cell>
          <cell r="BH213">
            <v>1.0409683454781771E-5</v>
          </cell>
          <cell r="BI213">
            <v>1.0409683454781771E-5</v>
          </cell>
          <cell r="BJ213">
            <v>1.0409683454781771E-5</v>
          </cell>
        </row>
        <row r="214">
          <cell r="B214">
            <v>176</v>
          </cell>
          <cell r="C214" t="str">
            <v>Cartera Estados y Municipios</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cell r="AF214">
            <v>0</v>
          </cell>
          <cell r="AG214">
            <v>0</v>
          </cell>
          <cell r="AH214">
            <v>0</v>
          </cell>
          <cell r="AI214">
            <v>0</v>
          </cell>
          <cell r="AJ214">
            <v>0</v>
          </cell>
          <cell r="AK214">
            <v>0</v>
          </cell>
          <cell r="AL214">
            <v>0</v>
          </cell>
          <cell r="AM214">
            <v>0</v>
          </cell>
          <cell r="AN214">
            <v>0</v>
          </cell>
          <cell r="AO214">
            <v>0</v>
          </cell>
          <cell r="AP214">
            <v>0</v>
          </cell>
          <cell r="AQ214">
            <v>0</v>
          </cell>
          <cell r="AR214">
            <v>0</v>
          </cell>
          <cell r="AS214">
            <v>0</v>
          </cell>
          <cell r="AT214">
            <v>0</v>
          </cell>
          <cell r="AU214">
            <v>0</v>
          </cell>
          <cell r="AV214">
            <v>0</v>
          </cell>
          <cell r="AW214">
            <v>0</v>
          </cell>
          <cell r="AX214">
            <v>0</v>
          </cell>
          <cell r="AY214">
            <v>0</v>
          </cell>
          <cell r="AZ214">
            <v>0</v>
          </cell>
          <cell r="BA214">
            <v>0</v>
          </cell>
          <cell r="BB214">
            <v>0</v>
          </cell>
          <cell r="BC214">
            <v>0</v>
          </cell>
          <cell r="BD214">
            <v>0</v>
          </cell>
          <cell r="BE214">
            <v>0</v>
          </cell>
          <cell r="BF214">
            <v>0</v>
          </cell>
          <cell r="BG214">
            <v>0</v>
          </cell>
          <cell r="BH214">
            <v>0</v>
          </cell>
          <cell r="BI214">
            <v>0</v>
          </cell>
          <cell r="BJ214">
            <v>0</v>
          </cell>
        </row>
        <row r="215">
          <cell r="B215">
            <v>177</v>
          </cell>
          <cell r="C215" t="str">
            <v>Cartera Gubernamental Otros</v>
          </cell>
          <cell r="P215">
            <v>0</v>
          </cell>
          <cell r="Q215">
            <v>0</v>
          </cell>
          <cell r="R215">
            <v>0</v>
          </cell>
          <cell r="S215">
            <v>0</v>
          </cell>
          <cell r="T215">
            <v>0</v>
          </cell>
          <cell r="U215">
            <v>0</v>
          </cell>
          <cell r="V215">
            <v>0</v>
          </cell>
          <cell r="W215">
            <v>0</v>
          </cell>
          <cell r="X215">
            <v>0</v>
          </cell>
          <cell r="Y215">
            <v>0</v>
          </cell>
          <cell r="Z215">
            <v>0</v>
          </cell>
          <cell r="AA215">
            <v>0</v>
          </cell>
          <cell r="AB215">
            <v>0</v>
          </cell>
          <cell r="AC215">
            <v>0</v>
          </cell>
          <cell r="AD215">
            <v>0</v>
          </cell>
          <cell r="AE215">
            <v>0</v>
          </cell>
          <cell r="AF215">
            <v>0</v>
          </cell>
          <cell r="AG215">
            <v>0</v>
          </cell>
          <cell r="AH215">
            <v>0</v>
          </cell>
          <cell r="AI215">
            <v>0</v>
          </cell>
          <cell r="AJ215">
            <v>0</v>
          </cell>
          <cell r="AK215">
            <v>0</v>
          </cell>
          <cell r="AL215">
            <v>0</v>
          </cell>
          <cell r="AM215">
            <v>0</v>
          </cell>
          <cell r="AN215">
            <v>0</v>
          </cell>
          <cell r="AO215">
            <v>0</v>
          </cell>
          <cell r="AP215">
            <v>0</v>
          </cell>
          <cell r="AQ215">
            <v>0</v>
          </cell>
          <cell r="AR215">
            <v>0</v>
          </cell>
          <cell r="AS215">
            <v>0</v>
          </cell>
          <cell r="AT215">
            <v>0</v>
          </cell>
          <cell r="AU215">
            <v>0</v>
          </cell>
          <cell r="AV215">
            <v>0</v>
          </cell>
          <cell r="AW215">
            <v>0</v>
          </cell>
          <cell r="AX215">
            <v>0</v>
          </cell>
          <cell r="AY215">
            <v>0</v>
          </cell>
          <cell r="AZ215">
            <v>0</v>
          </cell>
          <cell r="BA215">
            <v>0</v>
          </cell>
          <cell r="BB215">
            <v>0</v>
          </cell>
          <cell r="BC215">
            <v>0</v>
          </cell>
          <cell r="BD215">
            <v>0</v>
          </cell>
          <cell r="BE215">
            <v>0</v>
          </cell>
          <cell r="BF215">
            <v>0</v>
          </cell>
          <cell r="BG215">
            <v>0</v>
          </cell>
          <cell r="BH215">
            <v>0</v>
          </cell>
          <cell r="BI215">
            <v>0</v>
          </cell>
          <cell r="BJ215">
            <v>0</v>
          </cell>
        </row>
        <row r="216">
          <cell r="B216">
            <v>178</v>
          </cell>
          <cell r="C216" t="str">
            <v>Cartera Consumo</v>
          </cell>
          <cell r="P216">
            <v>-2.30178007430374E-3</v>
          </cell>
          <cell r="Q216">
            <v>-1.5049219208930695E-3</v>
          </cell>
          <cell r="R216">
            <v>-4.0674994601902492E-4</v>
          </cell>
          <cell r="S216">
            <v>9.0811072240094132E-4</v>
          </cell>
          <cell r="T216">
            <v>6.0221627194766841E-4</v>
          </cell>
          <cell r="U216">
            <v>2.1451548991854932E-3</v>
          </cell>
          <cell r="V216">
            <v>6.5292661926248663E-4</v>
          </cell>
          <cell r="W216">
            <v>-1.539607415540524E-3</v>
          </cell>
          <cell r="X216">
            <v>1.1757979805270061E-3</v>
          </cell>
          <cell r="Y216">
            <v>2.1278439621996853E-3</v>
          </cell>
          <cell r="Z216">
            <v>6.318023687115884E-3</v>
          </cell>
          <cell r="AA216">
            <v>5.2608626544971074E-3</v>
          </cell>
          <cell r="AB216">
            <v>6.0371035284622898E-3</v>
          </cell>
          <cell r="AC216">
            <v>6.673746955291715E-3</v>
          </cell>
          <cell r="AD216">
            <v>5.017408801419973E-3</v>
          </cell>
          <cell r="AE216">
            <v>4.8873751413779573E-3</v>
          </cell>
          <cell r="AF216">
            <v>8.3460401327965783E-4</v>
          </cell>
          <cell r="AG216">
            <v>1.0158643339587548E-3</v>
          </cell>
          <cell r="AH216">
            <v>-1.656936072986101E-3</v>
          </cell>
          <cell r="AI216">
            <v>2.4422872110722027E-3</v>
          </cell>
          <cell r="AJ216">
            <v>-5.4175281775424577E-4</v>
          </cell>
          <cell r="AK216">
            <v>-2.1742276913824382E-3</v>
          </cell>
          <cell r="AL216">
            <v>-4.6107225439179431E-3</v>
          </cell>
          <cell r="AM216">
            <v>-5.5886694671076417E-3</v>
          </cell>
          <cell r="AN216">
            <v>-6.1863640502089964E-3</v>
          </cell>
          <cell r="AO216">
            <v>-5.9920303902822949E-3</v>
          </cell>
          <cell r="AP216">
            <v>-4.4548935342349355E-3</v>
          </cell>
          <cell r="AQ216">
            <v>-6.9001847641764202E-3</v>
          </cell>
          <cell r="AR216">
            <v>-6.9001838564872742E-3</v>
          </cell>
          <cell r="AS216">
            <v>-6.9001838564872742E-3</v>
          </cell>
          <cell r="AT216">
            <v>-6.9001838564872742E-3</v>
          </cell>
          <cell r="AU216">
            <v>-6.9001838564872742E-3</v>
          </cell>
          <cell r="AV216">
            <v>-6.9001838564872742E-3</v>
          </cell>
          <cell r="AW216">
            <v>-6.9001838564872742E-3</v>
          </cell>
          <cell r="AX216">
            <v>-6.9001838564872742E-3</v>
          </cell>
          <cell r="AY216">
            <v>-6.9001838564872742E-3</v>
          </cell>
          <cell r="AZ216">
            <v>-6.9001838564872742E-3</v>
          </cell>
          <cell r="BA216">
            <v>-6.9001838564872742E-3</v>
          </cell>
          <cell r="BB216">
            <v>-6.9001838564872742E-3</v>
          </cell>
          <cell r="BC216">
            <v>-6.9001838564872742E-3</v>
          </cell>
          <cell r="BD216">
            <v>-6.9001838564872742E-3</v>
          </cell>
          <cell r="BE216">
            <v>-6.9001838564872742E-3</v>
          </cell>
          <cell r="BF216">
            <v>-6.9001838564872742E-3</v>
          </cell>
          <cell r="BG216">
            <v>-6.9001838564872742E-3</v>
          </cell>
          <cell r="BH216">
            <v>-6.9001838564872742E-3</v>
          </cell>
          <cell r="BI216">
            <v>-6.9001838564872742E-3</v>
          </cell>
          <cell r="BJ216">
            <v>-6.9001838564872742E-3</v>
          </cell>
        </row>
        <row r="217">
          <cell r="B217">
            <v>179</v>
          </cell>
          <cell r="C217" t="str">
            <v>Cartera TDC</v>
          </cell>
          <cell r="P217">
            <v>-4.3932006054047471E-3</v>
          </cell>
          <cell r="Q217">
            <v>-3.7670845461275221E-3</v>
          </cell>
          <cell r="R217">
            <v>-3.4872738418554663E-3</v>
          </cell>
          <cell r="S217">
            <v>-3.764566291639293E-3</v>
          </cell>
          <cell r="T217">
            <v>-3.6286055211298615E-3</v>
          </cell>
          <cell r="U217">
            <v>-4.7049729118201974E-3</v>
          </cell>
          <cell r="V217">
            <v>-4.5437581656559631E-3</v>
          </cell>
          <cell r="W217">
            <v>-4.8121176619195238E-3</v>
          </cell>
          <cell r="X217">
            <v>-4.2369975577126046E-3</v>
          </cell>
          <cell r="Y217">
            <v>-1.7900490693168458E-3</v>
          </cell>
          <cell r="Z217">
            <v>3.8895922474137257E-4</v>
          </cell>
          <cell r="AA217">
            <v>1.2956307740959114E-3</v>
          </cell>
          <cell r="AB217">
            <v>3.2131563649693273E-3</v>
          </cell>
          <cell r="AC217">
            <v>4.3023963315539926E-3</v>
          </cell>
          <cell r="AD217">
            <v>2.8054332078749217E-3</v>
          </cell>
          <cell r="AE217">
            <v>3.879229549816475E-3</v>
          </cell>
          <cell r="AF217">
            <v>-3.3280611643169977E-3</v>
          </cell>
          <cell r="AG217">
            <v>-1.7879059452103122E-3</v>
          </cell>
          <cell r="AH217">
            <v>-1.2242858590232469E-3</v>
          </cell>
          <cell r="AI217">
            <v>-1.948940304827694E-3</v>
          </cell>
          <cell r="AJ217">
            <v>-2.5209934849404828E-3</v>
          </cell>
          <cell r="AK217">
            <v>-4.9930727218823259E-3</v>
          </cell>
          <cell r="AL217">
            <v>-8.5162697688333788E-3</v>
          </cell>
          <cell r="AM217">
            <v>-9.6317937023588721E-3</v>
          </cell>
          <cell r="AN217">
            <v>-1.0274368922794576E-2</v>
          </cell>
          <cell r="AO217">
            <v>-8.7605484889192592E-3</v>
          </cell>
          <cell r="AP217">
            <v>-5.5746061607391748E-3</v>
          </cell>
          <cell r="AQ217">
            <v>-5.3978538839034376E-3</v>
          </cell>
          <cell r="AR217">
            <v>-5.3978525102138519E-3</v>
          </cell>
          <cell r="AS217">
            <v>-5.3978525102138519E-3</v>
          </cell>
          <cell r="AT217">
            <v>-5.3978525102138519E-3</v>
          </cell>
          <cell r="AU217">
            <v>-5.3978525102138519E-3</v>
          </cell>
          <cell r="AV217">
            <v>-5.3978525102138519E-3</v>
          </cell>
          <cell r="AW217">
            <v>-5.3978525102138519E-3</v>
          </cell>
          <cell r="AX217">
            <v>-5.3978525102138519E-3</v>
          </cell>
          <cell r="AY217">
            <v>-5.3978525102138519E-3</v>
          </cell>
          <cell r="AZ217">
            <v>-5.3978525102138519E-3</v>
          </cell>
          <cell r="BA217">
            <v>-5.3978525102138519E-3</v>
          </cell>
          <cell r="BB217">
            <v>-5.3978525102138519E-3</v>
          </cell>
          <cell r="BC217">
            <v>-5.3978525102138519E-3</v>
          </cell>
          <cell r="BD217">
            <v>-5.3978525102138519E-3</v>
          </cell>
          <cell r="BE217">
            <v>-5.3978525102138519E-3</v>
          </cell>
          <cell r="BF217">
            <v>-5.3978525102138519E-3</v>
          </cell>
          <cell r="BG217">
            <v>-5.3978525102138519E-3</v>
          </cell>
          <cell r="BH217">
            <v>-5.3978525102138519E-3</v>
          </cell>
          <cell r="BI217">
            <v>-5.3978525102138519E-3</v>
          </cell>
          <cell r="BJ217">
            <v>-5.3978525102138519E-3</v>
          </cell>
        </row>
        <row r="218">
          <cell r="B218">
            <v>180</v>
          </cell>
          <cell r="C218" t="str">
            <v>Cartera Personales</v>
          </cell>
          <cell r="P218">
            <v>2.0434039189323093E-2</v>
          </cell>
          <cell r="Q218">
            <v>2.1261773766759508E-2</v>
          </cell>
          <cell r="R218">
            <v>2.407896077555944E-2</v>
          </cell>
          <cell r="S218">
            <v>2.7712935217781821E-2</v>
          </cell>
          <cell r="T218">
            <v>2.2895340269420653E-2</v>
          </cell>
          <cell r="U218">
            <v>3.170800092758258E-2</v>
          </cell>
          <cell r="V218">
            <v>1.7589867086717635E-2</v>
          </cell>
          <cell r="W218">
            <v>5.2519181779246207E-3</v>
          </cell>
          <cell r="X218">
            <v>1.0310196745938541E-2</v>
          </cell>
          <cell r="Y218">
            <v>2.0881664002493916E-3</v>
          </cell>
          <cell r="Z218">
            <v>1.3592414136404961E-2</v>
          </cell>
          <cell r="AA218">
            <v>6.0481941088729591E-3</v>
          </cell>
          <cell r="AB218">
            <v>5.8237287469224269E-3</v>
          </cell>
          <cell r="AC218">
            <v>5.0540486516936073E-3</v>
          </cell>
          <cell r="AD218">
            <v>2.3026612707571364E-3</v>
          </cell>
          <cell r="AE218">
            <v>-2.0526522261151148E-3</v>
          </cell>
          <cell r="AF218">
            <v>6.444738089739499E-4</v>
          </cell>
          <cell r="AG218">
            <v>-7.42458359444155E-3</v>
          </cell>
          <cell r="AH218">
            <v>-1.7446833654663471E-2</v>
          </cell>
          <cell r="AI218">
            <v>2.5168730750315532E-3</v>
          </cell>
          <cell r="AJ218">
            <v>-7.1880391128543719E-3</v>
          </cell>
          <cell r="AK218">
            <v>-1.1848681342530032E-4</v>
          </cell>
          <cell r="AL218">
            <v>-4.3713766335997661E-3</v>
          </cell>
          <cell r="AM218">
            <v>-5.6198311936230261E-3</v>
          </cell>
          <cell r="AN218">
            <v>-5.0418906361499177E-3</v>
          </cell>
          <cell r="AO218">
            <v>-5.6850727199885889E-3</v>
          </cell>
          <cell r="AP218">
            <v>-4.2206209510448969E-3</v>
          </cell>
          <cell r="AQ218">
            <v>-1.2711096090970944E-2</v>
          </cell>
          <cell r="AR218">
            <v>-1.2711092829704285E-2</v>
          </cell>
          <cell r="AS218">
            <v>-1.2711092829704285E-2</v>
          </cell>
          <cell r="AT218">
            <v>-1.2711092829704285E-2</v>
          </cell>
          <cell r="AU218">
            <v>-1.2711092829704285E-2</v>
          </cell>
          <cell r="AV218">
            <v>-1.2711092829704285E-2</v>
          </cell>
          <cell r="AW218">
            <v>-1.2711092829704285E-2</v>
          </cell>
          <cell r="AX218">
            <v>-1.2711092829704285E-2</v>
          </cell>
          <cell r="AY218">
            <v>-1.2711092829704285E-2</v>
          </cell>
          <cell r="AZ218">
            <v>-1.2711092829704285E-2</v>
          </cell>
          <cell r="BA218">
            <v>-1.2711092829704285E-2</v>
          </cell>
          <cell r="BB218">
            <v>-1.2711092829704285E-2</v>
          </cell>
          <cell r="BC218">
            <v>-1.2711092829704285E-2</v>
          </cell>
          <cell r="BD218">
            <v>-1.2711092829704285E-2</v>
          </cell>
          <cell r="BE218">
            <v>-1.2711092829704285E-2</v>
          </cell>
          <cell r="BF218">
            <v>-1.2711092829704285E-2</v>
          </cell>
          <cell r="BG218">
            <v>-1.2711092829704285E-2</v>
          </cell>
          <cell r="BH218">
            <v>-1.2711092829704285E-2</v>
          </cell>
          <cell r="BI218">
            <v>-1.2711092829704285E-2</v>
          </cell>
          <cell r="BJ218">
            <v>-1.2711092829704285E-2</v>
          </cell>
        </row>
        <row r="219">
          <cell r="B219">
            <v>181</v>
          </cell>
          <cell r="C219" t="str">
            <v>Cartera Nómina</v>
          </cell>
          <cell r="P219">
            <v>-2.6312002879095645E-3</v>
          </cell>
          <cell r="Q219">
            <v>-5.0987087994220151E-4</v>
          </cell>
          <cell r="R219">
            <v>2.1331247660913259E-3</v>
          </cell>
          <cell r="S219">
            <v>7.1079364617022169E-3</v>
          </cell>
          <cell r="T219">
            <v>7.6204490788948399E-3</v>
          </cell>
          <cell r="U219">
            <v>1.2090388789261983E-2</v>
          </cell>
          <cell r="V219">
            <v>1.0299191959665683E-2</v>
          </cell>
          <cell r="W219">
            <v>6.4045128129161938E-3</v>
          </cell>
          <cell r="X219">
            <v>1.3276845862792663E-2</v>
          </cell>
          <cell r="Y219">
            <v>1.3224913911366352E-2</v>
          </cell>
          <cell r="Z219">
            <v>1.9910597981077385E-2</v>
          </cell>
          <cell r="AA219">
            <v>1.6940312369264129E-2</v>
          </cell>
          <cell r="AB219">
            <v>1.5026196372429943E-2</v>
          </cell>
          <cell r="AC219">
            <v>1.4147209500266048E-2</v>
          </cell>
          <cell r="AD219">
            <v>1.169975106358416E-2</v>
          </cell>
          <cell r="AE219">
            <v>9.6083719956209269E-3</v>
          </cell>
          <cell r="AF219">
            <v>7.6278035330797633E-3</v>
          </cell>
          <cell r="AG219">
            <v>6.5003453978713793E-3</v>
          </cell>
          <cell r="AH219">
            <v>-1.8392000353084081E-3</v>
          </cell>
          <cell r="AI219">
            <v>9.0905538254513786E-3</v>
          </cell>
          <cell r="AJ219">
            <v>1.7876033933518498E-3</v>
          </cell>
          <cell r="AK219">
            <v>-4.1980561109778575E-4</v>
          </cell>
          <cell r="AL219">
            <v>-2.3820758408150539E-3</v>
          </cell>
          <cell r="AM219">
            <v>-4.4604589709400094E-3</v>
          </cell>
          <cell r="AN219">
            <v>-4.4442552795857238E-3</v>
          </cell>
          <cell r="AO219">
            <v>-5.6057495380277336E-3</v>
          </cell>
          <cell r="AP219">
            <v>-6.6027884766586969E-3</v>
          </cell>
          <cell r="AQ219">
            <v>-1.398821251483056E-2</v>
          </cell>
          <cell r="AR219">
            <v>-1.3988211750984192E-2</v>
          </cell>
          <cell r="AS219">
            <v>-1.3988211750984192E-2</v>
          </cell>
          <cell r="AT219">
            <v>-1.3988211750984192E-2</v>
          </cell>
          <cell r="AU219">
            <v>-1.3988211750984192E-2</v>
          </cell>
          <cell r="AV219">
            <v>-1.3988211750984192E-2</v>
          </cell>
          <cell r="AW219">
            <v>-1.3988211750984192E-2</v>
          </cell>
          <cell r="AX219">
            <v>-1.3988211750984192E-2</v>
          </cell>
          <cell r="AY219">
            <v>-1.3988211750984192E-2</v>
          </cell>
          <cell r="AZ219">
            <v>-1.3988211750984192E-2</v>
          </cell>
          <cell r="BA219">
            <v>-1.3988211750984192E-2</v>
          </cell>
          <cell r="BB219">
            <v>-1.3988211750984192E-2</v>
          </cell>
          <cell r="BC219">
            <v>-1.3988211750984192E-2</v>
          </cell>
          <cell r="BD219">
            <v>-1.3988211750984192E-2</v>
          </cell>
          <cell r="BE219">
            <v>-1.3988211750984192E-2</v>
          </cell>
          <cell r="BF219">
            <v>-1.3988211750984192E-2</v>
          </cell>
          <cell r="BG219">
            <v>-1.3988211750984192E-2</v>
          </cell>
          <cell r="BH219">
            <v>-1.3988211750984192E-2</v>
          </cell>
          <cell r="BI219">
            <v>-1.3988211750984192E-2</v>
          </cell>
          <cell r="BJ219">
            <v>-1.3988211750984192E-2</v>
          </cell>
        </row>
        <row r="220">
          <cell r="B220">
            <v>182</v>
          </cell>
          <cell r="C220" t="str">
            <v>Cartera Automotriz</v>
          </cell>
          <cell r="P220">
            <v>-3.2244785986688309E-3</v>
          </cell>
          <cell r="Q220">
            <v>-3.140153248987981E-3</v>
          </cell>
          <cell r="R220">
            <v>-1.8409893163732066E-3</v>
          </cell>
          <cell r="S220">
            <v>-8.8502576018217871E-4</v>
          </cell>
          <cell r="T220">
            <v>-1.0667650033409724E-3</v>
          </cell>
          <cell r="U220">
            <v>7.6110894212466119E-4</v>
          </cell>
          <cell r="V220">
            <v>-1.1128949456146817E-3</v>
          </cell>
          <cell r="W220">
            <v>-2.599242822294609E-3</v>
          </cell>
          <cell r="X220">
            <v>5.0578739839210983E-4</v>
          </cell>
          <cell r="Y220">
            <v>2.5337430934312729E-3</v>
          </cell>
          <cell r="Z220">
            <v>6.2874501062829512E-3</v>
          </cell>
          <cell r="AA220">
            <v>4.3287540961014989E-3</v>
          </cell>
          <cell r="AB220">
            <v>4.8253860219385561E-3</v>
          </cell>
          <cell r="AC220">
            <v>5.9725514349595974E-3</v>
          </cell>
          <cell r="AD220">
            <v>5.5335093242004935E-3</v>
          </cell>
          <cell r="AE220">
            <v>4.9619917534663993E-3</v>
          </cell>
          <cell r="AF220">
            <v>5.6316624567725217E-3</v>
          </cell>
          <cell r="AG220">
            <v>6.5892343419339788E-3</v>
          </cell>
          <cell r="AH220">
            <v>4.1745820493673796E-3</v>
          </cell>
          <cell r="AI220">
            <v>7.4459545627082718E-3</v>
          </cell>
          <cell r="AJ220">
            <v>6.1117013299548245E-3</v>
          </cell>
          <cell r="AK220">
            <v>4.3215743072797779E-3</v>
          </cell>
          <cell r="AL220">
            <v>4.2257259516082397E-3</v>
          </cell>
          <cell r="AM220">
            <v>3.9269131475293748E-3</v>
          </cell>
          <cell r="AN220">
            <v>3.0721402125915703E-3</v>
          </cell>
          <cell r="AO220">
            <v>2.0776762367358745E-3</v>
          </cell>
          <cell r="AP220">
            <v>1.87725607643114E-3</v>
          </cell>
          <cell r="AQ220">
            <v>-8.3979985633638593E-4</v>
          </cell>
          <cell r="AR220">
            <v>-8.3979964256286621E-4</v>
          </cell>
          <cell r="AS220">
            <v>-8.3979964256286621E-4</v>
          </cell>
          <cell r="AT220">
            <v>-8.3979964256286621E-4</v>
          </cell>
          <cell r="AU220">
            <v>-8.3979964256286621E-4</v>
          </cell>
          <cell r="AV220">
            <v>-8.3979964256286621E-4</v>
          </cell>
          <cell r="AW220">
            <v>-8.3979964256286621E-4</v>
          </cell>
          <cell r="AX220">
            <v>-8.3979964256286621E-4</v>
          </cell>
          <cell r="AY220">
            <v>-8.3979964256286621E-4</v>
          </cell>
          <cell r="AZ220">
            <v>-8.3979964256286621E-4</v>
          </cell>
          <cell r="BA220">
            <v>-8.3979964256286621E-4</v>
          </cell>
          <cell r="BB220">
            <v>-8.3979964256286621E-4</v>
          </cell>
          <cell r="BC220">
            <v>-8.3979964256286621E-4</v>
          </cell>
          <cell r="BD220">
            <v>-8.3979964256286621E-4</v>
          </cell>
          <cell r="BE220">
            <v>-8.3979964256286621E-4</v>
          </cell>
          <cell r="BF220">
            <v>-8.3979964256286621E-4</v>
          </cell>
          <cell r="BG220">
            <v>-8.3979964256286621E-4</v>
          </cell>
          <cell r="BH220">
            <v>-8.3979964256286621E-4</v>
          </cell>
          <cell r="BI220">
            <v>-8.3979964256286621E-4</v>
          </cell>
          <cell r="BJ220">
            <v>-8.3979964256286621E-4</v>
          </cell>
        </row>
        <row r="221">
          <cell r="B221">
            <v>183</v>
          </cell>
          <cell r="C221" t="str">
            <v>Cartera Consumo Otros</v>
          </cell>
          <cell r="P221">
            <v>183</v>
          </cell>
          <cell r="Q221">
            <v>3.0303030303030304E-2</v>
          </cell>
          <cell r="R221">
            <v>0</v>
          </cell>
          <cell r="S221">
            <v>0</v>
          </cell>
          <cell r="T221">
            <v>0</v>
          </cell>
          <cell r="U221">
            <v>0</v>
          </cell>
          <cell r="V221">
            <v>0</v>
          </cell>
          <cell r="W221">
            <v>0</v>
          </cell>
          <cell r="X221">
            <v>0</v>
          </cell>
          <cell r="Y221">
            <v>0</v>
          </cell>
          <cell r="Z221">
            <v>3.2258064516129031E-2</v>
          </cell>
          <cell r="AA221">
            <v>3.2258063554763794E-2</v>
          </cell>
          <cell r="AB221">
            <v>1.032258064516129</v>
          </cell>
          <cell r="AC221">
            <v>-3.0303030303030304E-2</v>
          </cell>
          <cell r="AD221">
            <v>0</v>
          </cell>
          <cell r="AE221">
            <v>0</v>
          </cell>
          <cell r="AF221">
            <v>0</v>
          </cell>
          <cell r="AG221">
            <v>-1</v>
          </cell>
          <cell r="AH221">
            <v>-1</v>
          </cell>
          <cell r="AI221">
            <v>-1</v>
          </cell>
          <cell r="AJ221">
            <v>0</v>
          </cell>
          <cell r="AK221">
            <v>0</v>
          </cell>
          <cell r="AL221">
            <v>-6.6666666666666666E-2</v>
          </cell>
          <cell r="AM221">
            <v>-3.0303030303030304E-2</v>
          </cell>
          <cell r="AN221">
            <v>-1</v>
          </cell>
          <cell r="AO221">
            <v>-1</v>
          </cell>
          <cell r="AP221">
            <v>-1</v>
          </cell>
          <cell r="AQ221">
            <v>-1</v>
          </cell>
          <cell r="AR221">
            <v>-1</v>
          </cell>
          <cell r="AS221">
            <v>-1</v>
          </cell>
          <cell r="AT221">
            <v>-1</v>
          </cell>
          <cell r="AU221">
            <v>-1</v>
          </cell>
          <cell r="AV221">
            <v>-1</v>
          </cell>
          <cell r="AW221">
            <v>-1</v>
          </cell>
          <cell r="AX221">
            <v>-1</v>
          </cell>
          <cell r="AY221">
            <v>-1</v>
          </cell>
          <cell r="AZ221">
            <v>-1</v>
          </cell>
          <cell r="BA221">
            <v>-1</v>
          </cell>
          <cell r="BB221">
            <v>-1</v>
          </cell>
          <cell r="BC221">
            <v>-1</v>
          </cell>
          <cell r="BD221">
            <v>-1</v>
          </cell>
          <cell r="BE221">
            <v>-1</v>
          </cell>
          <cell r="BF221">
            <v>-1</v>
          </cell>
          <cell r="BG221">
            <v>-1</v>
          </cell>
          <cell r="BH221">
            <v>-1</v>
          </cell>
          <cell r="BI221">
            <v>-1</v>
          </cell>
          <cell r="BJ221">
            <v>-1</v>
          </cell>
        </row>
        <row r="222">
          <cell r="B222">
            <v>184</v>
          </cell>
          <cell r="C222" t="str">
            <v>Cartera Vivienda</v>
          </cell>
          <cell r="P222">
            <v>8.9754337879333068E-3</v>
          </cell>
          <cell r="Q222">
            <v>1.0345681677371238E-2</v>
          </cell>
          <cell r="R222">
            <v>9.6592423917948034E-3</v>
          </cell>
          <cell r="S222">
            <v>8.2083140689795039E-3</v>
          </cell>
          <cell r="T222">
            <v>8.274156578726051E-3</v>
          </cell>
          <cell r="U222">
            <v>6.5103345145442054E-3</v>
          </cell>
          <cell r="V222">
            <v>5.8051391716561068E-3</v>
          </cell>
          <cell r="W222">
            <v>4.9138287656328786E-3</v>
          </cell>
          <cell r="X222">
            <v>-7.9655324180348402E-3</v>
          </cell>
          <cell r="Y222">
            <v>-8.5052831420173933E-3</v>
          </cell>
          <cell r="Z222">
            <v>5.2161880455378201E-3</v>
          </cell>
          <cell r="AA222">
            <v>5.2670036415275109E-3</v>
          </cell>
          <cell r="AB222">
            <v>6.0924606054127417E-3</v>
          </cell>
          <cell r="AC222">
            <v>6.544225739829046E-3</v>
          </cell>
          <cell r="AD222">
            <v>8.2148246455551049E-3</v>
          </cell>
          <cell r="AE222">
            <v>7.8818352042189233E-3</v>
          </cell>
          <cell r="AF222">
            <v>9.5075239673192355E-3</v>
          </cell>
          <cell r="AG222">
            <v>9.2834847976656018E-3</v>
          </cell>
          <cell r="AH222">
            <v>8.2498889452419927E-3</v>
          </cell>
          <cell r="AI222">
            <v>8.0475778606926077E-3</v>
          </cell>
          <cell r="AJ222">
            <v>1.9473106592555543E-2</v>
          </cell>
          <cell r="AK222">
            <v>1.7070172814250266E-2</v>
          </cell>
          <cell r="AL222">
            <v>1.248685543874626E-2</v>
          </cell>
          <cell r="AM222">
            <v>1.0465347317628527E-2</v>
          </cell>
          <cell r="AN222">
            <v>8.1572482749269759E-3</v>
          </cell>
          <cell r="AO222">
            <v>6.148334678279431E-3</v>
          </cell>
          <cell r="AP222">
            <v>4.601750219504222E-3</v>
          </cell>
          <cell r="AQ222">
            <v>3.4508613693941398E-3</v>
          </cell>
          <cell r="AR222">
            <v>3.4508612006902695E-3</v>
          </cell>
          <cell r="AS222">
            <v>3.4508612006902695E-3</v>
          </cell>
          <cell r="AT222">
            <v>3.4508612006902695E-3</v>
          </cell>
          <cell r="AU222">
            <v>3.4508612006902695E-3</v>
          </cell>
          <cell r="AV222">
            <v>3.4508612006902695E-3</v>
          </cell>
          <cell r="AW222">
            <v>3.4508612006902695E-3</v>
          </cell>
          <cell r="AX222">
            <v>3.4508612006902695E-3</v>
          </cell>
          <cell r="AY222">
            <v>3.4508612006902695E-3</v>
          </cell>
          <cell r="AZ222">
            <v>3.4508612006902695E-3</v>
          </cell>
          <cell r="BA222">
            <v>3.4508612006902695E-3</v>
          </cell>
          <cell r="BB222">
            <v>3.4508612006902695E-3</v>
          </cell>
          <cell r="BC222">
            <v>3.4508612006902695E-3</v>
          </cell>
          <cell r="BD222">
            <v>3.4508612006902695E-3</v>
          </cell>
          <cell r="BE222">
            <v>3.4508612006902695E-3</v>
          </cell>
          <cell r="BF222">
            <v>3.4508612006902695E-3</v>
          </cell>
          <cell r="BG222">
            <v>3.4508612006902695E-3</v>
          </cell>
          <cell r="BH222">
            <v>3.4508612006902695E-3</v>
          </cell>
          <cell r="BI222">
            <v>3.4508612006902695E-3</v>
          </cell>
          <cell r="BJ222">
            <v>3.4508612006902695E-3</v>
          </cell>
        </row>
        <row r="223">
          <cell r="B223">
            <v>185</v>
          </cell>
          <cell r="C223" t="str">
            <v>Media y Residencial</v>
          </cell>
          <cell r="P223">
            <v>9.2541206360627695E-3</v>
          </cell>
          <cell r="Q223">
            <v>1.0110832072962039E-2</v>
          </cell>
          <cell r="R223">
            <v>9.3849405448373294E-3</v>
          </cell>
          <cell r="S223">
            <v>7.3554051273101925E-3</v>
          </cell>
          <cell r="T223">
            <v>7.2275883802640772E-3</v>
          </cell>
          <cell r="U223">
            <v>5.4697015945263452E-3</v>
          </cell>
          <cell r="V223">
            <v>4.4009883332276206E-3</v>
          </cell>
          <cell r="W223">
            <v>2.6722009711895728E-3</v>
          </cell>
          <cell r="X223">
            <v>-9.3497703956661807E-3</v>
          </cell>
          <cell r="Y223">
            <v>-1.0187329857895992E-2</v>
          </cell>
          <cell r="Z223">
            <v>2.098624089945475E-3</v>
          </cell>
          <cell r="AA223">
            <v>2.0113612783161511E-3</v>
          </cell>
          <cell r="AB223">
            <v>3.1545210250687114E-3</v>
          </cell>
          <cell r="AC223">
            <v>3.9799254930314998E-3</v>
          </cell>
          <cell r="AD223">
            <v>5.8112522415584289E-3</v>
          </cell>
          <cell r="AE223">
            <v>6.1714319556115046E-3</v>
          </cell>
          <cell r="AF223">
            <v>8.157606221827228E-3</v>
          </cell>
          <cell r="AG223">
            <v>8.1950935930458421E-3</v>
          </cell>
          <cell r="AH223">
            <v>7.4662814534975849E-3</v>
          </cell>
          <cell r="AI223">
            <v>7.8823872462963768E-3</v>
          </cell>
          <cell r="AJ223">
            <v>1.8188538008339965E-2</v>
          </cell>
          <cell r="AK223">
            <v>1.609055889644842E-2</v>
          </cell>
          <cell r="AL223">
            <v>1.1871989358520518E-2</v>
          </cell>
          <cell r="AM223">
            <v>9.8209224052676486E-3</v>
          </cell>
          <cell r="AN223">
            <v>8.9923772947586716E-3</v>
          </cell>
          <cell r="AO223">
            <v>7.1304254511108389E-3</v>
          </cell>
          <cell r="AP223">
            <v>5.8596913409443702E-3</v>
          </cell>
          <cell r="AQ223">
            <v>4.8088898375333658E-3</v>
          </cell>
          <cell r="AR223">
            <v>4.8088878393173218E-3</v>
          </cell>
          <cell r="AS223">
            <v>4.8088878393173218E-3</v>
          </cell>
          <cell r="AT223">
            <v>4.8088878393173218E-3</v>
          </cell>
          <cell r="AU223">
            <v>4.8088878393173218E-3</v>
          </cell>
          <cell r="AV223">
            <v>4.8088878393173218E-3</v>
          </cell>
          <cell r="AW223">
            <v>4.8088878393173218E-3</v>
          </cell>
          <cell r="AX223">
            <v>4.8088878393173218E-3</v>
          </cell>
          <cell r="AY223">
            <v>4.8088878393173218E-3</v>
          </cell>
          <cell r="AZ223">
            <v>4.8088878393173218E-3</v>
          </cell>
          <cell r="BA223">
            <v>4.8088878393173218E-3</v>
          </cell>
          <cell r="BB223">
            <v>4.8088878393173218E-3</v>
          </cell>
          <cell r="BC223">
            <v>4.8088878393173218E-3</v>
          </cell>
          <cell r="BD223">
            <v>4.8088878393173218E-3</v>
          </cell>
          <cell r="BE223">
            <v>4.8088878393173218E-3</v>
          </cell>
          <cell r="BF223">
            <v>4.8088878393173218E-3</v>
          </cell>
          <cell r="BG223">
            <v>4.8088878393173218E-3</v>
          </cell>
          <cell r="BH223">
            <v>4.8088878393173218E-3</v>
          </cell>
          <cell r="BI223">
            <v>4.8088878393173218E-3</v>
          </cell>
          <cell r="BJ223">
            <v>4.8088878393173218E-3</v>
          </cell>
        </row>
        <row r="224">
          <cell r="B224">
            <v>186</v>
          </cell>
          <cell r="C224" t="str">
            <v>De Interés Social</v>
          </cell>
          <cell r="P224">
            <v>1.0473449539125268E-2</v>
          </cell>
          <cell r="Q224">
            <v>1.5083379498496141E-2</v>
          </cell>
          <cell r="R224">
            <v>1.5050895022661527E-2</v>
          </cell>
          <cell r="S224">
            <v>1.7499355185635612E-2</v>
          </cell>
          <cell r="T224">
            <v>1.9287789984410122E-2</v>
          </cell>
          <cell r="U224">
            <v>1.8101544844232792E-2</v>
          </cell>
          <cell r="V224">
            <v>2.0074347360770475E-2</v>
          </cell>
          <cell r="W224">
            <v>2.4530720935218672E-2</v>
          </cell>
          <cell r="X224">
            <v>5.9063255222597255E-3</v>
          </cell>
          <cell r="Y224">
            <v>7.5947121024599745E-3</v>
          </cell>
          <cell r="Z224">
            <v>2.9982111590347561E-2</v>
          </cell>
          <cell r="AA224">
            <v>3.1002583881509567E-2</v>
          </cell>
          <cell r="AB224">
            <v>3.0292456657780367E-2</v>
          </cell>
          <cell r="AC224">
            <v>2.8808117584789586E-2</v>
          </cell>
          <cell r="AD224">
            <v>3.0069909691045019E-2</v>
          </cell>
          <cell r="AE224">
            <v>2.565356913654214E-2</v>
          </cell>
          <cell r="AF224">
            <v>2.4483791449869438E-2</v>
          </cell>
          <cell r="AG224">
            <v>2.2860834352318685E-2</v>
          </cell>
          <cell r="AH224">
            <v>2.0031807423930709E-2</v>
          </cell>
          <cell r="AI224">
            <v>1.5746836755062374E-2</v>
          </cell>
          <cell r="AJ224">
            <v>3.4731266616362041E-2</v>
          </cell>
          <cell r="AK224">
            <v>3.039885062034732E-2</v>
          </cell>
          <cell r="AL224">
            <v>2.330505421096557E-2</v>
          </cell>
          <cell r="AM224">
            <v>2.1841262030551423E-2</v>
          </cell>
          <cell r="AN224">
            <v>8.0729272915564115E-3</v>
          </cell>
          <cell r="AO224">
            <v>5.0984623394799561E-3</v>
          </cell>
          <cell r="AP224">
            <v>1.3496032956573784E-3</v>
          </cell>
          <cell r="AQ224">
            <v>-7.648970203537192E-4</v>
          </cell>
          <cell r="AR224">
            <v>-7.6489662751555443E-4</v>
          </cell>
          <cell r="AS224">
            <v>-7.6489662751555443E-4</v>
          </cell>
          <cell r="AT224">
            <v>-7.6489662751555443E-4</v>
          </cell>
          <cell r="AU224">
            <v>-7.6489662751555443E-4</v>
          </cell>
          <cell r="AV224">
            <v>-7.6489662751555443E-4</v>
          </cell>
          <cell r="AW224">
            <v>-7.6489662751555443E-4</v>
          </cell>
          <cell r="AX224">
            <v>-7.6489662751555443E-4</v>
          </cell>
          <cell r="AY224">
            <v>-7.6489662751555443E-4</v>
          </cell>
          <cell r="AZ224">
            <v>-7.6489662751555443E-4</v>
          </cell>
          <cell r="BA224">
            <v>-7.6489662751555443E-4</v>
          </cell>
          <cell r="BB224">
            <v>-7.6489662751555443E-4</v>
          </cell>
          <cell r="BC224">
            <v>-7.6489662751555443E-4</v>
          </cell>
          <cell r="BD224">
            <v>-7.6489662751555443E-4</v>
          </cell>
          <cell r="BE224">
            <v>-7.6489662751555443E-4</v>
          </cell>
          <cell r="BF224">
            <v>-7.6489662751555443E-4</v>
          </cell>
          <cell r="BG224">
            <v>-7.6489662751555443E-4</v>
          </cell>
          <cell r="BH224">
            <v>-7.6489662751555443E-4</v>
          </cell>
          <cell r="BI224">
            <v>-7.6489662751555443E-4</v>
          </cell>
          <cell r="BJ224">
            <v>-7.6489662751555443E-4</v>
          </cell>
        </row>
        <row r="226">
          <cell r="B226" t="str">
            <v>IMORA (%)</v>
          </cell>
        </row>
        <row r="227">
          <cell r="B227">
            <v>187</v>
          </cell>
          <cell r="C227" t="str">
            <v>Cartera de Crédito Total</v>
          </cell>
          <cell r="P227">
            <v>5.957345800852086E-2</v>
          </cell>
          <cell r="Q227">
            <v>5.9846789041642826E-2</v>
          </cell>
          <cell r="R227">
            <v>6.0628551912219983E-2</v>
          </cell>
          <cell r="S227">
            <v>6.1083360143726208E-2</v>
          </cell>
          <cell r="T227">
            <v>6.1002639105122082E-2</v>
          </cell>
          <cell r="U227">
            <v>6.1461251744806357E-2</v>
          </cell>
          <cell r="V227">
            <v>6.2121784389525099E-2</v>
          </cell>
          <cell r="W227">
            <v>6.1221482222106188E-2</v>
          </cell>
          <cell r="X227">
            <v>6.1882965838598647E-2</v>
          </cell>
          <cell r="Y227">
            <v>6.2085368841693793E-2</v>
          </cell>
          <cell r="Z227">
            <v>5.9818557217724527E-2</v>
          </cell>
          <cell r="AA227">
            <v>3.4855305300319703E-3</v>
          </cell>
          <cell r="AB227">
            <v>2.9713335788971451E-3</v>
          </cell>
          <cell r="AC227">
            <v>4.0970811563689341E-3</v>
          </cell>
          <cell r="AD227">
            <v>5.1696125985559171E-3</v>
          </cell>
          <cell r="AE227">
            <v>7.626395700153589E-3</v>
          </cell>
          <cell r="AF227">
            <v>6.1278365697042605E-3</v>
          </cell>
          <cell r="AG227">
            <v>7.5474114994867406E-3</v>
          </cell>
          <cell r="AH227">
            <v>5.8367673133783923E-3</v>
          </cell>
          <cell r="AI227">
            <v>9.0877236372441383E-3</v>
          </cell>
          <cell r="AJ227">
            <v>7.0828016684599815E-3</v>
          </cell>
          <cell r="AK227">
            <v>5.3698621865374344E-3</v>
          </cell>
          <cell r="AL227">
            <v>5.464895325018107E-3</v>
          </cell>
          <cell r="AM227">
            <v>3.3322071903226572E-3</v>
          </cell>
          <cell r="AN227">
            <v>2.6229572106681448E-3</v>
          </cell>
          <cell r="AO227">
            <v>1.0083133153225149E-3</v>
          </cell>
          <cell r="AP227">
            <v>-1.0385819671468177E-3</v>
          </cell>
          <cell r="AQ227">
            <v>-4.228788104919487E-3</v>
          </cell>
          <cell r="AR227">
            <v>0.93286952432517367</v>
          </cell>
          <cell r="AS227">
            <v>0.93099133675570689</v>
          </cell>
          <cell r="AT227">
            <v>0.93204144829709645</v>
          </cell>
          <cell r="AU227">
            <v>0.9296907941406497</v>
          </cell>
          <cell r="AV227">
            <v>0.93103423249294137</v>
          </cell>
          <cell r="AW227">
            <v>0.93254476897176874</v>
          </cell>
          <cell r="AX227">
            <v>0.93471654745725741</v>
          </cell>
          <cell r="AY227">
            <v>0.9343421816384182</v>
          </cell>
          <cell r="AZ227">
            <v>0.93483225120191382</v>
          </cell>
          <cell r="BA227">
            <v>0.93504781648666568</v>
          </cell>
          <cell r="BB227">
            <v>0.93524041745637088</v>
          </cell>
          <cell r="BC227">
            <v>0.93551903226103972</v>
          </cell>
          <cell r="BD227">
            <v>0</v>
          </cell>
          <cell r="BE227">
            <v>0</v>
          </cell>
          <cell r="BF227">
            <v>0</v>
          </cell>
          <cell r="BG227">
            <v>0</v>
          </cell>
          <cell r="BH227">
            <v>0</v>
          </cell>
          <cell r="BI227">
            <v>0</v>
          </cell>
          <cell r="BJ227">
            <v>0</v>
          </cell>
        </row>
        <row r="228">
          <cell r="B228">
            <v>188</v>
          </cell>
          <cell r="C228" t="str">
            <v>Cartera Comercial</v>
          </cell>
          <cell r="P228">
            <v>3.0778765587998594E-2</v>
          </cell>
          <cell r="Q228">
            <v>3.0619029768434183E-2</v>
          </cell>
          <cell r="R228">
            <v>3.1388775510452091E-2</v>
          </cell>
          <cell r="S228">
            <v>3.1110242884905989E-2</v>
          </cell>
          <cell r="T228">
            <v>3.0276550374296919E-2</v>
          </cell>
          <cell r="U228">
            <v>2.956919299179564E-2</v>
          </cell>
          <cell r="V228">
            <v>2.9476729355454402E-2</v>
          </cell>
          <cell r="W228">
            <v>2.7636880955284222E-2</v>
          </cell>
          <cell r="X228">
            <v>2.7492358422634387E-2</v>
          </cell>
          <cell r="Y228">
            <v>2.7371371682651333E-2</v>
          </cell>
          <cell r="Z228">
            <v>2.4427221746665673E-2</v>
          </cell>
          <cell r="AA228">
            <v>-2.9166444501492819E-3</v>
          </cell>
          <cell r="AB228">
            <v>-4.0449085388396706E-3</v>
          </cell>
          <cell r="AC228">
            <v>-3.7806400357351666E-3</v>
          </cell>
          <cell r="AD228">
            <v>-2.5624017177240978E-3</v>
          </cell>
          <cell r="AE228">
            <v>3.5062864162586568E-4</v>
          </cell>
          <cell r="AF228">
            <v>-3.1851744565232418E-3</v>
          </cell>
          <cell r="AG228">
            <v>-3.963641418400117E-4</v>
          </cell>
          <cell r="AH228">
            <v>-8.0101255772334345E-4</v>
          </cell>
          <cell r="AI228">
            <v>5.5368406113258731E-4</v>
          </cell>
          <cell r="AJ228">
            <v>1.4093196561246885E-4</v>
          </cell>
          <cell r="AK228">
            <v>-1.1996751023223354E-3</v>
          </cell>
          <cell r="AL228">
            <v>-1.2960630319405024E-3</v>
          </cell>
          <cell r="AM228">
            <v>-3.9852838885220641E-3</v>
          </cell>
          <cell r="AN228">
            <v>-4.2364717660099208E-3</v>
          </cell>
          <cell r="AO228">
            <v>-5.7925222805629457E-3</v>
          </cell>
          <cell r="AP228">
            <v>-8.7704568741363911E-3</v>
          </cell>
          <cell r="AQ228">
            <v>-1.2092177924105239E-2</v>
          </cell>
          <cell r="AR228">
            <v>0.97290862408222634</v>
          </cell>
          <cell r="AS228">
            <v>0.97082717115004435</v>
          </cell>
          <cell r="AT228">
            <v>0.97132428320226893</v>
          </cell>
          <cell r="AU228">
            <v>0.97180943498358319</v>
          </cell>
          <cell r="AV228">
            <v>0.9723667096117532</v>
          </cell>
          <cell r="AW228">
            <v>0.97382830341967097</v>
          </cell>
          <cell r="AX228">
            <v>0.97686884128527485</v>
          </cell>
          <cell r="AY228">
            <v>0.97696270528429685</v>
          </cell>
          <cell r="AZ228">
            <v>0.97750261471685096</v>
          </cell>
          <cell r="BA228">
            <v>0.9789541325478639</v>
          </cell>
          <cell r="BB228">
            <v>0.97994408308140835</v>
          </cell>
          <cell r="BC228">
            <v>0.98063130639757334</v>
          </cell>
          <cell r="BD228">
            <v>0</v>
          </cell>
          <cell r="BE228">
            <v>0</v>
          </cell>
          <cell r="BF228">
            <v>0</v>
          </cell>
          <cell r="BG228">
            <v>0</v>
          </cell>
          <cell r="BH228">
            <v>0</v>
          </cell>
          <cell r="BI228">
            <v>0</v>
          </cell>
          <cell r="BJ228">
            <v>0</v>
          </cell>
        </row>
        <row r="229">
          <cell r="B229">
            <v>189</v>
          </cell>
          <cell r="C229" t="str">
            <v>Cartera Empresas</v>
          </cell>
          <cell r="P229">
            <v>4.4795412169113973E-2</v>
          </cell>
          <cell r="Q229">
            <v>4.4635981970403082E-2</v>
          </cell>
          <cell r="R229">
            <v>4.5601855143657818E-2</v>
          </cell>
          <cell r="S229">
            <v>4.3670954281714608E-2</v>
          </cell>
          <cell r="T229">
            <v>4.2860500273736848E-2</v>
          </cell>
          <cell r="U229">
            <v>4.1542562906844757E-2</v>
          </cell>
          <cell r="V229">
            <v>4.0718225030078554E-2</v>
          </cell>
          <cell r="W229">
            <v>3.8145932316335181E-2</v>
          </cell>
          <cell r="X229">
            <v>3.7449614997740993E-2</v>
          </cell>
          <cell r="Y229">
            <v>3.7072824844485548E-2</v>
          </cell>
          <cell r="Z229">
            <v>3.3268022655634215E-2</v>
          </cell>
          <cell r="AA229">
            <v>-6.2428827998099734E-3</v>
          </cell>
          <cell r="AB229">
            <v>-7.7393806700791073E-3</v>
          </cell>
          <cell r="AC229">
            <v>-6.8327983066392289E-3</v>
          </cell>
          <cell r="AD229">
            <v>-5.6807980481960313E-3</v>
          </cell>
          <cell r="AE229">
            <v>-2.9025066905197933E-4</v>
          </cell>
          <cell r="AF229">
            <v>-5.4669585971224705E-3</v>
          </cell>
          <cell r="AG229">
            <v>-2.0878866645363051E-3</v>
          </cell>
          <cell r="AH229">
            <v>-1.3982822897435909E-3</v>
          </cell>
          <cell r="AI229">
            <v>1.2545306720160784E-3</v>
          </cell>
          <cell r="AJ229">
            <v>1.0390312139857694E-3</v>
          </cell>
          <cell r="AK229">
            <v>-1.0454581351752798E-3</v>
          </cell>
          <cell r="AL229">
            <v>-1.7358125282371101E-3</v>
          </cell>
          <cell r="AM229">
            <v>-6.0174195028409386E-3</v>
          </cell>
          <cell r="AN229">
            <v>-6.676029960049689E-3</v>
          </cell>
          <cell r="AO229">
            <v>-9.1350409116522542E-3</v>
          </cell>
          <cell r="AP229">
            <v>-1.251785251936368E-2</v>
          </cell>
          <cell r="AQ229">
            <v>-1.7046903190390129E-2</v>
          </cell>
          <cell r="AR229">
            <v>0.96260645832338565</v>
          </cell>
          <cell r="AS229">
            <v>0.96054532375769153</v>
          </cell>
          <cell r="AT229">
            <v>0.96068005725966499</v>
          </cell>
          <cell r="AU229">
            <v>0.96059953701164869</v>
          </cell>
          <cell r="AV229">
            <v>0.96151135378827324</v>
          </cell>
          <cell r="AW229">
            <v>0.96397263329068972</v>
          </cell>
          <cell r="AX229">
            <v>0.96846778987260285</v>
          </cell>
          <cell r="AY229">
            <v>0.96867960995681957</v>
          </cell>
          <cell r="AZ229">
            <v>0.96961999846101488</v>
          </cell>
          <cell r="BA229">
            <v>0.9713318572478884</v>
          </cell>
          <cell r="BB229">
            <v>0.97259679542390187</v>
          </cell>
          <cell r="BC229">
            <v>0.97366619957772749</v>
          </cell>
          <cell r="BD229">
            <v>0</v>
          </cell>
          <cell r="BE229">
            <v>0</v>
          </cell>
          <cell r="BF229">
            <v>0</v>
          </cell>
          <cell r="BG229">
            <v>0</v>
          </cell>
          <cell r="BH229">
            <v>0</v>
          </cell>
          <cell r="BI229">
            <v>0</v>
          </cell>
          <cell r="BJ229">
            <v>0</v>
          </cell>
        </row>
        <row r="230">
          <cell r="B230">
            <v>190</v>
          </cell>
          <cell r="C230" t="str">
            <v>Cartera Entidades Financieras</v>
          </cell>
          <cell r="P230">
            <v>2.2767288891382267E-4</v>
          </cell>
          <cell r="Q230">
            <v>1.1936577166323833E-4</v>
          </cell>
          <cell r="R230">
            <v>1.3060603777233904E-4</v>
          </cell>
          <cell r="S230">
            <v>1.3516041453180932E-4</v>
          </cell>
          <cell r="T230">
            <v>9.1616650461944968E-4</v>
          </cell>
          <cell r="U230">
            <v>1.7753834632086679E-4</v>
          </cell>
          <cell r="V230">
            <v>4.1129248599096205E-4</v>
          </cell>
          <cell r="W230">
            <v>3.0760726178908036E-3</v>
          </cell>
          <cell r="X230">
            <v>3.3698594702488947E-3</v>
          </cell>
          <cell r="Y230">
            <v>5.5363703438050769E-3</v>
          </cell>
          <cell r="Z230">
            <v>5.7042000953118647E-3</v>
          </cell>
          <cell r="AA230">
            <v>6.0057525645578185E-3</v>
          </cell>
          <cell r="AB230">
            <v>5.3580777746724609E-3</v>
          </cell>
          <cell r="AC230">
            <v>4.1999859574593556E-3</v>
          </cell>
          <cell r="AD230">
            <v>6.2709183286949527E-3</v>
          </cell>
          <cell r="AE230">
            <v>5.4468841712819261E-3</v>
          </cell>
          <cell r="AF230">
            <v>3.7169423699753819E-3</v>
          </cell>
          <cell r="AG230">
            <v>4.9657162734530434E-3</v>
          </cell>
          <cell r="AH230">
            <v>4.0331693294111785E-3</v>
          </cell>
          <cell r="AI230">
            <v>2.5057967842615743E-3</v>
          </cell>
          <cell r="AJ230">
            <v>5.3773908153391999E-4</v>
          </cell>
          <cell r="AK230">
            <v>-1.6850885418872173E-3</v>
          </cell>
          <cell r="AL230">
            <v>-1.492749184177097E-3</v>
          </cell>
          <cell r="AM230">
            <v>-1.0953881000533546E-3</v>
          </cell>
          <cell r="AN230">
            <v>4.4061591619054211E-3</v>
          </cell>
          <cell r="AO230">
            <v>5.762808563930054E-3</v>
          </cell>
          <cell r="AP230">
            <v>2.5047974759658557E-3</v>
          </cell>
          <cell r="AQ230">
            <v>2.5748875932160055E-3</v>
          </cell>
          <cell r="AR230">
            <v>0.99536689112540522</v>
          </cell>
          <cell r="AS230">
            <v>0.99536657333374023</v>
          </cell>
          <cell r="AT230">
            <v>0.99536657333374023</v>
          </cell>
          <cell r="AU230">
            <v>0.99536657333374023</v>
          </cell>
          <cell r="AV230">
            <v>0.99536657333374023</v>
          </cell>
          <cell r="AW230">
            <v>0.99536657333374023</v>
          </cell>
          <cell r="AX230">
            <v>0.99536657333374023</v>
          </cell>
          <cell r="AY230">
            <v>0.99536657333374023</v>
          </cell>
          <cell r="AZ230">
            <v>0.99536657333374023</v>
          </cell>
          <cell r="BA230">
            <v>0.99536657333374023</v>
          </cell>
          <cell r="BB230">
            <v>0.99536657333374023</v>
          </cell>
          <cell r="BC230">
            <v>0.99536657333374023</v>
          </cell>
          <cell r="BD230">
            <v>0.99536657333374023</v>
          </cell>
          <cell r="BE230">
            <v>0.99536657333374023</v>
          </cell>
          <cell r="BF230">
            <v>0.99536657333374023</v>
          </cell>
          <cell r="BG230">
            <v>0.99536657333374023</v>
          </cell>
          <cell r="BH230">
            <v>0.99536657333374023</v>
          </cell>
          <cell r="BI230">
            <v>0.99536657333374023</v>
          </cell>
          <cell r="BJ230">
            <v>0.99536657333374023</v>
          </cell>
        </row>
        <row r="231">
          <cell r="B231">
            <v>191</v>
          </cell>
          <cell r="C231" t="str">
            <v>Cartera Bancarias</v>
          </cell>
          <cell r="P231">
            <v>0</v>
          </cell>
          <cell r="Q231">
            <v>0</v>
          </cell>
          <cell r="R231">
            <v>0</v>
          </cell>
          <cell r="S231">
            <v>0</v>
          </cell>
          <cell r="T231">
            <v>0</v>
          </cell>
          <cell r="U231">
            <v>0</v>
          </cell>
          <cell r="V231">
            <v>0</v>
          </cell>
          <cell r="W231">
            <v>0</v>
          </cell>
          <cell r="X231">
            <v>0</v>
          </cell>
          <cell r="Y231">
            <v>0</v>
          </cell>
          <cell r="Z231">
            <v>0</v>
          </cell>
          <cell r="AA231">
            <v>0</v>
          </cell>
          <cell r="AB231">
            <v>0</v>
          </cell>
          <cell r="AC231">
            <v>0</v>
          </cell>
          <cell r="AD231">
            <v>0</v>
          </cell>
          <cell r="AE231">
            <v>0</v>
          </cell>
          <cell r="AF231">
            <v>0</v>
          </cell>
          <cell r="AG231">
            <v>0</v>
          </cell>
          <cell r="AH231">
            <v>0</v>
          </cell>
          <cell r="AI231">
            <v>0</v>
          </cell>
          <cell r="AJ231">
            <v>0</v>
          </cell>
          <cell r="AK231">
            <v>0</v>
          </cell>
          <cell r="AL231">
            <v>0</v>
          </cell>
          <cell r="AM231">
            <v>0</v>
          </cell>
          <cell r="AN231">
            <v>0</v>
          </cell>
          <cell r="AO231">
            <v>0</v>
          </cell>
          <cell r="AP231">
            <v>0</v>
          </cell>
          <cell r="AQ231">
            <v>0</v>
          </cell>
          <cell r="AR231">
            <v>0</v>
          </cell>
          <cell r="AS231">
            <v>0</v>
          </cell>
          <cell r="AT231">
            <v>0</v>
          </cell>
          <cell r="AU231">
            <v>0</v>
          </cell>
          <cell r="AV231">
            <v>0</v>
          </cell>
          <cell r="AW231">
            <v>0</v>
          </cell>
          <cell r="AX231">
            <v>0</v>
          </cell>
          <cell r="AY231">
            <v>0</v>
          </cell>
          <cell r="AZ231">
            <v>0</v>
          </cell>
          <cell r="BA231">
            <v>0</v>
          </cell>
          <cell r="BB231">
            <v>0</v>
          </cell>
          <cell r="BC231">
            <v>0</v>
          </cell>
          <cell r="BD231">
            <v>0</v>
          </cell>
          <cell r="BE231">
            <v>0</v>
          </cell>
          <cell r="BF231">
            <v>0</v>
          </cell>
          <cell r="BG231">
            <v>0</v>
          </cell>
          <cell r="BH231">
            <v>0</v>
          </cell>
          <cell r="BI231">
            <v>0</v>
          </cell>
          <cell r="BJ231">
            <v>0</v>
          </cell>
        </row>
        <row r="232">
          <cell r="B232">
            <v>192</v>
          </cell>
          <cell r="C232" t="str">
            <v>Cartera No Bancarias</v>
          </cell>
          <cell r="P232">
            <v>0</v>
          </cell>
          <cell r="Q232">
            <v>0</v>
          </cell>
          <cell r="R232">
            <v>0</v>
          </cell>
          <cell r="S232">
            <v>0</v>
          </cell>
          <cell r="T232">
            <v>0</v>
          </cell>
          <cell r="U232">
            <v>0</v>
          </cell>
          <cell r="V232">
            <v>0</v>
          </cell>
          <cell r="W232">
            <v>0</v>
          </cell>
          <cell r="X232">
            <v>0</v>
          </cell>
          <cell r="Y232">
            <v>0</v>
          </cell>
          <cell r="Z232">
            <v>0</v>
          </cell>
          <cell r="AA232">
            <v>0</v>
          </cell>
          <cell r="AB232">
            <v>0</v>
          </cell>
          <cell r="AC232">
            <v>0</v>
          </cell>
          <cell r="AD232">
            <v>0</v>
          </cell>
          <cell r="AE232">
            <v>0</v>
          </cell>
          <cell r="AF232">
            <v>0</v>
          </cell>
          <cell r="AG232">
            <v>0</v>
          </cell>
          <cell r="AH232">
            <v>0</v>
          </cell>
          <cell r="AI232">
            <v>0</v>
          </cell>
          <cell r="AJ232">
            <v>0</v>
          </cell>
          <cell r="AK232">
            <v>0</v>
          </cell>
          <cell r="AL232">
            <v>0</v>
          </cell>
          <cell r="AM232">
            <v>0</v>
          </cell>
          <cell r="AN232">
            <v>0</v>
          </cell>
          <cell r="AO232">
            <v>0</v>
          </cell>
          <cell r="AP232">
            <v>0</v>
          </cell>
          <cell r="AQ232">
            <v>0</v>
          </cell>
          <cell r="AR232">
            <v>0</v>
          </cell>
          <cell r="AS232">
            <v>0</v>
          </cell>
          <cell r="AT232">
            <v>0</v>
          </cell>
          <cell r="AU232">
            <v>0</v>
          </cell>
          <cell r="AV232">
            <v>0</v>
          </cell>
          <cell r="AW232">
            <v>0</v>
          </cell>
          <cell r="AX232">
            <v>0</v>
          </cell>
          <cell r="AY232">
            <v>0</v>
          </cell>
          <cell r="AZ232">
            <v>0</v>
          </cell>
          <cell r="BA232">
            <v>0</v>
          </cell>
          <cell r="BB232">
            <v>0</v>
          </cell>
          <cell r="BC232">
            <v>0</v>
          </cell>
          <cell r="BD232">
            <v>0</v>
          </cell>
          <cell r="BE232">
            <v>0</v>
          </cell>
          <cell r="BF232">
            <v>0</v>
          </cell>
          <cell r="BG232">
            <v>0</v>
          </cell>
          <cell r="BH232">
            <v>0</v>
          </cell>
          <cell r="BI232">
            <v>0</v>
          </cell>
          <cell r="BJ232">
            <v>0</v>
          </cell>
        </row>
        <row r="233">
          <cell r="B233">
            <v>193</v>
          </cell>
          <cell r="C233" t="str">
            <v>Cartera Entidades Gubernamentales</v>
          </cell>
          <cell r="P233">
            <v>0</v>
          </cell>
          <cell r="Q233">
            <v>9.1678855935268499E-6</v>
          </cell>
          <cell r="R233">
            <v>2.5901938312899477E-5</v>
          </cell>
          <cell r="S233">
            <v>1.7128789240816156E-3</v>
          </cell>
          <cell r="T233">
            <v>1.7652415216111617E-3</v>
          </cell>
          <cell r="U233">
            <v>2.17130742935543E-3</v>
          </cell>
          <cell r="V233">
            <v>3.3055166947488102E-3</v>
          </cell>
          <cell r="W233">
            <v>3.6158981627095852E-3</v>
          </cell>
          <cell r="X233">
            <v>4.0726015328410997E-3</v>
          </cell>
          <cell r="Y233">
            <v>3.1174990113123336E-3</v>
          </cell>
          <cell r="Z233">
            <v>2.2455742062806152E-3</v>
          </cell>
          <cell r="AA233">
            <v>1.4248822601109748E-3</v>
          </cell>
          <cell r="AB233">
            <v>1.4165073346407531E-3</v>
          </cell>
          <cell r="AC233">
            <v>1.1955800540723784E-3</v>
          </cell>
          <cell r="AD233">
            <v>-1.9207691325623007E-5</v>
          </cell>
          <cell r="AE233">
            <v>-1.7061310258360202E-3</v>
          </cell>
          <cell r="AF233">
            <v>-1.7586081923692844E-3</v>
          </cell>
          <cell r="AG233">
            <v>-2.1644346708512259E-3</v>
          </cell>
          <cell r="AH233">
            <v>-3.2990650140818411E-3</v>
          </cell>
          <cell r="AI233">
            <v>-3.6055674913442193E-3</v>
          </cell>
          <cell r="AJ233">
            <v>-4.0574282376053435E-3</v>
          </cell>
          <cell r="AK233">
            <v>-3.0976247680440847E-3</v>
          </cell>
          <cell r="AL233">
            <v>-2.2276321771356375E-3</v>
          </cell>
          <cell r="AM233">
            <v>-1.557789872291425E-3</v>
          </cell>
          <cell r="AN233">
            <v>-1.3985700747348201E-3</v>
          </cell>
          <cell r="AO233">
            <v>-1.1873521443135071E-3</v>
          </cell>
          <cell r="AP233">
            <v>1.0624254110532355E-5</v>
          </cell>
          <cell r="AQ233">
            <v>1.0409687091504977E-5</v>
          </cell>
          <cell r="AR233">
            <v>1.0409683454781771E-5</v>
          </cell>
          <cell r="AS233">
            <v>1.0409683454781771E-5</v>
          </cell>
          <cell r="AT233">
            <v>1.0409683454781771E-5</v>
          </cell>
          <cell r="AU233">
            <v>1.0409683454781771E-5</v>
          </cell>
          <cell r="AV233">
            <v>1.0409683454781771E-5</v>
          </cell>
          <cell r="AW233">
            <v>1.0409683454781771E-5</v>
          </cell>
          <cell r="AX233">
            <v>1.0409683454781771E-5</v>
          </cell>
          <cell r="AY233">
            <v>1.0409683454781771E-5</v>
          </cell>
          <cell r="AZ233">
            <v>1.0409683454781771E-5</v>
          </cell>
          <cell r="BA233">
            <v>1.0409683454781771E-5</v>
          </cell>
          <cell r="BB233">
            <v>1.0409683454781771E-5</v>
          </cell>
          <cell r="BC233">
            <v>1.0409683454781771E-5</v>
          </cell>
          <cell r="BD233">
            <v>1.0409683454781771E-5</v>
          </cell>
          <cell r="BE233">
            <v>1.0409683454781771E-5</v>
          </cell>
          <cell r="BF233">
            <v>1.0409683454781771E-5</v>
          </cell>
          <cell r="BG233">
            <v>1.0409683454781771E-5</v>
          </cell>
          <cell r="BH233">
            <v>1.0409683454781771E-5</v>
          </cell>
          <cell r="BI233">
            <v>1.0409683454781771E-5</v>
          </cell>
          <cell r="BJ233">
            <v>1.0409683454781771E-5</v>
          </cell>
        </row>
        <row r="234">
          <cell r="B234">
            <v>194</v>
          </cell>
          <cell r="C234" t="str">
            <v>Cartera Estados y Municipios</v>
          </cell>
          <cell r="P234">
            <v>0</v>
          </cell>
          <cell r="Q234">
            <v>0</v>
          </cell>
          <cell r="R234">
            <v>0</v>
          </cell>
          <cell r="S234">
            <v>0</v>
          </cell>
          <cell r="T234">
            <v>0</v>
          </cell>
          <cell r="U234">
            <v>0</v>
          </cell>
          <cell r="V234">
            <v>0</v>
          </cell>
          <cell r="W234">
            <v>0</v>
          </cell>
          <cell r="X234">
            <v>0</v>
          </cell>
          <cell r="Y234">
            <v>0</v>
          </cell>
          <cell r="Z234">
            <v>0</v>
          </cell>
          <cell r="AA234">
            <v>0</v>
          </cell>
          <cell r="AB234">
            <v>0</v>
          </cell>
          <cell r="AC234">
            <v>0</v>
          </cell>
          <cell r="AD234">
            <v>0</v>
          </cell>
          <cell r="AE234">
            <v>0</v>
          </cell>
          <cell r="AF234">
            <v>0</v>
          </cell>
          <cell r="AG234">
            <v>0</v>
          </cell>
          <cell r="AH234">
            <v>0</v>
          </cell>
          <cell r="AI234">
            <v>0</v>
          </cell>
          <cell r="AJ234">
            <v>0</v>
          </cell>
          <cell r="AK234">
            <v>0</v>
          </cell>
          <cell r="AL234">
            <v>0</v>
          </cell>
          <cell r="AM234">
            <v>0</v>
          </cell>
          <cell r="AN234">
            <v>0</v>
          </cell>
          <cell r="AO234">
            <v>0</v>
          </cell>
          <cell r="AP234">
            <v>0</v>
          </cell>
          <cell r="AQ234">
            <v>0</v>
          </cell>
          <cell r="AR234">
            <v>0</v>
          </cell>
          <cell r="AS234">
            <v>0</v>
          </cell>
          <cell r="AT234">
            <v>0</v>
          </cell>
          <cell r="AU234">
            <v>0</v>
          </cell>
          <cell r="AV234">
            <v>0</v>
          </cell>
          <cell r="AW234">
            <v>0</v>
          </cell>
          <cell r="AX234">
            <v>0</v>
          </cell>
          <cell r="AY234">
            <v>0</v>
          </cell>
          <cell r="AZ234">
            <v>0</v>
          </cell>
          <cell r="BA234">
            <v>0</v>
          </cell>
          <cell r="BB234">
            <v>0</v>
          </cell>
          <cell r="BC234">
            <v>0</v>
          </cell>
          <cell r="BD234">
            <v>0</v>
          </cell>
          <cell r="BE234">
            <v>0</v>
          </cell>
          <cell r="BF234">
            <v>0</v>
          </cell>
          <cell r="BG234">
            <v>0</v>
          </cell>
          <cell r="BH234">
            <v>0</v>
          </cell>
          <cell r="BI234">
            <v>0</v>
          </cell>
          <cell r="BJ234">
            <v>0</v>
          </cell>
        </row>
        <row r="235">
          <cell r="B235">
            <v>195</v>
          </cell>
          <cell r="C235" t="str">
            <v>Cartera Gubernamental Otros</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cell r="AF235">
            <v>0</v>
          </cell>
          <cell r="AG235">
            <v>0</v>
          </cell>
          <cell r="AH235">
            <v>0</v>
          </cell>
          <cell r="AI235">
            <v>0</v>
          </cell>
          <cell r="AJ235">
            <v>0</v>
          </cell>
          <cell r="AK235">
            <v>0</v>
          </cell>
          <cell r="AL235">
            <v>0</v>
          </cell>
          <cell r="AM235">
            <v>0</v>
          </cell>
          <cell r="AN235">
            <v>0</v>
          </cell>
          <cell r="AO235">
            <v>0</v>
          </cell>
          <cell r="AP235">
            <v>0</v>
          </cell>
          <cell r="AQ235">
            <v>0</v>
          </cell>
          <cell r="AR235">
            <v>0</v>
          </cell>
          <cell r="AS235">
            <v>0</v>
          </cell>
          <cell r="AT235">
            <v>0</v>
          </cell>
          <cell r="AU235">
            <v>0</v>
          </cell>
          <cell r="AV235">
            <v>0</v>
          </cell>
          <cell r="AW235">
            <v>0</v>
          </cell>
          <cell r="AX235">
            <v>0</v>
          </cell>
          <cell r="AY235">
            <v>0</v>
          </cell>
          <cell r="AZ235">
            <v>0</v>
          </cell>
          <cell r="BA235">
            <v>0</v>
          </cell>
          <cell r="BB235">
            <v>0</v>
          </cell>
          <cell r="BC235">
            <v>0</v>
          </cell>
          <cell r="BD235">
            <v>0</v>
          </cell>
          <cell r="BE235">
            <v>0</v>
          </cell>
          <cell r="BF235">
            <v>0</v>
          </cell>
          <cell r="BG235">
            <v>0</v>
          </cell>
          <cell r="BH235">
            <v>0</v>
          </cell>
          <cell r="BI235">
            <v>0</v>
          </cell>
          <cell r="BJ235">
            <v>0</v>
          </cell>
        </row>
        <row r="236">
          <cell r="B236">
            <v>196</v>
          </cell>
          <cell r="C236" t="str">
            <v>Cartera Consumo</v>
          </cell>
          <cell r="P236">
            <v>0.10883114405644877</v>
          </cell>
          <cell r="Q236">
            <v>0.10976126675958732</v>
          </cell>
          <cell r="R236">
            <v>0.11084760906673843</v>
          </cell>
          <cell r="S236">
            <v>0.11455383008752462</v>
          </cell>
          <cell r="T236">
            <v>0.11346418993123578</v>
          </cell>
          <cell r="U236">
            <v>0.11522925216594677</v>
          </cell>
          <cell r="V236">
            <v>0.11538361757141931</v>
          </cell>
          <cell r="W236">
            <v>0.11433904409696434</v>
          </cell>
          <cell r="X236">
            <v>0.11770267932051484</v>
          </cell>
          <cell r="Y236">
            <v>0.11591028664283896</v>
          </cell>
          <cell r="Z236">
            <v>0.11929318793810188</v>
          </cell>
          <cell r="AA236">
            <v>1.1083034286103383E-2</v>
          </cell>
          <cell r="AB236">
            <v>1.155682552176128E-2</v>
          </cell>
          <cell r="AC236">
            <v>1.4509369371004596E-2</v>
          </cell>
          <cell r="AD236">
            <v>1.4967164293466811E-2</v>
          </cell>
          <cell r="AE236">
            <v>1.630669033310031E-2</v>
          </cell>
          <cell r="AF236">
            <v>1.828872035851023E-2</v>
          </cell>
          <cell r="AG236">
            <v>1.8044247209398998E-2</v>
          </cell>
          <cell r="AH236">
            <v>1.5744830882610875E-2</v>
          </cell>
          <cell r="AI236">
            <v>2.0616702194360501E-2</v>
          </cell>
          <cell r="AJ236">
            <v>1.8618322123548386E-2</v>
          </cell>
          <cell r="AK236">
            <v>1.7475451784573423E-2</v>
          </cell>
          <cell r="AL236">
            <v>1.5590349170900866E-2</v>
          </cell>
          <cell r="AM236">
            <v>1.49790922731068E-2</v>
          </cell>
          <cell r="AN236">
            <v>1.3065660540460877E-2</v>
          </cell>
          <cell r="AO236">
            <v>1.0225623322624555E-2</v>
          </cell>
          <cell r="AP236">
            <v>8.9772900367281749E-3</v>
          </cell>
          <cell r="AQ236">
            <v>5.6359932417961167E-3</v>
          </cell>
          <cell r="AR236">
            <v>0.86824708971025399</v>
          </cell>
          <cell r="AS236">
            <v>0.86672650062465428</v>
          </cell>
          <cell r="AT236">
            <v>0.86887155154596984</v>
          </cell>
          <cell r="AU236">
            <v>0.8650442537086751</v>
          </cell>
          <cell r="AV236">
            <v>0.86367899855593677</v>
          </cell>
          <cell r="AW236">
            <v>0.86661426157258759</v>
          </cell>
          <cell r="AX236">
            <v>0.86511646289099731</v>
          </cell>
          <cell r="AY236">
            <v>0.86469074369431531</v>
          </cell>
          <cell r="AZ236">
            <v>0.86654636988132905</v>
          </cell>
          <cell r="BA236">
            <v>0.86550374054678358</v>
          </cell>
          <cell r="BB236">
            <v>0.86520793660306661</v>
          </cell>
          <cell r="BC236">
            <v>0.86350348633757901</v>
          </cell>
          <cell r="BD236">
            <v>0</v>
          </cell>
          <cell r="BE236">
            <v>0</v>
          </cell>
          <cell r="BF236">
            <v>0</v>
          </cell>
          <cell r="BG236">
            <v>0</v>
          </cell>
          <cell r="BH236">
            <v>0</v>
          </cell>
          <cell r="BI236">
            <v>0</v>
          </cell>
          <cell r="BJ236">
            <v>0</v>
          </cell>
        </row>
        <row r="237">
          <cell r="B237">
            <v>197</v>
          </cell>
          <cell r="C237" t="str">
            <v>Cartera TDC</v>
          </cell>
          <cell r="P237">
            <v>0.13925273394097482</v>
          </cell>
          <cell r="Q237">
            <v>0.14108760522798197</v>
          </cell>
          <cell r="R237">
            <v>0.14100092869601294</v>
          </cell>
          <cell r="S237">
            <v>0.1412936280278724</v>
          </cell>
          <cell r="T237">
            <v>0.14103070904671006</v>
          </cell>
          <cell r="U237">
            <v>0.13829755943015651</v>
          </cell>
          <cell r="V237">
            <v>0.13699502193725824</v>
          </cell>
          <cell r="W237">
            <v>0.13698090037279792</v>
          </cell>
          <cell r="X237">
            <v>0.13735221434475681</v>
          </cell>
          <cell r="Y237">
            <v>0.13517016841306981</v>
          </cell>
          <cell r="Z237">
            <v>0.13458051927708256</v>
          </cell>
          <cell r="AA237">
            <v>-5.0830262835881435E-3</v>
          </cell>
          <cell r="AB237">
            <v>-2.9907811181786592E-3</v>
          </cell>
          <cell r="AC237">
            <v>5.661706533320876E-4</v>
          </cell>
          <cell r="AD237">
            <v>1.7442390103141747E-3</v>
          </cell>
          <cell r="AE237">
            <v>4.6923271466990379E-3</v>
          </cell>
          <cell r="AF237">
            <v>8.2962092775081542E-3</v>
          </cell>
          <cell r="AG237">
            <v>1.2039733732969626E-2</v>
          </cell>
          <cell r="AH237">
            <v>1.4793687145699203E-2</v>
          </cell>
          <cell r="AI237">
            <v>1.7763481614795823E-2</v>
          </cell>
          <cell r="AJ237">
            <v>2.0360310909796037E-2</v>
          </cell>
          <cell r="AK237">
            <v>2.0261514977619161E-2</v>
          </cell>
          <cell r="AL237">
            <v>1.9364624114977885E-2</v>
          </cell>
          <cell r="AM237">
            <v>2.0508081668169559E-2</v>
          </cell>
          <cell r="AN237">
            <v>2.0132567046024757E-2</v>
          </cell>
          <cell r="AO237">
            <v>1.8678517614224621E-2</v>
          </cell>
          <cell r="AP237">
            <v>1.8522187968980669E-2</v>
          </cell>
          <cell r="AQ237">
            <v>1.7924543160733553E-2</v>
          </cell>
          <cell r="AR237">
            <v>0.85067308167578182</v>
          </cell>
          <cell r="AS237">
            <v>0.84966270683687384</v>
          </cell>
          <cell r="AT237">
            <v>0.8482112909170425</v>
          </cell>
          <cell r="AU237">
            <v>0.84525561801240623</v>
          </cell>
          <cell r="AV237">
            <v>0.84228747474544718</v>
          </cell>
          <cell r="AW237">
            <v>0.84456831660931098</v>
          </cell>
          <cell r="AX237">
            <v>0.84605485660793955</v>
          </cell>
          <cell r="AY237">
            <v>0.84516098884311996</v>
          </cell>
          <cell r="AZ237">
            <v>0.84360548013117909</v>
          </cell>
          <cell r="BA237">
            <v>0.83966770650446132</v>
          </cell>
          <cell r="BB237">
            <v>0.83873264432469219</v>
          </cell>
          <cell r="BC237">
            <v>0.83608950166469498</v>
          </cell>
          <cell r="BD237">
            <v>0</v>
          </cell>
          <cell r="BE237">
            <v>0</v>
          </cell>
          <cell r="BF237">
            <v>0</v>
          </cell>
          <cell r="BG237">
            <v>0</v>
          </cell>
          <cell r="BH237">
            <v>0</v>
          </cell>
          <cell r="BI237">
            <v>0</v>
          </cell>
          <cell r="BJ237">
            <v>0</v>
          </cell>
        </row>
        <row r="238">
          <cell r="B238">
            <v>198</v>
          </cell>
          <cell r="C238" t="str">
            <v>Cartera Personales</v>
          </cell>
          <cell r="P238">
            <v>0.2257654784308947</v>
          </cell>
          <cell r="Q238">
            <v>0.23138194417285982</v>
          </cell>
          <cell r="R238">
            <v>0.23495120070351563</v>
          </cell>
          <cell r="S238">
            <v>0.26308318739958142</v>
          </cell>
          <cell r="T238">
            <v>0.26074033862979168</v>
          </cell>
          <cell r="U238">
            <v>0.27483008287589367</v>
          </cell>
          <cell r="V238">
            <v>0.28001928153953048</v>
          </cell>
          <cell r="W238">
            <v>0.2772807135281018</v>
          </cell>
          <cell r="X238">
            <v>0.28669757769230247</v>
          </cell>
          <cell r="Y238">
            <v>0.28051509821897219</v>
          </cell>
          <cell r="Z238">
            <v>0.30043838258507782</v>
          </cell>
          <cell r="AA238">
            <v>7.1817879465046253E-2</v>
          </cell>
          <cell r="AB238">
            <v>4.9819843812837356E-2</v>
          </cell>
          <cell r="AC238">
            <v>3.8918157770639533E-2</v>
          </cell>
          <cell r="AD238">
            <v>3.2089348957270974E-2</v>
          </cell>
          <cell r="AE238">
            <v>3.6537475361593241E-3</v>
          </cell>
          <cell r="AF238">
            <v>-1.1510003576400446E-2</v>
          </cell>
          <cell r="AG238">
            <v>-4.1556841755676061E-2</v>
          </cell>
          <cell r="AH238">
            <v>-7.257481102503141E-2</v>
          </cell>
          <cell r="AI238">
            <v>-7.4913439944326254E-2</v>
          </cell>
          <cell r="AJ238">
            <v>-9.9178325013181801E-2</v>
          </cell>
          <cell r="AK238">
            <v>-0.11505209467722069</v>
          </cell>
          <cell r="AL238">
            <v>-0.13835708565221483</v>
          </cell>
          <cell r="AM238">
            <v>-0.12466305918819226</v>
          </cell>
          <cell r="AN238">
            <v>-0.11039537175607123</v>
          </cell>
          <cell r="AO238">
            <v>-0.10631734955968122</v>
          </cell>
          <cell r="AP238">
            <v>-0.10291227378919957</v>
          </cell>
          <cell r="AQ238">
            <v>-9.8955362042385475E-2</v>
          </cell>
          <cell r="AR238">
            <v>0.75076966494660879</v>
          </cell>
          <cell r="AS238">
            <v>0.76672675887978237</v>
          </cell>
          <cell r="AT238">
            <v>0.7925555294855009</v>
          </cell>
          <cell r="AU238">
            <v>0.7976327264162244</v>
          </cell>
          <cell r="AV238">
            <v>0.81248074732087927</v>
          </cell>
          <cell r="AW238">
            <v>0.83453699645824853</v>
          </cell>
          <cell r="AX238">
            <v>0.83791870306713701</v>
          </cell>
          <cell r="AY238">
            <v>0.83082106869781591</v>
          </cell>
          <cell r="AZ238">
            <v>0.83481004951233917</v>
          </cell>
          <cell r="BA238">
            <v>0.8360172476161819</v>
          </cell>
          <cell r="BB238">
            <v>0.83587172412841293</v>
          </cell>
          <cell r="BC238">
            <v>0.83221842710664473</v>
          </cell>
          <cell r="BD238">
            <v>0</v>
          </cell>
          <cell r="BE238">
            <v>0</v>
          </cell>
          <cell r="BF238">
            <v>0</v>
          </cell>
          <cell r="BG238">
            <v>0</v>
          </cell>
          <cell r="BH238">
            <v>0</v>
          </cell>
          <cell r="BI238">
            <v>0</v>
          </cell>
          <cell r="BJ238">
            <v>0</v>
          </cell>
        </row>
        <row r="239">
          <cell r="B239">
            <v>199</v>
          </cell>
          <cell r="C239" t="str">
            <v>Cartera Nómina</v>
          </cell>
          <cell r="P239">
            <v>2.5674119683914857E-2</v>
          </cell>
          <cell r="Q239">
            <v>2.4385754806101462E-2</v>
          </cell>
          <cell r="R239">
            <v>2.7598019782684075E-2</v>
          </cell>
          <cell r="S239">
            <v>3.7065542344268287E-2</v>
          </cell>
          <cell r="T239">
            <v>3.4770064165567223E-2</v>
          </cell>
          <cell r="U239">
            <v>4.2315084515514037E-2</v>
          </cell>
          <cell r="V239">
            <v>4.3206020718264751E-2</v>
          </cell>
          <cell r="W239">
            <v>3.8052763356659754E-2</v>
          </cell>
          <cell r="X239">
            <v>4.4884080595645706E-2</v>
          </cell>
          <cell r="Y239">
            <v>4.2391825144771557E-2</v>
          </cell>
          <cell r="Z239">
            <v>4.988683052668913E-2</v>
          </cell>
          <cell r="AA239">
            <v>3.3535910601548639E-2</v>
          </cell>
          <cell r="AB239">
            <v>4.3133696650609933E-2</v>
          </cell>
          <cell r="AC239">
            <v>5.1785314648188335E-2</v>
          </cell>
          <cell r="AD239">
            <v>5.5185014993859263E-2</v>
          </cell>
          <cell r="AE239">
            <v>6.1764814315729041E-2</v>
          </cell>
          <cell r="AF239">
            <v>6.7829947768789228E-2</v>
          </cell>
          <cell r="AG239">
            <v>6.7766866628162864E-2</v>
          </cell>
          <cell r="AH239">
            <v>6.5558941643755739E-2</v>
          </cell>
          <cell r="AI239">
            <v>8.1807847102311648E-2</v>
          </cell>
          <cell r="AJ239">
            <v>7.9815661118450246E-2</v>
          </cell>
          <cell r="AK239">
            <v>8.3342261298459758E-2</v>
          </cell>
          <cell r="AL239">
            <v>8.7652365663375226E-2</v>
          </cell>
          <cell r="AM239">
            <v>7.1363488001803727E-2</v>
          </cell>
          <cell r="AN239">
            <v>5.4653133848870994E-2</v>
          </cell>
          <cell r="AO239">
            <v>4.287943421907689E-2</v>
          </cell>
          <cell r="AP239">
            <v>3.3888381883965174E-2</v>
          </cell>
          <cell r="AQ239">
            <v>1.7133656363915867E-2</v>
          </cell>
          <cell r="AR239">
            <v>0.89739998806564358</v>
          </cell>
          <cell r="AS239">
            <v>0.88991804885632309</v>
          </cell>
          <cell r="AT239">
            <v>0.89123503763797951</v>
          </cell>
          <cell r="AU239">
            <v>0.88013938954102855</v>
          </cell>
          <cell r="AV239">
            <v>0.87530025828590408</v>
          </cell>
          <cell r="AW239">
            <v>0.87426591355676875</v>
          </cell>
          <cell r="AX239">
            <v>0.86246080380993562</v>
          </cell>
          <cell r="AY239">
            <v>0.86587927008261278</v>
          </cell>
          <cell r="AZ239">
            <v>0.87653904981660424</v>
          </cell>
          <cell r="BA239">
            <v>0.88094949632663333</v>
          </cell>
          <cell r="BB239">
            <v>0.88332858333949149</v>
          </cell>
          <cell r="BC239">
            <v>0.88403598697608676</v>
          </cell>
          <cell r="BD239">
            <v>0</v>
          </cell>
          <cell r="BE239">
            <v>0</v>
          </cell>
          <cell r="BF239">
            <v>0</v>
          </cell>
          <cell r="BG239">
            <v>0</v>
          </cell>
          <cell r="BH239">
            <v>0</v>
          </cell>
          <cell r="BI239">
            <v>0</v>
          </cell>
          <cell r="BJ239">
            <v>0</v>
          </cell>
        </row>
        <row r="240">
          <cell r="B240">
            <v>200</v>
          </cell>
          <cell r="C240" t="str">
            <v>Cartera Automotriz</v>
          </cell>
          <cell r="P240">
            <v>2.2192772130101283E-2</v>
          </cell>
          <cell r="Q240">
            <v>2.1972260524642611E-2</v>
          </cell>
          <cell r="R240">
            <v>2.3031439367654775E-2</v>
          </cell>
          <cell r="S240">
            <v>2.5989153659672103E-2</v>
          </cell>
          <cell r="T240">
            <v>2.3922034299979519E-2</v>
          </cell>
          <cell r="U240">
            <v>2.634109640843732E-2</v>
          </cell>
          <cell r="V240">
            <v>2.6592323676878107E-2</v>
          </cell>
          <cell r="W240">
            <v>2.553370686124257E-2</v>
          </cell>
          <cell r="X240">
            <v>2.7493471981977859E-2</v>
          </cell>
          <cell r="Y240">
            <v>2.7206006167080739E-2</v>
          </cell>
          <cell r="Z240">
            <v>2.911688465996682E-2</v>
          </cell>
          <cell r="AA240">
            <v>5.8687238023268778E-3</v>
          </cell>
          <cell r="AB240">
            <v>5.9299569528507637E-3</v>
          </cell>
          <cell r="AC240">
            <v>6.8843570558653339E-3</v>
          </cell>
          <cell r="AD240">
            <v>6.2139506392448716E-3</v>
          </cell>
          <cell r="AE240">
            <v>6.5074009736951835E-3</v>
          </cell>
          <cell r="AF240">
            <v>7.8145191380379932E-3</v>
          </cell>
          <cell r="AG240">
            <v>9.0958876335230782E-3</v>
          </cell>
          <cell r="AH240">
            <v>6.8372608130043595E-3</v>
          </cell>
          <cell r="AI240">
            <v>1.0761348259193556E-2</v>
          </cell>
          <cell r="AJ240">
            <v>9.9794608687960376E-3</v>
          </cell>
          <cell r="AK240">
            <v>9.0983387659856856E-3</v>
          </cell>
          <cell r="AL240">
            <v>9.9878897459010629E-3</v>
          </cell>
          <cell r="AM240">
            <v>1.0042184753433343E-2</v>
          </cell>
          <cell r="AN240">
            <v>1.0105910935628619E-2</v>
          </cell>
          <cell r="AO240">
            <v>9.6883874984766243E-3</v>
          </cell>
          <cell r="AP240">
            <v>1.0609259662700352E-2</v>
          </cell>
          <cell r="AQ240">
            <v>7.7909670187926508E-3</v>
          </cell>
          <cell r="AR240">
            <v>0.96826344656198249</v>
          </cell>
          <cell r="AS240">
            <v>0.96456301595803962</v>
          </cell>
          <cell r="AT240">
            <v>0.96657041551011758</v>
          </cell>
          <cell r="AU240">
            <v>0.96370494487956382</v>
          </cell>
          <cell r="AV240">
            <v>0.96252706714922609</v>
          </cell>
          <cell r="AW240">
            <v>0.96369565506693355</v>
          </cell>
          <cell r="AX240">
            <v>0.9608952255941321</v>
          </cell>
          <cell r="AY240">
            <v>0.96098494376997912</v>
          </cell>
          <cell r="AZ240">
            <v>0.96177135998141938</v>
          </cell>
          <cell r="BA240">
            <v>0.96145499492101538</v>
          </cell>
          <cell r="BB240">
            <v>0.96014535033040005</v>
          </cell>
          <cell r="BC240">
            <v>0.95971247834784001</v>
          </cell>
          <cell r="BD240">
            <v>0</v>
          </cell>
          <cell r="BE240">
            <v>0</v>
          </cell>
          <cell r="BF240">
            <v>0</v>
          </cell>
          <cell r="BG240">
            <v>0</v>
          </cell>
          <cell r="BH240">
            <v>0</v>
          </cell>
          <cell r="BI240">
            <v>0</v>
          </cell>
          <cell r="BJ240">
            <v>0</v>
          </cell>
        </row>
        <row r="241">
          <cell r="B241">
            <v>201</v>
          </cell>
          <cell r="C241" t="str">
            <v>Cartera Consumo Otros</v>
          </cell>
          <cell r="P241">
            <v>-4.4897959183673466E-2</v>
          </cell>
          <cell r="Q241">
            <v>4.4776119402985072E-2</v>
          </cell>
          <cell r="R241">
            <v>-7.874015748031496E-3</v>
          </cell>
          <cell r="S241">
            <v>1</v>
          </cell>
          <cell r="T241">
            <v>1</v>
          </cell>
          <cell r="U241">
            <v>1</v>
          </cell>
          <cell r="V241">
            <v>1</v>
          </cell>
          <cell r="W241">
            <v>1</v>
          </cell>
          <cell r="X241">
            <v>1</v>
          </cell>
          <cell r="Y241">
            <v>1</v>
          </cell>
          <cell r="Z241">
            <v>-1.5873015873015872E-2</v>
          </cell>
          <cell r="AA241">
            <v>-0.98461538461538467</v>
          </cell>
          <cell r="AB241">
            <v>1.0448979591836736</v>
          </cell>
          <cell r="AC241">
            <v>-7.7034183919114096E-2</v>
          </cell>
          <cell r="AD241">
            <v>-2.4384048768097535E-2</v>
          </cell>
          <cell r="AE241">
            <v>0</v>
          </cell>
          <cell r="AF241">
            <v>0</v>
          </cell>
          <cell r="AG241">
            <v>-0.95522388059701491</v>
          </cell>
          <cell r="AH241">
            <v>-0.95522356033325195</v>
          </cell>
          <cell r="AI241">
            <v>-1.0491803278688525</v>
          </cell>
          <cell r="AJ241">
            <v>0</v>
          </cell>
          <cell r="AK241">
            <v>-0.99224806201550386</v>
          </cell>
          <cell r="AL241">
            <v>-1.6385048643113159E-2</v>
          </cell>
          <cell r="AM241">
            <v>-5.6035021888680425E-2</v>
          </cell>
          <cell r="AN241">
            <v>-0.97709923664122134</v>
          </cell>
          <cell r="AO241">
            <v>1.032258064516129</v>
          </cell>
          <cell r="AP241">
            <v>1.032258064516129</v>
          </cell>
          <cell r="AQ241">
            <v>-1.0078740157480315</v>
          </cell>
          <cell r="AR241">
            <v>0</v>
          </cell>
          <cell r="AS241">
            <v>0.95522388059701491</v>
          </cell>
          <cell r="AT241">
            <v>0</v>
          </cell>
          <cell r="AU241">
            <v>1.0491803278688525</v>
          </cell>
          <cell r="AV241">
            <v>0</v>
          </cell>
          <cell r="AW241">
            <v>0.99224806201550386</v>
          </cell>
          <cell r="AX241">
            <v>1.032258064516129</v>
          </cell>
          <cell r="AY241">
            <v>1.0406504065040649</v>
          </cell>
          <cell r="AZ241">
            <v>0.97709923664122134</v>
          </cell>
          <cell r="BA241">
            <v>0</v>
          </cell>
          <cell r="BB241">
            <v>0</v>
          </cell>
          <cell r="BC241">
            <v>1.0078740157480315</v>
          </cell>
          <cell r="BD241">
            <v>0</v>
          </cell>
          <cell r="BE241">
            <v>0</v>
          </cell>
          <cell r="BF241">
            <v>0</v>
          </cell>
          <cell r="BG241">
            <v>0</v>
          </cell>
          <cell r="BH241">
            <v>0</v>
          </cell>
          <cell r="BI241">
            <v>0</v>
          </cell>
          <cell r="BJ241">
            <v>0</v>
          </cell>
        </row>
        <row r="242">
          <cell r="B242">
            <v>202</v>
          </cell>
          <cell r="C242" t="str">
            <v>Cartera Vivienda</v>
          </cell>
          <cell r="P242">
            <v>6.568072155216037E-2</v>
          </cell>
          <cell r="Q242">
            <v>6.6509286281140403E-2</v>
          </cell>
          <cell r="R242">
            <v>6.6035595844392767E-2</v>
          </cell>
          <cell r="S242">
            <v>6.6786775920645317E-2</v>
          </cell>
          <cell r="T242">
            <v>6.7862957914754565E-2</v>
          </cell>
          <cell r="U242">
            <v>6.8786134515689448E-2</v>
          </cell>
          <cell r="V242">
            <v>7.0465149560993562E-2</v>
          </cell>
          <cell r="W242">
            <v>7.1741565354782197E-2</v>
          </cell>
          <cell r="X242">
            <v>6.9030494258924241E-2</v>
          </cell>
          <cell r="Y242">
            <v>7.0361496325869438E-2</v>
          </cell>
          <cell r="Z242">
            <v>6.3613248702286462E-2</v>
          </cell>
          <cell r="AA242">
            <v>1.2875478631123038E-3</v>
          </cell>
          <cell r="AB242">
            <v>2.5267884195739609E-3</v>
          </cell>
          <cell r="AC242">
            <v>3.1951840608581694E-3</v>
          </cell>
          <cell r="AD242">
            <v>5.7730536409973943E-3</v>
          </cell>
          <cell r="AE242">
            <v>6.38070892613328E-3</v>
          </cell>
          <cell r="AF242">
            <v>8.9018637027894199E-3</v>
          </cell>
          <cell r="AG242">
            <v>9.1635860000586489E-3</v>
          </cell>
          <cell r="AH242">
            <v>8.2141757100861607E-3</v>
          </cell>
          <cell r="AI242">
            <v>8.4080083035004138E-3</v>
          </cell>
          <cell r="AJ242">
            <v>5.8826961700993025E-3</v>
          </cell>
          <cell r="AK242">
            <v>5.0103072520516767E-3</v>
          </cell>
          <cell r="AL242">
            <v>9.4100933403279546E-3</v>
          </cell>
          <cell r="AM242">
            <v>8.3069656572760248E-3</v>
          </cell>
          <cell r="AN242">
            <v>6.696517730681667E-3</v>
          </cell>
          <cell r="AO242">
            <v>6.0201647333784775E-3</v>
          </cell>
          <cell r="AP242">
            <v>4.9845588312237288E-3</v>
          </cell>
          <cell r="AQ242">
            <v>4.134272990654192E-3</v>
          </cell>
          <cell r="AR242">
            <v>0.92323517838245606</v>
          </cell>
          <cell r="AS242">
            <v>0.92205027948425189</v>
          </cell>
          <cell r="AT242">
            <v>0.92132067472892032</v>
          </cell>
          <cell r="AU242">
            <v>0.91985042634171743</v>
          </cell>
          <cell r="AV242">
            <v>0.92508680957097644</v>
          </cell>
          <cell r="AW242">
            <v>0.92462819642207883</v>
          </cell>
          <cell r="AX242">
            <v>0.9269766579573856</v>
          </cell>
          <cell r="AY242">
            <v>0.92524110666806725</v>
          </cell>
          <cell r="AZ242">
            <v>0.925095972297584</v>
          </cell>
          <cell r="BA242">
            <v>0.92427536492462292</v>
          </cell>
          <cell r="BB242">
            <v>0.92320679168338615</v>
          </cell>
          <cell r="BC242">
            <v>0.92269824216256724</v>
          </cell>
          <cell r="BD242">
            <v>0</v>
          </cell>
          <cell r="BE242">
            <v>0</v>
          </cell>
          <cell r="BF242">
            <v>0</v>
          </cell>
          <cell r="BG242">
            <v>0</v>
          </cell>
          <cell r="BH242">
            <v>0</v>
          </cell>
          <cell r="BI242">
            <v>0</v>
          </cell>
          <cell r="BJ242">
            <v>0</v>
          </cell>
        </row>
        <row r="243">
          <cell r="B243">
            <v>203</v>
          </cell>
          <cell r="C243" t="str">
            <v>Media y Residencial</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cell r="AF243">
            <v>0</v>
          </cell>
          <cell r="AG243">
            <v>0</v>
          </cell>
          <cell r="AH243">
            <v>0</v>
          </cell>
          <cell r="AI243">
            <v>0</v>
          </cell>
          <cell r="AJ243">
            <v>0</v>
          </cell>
          <cell r="AK243">
            <v>0</v>
          </cell>
          <cell r="AL243">
            <v>0</v>
          </cell>
          <cell r="AM243">
            <v>0</v>
          </cell>
          <cell r="AN243">
            <v>0</v>
          </cell>
          <cell r="AO243">
            <v>0</v>
          </cell>
          <cell r="AP243">
            <v>0</v>
          </cell>
          <cell r="AQ243">
            <v>0</v>
          </cell>
          <cell r="AR243">
            <v>0</v>
          </cell>
          <cell r="AS243">
            <v>0</v>
          </cell>
          <cell r="AT243">
            <v>0</v>
          </cell>
          <cell r="AU243">
            <v>0</v>
          </cell>
          <cell r="AV243">
            <v>0</v>
          </cell>
          <cell r="AW243">
            <v>0</v>
          </cell>
          <cell r="AX243">
            <v>0</v>
          </cell>
          <cell r="AY243">
            <v>0</v>
          </cell>
          <cell r="AZ243">
            <v>0</v>
          </cell>
          <cell r="BA243">
            <v>0</v>
          </cell>
          <cell r="BB243">
            <v>0</v>
          </cell>
          <cell r="BC243">
            <v>0</v>
          </cell>
          <cell r="BD243">
            <v>0</v>
          </cell>
          <cell r="BE243">
            <v>0</v>
          </cell>
          <cell r="BF243">
            <v>0</v>
          </cell>
          <cell r="BG243">
            <v>0</v>
          </cell>
          <cell r="BH243">
            <v>0</v>
          </cell>
          <cell r="BI243">
            <v>0</v>
          </cell>
          <cell r="BJ243">
            <v>0</v>
          </cell>
        </row>
        <row r="244">
          <cell r="B244">
            <v>204</v>
          </cell>
          <cell r="C244" t="str">
            <v>De Interés Social</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cell r="AF244">
            <v>0</v>
          </cell>
          <cell r="AG244">
            <v>0</v>
          </cell>
          <cell r="AH244">
            <v>0</v>
          </cell>
          <cell r="AI244">
            <v>0</v>
          </cell>
          <cell r="AJ244">
            <v>0</v>
          </cell>
          <cell r="AK244">
            <v>0</v>
          </cell>
          <cell r="AL244">
            <v>0</v>
          </cell>
          <cell r="AM244">
            <v>0</v>
          </cell>
          <cell r="AN244">
            <v>0</v>
          </cell>
          <cell r="AO244">
            <v>0</v>
          </cell>
          <cell r="AP244">
            <v>0</v>
          </cell>
          <cell r="AQ244">
            <v>0</v>
          </cell>
          <cell r="AR244">
            <v>0</v>
          </cell>
          <cell r="AS244">
            <v>0</v>
          </cell>
          <cell r="AT244">
            <v>0</v>
          </cell>
          <cell r="AU244">
            <v>0</v>
          </cell>
          <cell r="AV244">
            <v>0</v>
          </cell>
          <cell r="AW244">
            <v>0</v>
          </cell>
          <cell r="AX244">
            <v>0</v>
          </cell>
          <cell r="AY244">
            <v>0</v>
          </cell>
          <cell r="AZ244">
            <v>0</v>
          </cell>
          <cell r="BA244">
            <v>0</v>
          </cell>
          <cell r="BB244">
            <v>0</v>
          </cell>
          <cell r="BC244">
            <v>0</v>
          </cell>
          <cell r="BD244">
            <v>0</v>
          </cell>
          <cell r="BE244">
            <v>0</v>
          </cell>
          <cell r="BF244">
            <v>0</v>
          </cell>
          <cell r="BG244">
            <v>0</v>
          </cell>
          <cell r="BH244">
            <v>0</v>
          </cell>
          <cell r="BI244">
            <v>0</v>
          </cell>
          <cell r="BJ244">
            <v>0</v>
          </cell>
        </row>
        <row r="246">
          <cell r="B246" t="str">
            <v>TDA (%)</v>
          </cell>
        </row>
        <row r="247">
          <cell r="B247">
            <v>205</v>
          </cell>
          <cell r="C247" t="str">
            <v>Cartera de Crédito Total</v>
          </cell>
          <cell r="P247">
            <v>6.0380875015010466E-2</v>
          </cell>
          <cell r="Q247">
            <v>6.0898764185250052E-2</v>
          </cell>
          <cell r="R247">
            <v>6.130951935650418E-2</v>
          </cell>
          <cell r="S247">
            <v>6.1736618853334743E-2</v>
          </cell>
          <cell r="T247">
            <v>6.1937235505812767E-2</v>
          </cell>
          <cell r="U247">
            <v>6.1960230295794297E-2</v>
          </cell>
          <cell r="V247">
            <v>6.2179681949650012E-2</v>
          </cell>
          <cell r="W247">
            <v>6.1751502332394313E-2</v>
          </cell>
          <cell r="X247">
            <v>6.309540707803378E-2</v>
          </cell>
          <cell r="Y247">
            <v>6.2864532760671318E-2</v>
          </cell>
          <cell r="Z247">
            <v>6.1674060323205757E-2</v>
          </cell>
          <cell r="AA247">
            <v>2.8572629329280883E-3</v>
          </cell>
          <cell r="AB247">
            <v>2.4387010705151785E-3</v>
          </cell>
          <cell r="AC247">
            <v>3.2866125425832851E-3</v>
          </cell>
          <cell r="AD247">
            <v>4.2900465579979036E-3</v>
          </cell>
          <cell r="AE247">
            <v>4.7027752634918596E-3</v>
          </cell>
          <cell r="AF247">
            <v>6.2463561618292598E-3</v>
          </cell>
          <cell r="AG247">
            <v>6.9266066105242302E-3</v>
          </cell>
          <cell r="AH247">
            <v>7.0415639553018383E-3</v>
          </cell>
          <cell r="AI247">
            <v>8.2822256019546361E-3</v>
          </cell>
          <cell r="AJ247">
            <v>5.9407542492550119E-3</v>
          </cell>
          <cell r="AK247">
            <v>7.1276962163912827E-3</v>
          </cell>
          <cell r="AL247">
            <v>8.4809690956277189E-3</v>
          </cell>
          <cell r="AM247">
            <v>8.1535428954071579E-3</v>
          </cell>
          <cell r="AN247">
            <v>7.2197246647487112E-3</v>
          </cell>
          <cell r="AO247">
            <v>4.8598110396559091E-3</v>
          </cell>
          <cell r="AP247">
            <v>2.7456430165166967E-3</v>
          </cell>
          <cell r="AQ247">
            <v>1.5144508401472023E-3</v>
          </cell>
          <cell r="AR247">
            <v>-9.7107835682835875E-4</v>
          </cell>
          <cell r="AS247">
            <v>-1.9894108324553794E-3</v>
          </cell>
          <cell r="AT247">
            <v>-2.3140069820838799E-3</v>
          </cell>
          <cell r="AU247">
            <v>-3.5142763290895995E-3</v>
          </cell>
          <cell r="AV247">
            <v>-2.7396831681642669E-3</v>
          </cell>
          <cell r="AW247">
            <v>-3.9326639288535525E-3</v>
          </cell>
          <cell r="AX247">
            <v>-4.4467391224606856E-3</v>
          </cell>
          <cell r="AY247">
            <v>-4.5309835107637531E-3</v>
          </cell>
          <cell r="AZ247">
            <v>-4.1599093281111388E-3</v>
          </cell>
          <cell r="BA247">
            <v>-2.973439036379158E-3</v>
          </cell>
          <cell r="BB247">
            <v>-2.5845908540348406E-3</v>
          </cell>
          <cell r="BC247">
            <v>-2.5845896452665329E-3</v>
          </cell>
          <cell r="BD247">
            <v>-2.5845896452665329E-3</v>
          </cell>
          <cell r="BE247">
            <v>-2.5845896452665329E-3</v>
          </cell>
          <cell r="BF247">
            <v>-2.5845896452665329E-3</v>
          </cell>
          <cell r="BG247">
            <v>-2.5845896452665329E-3</v>
          </cell>
          <cell r="BH247">
            <v>-2.5845896452665329E-3</v>
          </cell>
          <cell r="BI247">
            <v>-2.5845896452665329E-3</v>
          </cell>
          <cell r="BJ247">
            <v>-2.5845896452665329E-3</v>
          </cell>
        </row>
        <row r="248">
          <cell r="B248">
            <v>206</v>
          </cell>
          <cell r="C248" t="str">
            <v>Cartera Comercial</v>
          </cell>
          <cell r="P248">
            <v>2.9317186642830163E-2</v>
          </cell>
          <cell r="Q248">
            <v>3.0030401152029439E-2</v>
          </cell>
          <cell r="R248">
            <v>3.0623017193171568E-2</v>
          </cell>
          <cell r="S248">
            <v>3.1159409655710322E-2</v>
          </cell>
          <cell r="T248">
            <v>3.1370852255578521E-2</v>
          </cell>
          <cell r="U248">
            <v>3.0953878866875641E-2</v>
          </cell>
          <cell r="V248">
            <v>3.0914474550888631E-2</v>
          </cell>
          <cell r="W248">
            <v>2.9751037051606199E-2</v>
          </cell>
          <cell r="X248">
            <v>2.8912102541445567E-2</v>
          </cell>
          <cell r="Y248">
            <v>2.8379687784260959E-2</v>
          </cell>
          <cell r="Z248">
            <v>2.8296896342128286E-2</v>
          </cell>
          <cell r="AA248">
            <v>-2.736507939156245E-4</v>
          </cell>
          <cell r="AB248">
            <v>-1.1370495038033543E-3</v>
          </cell>
          <cell r="AC248">
            <v>-6.4922629332412468E-4</v>
          </cell>
          <cell r="AD248">
            <v>-2.476102909965347E-4</v>
          </cell>
          <cell r="AE248">
            <v>-8.8930551442584563E-4</v>
          </cell>
          <cell r="AF248">
            <v>-1.483574291097748E-3</v>
          </cell>
          <cell r="AG248">
            <v>-8.1495929017889185E-4</v>
          </cell>
          <cell r="AH248">
            <v>-9.7994165852093723E-4</v>
          </cell>
          <cell r="AI248">
            <v>2.5584886906736964E-4</v>
          </cell>
          <cell r="AJ248">
            <v>6.3402484532742998E-4</v>
          </cell>
          <cell r="AK248">
            <v>1.363028815156115E-3</v>
          </cell>
          <cell r="AL248">
            <v>1.0188630777734076E-4</v>
          </cell>
          <cell r="AM248">
            <v>-2.6147574904604107E-4</v>
          </cell>
          <cell r="AN248">
            <v>-1.1687907487056559E-3</v>
          </cell>
          <cell r="AO248">
            <v>-4.3163811230799293E-3</v>
          </cell>
          <cell r="AP248">
            <v>-6.3800123125019453E-3</v>
          </cell>
          <cell r="AQ248">
            <v>-7.1614759481653523E-3</v>
          </cell>
          <cell r="AR248">
            <v>-6.8982711188094493E-3</v>
          </cell>
          <cell r="AS248">
            <v>-8.3917455883815474E-3</v>
          </cell>
          <cell r="AT248">
            <v>-8.8712896518974953E-3</v>
          </cell>
          <cell r="AU248">
            <v>-1.0019724403075671E-2</v>
          </cell>
          <cell r="AV248">
            <v>-9.9844622299926043E-3</v>
          </cell>
          <cell r="AW248">
            <v>-1.1339377254901462E-2</v>
          </cell>
          <cell r="AX248">
            <v>-1.0122664836237531E-2</v>
          </cell>
          <cell r="AY248">
            <v>-9.6451085204572393E-3</v>
          </cell>
          <cell r="AZ248">
            <v>-9.2147215217787092E-3</v>
          </cell>
          <cell r="BA248">
            <v>-7.3042083823960831E-3</v>
          </cell>
          <cell r="BB248">
            <v>-6.8434348517817031E-3</v>
          </cell>
          <cell r="BC248">
            <v>-6.8434327840805054E-3</v>
          </cell>
          <cell r="BD248">
            <v>-6.8434327840805054E-3</v>
          </cell>
          <cell r="BE248">
            <v>-6.8434327840805054E-3</v>
          </cell>
          <cell r="BF248">
            <v>-6.8434327840805054E-3</v>
          </cell>
          <cell r="BG248">
            <v>-6.8434327840805054E-3</v>
          </cell>
          <cell r="BH248">
            <v>-6.8434327840805054E-3</v>
          </cell>
          <cell r="BI248">
            <v>-6.8434327840805054E-3</v>
          </cell>
          <cell r="BJ248">
            <v>-6.8434327840805054E-3</v>
          </cell>
        </row>
        <row r="249">
          <cell r="B249">
            <v>207</v>
          </cell>
          <cell r="C249" t="str">
            <v>Cartera Empresas</v>
          </cell>
          <cell r="P249">
            <v>4.119382812346499E-2</v>
          </cell>
          <cell r="Q249">
            <v>4.2255333804263162E-2</v>
          </cell>
          <cell r="R249">
            <v>4.3112151008587722E-2</v>
          </cell>
          <cell r="S249">
            <v>4.374699958100664E-2</v>
          </cell>
          <cell r="T249">
            <v>4.4041342537308736E-2</v>
          </cell>
          <cell r="U249">
            <v>4.3391741242062257E-2</v>
          </cell>
          <cell r="V249">
            <v>4.3193732722267814E-2</v>
          </cell>
          <cell r="W249">
            <v>4.1746433115521703E-2</v>
          </cell>
          <cell r="X249">
            <v>4.0707314097163265E-2</v>
          </cell>
          <cell r="Y249">
            <v>4.0097681029257808E-2</v>
          </cell>
          <cell r="Z249">
            <v>3.981116800771263E-2</v>
          </cell>
          <cell r="AA249">
            <v>-4.740384629522143E-4</v>
          </cell>
          <cell r="AB249">
            <v>-1.8757917850007674E-3</v>
          </cell>
          <cell r="AC249">
            <v>-1.3560707664812127E-3</v>
          </cell>
          <cell r="AD249">
            <v>-9.8001816538931946E-4</v>
          </cell>
          <cell r="AE249">
            <v>-1.8247098245596366E-3</v>
          </cell>
          <cell r="AF249">
            <v>-2.7430047446595426E-3</v>
          </cell>
          <cell r="AG249">
            <v>-2.0567837591145832E-3</v>
          </cell>
          <cell r="AH249">
            <v>-2.1530759409983183E-3</v>
          </cell>
          <cell r="AI249">
            <v>-5.5270765299050839E-4</v>
          </cell>
          <cell r="AJ249">
            <v>-6.5165045611478845E-5</v>
          </cell>
          <cell r="AK249">
            <v>8.7478326180421423E-4</v>
          </cell>
          <cell r="AL249">
            <v>-6.9090475190370509E-4</v>
          </cell>
          <cell r="AM249">
            <v>-1.0517135648213938E-3</v>
          </cell>
          <cell r="AN249">
            <v>-2.2155731480082846E-3</v>
          </cell>
          <cell r="AO249">
            <v>-6.5393648188696724E-3</v>
          </cell>
          <cell r="AP249">
            <v>-9.2568384289121036E-3</v>
          </cell>
          <cell r="AQ249">
            <v>-1.0285617595546595E-2</v>
          </cell>
          <cell r="AR249">
            <v>-9.8335475600443908E-3</v>
          </cell>
          <cell r="AS249">
            <v>-1.1362503529872142E-2</v>
          </cell>
          <cell r="AT249">
            <v>-1.2012624375862788E-2</v>
          </cell>
          <cell r="AU249">
            <v>-1.3709997103263816E-2</v>
          </cell>
          <cell r="AV249">
            <v>-1.3816180110824184E-2</v>
          </cell>
          <cell r="AW249">
            <v>-1.5777001038928887E-2</v>
          </cell>
          <cell r="AX249">
            <v>-1.4113162472861845E-2</v>
          </cell>
          <cell r="AY249">
            <v>-1.3416077207474255E-2</v>
          </cell>
          <cell r="AZ249">
            <v>-1.2698706814550268E-2</v>
          </cell>
          <cell r="BA249">
            <v>-9.9987670362606564E-3</v>
          </cell>
          <cell r="BB249">
            <v>-9.4047084018651361E-3</v>
          </cell>
          <cell r="BC249">
            <v>-9.4047039747238159E-3</v>
          </cell>
          <cell r="BD249">
            <v>-9.4047039747238159E-3</v>
          </cell>
          <cell r="BE249">
            <v>-9.4047039747238159E-3</v>
          </cell>
          <cell r="BF249">
            <v>-9.4047039747238159E-3</v>
          </cell>
          <cell r="BG249">
            <v>-9.4047039747238159E-3</v>
          </cell>
          <cell r="BH249">
            <v>-9.4047039747238159E-3</v>
          </cell>
          <cell r="BI249">
            <v>-9.4047039747238159E-3</v>
          </cell>
          <cell r="BJ249">
            <v>-9.4047039747238159E-3</v>
          </cell>
        </row>
        <row r="250">
          <cell r="B250">
            <v>208</v>
          </cell>
          <cell r="C250" t="str">
            <v>Cartera Entidades Financieras</v>
          </cell>
          <cell r="P250">
            <v>5.4481526126822291E-4</v>
          </cell>
          <cell r="Q250">
            <v>5.2138011688925869E-4</v>
          </cell>
          <cell r="R250">
            <v>4.6898157579707776E-4</v>
          </cell>
          <cell r="S250">
            <v>4.1309037321442417E-4</v>
          </cell>
          <cell r="T250">
            <v>4.2926407401244445E-4</v>
          </cell>
          <cell r="U250">
            <v>3.5663755908940019E-4</v>
          </cell>
          <cell r="V250">
            <v>3.230931764581918E-4</v>
          </cell>
          <cell r="W250">
            <v>6.2001906200911201E-4</v>
          </cell>
          <cell r="X250">
            <v>9.7861760432891003E-4</v>
          </cell>
          <cell r="Y250">
            <v>1.3825250257470027E-3</v>
          </cell>
          <cell r="Z250">
            <v>1.8432688470637008E-3</v>
          </cell>
          <cell r="AA250">
            <v>1.8219753871777846E-3</v>
          </cell>
          <cell r="AB250">
            <v>2.2382076836673101E-3</v>
          </cell>
          <cell r="AC250">
            <v>2.6248336011603056E-3</v>
          </cell>
          <cell r="AD250">
            <v>3.1210157243768072E-3</v>
          </cell>
          <cell r="AE250">
            <v>3.5660186546218201E-3</v>
          </cell>
          <cell r="AF250">
            <v>3.8494445062294759E-3</v>
          </cell>
          <cell r="AG250">
            <v>8.8775257047150388E-3</v>
          </cell>
          <cell r="AH250">
            <v>8.6671040322021681E-3</v>
          </cell>
          <cell r="AI250">
            <v>8.1442369490582409E-3</v>
          </cell>
          <cell r="AJ250">
            <v>7.2470707209828988E-3</v>
          </cell>
          <cell r="AK250">
            <v>6.2272917682062306E-3</v>
          </cell>
          <cell r="AL250">
            <v>5.2226912765527137E-3</v>
          </cell>
          <cell r="AM250">
            <v>4.277805633872778E-3</v>
          </cell>
          <cell r="AN250">
            <v>3.8065219735382676E-3</v>
          </cell>
          <cell r="AO250">
            <v>3.5734818946787355E-3</v>
          </cell>
          <cell r="AP250">
            <v>2.9722367650967417E-3</v>
          </cell>
          <cell r="AQ250">
            <v>2.4259612374739571E-3</v>
          </cell>
          <cell r="AR250">
            <v>1.89192694442548E-3</v>
          </cell>
          <cell r="AS250">
            <v>-7.3397601381324914E-3</v>
          </cell>
          <cell r="AT250">
            <v>-6.885012672754983E-3</v>
          </cell>
          <cell r="AU250">
            <v>-6.5491545515162074E-3</v>
          </cell>
          <cell r="AV250">
            <v>-5.647356119506652E-3</v>
          </cell>
          <cell r="AW250">
            <v>-4.5168578729731946E-3</v>
          </cell>
          <cell r="AX250">
            <v>-3.2839087061561265E-3</v>
          </cell>
          <cell r="AY250">
            <v>-1.9708715146611305E-3</v>
          </cell>
          <cell r="AZ250">
            <v>-2.0849646471290291E-3</v>
          </cell>
          <cell r="BA250">
            <v>-2.5056814758224986E-3</v>
          </cell>
          <cell r="BB250">
            <v>-2.6918418532931128E-3</v>
          </cell>
          <cell r="BC250">
            <v>-2.6918407529592514E-3</v>
          </cell>
          <cell r="BD250">
            <v>-2.6918407529592514E-3</v>
          </cell>
          <cell r="BE250">
            <v>-2.6918407529592514E-3</v>
          </cell>
          <cell r="BF250">
            <v>-2.6918407529592514E-3</v>
          </cell>
          <cell r="BG250">
            <v>-2.6918407529592514E-3</v>
          </cell>
          <cell r="BH250">
            <v>-2.6918407529592514E-3</v>
          </cell>
          <cell r="BI250">
            <v>-2.6918407529592514E-3</v>
          </cell>
          <cell r="BJ250">
            <v>-2.6918407529592514E-3</v>
          </cell>
        </row>
        <row r="251">
          <cell r="B251">
            <v>209</v>
          </cell>
          <cell r="C251" t="str">
            <v>Cartera Bancarias</v>
          </cell>
          <cell r="P251">
            <v>0</v>
          </cell>
          <cell r="Q251">
            <v>0</v>
          </cell>
          <cell r="R251">
            <v>0</v>
          </cell>
          <cell r="S251">
            <v>0</v>
          </cell>
          <cell r="T251">
            <v>0</v>
          </cell>
          <cell r="U251">
            <v>0</v>
          </cell>
          <cell r="V251">
            <v>0</v>
          </cell>
          <cell r="W251">
            <v>0</v>
          </cell>
          <cell r="X251">
            <v>0</v>
          </cell>
          <cell r="Y251">
            <v>0</v>
          </cell>
          <cell r="Z251">
            <v>0</v>
          </cell>
          <cell r="AA251">
            <v>0</v>
          </cell>
          <cell r="AB251">
            <v>0</v>
          </cell>
          <cell r="AC251">
            <v>0</v>
          </cell>
          <cell r="AD251">
            <v>0</v>
          </cell>
          <cell r="AE251">
            <v>0</v>
          </cell>
          <cell r="AF251">
            <v>0</v>
          </cell>
          <cell r="AG251">
            <v>0</v>
          </cell>
          <cell r="AH251">
            <v>0</v>
          </cell>
          <cell r="AI251">
            <v>0</v>
          </cell>
          <cell r="AJ251">
            <v>0</v>
          </cell>
          <cell r="AK251">
            <v>0</v>
          </cell>
          <cell r="AL251">
            <v>0</v>
          </cell>
          <cell r="AM251">
            <v>0</v>
          </cell>
          <cell r="AN251">
            <v>0</v>
          </cell>
          <cell r="AO251">
            <v>0</v>
          </cell>
          <cell r="AP251">
            <v>0</v>
          </cell>
          <cell r="AQ251">
            <v>0</v>
          </cell>
          <cell r="AR251">
            <v>0</v>
          </cell>
          <cell r="AS251">
            <v>0</v>
          </cell>
          <cell r="AT251">
            <v>0</v>
          </cell>
          <cell r="AU251">
            <v>0</v>
          </cell>
          <cell r="AV251">
            <v>0</v>
          </cell>
          <cell r="AW251">
            <v>0</v>
          </cell>
          <cell r="AX251">
            <v>0</v>
          </cell>
          <cell r="AY251">
            <v>0</v>
          </cell>
          <cell r="AZ251">
            <v>0</v>
          </cell>
          <cell r="BA251">
            <v>0</v>
          </cell>
          <cell r="BB251">
            <v>0</v>
          </cell>
          <cell r="BC251">
            <v>0</v>
          </cell>
          <cell r="BD251">
            <v>0</v>
          </cell>
          <cell r="BE251">
            <v>0</v>
          </cell>
          <cell r="BF251">
            <v>0</v>
          </cell>
          <cell r="BG251">
            <v>0</v>
          </cell>
          <cell r="BH251">
            <v>0</v>
          </cell>
          <cell r="BI251">
            <v>0</v>
          </cell>
          <cell r="BJ251">
            <v>0</v>
          </cell>
        </row>
        <row r="252">
          <cell r="B252">
            <v>210</v>
          </cell>
          <cell r="C252" t="str">
            <v>Cartera No Bancarias</v>
          </cell>
          <cell r="P252">
            <v>0</v>
          </cell>
          <cell r="Q252">
            <v>0</v>
          </cell>
          <cell r="R252">
            <v>0</v>
          </cell>
          <cell r="S252">
            <v>0</v>
          </cell>
          <cell r="T252">
            <v>0</v>
          </cell>
          <cell r="U252">
            <v>0</v>
          </cell>
          <cell r="V252">
            <v>0</v>
          </cell>
          <cell r="W252">
            <v>0</v>
          </cell>
          <cell r="X252">
            <v>0</v>
          </cell>
          <cell r="Y252">
            <v>0</v>
          </cell>
          <cell r="Z252">
            <v>0</v>
          </cell>
          <cell r="AA252">
            <v>0</v>
          </cell>
          <cell r="AB252">
            <v>0</v>
          </cell>
          <cell r="AC252">
            <v>0</v>
          </cell>
          <cell r="AD252">
            <v>0</v>
          </cell>
          <cell r="AE252">
            <v>0</v>
          </cell>
          <cell r="AF252">
            <v>0</v>
          </cell>
          <cell r="AG252">
            <v>0</v>
          </cell>
          <cell r="AH252">
            <v>0</v>
          </cell>
          <cell r="AI252">
            <v>0</v>
          </cell>
          <cell r="AJ252">
            <v>0</v>
          </cell>
          <cell r="AK252">
            <v>0</v>
          </cell>
          <cell r="AL252">
            <v>0</v>
          </cell>
          <cell r="AM252">
            <v>0</v>
          </cell>
          <cell r="AN252">
            <v>0</v>
          </cell>
          <cell r="AO252">
            <v>0</v>
          </cell>
          <cell r="AP252">
            <v>0</v>
          </cell>
          <cell r="AQ252">
            <v>0</v>
          </cell>
          <cell r="AR252">
            <v>0</v>
          </cell>
          <cell r="AS252">
            <v>0</v>
          </cell>
          <cell r="AT252">
            <v>0</v>
          </cell>
          <cell r="AU252">
            <v>0</v>
          </cell>
          <cell r="AV252">
            <v>0</v>
          </cell>
          <cell r="AW252">
            <v>0</v>
          </cell>
          <cell r="AX252">
            <v>0</v>
          </cell>
          <cell r="AY252">
            <v>0</v>
          </cell>
          <cell r="AZ252">
            <v>0</v>
          </cell>
          <cell r="BA252">
            <v>0</v>
          </cell>
          <cell r="BB252">
            <v>0</v>
          </cell>
          <cell r="BC252">
            <v>0</v>
          </cell>
          <cell r="BD252">
            <v>0</v>
          </cell>
          <cell r="BE252">
            <v>0</v>
          </cell>
          <cell r="BF252">
            <v>0</v>
          </cell>
          <cell r="BG252">
            <v>0</v>
          </cell>
          <cell r="BH252">
            <v>0</v>
          </cell>
          <cell r="BI252">
            <v>0</v>
          </cell>
          <cell r="BJ252">
            <v>0</v>
          </cell>
        </row>
        <row r="253">
          <cell r="B253">
            <v>211</v>
          </cell>
          <cell r="C253" t="str">
            <v>Cartera Entidades Gubernamentales</v>
          </cell>
          <cell r="P253">
            <v>2.1869491706790552E-3</v>
          </cell>
          <cell r="Q253">
            <v>2.164497391224159E-3</v>
          </cell>
          <cell r="R253">
            <v>2.1465525614673799E-3</v>
          </cell>
          <cell r="S253">
            <v>2.2831396314129926E-3</v>
          </cell>
          <cell r="T253">
            <v>2.4078358465359556E-3</v>
          </cell>
          <cell r="U253">
            <v>2.574432691300161E-3</v>
          </cell>
          <cell r="V253">
            <v>2.8407496810820033E-3</v>
          </cell>
          <cell r="W253">
            <v>2.4410141056554835E-3</v>
          </cell>
          <cell r="X253">
            <v>2.0795434848855099E-3</v>
          </cell>
          <cell r="Y253">
            <v>1.640359020783701E-3</v>
          </cell>
          <cell r="Z253">
            <v>1.826025122482736E-3</v>
          </cell>
          <cell r="AA253">
            <v>-2.375336795012342E-4</v>
          </cell>
          <cell r="AB253">
            <v>-1.1258369785412115E-4</v>
          </cell>
          <cell r="AC253">
            <v>1.8652402701498094E-5</v>
          </cell>
          <cell r="AD253">
            <v>4.9879262458262224E-5</v>
          </cell>
          <cell r="AE253">
            <v>-2.2014120772642512E-4</v>
          </cell>
          <cell r="AF253">
            <v>-4.8768869934376954E-4</v>
          </cell>
          <cell r="AG253">
            <v>-8.2904696040039089E-4</v>
          </cell>
          <cell r="AH253">
            <v>-1.3794243521452134E-3</v>
          </cell>
          <cell r="AI253">
            <v>-1.2935987167668451E-3</v>
          </cell>
          <cell r="AJ253">
            <v>-1.2803819175586551E-3</v>
          </cell>
          <cell r="AK253">
            <v>-1.0977799993470774E-3</v>
          </cell>
          <cell r="AL253">
            <v>-1.4701034810261279E-3</v>
          </cell>
          <cell r="AM253">
            <v>-1.724209069430367E-3</v>
          </cell>
          <cell r="AN253">
            <v>-1.9635351964981214E-3</v>
          </cell>
          <cell r="AO253">
            <v>-2.1705690474048151E-3</v>
          </cell>
          <cell r="AP253">
            <v>-2.1829646890616531E-3</v>
          </cell>
          <cell r="AQ253">
            <v>-2.0486767979236427E-3</v>
          </cell>
          <cell r="AR253">
            <v>-1.9051504908772297E-3</v>
          </cell>
          <cell r="AS253">
            <v>-1.7296369076533883E-3</v>
          </cell>
          <cell r="AT253">
            <v>-1.444559193417386E-3</v>
          </cell>
          <cell r="AU253">
            <v>-1.1298581922495117E-3</v>
          </cell>
          <cell r="AV253">
            <v>-7.8127028935953387E-4</v>
          </cell>
          <cell r="AW253">
            <v>-5.2500723039703811E-4</v>
          </cell>
          <cell r="AX253">
            <v>-3.3842207198565057E-4</v>
          </cell>
          <cell r="AY253">
            <v>-2.0887942787923655E-4</v>
          </cell>
          <cell r="AZ253">
            <v>-9.3540219808789065E-5</v>
          </cell>
          <cell r="BA253">
            <v>4.6569211626596266E-6</v>
          </cell>
          <cell r="BB253">
            <v>3.6904504731114533E-6</v>
          </cell>
          <cell r="BC253">
            <v>3.6904493754263967E-6</v>
          </cell>
          <cell r="BD253">
            <v>3.6904493754263967E-6</v>
          </cell>
          <cell r="BE253">
            <v>3.6904493754263967E-6</v>
          </cell>
          <cell r="BF253">
            <v>3.6904493754263967E-6</v>
          </cell>
          <cell r="BG253">
            <v>3.6904493754263967E-6</v>
          </cell>
          <cell r="BH253">
            <v>3.6904493754263967E-6</v>
          </cell>
          <cell r="BI253">
            <v>3.6904493754263967E-6</v>
          </cell>
          <cell r="BJ253">
            <v>3.6904493754263967E-6</v>
          </cell>
        </row>
        <row r="254">
          <cell r="B254">
            <v>212</v>
          </cell>
          <cell r="C254" t="str">
            <v>Cartera Estados y Municipios</v>
          </cell>
          <cell r="P254">
            <v>0</v>
          </cell>
          <cell r="Q254">
            <v>0</v>
          </cell>
          <cell r="R254">
            <v>0</v>
          </cell>
          <cell r="S254">
            <v>0</v>
          </cell>
          <cell r="T254">
            <v>0</v>
          </cell>
          <cell r="U254">
            <v>0</v>
          </cell>
          <cell r="V254">
            <v>0</v>
          </cell>
          <cell r="W254">
            <v>0</v>
          </cell>
          <cell r="X254">
            <v>0</v>
          </cell>
          <cell r="Y254">
            <v>0</v>
          </cell>
          <cell r="Z254">
            <v>0</v>
          </cell>
          <cell r="AA254">
            <v>0</v>
          </cell>
          <cell r="AB254">
            <v>0</v>
          </cell>
          <cell r="AC254">
            <v>0</v>
          </cell>
          <cell r="AD254">
            <v>0</v>
          </cell>
          <cell r="AE254">
            <v>0</v>
          </cell>
          <cell r="AF254">
            <v>0</v>
          </cell>
          <cell r="AG254">
            <v>0</v>
          </cell>
          <cell r="AH254">
            <v>0</v>
          </cell>
          <cell r="AI254">
            <v>0</v>
          </cell>
          <cell r="AJ254">
            <v>0</v>
          </cell>
          <cell r="AK254">
            <v>0</v>
          </cell>
          <cell r="AL254">
            <v>0</v>
          </cell>
          <cell r="AM254">
            <v>0</v>
          </cell>
          <cell r="AN254">
            <v>0</v>
          </cell>
          <cell r="AO254">
            <v>0</v>
          </cell>
          <cell r="AP254">
            <v>0</v>
          </cell>
          <cell r="AQ254">
            <v>0</v>
          </cell>
          <cell r="AR254">
            <v>0</v>
          </cell>
          <cell r="AS254">
            <v>0</v>
          </cell>
          <cell r="AT254">
            <v>0</v>
          </cell>
          <cell r="AU254">
            <v>0</v>
          </cell>
          <cell r="AV254">
            <v>0</v>
          </cell>
          <cell r="AW254">
            <v>0</v>
          </cell>
          <cell r="AX254">
            <v>0</v>
          </cell>
          <cell r="AY254">
            <v>0</v>
          </cell>
          <cell r="AZ254">
            <v>0</v>
          </cell>
          <cell r="BA254">
            <v>0</v>
          </cell>
          <cell r="BB254">
            <v>0</v>
          </cell>
          <cell r="BC254">
            <v>0</v>
          </cell>
          <cell r="BD254">
            <v>0</v>
          </cell>
          <cell r="BE254">
            <v>0</v>
          </cell>
          <cell r="BF254">
            <v>0</v>
          </cell>
          <cell r="BG254">
            <v>0</v>
          </cell>
          <cell r="BH254">
            <v>0</v>
          </cell>
          <cell r="BI254">
            <v>0</v>
          </cell>
          <cell r="BJ254">
            <v>0</v>
          </cell>
        </row>
        <row r="255">
          <cell r="B255">
            <v>213</v>
          </cell>
          <cell r="C255" t="str">
            <v>Cartera Gubernamental Otros</v>
          </cell>
          <cell r="P255">
            <v>0</v>
          </cell>
          <cell r="Q255">
            <v>0</v>
          </cell>
          <cell r="R255">
            <v>0</v>
          </cell>
          <cell r="S255">
            <v>0</v>
          </cell>
          <cell r="T255">
            <v>0</v>
          </cell>
          <cell r="U255">
            <v>0</v>
          </cell>
          <cell r="V255">
            <v>0</v>
          </cell>
          <cell r="W255">
            <v>0</v>
          </cell>
          <cell r="X255">
            <v>0</v>
          </cell>
          <cell r="Y255">
            <v>0</v>
          </cell>
          <cell r="Z255">
            <v>0</v>
          </cell>
          <cell r="AA255">
            <v>0</v>
          </cell>
          <cell r="AB255">
            <v>0</v>
          </cell>
          <cell r="AC255">
            <v>0</v>
          </cell>
          <cell r="AD255">
            <v>0</v>
          </cell>
          <cell r="AE255">
            <v>0</v>
          </cell>
          <cell r="AF255">
            <v>0</v>
          </cell>
          <cell r="AG255">
            <v>0</v>
          </cell>
          <cell r="AH255">
            <v>0</v>
          </cell>
          <cell r="AI255">
            <v>0</v>
          </cell>
          <cell r="AJ255">
            <v>0</v>
          </cell>
          <cell r="AK255">
            <v>0</v>
          </cell>
          <cell r="AL255">
            <v>0</v>
          </cell>
          <cell r="AM255">
            <v>0</v>
          </cell>
          <cell r="AN255">
            <v>0</v>
          </cell>
          <cell r="AO255">
            <v>0</v>
          </cell>
          <cell r="AP255">
            <v>0</v>
          </cell>
          <cell r="AQ255">
            <v>0</v>
          </cell>
          <cell r="AR255">
            <v>0</v>
          </cell>
          <cell r="AS255">
            <v>0</v>
          </cell>
          <cell r="AT255">
            <v>0</v>
          </cell>
          <cell r="AU255">
            <v>0</v>
          </cell>
          <cell r="AV255">
            <v>0</v>
          </cell>
          <cell r="AW255">
            <v>0</v>
          </cell>
          <cell r="AX255">
            <v>0</v>
          </cell>
          <cell r="AY255">
            <v>0</v>
          </cell>
          <cell r="AZ255">
            <v>0</v>
          </cell>
          <cell r="BA255">
            <v>0</v>
          </cell>
          <cell r="BB255">
            <v>0</v>
          </cell>
          <cell r="BC255">
            <v>0</v>
          </cell>
          <cell r="BD255">
            <v>0</v>
          </cell>
          <cell r="BE255">
            <v>0</v>
          </cell>
          <cell r="BF255">
            <v>0</v>
          </cell>
          <cell r="BG255">
            <v>0</v>
          </cell>
          <cell r="BH255">
            <v>0</v>
          </cell>
          <cell r="BI255">
            <v>0</v>
          </cell>
          <cell r="BJ255">
            <v>0</v>
          </cell>
        </row>
        <row r="256">
          <cell r="B256">
            <v>214</v>
          </cell>
          <cell r="C256" t="str">
            <v>Cartera Consumo</v>
          </cell>
          <cell r="P256">
            <v>0.11829024018892699</v>
          </cell>
          <cell r="Q256">
            <v>0.11766786385953702</v>
          </cell>
          <cell r="R256">
            <v>0.11729522307519255</v>
          </cell>
          <cell r="S256">
            <v>0.11731966426080978</v>
          </cell>
          <cell r="T256">
            <v>0.11748827232825385</v>
          </cell>
          <cell r="U256">
            <v>0.11789096433491099</v>
          </cell>
          <cell r="V256">
            <v>0.11815205805682792</v>
          </cell>
          <cell r="W256">
            <v>0.11824339162000752</v>
          </cell>
          <cell r="X256">
            <v>0.11865386284682181</v>
          </cell>
          <cell r="Y256">
            <v>0.11933791863684359</v>
          </cell>
          <cell r="Z256">
            <v>0.12028238593275337</v>
          </cell>
          <cell r="AA256">
            <v>4.0692231269590373E-3</v>
          </cell>
          <cell r="AB256">
            <v>4.5655489763752471E-3</v>
          </cell>
          <cell r="AC256">
            <v>7.3200963971728622E-3</v>
          </cell>
          <cell r="AD256">
            <v>9.9820136025718931E-3</v>
          </cell>
          <cell r="AE256">
            <v>1.1745188383466193E-2</v>
          </cell>
          <cell r="AF256">
            <v>1.7325558820144388E-2</v>
          </cell>
          <cell r="AG256">
            <v>1.8103241507126902E-2</v>
          </cell>
          <cell r="AH256">
            <v>1.8894573765486825E-2</v>
          </cell>
          <cell r="AI256">
            <v>2.0605599257933704E-2</v>
          </cell>
          <cell r="AJ256">
            <v>2.1400189565989214E-2</v>
          </cell>
          <cell r="AK256">
            <v>2.1797951903490015E-2</v>
          </cell>
          <cell r="AL256">
            <v>2.1389283517051244E-2</v>
          </cell>
          <cell r="AM256">
            <v>2.0602947275132802E-2</v>
          </cell>
          <cell r="AN256">
            <v>1.8759174741569712E-2</v>
          </cell>
          <cell r="AO256">
            <v>1.5377643893538934E-2</v>
          </cell>
          <cell r="AP256">
            <v>1.1840837016893757E-2</v>
          </cell>
          <cell r="AQ256">
            <v>9.7232017699074857E-3</v>
          </cell>
          <cell r="AR256">
            <v>5.6496192107932663E-4</v>
          </cell>
          <cell r="AS256">
            <v>-6.5922734159801211E-4</v>
          </cell>
          <cell r="AT256">
            <v>-1.7048757261206304E-3</v>
          </cell>
          <cell r="AU256">
            <v>-3.7720634015998566E-3</v>
          </cell>
          <cell r="AV256">
            <v>-5.0737366131500816E-3</v>
          </cell>
          <cell r="AW256">
            <v>-5.917865019417462E-3</v>
          </cell>
          <cell r="AX256">
            <v>-6.5349705199709562E-3</v>
          </cell>
          <cell r="AY256">
            <v>-6.7901116587832377E-3</v>
          </cell>
          <cell r="AZ256">
            <v>-5.4523514835271569E-3</v>
          </cell>
          <cell r="BA256">
            <v>-3.0561301236293748E-3</v>
          </cell>
          <cell r="BB256">
            <v>-8.9611005423079204E-4</v>
          </cell>
          <cell r="BC256">
            <v>-8.9610973373055458E-4</v>
          </cell>
          <cell r="BD256">
            <v>-8.9610973373055458E-4</v>
          </cell>
          <cell r="BE256">
            <v>-8.9610973373055458E-4</v>
          </cell>
          <cell r="BF256">
            <v>-8.9610973373055458E-4</v>
          </cell>
          <cell r="BG256">
            <v>-8.9610973373055458E-4</v>
          </cell>
          <cell r="BH256">
            <v>-8.9610973373055458E-4</v>
          </cell>
          <cell r="BI256">
            <v>-8.9610973373055458E-4</v>
          </cell>
          <cell r="BJ256">
            <v>-8.9610973373055458E-4</v>
          </cell>
        </row>
        <row r="257">
          <cell r="B257">
            <v>215</v>
          </cell>
          <cell r="C257" t="str">
            <v>Cartera TDC</v>
          </cell>
          <cell r="P257">
            <v>0.14904788282119291</v>
          </cell>
          <cell r="Q257">
            <v>0.14775546469731871</v>
          </cell>
          <cell r="R257">
            <v>0.14684256981333596</v>
          </cell>
          <cell r="S257">
            <v>0.14613513469644507</v>
          </cell>
          <cell r="T257">
            <v>0.14542717570518121</v>
          </cell>
          <cell r="U257">
            <v>0.14436234043431304</v>
          </cell>
          <cell r="V257">
            <v>0.14312954054879409</v>
          </cell>
          <cell r="W257">
            <v>0.14212990708964227</v>
          </cell>
          <cell r="X257">
            <v>0.14131643791263571</v>
          </cell>
          <cell r="Y257">
            <v>0.14078907143003891</v>
          </cell>
          <cell r="Z257">
            <v>0.14017473026950414</v>
          </cell>
          <cell r="AA257">
            <v>-9.5876837591567232E-3</v>
          </cell>
          <cell r="AB257">
            <v>-8.406330017474678E-3</v>
          </cell>
          <cell r="AC257">
            <v>-5.4265475963763687E-3</v>
          </cell>
          <cell r="AD257">
            <v>-2.6996633877275356E-3</v>
          </cell>
          <cell r="AE257">
            <v>-7.1104687325276861E-4</v>
          </cell>
          <cell r="AF257">
            <v>8.6922614911714435E-3</v>
          </cell>
          <cell r="AG257">
            <v>1.0775346390804297E-2</v>
          </cell>
          <cell r="AH257">
            <v>1.3256335321879587E-2</v>
          </cell>
          <cell r="AI257">
            <v>1.6531994927567545E-2</v>
          </cell>
          <cell r="AJ257">
            <v>1.8959364030040726E-2</v>
          </cell>
          <cell r="AK257">
            <v>2.1137123920069056E-2</v>
          </cell>
          <cell r="AL257">
            <v>2.2563130472046444E-2</v>
          </cell>
          <cell r="AM257">
            <v>2.3049733014090357E-2</v>
          </cell>
          <cell r="AN257">
            <v>2.2191883396475459E-2</v>
          </cell>
          <cell r="AO257">
            <v>1.8808071568359952E-2</v>
          </cell>
          <cell r="AP257">
            <v>1.5530395671598252E-2</v>
          </cell>
          <cell r="AQ257">
            <v>1.4376498742186133E-2</v>
          </cell>
          <cell r="AR257">
            <v>-3.163035068310116E-4</v>
          </cell>
          <cell r="AS257">
            <v>-1.1132191566364247E-3</v>
          </cell>
          <cell r="AT257">
            <v>-2.5047612719898138E-3</v>
          </cell>
          <cell r="AU257">
            <v>-5.2438663507521077E-3</v>
          </cell>
          <cell r="AV257">
            <v>-7.2706653318593828E-3</v>
          </cell>
          <cell r="AW257">
            <v>-8.7908102002295929E-3</v>
          </cell>
          <cell r="AX257">
            <v>-8.9971079144914312E-3</v>
          </cell>
          <cell r="AY257">
            <v>-8.4298996531504411E-3</v>
          </cell>
          <cell r="AZ257">
            <v>-6.4300580912350913E-3</v>
          </cell>
          <cell r="BA257">
            <v>-3.0484198760096226E-3</v>
          </cell>
          <cell r="BB257">
            <v>-4.7458850269416208E-4</v>
          </cell>
          <cell r="BC257">
            <v>-4.7458847984671593E-4</v>
          </cell>
          <cell r="BD257">
            <v>-4.7458847984671593E-4</v>
          </cell>
          <cell r="BE257">
            <v>-4.7458847984671593E-4</v>
          </cell>
          <cell r="BF257">
            <v>-4.7458847984671593E-4</v>
          </cell>
          <cell r="BG257">
            <v>-4.7458847984671593E-4</v>
          </cell>
          <cell r="BH257">
            <v>-4.7458847984671593E-4</v>
          </cell>
          <cell r="BI257">
            <v>-4.7458847984671593E-4</v>
          </cell>
          <cell r="BJ257">
            <v>-4.7458847984671593E-4</v>
          </cell>
        </row>
        <row r="258">
          <cell r="B258">
            <v>216</v>
          </cell>
          <cell r="C258" t="str">
            <v>Cartera Personales</v>
          </cell>
          <cell r="P258">
            <v>0.25601408742144371</v>
          </cell>
          <cell r="Q258">
            <v>0.25714862127241661</v>
          </cell>
          <cell r="R258">
            <v>0.25562493281309628</v>
          </cell>
          <cell r="S258">
            <v>0.2593569596248968</v>
          </cell>
          <cell r="T258">
            <v>0.26434830244939184</v>
          </cell>
          <cell r="U258">
            <v>0.26831096471546312</v>
          </cell>
          <cell r="V258">
            <v>0.27567626882618829</v>
          </cell>
          <cell r="W258">
            <v>0.2824398330908981</v>
          </cell>
          <cell r="X258">
            <v>0.28833949075936971</v>
          </cell>
          <cell r="Y258">
            <v>0.29485967827517578</v>
          </cell>
          <cell r="Z258">
            <v>0.3031119011983599</v>
          </cell>
          <cell r="AA258">
            <v>4.7320166067659875E-2</v>
          </cell>
          <cell r="AB258">
            <v>2.6086585483013902E-2</v>
          </cell>
          <cell r="AC258">
            <v>1.9089869528981118E-2</v>
          </cell>
          <cell r="AD258">
            <v>1.8002132754223299E-2</v>
          </cell>
          <cell r="AE258">
            <v>4.5523740798901202E-3</v>
          </cell>
          <cell r="AF258">
            <v>-1.0757298596587472E-2</v>
          </cell>
          <cell r="AG258">
            <v>-2.3999800087704831E-2</v>
          </cell>
          <cell r="AH258">
            <v>-4.5096489913984544E-2</v>
          </cell>
          <cell r="AI258">
            <v>-6.3913538941934939E-2</v>
          </cell>
          <cell r="AJ258">
            <v>-8.3860444360202124E-2</v>
          </cell>
          <cell r="AK258">
            <v>-0.10496680751067453</v>
          </cell>
          <cell r="AL258">
            <v>-0.12818313445266619</v>
          </cell>
          <cell r="AM258">
            <v>-0.11184099252327703</v>
          </cell>
          <cell r="AN258">
            <v>-9.5844907959877157E-2</v>
          </cell>
          <cell r="AO258">
            <v>-9.161740048570749E-2</v>
          </cell>
          <cell r="AP258">
            <v>-9.234627185912439E-2</v>
          </cell>
          <cell r="AQ258">
            <v>-8.3249803762412505E-2</v>
          </cell>
          <cell r="AR258">
            <v>-7.1763843460253329E-2</v>
          </cell>
          <cell r="AS258">
            <v>-6.1215027631371544E-2</v>
          </cell>
          <cell r="AT258">
            <v>-4.4954471337085439E-2</v>
          </cell>
          <cell r="AU258">
            <v>-3.1168939754148389E-2</v>
          </cell>
          <cell r="AV258">
            <v>-1.4584504940682919E-2</v>
          </cell>
          <cell r="AW258">
            <v>3.1221515201771965E-3</v>
          </cell>
          <cell r="AX258">
            <v>2.0226024063330322E-2</v>
          </cell>
          <cell r="AY258">
            <v>1.417187110644938E-2</v>
          </cell>
          <cell r="AZ258">
            <v>1.2356344055986901E-2</v>
          </cell>
          <cell r="BA258">
            <v>1.7675841507440448E-2</v>
          </cell>
          <cell r="BB258">
            <v>2.3196859412267457E-2</v>
          </cell>
          <cell r="BC258">
            <v>2.319684624671936E-2</v>
          </cell>
          <cell r="BD258">
            <v>2.319684624671936E-2</v>
          </cell>
          <cell r="BE258">
            <v>2.319684624671936E-2</v>
          </cell>
          <cell r="BF258">
            <v>2.319684624671936E-2</v>
          </cell>
          <cell r="BG258">
            <v>2.319684624671936E-2</v>
          </cell>
          <cell r="BH258">
            <v>2.319684624671936E-2</v>
          </cell>
          <cell r="BI258">
            <v>2.319684624671936E-2</v>
          </cell>
          <cell r="BJ258">
            <v>2.319684624671936E-2</v>
          </cell>
        </row>
        <row r="259">
          <cell r="B259">
            <v>217</v>
          </cell>
          <cell r="C259" t="str">
            <v>Cartera Nómina</v>
          </cell>
          <cell r="P259">
            <v>2.7703383045234606E-2</v>
          </cell>
          <cell r="Q259">
            <v>2.7251768060260716E-2</v>
          </cell>
          <cell r="R259">
            <v>2.9014961578105541E-2</v>
          </cell>
          <cell r="S259">
            <v>3.0038105036996672E-2</v>
          </cell>
          <cell r="T259">
            <v>3.0918099855125669E-2</v>
          </cell>
          <cell r="U259">
            <v>3.4627778648507065E-2</v>
          </cell>
          <cell r="V259">
            <v>3.5740832953806284E-2</v>
          </cell>
          <cell r="W259">
            <v>3.5565601159238687E-2</v>
          </cell>
          <cell r="X259">
            <v>3.6730778111878096E-2</v>
          </cell>
          <cell r="Y259">
            <v>3.7837762964112759E-2</v>
          </cell>
          <cell r="Z259">
            <v>3.9284304411332599E-2</v>
          </cell>
          <cell r="AA259">
            <v>2.559482709262818E-2</v>
          </cell>
          <cell r="AB259">
            <v>3.805886773492527E-2</v>
          </cell>
          <cell r="AC259">
            <v>4.8097637337072612E-2</v>
          </cell>
          <cell r="AD259">
            <v>5.4453801961543202E-2</v>
          </cell>
          <cell r="AE259">
            <v>6.3326822573824298E-2</v>
          </cell>
          <cell r="AF259">
            <v>7.0948211530963395E-2</v>
          </cell>
          <cell r="AG259">
            <v>7.3835423487369253E-2</v>
          </cell>
          <cell r="AH259">
            <v>8.048451946230463E-2</v>
          </cell>
          <cell r="AI259">
            <v>8.7862823973695298E-2</v>
          </cell>
          <cell r="AJ259">
            <v>9.3786132277718801E-2</v>
          </cell>
          <cell r="AK259">
            <v>9.9152605712398645E-2</v>
          </cell>
          <cell r="AL259">
            <v>0.10369045262747667</v>
          </cell>
          <cell r="AM259">
            <v>8.7590461597404509E-2</v>
          </cell>
          <cell r="AN259">
            <v>7.0195641067500064E-2</v>
          </cell>
          <cell r="AO259">
            <v>5.92065056228641E-2</v>
          </cell>
          <cell r="AP259">
            <v>4.9692604595516915E-2</v>
          </cell>
          <cell r="AQ259">
            <v>3.7595220295266296E-2</v>
          </cell>
          <cell r="AR259">
            <v>2.7606476184598994E-2</v>
          </cell>
          <cell r="AS259">
            <v>1.948579844655815E-2</v>
          </cell>
          <cell r="AT259">
            <v>1.0383259176238238E-2</v>
          </cell>
          <cell r="AU259">
            <v>1.9914493163430136E-3</v>
          </cell>
          <cell r="AV259">
            <v>-6.0061612313362517E-3</v>
          </cell>
          <cell r="AW259">
            <v>-1.3365119822175975E-2</v>
          </cell>
          <cell r="AX259">
            <v>-2.206357930570238E-2</v>
          </cell>
          <cell r="AY259">
            <v>-2.1654916920345643E-2</v>
          </cell>
          <cell r="AZ259">
            <v>-1.8943304290094873E-2</v>
          </cell>
          <cell r="BA259">
            <v>-1.855800764280717E-2</v>
          </cell>
          <cell r="BB259">
            <v>-1.6965820151764996E-2</v>
          </cell>
          <cell r="BC259">
            <v>-1.6965806484222412E-2</v>
          </cell>
          <cell r="BD259">
            <v>-1.6965806484222412E-2</v>
          </cell>
          <cell r="BE259">
            <v>-1.6965806484222412E-2</v>
          </cell>
          <cell r="BF259">
            <v>-1.6965806484222412E-2</v>
          </cell>
          <cell r="BG259">
            <v>-1.6965806484222412E-2</v>
          </cell>
          <cell r="BH259">
            <v>-1.6965806484222412E-2</v>
          </cell>
          <cell r="BI259">
            <v>-1.6965806484222412E-2</v>
          </cell>
          <cell r="BJ259">
            <v>-1.6965806484222412E-2</v>
          </cell>
        </row>
        <row r="260">
          <cell r="B260">
            <v>218</v>
          </cell>
          <cell r="C260" t="str">
            <v>Cartera Automotriz</v>
          </cell>
          <cell r="P260">
            <v>2.562832457062849E-2</v>
          </cell>
          <cell r="Q260">
            <v>2.5640441230762794E-2</v>
          </cell>
          <cell r="R260">
            <v>2.5555165880096996E-2</v>
          </cell>
          <cell r="S260">
            <v>2.5363924309117342E-2</v>
          </cell>
          <cell r="T260">
            <v>2.5233286502628929E-2</v>
          </cell>
          <cell r="U260">
            <v>2.5505694786638274E-2</v>
          </cell>
          <cell r="V260">
            <v>2.5514331342734706E-2</v>
          </cell>
          <cell r="W260">
            <v>2.5255161626558987E-2</v>
          </cell>
          <cell r="X260">
            <v>2.5402093007357022E-2</v>
          </cell>
          <cell r="Y260">
            <v>2.55837650421861E-2</v>
          </cell>
          <cell r="Z260">
            <v>2.6021372469165426E-2</v>
          </cell>
          <cell r="AA260">
            <v>1.3162737486181117E-3</v>
          </cell>
          <cell r="AB260">
            <v>1.6777449501188049E-3</v>
          </cell>
          <cell r="AC260">
            <v>2.3464263097529962E-3</v>
          </cell>
          <cell r="AD260">
            <v>2.8224878551217358E-3</v>
          </cell>
          <cell r="AE260">
            <v>4.2410491095124132E-3</v>
          </cell>
          <cell r="AF260">
            <v>5.5100508216852188E-3</v>
          </cell>
          <cell r="AG260">
            <v>6.495789099298762E-3</v>
          </cell>
          <cell r="AH260">
            <v>7.0657786459206555E-3</v>
          </cell>
          <cell r="AI260">
            <v>8.593615072016083E-3</v>
          </cell>
          <cell r="AJ260">
            <v>9.5712597304700962E-3</v>
          </cell>
          <cell r="AK260">
            <v>1.0363479622158379E-2</v>
          </cell>
          <cell r="AL260">
            <v>1.1121920884530765E-2</v>
          </cell>
          <cell r="AM260">
            <v>1.1104388067169259E-2</v>
          </cell>
          <cell r="AN260">
            <v>1.163935486466354E-2</v>
          </cell>
          <cell r="AO260">
            <v>1.1704271707453813E-2</v>
          </cell>
          <cell r="AP260">
            <v>1.2264452859051391E-2</v>
          </cell>
          <cell r="AQ260">
            <v>1.1343995460812266E-2</v>
          </cell>
          <cell r="AR260">
            <v>1.07299641077995E-2</v>
          </cell>
          <cell r="AS260">
            <v>9.3739075003879957E-3</v>
          </cell>
          <cell r="AT260">
            <v>9.3398318196716915E-3</v>
          </cell>
          <cell r="AU260">
            <v>8.1763732468424152E-3</v>
          </cell>
          <cell r="AV260">
            <v>7.001556124868899E-3</v>
          </cell>
          <cell r="AW260">
            <v>6.1434003888397315E-3</v>
          </cell>
          <cell r="AX260">
            <v>4.195271233104321E-3</v>
          </cell>
          <cell r="AY260">
            <v>3.5575895548829867E-3</v>
          </cell>
          <cell r="AZ260">
            <v>2.0606241702376266E-3</v>
          </cell>
          <cell r="BA260">
            <v>1.1434855282121056E-3</v>
          </cell>
          <cell r="BB260">
            <v>6.2528111697622568E-5</v>
          </cell>
          <cell r="BC260">
            <v>6.2528066337108612E-5</v>
          </cell>
          <cell r="BD260">
            <v>6.2528066337108612E-5</v>
          </cell>
          <cell r="BE260">
            <v>6.2528066337108612E-5</v>
          </cell>
          <cell r="BF260">
            <v>6.2528066337108612E-5</v>
          </cell>
          <cell r="BG260">
            <v>6.2528066337108612E-5</v>
          </cell>
          <cell r="BH260">
            <v>6.2528066337108612E-5</v>
          </cell>
          <cell r="BI260">
            <v>6.2528066337108612E-5</v>
          </cell>
          <cell r="BJ260">
            <v>6.2528066337108612E-5</v>
          </cell>
        </row>
        <row r="261">
          <cell r="B261">
            <v>219</v>
          </cell>
          <cell r="C261" t="str">
            <v>Cartera Consumo Otros</v>
          </cell>
          <cell r="P261">
            <v>-0.52380952380952384</v>
          </cell>
          <cell r="Q261">
            <v>1</v>
          </cell>
          <cell r="R261">
            <v>-0.11627906976744184</v>
          </cell>
          <cell r="S261">
            <v>-0.18518518518518517</v>
          </cell>
          <cell r="T261">
            <v>-0.14285714285714285</v>
          </cell>
          <cell r="U261">
            <v>-0.10344827586206898</v>
          </cell>
          <cell r="V261">
            <v>1</v>
          </cell>
          <cell r="W261">
            <v>1</v>
          </cell>
          <cell r="X261">
            <v>1</v>
          </cell>
          <cell r="Y261">
            <v>1</v>
          </cell>
          <cell r="Z261">
            <v>1</v>
          </cell>
          <cell r="AA261">
            <v>-0.25177025963808025</v>
          </cell>
          <cell r="AB261">
            <v>0.42036124794745489</v>
          </cell>
          <cell r="AC261">
            <v>-1.1851851851851851</v>
          </cell>
          <cell r="AD261">
            <v>3.1533307055577442E-2</v>
          </cell>
          <cell r="AE261">
            <v>9.1168091168091159E-2</v>
          </cell>
          <cell r="AF261">
            <v>-1.0296010296010322E-2</v>
          </cell>
          <cell r="AG261">
            <v>-0.1273209549071618</v>
          </cell>
          <cell r="AH261">
            <v>-1.2307692307692308</v>
          </cell>
          <cell r="AI261">
            <v>-1.230769157409668</v>
          </cell>
          <cell r="AJ261">
            <v>-1.1531531531531531</v>
          </cell>
          <cell r="AK261">
            <v>-1.2</v>
          </cell>
          <cell r="AL261">
            <v>-1.5238095238095237</v>
          </cell>
          <cell r="AM261">
            <v>-0.85009487666034167</v>
          </cell>
          <cell r="AN261">
            <v>1.103448275862069</v>
          </cell>
          <cell r="AO261">
            <v>0.32032032032032032</v>
          </cell>
          <cell r="AP261">
            <v>0.11504879301489471</v>
          </cell>
          <cell r="AQ261">
            <v>0.12432012432012432</v>
          </cell>
          <cell r="AR261">
            <v>-2.1158773452351426E-2</v>
          </cell>
          <cell r="AS261">
            <v>1.2307692307692308</v>
          </cell>
          <cell r="AT261">
            <v>1.2307692307692308</v>
          </cell>
          <cell r="AU261">
            <v>-6.7132867132867147E-2</v>
          </cell>
          <cell r="AV261">
            <v>-0.19421526789947838</v>
          </cell>
          <cell r="AW261">
            <v>1.2</v>
          </cell>
          <cell r="AX261">
            <v>0.62870462870462873</v>
          </cell>
          <cell r="AY261">
            <v>1.8823529411764706</v>
          </cell>
          <cell r="AZ261">
            <v>-0.93430656934306566</v>
          </cell>
          <cell r="BA261">
            <v>-7.6311605723370438E-2</v>
          </cell>
          <cell r="BB261">
            <v>-7.4022669442516814E-3</v>
          </cell>
          <cell r="BC261">
            <v>-7.4022635817527771E-3</v>
          </cell>
          <cell r="BD261">
            <v>-7.4022635817527771E-3</v>
          </cell>
          <cell r="BE261">
            <v>-7.4022635817527771E-3</v>
          </cell>
          <cell r="BF261">
            <v>-7.4022635817527771E-3</v>
          </cell>
          <cell r="BG261">
            <v>-7.4022635817527771E-3</v>
          </cell>
          <cell r="BH261">
            <v>-7.4022635817527771E-3</v>
          </cell>
          <cell r="BI261">
            <v>-7.4022635817527771E-3</v>
          </cell>
          <cell r="BJ261">
            <v>-7.4022635817527771E-3</v>
          </cell>
        </row>
        <row r="262">
          <cell r="B262">
            <v>220</v>
          </cell>
          <cell r="C262" t="str">
            <v>Cartera Vivienda</v>
          </cell>
          <cell r="P262">
            <v>6.568547963883066E-2</v>
          </cell>
          <cell r="Q262">
            <v>6.6074275237765559E-2</v>
          </cell>
          <cell r="R262">
            <v>6.6060938786816598E-2</v>
          </cell>
          <cell r="S262">
            <v>6.6156506618975777E-2</v>
          </cell>
          <cell r="T262">
            <v>6.6278553269349436E-2</v>
          </cell>
          <cell r="U262">
            <v>6.635538753874029E-2</v>
          </cell>
          <cell r="V262">
            <v>6.660558236094713E-2</v>
          </cell>
          <cell r="W262">
            <v>6.6636690099020249E-2</v>
          </cell>
          <cell r="X262">
            <v>7.2895315853109835E-2</v>
          </cell>
          <cell r="Y262">
            <v>7.1790843966280285E-2</v>
          </cell>
          <cell r="Z262">
            <v>6.5207642341281499E-2</v>
          </cell>
          <cell r="AA262">
            <v>3.338150130892531E-4</v>
          </cell>
          <cell r="AB262">
            <v>5.3966162299913523E-4</v>
          </cell>
          <cell r="AC262">
            <v>5.1252501381982007E-4</v>
          </cell>
          <cell r="AD262">
            <v>1.4095546793652519E-3</v>
          </cell>
          <cell r="AE262">
            <v>2.3882925208362632E-3</v>
          </cell>
          <cell r="AF262">
            <v>3.0648234596610396E-3</v>
          </cell>
          <cell r="AG262">
            <v>3.8319477786230155E-3</v>
          </cell>
          <cell r="AH262">
            <v>4.1515178521637774E-3</v>
          </cell>
          <cell r="AI262">
            <v>4.8049131688127217E-3</v>
          </cell>
          <cell r="AJ262">
            <v>-6.6242783737810312E-3</v>
          </cell>
          <cell r="AK262">
            <v>-3.0459905066024945E-3</v>
          </cell>
          <cell r="AL262">
            <v>6.6167736989598408E-3</v>
          </cell>
          <cell r="AM262">
            <v>7.9486493995918062E-3</v>
          </cell>
          <cell r="AN262">
            <v>8.8354135577599219E-3</v>
          </cell>
          <cell r="AO262">
            <v>1.0122453609006044E-2</v>
          </cell>
          <cell r="AP262">
            <v>1.0358753337365814E-2</v>
          </cell>
          <cell r="AQ262">
            <v>1.0316969290353153E-2</v>
          </cell>
          <cell r="AR262">
            <v>1.1075340365260658E-2</v>
          </cell>
          <cell r="AS262">
            <v>1.1556396854744327E-2</v>
          </cell>
          <cell r="AT262">
            <v>1.2314901468356357E-2</v>
          </cell>
          <cell r="AU262">
            <v>1.3008756976294986E-2</v>
          </cell>
          <cell r="AV262">
            <v>1.8573401190736236E-2</v>
          </cell>
          <cell r="AW262">
            <v>1.7632633535898529E-2</v>
          </cell>
          <cell r="AX262">
            <v>1.3321558600954894E-2</v>
          </cell>
          <cell r="AY262">
            <v>1.1720192094949317E-2</v>
          </cell>
          <cell r="AZ262">
            <v>1.0646551584475764E-2</v>
          </cell>
          <cell r="BA262">
            <v>8.907843225152659E-3</v>
          </cell>
          <cell r="BB262">
            <v>7.8305974712761656E-3</v>
          </cell>
          <cell r="BC262">
            <v>7.830597460269928E-3</v>
          </cell>
          <cell r="BD262">
            <v>7.830597460269928E-3</v>
          </cell>
          <cell r="BE262">
            <v>7.830597460269928E-3</v>
          </cell>
          <cell r="BF262">
            <v>7.830597460269928E-3</v>
          </cell>
          <cell r="BG262">
            <v>7.830597460269928E-3</v>
          </cell>
          <cell r="BH262">
            <v>7.830597460269928E-3</v>
          </cell>
          <cell r="BI262">
            <v>7.830597460269928E-3</v>
          </cell>
          <cell r="BJ262">
            <v>7.830597460269928E-3</v>
          </cell>
        </row>
        <row r="263">
          <cell r="B263">
            <v>221</v>
          </cell>
          <cell r="C263" t="str">
            <v>Media y Residencial</v>
          </cell>
          <cell r="P263">
            <v>0</v>
          </cell>
          <cell r="Q263">
            <v>0</v>
          </cell>
          <cell r="R263">
            <v>0</v>
          </cell>
          <cell r="S263">
            <v>0</v>
          </cell>
          <cell r="T263">
            <v>0</v>
          </cell>
          <cell r="U263">
            <v>0</v>
          </cell>
          <cell r="V263">
            <v>0</v>
          </cell>
          <cell r="W263">
            <v>0</v>
          </cell>
          <cell r="X263">
            <v>0</v>
          </cell>
          <cell r="Y263">
            <v>0</v>
          </cell>
          <cell r="Z263">
            <v>0</v>
          </cell>
          <cell r="AA263">
            <v>0</v>
          </cell>
          <cell r="AB263">
            <v>0</v>
          </cell>
          <cell r="AC263">
            <v>0</v>
          </cell>
          <cell r="AD263">
            <v>0</v>
          </cell>
          <cell r="AE263">
            <v>0</v>
          </cell>
          <cell r="AF263">
            <v>0</v>
          </cell>
          <cell r="AG263">
            <v>0</v>
          </cell>
          <cell r="AH263">
            <v>0</v>
          </cell>
          <cell r="AI263">
            <v>0</v>
          </cell>
          <cell r="AJ263">
            <v>0</v>
          </cell>
          <cell r="AK263">
            <v>0</v>
          </cell>
          <cell r="AL263">
            <v>0</v>
          </cell>
          <cell r="AM263">
            <v>0</v>
          </cell>
          <cell r="AN263">
            <v>0</v>
          </cell>
          <cell r="AO263">
            <v>0</v>
          </cell>
          <cell r="AP263">
            <v>0</v>
          </cell>
          <cell r="AQ263">
            <v>0</v>
          </cell>
          <cell r="AR263">
            <v>0</v>
          </cell>
          <cell r="AS263">
            <v>0</v>
          </cell>
          <cell r="AT263">
            <v>0</v>
          </cell>
          <cell r="AU263">
            <v>0</v>
          </cell>
          <cell r="AV263">
            <v>0</v>
          </cell>
          <cell r="AW263">
            <v>0</v>
          </cell>
          <cell r="AX263">
            <v>0</v>
          </cell>
          <cell r="AY263">
            <v>0</v>
          </cell>
          <cell r="AZ263">
            <v>0</v>
          </cell>
          <cell r="BA263">
            <v>0</v>
          </cell>
          <cell r="BB263">
            <v>0</v>
          </cell>
          <cell r="BC263">
            <v>0</v>
          </cell>
          <cell r="BD263">
            <v>0</v>
          </cell>
          <cell r="BE263">
            <v>0</v>
          </cell>
          <cell r="BF263">
            <v>0</v>
          </cell>
          <cell r="BG263">
            <v>0</v>
          </cell>
          <cell r="BH263">
            <v>0</v>
          </cell>
          <cell r="BI263">
            <v>0</v>
          </cell>
          <cell r="BJ263">
            <v>0</v>
          </cell>
        </row>
        <row r="264">
          <cell r="B264">
            <v>222</v>
          </cell>
          <cell r="C264" t="str">
            <v>De Interés Social</v>
          </cell>
          <cell r="P264">
            <v>0</v>
          </cell>
          <cell r="Q264">
            <v>0</v>
          </cell>
          <cell r="R264">
            <v>0</v>
          </cell>
          <cell r="S264">
            <v>0</v>
          </cell>
          <cell r="T264">
            <v>0</v>
          </cell>
          <cell r="U264">
            <v>0</v>
          </cell>
          <cell r="V264">
            <v>0</v>
          </cell>
          <cell r="W264">
            <v>0</v>
          </cell>
          <cell r="X264">
            <v>0</v>
          </cell>
          <cell r="Y264">
            <v>0</v>
          </cell>
          <cell r="Z264">
            <v>0</v>
          </cell>
          <cell r="AA264">
            <v>0</v>
          </cell>
          <cell r="AB264">
            <v>0</v>
          </cell>
          <cell r="AC264">
            <v>0</v>
          </cell>
          <cell r="AD264">
            <v>0</v>
          </cell>
          <cell r="AE264">
            <v>0</v>
          </cell>
          <cell r="AF264">
            <v>0</v>
          </cell>
          <cell r="AG264">
            <v>0</v>
          </cell>
          <cell r="AH264">
            <v>0</v>
          </cell>
          <cell r="AI264">
            <v>0</v>
          </cell>
          <cell r="AJ264">
            <v>0</v>
          </cell>
          <cell r="AK264">
            <v>0</v>
          </cell>
          <cell r="AL264">
            <v>0</v>
          </cell>
          <cell r="AM264">
            <v>0</v>
          </cell>
          <cell r="AN264">
            <v>0</v>
          </cell>
          <cell r="AO264">
            <v>0</v>
          </cell>
          <cell r="AP264">
            <v>0</v>
          </cell>
          <cell r="AQ264">
            <v>0</v>
          </cell>
          <cell r="AR264">
            <v>0</v>
          </cell>
          <cell r="AS264">
            <v>0</v>
          </cell>
          <cell r="AT264">
            <v>0</v>
          </cell>
          <cell r="AU264">
            <v>0</v>
          </cell>
          <cell r="AV264">
            <v>0</v>
          </cell>
          <cell r="AW264">
            <v>0</v>
          </cell>
          <cell r="AX264">
            <v>0</v>
          </cell>
          <cell r="AY264">
            <v>0</v>
          </cell>
          <cell r="AZ264">
            <v>0</v>
          </cell>
          <cell r="BA264">
            <v>0</v>
          </cell>
          <cell r="BB264">
            <v>0</v>
          </cell>
          <cell r="BC264">
            <v>0</v>
          </cell>
          <cell r="BD264">
            <v>0</v>
          </cell>
          <cell r="BE264">
            <v>0</v>
          </cell>
          <cell r="BF264">
            <v>0</v>
          </cell>
          <cell r="BG264">
            <v>0</v>
          </cell>
          <cell r="BH264">
            <v>0</v>
          </cell>
          <cell r="BI264">
            <v>0</v>
          </cell>
          <cell r="BJ264">
            <v>0</v>
          </cell>
        </row>
        <row r="266">
          <cell r="B266" t="str">
            <v>ICOR (%)</v>
          </cell>
        </row>
        <row r="267">
          <cell r="B267">
            <v>223</v>
          </cell>
          <cell r="C267" t="str">
            <v>Cartera de Crédito Total</v>
          </cell>
          <cell r="P267">
            <v>-0.26274884024103118</v>
          </cell>
          <cell r="Q267">
            <v>-0.28388792501213445</v>
          </cell>
          <cell r="R267">
            <v>-0.2461300028331328</v>
          </cell>
          <cell r="S267">
            <v>-0.197834939423849</v>
          </cell>
          <cell r="T267">
            <v>-9.626377654553675E-2</v>
          </cell>
          <cell r="U267">
            <v>-5.4441006455018259E-2</v>
          </cell>
          <cell r="V267">
            <v>-7.0529729103452787E-2</v>
          </cell>
          <cell r="W267">
            <v>2.2394523989901494E-3</v>
          </cell>
          <cell r="X267">
            <v>7.6505125299933807E-2</v>
          </cell>
          <cell r="Y267">
            <v>9.6565312884512755E-2</v>
          </cell>
          <cell r="Z267">
            <v>-3.9626050788614808E-3</v>
          </cell>
          <cell r="AA267">
            <v>2.8776959622049958E-3</v>
          </cell>
          <cell r="AB267">
            <v>2.3683412764319289E-3</v>
          </cell>
          <cell r="AC267">
            <v>-5.2298948225191211E-3</v>
          </cell>
          <cell r="AD267">
            <v>-2.1604676646715948E-2</v>
          </cell>
          <cell r="AE267">
            <v>-5.4520706699819566E-2</v>
          </cell>
          <cell r="AF267">
            <v>4.5299578893209125E-2</v>
          </cell>
          <cell r="AG267">
            <v>1.3068678081889606E-2</v>
          </cell>
          <cell r="AH267">
            <v>2.3064662815739378E-2</v>
          </cell>
          <cell r="AI267">
            <v>-5.0590330831286057E-3</v>
          </cell>
          <cell r="AJ267">
            <v>-5.0803715746492006E-2</v>
          </cell>
          <cell r="AK267">
            <v>-3.4245443264129927E-2</v>
          </cell>
          <cell r="AL267">
            <v>-9.2999353147089625E-3</v>
          </cell>
          <cell r="AM267">
            <v>1.2755607300160454E-2</v>
          </cell>
          <cell r="AN267">
            <v>4.1501942468437969E-2</v>
          </cell>
          <cell r="AO267">
            <v>4.2592366467529841E-2</v>
          </cell>
          <cell r="AP267">
            <v>5.9392977429161276E-2</v>
          </cell>
          <cell r="AQ267">
            <v>0.12766851755408937</v>
          </cell>
          <cell r="AR267">
            <v>0.12766849994659424</v>
          </cell>
          <cell r="AS267">
            <v>0.12766849994659424</v>
          </cell>
          <cell r="AT267">
            <v>0.12766849994659424</v>
          </cell>
          <cell r="AU267">
            <v>0.12766849994659424</v>
          </cell>
          <cell r="AV267">
            <v>0.12766849994659424</v>
          </cell>
          <cell r="AW267">
            <v>0.12766849994659424</v>
          </cell>
          <cell r="AX267">
            <v>0.12766849994659424</v>
          </cell>
          <cell r="AY267">
            <v>0.12766849994659424</v>
          </cell>
          <cell r="AZ267">
            <v>0.12766849994659424</v>
          </cell>
          <cell r="BA267">
            <v>0.12766849994659424</v>
          </cell>
          <cell r="BB267">
            <v>0.12766849994659424</v>
          </cell>
          <cell r="BC267">
            <v>0.12766849994659424</v>
          </cell>
          <cell r="BD267">
            <v>0.12766849994659424</v>
          </cell>
          <cell r="BE267">
            <v>0.12766849994659424</v>
          </cell>
          <cell r="BF267">
            <v>0.12766849994659424</v>
          </cell>
          <cell r="BG267">
            <v>0.12766849994659424</v>
          </cell>
          <cell r="BH267">
            <v>0.12766849994659424</v>
          </cell>
          <cell r="BI267">
            <v>0.12766849994659424</v>
          </cell>
          <cell r="BJ267">
            <v>0.12766849994659424</v>
          </cell>
        </row>
        <row r="268">
          <cell r="B268">
            <v>224</v>
          </cell>
          <cell r="C268" t="str">
            <v>Cartera Comercial</v>
          </cell>
          <cell r="P268">
            <v>-0.64060669522939218</v>
          </cell>
          <cell r="Q268">
            <v>-0.53334873675827033</v>
          </cell>
          <cell r="R268">
            <v>-0.43748692263794242</v>
          </cell>
          <cell r="S268">
            <v>-0.31364707204861875</v>
          </cell>
          <cell r="T268">
            <v>-0.17278143289512315</v>
          </cell>
          <cell r="U268">
            <v>-6.3393997470922114E-2</v>
          </cell>
          <cell r="V268">
            <v>-0.12866282286344299</v>
          </cell>
          <cell r="W268">
            <v>-3.4171334530644581E-2</v>
          </cell>
          <cell r="X268">
            <v>8.076669720681906E-2</v>
          </cell>
          <cell r="Y268">
            <v>0.13634712470877397</v>
          </cell>
          <cell r="Z268">
            <v>0.12834279448431829</v>
          </cell>
          <cell r="AA268">
            <v>3.6935029405453457E-2</v>
          </cell>
          <cell r="AB268">
            <v>7.5006645255470739E-2</v>
          </cell>
          <cell r="AC268">
            <v>6.1444904955337609E-2</v>
          </cell>
          <cell r="AD268">
            <v>4.4493503494245301E-2</v>
          </cell>
          <cell r="AE268">
            <v>-3.0430139162458736E-2</v>
          </cell>
          <cell r="AF268">
            <v>0.29879904758312792</v>
          </cell>
          <cell r="AG268">
            <v>0.21496806185900164</v>
          </cell>
          <cell r="AH268">
            <v>0.19340873016402305</v>
          </cell>
          <cell r="AI268">
            <v>0.22117726330453202</v>
          </cell>
          <cell r="AJ268">
            <v>0.1980974949865455</v>
          </cell>
          <cell r="AK268">
            <v>0.1893803665405267</v>
          </cell>
          <cell r="AL268">
            <v>0.1988018918316824</v>
          </cell>
          <cell r="AM268">
            <v>0.28740236188316282</v>
          </cell>
          <cell r="AN268">
            <v>0.30547452846080458</v>
          </cell>
          <cell r="AO268">
            <v>0.31813940978540978</v>
          </cell>
          <cell r="AP268">
            <v>0.33874825310873347</v>
          </cell>
          <cell r="AQ268">
            <v>0.43363717176141048</v>
          </cell>
          <cell r="AR268">
            <v>0.43363714218139648</v>
          </cell>
          <cell r="AS268">
            <v>0.43363714218139648</v>
          </cell>
          <cell r="AT268">
            <v>0.43363714218139648</v>
          </cell>
          <cell r="AU268">
            <v>0.43363714218139648</v>
          </cell>
          <cell r="AV268">
            <v>0.43363714218139648</v>
          </cell>
          <cell r="AW268">
            <v>0.43363714218139648</v>
          </cell>
          <cell r="AX268">
            <v>0.43363714218139648</v>
          </cell>
          <cell r="AY268">
            <v>0.43363714218139648</v>
          </cell>
          <cell r="AZ268">
            <v>0.43363714218139648</v>
          </cell>
          <cell r="BA268">
            <v>0.43363714218139648</v>
          </cell>
          <cell r="BB268">
            <v>0.43363714218139648</v>
          </cell>
          <cell r="BC268">
            <v>0.43363714218139648</v>
          </cell>
          <cell r="BD268">
            <v>0.43363714218139648</v>
          </cell>
          <cell r="BE268">
            <v>0.43363714218139648</v>
          </cell>
          <cell r="BF268">
            <v>0.43363714218139648</v>
          </cell>
          <cell r="BG268">
            <v>0.43363714218139648</v>
          </cell>
          <cell r="BH268">
            <v>0.43363714218139648</v>
          </cell>
          <cell r="BI268">
            <v>0.43363714218139648</v>
          </cell>
          <cell r="BJ268">
            <v>0.43363714218139648</v>
          </cell>
        </row>
        <row r="269">
          <cell r="B269">
            <v>225</v>
          </cell>
          <cell r="C269" t="str">
            <v>Cartera Empresas</v>
          </cell>
          <cell r="P269">
            <v>-0.55136190885991232</v>
          </cell>
          <cell r="Q269">
            <v>-0.46394655506689775</v>
          </cell>
          <cell r="R269">
            <v>-0.3688515735586716</v>
          </cell>
          <cell r="S269">
            <v>-0.24658502434483265</v>
          </cell>
          <cell r="T269">
            <v>-0.14758303477619028</v>
          </cell>
          <cell r="U269">
            <v>-5.7288397816388947E-2</v>
          </cell>
          <cell r="V269">
            <v>-0.10434896135163818</v>
          </cell>
          <cell r="W269">
            <v>-9.673110977034316E-2</v>
          </cell>
          <cell r="X269">
            <v>2.9846741979060121E-2</v>
          </cell>
          <cell r="Y269">
            <v>8.2898371625762746E-2</v>
          </cell>
          <cell r="Z269">
            <v>8.9621941656397919E-2</v>
          </cell>
          <cell r="AA269">
            <v>8.0749032528253384E-3</v>
          </cell>
          <cell r="AB269">
            <v>3.6318672113513917E-2</v>
          </cell>
          <cell r="AC269">
            <v>1.3856077213004525E-2</v>
          </cell>
          <cell r="AD269">
            <v>-8.3868077042262845E-3</v>
          </cell>
          <cell r="AE269">
            <v>-9.5313481528853439E-2</v>
          </cell>
          <cell r="AF269">
            <v>0.20613097704006456</v>
          </cell>
          <cell r="AG269">
            <v>0.13272599767719673</v>
          </cell>
          <cell r="AH269">
            <v>0.11122505480915457</v>
          </cell>
          <cell r="AI269">
            <v>0.13999458128725395</v>
          </cell>
          <cell r="AJ269">
            <v>0.12237687438662892</v>
          </cell>
          <cell r="AK269">
            <v>0.11052493657001405</v>
          </cell>
          <cell r="AL269">
            <v>0.1696602880824003</v>
          </cell>
          <cell r="AM269">
            <v>0.25120235609378916</v>
          </cell>
          <cell r="AN269">
            <v>0.27560145667682789</v>
          </cell>
          <cell r="AO269">
            <v>0.2805057570388646</v>
          </cell>
          <cell r="AP269">
            <v>0.29620706080617543</v>
          </cell>
          <cell r="AQ269">
            <v>0.38621756808653918</v>
          </cell>
          <cell r="AR269">
            <v>0.38621735572814941</v>
          </cell>
          <cell r="AS269">
            <v>0.38621735572814941</v>
          </cell>
          <cell r="AT269">
            <v>0.38621735572814941</v>
          </cell>
          <cell r="AU269">
            <v>0.38621735572814941</v>
          </cell>
          <cell r="AV269">
            <v>0.38621735572814941</v>
          </cell>
          <cell r="AW269">
            <v>0.38621735572814941</v>
          </cell>
          <cell r="AX269">
            <v>0.38621735572814941</v>
          </cell>
          <cell r="AY269">
            <v>0.38621735572814941</v>
          </cell>
          <cell r="AZ269">
            <v>0.38621735572814941</v>
          </cell>
          <cell r="BA269">
            <v>0.38621735572814941</v>
          </cell>
          <cell r="BB269">
            <v>0.38621735572814941</v>
          </cell>
          <cell r="BC269">
            <v>0.38621735572814941</v>
          </cell>
          <cell r="BD269">
            <v>0.38621735572814941</v>
          </cell>
          <cell r="BE269">
            <v>0.38621735572814941</v>
          </cell>
          <cell r="BF269">
            <v>0.38621735572814941</v>
          </cell>
          <cell r="BG269">
            <v>0.38621735572814941</v>
          </cell>
          <cell r="BH269">
            <v>0.38621735572814941</v>
          </cell>
          <cell r="BI269">
            <v>0.38621735572814941</v>
          </cell>
          <cell r="BJ269">
            <v>0.38621735572814941</v>
          </cell>
        </row>
        <row r="270">
          <cell r="B270">
            <v>226</v>
          </cell>
          <cell r="C270" t="str">
            <v>Cartera Entidades Financieras</v>
          </cell>
          <cell r="P270">
            <v>-1663.7762720227945</v>
          </cell>
          <cell r="Q270">
            <v>77.122230077159116</v>
          </cell>
          <cell r="R270">
            <v>81.504399773177013</v>
          </cell>
          <cell r="S270">
            <v>65.788451952686131</v>
          </cell>
          <cell r="T270">
            <v>-5.6819327995813147</v>
          </cell>
          <cell r="U270">
            <v>136.32636640699045</v>
          </cell>
          <cell r="V270">
            <v>69.441261510643045</v>
          </cell>
          <cell r="W270">
            <v>-40.127405764031678</v>
          </cell>
          <cell r="X270">
            <v>-46.592519773289169</v>
          </cell>
          <cell r="Y270">
            <v>-8.298627612221626</v>
          </cell>
          <cell r="Z270">
            <v>-89.864968835500903</v>
          </cell>
          <cell r="AA270">
            <v>-103.25399626445122</v>
          </cell>
          <cell r="AB270">
            <v>-49.825518900229618</v>
          </cell>
          <cell r="AC270">
            <v>-101.8565221952346</v>
          </cell>
          <cell r="AD270">
            <v>-93.478167689853166</v>
          </cell>
          <cell r="AE270">
            <v>-76.299474181617825</v>
          </cell>
          <cell r="AF270">
            <v>-5.0954199392550397</v>
          </cell>
          <cell r="AG270">
            <v>-5.0954170227050781</v>
          </cell>
          <cell r="AH270">
            <v>-5.0954170227050781</v>
          </cell>
          <cell r="AI270">
            <v>14.026661740988125</v>
          </cell>
          <cell r="AJ270">
            <v>14.026657104492188</v>
          </cell>
          <cell r="AK270">
            <v>14.026657104492188</v>
          </cell>
          <cell r="AL270">
            <v>14.026657104492188</v>
          </cell>
          <cell r="AM270">
            <v>14.026657104492188</v>
          </cell>
          <cell r="AN270">
            <v>-2.3429283913419168</v>
          </cell>
          <cell r="AO270">
            <v>-2.0703443204874881</v>
          </cell>
          <cell r="AP270">
            <v>-1.7134355018152823</v>
          </cell>
          <cell r="AQ270">
            <v>-1.9978919526104959</v>
          </cell>
          <cell r="AR270">
            <v>-1.9978914260864258</v>
          </cell>
          <cell r="AS270">
            <v>-1.9978914260864258</v>
          </cell>
          <cell r="AT270">
            <v>-1.9978914260864258</v>
          </cell>
          <cell r="AU270">
            <v>-1.9978914260864258</v>
          </cell>
          <cell r="AV270">
            <v>-1.9978914260864258</v>
          </cell>
          <cell r="AW270">
            <v>-1.9978914260864258</v>
          </cell>
          <cell r="AX270">
            <v>-1.9978914260864258</v>
          </cell>
          <cell r="AY270">
            <v>-1.9978914260864258</v>
          </cell>
          <cell r="AZ270">
            <v>-1.9978914260864258</v>
          </cell>
          <cell r="BA270">
            <v>-1.9978914260864258</v>
          </cell>
          <cell r="BB270">
            <v>-1.9978914260864258</v>
          </cell>
          <cell r="BC270">
            <v>-1.9978914260864258</v>
          </cell>
          <cell r="BD270">
            <v>-1.9978914260864258</v>
          </cell>
          <cell r="BE270">
            <v>-1.9978914260864258</v>
          </cell>
          <cell r="BF270">
            <v>-1.9978914260864258</v>
          </cell>
          <cell r="BG270">
            <v>-1.9978914260864258</v>
          </cell>
          <cell r="BH270">
            <v>-1.9978914260864258</v>
          </cell>
          <cell r="BI270">
            <v>-1.9978914260864258</v>
          </cell>
          <cell r="BJ270">
            <v>-1.9978914260864258</v>
          </cell>
        </row>
        <row r="271">
          <cell r="B271">
            <v>227</v>
          </cell>
          <cell r="C271" t="str">
            <v>Cartera Bancarias</v>
          </cell>
          <cell r="P271">
            <v>0</v>
          </cell>
          <cell r="Q271">
            <v>0</v>
          </cell>
          <cell r="R271">
            <v>0</v>
          </cell>
          <cell r="S271">
            <v>0</v>
          </cell>
          <cell r="T271">
            <v>0</v>
          </cell>
          <cell r="U271">
            <v>0</v>
          </cell>
          <cell r="V271">
            <v>0</v>
          </cell>
          <cell r="W271">
            <v>0</v>
          </cell>
          <cell r="X271">
            <v>0</v>
          </cell>
          <cell r="Y271">
            <v>0</v>
          </cell>
          <cell r="Z271">
            <v>0</v>
          </cell>
          <cell r="AA271">
            <v>0</v>
          </cell>
          <cell r="AB271">
            <v>0</v>
          </cell>
          <cell r="AC271">
            <v>0</v>
          </cell>
          <cell r="AD271">
            <v>0</v>
          </cell>
          <cell r="AE271">
            <v>0</v>
          </cell>
          <cell r="AF271">
            <v>0</v>
          </cell>
          <cell r="AG271">
            <v>0</v>
          </cell>
          <cell r="AH271">
            <v>0</v>
          </cell>
          <cell r="AI271">
            <v>0</v>
          </cell>
          <cell r="AJ271">
            <v>0</v>
          </cell>
          <cell r="AK271">
            <v>0</v>
          </cell>
          <cell r="AL271">
            <v>0</v>
          </cell>
          <cell r="AM271">
            <v>0</v>
          </cell>
          <cell r="AN271">
            <v>0</v>
          </cell>
          <cell r="AO271">
            <v>0</v>
          </cell>
          <cell r="AP271">
            <v>0</v>
          </cell>
          <cell r="AQ271">
            <v>0</v>
          </cell>
          <cell r="AR271">
            <v>0</v>
          </cell>
          <cell r="AS271">
            <v>0</v>
          </cell>
          <cell r="AT271">
            <v>0</v>
          </cell>
          <cell r="AU271">
            <v>0</v>
          </cell>
          <cell r="AV271">
            <v>0</v>
          </cell>
          <cell r="AW271">
            <v>0</v>
          </cell>
          <cell r="AX271">
            <v>0</v>
          </cell>
          <cell r="AY271">
            <v>0</v>
          </cell>
          <cell r="AZ271">
            <v>0</v>
          </cell>
          <cell r="BA271">
            <v>0</v>
          </cell>
          <cell r="BB271">
            <v>0</v>
          </cell>
          <cell r="BC271">
            <v>0</v>
          </cell>
          <cell r="BD271">
            <v>0</v>
          </cell>
          <cell r="BE271">
            <v>0</v>
          </cell>
          <cell r="BF271">
            <v>0</v>
          </cell>
          <cell r="BG271">
            <v>0</v>
          </cell>
          <cell r="BH271">
            <v>0</v>
          </cell>
          <cell r="BI271">
            <v>0</v>
          </cell>
          <cell r="BJ271">
            <v>0</v>
          </cell>
        </row>
        <row r="272">
          <cell r="B272">
            <v>228</v>
          </cell>
          <cell r="C272" t="str">
            <v>Cartera No Bancarias</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v>0</v>
          </cell>
          <cell r="AG272">
            <v>0</v>
          </cell>
          <cell r="AH272">
            <v>0</v>
          </cell>
          <cell r="AI272">
            <v>0</v>
          </cell>
          <cell r="AJ272">
            <v>0</v>
          </cell>
          <cell r="AK272">
            <v>0</v>
          </cell>
          <cell r="AL272">
            <v>0</v>
          </cell>
          <cell r="AM272">
            <v>0</v>
          </cell>
          <cell r="AN272">
            <v>0</v>
          </cell>
          <cell r="AO272">
            <v>0</v>
          </cell>
          <cell r="AP272">
            <v>0</v>
          </cell>
          <cell r="AQ272">
            <v>0</v>
          </cell>
          <cell r="AR272">
            <v>0</v>
          </cell>
          <cell r="AS272">
            <v>0</v>
          </cell>
          <cell r="AT272">
            <v>0</v>
          </cell>
          <cell r="AU272">
            <v>0</v>
          </cell>
          <cell r="AV272">
            <v>0</v>
          </cell>
          <cell r="AW272">
            <v>0</v>
          </cell>
          <cell r="AX272">
            <v>0</v>
          </cell>
          <cell r="AY272">
            <v>0</v>
          </cell>
          <cell r="AZ272">
            <v>0</v>
          </cell>
          <cell r="BA272">
            <v>0</v>
          </cell>
          <cell r="BB272">
            <v>0</v>
          </cell>
          <cell r="BC272">
            <v>0</v>
          </cell>
          <cell r="BD272">
            <v>0</v>
          </cell>
          <cell r="BE272">
            <v>0</v>
          </cell>
          <cell r="BF272">
            <v>0</v>
          </cell>
          <cell r="BG272">
            <v>0</v>
          </cell>
          <cell r="BH272">
            <v>0</v>
          </cell>
          <cell r="BI272">
            <v>0</v>
          </cell>
          <cell r="BJ272">
            <v>0</v>
          </cell>
        </row>
        <row r="273">
          <cell r="B273">
            <v>229</v>
          </cell>
          <cell r="C273" t="str">
            <v>Cartera Entidades Gubernamentales</v>
          </cell>
          <cell r="P273">
            <v>229</v>
          </cell>
          <cell r="Q273">
            <v>537.31419621404416</v>
          </cell>
          <cell r="R273">
            <v>157.51690044175351</v>
          </cell>
          <cell r="S273">
            <v>-69.795422076490965</v>
          </cell>
          <cell r="T273">
            <v>-120.30306513794915</v>
          </cell>
          <cell r="U273">
            <v>-1209.7885968101955</v>
          </cell>
          <cell r="V273">
            <v>-1209.7880859375</v>
          </cell>
          <cell r="W273">
            <v>0.9689757600547263</v>
          </cell>
          <cell r="X273">
            <v>0.75685480552213535</v>
          </cell>
          <cell r="Y273">
            <v>1.3575896487079926</v>
          </cell>
          <cell r="Z273">
            <v>1.3575887680053711</v>
          </cell>
          <cell r="AA273">
            <v>-31.175159401475415</v>
          </cell>
          <cell r="AB273">
            <v>-31.175155639648438</v>
          </cell>
          <cell r="AC273">
            <v>-566.7134005488773</v>
          </cell>
          <cell r="AD273">
            <v>843.50418326265253</v>
          </cell>
          <cell r="AE273">
            <v>1192.5512648586198</v>
          </cell>
          <cell r="AF273">
            <v>1444.9843326593816</v>
          </cell>
          <cell r="AG273">
            <v>1591.2167008648719</v>
          </cell>
          <cell r="AH273">
            <v>1643.2265647320985</v>
          </cell>
          <cell r="AI273">
            <v>904.52517126304599</v>
          </cell>
          <cell r="AJ273">
            <v>552.7988479711106</v>
          </cell>
          <cell r="AK273">
            <v>416.50065074601645</v>
          </cell>
          <cell r="AL273">
            <v>406.96354328874429</v>
          </cell>
          <cell r="AM273">
            <v>406.0812510866408</v>
          </cell>
          <cell r="AN273">
            <v>388.03430443790893</v>
          </cell>
          <cell r="AO273">
            <v>445.45373533531387</v>
          </cell>
          <cell r="AP273">
            <v>-586.76885720947212</v>
          </cell>
          <cell r="AQ273">
            <v>-736.7253550962298</v>
          </cell>
          <cell r="AR273">
            <v>-736.72509765625</v>
          </cell>
          <cell r="AS273">
            <v>-736.72509765625</v>
          </cell>
          <cell r="AT273">
            <v>-736.72509765625</v>
          </cell>
          <cell r="AU273">
            <v>-736.72509765625</v>
          </cell>
          <cell r="AV273">
            <v>-736.72509765625</v>
          </cell>
          <cell r="AW273">
            <v>-736.72509765625</v>
          </cell>
          <cell r="AX273">
            <v>-736.72509765625</v>
          </cell>
          <cell r="AY273">
            <v>-736.72509765625</v>
          </cell>
          <cell r="AZ273">
            <v>-736.72509765625</v>
          </cell>
          <cell r="BA273">
            <v>-736.72509765625</v>
          </cell>
          <cell r="BB273">
            <v>-736.72509765625</v>
          </cell>
          <cell r="BC273">
            <v>-736.72509765625</v>
          </cell>
          <cell r="BD273">
            <v>-736.72509765625</v>
          </cell>
          <cell r="BE273">
            <v>-736.72509765625</v>
          </cell>
          <cell r="BF273">
            <v>-736.72509765625</v>
          </cell>
          <cell r="BG273">
            <v>-736.72509765625</v>
          </cell>
          <cell r="BH273">
            <v>-736.72509765625</v>
          </cell>
          <cell r="BI273">
            <v>-736.72509765625</v>
          </cell>
          <cell r="BJ273">
            <v>-736.72509765625</v>
          </cell>
        </row>
        <row r="274">
          <cell r="B274">
            <v>230</v>
          </cell>
          <cell r="C274" t="str">
            <v>Cartera Estados y Municipios</v>
          </cell>
          <cell r="P274">
            <v>0</v>
          </cell>
          <cell r="Q274">
            <v>0</v>
          </cell>
          <cell r="R274">
            <v>0</v>
          </cell>
          <cell r="S274">
            <v>0</v>
          </cell>
          <cell r="T274">
            <v>0</v>
          </cell>
          <cell r="U274">
            <v>0</v>
          </cell>
          <cell r="V274">
            <v>0</v>
          </cell>
          <cell r="W274">
            <v>0</v>
          </cell>
          <cell r="X274">
            <v>0</v>
          </cell>
          <cell r="Y274">
            <v>0</v>
          </cell>
          <cell r="Z274">
            <v>0</v>
          </cell>
          <cell r="AA274">
            <v>0</v>
          </cell>
          <cell r="AB274">
            <v>0</v>
          </cell>
          <cell r="AC274">
            <v>0</v>
          </cell>
          <cell r="AD274">
            <v>0</v>
          </cell>
          <cell r="AE274">
            <v>0</v>
          </cell>
          <cell r="AF274">
            <v>0</v>
          </cell>
          <cell r="AG274">
            <v>0</v>
          </cell>
          <cell r="AH274">
            <v>0</v>
          </cell>
          <cell r="AI274">
            <v>0</v>
          </cell>
          <cell r="AJ274">
            <v>0</v>
          </cell>
          <cell r="AK274">
            <v>0</v>
          </cell>
          <cell r="AL274">
            <v>0</v>
          </cell>
          <cell r="AM274">
            <v>0</v>
          </cell>
          <cell r="AN274">
            <v>0</v>
          </cell>
          <cell r="AO274">
            <v>0</v>
          </cell>
          <cell r="AP274">
            <v>0</v>
          </cell>
          <cell r="AQ274">
            <v>0</v>
          </cell>
          <cell r="AR274">
            <v>0</v>
          </cell>
          <cell r="AS274">
            <v>0</v>
          </cell>
          <cell r="AT274">
            <v>0</v>
          </cell>
          <cell r="AU274">
            <v>0</v>
          </cell>
          <cell r="AV274">
            <v>0</v>
          </cell>
          <cell r="AW274">
            <v>0</v>
          </cell>
          <cell r="AX274">
            <v>0</v>
          </cell>
          <cell r="AY274">
            <v>0</v>
          </cell>
          <cell r="AZ274">
            <v>0</v>
          </cell>
          <cell r="BA274">
            <v>0</v>
          </cell>
          <cell r="BB274">
            <v>0</v>
          </cell>
          <cell r="BC274">
            <v>0</v>
          </cell>
          <cell r="BD274">
            <v>0</v>
          </cell>
          <cell r="BE274">
            <v>0</v>
          </cell>
          <cell r="BF274">
            <v>0</v>
          </cell>
          <cell r="BG274">
            <v>0</v>
          </cell>
          <cell r="BH274">
            <v>0</v>
          </cell>
          <cell r="BI274">
            <v>0</v>
          </cell>
          <cell r="BJ274">
            <v>0</v>
          </cell>
        </row>
        <row r="275">
          <cell r="B275">
            <v>231</v>
          </cell>
          <cell r="C275" t="str">
            <v>Cartera Gubernamental Otros</v>
          </cell>
          <cell r="P275">
            <v>0</v>
          </cell>
          <cell r="Q275">
            <v>0</v>
          </cell>
          <cell r="R275">
            <v>0</v>
          </cell>
          <cell r="S275">
            <v>0</v>
          </cell>
          <cell r="T275">
            <v>0</v>
          </cell>
          <cell r="U275">
            <v>0</v>
          </cell>
          <cell r="V275">
            <v>0</v>
          </cell>
          <cell r="W275">
            <v>0</v>
          </cell>
          <cell r="X275">
            <v>0</v>
          </cell>
          <cell r="Y275">
            <v>0</v>
          </cell>
          <cell r="Z275">
            <v>0</v>
          </cell>
          <cell r="AA275">
            <v>0</v>
          </cell>
          <cell r="AB275">
            <v>0</v>
          </cell>
          <cell r="AC275">
            <v>0</v>
          </cell>
          <cell r="AD275">
            <v>0</v>
          </cell>
          <cell r="AE275">
            <v>0</v>
          </cell>
          <cell r="AF275">
            <v>0</v>
          </cell>
          <cell r="AG275">
            <v>0</v>
          </cell>
          <cell r="AH275">
            <v>0</v>
          </cell>
          <cell r="AI275">
            <v>0</v>
          </cell>
          <cell r="AJ275">
            <v>0</v>
          </cell>
          <cell r="AK275">
            <v>0</v>
          </cell>
          <cell r="AL275">
            <v>0</v>
          </cell>
          <cell r="AM275">
            <v>0</v>
          </cell>
          <cell r="AN275">
            <v>0</v>
          </cell>
          <cell r="AO275">
            <v>0</v>
          </cell>
          <cell r="AP275">
            <v>0</v>
          </cell>
          <cell r="AQ275">
            <v>0</v>
          </cell>
          <cell r="AR275">
            <v>0</v>
          </cell>
          <cell r="AS275">
            <v>0</v>
          </cell>
          <cell r="AT275">
            <v>0</v>
          </cell>
          <cell r="AU275">
            <v>0</v>
          </cell>
          <cell r="AV275">
            <v>0</v>
          </cell>
          <cell r="AW275">
            <v>0</v>
          </cell>
          <cell r="AX275">
            <v>0</v>
          </cell>
          <cell r="AY275">
            <v>0</v>
          </cell>
          <cell r="AZ275">
            <v>0</v>
          </cell>
          <cell r="BA275">
            <v>0</v>
          </cell>
          <cell r="BB275">
            <v>0</v>
          </cell>
          <cell r="BC275">
            <v>0</v>
          </cell>
          <cell r="BD275">
            <v>0</v>
          </cell>
          <cell r="BE275">
            <v>0</v>
          </cell>
          <cell r="BF275">
            <v>0</v>
          </cell>
          <cell r="BG275">
            <v>0</v>
          </cell>
          <cell r="BH275">
            <v>0</v>
          </cell>
          <cell r="BI275">
            <v>0</v>
          </cell>
          <cell r="BJ275">
            <v>0</v>
          </cell>
        </row>
        <row r="276">
          <cell r="B276">
            <v>232</v>
          </cell>
          <cell r="C276" t="str">
            <v>Cartera Consumo</v>
          </cell>
          <cell r="P276">
            <v>0.41564142304590512</v>
          </cell>
          <cell r="Q276">
            <v>0.10263642022813846</v>
          </cell>
          <cell r="R276">
            <v>2.6740332757351659E-2</v>
          </cell>
          <cell r="S276">
            <v>-5.0453809238842684E-2</v>
          </cell>
          <cell r="T276">
            <v>-4.2892009658075381E-2</v>
          </cell>
          <cell r="U276">
            <v>-0.14325900206503617</v>
          </cell>
          <cell r="V276">
            <v>-6.5141926433197828E-2</v>
          </cell>
          <cell r="W276">
            <v>3.922630927858739E-2</v>
          </cell>
          <cell r="X276">
            <v>-9.2028090701353316E-2</v>
          </cell>
          <cell r="Y276">
            <v>-0.13852036381256827</v>
          </cell>
          <cell r="Z276">
            <v>-0.30321729486704241</v>
          </cell>
          <cell r="AA276">
            <v>-0.16226557926536422</v>
          </cell>
          <cell r="AB276">
            <v>-0.25169774645368448</v>
          </cell>
          <cell r="AC276">
            <v>-0.26473472430452749</v>
          </cell>
          <cell r="AD276">
            <v>-0.1964306194442853</v>
          </cell>
          <cell r="AE276">
            <v>-0.15551664266307452</v>
          </cell>
          <cell r="AF276">
            <v>-8.1874530561177883E-2</v>
          </cell>
          <cell r="AG276">
            <v>-8.7074999791201257E-2</v>
          </cell>
          <cell r="AH276">
            <v>-3.8305685516468735E-3</v>
          </cell>
          <cell r="AI276">
            <v>-0.19948436551411497</v>
          </cell>
          <cell r="AJ276">
            <v>-6.4345891156950552E-2</v>
          </cell>
          <cell r="AK276">
            <v>-2.6822731520491638E-2</v>
          </cell>
          <cell r="AL276">
            <v>4.4864629826046221E-2</v>
          </cell>
          <cell r="AM276">
            <v>7.7291636110632389E-3</v>
          </cell>
          <cell r="AN276">
            <v>6.146261599433811E-2</v>
          </cell>
          <cell r="AO276">
            <v>3.2165742585090529E-2</v>
          </cell>
          <cell r="AP276">
            <v>-2.0294686699057651E-2</v>
          </cell>
          <cell r="AQ276">
            <v>7.8079288692988413E-2</v>
          </cell>
          <cell r="AR276">
            <v>7.8079283237457275E-2</v>
          </cell>
          <cell r="AS276">
            <v>7.8079283237457275E-2</v>
          </cell>
          <cell r="AT276">
            <v>7.8079283237457275E-2</v>
          </cell>
          <cell r="AU276">
            <v>7.8079283237457275E-2</v>
          </cell>
          <cell r="AV276">
            <v>7.8079283237457275E-2</v>
          </cell>
          <cell r="AW276">
            <v>7.8079283237457275E-2</v>
          </cell>
          <cell r="AX276">
            <v>7.8079283237457275E-2</v>
          </cell>
          <cell r="AY276">
            <v>7.8079283237457275E-2</v>
          </cell>
          <cell r="AZ276">
            <v>7.8079283237457275E-2</v>
          </cell>
          <cell r="BA276">
            <v>7.8079283237457275E-2</v>
          </cell>
          <cell r="BB276">
            <v>7.8079283237457275E-2</v>
          </cell>
          <cell r="BC276">
            <v>7.8079283237457275E-2</v>
          </cell>
          <cell r="BD276">
            <v>7.8079283237457275E-2</v>
          </cell>
          <cell r="BE276">
            <v>7.8079283237457275E-2</v>
          </cell>
          <cell r="BF276">
            <v>7.8079283237457275E-2</v>
          </cell>
          <cell r="BG276">
            <v>7.8079283237457275E-2</v>
          </cell>
          <cell r="BH276">
            <v>7.8079283237457275E-2</v>
          </cell>
          <cell r="BI276">
            <v>7.8079283237457275E-2</v>
          </cell>
          <cell r="BJ276">
            <v>7.8079283237457275E-2</v>
          </cell>
        </row>
        <row r="277">
          <cell r="B277">
            <v>233</v>
          </cell>
          <cell r="C277" t="str">
            <v>Cartera TDC</v>
          </cell>
          <cell r="P277">
            <v>2.8137775812210331E-2</v>
          </cell>
          <cell r="Q277">
            <v>2.5828929674583279E-2</v>
          </cell>
          <cell r="R277">
            <v>1.0836614771861042E-2</v>
          </cell>
          <cell r="S277">
            <v>1.7537111767429225E-2</v>
          </cell>
          <cell r="T277">
            <v>-1.7185099688785899E-2</v>
          </cell>
          <cell r="U277">
            <v>7.5010909391570735E-4</v>
          </cell>
          <cell r="V277">
            <v>1.7339646235681183E-2</v>
          </cell>
          <cell r="W277">
            <v>1.9577481326283674E-2</v>
          </cell>
          <cell r="X277">
            <v>1.7302128185812116E-3</v>
          </cell>
          <cell r="Y277">
            <v>-3.8215296751707761E-2</v>
          </cell>
          <cell r="Z277">
            <v>-7.6047180170155215E-2</v>
          </cell>
          <cell r="AA277">
            <v>5.726784713199784E-2</v>
          </cell>
          <cell r="AB277">
            <v>-3.9657635817217374E-2</v>
          </cell>
          <cell r="AC277">
            <v>-5.7916471232980271E-2</v>
          </cell>
          <cell r="AD277">
            <v>-1.5388262852769286E-2</v>
          </cell>
          <cell r="AE277">
            <v>-2.6954773516227437E-2</v>
          </cell>
          <cell r="AF277">
            <v>0.11466239037946946</v>
          </cell>
          <cell r="AG277">
            <v>7.5857363286450985E-2</v>
          </cell>
          <cell r="AH277">
            <v>1.6807160904060758E-2</v>
          </cell>
          <cell r="AI277">
            <v>3.4345397545773482E-2</v>
          </cell>
          <cell r="AJ277">
            <v>5.8765666184935839E-2</v>
          </cell>
          <cell r="AK277">
            <v>0.11623644631347441</v>
          </cell>
          <cell r="AL277">
            <v>0.25650287123361171</v>
          </cell>
          <cell r="AM277">
            <v>0.18146183100362423</v>
          </cell>
          <cell r="AN277">
            <v>0.2215797143846161</v>
          </cell>
          <cell r="AO277">
            <v>0.10992735935619558</v>
          </cell>
          <cell r="AP277">
            <v>1.1838398792515914E-2</v>
          </cell>
          <cell r="AQ277">
            <v>-1.0577092870427407E-3</v>
          </cell>
          <cell r="AR277">
            <v>-1.0577086359262466E-3</v>
          </cell>
          <cell r="AS277">
            <v>-1.0577086359262466E-3</v>
          </cell>
          <cell r="AT277">
            <v>-1.0577086359262466E-3</v>
          </cell>
          <cell r="AU277">
            <v>-1.0577086359262466E-3</v>
          </cell>
          <cell r="AV277">
            <v>-1.0577086359262466E-3</v>
          </cell>
          <cell r="AW277">
            <v>-1.0577086359262466E-3</v>
          </cell>
          <cell r="AX277">
            <v>-1.0577086359262466E-3</v>
          </cell>
          <cell r="AY277">
            <v>-1.0577086359262466E-3</v>
          </cell>
          <cell r="AZ277">
            <v>-1.0577086359262466E-3</v>
          </cell>
          <cell r="BA277">
            <v>-1.0577086359262466E-3</v>
          </cell>
          <cell r="BB277">
            <v>-1.0577086359262466E-3</v>
          </cell>
          <cell r="BC277">
            <v>-1.0577086359262466E-3</v>
          </cell>
          <cell r="BD277">
            <v>-1.0577086359262466E-3</v>
          </cell>
          <cell r="BE277">
            <v>-1.0577086359262466E-3</v>
          </cell>
          <cell r="BF277">
            <v>-1.0577086359262466E-3</v>
          </cell>
          <cell r="BG277">
            <v>-1.0577086359262466E-3</v>
          </cell>
          <cell r="BH277">
            <v>-1.0577086359262466E-3</v>
          </cell>
          <cell r="BI277">
            <v>-1.0577086359262466E-3</v>
          </cell>
          <cell r="BJ277">
            <v>-1.0577086359262466E-3</v>
          </cell>
        </row>
        <row r="278">
          <cell r="B278">
            <v>234</v>
          </cell>
          <cell r="C278" t="str">
            <v>Cartera Personales</v>
          </cell>
          <cell r="P278">
            <v>0.84792736249332679</v>
          </cell>
          <cell r="Q278">
            <v>-1.0199533583804032</v>
          </cell>
          <cell r="R278">
            <v>-1.1752487700721805</v>
          </cell>
          <cell r="S278">
            <v>-0.77074096768001876</v>
          </cell>
          <cell r="T278">
            <v>-0.69163929439706795</v>
          </cell>
          <cell r="U278">
            <v>-0.8846232269089791</v>
          </cell>
          <cell r="V278">
            <v>-0.30973097656410031</v>
          </cell>
          <cell r="W278">
            <v>1.886335908573944E-2</v>
          </cell>
          <cell r="X278">
            <v>-0.16085989762684427</v>
          </cell>
          <cell r="Y278">
            <v>8.5995267999992908E-2</v>
          </cell>
          <cell r="Z278">
            <v>-0.45229667946729846</v>
          </cell>
          <cell r="AA278">
            <v>-4.9920521431362719E-2</v>
          </cell>
          <cell r="AB278">
            <v>-0.14588032863629108</v>
          </cell>
          <cell r="AC278">
            <v>-0.12315363145125069</v>
          </cell>
          <cell r="AD278">
            <v>-0.15530430875467527</v>
          </cell>
          <cell r="AE278">
            <v>-0.22191430842706761</v>
          </cell>
          <cell r="AF278">
            <v>-0.36190483661152917</v>
          </cell>
          <cell r="AG278">
            <v>-0.24904037838956006</v>
          </cell>
          <cell r="AH278">
            <v>-5.0040688245992282E-2</v>
          </cell>
          <cell r="AI278">
            <v>-0.60145996787358524</v>
          </cell>
          <cell r="AJ278">
            <v>-0.31923830933397523</v>
          </cell>
          <cell r="AK278">
            <v>-0.62108801511834866</v>
          </cell>
          <cell r="AL278">
            <v>-0.44303364191033046</v>
          </cell>
          <cell r="AM278">
            <v>-0.39263930372402434</v>
          </cell>
          <cell r="AN278">
            <v>-0.47088567428779071</v>
          </cell>
          <cell r="AO278">
            <v>-0.47049175883422301</v>
          </cell>
          <cell r="AP278">
            <v>-0.49764941744900715</v>
          </cell>
          <cell r="AQ278">
            <v>-0.21067820681169436</v>
          </cell>
          <cell r="AR278">
            <v>-0.2106781005859375</v>
          </cell>
          <cell r="AS278">
            <v>-0.2106781005859375</v>
          </cell>
          <cell r="AT278">
            <v>-0.2106781005859375</v>
          </cell>
          <cell r="AU278">
            <v>-0.2106781005859375</v>
          </cell>
          <cell r="AV278">
            <v>-0.2106781005859375</v>
          </cell>
          <cell r="AW278">
            <v>-0.2106781005859375</v>
          </cell>
          <cell r="AX278">
            <v>-0.2106781005859375</v>
          </cell>
          <cell r="AY278">
            <v>-0.2106781005859375</v>
          </cell>
          <cell r="AZ278">
            <v>-0.2106781005859375</v>
          </cell>
          <cell r="BA278">
            <v>-0.2106781005859375</v>
          </cell>
          <cell r="BB278">
            <v>-0.2106781005859375</v>
          </cell>
          <cell r="BC278">
            <v>-0.2106781005859375</v>
          </cell>
          <cell r="BD278">
            <v>-0.2106781005859375</v>
          </cell>
          <cell r="BE278">
            <v>-0.2106781005859375</v>
          </cell>
          <cell r="BF278">
            <v>-0.2106781005859375</v>
          </cell>
          <cell r="BG278">
            <v>-0.2106781005859375</v>
          </cell>
          <cell r="BH278">
            <v>-0.2106781005859375</v>
          </cell>
          <cell r="BI278">
            <v>-0.2106781005859375</v>
          </cell>
          <cell r="BJ278">
            <v>-0.2106781005859375</v>
          </cell>
        </row>
        <row r="279">
          <cell r="B279">
            <v>235</v>
          </cell>
          <cell r="C279" t="str">
            <v>Cartera Nómina</v>
          </cell>
          <cell r="P279">
            <v>1.832974400388895</v>
          </cell>
          <cell r="Q279">
            <v>0.4725256553768391</v>
          </cell>
          <cell r="R279">
            <v>5.6219619709645396E-2</v>
          </cell>
          <cell r="S279">
            <v>-0.43624394527261723</v>
          </cell>
          <cell r="T279">
            <v>-0.60969084680677943</v>
          </cell>
          <cell r="U279">
            <v>-0.93692539372705497</v>
          </cell>
          <cell r="V279">
            <v>-0.71481414885125694</v>
          </cell>
          <cell r="W279">
            <v>-0.43793136901977947</v>
          </cell>
          <cell r="X279">
            <v>-0.94930082579852715</v>
          </cell>
          <cell r="Y279">
            <v>-1.2117421916460134</v>
          </cell>
          <cell r="Z279">
            <v>-1.3893275801720635</v>
          </cell>
          <cell r="AA279">
            <v>-0.98552373713479113</v>
          </cell>
          <cell r="AB279">
            <v>-1.2640461713209541</v>
          </cell>
          <cell r="AC279">
            <v>-1.356932297058659</v>
          </cell>
          <cell r="AD279">
            <v>-1.1291119041613733</v>
          </cell>
          <cell r="AE279">
            <v>-0.47661717877441934</v>
          </cell>
          <cell r="AF279">
            <v>-0.50681479055346768</v>
          </cell>
          <cell r="AG279">
            <v>-0.35243709054817263</v>
          </cell>
          <cell r="AH279">
            <v>6.5572038078749673E-2</v>
          </cell>
          <cell r="AI279">
            <v>-0.61750443691725332</v>
          </cell>
          <cell r="AJ279">
            <v>-0.15593057743173211</v>
          </cell>
          <cell r="AK279">
            <v>-7.9657402697040247E-2</v>
          </cell>
          <cell r="AL279">
            <v>-5.2592858615997384E-2</v>
          </cell>
          <cell r="AM279">
            <v>7.2805106328995617E-2</v>
          </cell>
          <cell r="AN279">
            <v>9.8869888807785911E-2</v>
          </cell>
          <cell r="AO279">
            <v>0.18884028192964575</v>
          </cell>
          <cell r="AP279">
            <v>0.28659070934575226</v>
          </cell>
          <cell r="AQ279">
            <v>0.65220538835445474</v>
          </cell>
          <cell r="AR279">
            <v>0.65220499038696289</v>
          </cell>
          <cell r="AS279">
            <v>0.65220499038696289</v>
          </cell>
          <cell r="AT279">
            <v>0.65220499038696289</v>
          </cell>
          <cell r="AU279">
            <v>0.65220499038696289</v>
          </cell>
          <cell r="AV279">
            <v>0.65220499038696289</v>
          </cell>
          <cell r="AW279">
            <v>0.65220499038696289</v>
          </cell>
          <cell r="AX279">
            <v>0.65220499038696289</v>
          </cell>
          <cell r="AY279">
            <v>0.65220499038696289</v>
          </cell>
          <cell r="AZ279">
            <v>0.65220499038696289</v>
          </cell>
          <cell r="BA279">
            <v>0.65220499038696289</v>
          </cell>
          <cell r="BB279">
            <v>0.65220499038696289</v>
          </cell>
          <cell r="BC279">
            <v>0.65220499038696289</v>
          </cell>
          <cell r="BD279">
            <v>0.65220499038696289</v>
          </cell>
          <cell r="BE279">
            <v>0.65220499038696289</v>
          </cell>
          <cell r="BF279">
            <v>0.65220499038696289</v>
          </cell>
          <cell r="BG279">
            <v>0.65220499038696289</v>
          </cell>
          <cell r="BH279">
            <v>0.65220499038696289</v>
          </cell>
          <cell r="BI279">
            <v>0.65220499038696289</v>
          </cell>
          <cell r="BJ279">
            <v>0.65220499038696289</v>
          </cell>
        </row>
        <row r="280">
          <cell r="B280">
            <v>236</v>
          </cell>
          <cell r="C280" t="str">
            <v>Cartera Automotriz</v>
          </cell>
          <cell r="P280">
            <v>2.0181288022223343</v>
          </cell>
          <cell r="Q280">
            <v>1.2750312017630159</v>
          </cell>
          <cell r="R280">
            <v>0.5879067514471652</v>
          </cell>
          <cell r="S280">
            <v>0.40196425319919871</v>
          </cell>
          <cell r="T280">
            <v>0.5841082117814369</v>
          </cell>
          <cell r="U280">
            <v>0.21108119719639395</v>
          </cell>
          <cell r="V280">
            <v>0.46456002003709296</v>
          </cell>
          <cell r="W280">
            <v>0.73385898766430846</v>
          </cell>
          <cell r="X280">
            <v>0.29145792836528228</v>
          </cell>
          <cell r="Y280">
            <v>-0.50228302969709704</v>
          </cell>
          <cell r="Z280">
            <v>-0.84163404836861266</v>
          </cell>
          <cell r="AA280">
            <v>-0.79391507144309248</v>
          </cell>
          <cell r="AB280">
            <v>-1.1942031823795536</v>
          </cell>
          <cell r="AC280">
            <v>-1.4904201912484853</v>
          </cell>
          <cell r="AD280">
            <v>-0.86445527100915864</v>
          </cell>
          <cell r="AE280">
            <v>-0.52688291738953086</v>
          </cell>
          <cell r="AF280">
            <v>-0.74729206867336329</v>
          </cell>
          <cell r="AG280">
            <v>-0.55604878203819164</v>
          </cell>
          <cell r="AH280">
            <v>-0.3555805487530268</v>
          </cell>
          <cell r="AI280">
            <v>-0.72433934521665178</v>
          </cell>
          <cell r="AJ280">
            <v>-0.50777260736419572</v>
          </cell>
          <cell r="AK280">
            <v>-0.44982572935212017</v>
          </cell>
          <cell r="AL280">
            <v>-0.28768735467176776</v>
          </cell>
          <cell r="AM280">
            <v>-0.31304525900028302</v>
          </cell>
          <cell r="AN280">
            <v>-0.26899380107840698</v>
          </cell>
          <cell r="AO280">
            <v>-0.17378712316051437</v>
          </cell>
          <cell r="AP280">
            <v>-0.16516479397653838</v>
          </cell>
          <cell r="AQ280">
            <v>0.15058442702329478</v>
          </cell>
          <cell r="AR280">
            <v>0.15058434009552002</v>
          </cell>
          <cell r="AS280">
            <v>0.15058434009552002</v>
          </cell>
          <cell r="AT280">
            <v>0.15058434009552002</v>
          </cell>
          <cell r="AU280">
            <v>0.15058434009552002</v>
          </cell>
          <cell r="AV280">
            <v>0.15058434009552002</v>
          </cell>
          <cell r="AW280">
            <v>0.15058434009552002</v>
          </cell>
          <cell r="AX280">
            <v>0.15058434009552002</v>
          </cell>
          <cell r="AY280">
            <v>0.15058434009552002</v>
          </cell>
          <cell r="AZ280">
            <v>0.15058434009552002</v>
          </cell>
          <cell r="BA280">
            <v>0.15058434009552002</v>
          </cell>
          <cell r="BB280">
            <v>0.15058434009552002</v>
          </cell>
          <cell r="BC280">
            <v>0.15058434009552002</v>
          </cell>
          <cell r="BD280">
            <v>0.15058434009552002</v>
          </cell>
          <cell r="BE280">
            <v>0.15058434009552002</v>
          </cell>
          <cell r="BF280">
            <v>0.15058434009552002</v>
          </cell>
          <cell r="BG280">
            <v>0.15058434009552002</v>
          </cell>
          <cell r="BH280">
            <v>0.15058434009552002</v>
          </cell>
          <cell r="BI280">
            <v>0.15058434009552002</v>
          </cell>
          <cell r="BJ280">
            <v>0.15058434009552002</v>
          </cell>
        </row>
        <row r="281">
          <cell r="B281">
            <v>237</v>
          </cell>
          <cell r="C281" t="str">
            <v>Cartera Consumo Otros</v>
          </cell>
          <cell r="P281">
            <v>237</v>
          </cell>
          <cell r="Q281">
            <v>237</v>
          </cell>
          <cell r="R281">
            <v>237</v>
          </cell>
          <cell r="S281">
            <v>237</v>
          </cell>
          <cell r="T281">
            <v>237</v>
          </cell>
          <cell r="U281">
            <v>0</v>
          </cell>
          <cell r="V281">
            <v>0</v>
          </cell>
          <cell r="W281">
            <v>0</v>
          </cell>
          <cell r="X281">
            <v>0</v>
          </cell>
          <cell r="Y281">
            <v>0</v>
          </cell>
          <cell r="Z281">
            <v>0</v>
          </cell>
          <cell r="AA281">
            <v>0</v>
          </cell>
          <cell r="AB281">
            <v>4</v>
          </cell>
          <cell r="AC281">
            <v>4</v>
          </cell>
          <cell r="AD281">
            <v>4</v>
          </cell>
          <cell r="AE281">
            <v>4</v>
          </cell>
          <cell r="AF281">
            <v>4</v>
          </cell>
          <cell r="AG281">
            <v>4</v>
          </cell>
          <cell r="AH281">
            <v>4</v>
          </cell>
          <cell r="AI281">
            <v>4</v>
          </cell>
          <cell r="AJ281">
            <v>0</v>
          </cell>
          <cell r="AK281">
            <v>0</v>
          </cell>
          <cell r="AL281">
            <v>0</v>
          </cell>
          <cell r="AM281">
            <v>0</v>
          </cell>
          <cell r="AN281">
            <v>0</v>
          </cell>
          <cell r="AO281">
            <v>0</v>
          </cell>
          <cell r="AP281">
            <v>0</v>
          </cell>
          <cell r="AQ281">
            <v>0</v>
          </cell>
          <cell r="AR281">
            <v>0</v>
          </cell>
          <cell r="AS281">
            <v>0</v>
          </cell>
          <cell r="AT281">
            <v>0</v>
          </cell>
          <cell r="AU281">
            <v>0</v>
          </cell>
          <cell r="AV281">
            <v>0</v>
          </cell>
          <cell r="AW281">
            <v>0</v>
          </cell>
          <cell r="AX281">
            <v>0</v>
          </cell>
          <cell r="AY281">
            <v>0</v>
          </cell>
          <cell r="AZ281">
            <v>0</v>
          </cell>
          <cell r="BA281">
            <v>0</v>
          </cell>
          <cell r="BB281">
            <v>0</v>
          </cell>
          <cell r="BC281">
            <v>0</v>
          </cell>
          <cell r="BD281">
            <v>0</v>
          </cell>
          <cell r="BE281">
            <v>0</v>
          </cell>
          <cell r="BF281">
            <v>0</v>
          </cell>
          <cell r="BG281">
            <v>0</v>
          </cell>
          <cell r="BH281">
            <v>0</v>
          </cell>
          <cell r="BI281">
            <v>0</v>
          </cell>
          <cell r="BJ281">
            <v>0</v>
          </cell>
        </row>
        <row r="282">
          <cell r="B282">
            <v>238</v>
          </cell>
          <cell r="C282" t="str">
            <v>Cartera Vivienda</v>
          </cell>
          <cell r="P282">
            <v>-0.33922860892227219</v>
          </cell>
          <cell r="Q282">
            <v>-0.20986949326235599</v>
          </cell>
          <cell r="R282">
            <v>-0.16744471513704112</v>
          </cell>
          <cell r="S282">
            <v>-0.15779354236004339</v>
          </cell>
          <cell r="T282">
            <v>-4.3758079177974307E-2</v>
          </cell>
          <cell r="U282">
            <v>-3.7737130484536086E-2</v>
          </cell>
          <cell r="V282">
            <v>-4.9516485048100356E-2</v>
          </cell>
          <cell r="W282">
            <v>-1.0079347183203247E-2</v>
          </cell>
          <cell r="X282">
            <v>-1.5770012773373643E-2</v>
          </cell>
          <cell r="Y282">
            <v>-2.0792519321029768E-2</v>
          </cell>
          <cell r="Z282">
            <v>-4.6380874865730726E-2</v>
          </cell>
          <cell r="AA282">
            <v>-2.6153228915416105E-2</v>
          </cell>
          <cell r="AB282">
            <v>-2.1615543623680067E-2</v>
          </cell>
          <cell r="AC282">
            <v>-2.2948925111619389E-2</v>
          </cell>
          <cell r="AD282">
            <v>-5.0807835350992037E-2</v>
          </cell>
          <cell r="AE282">
            <v>-6.9388750258494725E-2</v>
          </cell>
          <cell r="AF282">
            <v>-5.9720979685080111E-2</v>
          </cell>
          <cell r="AG282">
            <v>-7.2058282523927708E-2</v>
          </cell>
          <cell r="AH282">
            <v>-5.8488189723125306E-2</v>
          </cell>
          <cell r="AI282">
            <v>-6.4539563802197109E-2</v>
          </cell>
          <cell r="AJ282">
            <v>-0.11194827936666063</v>
          </cell>
          <cell r="AK282">
            <v>-6.6681436325118859E-2</v>
          </cell>
          <cell r="AL282">
            <v>-4.8681564391836241E-2</v>
          </cell>
          <cell r="AM282">
            <v>-4.9716257454040846E-2</v>
          </cell>
          <cell r="AN282">
            <v>-2.2085715810142514E-2</v>
          </cell>
          <cell r="AO282">
            <v>-3.2097640665699645E-2</v>
          </cell>
          <cell r="AP282">
            <v>-1.2314283857755237E-2</v>
          </cell>
          <cell r="AQ282">
            <v>7.4166048560437292E-3</v>
          </cell>
          <cell r="AR282">
            <v>7.416602224111557E-3</v>
          </cell>
          <cell r="AS282">
            <v>7.416602224111557E-3</v>
          </cell>
          <cell r="AT282">
            <v>7.416602224111557E-3</v>
          </cell>
          <cell r="AU282">
            <v>7.416602224111557E-3</v>
          </cell>
          <cell r="AV282">
            <v>7.416602224111557E-3</v>
          </cell>
          <cell r="AW282">
            <v>7.416602224111557E-3</v>
          </cell>
          <cell r="AX282">
            <v>7.416602224111557E-3</v>
          </cell>
          <cell r="AY282">
            <v>7.416602224111557E-3</v>
          </cell>
          <cell r="AZ282">
            <v>7.416602224111557E-3</v>
          </cell>
          <cell r="BA282">
            <v>7.416602224111557E-3</v>
          </cell>
          <cell r="BB282">
            <v>7.416602224111557E-3</v>
          </cell>
          <cell r="BC282">
            <v>7.416602224111557E-3</v>
          </cell>
          <cell r="BD282">
            <v>7.416602224111557E-3</v>
          </cell>
          <cell r="BE282">
            <v>7.416602224111557E-3</v>
          </cell>
          <cell r="BF282">
            <v>7.416602224111557E-3</v>
          </cell>
          <cell r="BG282">
            <v>7.416602224111557E-3</v>
          </cell>
          <cell r="BH282">
            <v>7.416602224111557E-3</v>
          </cell>
          <cell r="BI282">
            <v>7.416602224111557E-3</v>
          </cell>
          <cell r="BJ282">
            <v>7.416602224111557E-3</v>
          </cell>
        </row>
        <row r="283">
          <cell r="B283">
            <v>239</v>
          </cell>
          <cell r="C283" t="str">
            <v>Media y Residencial</v>
          </cell>
          <cell r="P283">
            <v>-0.33345005313983966</v>
          </cell>
          <cell r="Q283">
            <v>-0.1782002752707415</v>
          </cell>
          <cell r="R283">
            <v>-0.13285672058482945</v>
          </cell>
          <cell r="S283">
            <v>-0.12007573550154149</v>
          </cell>
          <cell r="T283">
            <v>-3.6576088683434649E-2</v>
          </cell>
          <cell r="U283">
            <v>-2.8043176752835186E-2</v>
          </cell>
          <cell r="V283">
            <v>-3.6198717137451708E-2</v>
          </cell>
          <cell r="W283">
            <v>1.2321549558737654E-2</v>
          </cell>
          <cell r="X283">
            <v>1.1046871676808845E-2</v>
          </cell>
          <cell r="Y283">
            <v>5.9502699515150415E-3</v>
          </cell>
          <cell r="Z283">
            <v>-1.7329360285396223E-2</v>
          </cell>
          <cell r="AA283">
            <v>7.404436473810394E-3</v>
          </cell>
          <cell r="AB283">
            <v>1.6312140416265275E-3</v>
          </cell>
          <cell r="AC283">
            <v>-2.5517200050746425E-3</v>
          </cell>
          <cell r="AD283">
            <v>-3.6021379351033112E-2</v>
          </cell>
          <cell r="AE283">
            <v>-6.286855239171707E-2</v>
          </cell>
          <cell r="AF283">
            <v>-5.595736059202483E-2</v>
          </cell>
          <cell r="AG283">
            <v>-7.1917175103029862E-2</v>
          </cell>
          <cell r="AH283">
            <v>-5.9122272490303551E-2</v>
          </cell>
          <cell r="AI283">
            <v>-7.0466759607916374E-2</v>
          </cell>
          <cell r="AJ283">
            <v>-0.12480739112183836</v>
          </cell>
          <cell r="AK283">
            <v>-7.7884735148110007E-2</v>
          </cell>
          <cell r="AL283">
            <v>-5.5314144663062725E-2</v>
          </cell>
          <cell r="AM283">
            <v>-5.6781018166748132E-2</v>
          </cell>
          <cell r="AN283">
            <v>-3.4479390685687727E-2</v>
          </cell>
          <cell r="AO283">
            <v>-4.6792411481901941E-2</v>
          </cell>
          <cell r="AP283">
            <v>-2.5936153794702543E-2</v>
          </cell>
          <cell r="AQ283">
            <v>-2.9893871024744834E-3</v>
          </cell>
          <cell r="AR283">
            <v>-2.9893852770328522E-3</v>
          </cell>
          <cell r="AS283">
            <v>-2.9893852770328522E-3</v>
          </cell>
          <cell r="AT283">
            <v>-2.9893852770328522E-3</v>
          </cell>
          <cell r="AU283">
            <v>-2.9893852770328522E-3</v>
          </cell>
          <cell r="AV283">
            <v>-2.9893852770328522E-3</v>
          </cell>
          <cell r="AW283">
            <v>-2.9893852770328522E-3</v>
          </cell>
          <cell r="AX283">
            <v>-2.9893852770328522E-3</v>
          </cell>
          <cell r="AY283">
            <v>-2.9893852770328522E-3</v>
          </cell>
          <cell r="AZ283">
            <v>-2.9893852770328522E-3</v>
          </cell>
          <cell r="BA283">
            <v>-2.9893852770328522E-3</v>
          </cell>
          <cell r="BB283">
            <v>-2.9893852770328522E-3</v>
          </cell>
          <cell r="BC283">
            <v>-2.9893852770328522E-3</v>
          </cell>
          <cell r="BD283">
            <v>-2.9893852770328522E-3</v>
          </cell>
          <cell r="BE283">
            <v>-2.9893852770328522E-3</v>
          </cell>
          <cell r="BF283">
            <v>-2.9893852770328522E-3</v>
          </cell>
          <cell r="BG283">
            <v>-2.9893852770328522E-3</v>
          </cell>
          <cell r="BH283">
            <v>-2.9893852770328522E-3</v>
          </cell>
          <cell r="BI283">
            <v>-2.9893852770328522E-3</v>
          </cell>
          <cell r="BJ283">
            <v>-2.9893852770328522E-3</v>
          </cell>
        </row>
        <row r="284">
          <cell r="B284">
            <v>240</v>
          </cell>
          <cell r="C284" t="str">
            <v>De Interés Social</v>
          </cell>
          <cell r="P284">
            <v>-0.37036239142891209</v>
          </cell>
          <cell r="Q284">
            <v>-0.33398951733277171</v>
          </cell>
          <cell r="R284">
            <v>-0.3023137088376287</v>
          </cell>
          <cell r="S284">
            <v>-0.30347178758138305</v>
          </cell>
          <cell r="T284">
            <v>-8.0917506338871292E-2</v>
          </cell>
          <cell r="U284">
            <v>-8.4016830972998835E-2</v>
          </cell>
          <cell r="V284">
            <v>-0.10540304068328926</v>
          </cell>
          <cell r="W284">
            <v>-9.0599021227881771E-2</v>
          </cell>
          <cell r="X284">
            <v>-0.11411516583133918</v>
          </cell>
          <cell r="Y284">
            <v>-0.11613920918310877</v>
          </cell>
          <cell r="Z284">
            <v>-0.14555213720499272</v>
          </cell>
          <cell r="AA284">
            <v>-0.1441124990642012</v>
          </cell>
          <cell r="AB284">
            <v>-0.10308574499898998</v>
          </cell>
          <cell r="AC284">
            <v>-9.3735616586568038E-2</v>
          </cell>
          <cell r="AD284">
            <v>-0.1018356593736533</v>
          </cell>
          <cell r="AE284">
            <v>-9.589029323902043E-2</v>
          </cell>
          <cell r="AF284">
            <v>-8.0578190003940287E-2</v>
          </cell>
          <cell r="AG284">
            <v>-8.2660623382798337E-2</v>
          </cell>
          <cell r="AH284">
            <v>-6.967194678404226E-2</v>
          </cell>
          <cell r="AI284">
            <v>-6.2212400377997856E-2</v>
          </cell>
          <cell r="AJ284">
            <v>-8.0076942625172343E-2</v>
          </cell>
          <cell r="AK284">
            <v>-4.2232215029221365E-2</v>
          </cell>
          <cell r="AL284">
            <v>-4.3871068905944333E-2</v>
          </cell>
          <cell r="AM284">
            <v>-4.0741114520929045E-2</v>
          </cell>
          <cell r="AN284">
            <v>7.6742642701554953E-4</v>
          </cell>
          <cell r="AO284">
            <v>-1.7378789268115424E-3</v>
          </cell>
          <cell r="AP284">
            <v>1.1964218215653022E-2</v>
          </cell>
          <cell r="AQ284">
            <v>1.5393127481234614E-2</v>
          </cell>
          <cell r="AR284">
            <v>1.5393123030662537E-2</v>
          </cell>
          <cell r="AS284">
            <v>1.5393123030662537E-2</v>
          </cell>
          <cell r="AT284">
            <v>1.5393123030662537E-2</v>
          </cell>
          <cell r="AU284">
            <v>1.5393123030662537E-2</v>
          </cell>
          <cell r="AV284">
            <v>1.5393123030662537E-2</v>
          </cell>
          <cell r="AW284">
            <v>1.5393123030662537E-2</v>
          </cell>
          <cell r="AX284">
            <v>1.5393123030662537E-2</v>
          </cell>
          <cell r="AY284">
            <v>1.5393123030662537E-2</v>
          </cell>
          <cell r="AZ284">
            <v>1.5393123030662537E-2</v>
          </cell>
          <cell r="BA284">
            <v>1.5393123030662537E-2</v>
          </cell>
          <cell r="BB284">
            <v>1.5393123030662537E-2</v>
          </cell>
          <cell r="BC284">
            <v>1.5393123030662537E-2</v>
          </cell>
          <cell r="BD284">
            <v>1.5393123030662537E-2</v>
          </cell>
          <cell r="BE284">
            <v>1.5393123030662537E-2</v>
          </cell>
          <cell r="BF284">
            <v>1.5393123030662537E-2</v>
          </cell>
          <cell r="BG284">
            <v>1.5393123030662537E-2</v>
          </cell>
          <cell r="BH284">
            <v>1.5393123030662537E-2</v>
          </cell>
          <cell r="BI284">
            <v>1.5393123030662537E-2</v>
          </cell>
          <cell r="BJ284">
            <v>1.5393123030662537E-2</v>
          </cell>
        </row>
        <row r="286">
          <cell r="B286" t="str">
            <v>Pérdida Esperada (%)</v>
          </cell>
        </row>
        <row r="287">
          <cell r="B287">
            <v>241</v>
          </cell>
          <cell r="C287" t="str">
            <v>Cartera de Crédito Total</v>
          </cell>
          <cell r="P287">
            <v>2.2600884369676708E-3</v>
          </cell>
          <cell r="Q287">
            <v>1.3315550328115919E-3</v>
          </cell>
          <cell r="R287">
            <v>1.291528769379241E-3</v>
          </cell>
          <cell r="S287">
            <v>-2.261399238106393E-4</v>
          </cell>
          <cell r="T287">
            <v>-6.8139884705076953E-4</v>
          </cell>
          <cell r="U287">
            <v>-3.7251975759404476E-4</v>
          </cell>
          <cell r="V287">
            <v>-4.7104083609824515E-4</v>
          </cell>
          <cell r="W287">
            <v>-1.6798736999010938E-4</v>
          </cell>
          <cell r="X287">
            <v>-2.2184336101719049E-3</v>
          </cell>
          <cell r="Y287">
            <v>-1.1602676037437351E-3</v>
          </cell>
          <cell r="Z287">
            <v>2.591309362070901E-3</v>
          </cell>
          <cell r="AA287">
            <v>3.8909713417801944E-3</v>
          </cell>
          <cell r="AB287">
            <v>3.212684360481749E-3</v>
          </cell>
          <cell r="AC287">
            <v>1.1166417640085802E-3</v>
          </cell>
          <cell r="AD287">
            <v>-3.548489094607199E-4</v>
          </cell>
          <cell r="AE287">
            <v>1.0920404592289212E-4</v>
          </cell>
          <cell r="AF287">
            <v>6.0376610383747892E-4</v>
          </cell>
          <cell r="AG287">
            <v>-4.942722050673698E-4</v>
          </cell>
          <cell r="AH287">
            <v>-1.9534362760870796E-3</v>
          </cell>
          <cell r="AI287">
            <v>-1.4762409047805111E-3</v>
          </cell>
          <cell r="AJ287">
            <v>-6.9046997693057027E-4</v>
          </cell>
          <cell r="AK287">
            <v>-2.9632732887983765E-3</v>
          </cell>
          <cell r="AL287">
            <v>-4.0503808813832781E-3</v>
          </cell>
          <cell r="AM287">
            <v>-5.8391836260140162E-3</v>
          </cell>
          <cell r="AN287">
            <v>-5.9000799798473585E-3</v>
          </cell>
          <cell r="AO287">
            <v>-4.241468679308559E-3</v>
          </cell>
          <cell r="AP287">
            <v>-3.7395233303865461E-3</v>
          </cell>
          <cell r="AQ287">
            <v>-4.6167634987239331E-3</v>
          </cell>
          <cell r="AR287">
            <v>-4.6167634427547455E-3</v>
          </cell>
          <cell r="AS287">
            <v>-4.6167634427547455E-3</v>
          </cell>
          <cell r="AT287">
            <v>-4.6167634427547455E-3</v>
          </cell>
          <cell r="AU287">
            <v>-4.6167634427547455E-3</v>
          </cell>
          <cell r="AV287">
            <v>-4.6167634427547455E-3</v>
          </cell>
          <cell r="AW287">
            <v>-4.6167634427547455E-3</v>
          </cell>
          <cell r="AX287">
            <v>-4.6167634427547455E-3</v>
          </cell>
          <cell r="AY287">
            <v>-4.6167634427547455E-3</v>
          </cell>
          <cell r="AZ287">
            <v>-4.6167634427547455E-3</v>
          </cell>
          <cell r="BA287">
            <v>-4.6167634427547455E-3</v>
          </cell>
          <cell r="BB287">
            <v>-4.6167634427547455E-3</v>
          </cell>
          <cell r="BC287">
            <v>-4.6167634427547455E-3</v>
          </cell>
          <cell r="BD287">
            <v>-4.6167634427547455E-3</v>
          </cell>
          <cell r="BE287">
            <v>-4.6167634427547455E-3</v>
          </cell>
          <cell r="BF287">
            <v>-4.6167634427547455E-3</v>
          </cell>
          <cell r="BG287">
            <v>-4.6167634427547455E-3</v>
          </cell>
          <cell r="BH287">
            <v>-4.6167634427547455E-3</v>
          </cell>
          <cell r="BI287">
            <v>-4.6167634427547455E-3</v>
          </cell>
          <cell r="BJ287">
            <v>-4.6167634427547455E-3</v>
          </cell>
        </row>
        <row r="288">
          <cell r="B288">
            <v>242</v>
          </cell>
          <cell r="C288" t="str">
            <v>Cartera Comercial</v>
          </cell>
          <cell r="P288">
            <v>1.294068865398991E-4</v>
          </cell>
          <cell r="Q288">
            <v>-1.1900539140790797E-3</v>
          </cell>
          <cell r="R288">
            <v>-1.2393165883983481E-3</v>
          </cell>
          <cell r="S288">
            <v>-2.0939215968219412E-3</v>
          </cell>
          <cell r="T288">
            <v>-2.6209727540975891E-3</v>
          </cell>
          <cell r="U288">
            <v>-2.0491931351496566E-3</v>
          </cell>
          <cell r="V288">
            <v>-2.740411025944002E-3</v>
          </cell>
          <cell r="W288">
            <v>-2.23192429332578E-3</v>
          </cell>
          <cell r="X288">
            <v>-1.882404900965369E-3</v>
          </cell>
          <cell r="Y288">
            <v>-6.5238441166255365E-4</v>
          </cell>
          <cell r="Z288">
            <v>-1.2661852925986705E-4</v>
          </cell>
          <cell r="AA288">
            <v>-1.1410145690654225E-4</v>
          </cell>
          <cell r="AB288">
            <v>-2.8278935959475532E-4</v>
          </cell>
          <cell r="AC288">
            <v>-1.7543209436521219E-3</v>
          </cell>
          <cell r="AD288">
            <v>-2.1105211342405568E-3</v>
          </cell>
          <cell r="AE288">
            <v>-1.75858015419127E-3</v>
          </cell>
          <cell r="AF288">
            <v>2.4142516962374662E-3</v>
          </cell>
          <cell r="AG288">
            <v>2.6686997039937869E-3</v>
          </cell>
          <cell r="AH288">
            <v>1.9779159531782761E-3</v>
          </cell>
          <cell r="AI288">
            <v>1.9738980572272559E-3</v>
          </cell>
          <cell r="AJ288">
            <v>1.1381477726154013E-3</v>
          </cell>
          <cell r="AK288">
            <v>-1.0851936638281365E-3</v>
          </cell>
          <cell r="AL288">
            <v>-6.873645471670263E-4</v>
          </cell>
          <cell r="AM288">
            <v>-1.1553968031141615E-3</v>
          </cell>
          <cell r="AN288">
            <v>-1.0401673703719846E-3</v>
          </cell>
          <cell r="AO288">
            <v>2.2457075485750322E-4</v>
          </cell>
          <cell r="AP288">
            <v>-3.9367926103069453E-4</v>
          </cell>
          <cell r="AQ288">
            <v>-1.0356064537735948E-3</v>
          </cell>
          <cell r="AR288">
            <v>-1.0356055572628975E-3</v>
          </cell>
          <cell r="AS288">
            <v>-1.0356055572628975E-3</v>
          </cell>
          <cell r="AT288">
            <v>-1.0356055572628975E-3</v>
          </cell>
          <cell r="AU288">
            <v>-1.0356055572628975E-3</v>
          </cell>
          <cell r="AV288">
            <v>-1.0356055572628975E-3</v>
          </cell>
          <cell r="AW288">
            <v>-1.0356055572628975E-3</v>
          </cell>
          <cell r="AX288">
            <v>-1.0356055572628975E-3</v>
          </cell>
          <cell r="AY288">
            <v>-1.0356055572628975E-3</v>
          </cell>
          <cell r="AZ288">
            <v>-1.0356055572628975E-3</v>
          </cell>
          <cell r="BA288">
            <v>-1.0356055572628975E-3</v>
          </cell>
          <cell r="BB288">
            <v>-1.0356055572628975E-3</v>
          </cell>
          <cell r="BC288">
            <v>-1.0356055572628975E-3</v>
          </cell>
          <cell r="BD288">
            <v>-1.0356055572628975E-3</v>
          </cell>
          <cell r="BE288">
            <v>-1.0356055572628975E-3</v>
          </cell>
          <cell r="BF288">
            <v>-1.0356055572628975E-3</v>
          </cell>
          <cell r="BG288">
            <v>-1.0356055572628975E-3</v>
          </cell>
          <cell r="BH288">
            <v>-1.0356055572628975E-3</v>
          </cell>
          <cell r="BI288">
            <v>-1.0356055572628975E-3</v>
          </cell>
          <cell r="BJ288">
            <v>-1.0356055572628975E-3</v>
          </cell>
        </row>
        <row r="289">
          <cell r="B289">
            <v>243</v>
          </cell>
          <cell r="C289" t="str">
            <v>Cartera Empresas</v>
          </cell>
          <cell r="P289">
            <v>5.8995514297804572E-4</v>
          </cell>
          <cell r="Q289">
            <v>-9.5594224418148188E-4</v>
          </cell>
          <cell r="R289">
            <v>-9.6993315131231259E-4</v>
          </cell>
          <cell r="S289">
            <v>-2.5446119833225089E-3</v>
          </cell>
          <cell r="T289">
            <v>-3.267080691341951E-3</v>
          </cell>
          <cell r="U289">
            <v>-3.1687925291437012E-3</v>
          </cell>
          <cell r="V289">
            <v>-4.3193752553565869E-3</v>
          </cell>
          <cell r="W289">
            <v>-3.1527668825761281E-3</v>
          </cell>
          <cell r="X289">
            <v>-2.740663114096039E-3</v>
          </cell>
          <cell r="Y289">
            <v>-1.1700980554110105E-3</v>
          </cell>
          <cell r="Z289">
            <v>-2.1442488032494961E-3</v>
          </cell>
          <cell r="AA289">
            <v>-2.1840803292752543E-3</v>
          </cell>
          <cell r="AB289">
            <v>-2.481403525016225E-3</v>
          </cell>
          <cell r="AC289">
            <v>-4.3044110025448057E-3</v>
          </cell>
          <cell r="AD289">
            <v>-5.1856890419891694E-3</v>
          </cell>
          <cell r="AE289">
            <v>-4.7899145011668955E-3</v>
          </cell>
          <cell r="AF289">
            <v>7.7269212676444807E-4</v>
          </cell>
          <cell r="AG289">
            <v>9.1980845362795577E-4</v>
          </cell>
          <cell r="AH289">
            <v>7.9545334398107778E-4</v>
          </cell>
          <cell r="AI289">
            <v>1.5056628367737836E-3</v>
          </cell>
          <cell r="AJ289">
            <v>7.6904101593762778E-4</v>
          </cell>
          <cell r="AK289">
            <v>-2.0626855471147197E-3</v>
          </cell>
          <cell r="AL289">
            <v>-5.7578770321911263E-4</v>
          </cell>
          <cell r="AM289">
            <v>-1.3967852615924502E-3</v>
          </cell>
          <cell r="AN289">
            <v>-1.2877259343240105E-3</v>
          </cell>
          <cell r="AO289">
            <v>3.17038708759175E-5</v>
          </cell>
          <cell r="AP289">
            <v>-3.6318853932054695E-4</v>
          </cell>
          <cell r="AQ289">
            <v>-8.2418236933350444E-4</v>
          </cell>
          <cell r="AR289">
            <v>-8.2418229430913925E-4</v>
          </cell>
          <cell r="AS289">
            <v>-8.2418229430913925E-4</v>
          </cell>
          <cell r="AT289">
            <v>-8.2418229430913925E-4</v>
          </cell>
          <cell r="AU289">
            <v>-8.2418229430913925E-4</v>
          </cell>
          <cell r="AV289">
            <v>-8.2418229430913925E-4</v>
          </cell>
          <cell r="AW289">
            <v>-8.2418229430913925E-4</v>
          </cell>
          <cell r="AX289">
            <v>-8.2418229430913925E-4</v>
          </cell>
          <cell r="AY289">
            <v>-8.2418229430913925E-4</v>
          </cell>
          <cell r="AZ289">
            <v>-8.2418229430913925E-4</v>
          </cell>
          <cell r="BA289">
            <v>-8.2418229430913925E-4</v>
          </cell>
          <cell r="BB289">
            <v>-8.2418229430913925E-4</v>
          </cell>
          <cell r="BC289">
            <v>-8.2418229430913925E-4</v>
          </cell>
          <cell r="BD289">
            <v>-8.2418229430913925E-4</v>
          </cell>
          <cell r="BE289">
            <v>-8.2418229430913925E-4</v>
          </cell>
          <cell r="BF289">
            <v>-8.2418229430913925E-4</v>
          </cell>
          <cell r="BG289">
            <v>-8.2418229430913925E-4</v>
          </cell>
          <cell r="BH289">
            <v>-8.2418229430913925E-4</v>
          </cell>
          <cell r="BI289">
            <v>-8.2418229430913925E-4</v>
          </cell>
          <cell r="BJ289">
            <v>-8.2418229430913925E-4</v>
          </cell>
        </row>
        <row r="290">
          <cell r="B290">
            <v>244</v>
          </cell>
          <cell r="C290" t="str">
            <v>Cartera Entidades Financieras</v>
          </cell>
          <cell r="P290">
            <v>1.4104041758868976E-3</v>
          </cell>
          <cell r="Q290">
            <v>6.4769860505376614E-4</v>
          </cell>
          <cell r="R290">
            <v>4.2061302558592251E-5</v>
          </cell>
          <cell r="S290">
            <v>-1.2871082783012088E-3</v>
          </cell>
          <cell r="T290">
            <v>-3.2718410874794119E-3</v>
          </cell>
          <cell r="U290">
            <v>1.4592288562909927E-2</v>
          </cell>
          <cell r="V290">
            <v>2.2653034323707709E-2</v>
          </cell>
          <cell r="W290">
            <v>1.7558271424245313E-2</v>
          </cell>
          <cell r="X290">
            <v>1.9192884008844745E-2</v>
          </cell>
          <cell r="Y290">
            <v>1.8320937950676519E-2</v>
          </cell>
          <cell r="Z290">
            <v>1.8012808580512307E-2</v>
          </cell>
          <cell r="AA290">
            <v>1.8464976997400163E-2</v>
          </cell>
          <cell r="AB290">
            <v>2.2357963789194159E-2</v>
          </cell>
          <cell r="AC290">
            <v>1.2390119388475901E-2</v>
          </cell>
          <cell r="AD290">
            <v>2.1744147464752856E-2</v>
          </cell>
          <cell r="AE290">
            <v>2.1817536153867736E-2</v>
          </cell>
          <cell r="AF290">
            <v>1.7928780624558258E-2</v>
          </cell>
          <cell r="AG290">
            <v>4.8479448173193163E-3</v>
          </cell>
          <cell r="AH290">
            <v>-7.988708353769438E-3</v>
          </cell>
          <cell r="AI290">
            <v>6.3551463274510306E-4</v>
          </cell>
          <cell r="AJ290">
            <v>-4.1597912033943252E-3</v>
          </cell>
          <cell r="AK290">
            <v>-5.8287890681638574E-3</v>
          </cell>
          <cell r="AL290">
            <v>-1.7559204347436318E-2</v>
          </cell>
          <cell r="AM290">
            <v>-1.5867493027811937E-2</v>
          </cell>
          <cell r="AN290">
            <v>-1.4518657222898305E-2</v>
          </cell>
          <cell r="AO290">
            <v>-5.3200226579138143E-3</v>
          </cell>
          <cell r="AP290">
            <v>-1.7434788560055012E-2</v>
          </cell>
          <cell r="AQ290">
            <v>-1.7477720291253995E-2</v>
          </cell>
          <cell r="AR290">
            <v>-1.7477706074714661E-2</v>
          </cell>
          <cell r="AS290">
            <v>-1.7477706074714661E-2</v>
          </cell>
          <cell r="AT290">
            <v>-1.7477706074714661E-2</v>
          </cell>
          <cell r="AU290">
            <v>-1.7477706074714661E-2</v>
          </cell>
          <cell r="AV290">
            <v>-1.7477706074714661E-2</v>
          </cell>
          <cell r="AW290">
            <v>-1.7477706074714661E-2</v>
          </cell>
          <cell r="AX290">
            <v>-1.7477706074714661E-2</v>
          </cell>
          <cell r="AY290">
            <v>-1.7477706074714661E-2</v>
          </cell>
          <cell r="AZ290">
            <v>-1.7477706074714661E-2</v>
          </cell>
          <cell r="BA290">
            <v>-1.7477706074714661E-2</v>
          </cell>
          <cell r="BB290">
            <v>-1.7477706074714661E-2</v>
          </cell>
          <cell r="BC290">
            <v>-1.7477706074714661E-2</v>
          </cell>
          <cell r="BD290">
            <v>-1.7477706074714661E-2</v>
          </cell>
          <cell r="BE290">
            <v>-1.7477706074714661E-2</v>
          </cell>
          <cell r="BF290">
            <v>-1.7477706074714661E-2</v>
          </cell>
          <cell r="BG290">
            <v>-1.7477706074714661E-2</v>
          </cell>
          <cell r="BH290">
            <v>-1.7477706074714661E-2</v>
          </cell>
          <cell r="BI290">
            <v>-1.7477706074714661E-2</v>
          </cell>
          <cell r="BJ290">
            <v>-1.7477706074714661E-2</v>
          </cell>
        </row>
        <row r="291">
          <cell r="B291">
            <v>245</v>
          </cell>
          <cell r="C291" t="str">
            <v>Cartera Bancarias</v>
          </cell>
          <cell r="P291">
            <v>0</v>
          </cell>
          <cell r="Q291">
            <v>0</v>
          </cell>
          <cell r="R291">
            <v>0</v>
          </cell>
          <cell r="S291">
            <v>0</v>
          </cell>
          <cell r="T291">
            <v>0</v>
          </cell>
          <cell r="U291">
            <v>0</v>
          </cell>
          <cell r="V291">
            <v>0</v>
          </cell>
          <cell r="W291">
            <v>0</v>
          </cell>
          <cell r="X291">
            <v>0</v>
          </cell>
          <cell r="Y291">
            <v>0</v>
          </cell>
          <cell r="Z291">
            <v>0</v>
          </cell>
          <cell r="AA291">
            <v>0</v>
          </cell>
          <cell r="AB291">
            <v>0</v>
          </cell>
          <cell r="AC291">
            <v>0</v>
          </cell>
          <cell r="AD291">
            <v>0</v>
          </cell>
          <cell r="AE291">
            <v>0</v>
          </cell>
          <cell r="AF291">
            <v>0</v>
          </cell>
          <cell r="AG291">
            <v>0</v>
          </cell>
          <cell r="AH291">
            <v>0</v>
          </cell>
          <cell r="AI291">
            <v>0</v>
          </cell>
          <cell r="AJ291">
            <v>0</v>
          </cell>
          <cell r="AK291">
            <v>0</v>
          </cell>
          <cell r="AL291">
            <v>0</v>
          </cell>
          <cell r="AM291">
            <v>0</v>
          </cell>
          <cell r="AN291">
            <v>0</v>
          </cell>
          <cell r="AO291">
            <v>0</v>
          </cell>
          <cell r="AP291">
            <v>0</v>
          </cell>
          <cell r="AQ291">
            <v>0</v>
          </cell>
          <cell r="AR291">
            <v>0</v>
          </cell>
          <cell r="AS291">
            <v>0</v>
          </cell>
          <cell r="AT291">
            <v>0</v>
          </cell>
          <cell r="AU291">
            <v>0</v>
          </cell>
          <cell r="AV291">
            <v>0</v>
          </cell>
          <cell r="AW291">
            <v>0</v>
          </cell>
          <cell r="AX291">
            <v>0</v>
          </cell>
          <cell r="AY291">
            <v>0</v>
          </cell>
          <cell r="AZ291">
            <v>0</v>
          </cell>
          <cell r="BA291">
            <v>0</v>
          </cell>
          <cell r="BB291">
            <v>0</v>
          </cell>
          <cell r="BC291">
            <v>0</v>
          </cell>
          <cell r="BD291">
            <v>0</v>
          </cell>
          <cell r="BE291">
            <v>0</v>
          </cell>
          <cell r="BF291">
            <v>0</v>
          </cell>
          <cell r="BG291">
            <v>0</v>
          </cell>
          <cell r="BH291">
            <v>0</v>
          </cell>
          <cell r="BI291">
            <v>0</v>
          </cell>
          <cell r="BJ291">
            <v>0</v>
          </cell>
        </row>
        <row r="292">
          <cell r="B292">
            <v>246</v>
          </cell>
          <cell r="C292" t="str">
            <v>Cartera No Bancarias</v>
          </cell>
          <cell r="P292">
            <v>0</v>
          </cell>
          <cell r="Q292">
            <v>0</v>
          </cell>
          <cell r="R292">
            <v>0</v>
          </cell>
          <cell r="S292">
            <v>0</v>
          </cell>
          <cell r="T292">
            <v>0</v>
          </cell>
          <cell r="U292">
            <v>0</v>
          </cell>
          <cell r="V292">
            <v>0</v>
          </cell>
          <cell r="W292">
            <v>0</v>
          </cell>
          <cell r="X292">
            <v>0</v>
          </cell>
          <cell r="Y292">
            <v>0</v>
          </cell>
          <cell r="Z292">
            <v>0</v>
          </cell>
          <cell r="AA292">
            <v>0</v>
          </cell>
          <cell r="AB292">
            <v>0</v>
          </cell>
          <cell r="AC292">
            <v>0</v>
          </cell>
          <cell r="AD292">
            <v>0</v>
          </cell>
          <cell r="AE292">
            <v>0</v>
          </cell>
          <cell r="AF292">
            <v>0</v>
          </cell>
          <cell r="AG292">
            <v>0</v>
          </cell>
          <cell r="AH292">
            <v>0</v>
          </cell>
          <cell r="AI292">
            <v>0</v>
          </cell>
          <cell r="AJ292">
            <v>0</v>
          </cell>
          <cell r="AK292">
            <v>0</v>
          </cell>
          <cell r="AL292">
            <v>0</v>
          </cell>
          <cell r="AM292">
            <v>0</v>
          </cell>
          <cell r="AN292">
            <v>0</v>
          </cell>
          <cell r="AO292">
            <v>0</v>
          </cell>
          <cell r="AP292">
            <v>0</v>
          </cell>
          <cell r="AQ292">
            <v>0</v>
          </cell>
          <cell r="AR292">
            <v>0</v>
          </cell>
          <cell r="AS292">
            <v>0</v>
          </cell>
          <cell r="AT292">
            <v>0</v>
          </cell>
          <cell r="AU292">
            <v>0</v>
          </cell>
          <cell r="AV292">
            <v>0</v>
          </cell>
          <cell r="AW292">
            <v>0</v>
          </cell>
          <cell r="AX292">
            <v>0</v>
          </cell>
          <cell r="AY292">
            <v>0</v>
          </cell>
          <cell r="AZ292">
            <v>0</v>
          </cell>
          <cell r="BA292">
            <v>0</v>
          </cell>
          <cell r="BB292">
            <v>0</v>
          </cell>
          <cell r="BC292">
            <v>0</v>
          </cell>
          <cell r="BD292">
            <v>0</v>
          </cell>
          <cell r="BE292">
            <v>0</v>
          </cell>
          <cell r="BF292">
            <v>0</v>
          </cell>
          <cell r="BG292">
            <v>0</v>
          </cell>
          <cell r="BH292">
            <v>0</v>
          </cell>
          <cell r="BI292">
            <v>0</v>
          </cell>
          <cell r="BJ292">
            <v>0</v>
          </cell>
        </row>
        <row r="293">
          <cell r="B293">
            <v>247</v>
          </cell>
          <cell r="C293" t="str">
            <v>Cartera Entidades Gubernamentales</v>
          </cell>
          <cell r="P293">
            <v>-9.1114682546461837E-4</v>
          </cell>
          <cell r="Q293">
            <v>-1.54808735685605E-3</v>
          </cell>
          <cell r="R293">
            <v>-1.9467210566390053E-3</v>
          </cell>
          <cell r="S293">
            <v>-2.0220488631628245E-3</v>
          </cell>
          <cell r="T293">
            <v>-3.5323999242153643E-4</v>
          </cell>
          <cell r="U293">
            <v>-8.935425663791248E-4</v>
          </cell>
          <cell r="V293">
            <v>-1.5378568912557634E-3</v>
          </cell>
          <cell r="W293">
            <v>-1.4670631013987395E-3</v>
          </cell>
          <cell r="X293">
            <v>-1.5251582339027769E-3</v>
          </cell>
          <cell r="Y293">
            <v>-1.3280990797972002E-3</v>
          </cell>
          <cell r="Z293">
            <v>2.362545259030918E-3</v>
          </cell>
          <cell r="AA293">
            <v>1.8050858045352784E-3</v>
          </cell>
          <cell r="AB293">
            <v>1.4071098046486933E-3</v>
          </cell>
          <cell r="AC293">
            <v>1.6364792710943255E-3</v>
          </cell>
          <cell r="AD293">
            <v>1.7884134098964518E-3</v>
          </cell>
          <cell r="AE293">
            <v>2.8626788383831255E-3</v>
          </cell>
          <cell r="AF293">
            <v>3.4015003079407372E-3</v>
          </cell>
          <cell r="AG293">
            <v>5.2053585501837191E-3</v>
          </cell>
          <cell r="AH293">
            <v>4.4786291618179553E-3</v>
          </cell>
          <cell r="AI293">
            <v>2.4728046907362394E-3</v>
          </cell>
          <cell r="AJ293">
            <v>1.5534942653680816E-3</v>
          </cell>
          <cell r="AK293">
            <v>1.1695711664618082E-3</v>
          </cell>
          <cell r="AL293">
            <v>-2.0049976128255938E-4</v>
          </cell>
          <cell r="AM293">
            <v>8.5195329190204325E-5</v>
          </cell>
          <cell r="AN293">
            <v>2.7028118258787953E-4</v>
          </cell>
          <cell r="AO293">
            <v>9.6399683396168178E-4</v>
          </cell>
          <cell r="AP293">
            <v>9.3371913010249861E-4</v>
          </cell>
          <cell r="AQ293">
            <v>-1.9471002204457001E-4</v>
          </cell>
          <cell r="AR293">
            <v>-1.9470998086035252E-4</v>
          </cell>
          <cell r="AS293">
            <v>-1.9470998086035252E-4</v>
          </cell>
          <cell r="AT293">
            <v>-1.9470998086035252E-4</v>
          </cell>
          <cell r="AU293">
            <v>-1.9470998086035252E-4</v>
          </cell>
          <cell r="AV293">
            <v>-1.9470998086035252E-4</v>
          </cell>
          <cell r="AW293">
            <v>-1.9470998086035252E-4</v>
          </cell>
          <cell r="AX293">
            <v>-1.9470998086035252E-4</v>
          </cell>
          <cell r="AY293">
            <v>-1.9470998086035252E-4</v>
          </cell>
          <cell r="AZ293">
            <v>-1.9470998086035252E-4</v>
          </cell>
          <cell r="BA293">
            <v>-1.9470998086035252E-4</v>
          </cell>
          <cell r="BB293">
            <v>-1.9470998086035252E-4</v>
          </cell>
          <cell r="BC293">
            <v>-1.9470998086035252E-4</v>
          </cell>
          <cell r="BD293">
            <v>-1.9470998086035252E-4</v>
          </cell>
          <cell r="BE293">
            <v>-1.9470998086035252E-4</v>
          </cell>
          <cell r="BF293">
            <v>-1.9470998086035252E-4</v>
          </cell>
          <cell r="BG293">
            <v>-1.9470998086035252E-4</v>
          </cell>
          <cell r="BH293">
            <v>-1.9470998086035252E-4</v>
          </cell>
          <cell r="BI293">
            <v>-1.9470998086035252E-4</v>
          </cell>
          <cell r="BJ293">
            <v>-1.9470998086035252E-4</v>
          </cell>
        </row>
        <row r="294">
          <cell r="B294">
            <v>248</v>
          </cell>
          <cell r="C294" t="str">
            <v>Cartera Estados y Municipios</v>
          </cell>
          <cell r="P294">
            <v>0</v>
          </cell>
          <cell r="Q294">
            <v>0</v>
          </cell>
          <cell r="R294">
            <v>0</v>
          </cell>
          <cell r="S294">
            <v>0</v>
          </cell>
          <cell r="T294">
            <v>0</v>
          </cell>
          <cell r="U294">
            <v>0</v>
          </cell>
          <cell r="V294">
            <v>0</v>
          </cell>
          <cell r="W294">
            <v>0</v>
          </cell>
          <cell r="X294">
            <v>0</v>
          </cell>
          <cell r="Y294">
            <v>0</v>
          </cell>
          <cell r="Z294">
            <v>0</v>
          </cell>
          <cell r="AA294">
            <v>0</v>
          </cell>
          <cell r="AB294">
            <v>0</v>
          </cell>
          <cell r="AC294">
            <v>0</v>
          </cell>
          <cell r="AD294">
            <v>0</v>
          </cell>
          <cell r="AE294">
            <v>0</v>
          </cell>
          <cell r="AF294">
            <v>0</v>
          </cell>
          <cell r="AG294">
            <v>0</v>
          </cell>
          <cell r="AH294">
            <v>0</v>
          </cell>
          <cell r="AI294">
            <v>0</v>
          </cell>
          <cell r="AJ294">
            <v>0</v>
          </cell>
          <cell r="AK294">
            <v>0</v>
          </cell>
          <cell r="AL294">
            <v>0</v>
          </cell>
          <cell r="AM294">
            <v>0</v>
          </cell>
          <cell r="AN294">
            <v>0</v>
          </cell>
          <cell r="AO294">
            <v>0</v>
          </cell>
          <cell r="AP294">
            <v>0</v>
          </cell>
          <cell r="AQ294">
            <v>0</v>
          </cell>
          <cell r="AR294">
            <v>0</v>
          </cell>
          <cell r="AS294">
            <v>0</v>
          </cell>
          <cell r="AT294">
            <v>0</v>
          </cell>
          <cell r="AU294">
            <v>0</v>
          </cell>
          <cell r="AV294">
            <v>0</v>
          </cell>
          <cell r="AW294">
            <v>0</v>
          </cell>
          <cell r="AX294">
            <v>0</v>
          </cell>
          <cell r="AY294">
            <v>0</v>
          </cell>
          <cell r="AZ294">
            <v>0</v>
          </cell>
          <cell r="BA294">
            <v>0</v>
          </cell>
          <cell r="BB294">
            <v>0</v>
          </cell>
          <cell r="BC294">
            <v>0</v>
          </cell>
          <cell r="BD294">
            <v>0</v>
          </cell>
          <cell r="BE294">
            <v>0</v>
          </cell>
          <cell r="BF294">
            <v>0</v>
          </cell>
          <cell r="BG294">
            <v>0</v>
          </cell>
          <cell r="BH294">
            <v>0</v>
          </cell>
          <cell r="BI294">
            <v>0</v>
          </cell>
          <cell r="BJ294">
            <v>0</v>
          </cell>
        </row>
        <row r="295">
          <cell r="B295">
            <v>249</v>
          </cell>
          <cell r="C295" t="str">
            <v>Cartera Gubernamental Otros</v>
          </cell>
          <cell r="P295">
            <v>0</v>
          </cell>
          <cell r="Q295">
            <v>0</v>
          </cell>
          <cell r="R295">
            <v>0</v>
          </cell>
          <cell r="S295">
            <v>0</v>
          </cell>
          <cell r="T295">
            <v>0</v>
          </cell>
          <cell r="U295">
            <v>0</v>
          </cell>
          <cell r="V295">
            <v>0</v>
          </cell>
          <cell r="W295">
            <v>0</v>
          </cell>
          <cell r="X295">
            <v>0</v>
          </cell>
          <cell r="Y295">
            <v>0</v>
          </cell>
          <cell r="Z295">
            <v>0</v>
          </cell>
          <cell r="AA295">
            <v>0</v>
          </cell>
          <cell r="AB295">
            <v>0</v>
          </cell>
          <cell r="AC295">
            <v>0</v>
          </cell>
          <cell r="AD295">
            <v>0</v>
          </cell>
          <cell r="AE295">
            <v>0</v>
          </cell>
          <cell r="AF295">
            <v>0</v>
          </cell>
          <cell r="AG295">
            <v>0</v>
          </cell>
          <cell r="AH295">
            <v>0</v>
          </cell>
          <cell r="AI295">
            <v>0</v>
          </cell>
          <cell r="AJ295">
            <v>0</v>
          </cell>
          <cell r="AK295">
            <v>0</v>
          </cell>
          <cell r="AL295">
            <v>0</v>
          </cell>
          <cell r="AM295">
            <v>0</v>
          </cell>
          <cell r="AN295">
            <v>0</v>
          </cell>
          <cell r="AO295">
            <v>0</v>
          </cell>
          <cell r="AP295">
            <v>0</v>
          </cell>
          <cell r="AQ295">
            <v>0</v>
          </cell>
          <cell r="AR295">
            <v>0</v>
          </cell>
          <cell r="AS295">
            <v>0</v>
          </cell>
          <cell r="AT295">
            <v>0</v>
          </cell>
          <cell r="AU295">
            <v>0</v>
          </cell>
          <cell r="AV295">
            <v>0</v>
          </cell>
          <cell r="AW295">
            <v>0</v>
          </cell>
          <cell r="AX295">
            <v>0</v>
          </cell>
          <cell r="AY295">
            <v>0</v>
          </cell>
          <cell r="AZ295">
            <v>0</v>
          </cell>
          <cell r="BA295">
            <v>0</v>
          </cell>
          <cell r="BB295">
            <v>0</v>
          </cell>
          <cell r="BC295">
            <v>0</v>
          </cell>
          <cell r="BD295">
            <v>0</v>
          </cell>
          <cell r="BE295">
            <v>0</v>
          </cell>
          <cell r="BF295">
            <v>0</v>
          </cell>
          <cell r="BG295">
            <v>0</v>
          </cell>
          <cell r="BH295">
            <v>0</v>
          </cell>
          <cell r="BI295">
            <v>0</v>
          </cell>
          <cell r="BJ295">
            <v>0</v>
          </cell>
        </row>
        <row r="296">
          <cell r="B296">
            <v>250</v>
          </cell>
          <cell r="C296" t="str">
            <v>Cartera Consumo</v>
          </cell>
          <cell r="P296">
            <v>1.065630388101485E-2</v>
          </cell>
          <cell r="Q296">
            <v>6.0827320324149947E-4</v>
          </cell>
          <cell r="R296">
            <v>1.6832252305712392E-4</v>
          </cell>
          <cell r="S296">
            <v>-2.9315388281009325E-4</v>
          </cell>
          <cell r="T296">
            <v>-4.8582992699877647E-4</v>
          </cell>
          <cell r="U296">
            <v>-1.558581469669168E-3</v>
          </cell>
          <cell r="V296">
            <v>-1.4200813383048044E-3</v>
          </cell>
          <cell r="W296">
            <v>-1.445294205477593E-3</v>
          </cell>
          <cell r="X296">
            <v>-1.7112204871721631E-3</v>
          </cell>
          <cell r="Y296">
            <v>-1.3963970357226407E-3</v>
          </cell>
          <cell r="Z296">
            <v>1.6438835698150134E-4</v>
          </cell>
          <cell r="AA296">
            <v>4.0856604596621465E-3</v>
          </cell>
          <cell r="AB296">
            <v>3.015480508197721E-3</v>
          </cell>
          <cell r="AC296">
            <v>3.1910480989337797E-3</v>
          </cell>
          <cell r="AD296">
            <v>2.1638760188968792E-3</v>
          </cell>
          <cell r="AE296">
            <v>2.272946003180884E-3</v>
          </cell>
          <cell r="AF296">
            <v>-1.6812822168311981E-3</v>
          </cell>
          <cell r="AG296">
            <v>-1.7768770832749248E-3</v>
          </cell>
          <cell r="AH296">
            <v>-3.3575321042583345E-3</v>
          </cell>
          <cell r="AI296">
            <v>-3.6256095322068776E-3</v>
          </cell>
          <cell r="AJ296">
            <v>-3.7715440946783918E-3</v>
          </cell>
          <cell r="AK296">
            <v>-5.2762224812888114E-3</v>
          </cell>
          <cell r="AL296">
            <v>-6.7032654894815941E-3</v>
          </cell>
          <cell r="AM296">
            <v>-1.0639223339742501E-2</v>
          </cell>
          <cell r="AN296">
            <v>-1.0122733328436051E-2</v>
          </cell>
          <cell r="AO296">
            <v>-1.0366515257327999E-2</v>
          </cell>
          <cell r="AP296">
            <v>-9.3629244031816494E-3</v>
          </cell>
          <cell r="AQ296">
            <v>-9.2895758981570292E-3</v>
          </cell>
          <cell r="AR296">
            <v>-9.289570152759552E-3</v>
          </cell>
          <cell r="AS296">
            <v>-9.289570152759552E-3</v>
          </cell>
          <cell r="AT296">
            <v>-9.289570152759552E-3</v>
          </cell>
          <cell r="AU296">
            <v>-9.289570152759552E-3</v>
          </cell>
          <cell r="AV296">
            <v>-9.289570152759552E-3</v>
          </cell>
          <cell r="AW296">
            <v>-9.289570152759552E-3</v>
          </cell>
          <cell r="AX296">
            <v>-9.289570152759552E-3</v>
          </cell>
          <cell r="AY296">
            <v>-9.289570152759552E-3</v>
          </cell>
          <cell r="AZ296">
            <v>-9.289570152759552E-3</v>
          </cell>
          <cell r="BA296">
            <v>-9.289570152759552E-3</v>
          </cell>
          <cell r="BB296">
            <v>-9.289570152759552E-3</v>
          </cell>
          <cell r="BC296">
            <v>-9.289570152759552E-3</v>
          </cell>
          <cell r="BD296">
            <v>-9.289570152759552E-3</v>
          </cell>
          <cell r="BE296">
            <v>-9.289570152759552E-3</v>
          </cell>
          <cell r="BF296">
            <v>-9.289570152759552E-3</v>
          </cell>
          <cell r="BG296">
            <v>-9.289570152759552E-3</v>
          </cell>
          <cell r="BH296">
            <v>-9.289570152759552E-3</v>
          </cell>
          <cell r="BI296">
            <v>-9.289570152759552E-3</v>
          </cell>
          <cell r="BJ296">
            <v>-9.289570152759552E-3</v>
          </cell>
        </row>
        <row r="297">
          <cell r="B297">
            <v>251</v>
          </cell>
          <cell r="C297" t="str">
            <v>Cartera TDC</v>
          </cell>
          <cell r="P297">
            <v>-7.3000508243634687E-3</v>
          </cell>
          <cell r="Q297">
            <v>-5.8206599006373344E-3</v>
          </cell>
          <cell r="R297">
            <v>-5.872516439255529E-3</v>
          </cell>
          <cell r="S297">
            <v>-6.0362680034943272E-3</v>
          </cell>
          <cell r="T297">
            <v>-7.5053307980575135E-3</v>
          </cell>
          <cell r="U297">
            <v>-8.6785174096989104E-3</v>
          </cell>
          <cell r="V297">
            <v>-7.6066128003672989E-3</v>
          </cell>
          <cell r="W297">
            <v>-7.7547256369120687E-3</v>
          </cell>
          <cell r="X297">
            <v>-7.4299648486803593E-3</v>
          </cell>
          <cell r="Y297">
            <v>-5.1520331950877796E-3</v>
          </cell>
          <cell r="Z297">
            <v>-2.9881853666927083E-3</v>
          </cell>
          <cell r="AA297">
            <v>5.2867135841642154E-3</v>
          </cell>
          <cell r="AB297">
            <v>4.4400804545830369E-3</v>
          </cell>
          <cell r="AC297">
            <v>5.1652684324239029E-3</v>
          </cell>
          <cell r="AD297">
            <v>4.386661414804871E-3</v>
          </cell>
          <cell r="AE297">
            <v>5.7472413939841926E-3</v>
          </cell>
          <cell r="AF297">
            <v>-7.6641960372197948E-4</v>
          </cell>
          <cell r="AG297">
            <v>1.6363270158759047E-4</v>
          </cell>
          <cell r="AH297">
            <v>-1.5164890134075903E-3</v>
          </cell>
          <cell r="AI297">
            <v>-1.9675125807104704E-3</v>
          </cell>
          <cell r="AJ297">
            <v>-1.7010092614278827E-3</v>
          </cell>
          <cell r="AK297">
            <v>-3.5729094794458571E-3</v>
          </cell>
          <cell r="AL297">
            <v>-5.0608021797470953E-3</v>
          </cell>
          <cell r="AM297">
            <v>-1.2817711527678841E-2</v>
          </cell>
          <cell r="AN297">
            <v>-1.1479595445501936E-2</v>
          </cell>
          <cell r="AO297">
            <v>-1.1386205608438948E-2</v>
          </cell>
          <cell r="AP297">
            <v>-9.6620798329363766E-3</v>
          </cell>
          <cell r="AQ297">
            <v>-9.8897982458027583E-3</v>
          </cell>
          <cell r="AR297">
            <v>-9.8897963762283325E-3</v>
          </cell>
          <cell r="AS297">
            <v>-9.8897963762283325E-3</v>
          </cell>
          <cell r="AT297">
            <v>-9.8897963762283325E-3</v>
          </cell>
          <cell r="AU297">
            <v>-9.8897963762283325E-3</v>
          </cell>
          <cell r="AV297">
            <v>-9.8897963762283325E-3</v>
          </cell>
          <cell r="AW297">
            <v>-9.8897963762283325E-3</v>
          </cell>
          <cell r="AX297">
            <v>-9.8897963762283325E-3</v>
          </cell>
          <cell r="AY297">
            <v>-9.8897963762283325E-3</v>
          </cell>
          <cell r="AZ297">
            <v>-9.8897963762283325E-3</v>
          </cell>
          <cell r="BA297">
            <v>-9.8897963762283325E-3</v>
          </cell>
          <cell r="BB297">
            <v>-9.8897963762283325E-3</v>
          </cell>
          <cell r="BC297">
            <v>-9.8897963762283325E-3</v>
          </cell>
          <cell r="BD297">
            <v>-9.8897963762283325E-3</v>
          </cell>
          <cell r="BE297">
            <v>-9.8897963762283325E-3</v>
          </cell>
          <cell r="BF297">
            <v>-9.8897963762283325E-3</v>
          </cell>
          <cell r="BG297">
            <v>-9.8897963762283325E-3</v>
          </cell>
          <cell r="BH297">
            <v>-9.8897963762283325E-3</v>
          </cell>
          <cell r="BI297">
            <v>-9.8897963762283325E-3</v>
          </cell>
          <cell r="BJ297">
            <v>-9.8897963762283325E-3</v>
          </cell>
        </row>
        <row r="298">
          <cell r="B298">
            <v>252</v>
          </cell>
          <cell r="C298" t="str">
            <v>Cartera Personales</v>
          </cell>
          <cell r="P298">
            <v>8.0932434794370955E-2</v>
          </cell>
          <cell r="Q298">
            <v>1.0162823909895063E-2</v>
          </cell>
          <cell r="R298">
            <v>1.0916977029137576E-2</v>
          </cell>
          <cell r="S298">
            <v>1.7204317011498577E-2</v>
          </cell>
          <cell r="T298">
            <v>2.2174673286124602E-2</v>
          </cell>
          <cell r="U298">
            <v>1.8985742359686614E-2</v>
          </cell>
          <cell r="V298">
            <v>1.5557787159218905E-2</v>
          </cell>
          <cell r="W298">
            <v>1.3103755648457727E-2</v>
          </cell>
          <cell r="X298">
            <v>1.0037779659784835E-2</v>
          </cell>
          <cell r="Y298">
            <v>1.0090909053578873E-2</v>
          </cell>
          <cell r="Z298">
            <v>1.4345852160537742E-3</v>
          </cell>
          <cell r="AA298">
            <v>8.5078306022051686E-3</v>
          </cell>
          <cell r="AB298">
            <v>4.3596458991081166E-3</v>
          </cell>
          <cell r="AC298">
            <v>3.7700814289125806E-3</v>
          </cell>
          <cell r="AD298">
            <v>-4.7067378103558544E-3</v>
          </cell>
          <cell r="AE298">
            <v>-2.1104838534210774E-2</v>
          </cell>
          <cell r="AF298">
            <v>-2.334419959171305E-2</v>
          </cell>
          <cell r="AG298">
            <v>-3.2685108926923084E-2</v>
          </cell>
          <cell r="AH298">
            <v>-3.7467491580376461E-2</v>
          </cell>
          <cell r="AI298">
            <v>-3.614204683072024E-2</v>
          </cell>
          <cell r="AJ298">
            <v>-3.5988602802833336E-2</v>
          </cell>
          <cell r="AK298">
            <v>-3.6776994244118899E-2</v>
          </cell>
          <cell r="AL298">
            <v>-3.8837272025696382E-2</v>
          </cell>
          <cell r="AM298">
            <v>-3.7923296552934999E-2</v>
          </cell>
          <cell r="AN298">
            <v>-3.9268103151998343E-2</v>
          </cell>
          <cell r="AO298">
            <v>-4.0352066685013038E-2</v>
          </cell>
          <cell r="AP298">
            <v>-3.9398129091275602E-2</v>
          </cell>
          <cell r="AQ298">
            <v>-3.6384409408684287E-2</v>
          </cell>
          <cell r="AR298">
            <v>-3.6384403705596924E-2</v>
          </cell>
          <cell r="AS298">
            <v>-3.6384403705596924E-2</v>
          </cell>
          <cell r="AT298">
            <v>-3.6384403705596924E-2</v>
          </cell>
          <cell r="AU298">
            <v>-3.6384403705596924E-2</v>
          </cell>
          <cell r="AV298">
            <v>-3.6384403705596924E-2</v>
          </cell>
          <cell r="AW298">
            <v>-3.6384403705596924E-2</v>
          </cell>
          <cell r="AX298">
            <v>-3.6384403705596924E-2</v>
          </cell>
          <cell r="AY298">
            <v>-3.6384403705596924E-2</v>
          </cell>
          <cell r="AZ298">
            <v>-3.6384403705596924E-2</v>
          </cell>
          <cell r="BA298">
            <v>-3.6384403705596924E-2</v>
          </cell>
          <cell r="BB298">
            <v>-3.6384403705596924E-2</v>
          </cell>
          <cell r="BC298">
            <v>-3.6384403705596924E-2</v>
          </cell>
          <cell r="BD298">
            <v>-3.6384403705596924E-2</v>
          </cell>
          <cell r="BE298">
            <v>-3.6384403705596924E-2</v>
          </cell>
          <cell r="BF298">
            <v>-3.6384403705596924E-2</v>
          </cell>
          <cell r="BG298">
            <v>-3.6384403705596924E-2</v>
          </cell>
          <cell r="BH298">
            <v>-3.6384403705596924E-2</v>
          </cell>
          <cell r="BI298">
            <v>-3.6384403705596924E-2</v>
          </cell>
          <cell r="BJ298">
            <v>-3.6384403705596924E-2</v>
          </cell>
        </row>
        <row r="299">
          <cell r="B299">
            <v>253</v>
          </cell>
          <cell r="C299" t="str">
            <v>Cartera Nómina</v>
          </cell>
          <cell r="P299">
            <v>3.3541008049046056E-2</v>
          </cell>
          <cell r="Q299">
            <v>7.6604161050030789E-3</v>
          </cell>
          <cell r="R299">
            <v>7.8849264023168816E-3</v>
          </cell>
          <cell r="S299">
            <v>5.1254820337374371E-3</v>
          </cell>
          <cell r="T299">
            <v>5.919451332650455E-3</v>
          </cell>
          <cell r="U299">
            <v>4.7062856397922098E-3</v>
          </cell>
          <cell r="V299">
            <v>3.6565662984380243E-3</v>
          </cell>
          <cell r="W299">
            <v>5.0290720885770024E-3</v>
          </cell>
          <cell r="X299">
            <v>4.032056029638173E-3</v>
          </cell>
          <cell r="Y299">
            <v>3.5849733400694778E-3</v>
          </cell>
          <cell r="Z299">
            <v>6.0283057146646307E-3</v>
          </cell>
          <cell r="AA299">
            <v>3.7664907265125697E-3</v>
          </cell>
          <cell r="AB299">
            <v>3.8776494324071764E-3</v>
          </cell>
          <cell r="AC299">
            <v>2.7307053351229155E-3</v>
          </cell>
          <cell r="AD299">
            <v>2.7166745121759428E-4</v>
          </cell>
          <cell r="AE299">
            <v>1.6147123710832517E-3</v>
          </cell>
          <cell r="AF299">
            <v>3.080709712954266E-4</v>
          </cell>
          <cell r="AG299">
            <v>-8.155584163024171E-4</v>
          </cell>
          <cell r="AH299">
            <v>-1.5684980438580021E-3</v>
          </cell>
          <cell r="AI299">
            <v>-2.3365643393324365E-3</v>
          </cell>
          <cell r="AJ299">
            <v>-2.4429543883905391E-3</v>
          </cell>
          <cell r="AK299">
            <v>-3.4900142956516694E-3</v>
          </cell>
          <cell r="AL299">
            <v>-6.1607648335270382E-3</v>
          </cell>
          <cell r="AM299">
            <v>-4.7159201985491062E-3</v>
          </cell>
          <cell r="AN299">
            <v>-5.6841992737443475E-3</v>
          </cell>
          <cell r="AO299">
            <v>-6.2294880989694768E-3</v>
          </cell>
          <cell r="AP299">
            <v>-6.113351696968243E-3</v>
          </cell>
          <cell r="AQ299">
            <v>-6.4812538688160601E-3</v>
          </cell>
          <cell r="AR299">
            <v>-6.4812526106834412E-3</v>
          </cell>
          <cell r="AS299">
            <v>-6.4812526106834412E-3</v>
          </cell>
          <cell r="AT299">
            <v>-6.4812526106834412E-3</v>
          </cell>
          <cell r="AU299">
            <v>-6.4812526106834412E-3</v>
          </cell>
          <cell r="AV299">
            <v>-6.4812526106834412E-3</v>
          </cell>
          <cell r="AW299">
            <v>-6.4812526106834412E-3</v>
          </cell>
          <cell r="AX299">
            <v>-6.4812526106834412E-3</v>
          </cell>
          <cell r="AY299">
            <v>-6.4812526106834412E-3</v>
          </cell>
          <cell r="AZ299">
            <v>-6.4812526106834412E-3</v>
          </cell>
          <cell r="BA299">
            <v>-6.4812526106834412E-3</v>
          </cell>
          <cell r="BB299">
            <v>-6.4812526106834412E-3</v>
          </cell>
          <cell r="BC299">
            <v>-6.4812526106834412E-3</v>
          </cell>
          <cell r="BD299">
            <v>-6.4812526106834412E-3</v>
          </cell>
          <cell r="BE299">
            <v>-6.4812526106834412E-3</v>
          </cell>
          <cell r="BF299">
            <v>-6.4812526106834412E-3</v>
          </cell>
          <cell r="BG299">
            <v>-6.4812526106834412E-3</v>
          </cell>
          <cell r="BH299">
            <v>-6.4812526106834412E-3</v>
          </cell>
          <cell r="BI299">
            <v>-6.4812526106834412E-3</v>
          </cell>
          <cell r="BJ299">
            <v>-6.4812526106834412E-3</v>
          </cell>
        </row>
        <row r="300">
          <cell r="B300">
            <v>254</v>
          </cell>
          <cell r="C300" t="str">
            <v>Cartera Automotriz</v>
          </cell>
          <cell r="P300">
            <v>1.6588487267268501E-2</v>
          </cell>
          <cell r="Q300">
            <v>4.9900614262003186E-3</v>
          </cell>
          <cell r="R300">
            <v>1.7798849732845144E-3</v>
          </cell>
          <cell r="S300">
            <v>3.7673754405317915E-3</v>
          </cell>
          <cell r="T300">
            <v>4.3923963105924821E-3</v>
          </cell>
          <cell r="U300">
            <v>4.5046932736205712E-3</v>
          </cell>
          <cell r="V300">
            <v>4.3311696414228586E-3</v>
          </cell>
          <cell r="W300">
            <v>4.6928429104084041E-3</v>
          </cell>
          <cell r="X300">
            <v>5.2690662053683293E-3</v>
          </cell>
          <cell r="Y300">
            <v>3.2849616973820717E-5</v>
          </cell>
          <cell r="Z300">
            <v>3.5988425813212634E-3</v>
          </cell>
          <cell r="AA300">
            <v>-8.7617721800118537E-4</v>
          </cell>
          <cell r="AB300">
            <v>-2.0131993066348289E-3</v>
          </cell>
          <cell r="AC300">
            <v>-1.7766621981715469E-3</v>
          </cell>
          <cell r="AD300">
            <v>2.6188080890883203E-3</v>
          </cell>
          <cell r="AE300">
            <v>1.8891403048774125E-3</v>
          </cell>
          <cell r="AF300">
            <v>2.8328182611156091E-3</v>
          </cell>
          <cell r="AG300">
            <v>4.2064279402511673E-3</v>
          </cell>
          <cell r="AH300">
            <v>3.3693489624792225E-3</v>
          </cell>
          <cell r="AI300">
            <v>4.2063087254647011E-3</v>
          </cell>
          <cell r="AJ300">
            <v>3.528451884480005E-3</v>
          </cell>
          <cell r="AK300">
            <v>1.8077520609475831E-3</v>
          </cell>
          <cell r="AL300">
            <v>2.2728851413207143E-3</v>
          </cell>
          <cell r="AM300">
            <v>1.5447373613056911E-3</v>
          </cell>
          <cell r="AN300">
            <v>1.662110799503895E-3</v>
          </cell>
          <cell r="AO300">
            <v>1.3021999273261226E-3</v>
          </cell>
          <cell r="AP300">
            <v>1.0125523837955647E-3</v>
          </cell>
          <cell r="AQ300">
            <v>1.1414319394324746E-3</v>
          </cell>
          <cell r="AR300">
            <v>1.1414317414164543E-3</v>
          </cell>
          <cell r="AS300">
            <v>1.1414317414164543E-3</v>
          </cell>
          <cell r="AT300">
            <v>1.1414317414164543E-3</v>
          </cell>
          <cell r="AU300">
            <v>1.1414317414164543E-3</v>
          </cell>
          <cell r="AV300">
            <v>1.1414317414164543E-3</v>
          </cell>
          <cell r="AW300">
            <v>1.1414317414164543E-3</v>
          </cell>
          <cell r="AX300">
            <v>1.1414317414164543E-3</v>
          </cell>
          <cell r="AY300">
            <v>1.1414317414164543E-3</v>
          </cell>
          <cell r="AZ300">
            <v>1.1414317414164543E-3</v>
          </cell>
          <cell r="BA300">
            <v>1.1414317414164543E-3</v>
          </cell>
          <cell r="BB300">
            <v>1.1414317414164543E-3</v>
          </cell>
          <cell r="BC300">
            <v>1.1414317414164543E-3</v>
          </cell>
          <cell r="BD300">
            <v>1.1414317414164543E-3</v>
          </cell>
          <cell r="BE300">
            <v>1.1414317414164543E-3</v>
          </cell>
          <cell r="BF300">
            <v>1.1414317414164543E-3</v>
          </cell>
          <cell r="BG300">
            <v>1.1414317414164543E-3</v>
          </cell>
          <cell r="BH300">
            <v>1.1414317414164543E-3</v>
          </cell>
          <cell r="BI300">
            <v>1.1414317414164543E-3</v>
          </cell>
          <cell r="BJ300">
            <v>1.1414317414164543E-3</v>
          </cell>
        </row>
        <row r="301">
          <cell r="B301">
            <v>255</v>
          </cell>
          <cell r="C301" t="str">
            <v>Cartera Consumo Otros</v>
          </cell>
          <cell r="P301">
            <v>255</v>
          </cell>
          <cell r="Q301">
            <v>0</v>
          </cell>
          <cell r="R301">
            <v>0</v>
          </cell>
          <cell r="S301">
            <v>0</v>
          </cell>
          <cell r="T301">
            <v>0</v>
          </cell>
          <cell r="U301">
            <v>0</v>
          </cell>
          <cell r="V301">
            <v>0</v>
          </cell>
          <cell r="W301">
            <v>0</v>
          </cell>
          <cell r="X301">
            <v>0</v>
          </cell>
          <cell r="Y301">
            <v>0</v>
          </cell>
          <cell r="Z301">
            <v>0</v>
          </cell>
          <cell r="AA301">
            <v>0</v>
          </cell>
          <cell r="AB301">
            <v>1.935483870967742</v>
          </cell>
          <cell r="AC301">
            <v>0</v>
          </cell>
          <cell r="AD301">
            <v>6.25E-2</v>
          </cell>
          <cell r="AE301">
            <v>6.25E-2</v>
          </cell>
          <cell r="AF301">
            <v>6.25E-2</v>
          </cell>
          <cell r="AG301">
            <v>6.25E-2</v>
          </cell>
          <cell r="AH301">
            <v>6.25E-2</v>
          </cell>
          <cell r="AI301">
            <v>6.25E-2</v>
          </cell>
          <cell r="AJ301">
            <v>0</v>
          </cell>
          <cell r="AK301">
            <v>0</v>
          </cell>
          <cell r="AL301">
            <v>0</v>
          </cell>
          <cell r="AM301">
            <v>-6.25E-2</v>
          </cell>
          <cell r="AN301">
            <v>-2.0625</v>
          </cell>
          <cell r="AO301">
            <v>-2.0625</v>
          </cell>
          <cell r="AP301">
            <v>-2.0625</v>
          </cell>
          <cell r="AQ301">
            <v>0</v>
          </cell>
          <cell r="AR301">
            <v>0</v>
          </cell>
          <cell r="AS301">
            <v>0</v>
          </cell>
          <cell r="AT301">
            <v>0</v>
          </cell>
          <cell r="AU301">
            <v>0</v>
          </cell>
          <cell r="AV301">
            <v>0</v>
          </cell>
          <cell r="AW301">
            <v>0</v>
          </cell>
          <cell r="AX301">
            <v>0</v>
          </cell>
          <cell r="AY301">
            <v>0</v>
          </cell>
          <cell r="AZ301">
            <v>0</v>
          </cell>
          <cell r="BA301">
            <v>0</v>
          </cell>
          <cell r="BB301">
            <v>0</v>
          </cell>
          <cell r="BC301">
            <v>0</v>
          </cell>
          <cell r="BD301">
            <v>0</v>
          </cell>
          <cell r="BE301">
            <v>0</v>
          </cell>
          <cell r="BF301">
            <v>0</v>
          </cell>
          <cell r="BG301">
            <v>0</v>
          </cell>
          <cell r="BH301">
            <v>0</v>
          </cell>
          <cell r="BI301">
            <v>0</v>
          </cell>
          <cell r="BJ301">
            <v>0</v>
          </cell>
        </row>
        <row r="302">
          <cell r="B302">
            <v>256</v>
          </cell>
          <cell r="C302" t="str">
            <v>Cartera Vivienda</v>
          </cell>
          <cell r="P302">
            <v>-8.7897419890199252E-3</v>
          </cell>
          <cell r="Q302">
            <v>-3.0114119801814554E-3</v>
          </cell>
          <cell r="R302">
            <v>-1.7606717770955599E-3</v>
          </cell>
          <cell r="S302">
            <v>-2.2112268926573822E-3</v>
          </cell>
          <cell r="T302">
            <v>2.1694700498277354E-3</v>
          </cell>
          <cell r="U302">
            <v>1.6813343437300753E-3</v>
          </cell>
          <cell r="V302">
            <v>6.2280497732238038E-4</v>
          </cell>
          <cell r="W302">
            <v>1.96235389333577E-3</v>
          </cell>
          <cell r="X302">
            <v>-5.2419686296601639E-3</v>
          </cell>
          <cell r="Y302">
            <v>-5.2938630247278233E-3</v>
          </cell>
          <cell r="Z302">
            <v>5.4301641009868798E-4</v>
          </cell>
          <cell r="AA302">
            <v>1.3915858248309959E-3</v>
          </cell>
          <cell r="AB302">
            <v>1.5726427789464724E-3</v>
          </cell>
          <cell r="AC302">
            <v>1.8352230161038548E-3</v>
          </cell>
          <cell r="AD302">
            <v>1.1222884331552156E-3</v>
          </cell>
          <cell r="AE302">
            <v>1.4892124521631925E-4</v>
          </cell>
          <cell r="AF302">
            <v>1.0267940479985367E-3</v>
          </cell>
          <cell r="AG302">
            <v>4.2121128200149627E-4</v>
          </cell>
          <cell r="AH302">
            <v>6.4016050679666786E-4</v>
          </cell>
          <cell r="AI302">
            <v>-8.0357760163445729E-5</v>
          </cell>
          <cell r="AJ302">
            <v>3.3786070946431913E-3</v>
          </cell>
          <cell r="AK302">
            <v>3.9286206633158023E-3</v>
          </cell>
          <cell r="AL302">
            <v>3.1125794982840085E-3</v>
          </cell>
          <cell r="AM302">
            <v>2.0858798799162082E-3</v>
          </cell>
          <cell r="AN302">
            <v>2.11084973006892E-3</v>
          </cell>
          <cell r="AO302">
            <v>8.1168922855636913E-4</v>
          </cell>
          <cell r="AP302">
            <v>1.2487132557221919E-3</v>
          </cell>
          <cell r="AQ302">
            <v>2.0190112380396447E-3</v>
          </cell>
          <cell r="AR302">
            <v>2.0190104842185974E-3</v>
          </cell>
          <cell r="AS302">
            <v>2.0190104842185974E-3</v>
          </cell>
          <cell r="AT302">
            <v>2.0190104842185974E-3</v>
          </cell>
          <cell r="AU302">
            <v>2.0190104842185974E-3</v>
          </cell>
          <cell r="AV302">
            <v>2.0190104842185974E-3</v>
          </cell>
          <cell r="AW302">
            <v>2.0190104842185974E-3</v>
          </cell>
          <cell r="AX302">
            <v>2.0190104842185974E-3</v>
          </cell>
          <cell r="AY302">
            <v>2.0190104842185974E-3</v>
          </cell>
          <cell r="AZ302">
            <v>2.0190104842185974E-3</v>
          </cell>
          <cell r="BA302">
            <v>2.0190104842185974E-3</v>
          </cell>
          <cell r="BB302">
            <v>2.0190104842185974E-3</v>
          </cell>
          <cell r="BC302">
            <v>2.0190104842185974E-3</v>
          </cell>
          <cell r="BD302">
            <v>2.0190104842185974E-3</v>
          </cell>
          <cell r="BE302">
            <v>2.0190104842185974E-3</v>
          </cell>
          <cell r="BF302">
            <v>2.0190104842185974E-3</v>
          </cell>
          <cell r="BG302">
            <v>2.0190104842185974E-3</v>
          </cell>
          <cell r="BH302">
            <v>2.0190104842185974E-3</v>
          </cell>
          <cell r="BI302">
            <v>2.0190104842185974E-3</v>
          </cell>
          <cell r="BJ302">
            <v>2.0190104842185974E-3</v>
          </cell>
        </row>
        <row r="303">
          <cell r="B303">
            <v>257</v>
          </cell>
          <cell r="C303" t="str">
            <v>Media y Residencial</v>
          </cell>
          <cell r="P303">
            <v>-7.4840476782043475E-3</v>
          </cell>
          <cell r="Q303">
            <v>-1.2934820800193023E-3</v>
          </cell>
          <cell r="R303">
            <v>3.5197692627490784E-5</v>
          </cell>
          <cell r="S303">
            <v>-5.1959001361402343E-4</v>
          </cell>
          <cell r="T303">
            <v>2.3009007813409484E-3</v>
          </cell>
          <cell r="U303">
            <v>1.8750029452191848E-3</v>
          </cell>
          <cell r="V303">
            <v>8.3453132158450502E-4</v>
          </cell>
          <cell r="W303">
            <v>2.0435651871264261E-3</v>
          </cell>
          <cell r="X303">
            <v>-5.0031661777831492E-3</v>
          </cell>
          <cell r="Y303">
            <v>-5.0427759484966243E-3</v>
          </cell>
          <cell r="Z303">
            <v>3.9139805792712257E-4</v>
          </cell>
          <cell r="AA303">
            <v>1.4009752352548213E-3</v>
          </cell>
          <cell r="AB303">
            <v>1.5161637378836995E-3</v>
          </cell>
          <cell r="AC303">
            <v>1.8208075455636921E-3</v>
          </cell>
          <cell r="AD303">
            <v>1.1215006767928241E-3</v>
          </cell>
          <cell r="AE303">
            <v>1.6401767708541098E-4</v>
          </cell>
          <cell r="AF303">
            <v>1.1549824507532253E-3</v>
          </cell>
          <cell r="AG303">
            <v>5.5925621556300251E-4</v>
          </cell>
          <cell r="AH303">
            <v>8.1720810114999445E-4</v>
          </cell>
          <cell r="AI303">
            <v>1.6633199220890404E-4</v>
          </cell>
          <cell r="AJ303">
            <v>3.3433635169442776E-3</v>
          </cell>
          <cell r="AK303">
            <v>3.8426988618608694E-3</v>
          </cell>
          <cell r="AL303">
            <v>3.2019083366538401E-3</v>
          </cell>
          <cell r="AM303">
            <v>2.0864141147206722E-3</v>
          </cell>
          <cell r="AN303">
            <v>2.1676072977507323E-3</v>
          </cell>
          <cell r="AO303">
            <v>8.375653523223954E-4</v>
          </cell>
          <cell r="AP303">
            <v>1.2955138600203898E-3</v>
          </cell>
          <cell r="AQ303">
            <v>2.1946151355625061E-3</v>
          </cell>
          <cell r="AR303">
            <v>2.1946150809526443E-3</v>
          </cell>
          <cell r="AS303">
            <v>2.1946150809526443E-3</v>
          </cell>
          <cell r="AT303">
            <v>2.1946150809526443E-3</v>
          </cell>
          <cell r="AU303">
            <v>2.1946150809526443E-3</v>
          </cell>
          <cell r="AV303">
            <v>2.1946150809526443E-3</v>
          </cell>
          <cell r="AW303">
            <v>2.1946150809526443E-3</v>
          </cell>
          <cell r="AX303">
            <v>2.1946150809526443E-3</v>
          </cell>
          <cell r="AY303">
            <v>2.1946150809526443E-3</v>
          </cell>
          <cell r="AZ303">
            <v>2.1946150809526443E-3</v>
          </cell>
          <cell r="BA303">
            <v>2.1946150809526443E-3</v>
          </cell>
          <cell r="BB303">
            <v>2.1946150809526443E-3</v>
          </cell>
          <cell r="BC303">
            <v>2.1946150809526443E-3</v>
          </cell>
          <cell r="BD303">
            <v>2.1946150809526443E-3</v>
          </cell>
          <cell r="BE303">
            <v>2.1946150809526443E-3</v>
          </cell>
          <cell r="BF303">
            <v>2.1946150809526443E-3</v>
          </cell>
          <cell r="BG303">
            <v>2.1946150809526443E-3</v>
          </cell>
          <cell r="BH303">
            <v>2.1946150809526443E-3</v>
          </cell>
          <cell r="BI303">
            <v>2.1946150809526443E-3</v>
          </cell>
          <cell r="BJ303">
            <v>2.1946150809526443E-3</v>
          </cell>
        </row>
        <row r="304">
          <cell r="B304">
            <v>258</v>
          </cell>
          <cell r="C304" t="str">
            <v>De Interés Social</v>
          </cell>
          <cell r="P304">
            <v>-1.4510733016374008E-2</v>
          </cell>
          <cell r="Q304">
            <v>-1.08846295784055E-2</v>
          </cell>
          <cell r="R304">
            <v>-1.0188318692431846E-2</v>
          </cell>
          <cell r="S304">
            <v>-1.008757674207772E-2</v>
          </cell>
          <cell r="T304">
            <v>2.3656121103954354E-3</v>
          </cell>
          <cell r="U304">
            <v>1.5989442382227312E-3</v>
          </cell>
          <cell r="V304">
            <v>4.2869941344635121E-4</v>
          </cell>
          <cell r="W304">
            <v>2.5429239329600346E-3</v>
          </cell>
          <cell r="X304">
            <v>-5.855002739847414E-3</v>
          </cell>
          <cell r="Y304">
            <v>-6.1313117671491432E-3</v>
          </cell>
          <cell r="Z304">
            <v>2.1237064309607943E-3</v>
          </cell>
          <cell r="AA304">
            <v>1.9680730404957429E-3</v>
          </cell>
          <cell r="AB304">
            <v>2.6338210766489629E-3</v>
          </cell>
          <cell r="AC304">
            <v>2.5710545107951559E-3</v>
          </cell>
          <cell r="AD304">
            <v>1.7531006657877865E-3</v>
          </cell>
          <cell r="AE304">
            <v>7.7746853338677563E-4</v>
          </cell>
          <cell r="AF304">
            <v>7.9240277794755121E-4</v>
          </cell>
          <cell r="AG304">
            <v>1.5115328682739626E-4</v>
          </cell>
          <cell r="AH304">
            <v>3.5151070633093751E-5</v>
          </cell>
          <cell r="AI304">
            <v>-1.1532793703390998E-3</v>
          </cell>
          <cell r="AJ304">
            <v>4.2517710391661197E-3</v>
          </cell>
          <cell r="AK304">
            <v>5.1531502567013568E-3</v>
          </cell>
          <cell r="AL304">
            <v>2.9923419831346838E-3</v>
          </cell>
          <cell r="AM304">
            <v>2.7020169966601518E-3</v>
          </cell>
          <cell r="AN304">
            <v>2.4507737551258818E-3</v>
          </cell>
          <cell r="AO304">
            <v>1.3699457033746233E-3</v>
          </cell>
          <cell r="AP304">
            <v>1.5827344598753172E-3</v>
          </cell>
          <cell r="AQ304">
            <v>1.2869234132945329E-3</v>
          </cell>
          <cell r="AR304">
            <v>1.2869229540228844E-3</v>
          </cell>
          <cell r="AS304">
            <v>1.2869229540228844E-3</v>
          </cell>
          <cell r="AT304">
            <v>1.2869229540228844E-3</v>
          </cell>
          <cell r="AU304">
            <v>1.2869229540228844E-3</v>
          </cell>
          <cell r="AV304">
            <v>1.2869229540228844E-3</v>
          </cell>
          <cell r="AW304">
            <v>1.2869229540228844E-3</v>
          </cell>
          <cell r="AX304">
            <v>1.2869229540228844E-3</v>
          </cell>
          <cell r="AY304">
            <v>1.2869229540228844E-3</v>
          </cell>
          <cell r="AZ304">
            <v>1.2869229540228844E-3</v>
          </cell>
          <cell r="BA304">
            <v>1.2869229540228844E-3</v>
          </cell>
          <cell r="BB304">
            <v>1.2869229540228844E-3</v>
          </cell>
          <cell r="BC304">
            <v>1.2869229540228844E-3</v>
          </cell>
          <cell r="BD304">
            <v>1.2869229540228844E-3</v>
          </cell>
          <cell r="BE304">
            <v>1.2869229540228844E-3</v>
          </cell>
          <cell r="BF304">
            <v>1.2869229540228844E-3</v>
          </cell>
          <cell r="BG304">
            <v>1.2869229540228844E-3</v>
          </cell>
          <cell r="BH304">
            <v>1.2869229540228844E-3</v>
          </cell>
          <cell r="BI304">
            <v>1.2869229540228844E-3</v>
          </cell>
          <cell r="BJ304">
            <v>1.2869229540228844E-3</v>
          </cell>
        </row>
        <row r="306">
          <cell r="B306" t="str">
            <v>Liquidez (%)</v>
          </cell>
        </row>
        <row r="307">
          <cell r="B307">
            <v>259</v>
          </cell>
          <cell r="C307" t="str">
            <v>Disponibilidades/Captación total (CP)</v>
          </cell>
          <cell r="P307">
            <v>7.1009955852278928E-3</v>
          </cell>
          <cell r="Q307">
            <v>3.4198472525750367E-2</v>
          </cell>
          <cell r="R307">
            <v>-5.4334207524390971E-2</v>
          </cell>
          <cell r="S307">
            <v>1.8172303485502833E-2</v>
          </cell>
          <cell r="T307">
            <v>-3.2752957958244844E-2</v>
          </cell>
          <cell r="U307">
            <v>-4.9297214818504048E-2</v>
          </cell>
          <cell r="V307">
            <v>1.1165590417522298E-4</v>
          </cell>
          <cell r="W307">
            <v>2.5289251031581694E-2</v>
          </cell>
          <cell r="X307">
            <v>-1.3627147461675093E-2</v>
          </cell>
          <cell r="Y307">
            <v>-4.0957525779838161E-2</v>
          </cell>
          <cell r="Z307">
            <v>1.3731268099856364E-3</v>
          </cell>
          <cell r="AA307">
            <v>-6.4126098961265476E-3</v>
          </cell>
          <cell r="AB307">
            <v>2.4432220292452206E-2</v>
          </cell>
          <cell r="AC307">
            <v>-2.8500889533280116E-2</v>
          </cell>
          <cell r="AD307">
            <v>-4.758877709624254E-2</v>
          </cell>
          <cell r="AE307">
            <v>-1.245991204042593E-2</v>
          </cell>
          <cell r="AF307">
            <v>9.8571550349997872E-3</v>
          </cell>
          <cell r="AG307">
            <v>-4.6583231353581389E-2</v>
          </cell>
          <cell r="AH307">
            <v>6.5968824400439996E-3</v>
          </cell>
          <cell r="AI307">
            <v>-1.5967777126247085E-2</v>
          </cell>
          <cell r="AJ307">
            <v>1.4094715653366979E-2</v>
          </cell>
          <cell r="AK307">
            <v>2.9289666560634864E-3</v>
          </cell>
          <cell r="AL307">
            <v>-1.9549041424940516E-3</v>
          </cell>
          <cell r="AM307">
            <v>1.8636635685232439E-2</v>
          </cell>
          <cell r="AN307">
            <v>-1.0173340071637504E-2</v>
          </cell>
          <cell r="AO307">
            <v>2.6396117362341293E-2</v>
          </cell>
          <cell r="AP307">
            <v>2.8237717897071024E-2</v>
          </cell>
          <cell r="AQ307">
            <v>-9.3838588014085456E-3</v>
          </cell>
          <cell r="AR307">
            <v>-9.383857250213623E-3</v>
          </cell>
          <cell r="AS307">
            <v>-9.383857250213623E-3</v>
          </cell>
          <cell r="AT307">
            <v>-9.383857250213623E-3</v>
          </cell>
          <cell r="AU307">
            <v>-9.383857250213623E-3</v>
          </cell>
          <cell r="AV307">
            <v>-9.383857250213623E-3</v>
          </cell>
          <cell r="AW307">
            <v>-9.383857250213623E-3</v>
          </cell>
          <cell r="AX307">
            <v>-9.383857250213623E-3</v>
          </cell>
          <cell r="AY307">
            <v>-9.383857250213623E-3</v>
          </cell>
          <cell r="AZ307">
            <v>-9.383857250213623E-3</v>
          </cell>
          <cell r="BA307">
            <v>-9.383857250213623E-3</v>
          </cell>
          <cell r="BB307">
            <v>-9.383857250213623E-3</v>
          </cell>
          <cell r="BC307">
            <v>-9.383857250213623E-3</v>
          </cell>
          <cell r="BD307">
            <v>-9.383857250213623E-3</v>
          </cell>
          <cell r="BE307">
            <v>-9.383857250213623E-3</v>
          </cell>
          <cell r="BF307">
            <v>-9.383857250213623E-3</v>
          </cell>
          <cell r="BG307">
            <v>-9.383857250213623E-3</v>
          </cell>
          <cell r="BH307">
            <v>-9.383857250213623E-3</v>
          </cell>
          <cell r="BI307">
            <v>-9.383857250213623E-3</v>
          </cell>
          <cell r="BJ307">
            <v>-9.383857250213623E-3</v>
          </cell>
        </row>
        <row r="308">
          <cell r="B308">
            <v>260</v>
          </cell>
          <cell r="C308" t="str">
            <v>Disponibilidades/Total de depósitos (D)</v>
          </cell>
          <cell r="P308">
            <v>1.0293239514142516E-2</v>
          </cell>
          <cell r="Q308">
            <v>3.8162331480572215E-2</v>
          </cell>
          <cell r="R308">
            <v>-6.361117295392929E-2</v>
          </cell>
          <cell r="S308">
            <v>1.8890876283587182E-2</v>
          </cell>
          <cell r="T308">
            <v>-3.8595617876707899E-2</v>
          </cell>
          <cell r="U308">
            <v>-5.7097272814459643E-2</v>
          </cell>
          <cell r="V308">
            <v>-2.7577590195659307E-3</v>
          </cell>
          <cell r="W308">
            <v>2.7117305192673274E-2</v>
          </cell>
          <cell r="X308">
            <v>-1.3219273744287496E-2</v>
          </cell>
          <cell r="Y308">
            <v>-4.6165001730496452E-2</v>
          </cell>
          <cell r="Z308">
            <v>2.8434139476380127E-3</v>
          </cell>
          <cell r="AA308">
            <v>-1.1223939837396502E-2</v>
          </cell>
          <cell r="AB308">
            <v>2.4771815712851003E-2</v>
          </cell>
          <cell r="AC308">
            <v>-3.5650274763305373E-2</v>
          </cell>
          <cell r="AD308">
            <v>-5.3863862594793394E-2</v>
          </cell>
          <cell r="AE308">
            <v>-2.2649238429799545E-2</v>
          </cell>
          <cell r="AF308">
            <v>9.7582443133839292E-3</v>
          </cell>
          <cell r="AG308">
            <v>-4.8967043092134149E-2</v>
          </cell>
          <cell r="AH308">
            <v>7.4569639420617451E-3</v>
          </cell>
          <cell r="AI308">
            <v>-2.1253634341810906E-2</v>
          </cell>
          <cell r="AJ308">
            <v>1.1808436910016401E-2</v>
          </cell>
          <cell r="AK308">
            <v>1.7426366470164045E-3</v>
          </cell>
          <cell r="AL308">
            <v>-1.8953428569836173E-3</v>
          </cell>
          <cell r="AM308">
            <v>2.8409873604235636E-2</v>
          </cell>
          <cell r="AN308">
            <v>-9.7458026164268241E-3</v>
          </cell>
          <cell r="AO308">
            <v>3.5108615855243719E-2</v>
          </cell>
          <cell r="AP308">
            <v>3.8217764228097389E-2</v>
          </cell>
          <cell r="AQ308">
            <v>-5.5205207234987896E-3</v>
          </cell>
          <cell r="AR308">
            <v>-5.5205188691616058E-3</v>
          </cell>
          <cell r="AS308">
            <v>-5.5205188691616058E-3</v>
          </cell>
          <cell r="AT308">
            <v>-5.5205188691616058E-3</v>
          </cell>
          <cell r="AU308">
            <v>-5.5205188691616058E-3</v>
          </cell>
          <cell r="AV308">
            <v>-5.5205188691616058E-3</v>
          </cell>
          <cell r="AW308">
            <v>-5.5205188691616058E-3</v>
          </cell>
          <cell r="AX308">
            <v>-5.5205188691616058E-3</v>
          </cell>
          <cell r="AY308">
            <v>-5.5205188691616058E-3</v>
          </cell>
          <cell r="AZ308">
            <v>-5.5205188691616058E-3</v>
          </cell>
          <cell r="BA308">
            <v>-5.5205188691616058E-3</v>
          </cell>
          <cell r="BB308">
            <v>-5.5205188691616058E-3</v>
          </cell>
          <cell r="BC308">
            <v>-5.5205188691616058E-3</v>
          </cell>
          <cell r="BD308">
            <v>-5.5205188691616058E-3</v>
          </cell>
          <cell r="BE308">
            <v>-5.5205188691616058E-3</v>
          </cell>
          <cell r="BF308">
            <v>-5.5205188691616058E-3</v>
          </cell>
          <cell r="BG308">
            <v>-5.5205188691616058E-3</v>
          </cell>
          <cell r="BH308">
            <v>-5.5205188691616058E-3</v>
          </cell>
          <cell r="BI308">
            <v>-5.5205188691616058E-3</v>
          </cell>
          <cell r="BJ308">
            <v>-5.5205188691616058E-3</v>
          </cell>
        </row>
        <row r="309">
          <cell r="B309">
            <v>261</v>
          </cell>
          <cell r="C309" t="str">
            <v>Disponibilidades/Obligaciones (O)</v>
          </cell>
          <cell r="P309">
            <v>-0.43243930350713211</v>
          </cell>
          <cell r="Q309">
            <v>0.62457279260974219</v>
          </cell>
          <cell r="R309">
            <v>-0.6902811236050248</v>
          </cell>
          <cell r="S309">
            <v>0.44353622788865033</v>
          </cell>
          <cell r="T309">
            <v>-7.7399000416350505E-2</v>
          </cell>
          <cell r="U309">
            <v>-0.72356087014236947</v>
          </cell>
          <cell r="V309">
            <v>-0.13443949817422185</v>
          </cell>
          <cell r="W309">
            <v>0.13913919908063743</v>
          </cell>
          <cell r="X309">
            <v>-0.40739796037263432</v>
          </cell>
          <cell r="Y309">
            <v>-0.59100878167383653</v>
          </cell>
          <cell r="Z309">
            <v>-7.2882152433359382E-2</v>
          </cell>
          <cell r="AA309">
            <v>-0.32843337513524884</v>
          </cell>
          <cell r="AB309">
            <v>5.5912601462139166E-2</v>
          </cell>
          <cell r="AC309">
            <v>-0.53251378017483963</v>
          </cell>
          <cell r="AD309">
            <v>-0.53742534643087936</v>
          </cell>
          <cell r="AE309">
            <v>-0.60817632738828209</v>
          </cell>
          <cell r="AF309">
            <v>-0.32371789259820161</v>
          </cell>
          <cell r="AG309">
            <v>-0.48715272750605565</v>
          </cell>
          <cell r="AH309">
            <v>5.8277268095902501E-2</v>
          </cell>
          <cell r="AI309">
            <v>-9.595518067025921E-2</v>
          </cell>
          <cell r="AJ309">
            <v>0.36698373655912464</v>
          </cell>
          <cell r="AK309">
            <v>0.24180767408010562</v>
          </cell>
          <cell r="AL309">
            <v>0.20954306931054512</v>
          </cell>
          <cell r="AM309">
            <v>0.47203360892376511</v>
          </cell>
          <cell r="AN309">
            <v>0.11339555342017338</v>
          </cell>
          <cell r="AO309">
            <v>0.56446298610624757</v>
          </cell>
          <cell r="AP309">
            <v>0.52405640588541891</v>
          </cell>
          <cell r="AQ309">
            <v>0.2500245191306123</v>
          </cell>
          <cell r="AR309">
            <v>0.25002431869506836</v>
          </cell>
          <cell r="AS309">
            <v>0.25002431869506836</v>
          </cell>
          <cell r="AT309">
            <v>0.25002431869506836</v>
          </cell>
          <cell r="AU309">
            <v>0.25002431869506836</v>
          </cell>
          <cell r="AV309">
            <v>0.25002431869506836</v>
          </cell>
          <cell r="AW309">
            <v>0.25002431869506836</v>
          </cell>
          <cell r="AX309">
            <v>0.25002431869506836</v>
          </cell>
          <cell r="AY309">
            <v>0.25002431869506836</v>
          </cell>
          <cell r="AZ309">
            <v>0.25002431869506836</v>
          </cell>
          <cell r="BA309">
            <v>0.25002431869506836</v>
          </cell>
          <cell r="BB309">
            <v>0.25002431869506836</v>
          </cell>
          <cell r="BC309">
            <v>0.25002431869506836</v>
          </cell>
          <cell r="BD309">
            <v>0.25002431869506836</v>
          </cell>
          <cell r="BE309">
            <v>0.25002431869506836</v>
          </cell>
          <cell r="BF309">
            <v>0.25002431869506836</v>
          </cell>
          <cell r="BG309">
            <v>0.25002431869506836</v>
          </cell>
          <cell r="BH309">
            <v>0.25002431869506836</v>
          </cell>
          <cell r="BI309">
            <v>0.25002431869506836</v>
          </cell>
          <cell r="BJ309">
            <v>0.25002431869506836</v>
          </cell>
        </row>
        <row r="310">
          <cell r="B310">
            <v>262</v>
          </cell>
          <cell r="C310" t="str">
            <v>Disponibilidades/CP+O</v>
          </cell>
          <cell r="P310">
            <v>3.7891635933755274E-3</v>
          </cell>
          <cell r="Q310">
            <v>3.3181825356057487E-2</v>
          </cell>
          <cell r="R310">
            <v>-5.0441806383844712E-2</v>
          </cell>
          <cell r="S310">
            <v>1.8048726965229078E-2</v>
          </cell>
          <cell r="T310">
            <v>-2.8487569623166148E-2</v>
          </cell>
          <cell r="U310">
            <v>-4.6441260354652986E-2</v>
          </cell>
          <cell r="V310">
            <v>-8.4716957110129998E-4</v>
          </cell>
          <cell r="W310">
            <v>2.2107869783999146E-2</v>
          </cell>
          <cell r="X310">
            <v>-1.4476842078467056E-2</v>
          </cell>
          <cell r="Y310">
            <v>-3.8653946479656837E-2</v>
          </cell>
          <cell r="Z310">
            <v>5.8406557629897549E-4</v>
          </cell>
          <cell r="AA310">
            <v>-7.8009176368880884E-3</v>
          </cell>
          <cell r="AB310">
            <v>2.0788489250093828E-2</v>
          </cell>
          <cell r="AC310">
            <v>-2.7711365978107888E-2</v>
          </cell>
          <cell r="AD310">
            <v>-4.3725557644322455E-2</v>
          </cell>
          <cell r="AE310">
            <v>-1.4405102847419277E-2</v>
          </cell>
          <cell r="AF310">
            <v>6.4340265160003768E-3</v>
          </cell>
          <cell r="AG310">
            <v>-4.2517738604300429E-2</v>
          </cell>
          <cell r="AH310">
            <v>5.9389695436116441E-3</v>
          </cell>
          <cell r="AI310">
            <v>-1.400629599375075E-2</v>
          </cell>
          <cell r="AJ310">
            <v>1.459775587094353E-2</v>
          </cell>
          <cell r="AK310">
            <v>4.2749723206803036E-3</v>
          </cell>
          <cell r="AL310">
            <v>-1.3823099983978349E-4</v>
          </cell>
          <cell r="AM310">
            <v>1.9066737010656754E-2</v>
          </cell>
          <cell r="AN310">
            <v>-7.6332346723202993E-3</v>
          </cell>
          <cell r="AO310">
            <v>2.6131522297486665E-2</v>
          </cell>
          <cell r="AP310">
            <v>2.7274632264622678E-2</v>
          </cell>
          <cell r="AQ310">
            <v>-6.2735731539322326E-3</v>
          </cell>
          <cell r="AR310">
            <v>-6.2735714018344879E-3</v>
          </cell>
          <cell r="AS310">
            <v>-6.2735714018344879E-3</v>
          </cell>
          <cell r="AT310">
            <v>-6.2735714018344879E-3</v>
          </cell>
          <cell r="AU310">
            <v>-6.2735714018344879E-3</v>
          </cell>
          <cell r="AV310">
            <v>-6.2735714018344879E-3</v>
          </cell>
          <cell r="AW310">
            <v>-6.2735714018344879E-3</v>
          </cell>
          <cell r="AX310">
            <v>-6.2735714018344879E-3</v>
          </cell>
          <cell r="AY310">
            <v>-6.2735714018344879E-3</v>
          </cell>
          <cell r="AZ310">
            <v>-6.2735714018344879E-3</v>
          </cell>
          <cell r="BA310">
            <v>-6.2735714018344879E-3</v>
          </cell>
          <cell r="BB310">
            <v>-6.2735714018344879E-3</v>
          </cell>
          <cell r="BC310">
            <v>-6.2735714018344879E-3</v>
          </cell>
          <cell r="BD310">
            <v>-6.2735714018344879E-3</v>
          </cell>
          <cell r="BE310">
            <v>-6.2735714018344879E-3</v>
          </cell>
          <cell r="BF310">
            <v>-6.2735714018344879E-3</v>
          </cell>
          <cell r="BG310">
            <v>-6.2735714018344879E-3</v>
          </cell>
          <cell r="BH310">
            <v>-6.2735714018344879E-3</v>
          </cell>
          <cell r="BI310">
            <v>-6.2735714018344879E-3</v>
          </cell>
          <cell r="BJ310">
            <v>-6.2735714018344879E-3</v>
          </cell>
        </row>
        <row r="311">
          <cell r="B311">
            <v>263</v>
          </cell>
          <cell r="C311" t="str">
            <v>Disponibilidades + inv. valores y depósitos/CP</v>
          </cell>
          <cell r="P311">
            <v>2.0384999488410993E-2</v>
          </cell>
          <cell r="Q311">
            <v>4.0997530359425993E-2</v>
          </cell>
          <cell r="R311">
            <v>-1.7760862905880526E-2</v>
          </cell>
          <cell r="S311">
            <v>4.4517483914976674E-2</v>
          </cell>
          <cell r="T311">
            <v>-3.4314436310738827E-2</v>
          </cell>
          <cell r="U311">
            <v>2.9095303382790982E-2</v>
          </cell>
          <cell r="V311">
            <v>4.7290764011783892E-2</v>
          </cell>
          <cell r="W311">
            <v>0.12024267390135124</v>
          </cell>
          <cell r="X311">
            <v>0.10398003527224842</v>
          </cell>
          <cell r="Y311">
            <v>1.4676696712755066E-2</v>
          </cell>
          <cell r="Z311">
            <v>2.1110020625346726E-3</v>
          </cell>
          <cell r="AA311">
            <v>2.6061372219829071E-2</v>
          </cell>
          <cell r="AB311">
            <v>1.0991621181377753E-2</v>
          </cell>
          <cell r="AC311">
            <v>-9.4977996949996646E-2</v>
          </cell>
          <cell r="AD311">
            <v>-0.11291520352087536</v>
          </cell>
          <cell r="AE311">
            <v>-5.6686925786668008E-2</v>
          </cell>
          <cell r="AF311">
            <v>-2.9679872463865165E-2</v>
          </cell>
          <cell r="AG311">
            <v>-7.6446298744980656E-2</v>
          </cell>
          <cell r="AH311">
            <v>-2.9134662000615874E-2</v>
          </cell>
          <cell r="AI311">
            <v>-6.8930391660178669E-2</v>
          </cell>
          <cell r="AJ311">
            <v>-4.8468436832376338E-2</v>
          </cell>
          <cell r="AK311">
            <v>-2.9540641750518404E-2</v>
          </cell>
          <cell r="AL311">
            <v>1.8402885425527482E-2</v>
          </cell>
          <cell r="AM311">
            <v>1.637929962867779E-2</v>
          </cell>
          <cell r="AN311">
            <v>5.5272385631143672E-2</v>
          </cell>
          <cell r="AO311">
            <v>0.17977565218042113</v>
          </cell>
          <cell r="AP311">
            <v>0.19491468099393405</v>
          </cell>
          <cell r="AQ311">
            <v>0.10947333126720171</v>
          </cell>
          <cell r="AR311">
            <v>0.10947328805923462</v>
          </cell>
          <cell r="AS311">
            <v>0.10947328805923462</v>
          </cell>
          <cell r="AT311">
            <v>0.10947328805923462</v>
          </cell>
          <cell r="AU311">
            <v>0.10947328805923462</v>
          </cell>
          <cell r="AV311">
            <v>0.10947328805923462</v>
          </cell>
          <cell r="AW311">
            <v>0.10947328805923462</v>
          </cell>
          <cell r="AX311">
            <v>0.10947328805923462</v>
          </cell>
          <cell r="AY311">
            <v>0.10947328805923462</v>
          </cell>
          <cell r="AZ311">
            <v>0.10947328805923462</v>
          </cell>
          <cell r="BA311">
            <v>0.10947328805923462</v>
          </cell>
          <cell r="BB311">
            <v>0.10947328805923462</v>
          </cell>
          <cell r="BC311">
            <v>0.10947328805923462</v>
          </cell>
          <cell r="BD311">
            <v>0.10947328805923462</v>
          </cell>
          <cell r="BE311">
            <v>0.10947328805923462</v>
          </cell>
          <cell r="BF311">
            <v>0.10947328805923462</v>
          </cell>
          <cell r="BG311">
            <v>0.10947328805923462</v>
          </cell>
          <cell r="BH311">
            <v>0.10947328805923462</v>
          </cell>
          <cell r="BI311">
            <v>0.10947328805923462</v>
          </cell>
          <cell r="BJ311">
            <v>0.10947328805923462</v>
          </cell>
        </row>
        <row r="313">
          <cell r="B313" t="str">
            <v>Productividad/Operativos (MDP)</v>
          </cell>
        </row>
        <row r="314">
          <cell r="B314">
            <v>264</v>
          </cell>
          <cell r="C314" t="str">
            <v>Activos Totales/Empleados</v>
          </cell>
          <cell r="P314">
            <v>264</v>
          </cell>
          <cell r="Q314">
            <v>2.6336688975838527</v>
          </cell>
          <cell r="R314">
            <v>1.2076637261929761</v>
          </cell>
          <cell r="S314">
            <v>3.078792244317313</v>
          </cell>
          <cell r="T314">
            <v>1.9622002949637007</v>
          </cell>
          <cell r="U314">
            <v>2.9389766538653959</v>
          </cell>
          <cell r="V314">
            <v>1.4752654209943401</v>
          </cell>
          <cell r="W314">
            <v>2.5363756155472146</v>
          </cell>
          <cell r="X314">
            <v>3.6687357778381795</v>
          </cell>
          <cell r="Y314">
            <v>1.3499489777047344</v>
          </cell>
          <cell r="Z314">
            <v>1.0124772228737484</v>
          </cell>
          <cell r="AA314">
            <v>0.55268492112972467</v>
          </cell>
          <cell r="AB314">
            <v>0.46104701414405724</v>
          </cell>
          <cell r="AC314">
            <v>-1.5783258589214881</v>
          </cell>
          <cell r="AD314">
            <v>-0.53357699143070647</v>
          </cell>
          <cell r="AE314">
            <v>-1.4478607589227792</v>
          </cell>
          <cell r="AF314">
            <v>0.53212789949106565</v>
          </cell>
          <cell r="AG314">
            <v>0.31963417764028179</v>
          </cell>
          <cell r="AH314">
            <v>2.4466880819055206</v>
          </cell>
          <cell r="AI314">
            <v>-0.26689782653262029</v>
          </cell>
          <cell r="AJ314">
            <v>0.41151398601824951</v>
          </cell>
          <cell r="AK314">
            <v>1.3203562863717977</v>
          </cell>
          <cell r="AL314">
            <v>2.5302036247601265</v>
          </cell>
          <cell r="AM314">
            <v>4.1482432809383312</v>
          </cell>
          <cell r="AN314">
            <v>4.1230379715388636</v>
          </cell>
          <cell r="AO314">
            <v>6.7233285654335049</v>
          </cell>
          <cell r="AP314">
            <v>7.6951951257328304</v>
          </cell>
          <cell r="AQ314">
            <v>6.3423920525646622</v>
          </cell>
          <cell r="AR314">
            <v>6.3423919677734375</v>
          </cell>
          <cell r="AS314">
            <v>6.3423919677734375</v>
          </cell>
          <cell r="AT314">
            <v>6.3423919677734375</v>
          </cell>
          <cell r="AU314">
            <v>6.3423919677734375</v>
          </cell>
          <cell r="AV314">
            <v>6.3423919677734375</v>
          </cell>
          <cell r="AW314">
            <v>6.3423919677734375</v>
          </cell>
          <cell r="AX314">
            <v>6.3423919677734375</v>
          </cell>
          <cell r="AY314">
            <v>6.3423919677734375</v>
          </cell>
          <cell r="AZ314">
            <v>6.3423919677734375</v>
          </cell>
          <cell r="BA314">
            <v>6.3423919677734375</v>
          </cell>
          <cell r="BB314">
            <v>6.3423919677734375</v>
          </cell>
          <cell r="BC314">
            <v>6.3423919677734375</v>
          </cell>
          <cell r="BD314">
            <v>6.3423919677734375</v>
          </cell>
          <cell r="BE314">
            <v>6.3423919677734375</v>
          </cell>
          <cell r="BF314">
            <v>6.3423919677734375</v>
          </cell>
          <cell r="BG314">
            <v>6.3423919677734375</v>
          </cell>
          <cell r="BH314">
            <v>6.3423919677734375</v>
          </cell>
          <cell r="BI314">
            <v>6.3423919677734375</v>
          </cell>
          <cell r="BJ314">
            <v>6.3423919677734375</v>
          </cell>
        </row>
        <row r="315">
          <cell r="B315">
            <v>265</v>
          </cell>
          <cell r="C315" t="str">
            <v>Activos Totales/Sucursales</v>
          </cell>
          <cell r="P315">
            <v>265</v>
          </cell>
          <cell r="Q315">
            <v>63.809020401177349</v>
          </cell>
          <cell r="R315">
            <v>42.159150168632891</v>
          </cell>
          <cell r="S315">
            <v>80.992574585062584</v>
          </cell>
          <cell r="T315">
            <v>72.188873083691533</v>
          </cell>
          <cell r="U315">
            <v>76.619638931298141</v>
          </cell>
          <cell r="V315">
            <v>48.552668338122885</v>
          </cell>
          <cell r="W315">
            <v>60.599184033485585</v>
          </cell>
          <cell r="X315">
            <v>83.76245344093536</v>
          </cell>
          <cell r="Y315">
            <v>36.880739738842635</v>
          </cell>
          <cell r="Z315">
            <v>28.682851196465208</v>
          </cell>
          <cell r="AA315">
            <v>22.065790873523724</v>
          </cell>
          <cell r="AB315">
            <v>24.291601066459521</v>
          </cell>
          <cell r="AC315">
            <v>-0.75475486329219166</v>
          </cell>
          <cell r="AD315">
            <v>11.34373581810496</v>
          </cell>
          <cell r="AE315">
            <v>-11.533871627880558</v>
          </cell>
          <cell r="AF315">
            <v>14.383687253419339</v>
          </cell>
          <cell r="AG315">
            <v>13.106135917379788</v>
          </cell>
          <cell r="AH315">
            <v>50.855432914930248</v>
          </cell>
          <cell r="AI315">
            <v>15.243828079399236</v>
          </cell>
          <cell r="AJ315">
            <v>11.550293385491841</v>
          </cell>
          <cell r="AK315">
            <v>35.568788913966159</v>
          </cell>
          <cell r="AL315">
            <v>60.833332078412013</v>
          </cell>
          <cell r="AM315">
            <v>83.725646670200263</v>
          </cell>
          <cell r="AN315">
            <v>78.827447982162766</v>
          </cell>
          <cell r="AO315">
            <v>117.92432404184672</v>
          </cell>
          <cell r="AP315">
            <v>137.58772142257601</v>
          </cell>
          <cell r="AQ315">
            <v>115.45640466696057</v>
          </cell>
          <cell r="AR315">
            <v>115.45635986328125</v>
          </cell>
          <cell r="AS315">
            <v>115.45635986328125</v>
          </cell>
          <cell r="AT315">
            <v>115.45635986328125</v>
          </cell>
          <cell r="AU315">
            <v>115.45635986328125</v>
          </cell>
          <cell r="AV315">
            <v>115.45635986328125</v>
          </cell>
          <cell r="AW315">
            <v>115.45635986328125</v>
          </cell>
          <cell r="AX315">
            <v>115.45635986328125</v>
          </cell>
          <cell r="AY315">
            <v>115.45635986328125</v>
          </cell>
          <cell r="AZ315">
            <v>115.45635986328125</v>
          </cell>
          <cell r="BA315">
            <v>115.45635986328125</v>
          </cell>
          <cell r="BB315">
            <v>115.45635986328125</v>
          </cell>
          <cell r="BC315">
            <v>115.45635986328125</v>
          </cell>
          <cell r="BD315">
            <v>115.45635986328125</v>
          </cell>
          <cell r="BE315">
            <v>115.45635986328125</v>
          </cell>
          <cell r="BF315">
            <v>115.45635986328125</v>
          </cell>
          <cell r="BG315">
            <v>115.45635986328125</v>
          </cell>
          <cell r="BH315">
            <v>115.45635986328125</v>
          </cell>
          <cell r="BI315">
            <v>115.45635986328125</v>
          </cell>
          <cell r="BJ315">
            <v>115.45635986328125</v>
          </cell>
        </row>
        <row r="316">
          <cell r="B316">
            <v>266</v>
          </cell>
          <cell r="C316" t="str">
            <v>Resultado Neto/Empleados</v>
          </cell>
          <cell r="P316">
            <v>266</v>
          </cell>
          <cell r="Q316">
            <v>266</v>
          </cell>
          <cell r="R316">
            <v>266</v>
          </cell>
          <cell r="S316">
            <v>266</v>
          </cell>
          <cell r="T316">
            <v>266</v>
          </cell>
          <cell r="U316">
            <v>266</v>
          </cell>
          <cell r="V316">
            <v>266</v>
          </cell>
          <cell r="W316">
            <v>266</v>
          </cell>
          <cell r="X316">
            <v>266</v>
          </cell>
          <cell r="Y316">
            <v>266</v>
          </cell>
          <cell r="Z316">
            <v>266</v>
          </cell>
          <cell r="AA316">
            <v>266</v>
          </cell>
          <cell r="AB316">
            <v>266</v>
          </cell>
          <cell r="AC316">
            <v>266</v>
          </cell>
          <cell r="AD316">
            <v>266</v>
          </cell>
          <cell r="AE316">
            <v>266</v>
          </cell>
          <cell r="AF316">
            <v>266</v>
          </cell>
          <cell r="AG316">
            <v>266</v>
          </cell>
          <cell r="AH316">
            <v>266</v>
          </cell>
          <cell r="AI316">
            <v>266</v>
          </cell>
          <cell r="AJ316">
            <v>266</v>
          </cell>
          <cell r="AK316">
            <v>266</v>
          </cell>
          <cell r="AL316">
            <v>266</v>
          </cell>
          <cell r="AM316">
            <v>266</v>
          </cell>
          <cell r="AN316">
            <v>266</v>
          </cell>
          <cell r="AO316">
            <v>266</v>
          </cell>
          <cell r="AP316">
            <v>266</v>
          </cell>
          <cell r="AQ316">
            <v>266</v>
          </cell>
          <cell r="AR316">
            <v>266</v>
          </cell>
          <cell r="AS316">
            <v>266</v>
          </cell>
          <cell r="AT316">
            <v>266</v>
          </cell>
          <cell r="AU316">
            <v>266</v>
          </cell>
          <cell r="AV316">
            <v>266</v>
          </cell>
          <cell r="AW316">
            <v>266</v>
          </cell>
          <cell r="AX316">
            <v>266</v>
          </cell>
          <cell r="AY316">
            <v>266</v>
          </cell>
          <cell r="AZ316">
            <v>266</v>
          </cell>
          <cell r="BA316">
            <v>266</v>
          </cell>
          <cell r="BB316">
            <v>266</v>
          </cell>
          <cell r="BC316">
            <v>266</v>
          </cell>
          <cell r="BD316">
            <v>266</v>
          </cell>
          <cell r="BE316">
            <v>266</v>
          </cell>
          <cell r="BF316">
            <v>266</v>
          </cell>
          <cell r="BG316">
            <v>266</v>
          </cell>
          <cell r="BH316">
            <v>266</v>
          </cell>
          <cell r="BI316">
            <v>266</v>
          </cell>
          <cell r="BJ316">
            <v>266</v>
          </cell>
        </row>
        <row r="317">
          <cell r="B317">
            <v>267</v>
          </cell>
          <cell r="C317" t="str">
            <v>Resultado Neto/Sucursales</v>
          </cell>
          <cell r="P317">
            <v>267</v>
          </cell>
          <cell r="Q317">
            <v>267</v>
          </cell>
          <cell r="R317">
            <v>267</v>
          </cell>
          <cell r="S317">
            <v>267</v>
          </cell>
          <cell r="T317">
            <v>267</v>
          </cell>
          <cell r="U317">
            <v>267</v>
          </cell>
          <cell r="V317">
            <v>267</v>
          </cell>
          <cell r="W317">
            <v>267</v>
          </cell>
          <cell r="X317">
            <v>267</v>
          </cell>
          <cell r="Y317">
            <v>267</v>
          </cell>
          <cell r="Z317">
            <v>267</v>
          </cell>
          <cell r="AA317">
            <v>267</v>
          </cell>
          <cell r="AB317">
            <v>267</v>
          </cell>
          <cell r="AC317">
            <v>267</v>
          </cell>
          <cell r="AD317">
            <v>267</v>
          </cell>
          <cell r="AE317">
            <v>267</v>
          </cell>
          <cell r="AF317">
            <v>267</v>
          </cell>
          <cell r="AG317">
            <v>267</v>
          </cell>
          <cell r="AH317">
            <v>267</v>
          </cell>
          <cell r="AI317">
            <v>267</v>
          </cell>
          <cell r="AJ317">
            <v>267</v>
          </cell>
          <cell r="AK317">
            <v>267</v>
          </cell>
          <cell r="AL317">
            <v>267</v>
          </cell>
          <cell r="AM317">
            <v>267</v>
          </cell>
          <cell r="AN317">
            <v>267</v>
          </cell>
          <cell r="AO317">
            <v>267</v>
          </cell>
          <cell r="AP317">
            <v>267</v>
          </cell>
          <cell r="AQ317">
            <v>267</v>
          </cell>
          <cell r="AR317">
            <v>267</v>
          </cell>
          <cell r="AS317">
            <v>267</v>
          </cell>
          <cell r="AT317">
            <v>267</v>
          </cell>
          <cell r="AU317">
            <v>267</v>
          </cell>
          <cell r="AV317">
            <v>267</v>
          </cell>
          <cell r="AW317">
            <v>267</v>
          </cell>
          <cell r="AX317">
            <v>267</v>
          </cell>
          <cell r="AY317">
            <v>267</v>
          </cell>
          <cell r="AZ317">
            <v>267</v>
          </cell>
          <cell r="BA317">
            <v>267</v>
          </cell>
          <cell r="BB317">
            <v>267</v>
          </cell>
          <cell r="BC317">
            <v>267</v>
          </cell>
          <cell r="BD317">
            <v>267</v>
          </cell>
          <cell r="BE317">
            <v>267</v>
          </cell>
          <cell r="BF317">
            <v>267</v>
          </cell>
          <cell r="BG317">
            <v>267</v>
          </cell>
          <cell r="BH317">
            <v>267</v>
          </cell>
          <cell r="BI317">
            <v>267</v>
          </cell>
          <cell r="BJ317">
            <v>267</v>
          </cell>
        </row>
        <row r="318">
          <cell r="B318">
            <v>268</v>
          </cell>
          <cell r="C318" t="str">
            <v>GAP/Empleados</v>
          </cell>
          <cell r="P318">
            <v>268</v>
          </cell>
          <cell r="Q318">
            <v>1.3940346073385512E-2</v>
          </cell>
          <cell r="R318">
            <v>1.7799550706979417E-2</v>
          </cell>
          <cell r="S318">
            <v>1.5176028179389678E-2</v>
          </cell>
          <cell r="T318">
            <v>1.8220830645933495E-2</v>
          </cell>
          <cell r="U318">
            <v>3.9804566798094521E-2</v>
          </cell>
          <cell r="V318">
            <v>5.1246817256614285E-2</v>
          </cell>
          <cell r="W318">
            <v>5.9652392988815972E-2</v>
          </cell>
          <cell r="X318">
            <v>7.5256459170916168E-2</v>
          </cell>
          <cell r="Y318">
            <v>9.3053060926920006E-2</v>
          </cell>
          <cell r="Z318">
            <v>0.12407969348787495</v>
          </cell>
          <cell r="AA318">
            <v>-1.2017540581948094E-3</v>
          </cell>
          <cell r="AB318">
            <v>-1.1634683577165794E-3</v>
          </cell>
          <cell r="AC318">
            <v>2.2630825133180266E-3</v>
          </cell>
          <cell r="AD318">
            <v>8.9652276694708877E-3</v>
          </cell>
          <cell r="AE318">
            <v>1.6646425410601018E-2</v>
          </cell>
          <cell r="AF318">
            <v>2.6802293221947715E-2</v>
          </cell>
          <cell r="AG318">
            <v>3.0765621067850968E-2</v>
          </cell>
          <cell r="AH318">
            <v>3.07053063613274E-2</v>
          </cell>
          <cell r="AI318">
            <v>3.3071963484338829E-2</v>
          </cell>
          <cell r="AJ318">
            <v>4.4390684832045446E-2</v>
          </cell>
          <cell r="AK318">
            <v>4.2070064012714292E-2</v>
          </cell>
          <cell r="AL318">
            <v>1.1903442777649209E-2</v>
          </cell>
          <cell r="AM318">
            <v>6.6041522338525505E-3</v>
          </cell>
          <cell r="AN318">
            <v>1.5890027688125613E-2</v>
          </cell>
          <cell r="AO318">
            <v>2.9461880027794374E-2</v>
          </cell>
          <cell r="AP318">
            <v>3.3637909983122716E-2</v>
          </cell>
          <cell r="AQ318">
            <v>4.547000567668813E-2</v>
          </cell>
          <cell r="AR318">
            <v>4.5469999313354492E-2</v>
          </cell>
          <cell r="AS318">
            <v>4.5469999313354492E-2</v>
          </cell>
          <cell r="AT318">
            <v>4.5469999313354492E-2</v>
          </cell>
          <cell r="AU318">
            <v>4.5469999313354492E-2</v>
          </cell>
          <cell r="AV318">
            <v>4.5469999313354492E-2</v>
          </cell>
          <cell r="AW318">
            <v>4.5469999313354492E-2</v>
          </cell>
          <cell r="AX318">
            <v>4.5469999313354492E-2</v>
          </cell>
          <cell r="AY318">
            <v>4.5469999313354492E-2</v>
          </cell>
          <cell r="AZ318">
            <v>4.5469999313354492E-2</v>
          </cell>
          <cell r="BA318">
            <v>4.5469999313354492E-2</v>
          </cell>
          <cell r="BB318">
            <v>4.5469999313354492E-2</v>
          </cell>
          <cell r="BC318">
            <v>4.5469999313354492E-2</v>
          </cell>
          <cell r="BD318">
            <v>4.5469999313354492E-2</v>
          </cell>
          <cell r="BE318">
            <v>4.5469999313354492E-2</v>
          </cell>
          <cell r="BF318">
            <v>4.5469999313354492E-2</v>
          </cell>
          <cell r="BG318">
            <v>4.5469999313354492E-2</v>
          </cell>
          <cell r="BH318">
            <v>4.5469999313354492E-2</v>
          </cell>
          <cell r="BI318">
            <v>4.5469999313354492E-2</v>
          </cell>
          <cell r="BJ318">
            <v>4.5469999313354492E-2</v>
          </cell>
        </row>
        <row r="319">
          <cell r="B319">
            <v>269</v>
          </cell>
          <cell r="C319" t="str">
            <v>GAP/Sucursales</v>
          </cell>
          <cell r="P319">
            <v>269</v>
          </cell>
          <cell r="Q319">
            <v>0.40748697765811581</v>
          </cell>
          <cell r="R319">
            <v>0.52378945518445885</v>
          </cell>
          <cell r="S319">
            <v>0.68761767742000579</v>
          </cell>
          <cell r="T319">
            <v>0.96347125112158238</v>
          </cell>
          <cell r="U319">
            <v>1.1894943833265366</v>
          </cell>
          <cell r="V319">
            <v>1.3395940856093453</v>
          </cell>
          <cell r="W319">
            <v>1.4248710187764875</v>
          </cell>
          <cell r="X319">
            <v>1.8677677239209522</v>
          </cell>
          <cell r="Y319">
            <v>1.9024907478066098</v>
          </cell>
          <cell r="Z319">
            <v>2.3441305408461908</v>
          </cell>
          <cell r="AA319">
            <v>1.8021877022351696E-2</v>
          </cell>
          <cell r="AB319">
            <v>7.5270800915412384E-2</v>
          </cell>
          <cell r="AC319">
            <v>0.23345504405469697</v>
          </cell>
          <cell r="AD319">
            <v>0.35451392008643356</v>
          </cell>
          <cell r="AE319">
            <v>0.41666585755839414</v>
          </cell>
          <cell r="AF319">
            <v>0.52202386470196238</v>
          </cell>
          <cell r="AG319">
            <v>0.63574896382196933</v>
          </cell>
          <cell r="AH319">
            <v>0.74365142350489855</v>
          </cell>
          <cell r="AI319">
            <v>0.9915216141674712</v>
          </cell>
          <cell r="AJ319">
            <v>0.84384932956442427</v>
          </cell>
          <cell r="AK319">
            <v>1.0895920128636121</v>
          </cell>
          <cell r="AL319">
            <v>0.83113392938435027</v>
          </cell>
          <cell r="AM319">
            <v>0.1519018995369763</v>
          </cell>
          <cell r="AN319">
            <v>0.32300673968784865</v>
          </cell>
          <cell r="AO319">
            <v>0.55519056396260957</v>
          </cell>
          <cell r="AP319">
            <v>0.68841506328845448</v>
          </cell>
          <cell r="AQ319">
            <v>0.91311279348042973</v>
          </cell>
          <cell r="AR319">
            <v>0.91311264038085938</v>
          </cell>
          <cell r="AS319">
            <v>0.91311264038085938</v>
          </cell>
          <cell r="AT319">
            <v>0.91311264038085938</v>
          </cell>
          <cell r="AU319">
            <v>0.91311264038085938</v>
          </cell>
          <cell r="AV319">
            <v>0.91311264038085938</v>
          </cell>
          <cell r="AW319">
            <v>0.91311264038085938</v>
          </cell>
          <cell r="AX319">
            <v>0.91311264038085938</v>
          </cell>
          <cell r="AY319">
            <v>0.91311264038085938</v>
          </cell>
          <cell r="AZ319">
            <v>0.91311264038085938</v>
          </cell>
          <cell r="BA319">
            <v>0.91311264038085938</v>
          </cell>
          <cell r="BB319">
            <v>0.91311264038085938</v>
          </cell>
          <cell r="BC319">
            <v>0.91311264038085938</v>
          </cell>
          <cell r="BD319">
            <v>0.91311264038085938</v>
          </cell>
          <cell r="BE319">
            <v>0.91311264038085938</v>
          </cell>
          <cell r="BF319">
            <v>0.91311264038085938</v>
          </cell>
          <cell r="BG319">
            <v>0.91311264038085938</v>
          </cell>
          <cell r="BH319">
            <v>0.91311264038085938</v>
          </cell>
          <cell r="BI319">
            <v>0.91311264038085938</v>
          </cell>
          <cell r="BJ319">
            <v>0.91311264038085938</v>
          </cell>
        </row>
      </sheetData>
      <sheetData sheetId="19">
        <row r="7">
          <cell r="B7">
            <v>1</v>
          </cell>
          <cell r="C7" t="str">
            <v>Activos</v>
          </cell>
          <cell r="P7">
            <v>1</v>
          </cell>
          <cell r="Q7">
            <v>1</v>
          </cell>
          <cell r="R7">
            <v>1</v>
          </cell>
          <cell r="S7">
            <v>1</v>
          </cell>
          <cell r="T7">
            <v>1</v>
          </cell>
          <cell r="U7">
            <v>1</v>
          </cell>
          <cell r="V7">
            <v>1</v>
          </cell>
          <cell r="W7">
            <v>1</v>
          </cell>
          <cell r="X7">
            <v>1</v>
          </cell>
          <cell r="Y7">
            <v>1</v>
          </cell>
          <cell r="Z7">
            <v>1</v>
          </cell>
          <cell r="AA7">
            <v>1</v>
          </cell>
          <cell r="AB7">
            <v>1</v>
          </cell>
          <cell r="AC7">
            <v>1</v>
          </cell>
          <cell r="AD7">
            <v>1</v>
          </cell>
          <cell r="AE7">
            <v>1</v>
          </cell>
          <cell r="AF7">
            <v>1</v>
          </cell>
          <cell r="AG7">
            <v>1</v>
          </cell>
          <cell r="AH7">
            <v>1</v>
          </cell>
          <cell r="AI7">
            <v>1</v>
          </cell>
          <cell r="AJ7">
            <v>1</v>
          </cell>
          <cell r="AK7">
            <v>1</v>
          </cell>
          <cell r="AL7">
            <v>1</v>
          </cell>
          <cell r="AM7">
            <v>1</v>
          </cell>
          <cell r="AN7">
            <v>1</v>
          </cell>
          <cell r="AO7">
            <v>1</v>
          </cell>
          <cell r="AP7">
            <v>1</v>
          </cell>
          <cell r="AQ7">
            <v>1</v>
          </cell>
          <cell r="AR7">
            <v>1</v>
          </cell>
          <cell r="AS7">
            <v>1</v>
          </cell>
          <cell r="AT7">
            <v>1</v>
          </cell>
          <cell r="AU7">
            <v>1</v>
          </cell>
          <cell r="AV7">
            <v>1</v>
          </cell>
          <cell r="AW7">
            <v>1</v>
          </cell>
          <cell r="AX7">
            <v>1</v>
          </cell>
          <cell r="AY7">
            <v>1</v>
          </cell>
          <cell r="AZ7">
            <v>1</v>
          </cell>
          <cell r="BA7">
            <v>1</v>
          </cell>
          <cell r="BB7">
            <v>1</v>
          </cell>
          <cell r="BC7">
            <v>1</v>
          </cell>
          <cell r="BD7">
            <v>1</v>
          </cell>
          <cell r="BE7">
            <v>1</v>
          </cell>
          <cell r="BF7">
            <v>1</v>
          </cell>
          <cell r="BG7">
            <v>1</v>
          </cell>
          <cell r="BH7">
            <v>1</v>
          </cell>
          <cell r="BI7">
            <v>1</v>
          </cell>
          <cell r="BJ7">
            <v>1</v>
          </cell>
        </row>
        <row r="8">
          <cell r="B8">
            <v>2</v>
          </cell>
          <cell r="C8" t="str">
            <v>Cartera Vigente</v>
          </cell>
          <cell r="P8">
            <v>0.49783242350826024</v>
          </cell>
          <cell r="Q8">
            <v>0.49477708486975902</v>
          </cell>
          <cell r="R8">
            <v>0.49284631523373229</v>
          </cell>
          <cell r="S8">
            <v>0.49260238508811566</v>
          </cell>
          <cell r="T8">
            <v>0.49114787697348655</v>
          </cell>
          <cell r="U8">
            <v>0.49090524768047367</v>
          </cell>
          <cell r="V8">
            <v>0.49052396051079322</v>
          </cell>
          <cell r="W8">
            <v>0.49145602630295909</v>
          </cell>
          <cell r="X8">
            <v>0.49132827764924936</v>
          </cell>
          <cell r="Y8">
            <v>0.49065291494186508</v>
          </cell>
          <cell r="Z8">
            <v>0.49189626234054512</v>
          </cell>
          <cell r="AA8">
            <v>0.49266725083703017</v>
          </cell>
          <cell r="AB8">
            <v>0.4935112872528416</v>
          </cell>
          <cell r="AC8">
            <v>0.49473568986396943</v>
          </cell>
          <cell r="AD8">
            <v>0.49717683254009043</v>
          </cell>
          <cell r="AE8">
            <v>0.49907368508078082</v>
          </cell>
          <cell r="AF8">
            <v>0.50138348457657334</v>
          </cell>
          <cell r="AG8">
            <v>0.50291555793727571</v>
          </cell>
          <cell r="AH8">
            <v>0.5046435373440894</v>
          </cell>
          <cell r="AI8">
            <v>0.50513316634194971</v>
          </cell>
          <cell r="AJ8">
            <v>0.5064438864367653</v>
          </cell>
          <cell r="AK8">
            <v>0.50792848248290556</v>
          </cell>
          <cell r="AL8">
            <v>0.50905753315265623</v>
          </cell>
          <cell r="AM8">
            <v>0.50901353545370254</v>
          </cell>
          <cell r="AN8">
            <v>0.50804310359500437</v>
          </cell>
          <cell r="AO8">
            <v>0.50710835396623388</v>
          </cell>
          <cell r="AP8">
            <v>0.50402179797621405</v>
          </cell>
          <cell r="AQ8">
            <v>0.50009619259823568</v>
          </cell>
          <cell r="AR8">
            <v>0.49755666729718123</v>
          </cell>
          <cell r="AS8">
            <v>0.49586328267402169</v>
          </cell>
          <cell r="AT8">
            <v>0.49494571501499696</v>
          </cell>
          <cell r="AU8">
            <v>0.49372039929152589</v>
          </cell>
          <cell r="AV8">
            <v>0.49212619141792474</v>
          </cell>
          <cell r="AW8">
            <v>0.49040165812950159</v>
          </cell>
          <cell r="AX8">
            <v>0.48842268139180001</v>
          </cell>
          <cell r="AY8">
            <v>0.48527609060798904</v>
          </cell>
          <cell r="AZ8">
            <v>0.48265360127214729</v>
          </cell>
          <cell r="BA8">
            <v>0.47747924876182207</v>
          </cell>
          <cell r="BB8">
            <v>0.47459836751722051</v>
          </cell>
          <cell r="BC8">
            <v>0.4866128328565677</v>
          </cell>
          <cell r="BD8">
            <v>0.48661279678344727</v>
          </cell>
          <cell r="BE8">
            <v>0.48661279678344727</v>
          </cell>
          <cell r="BF8">
            <v>0.48661279678344727</v>
          </cell>
          <cell r="BG8">
            <v>0.48661279678344727</v>
          </cell>
          <cell r="BH8">
            <v>0.48661279678344727</v>
          </cell>
          <cell r="BI8">
            <v>0.48661279678344727</v>
          </cell>
          <cell r="BJ8">
            <v>0.48661279678344727</v>
          </cell>
        </row>
        <row r="9">
          <cell r="B9">
            <v>3</v>
          </cell>
          <cell r="C9" t="str">
            <v>Cartera Vencida</v>
          </cell>
          <cell r="P9">
            <v>1.6224475025722686E-2</v>
          </cell>
          <cell r="Q9">
            <v>1.6516262815434165E-2</v>
          </cell>
          <cell r="R9">
            <v>1.6794215294713727E-2</v>
          </cell>
          <cell r="S9">
            <v>1.7095566445995025E-2</v>
          </cell>
          <cell r="T9">
            <v>1.7283085157524417E-2</v>
          </cell>
          <cell r="U9">
            <v>1.7409184653403523E-2</v>
          </cell>
          <cell r="V9">
            <v>1.7472254793284091E-2</v>
          </cell>
          <cell r="W9">
            <v>1.7584169532853373E-2</v>
          </cell>
          <cell r="X9">
            <v>1.7575505734561916E-2</v>
          </cell>
          <cell r="Y9">
            <v>1.735866561961388E-2</v>
          </cell>
          <cell r="Z9">
            <v>1.7220427777358594E-2</v>
          </cell>
          <cell r="AA9">
            <v>1.7305646396886695E-2</v>
          </cell>
          <cell r="AB9">
            <v>1.7434894233946202E-2</v>
          </cell>
          <cell r="AC9">
            <v>1.7556848100189426E-2</v>
          </cell>
          <cell r="AD9">
            <v>1.7704025060436741E-2</v>
          </cell>
          <cell r="AE9">
            <v>1.7824521721286648E-2</v>
          </cell>
          <cell r="AF9">
            <v>1.8032605879750221E-2</v>
          </cell>
          <cell r="AG9">
            <v>1.8083906007472048E-2</v>
          </cell>
          <cell r="AH9">
            <v>1.8189777468868715E-2</v>
          </cell>
          <cell r="AI9">
            <v>1.8190481462904407E-2</v>
          </cell>
          <cell r="AJ9">
            <v>1.8277088315905448E-2</v>
          </cell>
          <cell r="AK9">
            <v>1.8434164378364589E-2</v>
          </cell>
          <cell r="AL9">
            <v>1.8479900334024371E-2</v>
          </cell>
          <cell r="AM9">
            <v>1.8427042106087078E-2</v>
          </cell>
          <cell r="AN9">
            <v>1.8241456991587215E-2</v>
          </cell>
          <cell r="AO9">
            <v>1.8034388662027011E-2</v>
          </cell>
          <cell r="AP9">
            <v>1.7767248671520665E-2</v>
          </cell>
          <cell r="AQ9">
            <v>1.7450267553389926E-2</v>
          </cell>
          <cell r="AR9">
            <v>1.7050115187330472E-2</v>
          </cell>
          <cell r="AS9">
            <v>1.6927226884430817E-2</v>
          </cell>
          <cell r="AT9">
            <v>1.6735292450994248E-2</v>
          </cell>
          <cell r="AU9">
            <v>1.6549563807813247E-2</v>
          </cell>
          <cell r="AV9">
            <v>1.6261383250281203E-2</v>
          </cell>
          <cell r="AW9">
            <v>1.5892613480329724E-2</v>
          </cell>
          <cell r="AX9">
            <v>1.5603632245516925E-2</v>
          </cell>
          <cell r="AY9">
            <v>1.5437439998850536E-2</v>
          </cell>
          <cell r="AZ9">
            <v>1.5285472080467585E-2</v>
          </cell>
          <cell r="BA9">
            <v>1.5170549771561887E-2</v>
          </cell>
          <cell r="BB9">
            <v>1.5086941581269008E-2</v>
          </cell>
          <cell r="BC9">
            <v>1.541334193994596E-2</v>
          </cell>
          <cell r="BD9">
            <v>1.5413336455821991E-2</v>
          </cell>
          <cell r="BE9">
            <v>1.5413336455821991E-2</v>
          </cell>
          <cell r="BF9">
            <v>1.5413336455821991E-2</v>
          </cell>
          <cell r="BG9">
            <v>1.5413336455821991E-2</v>
          </cell>
          <cell r="BH9">
            <v>1.5413336455821991E-2</v>
          </cell>
          <cell r="BI9">
            <v>1.5413336455821991E-2</v>
          </cell>
          <cell r="BJ9">
            <v>1.5413336455821991E-2</v>
          </cell>
        </row>
        <row r="10">
          <cell r="B10">
            <v>4</v>
          </cell>
          <cell r="C10" t="str">
            <v>Estimaciones Preventivas</v>
          </cell>
          <cell r="P10">
            <v>-2.1425174363131169E-2</v>
          </cell>
          <cell r="Q10">
            <v>-2.1416421285037967E-2</v>
          </cell>
          <cell r="R10">
            <v>-2.1407682664791289E-2</v>
          </cell>
          <cell r="S10">
            <v>-2.1464246569687637E-2</v>
          </cell>
          <cell r="T10">
            <v>-2.1401698909309191E-2</v>
          </cell>
          <cell r="U10">
            <v>-2.1367438428429256E-2</v>
          </cell>
          <cell r="V10">
            <v>-2.1338172562167902E-2</v>
          </cell>
          <cell r="W10">
            <v>-2.1363610778281344E-2</v>
          </cell>
          <cell r="X10">
            <v>-2.1350570329786867E-2</v>
          </cell>
          <cell r="Y10">
            <v>-2.1218072781155145E-2</v>
          </cell>
          <cell r="Z10">
            <v>-2.1218047357586315E-2</v>
          </cell>
          <cell r="AA10">
            <v>-2.1364667066882791E-2</v>
          </cell>
          <cell r="AB10">
            <v>-2.1573934986646382E-2</v>
          </cell>
          <cell r="AC10">
            <v>-2.1769388714261883E-2</v>
          </cell>
          <cell r="AD10">
            <v>-2.1924892542196636E-2</v>
          </cell>
          <cell r="AE10">
            <v>-2.1993195253282905E-2</v>
          </cell>
          <cell r="AF10">
            <v>-2.2102825506353185E-2</v>
          </cell>
          <cell r="AG10">
            <v>-2.2196363172322892E-2</v>
          </cell>
          <cell r="AH10">
            <v>-2.2252971730271662E-2</v>
          </cell>
          <cell r="AI10">
            <v>-2.2188885721965382E-2</v>
          </cell>
          <cell r="AJ10">
            <v>-2.2184677430493131E-2</v>
          </cell>
          <cell r="AK10">
            <v>-2.2223520232411528E-2</v>
          </cell>
          <cell r="AL10">
            <v>-2.2145735049309796E-2</v>
          </cell>
          <cell r="AM10">
            <v>-2.1965927709831579E-2</v>
          </cell>
          <cell r="AN10">
            <v>-2.1666278991128492E-2</v>
          </cell>
          <cell r="AO10">
            <v>-2.1363996585891439E-2</v>
          </cell>
          <cell r="AP10">
            <v>-2.1047505038728372E-2</v>
          </cell>
          <cell r="AQ10">
            <v>-2.0723761550393651E-2</v>
          </cell>
          <cell r="AR10">
            <v>-2.0408009156604862E-2</v>
          </cell>
          <cell r="AS10">
            <v>-2.0188531010189796E-2</v>
          </cell>
          <cell r="AT10">
            <v>-1.9999668621490045E-2</v>
          </cell>
          <cell r="AU10">
            <v>-1.9807524006209554E-2</v>
          </cell>
          <cell r="AV10">
            <v>-1.9541126178560304E-2</v>
          </cell>
          <cell r="AW10">
            <v>-1.9246614253351647E-2</v>
          </cell>
          <cell r="AX10">
            <v>-1.8979042942311623E-2</v>
          </cell>
          <cell r="AY10">
            <v>-1.8798172264245593E-2</v>
          </cell>
          <cell r="AZ10">
            <v>-1.8644011380834984E-2</v>
          </cell>
          <cell r="BA10">
            <v>-1.8420756164875398E-2</v>
          </cell>
          <cell r="BB10">
            <v>-1.8262130377966972E-2</v>
          </cell>
          <cell r="BC10">
            <v>-1.8620710278920115E-2</v>
          </cell>
          <cell r="BD10">
            <v>-1.8620699644088745E-2</v>
          </cell>
          <cell r="BE10">
            <v>-1.8620699644088745E-2</v>
          </cell>
          <cell r="BF10">
            <v>-1.8620699644088745E-2</v>
          </cell>
          <cell r="BG10">
            <v>-1.8620699644088745E-2</v>
          </cell>
          <cell r="BH10">
            <v>-1.8620699644088745E-2</v>
          </cell>
          <cell r="BI10">
            <v>-1.8620699644088745E-2</v>
          </cell>
          <cell r="BJ10">
            <v>-1.8620699644088745E-2</v>
          </cell>
        </row>
        <row r="11">
          <cell r="B11">
            <v>5</v>
          </cell>
          <cell r="C11" t="str">
            <v>Inversiones en valores</v>
          </cell>
          <cell r="P11">
            <v>0.2720276889908414</v>
          </cell>
          <cell r="Q11">
            <v>0.27213479069596086</v>
          </cell>
          <cell r="R11">
            <v>0.27098977941473928</v>
          </cell>
          <cell r="S11">
            <v>0.27170302458563583</v>
          </cell>
          <cell r="T11">
            <v>0.27136891427708154</v>
          </cell>
          <cell r="U11">
            <v>0.27065695101852461</v>
          </cell>
          <cell r="V11">
            <v>0.27231269881919595</v>
          </cell>
          <cell r="W11">
            <v>0.27245680587877347</v>
          </cell>
          <cell r="X11">
            <v>0.27484038577411413</v>
          </cell>
          <cell r="Y11">
            <v>0.27646985686760339</v>
          </cell>
          <cell r="Z11">
            <v>0.27782999720021156</v>
          </cell>
          <cell r="AA11">
            <v>0.27810941577656945</v>
          </cell>
          <cell r="AB11">
            <v>0.27860140736100963</v>
          </cell>
          <cell r="AC11">
            <v>0.27816308032155451</v>
          </cell>
          <cell r="AD11">
            <v>0.27533602301176235</v>
          </cell>
          <cell r="AE11">
            <v>0.27384326504252293</v>
          </cell>
          <cell r="AF11">
            <v>0.27303620982311688</v>
          </cell>
          <cell r="AG11">
            <v>0.27167578185633195</v>
          </cell>
          <cell r="AH11">
            <v>0.27210186115451096</v>
          </cell>
          <cell r="AI11">
            <v>0.27113688699620847</v>
          </cell>
          <cell r="AJ11">
            <v>0.26951594891394509</v>
          </cell>
          <cell r="AK11">
            <v>0.26813799403519584</v>
          </cell>
          <cell r="AL11">
            <v>0.26759350956104039</v>
          </cell>
          <cell r="AM11">
            <v>0.26814291383942473</v>
          </cell>
          <cell r="AN11">
            <v>0.2683756518883425</v>
          </cell>
          <cell r="AO11">
            <v>0.27070263047288118</v>
          </cell>
          <cell r="AP11">
            <v>0.27655355015864019</v>
          </cell>
          <cell r="AQ11">
            <v>0.28252242362133678</v>
          </cell>
          <cell r="AR11">
            <v>0.28738607284914741</v>
          </cell>
          <cell r="AS11">
            <v>0.28966559411904885</v>
          </cell>
          <cell r="AT11">
            <v>0.28968513647521016</v>
          </cell>
          <cell r="AU11">
            <v>0.29140354128516305</v>
          </cell>
          <cell r="AV11">
            <v>0.29388232113999901</v>
          </cell>
          <cell r="AW11">
            <v>0.29596761953747514</v>
          </cell>
          <cell r="AX11">
            <v>0.29827422264224929</v>
          </cell>
          <cell r="AY11">
            <v>0.30122117903320172</v>
          </cell>
          <cell r="AZ11">
            <v>0.30791168927039658</v>
          </cell>
          <cell r="BA11">
            <v>0.31513335948975546</v>
          </cell>
          <cell r="BB11">
            <v>0.3202715688700451</v>
          </cell>
          <cell r="BC11">
            <v>0.31259085802045261</v>
          </cell>
          <cell r="BD11">
            <v>0.3125908374786377</v>
          </cell>
          <cell r="BE11">
            <v>0.3125908374786377</v>
          </cell>
          <cell r="BF11">
            <v>0.3125908374786377</v>
          </cell>
          <cell r="BG11">
            <v>0.3125908374786377</v>
          </cell>
          <cell r="BH11">
            <v>0.3125908374786377</v>
          </cell>
          <cell r="BI11">
            <v>0.3125908374786377</v>
          </cell>
          <cell r="BJ11">
            <v>0.3125908374786377</v>
          </cell>
        </row>
        <row r="12">
          <cell r="B12">
            <v>6</v>
          </cell>
          <cell r="C12" t="str">
            <v>Operaciones con Valores y Derivados</v>
          </cell>
          <cell r="P12">
            <v>6.1512953064723541E-2</v>
          </cell>
          <cell r="Q12">
            <v>6.2560219916846821E-2</v>
          </cell>
          <cell r="R12">
            <v>6.3108638251785129E-2</v>
          </cell>
          <cell r="S12">
            <v>6.2866725163059745E-2</v>
          </cell>
          <cell r="T12">
            <v>6.3312679041090739E-2</v>
          </cell>
          <cell r="U12">
            <v>6.4178919598229453E-2</v>
          </cell>
          <cell r="V12">
            <v>6.4814575819155104E-2</v>
          </cell>
          <cell r="W12">
            <v>6.4272330358191757E-2</v>
          </cell>
          <cell r="X12">
            <v>6.2837269006428831E-2</v>
          </cell>
          <cell r="Y12">
            <v>6.2403519689212421E-2</v>
          </cell>
          <cell r="Z12">
            <v>6.1817550845865786E-2</v>
          </cell>
          <cell r="AA12">
            <v>6.1065018530989203E-2</v>
          </cell>
          <cell r="AB12">
            <v>6.1088151068428444E-2</v>
          </cell>
          <cell r="AC12">
            <v>6.1064694985276356E-2</v>
          </cell>
          <cell r="AD12">
            <v>6.1902443125905482E-2</v>
          </cell>
          <cell r="AE12">
            <v>6.2957287324551317E-2</v>
          </cell>
          <cell r="AF12">
            <v>6.2277605306524354E-2</v>
          </cell>
          <cell r="AG12">
            <v>6.1441543358420947E-2</v>
          </cell>
          <cell r="AH12">
            <v>6.0103802811088049E-2</v>
          </cell>
          <cell r="AI12">
            <v>5.9140014110343093E-2</v>
          </cell>
          <cell r="AJ12">
            <v>5.8600142996763492E-2</v>
          </cell>
          <cell r="AK12">
            <v>5.7694569372288146E-2</v>
          </cell>
          <cell r="AL12">
            <v>5.7123822599438399E-2</v>
          </cell>
          <cell r="AM12">
            <v>5.6354714769009773E-2</v>
          </cell>
          <cell r="AN12">
            <v>5.5128242244884412E-2</v>
          </cell>
          <cell r="AO12">
            <v>5.3932887090535592E-2</v>
          </cell>
          <cell r="AP12">
            <v>5.2534774201175971E-2</v>
          </cell>
          <cell r="AQ12">
            <v>5.0443699567268824E-2</v>
          </cell>
          <cell r="AR12">
            <v>4.9820507855450308E-2</v>
          </cell>
          <cell r="AS12">
            <v>4.9427035242084E-2</v>
          </cell>
          <cell r="AT12">
            <v>4.9413708369998921E-2</v>
          </cell>
          <cell r="AU12">
            <v>4.9151698526964216E-2</v>
          </cell>
          <cell r="AV12">
            <v>4.8545830376728966E-2</v>
          </cell>
          <cell r="AW12">
            <v>4.8326350268978802E-2</v>
          </cell>
          <cell r="AX12">
            <v>4.8015885369474882E-2</v>
          </cell>
          <cell r="AY12">
            <v>4.8176749571750464E-2</v>
          </cell>
          <cell r="AZ12">
            <v>4.7997710116425785E-2</v>
          </cell>
          <cell r="BA12">
            <v>4.777450705306626E-2</v>
          </cell>
          <cell r="BB12">
            <v>4.8036322713449986E-2</v>
          </cell>
          <cell r="BC12">
            <v>5.0733712852857778E-2</v>
          </cell>
          <cell r="BD12">
            <v>5.0733685493469238E-2</v>
          </cell>
          <cell r="BE12">
            <v>5.0733685493469238E-2</v>
          </cell>
          <cell r="BF12">
            <v>5.0733685493469238E-2</v>
          </cell>
          <cell r="BG12">
            <v>5.0733685493469238E-2</v>
          </cell>
          <cell r="BH12">
            <v>5.0733685493469238E-2</v>
          </cell>
          <cell r="BI12">
            <v>5.0733685493469238E-2</v>
          </cell>
          <cell r="BJ12">
            <v>5.0733685493469238E-2</v>
          </cell>
        </row>
        <row r="13">
          <cell r="B13">
            <v>7</v>
          </cell>
          <cell r="C13" t="str">
            <v>Disponibilidades y cuentas de margen</v>
          </cell>
          <cell r="P13">
            <v>9.6960080021540038E-2</v>
          </cell>
          <cell r="Q13">
            <v>9.7141981211103859E-2</v>
          </cell>
          <cell r="R13">
            <v>9.8334897412738209E-2</v>
          </cell>
          <cell r="S13">
            <v>9.5721266423739113E-2</v>
          </cell>
          <cell r="T13">
            <v>9.6116304074392325E-2</v>
          </cell>
          <cell r="U13">
            <v>9.4488808663186583E-2</v>
          </cell>
          <cell r="V13">
            <v>9.1789557183627316E-2</v>
          </cell>
          <cell r="W13">
            <v>9.1333090138748588E-2</v>
          </cell>
          <cell r="X13">
            <v>9.1914497199228215E-2</v>
          </cell>
          <cell r="Y13">
            <v>9.0270663351765937E-2</v>
          </cell>
          <cell r="Z13">
            <v>8.8210740382115793E-2</v>
          </cell>
          <cell r="AA13">
            <v>8.8362768480592269E-2</v>
          </cell>
          <cell r="AB13">
            <v>8.7699689020530255E-2</v>
          </cell>
          <cell r="AC13">
            <v>8.8768596793568896E-2</v>
          </cell>
          <cell r="AD13">
            <v>8.7447533662525834E-2</v>
          </cell>
          <cell r="AE13">
            <v>8.5672188961647744E-2</v>
          </cell>
          <cell r="AF13">
            <v>8.5548001366130944E-2</v>
          </cell>
          <cell r="AG13">
            <v>8.6124758831741047E-2</v>
          </cell>
          <cell r="AH13">
            <v>8.4493478648704365E-2</v>
          </cell>
          <cell r="AI13">
            <v>8.4971051933323535E-2</v>
          </cell>
          <cell r="AJ13">
            <v>8.4468599956421128E-2</v>
          </cell>
          <cell r="AK13">
            <v>8.5414523836032083E-2</v>
          </cell>
          <cell r="AL13">
            <v>8.5806562961923682E-2</v>
          </cell>
          <cell r="AM13">
            <v>8.5688413214991307E-2</v>
          </cell>
          <cell r="AN13">
            <v>8.6819279094406829E-2</v>
          </cell>
          <cell r="AO13">
            <v>8.6335383392048382E-2</v>
          </cell>
          <cell r="AP13">
            <v>8.7286023389182024E-2</v>
          </cell>
          <cell r="AQ13">
            <v>8.8263011195590033E-2</v>
          </cell>
          <cell r="AR13">
            <v>8.7488194708411141E-2</v>
          </cell>
          <cell r="AS13">
            <v>8.8384976712485477E-2</v>
          </cell>
          <cell r="AT13">
            <v>9.0546418297137402E-2</v>
          </cell>
          <cell r="AU13">
            <v>9.1761040474023559E-2</v>
          </cell>
          <cell r="AV13">
            <v>9.2172280478495128E-2</v>
          </cell>
          <cell r="AW13">
            <v>9.3191322741293409E-2</v>
          </cell>
          <cell r="AX13">
            <v>9.4775849307795187E-2</v>
          </cell>
          <cell r="AY13">
            <v>9.4432402489926806E-2</v>
          </cell>
          <cell r="AZ13">
            <v>9.2378443816414163E-2</v>
          </cell>
          <cell r="BA13">
            <v>9.0898790855338529E-2</v>
          </cell>
          <cell r="BB13">
            <v>8.5975676188171757E-2</v>
          </cell>
          <cell r="BC13">
            <v>8.8635781927769094E-2</v>
          </cell>
          <cell r="BD13">
            <v>8.8635742664337158E-2</v>
          </cell>
          <cell r="BE13">
            <v>8.8635742664337158E-2</v>
          </cell>
          <cell r="BF13">
            <v>8.8635742664337158E-2</v>
          </cell>
          <cell r="BG13">
            <v>8.8635742664337158E-2</v>
          </cell>
          <cell r="BH13">
            <v>8.8635742664337158E-2</v>
          </cell>
          <cell r="BI13">
            <v>8.8635742664337158E-2</v>
          </cell>
          <cell r="BJ13">
            <v>8.8635742664337158E-2</v>
          </cell>
        </row>
        <row r="14">
          <cell r="B14">
            <v>8</v>
          </cell>
          <cell r="C14" t="str">
            <v>Otros Activos</v>
          </cell>
          <cell r="P14">
            <v>7.6867553752043197E-2</v>
          </cell>
          <cell r="Q14">
            <v>7.8286081775933269E-2</v>
          </cell>
          <cell r="R14">
            <v>7.9333837057082607E-2</v>
          </cell>
          <cell r="S14">
            <v>8.1475278863142292E-2</v>
          </cell>
          <cell r="T14">
            <v>8.2172839385733498E-2</v>
          </cell>
          <cell r="U14">
            <v>8.3728326814611329E-2</v>
          </cell>
          <cell r="V14">
            <v>8.4425125436112136E-2</v>
          </cell>
          <cell r="W14">
            <v>8.4261188566755019E-2</v>
          </cell>
          <cell r="X14">
            <v>8.2854634966204502E-2</v>
          </cell>
          <cell r="Y14">
            <v>8.4062452311094438E-2</v>
          </cell>
          <cell r="Z14">
            <v>8.4243068811489505E-2</v>
          </cell>
          <cell r="AA14">
            <v>8.3854567044815129E-2</v>
          </cell>
          <cell r="AB14">
            <v>8.3238506049890262E-2</v>
          </cell>
          <cell r="AC14">
            <v>8.1480478649703356E-2</v>
          </cell>
          <cell r="AD14">
            <v>8.2358035141475813E-2</v>
          </cell>
          <cell r="AE14">
            <v>8.2622247122493497E-2</v>
          </cell>
          <cell r="AF14">
            <v>8.1824918554257539E-2</v>
          </cell>
          <cell r="AG14">
            <v>8.1954815181081206E-2</v>
          </cell>
          <cell r="AH14">
            <v>8.2720514303010098E-2</v>
          </cell>
          <cell r="AI14">
            <v>8.3617284877236187E-2</v>
          </cell>
          <cell r="AJ14">
            <v>8.4879010810692712E-2</v>
          </cell>
          <cell r="AK14">
            <v>8.4613786127625268E-2</v>
          </cell>
          <cell r="AL14">
            <v>8.4084406440226786E-2</v>
          </cell>
          <cell r="AM14">
            <v>8.4339308326616222E-2</v>
          </cell>
          <cell r="AN14">
            <v>8.5058545176903214E-2</v>
          </cell>
          <cell r="AO14">
            <v>8.5250353002165435E-2</v>
          </cell>
          <cell r="AP14">
            <v>8.2884110641995468E-2</v>
          </cell>
          <cell r="AQ14">
            <v>8.1948167014572457E-2</v>
          </cell>
          <cell r="AR14">
            <v>8.1106451259084278E-2</v>
          </cell>
          <cell r="AS14">
            <v>7.9920415378119086E-2</v>
          </cell>
          <cell r="AT14">
            <v>7.8673398013152429E-2</v>
          </cell>
          <cell r="AU14">
            <v>7.7221280620719562E-2</v>
          </cell>
          <cell r="AV14">
            <v>7.6553119515131232E-2</v>
          </cell>
          <cell r="AW14">
            <v>7.5467050095772925E-2</v>
          </cell>
          <cell r="AX14">
            <v>7.3886771985475289E-2</v>
          </cell>
          <cell r="AY14">
            <v>7.4254310562526959E-2</v>
          </cell>
          <cell r="AZ14">
            <v>7.2417094824983513E-2</v>
          </cell>
          <cell r="BA14">
            <v>7.1964300233331155E-2</v>
          </cell>
          <cell r="BB14">
            <v>7.4293253507810575E-2</v>
          </cell>
          <cell r="BC14">
            <v>6.4634182681326924E-2</v>
          </cell>
          <cell r="BD14">
            <v>6.4634144306182861E-2</v>
          </cell>
          <cell r="BE14">
            <v>6.4634144306182861E-2</v>
          </cell>
          <cell r="BF14">
            <v>6.4634144306182861E-2</v>
          </cell>
          <cell r="BG14">
            <v>6.4634144306182861E-2</v>
          </cell>
          <cell r="BH14">
            <v>6.4634144306182861E-2</v>
          </cell>
          <cell r="BI14">
            <v>6.4634144306182861E-2</v>
          </cell>
          <cell r="BJ14">
            <v>6.4634144306182861E-2</v>
          </cell>
        </row>
        <row r="15">
          <cell r="B15">
            <v>9</v>
          </cell>
          <cell r="C15" t="str">
            <v>Activos productivos netos</v>
          </cell>
          <cell r="P15">
            <v>0.70862267322885863</v>
          </cell>
          <cell r="Q15">
            <v>0.70907741118260814</v>
          </cell>
          <cell r="R15">
            <v>0.7049356163800522</v>
          </cell>
          <cell r="S15">
            <v>0.70296418364143165</v>
          </cell>
          <cell r="T15">
            <v>0.69966506230786429</v>
          </cell>
          <cell r="U15">
            <v>0.69685920688060887</v>
          </cell>
          <cell r="V15">
            <v>0.69321448149741183</v>
          </cell>
          <cell r="W15">
            <v>0.68876825257232255</v>
          </cell>
          <cell r="X15">
            <v>0.68750654114120391</v>
          </cell>
          <cell r="Y15">
            <v>0.68045855388521004</v>
          </cell>
          <cell r="Z15">
            <v>0.67871105967261991</v>
          </cell>
          <cell r="AA15">
            <v>0.67960561752767601</v>
          </cell>
          <cell r="AB15">
            <v>0.67870121729226218</v>
          </cell>
          <cell r="AC15">
            <v>0.68164942472549994</v>
          </cell>
          <cell r="AD15">
            <v>0.68427608709107923</v>
          </cell>
          <cell r="AE15">
            <v>0.68659192765371191</v>
          </cell>
          <cell r="AF15">
            <v>0.69091781696177501</v>
          </cell>
          <cell r="AG15">
            <v>0.69467301278596361</v>
          </cell>
          <cell r="AH15">
            <v>0.69738653394625771</v>
          </cell>
          <cell r="AI15">
            <v>0.69929254568363064</v>
          </cell>
          <cell r="AJ15">
            <v>0.70024507191451868</v>
          </cell>
          <cell r="AK15">
            <v>0.70303281862092704</v>
          </cell>
          <cell r="AL15">
            <v>0.70465296493126284</v>
          </cell>
          <cell r="AM15">
            <v>0.70390037645280223</v>
          </cell>
          <cell r="AN15">
            <v>0.70346459832829333</v>
          </cell>
          <cell r="AO15">
            <v>0.70045144778248802</v>
          </cell>
          <cell r="AP15">
            <v>0.69973014054543503</v>
          </cell>
          <cell r="AQ15">
            <v>0.69748159443267965</v>
          </cell>
          <cell r="AR15">
            <v>0.69595750218176067</v>
          </cell>
          <cell r="AS15">
            <v>0.69405165556656656</v>
          </cell>
          <cell r="AT15">
            <v>0.69442606305072807</v>
          </cell>
          <cell r="AU15">
            <v>0.69476679347318016</v>
          </cell>
          <cell r="AV15">
            <v>0.69415455166523121</v>
          </cell>
          <cell r="AW15">
            <v>0.6946831987787242</v>
          </cell>
          <cell r="AX15">
            <v>0.69679177059680708</v>
          </cell>
          <cell r="AY15">
            <v>0.69697136584416808</v>
          </cell>
          <cell r="AZ15">
            <v>0.69525415964203385</v>
          </cell>
          <cell r="BA15">
            <v>0.69622704367399602</v>
          </cell>
          <cell r="BB15">
            <v>0.6915140902171748</v>
          </cell>
          <cell r="BC15">
            <v>0.71060636869709914</v>
          </cell>
          <cell r="BD15">
            <v>0.71060609817504883</v>
          </cell>
          <cell r="BE15">
            <v>0.71060609817504883</v>
          </cell>
          <cell r="BF15">
            <v>0.71060609817504883</v>
          </cell>
          <cell r="BG15">
            <v>0.71060609817504883</v>
          </cell>
          <cell r="BH15">
            <v>0.71060609817504883</v>
          </cell>
          <cell r="BI15">
            <v>0.71060609817504883</v>
          </cell>
          <cell r="BJ15">
            <v>0.71060609817504883</v>
          </cell>
        </row>
        <row r="16">
          <cell r="B16">
            <v>10</v>
          </cell>
          <cell r="C16" t="str">
            <v>Pasivos</v>
          </cell>
          <cell r="P16">
            <v>0.90270661772379468</v>
          </cell>
          <cell r="Q16">
            <v>0.90319013779725832</v>
          </cell>
          <cell r="R16">
            <v>0.90352880760205501</v>
          </cell>
          <cell r="S16">
            <v>0.90366509491985836</v>
          </cell>
          <cell r="T16">
            <v>0.90432294794806589</v>
          </cell>
          <cell r="U16">
            <v>0.90491171698380513</v>
          </cell>
          <cell r="V16">
            <v>0.90557348939387994</v>
          </cell>
          <cell r="W16">
            <v>0.90574554542974706</v>
          </cell>
          <cell r="X16">
            <v>0.90631287655300385</v>
          </cell>
          <cell r="Y16">
            <v>0.9070232136355284</v>
          </cell>
          <cell r="Z16">
            <v>0.90695846550830428</v>
          </cell>
          <cell r="AA16">
            <v>0.90710471046904184</v>
          </cell>
          <cell r="AB16">
            <v>0.90669698194126758</v>
          </cell>
          <cell r="AC16">
            <v>0.90614201677159512</v>
          </cell>
          <cell r="AD16">
            <v>0.90526371447470844</v>
          </cell>
          <cell r="AE16">
            <v>0.90454292486583154</v>
          </cell>
          <cell r="AF16">
            <v>0.90395522855292565</v>
          </cell>
          <cell r="AG16">
            <v>0.90345788757740664</v>
          </cell>
          <cell r="AH16">
            <v>0.90297889287353839</v>
          </cell>
          <cell r="AI16">
            <v>0.90325477770284934</v>
          </cell>
          <cell r="AJ16">
            <v>0.90273200099334616</v>
          </cell>
          <cell r="AK16">
            <v>0.90235364730071543</v>
          </cell>
          <cell r="AL16">
            <v>0.9021283351042132</v>
          </cell>
          <cell r="AM16">
            <v>0.90221395878842892</v>
          </cell>
          <cell r="AN16">
            <v>0.9030714764330301</v>
          </cell>
          <cell r="AO16">
            <v>0.90368187597700356</v>
          </cell>
          <cell r="AP16">
            <v>0.90470038327150737</v>
          </cell>
          <cell r="AQ16">
            <v>0.90585503904134812</v>
          </cell>
          <cell r="AR16">
            <v>0.90659875502094189</v>
          </cell>
          <cell r="AS16">
            <v>0.90709012662576205</v>
          </cell>
          <cell r="AT16">
            <v>0.90748102085955828</v>
          </cell>
          <cell r="AU16">
            <v>0.90741031137027461</v>
          </cell>
          <cell r="AV16">
            <v>0.90788626092294578</v>
          </cell>
          <cell r="AW16">
            <v>0.90839213576597078</v>
          </cell>
          <cell r="AX16">
            <v>0.90890237755707393</v>
          </cell>
          <cell r="AY16">
            <v>0.90902567036543369</v>
          </cell>
          <cell r="AZ16">
            <v>0.90923445898557387</v>
          </cell>
          <cell r="BA16">
            <v>0.90983595152924213</v>
          </cell>
          <cell r="BB16">
            <v>0.91044727880421927</v>
          </cell>
          <cell r="BC16">
            <v>0.90914889466543425</v>
          </cell>
          <cell r="BD16">
            <v>0.9091486930847168</v>
          </cell>
          <cell r="BE16">
            <v>0.9091486930847168</v>
          </cell>
          <cell r="BF16">
            <v>0.9091486930847168</v>
          </cell>
          <cell r="BG16">
            <v>0.9091486930847168</v>
          </cell>
          <cell r="BH16">
            <v>0.9091486930847168</v>
          </cell>
          <cell r="BI16">
            <v>0.9091486930847168</v>
          </cell>
          <cell r="BJ16">
            <v>0.9091486930847168</v>
          </cell>
        </row>
        <row r="17">
          <cell r="B17">
            <v>11</v>
          </cell>
          <cell r="C17" t="str">
            <v>Captación tradicional</v>
          </cell>
          <cell r="P17">
            <v>0.53784364836573206</v>
          </cell>
          <cell r="Q17">
            <v>0.53716807033540193</v>
          </cell>
          <cell r="R17">
            <v>0.53559336133804603</v>
          </cell>
          <cell r="S17">
            <v>0.53439622083841443</v>
          </cell>
          <cell r="T17">
            <v>0.53209654757571767</v>
          </cell>
          <cell r="U17">
            <v>0.53117984698631582</v>
          </cell>
          <cell r="V17">
            <v>0.52806597073231343</v>
          </cell>
          <cell r="W17">
            <v>0.52521496362110709</v>
          </cell>
          <cell r="X17">
            <v>0.52181396947939074</v>
          </cell>
          <cell r="Y17">
            <v>0.51469228350269758</v>
          </cell>
          <cell r="Z17">
            <v>0.51281246241268297</v>
          </cell>
          <cell r="AA17">
            <v>0.51305137106466814</v>
          </cell>
          <cell r="AB17">
            <v>0.51209646681378218</v>
          </cell>
          <cell r="AC17">
            <v>0.51289721314564707</v>
          </cell>
          <cell r="AD17">
            <v>0.51376372719224428</v>
          </cell>
          <cell r="AE17">
            <v>0.51657828300047703</v>
          </cell>
          <cell r="AF17">
            <v>0.52051207719438108</v>
          </cell>
          <cell r="AG17">
            <v>0.52168490501226294</v>
          </cell>
          <cell r="AH17">
            <v>0.52352991889660894</v>
          </cell>
          <cell r="AI17">
            <v>0.52424915913492454</v>
          </cell>
          <cell r="AJ17">
            <v>0.52609723543087938</v>
          </cell>
          <cell r="AK17">
            <v>0.52901542285955838</v>
          </cell>
          <cell r="AL17">
            <v>0.53059764103290874</v>
          </cell>
          <cell r="AM17">
            <v>0.52955424748604873</v>
          </cell>
          <cell r="AN17">
            <v>0.52814418863856438</v>
          </cell>
          <cell r="AO17">
            <v>0.52645141616000279</v>
          </cell>
          <cell r="AP17">
            <v>0.52331263354205693</v>
          </cell>
          <cell r="AQ17">
            <v>0.51974006681779639</v>
          </cell>
          <cell r="AR17">
            <v>0.51775908251424141</v>
          </cell>
          <cell r="AS17">
            <v>0.51485360186759033</v>
          </cell>
          <cell r="AT17">
            <v>0.51396008451949582</v>
          </cell>
          <cell r="AU17">
            <v>0.51326044646588309</v>
          </cell>
          <cell r="AV17">
            <v>0.51108607855416044</v>
          </cell>
          <cell r="AW17">
            <v>0.50971729478972949</v>
          </cell>
          <cell r="AX17">
            <v>0.5080814377614753</v>
          </cell>
          <cell r="AY17">
            <v>0.50579175461926851</v>
          </cell>
          <cell r="AZ17">
            <v>0.50550123088098076</v>
          </cell>
          <cell r="BA17">
            <v>0.50273131617719169</v>
          </cell>
          <cell r="BB17">
            <v>0.5043895273859792</v>
          </cell>
          <cell r="BC17">
            <v>0.51718142815381607</v>
          </cell>
          <cell r="BD17">
            <v>0.517181396484375</v>
          </cell>
          <cell r="BE17">
            <v>0.517181396484375</v>
          </cell>
          <cell r="BF17">
            <v>0.517181396484375</v>
          </cell>
          <cell r="BG17">
            <v>0.517181396484375</v>
          </cell>
          <cell r="BH17">
            <v>0.517181396484375</v>
          </cell>
          <cell r="BI17">
            <v>0.517181396484375</v>
          </cell>
          <cell r="BJ17">
            <v>0.517181396484375</v>
          </cell>
        </row>
        <row r="18">
          <cell r="B18">
            <v>12</v>
          </cell>
          <cell r="C18" t="str">
            <v>Préstamos interbancarios y de otros organismos</v>
          </cell>
          <cell r="P18">
            <v>2.2366831252626201E-2</v>
          </cell>
          <cell r="Q18">
            <v>2.2002963611521122E-2</v>
          </cell>
          <cell r="R18">
            <v>2.0599311279133604E-2</v>
          </cell>
          <cell r="S18">
            <v>2.0087527953949972E-2</v>
          </cell>
          <cell r="T18">
            <v>1.9240917042061791E-2</v>
          </cell>
          <cell r="U18">
            <v>1.8901388239908491E-2</v>
          </cell>
          <cell r="V18">
            <v>1.8460834752895377E-2</v>
          </cell>
          <cell r="W18">
            <v>1.7431114016390973E-2</v>
          </cell>
          <cell r="X18">
            <v>1.698118227977333E-2</v>
          </cell>
          <cell r="Y18">
            <v>1.7081369171870069E-2</v>
          </cell>
          <cell r="Z18">
            <v>1.6946633063346359E-2</v>
          </cell>
          <cell r="AA18">
            <v>1.7197477404499634E-2</v>
          </cell>
          <cell r="AB18">
            <v>1.6151673288019013E-2</v>
          </cell>
          <cell r="AC18">
            <v>1.5705973053905451E-2</v>
          </cell>
          <cell r="AD18">
            <v>1.5263123389027097E-2</v>
          </cell>
          <cell r="AE18">
            <v>1.5221716902602338E-2</v>
          </cell>
          <cell r="AF18">
            <v>1.3778590233800564E-2</v>
          </cell>
          <cell r="AG18">
            <v>1.3555371997453165E-2</v>
          </cell>
          <cell r="AH18">
            <v>1.4952766674209798E-2</v>
          </cell>
          <cell r="AI18">
            <v>1.5419648291670432E-2</v>
          </cell>
          <cell r="AJ18">
            <v>1.4958556748782534E-2</v>
          </cell>
          <cell r="AK18">
            <v>1.4411225156911704E-2</v>
          </cell>
          <cell r="AL18">
            <v>1.4424038773844489E-2</v>
          </cell>
          <cell r="AM18">
            <v>1.4727487200165449E-2</v>
          </cell>
          <cell r="AN18">
            <v>1.6795316158992931E-2</v>
          </cell>
          <cell r="AO18">
            <v>1.7283652249562787E-2</v>
          </cell>
          <cell r="AP18">
            <v>1.8435617202359745E-2</v>
          </cell>
          <cell r="AQ18">
            <v>1.9458392125191345E-2</v>
          </cell>
          <cell r="AR18">
            <v>2.0300010277245116E-2</v>
          </cell>
          <cell r="AS18">
            <v>2.1261520681155693E-2</v>
          </cell>
          <cell r="AT18">
            <v>2.0613665458650784E-2</v>
          </cell>
          <cell r="AU18">
            <v>2.0662442575442842E-2</v>
          </cell>
          <cell r="AV18">
            <v>2.1888364091578887E-2</v>
          </cell>
          <cell r="AW18">
            <v>2.344772200385464E-2</v>
          </cell>
          <cell r="AX18">
            <v>2.517453682189855E-2</v>
          </cell>
          <cell r="AY18">
            <v>2.5554501533752043E-2</v>
          </cell>
          <cell r="AZ18">
            <v>2.3220989476529584E-2</v>
          </cell>
          <cell r="BA18">
            <v>2.5158912383835257E-2</v>
          </cell>
          <cell r="BB18">
            <v>2.5295135028946071E-2</v>
          </cell>
          <cell r="BC18">
            <v>2.6344397891132552E-2</v>
          </cell>
          <cell r="BD18">
            <v>2.6344388723373413E-2</v>
          </cell>
          <cell r="BE18">
            <v>2.6344388723373413E-2</v>
          </cell>
          <cell r="BF18">
            <v>2.6344388723373413E-2</v>
          </cell>
          <cell r="BG18">
            <v>2.6344388723373413E-2</v>
          </cell>
          <cell r="BH18">
            <v>2.6344388723373413E-2</v>
          </cell>
          <cell r="BI18">
            <v>2.6344388723373413E-2</v>
          </cell>
          <cell r="BJ18">
            <v>2.6344388723373413E-2</v>
          </cell>
        </row>
        <row r="19">
          <cell r="B19">
            <v>13</v>
          </cell>
          <cell r="C19" t="str">
            <v>Obligaciones</v>
          </cell>
          <cell r="P19">
            <v>4.9615294227665106E-2</v>
          </cell>
          <cell r="Q19">
            <v>5.0487448671849046E-2</v>
          </cell>
          <cell r="R19">
            <v>4.957029135773882E-2</v>
          </cell>
          <cell r="S19">
            <v>4.957386373294622E-2</v>
          </cell>
          <cell r="T19">
            <v>4.8931224522722021E-2</v>
          </cell>
          <cell r="U19">
            <v>4.8119309554103658E-2</v>
          </cell>
          <cell r="V19">
            <v>4.8154194325385591E-2</v>
          </cell>
          <cell r="W19">
            <v>4.8187044105888692E-2</v>
          </cell>
          <cell r="X19">
            <v>4.8139153164144625E-2</v>
          </cell>
          <cell r="Y19">
            <v>4.8223723212012515E-2</v>
          </cell>
          <cell r="Z19">
            <v>4.8445779192504056E-2</v>
          </cell>
          <cell r="AA19">
            <v>4.8707121329239787E-2</v>
          </cell>
          <cell r="AB19">
            <v>4.9158924781293654E-2</v>
          </cell>
          <cell r="AC19">
            <v>4.9675001193495653E-2</v>
          </cell>
          <cell r="AD19">
            <v>5.0230095090415296E-2</v>
          </cell>
          <cell r="AE19">
            <v>5.0553141861138462E-2</v>
          </cell>
          <cell r="AF19">
            <v>5.1671238785870231E-2</v>
          </cell>
          <cell r="AG19">
            <v>5.2880089842159528E-2</v>
          </cell>
          <cell r="AH19">
            <v>5.3177205103226127E-2</v>
          </cell>
          <cell r="AI19">
            <v>5.3322297467737027E-2</v>
          </cell>
          <cell r="AJ19">
            <v>5.3286573011866477E-2</v>
          </cell>
          <cell r="AK19">
            <v>5.2896470705286552E-2</v>
          </cell>
          <cell r="AL19">
            <v>5.2485297966262369E-2</v>
          </cell>
          <cell r="AM19">
            <v>5.1891532101024901E-2</v>
          </cell>
          <cell r="AN19">
            <v>5.1313460025486222E-2</v>
          </cell>
          <cell r="AO19">
            <v>5.0698738265935406E-2</v>
          </cell>
          <cell r="AP19">
            <v>4.990774459187064E-2</v>
          </cell>
          <cell r="AQ19">
            <v>4.9190086824066781E-2</v>
          </cell>
          <cell r="AR19">
            <v>4.8309497300005409E-2</v>
          </cell>
          <cell r="AS19">
            <v>4.77614901270728E-2</v>
          </cell>
          <cell r="AT19">
            <v>4.7309656068263192E-2</v>
          </cell>
          <cell r="AU19">
            <v>4.6781428302220235E-2</v>
          </cell>
          <cell r="AV19">
            <v>4.6109721341603169E-2</v>
          </cell>
          <cell r="AW19">
            <v>4.5805316863946732E-2</v>
          </cell>
          <cell r="AX19">
            <v>4.5521394326285491E-2</v>
          </cell>
          <cell r="AY19">
            <v>4.51979482148165E-2</v>
          </cell>
          <cell r="AZ19">
            <v>4.4630683754677429E-2</v>
          </cell>
          <cell r="BA19">
            <v>4.3666898534973082E-2</v>
          </cell>
          <cell r="BB19">
            <v>4.3097684377642588E-2</v>
          </cell>
          <cell r="BC19">
            <v>4.3585891337506615E-2</v>
          </cell>
          <cell r="BD19">
            <v>4.3585866689682007E-2</v>
          </cell>
          <cell r="BE19">
            <v>4.3585866689682007E-2</v>
          </cell>
          <cell r="BF19">
            <v>4.3585866689682007E-2</v>
          </cell>
          <cell r="BG19">
            <v>4.3585866689682007E-2</v>
          </cell>
          <cell r="BH19">
            <v>4.3585866689682007E-2</v>
          </cell>
          <cell r="BI19">
            <v>4.3585866689682007E-2</v>
          </cell>
          <cell r="BJ19">
            <v>4.3585866689682007E-2</v>
          </cell>
        </row>
        <row r="20">
          <cell r="B20">
            <v>14</v>
          </cell>
          <cell r="C20" t="str">
            <v>Operaciones con Valores y Derivados (Pasivo)</v>
          </cell>
          <cell r="P20">
            <v>0.21971047235650673</v>
          </cell>
          <cell r="Q20">
            <v>0.21753666551106243</v>
          </cell>
          <cell r="R20">
            <v>0.22034401393294276</v>
          </cell>
          <cell r="S20">
            <v>0.21992921761911874</v>
          </cell>
          <cell r="T20">
            <v>0.22228071205818689</v>
          </cell>
          <cell r="U20">
            <v>0.22337072007980555</v>
          </cell>
          <cell r="V20">
            <v>0.22622631083535996</v>
          </cell>
          <cell r="W20">
            <v>0.23075000010635047</v>
          </cell>
          <cell r="X20">
            <v>0.2334138884878165</v>
          </cell>
          <cell r="Y20">
            <v>0.23933840096523684</v>
          </cell>
          <cell r="Z20">
            <v>0.24104349109611833</v>
          </cell>
          <cell r="AA20">
            <v>0.24059883609750507</v>
          </cell>
          <cell r="AB20">
            <v>0.24219931741054765</v>
          </cell>
          <cell r="AC20">
            <v>0.24108263723886894</v>
          </cell>
          <cell r="AD20">
            <v>0.23758674524920487</v>
          </cell>
          <cell r="AE20">
            <v>0.23495449875579097</v>
          </cell>
          <cell r="AF20">
            <v>0.23132748411057044</v>
          </cell>
          <cell r="AG20">
            <v>0.22748462919780613</v>
          </cell>
          <cell r="AH20">
            <v>0.22395614601213509</v>
          </cell>
          <cell r="AI20">
            <v>0.22108857369819404</v>
          </cell>
          <cell r="AJ20">
            <v>0.21878350638937616</v>
          </cell>
          <cell r="AK20">
            <v>0.2161427511054945</v>
          </cell>
          <cell r="AL20">
            <v>0.21492846334379578</v>
          </cell>
          <cell r="AM20">
            <v>0.21529920082432621</v>
          </cell>
          <cell r="AN20">
            <v>0.21490167849434474</v>
          </cell>
          <cell r="AO20">
            <v>0.21762780713921101</v>
          </cell>
          <cell r="AP20">
            <v>0.22066600517977716</v>
          </cell>
          <cell r="AQ20">
            <v>0.22384373254975176</v>
          </cell>
          <cell r="AR20">
            <v>0.22629394052842947</v>
          </cell>
          <cell r="AS20">
            <v>0.22928923318107339</v>
          </cell>
          <cell r="AT20">
            <v>0.23016491510661527</v>
          </cell>
          <cell r="AU20">
            <v>0.23126988610449661</v>
          </cell>
          <cell r="AV20">
            <v>0.23257207174791661</v>
          </cell>
          <cell r="AW20">
            <v>0.23320375189852482</v>
          </cell>
          <cell r="AX20">
            <v>0.23269686811451226</v>
          </cell>
          <cell r="AY20">
            <v>0.23213505585870003</v>
          </cell>
          <cell r="AZ20">
            <v>0.23568728483334997</v>
          </cell>
          <cell r="BA20">
            <v>0.2350588624859864</v>
          </cell>
          <cell r="BB20">
            <v>0.23736784507171266</v>
          </cell>
          <cell r="BC20">
            <v>0.22796681696054807</v>
          </cell>
          <cell r="BD20">
            <v>0.2279667854309082</v>
          </cell>
          <cell r="BE20">
            <v>0.2279667854309082</v>
          </cell>
          <cell r="BF20">
            <v>0.2279667854309082</v>
          </cell>
          <cell r="BG20">
            <v>0.2279667854309082</v>
          </cell>
          <cell r="BH20">
            <v>0.2279667854309082</v>
          </cell>
          <cell r="BI20">
            <v>0.2279667854309082</v>
          </cell>
          <cell r="BJ20">
            <v>0.2279667854309082</v>
          </cell>
        </row>
        <row r="21">
          <cell r="B21">
            <v>15</v>
          </cell>
          <cell r="C21" t="str">
            <v>Otros Pasivos</v>
          </cell>
          <cell r="P21">
            <v>7.3170371521264779E-2</v>
          </cell>
          <cell r="Q21">
            <v>7.5994989667423865E-2</v>
          </cell>
          <cell r="R21">
            <v>7.7421829694193853E-2</v>
          </cell>
          <cell r="S21">
            <v>7.9678264775429108E-2</v>
          </cell>
          <cell r="T21">
            <v>8.1773546749377743E-2</v>
          </cell>
          <cell r="U21">
            <v>8.3340452123671652E-2</v>
          </cell>
          <cell r="V21">
            <v>8.4666178747925591E-2</v>
          </cell>
          <cell r="W21">
            <v>8.4162423580009735E-2</v>
          </cell>
          <cell r="X21">
            <v>8.5964683141878703E-2</v>
          </cell>
          <cell r="Y21">
            <v>8.7687436783711215E-2</v>
          </cell>
          <cell r="Z21">
            <v>8.7710099743652625E-2</v>
          </cell>
          <cell r="AA21">
            <v>8.7549904573129222E-2</v>
          </cell>
          <cell r="AB21">
            <v>8.709059964762518E-2</v>
          </cell>
          <cell r="AC21">
            <v>8.6781192139678068E-2</v>
          </cell>
          <cell r="AD21">
            <v>8.8420023553816882E-2</v>
          </cell>
          <cell r="AE21">
            <v>8.7235284345822769E-2</v>
          </cell>
          <cell r="AF21">
            <v>8.6665838228303135E-2</v>
          </cell>
          <cell r="AG21">
            <v>8.7852891527724838E-2</v>
          </cell>
          <cell r="AH21">
            <v>8.7362856187358354E-2</v>
          </cell>
          <cell r="AI21">
            <v>8.9175099110323272E-2</v>
          </cell>
          <cell r="AJ21">
            <v>8.9606129412441657E-2</v>
          </cell>
          <cell r="AK21">
            <v>8.9887777473464478E-2</v>
          </cell>
          <cell r="AL21">
            <v>8.9692893987401864E-2</v>
          </cell>
          <cell r="AM21">
            <v>9.0741491176863628E-2</v>
          </cell>
          <cell r="AN21">
            <v>9.191683311564193E-2</v>
          </cell>
          <cell r="AO21">
            <v>9.1620262162291508E-2</v>
          </cell>
          <cell r="AP21">
            <v>9.2378382755442842E-2</v>
          </cell>
          <cell r="AQ21">
            <v>9.3622760724541579E-2</v>
          </cell>
          <cell r="AR21">
            <v>9.3936224401020188E-2</v>
          </cell>
          <cell r="AS21">
            <v>9.3924280768869842E-2</v>
          </cell>
          <cell r="AT21">
            <v>9.5432699706533092E-2</v>
          </cell>
          <cell r="AU21">
            <v>9.5436107922232005E-2</v>
          </cell>
          <cell r="AV21">
            <v>9.6230025187686752E-2</v>
          </cell>
          <cell r="AW21">
            <v>9.6218050209915182E-2</v>
          </cell>
          <cell r="AX21">
            <v>9.7428140532902316E-2</v>
          </cell>
          <cell r="AY21">
            <v>0.10034641013889647</v>
          </cell>
          <cell r="AZ21">
            <v>0.10019427004003625</v>
          </cell>
          <cell r="BA21">
            <v>0.10321996194725565</v>
          </cell>
          <cell r="BB21">
            <v>0.10029708693993883</v>
          </cell>
          <cell r="BC21">
            <v>9.407036032243099E-2</v>
          </cell>
          <cell r="BD21">
            <v>9.4070315361022949E-2</v>
          </cell>
          <cell r="BE21">
            <v>9.4070315361022949E-2</v>
          </cell>
          <cell r="BF21">
            <v>9.4070315361022949E-2</v>
          </cell>
          <cell r="BG21">
            <v>9.4070315361022949E-2</v>
          </cell>
          <cell r="BH21">
            <v>9.4070315361022949E-2</v>
          </cell>
          <cell r="BI21">
            <v>9.4070315361022949E-2</v>
          </cell>
          <cell r="BJ21">
            <v>9.4070315361022949E-2</v>
          </cell>
        </row>
        <row r="22">
          <cell r="B22">
            <v>16</v>
          </cell>
          <cell r="C22" t="str">
            <v>Capital Contable</v>
          </cell>
          <cell r="P22">
            <v>9.7293382276205209E-2</v>
          </cell>
          <cell r="Q22">
            <v>9.6809862202741639E-2</v>
          </cell>
          <cell r="R22">
            <v>9.6471192397944938E-2</v>
          </cell>
          <cell r="S22">
            <v>9.6334905080141572E-2</v>
          </cell>
          <cell r="T22">
            <v>9.5677052051934011E-2</v>
          </cell>
          <cell r="U22">
            <v>9.5088283016194861E-2</v>
          </cell>
          <cell r="V22">
            <v>9.442651060612002E-2</v>
          </cell>
          <cell r="W22">
            <v>9.4254454570252943E-2</v>
          </cell>
          <cell r="X22">
            <v>9.3687123446996146E-2</v>
          </cell>
          <cell r="Y22">
            <v>9.2976786364471917E-2</v>
          </cell>
          <cell r="Z22">
            <v>9.3041534491695763E-2</v>
          </cell>
          <cell r="AA22">
            <v>9.2895289530958269E-2</v>
          </cell>
          <cell r="AB22">
            <v>9.3303018058732465E-2</v>
          </cell>
          <cell r="AC22">
            <v>9.3857983228404787E-2</v>
          </cell>
          <cell r="AD22">
            <v>9.4736285525291605E-2</v>
          </cell>
          <cell r="AE22">
            <v>9.5457075134168512E-2</v>
          </cell>
          <cell r="AF22">
            <v>9.604477144707442E-2</v>
          </cell>
          <cell r="AG22">
            <v>9.654211242259346E-2</v>
          </cell>
          <cell r="AH22">
            <v>9.7021107126461767E-2</v>
          </cell>
          <cell r="AI22">
            <v>9.6745222297150782E-2</v>
          </cell>
          <cell r="AJ22">
            <v>9.726799900665388E-2</v>
          </cell>
          <cell r="AK22">
            <v>9.7646352699284525E-2</v>
          </cell>
          <cell r="AL22">
            <v>9.7871664895786734E-2</v>
          </cell>
          <cell r="AM22">
            <v>9.7786041211571043E-2</v>
          </cell>
          <cell r="AN22">
            <v>9.6928523566969835E-2</v>
          </cell>
          <cell r="AO22">
            <v>9.6318124022996443E-2</v>
          </cell>
          <cell r="AP22">
            <v>9.5299616728492645E-2</v>
          </cell>
          <cell r="AQ22">
            <v>9.4144960958652102E-2</v>
          </cell>
          <cell r="AR22">
            <v>9.3401244979058398E-2</v>
          </cell>
          <cell r="AS22">
            <v>9.2909873374238033E-2</v>
          </cell>
          <cell r="AT22">
            <v>9.2518979140441882E-2</v>
          </cell>
          <cell r="AU22">
            <v>9.2589688629725331E-2</v>
          </cell>
          <cell r="AV22">
            <v>9.2113739077054169E-2</v>
          </cell>
          <cell r="AW22">
            <v>9.1607864234029196E-2</v>
          </cell>
          <cell r="AX22">
            <v>9.1097622442926074E-2</v>
          </cell>
          <cell r="AY22">
            <v>9.0974329634566337E-2</v>
          </cell>
          <cell r="AZ22">
            <v>9.0765541014426104E-2</v>
          </cell>
          <cell r="BA22">
            <v>9.0164048470757943E-2</v>
          </cell>
          <cell r="BB22">
            <v>8.9552721195780616E-2</v>
          </cell>
          <cell r="BC22">
            <v>9.0851105334565738E-2</v>
          </cell>
          <cell r="BD22">
            <v>9.0851068496704102E-2</v>
          </cell>
          <cell r="BE22">
            <v>9.0851068496704102E-2</v>
          </cell>
          <cell r="BF22">
            <v>9.0851068496704102E-2</v>
          </cell>
          <cell r="BG22">
            <v>9.0851068496704102E-2</v>
          </cell>
          <cell r="BH22">
            <v>9.0851068496704102E-2</v>
          </cell>
          <cell r="BI22">
            <v>9.0851068496704102E-2</v>
          </cell>
          <cell r="BJ22">
            <v>9.0851068496704102E-2</v>
          </cell>
        </row>
        <row r="23">
          <cell r="B23">
            <v>17</v>
          </cell>
          <cell r="C23" t="str">
            <v xml:space="preserve">Capital Contribuido </v>
          </cell>
          <cell r="P23">
            <v>3.4446607968687551E-2</v>
          </cell>
          <cell r="Q23">
            <v>3.4107176603783443E-2</v>
          </cell>
          <cell r="R23">
            <v>3.3806140136060245E-2</v>
          </cell>
          <cell r="S23">
            <v>3.3612524893393933E-2</v>
          </cell>
          <cell r="T23">
            <v>3.3259895806295292E-2</v>
          </cell>
          <cell r="U23">
            <v>3.2940255635972866E-2</v>
          </cell>
          <cell r="V23">
            <v>3.2622245039787452E-2</v>
          </cell>
          <cell r="W23">
            <v>3.2412728826166859E-2</v>
          </cell>
          <cell r="X23">
            <v>3.2148697457808025E-2</v>
          </cell>
          <cell r="Y23">
            <v>3.1845012496846466E-2</v>
          </cell>
          <cell r="Z23">
            <v>3.1711183344821585E-2</v>
          </cell>
          <cell r="AA23">
            <v>3.1620563609162676E-2</v>
          </cell>
          <cell r="AB23">
            <v>3.1551041686892371E-2</v>
          </cell>
          <cell r="AC23">
            <v>3.1483251176394701E-2</v>
          </cell>
          <cell r="AD23">
            <v>3.1516268156664758E-2</v>
          </cell>
          <cell r="AE23">
            <v>3.1502376414340082E-2</v>
          </cell>
          <cell r="AF23">
            <v>3.1575154811338914E-2</v>
          </cell>
          <cell r="AG23">
            <v>3.1548317130571067E-2</v>
          </cell>
          <cell r="AH23">
            <v>3.1527151446676241E-2</v>
          </cell>
          <cell r="AI23">
            <v>3.1371782235309807E-2</v>
          </cell>
          <cell r="AJ23">
            <v>3.1356867508406217E-2</v>
          </cell>
          <cell r="AK23">
            <v>3.1306936248126478E-2</v>
          </cell>
          <cell r="AL23">
            <v>3.1198573000685636E-2</v>
          </cell>
          <cell r="AM23">
            <v>3.0993270785066963E-2</v>
          </cell>
          <cell r="AN23">
            <v>3.0708206905538327E-2</v>
          </cell>
          <cell r="AO23">
            <v>3.0436096065262666E-2</v>
          </cell>
          <cell r="AP23">
            <v>3.0031402126239642E-2</v>
          </cell>
          <cell r="AQ23">
            <v>2.9592455867843315E-2</v>
          </cell>
          <cell r="AR23">
            <v>2.920541286588163E-2</v>
          </cell>
          <cell r="AS23">
            <v>2.8988605960065698E-2</v>
          </cell>
          <cell r="AT23">
            <v>2.8826936269120716E-2</v>
          </cell>
          <cell r="AU23">
            <v>2.8705389345699574E-2</v>
          </cell>
          <cell r="AV23">
            <v>2.8456957418834063E-2</v>
          </cell>
          <cell r="AW23">
            <v>2.8220044813610078E-2</v>
          </cell>
          <cell r="AX23">
            <v>2.8022370224640714E-2</v>
          </cell>
          <cell r="AY23">
            <v>2.7809725978236943E-2</v>
          </cell>
          <cell r="AZ23">
            <v>2.7614251921259218E-2</v>
          </cell>
          <cell r="BA23">
            <v>2.7235546743537637E-2</v>
          </cell>
          <cell r="BB23">
            <v>2.6945994074949603E-2</v>
          </cell>
          <cell r="BC23">
            <v>2.7435719673083003E-2</v>
          </cell>
          <cell r="BD23">
            <v>2.7435705065727234E-2</v>
          </cell>
          <cell r="BE23">
            <v>2.7435705065727234E-2</v>
          </cell>
          <cell r="BF23">
            <v>2.7435705065727234E-2</v>
          </cell>
          <cell r="BG23">
            <v>2.7435705065727234E-2</v>
          </cell>
          <cell r="BH23">
            <v>2.7435705065727234E-2</v>
          </cell>
          <cell r="BI23">
            <v>2.7435705065727234E-2</v>
          </cell>
          <cell r="BJ23">
            <v>2.7435705065727234E-2</v>
          </cell>
        </row>
        <row r="24">
          <cell r="B24">
            <v>18</v>
          </cell>
          <cell r="C24" t="str">
            <v>Capital Ganado</v>
          </cell>
          <cell r="P24">
            <v>6.2846774307517658E-2</v>
          </cell>
          <cell r="Q24">
            <v>6.2702685598958183E-2</v>
          </cell>
          <cell r="R24">
            <v>6.2665052261884693E-2</v>
          </cell>
          <cell r="S24">
            <v>6.2722380186747625E-2</v>
          </cell>
          <cell r="T24">
            <v>6.2417156245638726E-2</v>
          </cell>
          <cell r="U24">
            <v>6.214802738022198E-2</v>
          </cell>
          <cell r="V24">
            <v>6.1804265566332589E-2</v>
          </cell>
          <cell r="W24">
            <v>6.1841725744086112E-2</v>
          </cell>
          <cell r="X24">
            <v>6.1538425989188121E-2</v>
          </cell>
          <cell r="Y24">
            <v>6.1131773867625444E-2</v>
          </cell>
          <cell r="Z24">
            <v>6.1330351146874185E-2</v>
          </cell>
          <cell r="AA24">
            <v>6.1274725921795579E-2</v>
          </cell>
          <cell r="AB24">
            <v>6.175197637184008E-2</v>
          </cell>
          <cell r="AC24">
            <v>6.2374732052010086E-2</v>
          </cell>
          <cell r="AD24">
            <v>6.3220017368626855E-2</v>
          </cell>
          <cell r="AE24">
            <v>6.3954698719828437E-2</v>
          </cell>
          <cell r="AF24">
            <v>6.4469616635735513E-2</v>
          </cell>
          <cell r="AG24">
            <v>6.4993795292022399E-2</v>
          </cell>
          <cell r="AH24">
            <v>6.5493955679785512E-2</v>
          </cell>
          <cell r="AI24">
            <v>6.5373440061840968E-2</v>
          </cell>
          <cell r="AJ24">
            <v>6.5911131498247635E-2</v>
          </cell>
          <cell r="AK24">
            <v>6.633941645115804E-2</v>
          </cell>
          <cell r="AL24">
            <v>6.6673091895101108E-2</v>
          </cell>
          <cell r="AM24">
            <v>6.6792770426504069E-2</v>
          </cell>
          <cell r="AN24">
            <v>6.622031666143148E-2</v>
          </cell>
          <cell r="AO24">
            <v>6.5882027957733777E-2</v>
          </cell>
          <cell r="AP24">
            <v>6.5268214602253016E-2</v>
          </cell>
          <cell r="AQ24">
            <v>6.4552505090808787E-2</v>
          </cell>
          <cell r="AR24">
            <v>6.4195832113176768E-2</v>
          </cell>
          <cell r="AS24">
            <v>6.3921267414172325E-2</v>
          </cell>
          <cell r="AT24">
            <v>6.3692042871321158E-2</v>
          </cell>
          <cell r="AU24">
            <v>6.3884299284025753E-2</v>
          </cell>
          <cell r="AV24">
            <v>6.3656781658220113E-2</v>
          </cell>
          <cell r="AW24">
            <v>6.3387819420419114E-2</v>
          </cell>
          <cell r="AX24">
            <v>6.3075252218285374E-2</v>
          </cell>
          <cell r="AY24">
            <v>6.3164603656329393E-2</v>
          </cell>
          <cell r="AZ24">
            <v>6.315128909316689E-2</v>
          </cell>
          <cell r="BA24">
            <v>6.2928501727220296E-2</v>
          </cell>
          <cell r="BB24">
            <v>6.2606727120831013E-2</v>
          </cell>
          <cell r="BC24">
            <v>6.3415385661482748E-2</v>
          </cell>
          <cell r="BD24">
            <v>6.3415348529815674E-2</v>
          </cell>
          <cell r="BE24">
            <v>6.3415348529815674E-2</v>
          </cell>
          <cell r="BF24">
            <v>6.3415348529815674E-2</v>
          </cell>
          <cell r="BG24">
            <v>6.3415348529815674E-2</v>
          </cell>
          <cell r="BH24">
            <v>6.3415348529815674E-2</v>
          </cell>
          <cell r="BI24">
            <v>6.3415348529815674E-2</v>
          </cell>
          <cell r="BJ24">
            <v>6.3415348529815674E-2</v>
          </cell>
        </row>
        <row r="26">
          <cell r="B26" t="str">
            <v>Estado de Resultados (Acumulado)</v>
          </cell>
        </row>
        <row r="27">
          <cell r="B27">
            <v>19</v>
          </cell>
          <cell r="C27" t="str">
            <v>(+) Ingresos por Intereses</v>
          </cell>
          <cell r="P27">
            <v>7.1776120341336805E-2</v>
          </cell>
          <cell r="Q27">
            <v>7.5072549546426393E-2</v>
          </cell>
          <cell r="R27">
            <v>7.5821975792575394E-2</v>
          </cell>
          <cell r="S27">
            <v>7.6126739165463655E-2</v>
          </cell>
          <cell r="T27">
            <v>7.6089426934595833E-2</v>
          </cell>
          <cell r="U27">
            <v>7.6449903093765911E-2</v>
          </cell>
          <cell r="V27">
            <v>7.6409543560199689E-2</v>
          </cell>
          <cell r="W27">
            <v>7.6732598451184145E-2</v>
          </cell>
          <cell r="X27">
            <v>7.6801675664672289E-2</v>
          </cell>
          <cell r="Y27">
            <v>7.6873351636339751E-2</v>
          </cell>
          <cell r="Z27">
            <v>7.6983432264195739E-2</v>
          </cell>
          <cell r="AA27">
            <v>7.7280623937631174E-2</v>
          </cell>
          <cell r="AB27">
            <v>7.8139920904566909E-2</v>
          </cell>
          <cell r="AC27">
            <v>7.8477200427772356E-2</v>
          </cell>
          <cell r="AD27">
            <v>7.9067360328146694E-2</v>
          </cell>
          <cell r="AE27">
            <v>7.947190804250065E-2</v>
          </cell>
          <cell r="AF27">
            <v>8.0039260617766145E-2</v>
          </cell>
          <cell r="AG27">
            <v>8.0315183273947155E-2</v>
          </cell>
          <cell r="AH27">
            <v>8.0549981047870492E-2</v>
          </cell>
          <cell r="AI27">
            <v>8.0418823738359374E-2</v>
          </cell>
          <cell r="AJ27">
            <v>8.0598723038281431E-2</v>
          </cell>
          <cell r="AK27">
            <v>8.0622645980693783E-2</v>
          </cell>
          <cell r="AL27">
            <v>8.0441551584904195E-2</v>
          </cell>
          <cell r="AM27">
            <v>7.9986211204313332E-2</v>
          </cell>
          <cell r="AN27">
            <v>7.9313730757185216E-2</v>
          </cell>
          <cell r="AO27">
            <v>7.8668959491842008E-2</v>
          </cell>
          <cell r="AP27">
            <v>7.7701029307608735E-2</v>
          </cell>
          <cell r="AQ27">
            <v>7.6688946818072742E-2</v>
          </cell>
          <cell r="AR27">
            <v>7.586763788070898E-2</v>
          </cell>
          <cell r="AS27">
            <v>7.5349845345883598E-2</v>
          </cell>
          <cell r="AT27">
            <v>7.4986333915883691E-2</v>
          </cell>
          <cell r="AU27">
            <v>7.4715916020543865E-2</v>
          </cell>
          <cell r="AV27">
            <v>7.4116269901656595E-2</v>
          </cell>
          <cell r="AW27">
            <v>7.3589235503279671E-2</v>
          </cell>
          <cell r="AX27">
            <v>7.3202257121612879E-2</v>
          </cell>
          <cell r="AY27">
            <v>7.2825578990269313E-2</v>
          </cell>
          <cell r="AZ27">
            <v>7.252749409307957E-2</v>
          </cell>
          <cell r="BA27">
            <v>7.1810299508818523E-2</v>
          </cell>
          <cell r="BB27">
            <v>7.1321656823944757E-2</v>
          </cell>
          <cell r="BC27">
            <v>7.2892701665945289E-2</v>
          </cell>
          <cell r="BD27">
            <v>7.2892665863037109E-2</v>
          </cell>
          <cell r="BE27">
            <v>7.2892665863037109E-2</v>
          </cell>
          <cell r="BF27">
            <v>7.2892665863037109E-2</v>
          </cell>
          <cell r="BG27">
            <v>7.2892665863037109E-2</v>
          </cell>
          <cell r="BH27">
            <v>7.2892665863037109E-2</v>
          </cell>
          <cell r="BI27">
            <v>7.2892665863037109E-2</v>
          </cell>
          <cell r="BJ27">
            <v>7.2892665863037109E-2</v>
          </cell>
        </row>
        <row r="28">
          <cell r="B28">
            <v>20</v>
          </cell>
          <cell r="C28" t="str">
            <v xml:space="preserve">    Intereses de Disponibilidades</v>
          </cell>
          <cell r="P28">
            <v>2.6158467003649395E-3</v>
          </cell>
          <cell r="Q28">
            <v>2.7231196167556444E-3</v>
          </cell>
          <cell r="R28">
            <v>2.746437547979862E-3</v>
          </cell>
          <cell r="S28">
            <v>2.7429271374002566E-3</v>
          </cell>
          <cell r="T28">
            <v>2.7209125877165809E-3</v>
          </cell>
          <cell r="U28">
            <v>2.7094809692245563E-3</v>
          </cell>
          <cell r="V28">
            <v>2.6824060033196046E-3</v>
          </cell>
          <cell r="W28">
            <v>2.6688155389550639E-3</v>
          </cell>
          <cell r="X28">
            <v>2.6495224403908684E-3</v>
          </cell>
          <cell r="Y28">
            <v>2.6348376252564635E-3</v>
          </cell>
          <cell r="Z28">
            <v>2.6234580417234111E-3</v>
          </cell>
          <cell r="AA28">
            <v>2.6200630370132399E-3</v>
          </cell>
          <cell r="AB28">
            <v>2.6205225375368108E-3</v>
          </cell>
          <cell r="AC28">
            <v>2.6022228099970663E-3</v>
          </cell>
          <cell r="AD28">
            <v>2.5897750621685285E-3</v>
          </cell>
          <cell r="AE28">
            <v>2.5744131042253165E-3</v>
          </cell>
          <cell r="AF28">
            <v>2.5686946675560198E-3</v>
          </cell>
          <cell r="AG28">
            <v>2.5570023435334149E-3</v>
          </cell>
          <cell r="AH28">
            <v>2.5472114779667454E-3</v>
          </cell>
          <cell r="AI28">
            <v>2.525736715547866E-3</v>
          </cell>
          <cell r="AJ28">
            <v>2.5122036014942409E-3</v>
          </cell>
          <cell r="AK28">
            <v>2.4914442861256091E-3</v>
          </cell>
          <cell r="AL28">
            <v>2.4613401477962342E-3</v>
          </cell>
          <cell r="AM28">
            <v>2.4202683334617957E-3</v>
          </cell>
          <cell r="AN28">
            <v>2.3694036564669975E-3</v>
          </cell>
          <cell r="AO28">
            <v>2.3174051294179068E-3</v>
          </cell>
          <cell r="AP28">
            <v>2.2545740758259975E-3</v>
          </cell>
          <cell r="AQ28">
            <v>2.1903973616436219E-3</v>
          </cell>
          <cell r="AR28">
            <v>2.128091576392615E-3</v>
          </cell>
          <cell r="AS28">
            <v>2.0931894480198366E-3</v>
          </cell>
          <cell r="AT28">
            <v>2.0622618107128338E-3</v>
          </cell>
          <cell r="AU28">
            <v>2.0340703297501792E-3</v>
          </cell>
          <cell r="AV28">
            <v>1.9967315855647268E-3</v>
          </cell>
          <cell r="AW28">
            <v>1.9600414542706533E-3</v>
          </cell>
          <cell r="AX28">
            <v>1.9286462722423656E-3</v>
          </cell>
          <cell r="AY28">
            <v>1.8964042840532199E-3</v>
          </cell>
          <cell r="AZ28">
            <v>1.8677592093889715E-3</v>
          </cell>
          <cell r="BA28">
            <v>1.8280744531585195E-3</v>
          </cell>
          <cell r="BB28">
            <v>1.7972477830463117E-3</v>
          </cell>
          <cell r="BC28">
            <v>1.8165637259382301E-3</v>
          </cell>
          <cell r="BD28">
            <v>1.8165633082389832E-3</v>
          </cell>
          <cell r="BE28">
            <v>1.8165633082389832E-3</v>
          </cell>
          <cell r="BF28">
            <v>1.8165633082389832E-3</v>
          </cell>
          <cell r="BG28">
            <v>1.8165633082389832E-3</v>
          </cell>
          <cell r="BH28">
            <v>1.8165633082389832E-3</v>
          </cell>
          <cell r="BI28">
            <v>1.8165633082389832E-3</v>
          </cell>
          <cell r="BJ28">
            <v>1.8165633082389832E-3</v>
          </cell>
        </row>
        <row r="29">
          <cell r="B29">
            <v>21</v>
          </cell>
          <cell r="C29" t="str">
            <v xml:space="preserve">    Intereses de Cuentas de Margen</v>
          </cell>
          <cell r="P29">
            <v>7.5765977668441922E-5</v>
          </cell>
          <cell r="Q29">
            <v>7.9751717835303327E-5</v>
          </cell>
          <cell r="R29">
            <v>8.1847174879557251E-5</v>
          </cell>
          <cell r="S29">
            <v>8.3726873749205073E-5</v>
          </cell>
          <cell r="T29">
            <v>8.5314184775726271E-5</v>
          </cell>
          <cell r="U29">
            <v>8.7350828247227132E-5</v>
          </cell>
          <cell r="V29">
            <v>8.9088578148122162E-5</v>
          </cell>
          <cell r="W29">
            <v>9.1290837974931878E-5</v>
          </cell>
          <cell r="X29">
            <v>9.2530095424376649E-5</v>
          </cell>
          <cell r="Y29">
            <v>9.3747054625993164E-5</v>
          </cell>
          <cell r="Z29">
            <v>9.5054573982467609E-5</v>
          </cell>
          <cell r="AA29">
            <v>9.6575554695394315E-5</v>
          </cell>
          <cell r="AB29">
            <v>9.9854384523996882E-5</v>
          </cell>
          <cell r="AC29">
            <v>1.0237283914267652E-4</v>
          </cell>
          <cell r="AD29">
            <v>1.045121349294896E-4</v>
          </cell>
          <cell r="AE29">
            <v>1.0592607230933153E-4</v>
          </cell>
          <cell r="AF29">
            <v>1.071388333067557E-4</v>
          </cell>
          <cell r="AG29">
            <v>1.0757356933331357E-4</v>
          </cell>
          <cell r="AH29">
            <v>1.0731636337582399E-4</v>
          </cell>
          <cell r="AI29">
            <v>1.0617057794560478E-4</v>
          </cell>
          <cell r="AJ29">
            <v>1.0563818355939843E-4</v>
          </cell>
          <cell r="AK29">
            <v>1.0457967045361372E-4</v>
          </cell>
          <cell r="AL29">
            <v>1.029688140801345E-4</v>
          </cell>
          <cell r="AM29">
            <v>1.0097954607199796E-4</v>
          </cell>
          <cell r="AN29">
            <v>9.9036100558867499E-5</v>
          </cell>
          <cell r="AO29">
            <v>9.7450745306270419E-5</v>
          </cell>
          <cell r="AP29">
            <v>9.6099991421028067E-5</v>
          </cell>
          <cell r="AQ29">
            <v>9.4999899766836859E-5</v>
          </cell>
          <cell r="AR29">
            <v>9.4076289888775174E-5</v>
          </cell>
          <cell r="AS29">
            <v>9.3287690976534199E-5</v>
          </cell>
          <cell r="AT29">
            <v>9.2973599467825876E-5</v>
          </cell>
          <cell r="AU29">
            <v>9.2975418119809958E-5</v>
          </cell>
          <cell r="AV29">
            <v>9.2590417586603865E-5</v>
          </cell>
          <cell r="AW29">
            <v>9.2675115788815062E-5</v>
          </cell>
          <cell r="AX29">
            <v>9.3321053242707345E-5</v>
          </cell>
          <cell r="AY29">
            <v>9.4098238603258847E-5</v>
          </cell>
          <cell r="AZ29">
            <v>9.4675150890546759E-5</v>
          </cell>
          <cell r="BA29">
            <v>9.4588651055677207E-5</v>
          </cell>
          <cell r="BB29">
            <v>9.4132680690058788E-5</v>
          </cell>
          <cell r="BC29">
            <v>9.5133242314160719E-5</v>
          </cell>
          <cell r="BD29">
            <v>9.5133204013109207E-5</v>
          </cell>
          <cell r="BE29">
            <v>9.5133204013109207E-5</v>
          </cell>
          <cell r="BF29">
            <v>9.5133204013109207E-5</v>
          </cell>
          <cell r="BG29">
            <v>9.5133204013109207E-5</v>
          </cell>
          <cell r="BH29">
            <v>9.5133204013109207E-5</v>
          </cell>
          <cell r="BI29">
            <v>9.5133204013109207E-5</v>
          </cell>
          <cell r="BJ29">
            <v>9.5133204013109207E-5</v>
          </cell>
        </row>
        <row r="30">
          <cell r="B30">
            <v>22</v>
          </cell>
          <cell r="C30" t="str">
            <v xml:space="preserve">    Intereses de Inversiones en Valores</v>
          </cell>
          <cell r="P30">
            <v>1.3247295991236207E-2</v>
          </cell>
          <cell r="Q30">
            <v>1.379032937334403E-2</v>
          </cell>
          <cell r="R30">
            <v>1.3889312494461419E-2</v>
          </cell>
          <cell r="S30">
            <v>1.3947006874021957E-2</v>
          </cell>
          <cell r="T30">
            <v>1.3941396228846284E-2</v>
          </cell>
          <cell r="U30">
            <v>1.3994518528787315E-2</v>
          </cell>
          <cell r="V30">
            <v>1.3981269967539579E-2</v>
          </cell>
          <cell r="W30">
            <v>1.4038200968077378E-2</v>
          </cell>
          <cell r="X30">
            <v>1.405591314504618E-2</v>
          </cell>
          <cell r="Y30">
            <v>1.4084767247015675E-2</v>
          </cell>
          <cell r="Z30">
            <v>1.4122766623210232E-2</v>
          </cell>
          <cell r="AA30">
            <v>1.4195689863143393E-2</v>
          </cell>
          <cell r="AB30">
            <v>1.4360745108018977E-2</v>
          </cell>
          <cell r="AC30">
            <v>1.4441317015239694E-2</v>
          </cell>
          <cell r="AD30">
            <v>1.4563738125490111E-2</v>
          </cell>
          <cell r="AE30">
            <v>1.4625386802645938E-2</v>
          </cell>
          <cell r="AF30">
            <v>1.4696594273962455E-2</v>
          </cell>
          <cell r="AG30">
            <v>1.4712664384425886E-2</v>
          </cell>
          <cell r="AH30">
            <v>1.4703263367724937E-2</v>
          </cell>
          <cell r="AI30">
            <v>1.4628942682608684E-2</v>
          </cell>
          <cell r="AJ30">
            <v>1.4590423869359707E-2</v>
          </cell>
          <cell r="AK30">
            <v>1.4506344853346826E-2</v>
          </cell>
          <cell r="AL30">
            <v>1.4372928101759073E-2</v>
          </cell>
          <cell r="AM30">
            <v>1.4182393812814465E-2</v>
          </cell>
          <cell r="AN30">
            <v>1.3959418219005322E-2</v>
          </cell>
          <cell r="AO30">
            <v>1.3743500591995564E-2</v>
          </cell>
          <cell r="AP30">
            <v>1.3497914335480775E-2</v>
          </cell>
          <cell r="AQ30">
            <v>1.3282727795852286E-2</v>
          </cell>
          <cell r="AR30">
            <v>1.31360638103764E-2</v>
          </cell>
          <cell r="AS30">
            <v>1.3016344942769381E-2</v>
          </cell>
          <cell r="AT30">
            <v>1.2939082797082136E-2</v>
          </cell>
          <cell r="AU30">
            <v>1.287177313559716E-2</v>
          </cell>
          <cell r="AV30">
            <v>1.2763821677320694E-2</v>
          </cell>
          <cell r="AW30">
            <v>1.2682152492282713E-2</v>
          </cell>
          <cell r="AX30">
            <v>1.2645551346646041E-2</v>
          </cell>
          <cell r="AY30">
            <v>1.2632374808960673E-2</v>
          </cell>
          <cell r="AZ30">
            <v>1.2652405560192467E-2</v>
          </cell>
          <cell r="BA30">
            <v>1.263346937426218E-2</v>
          </cell>
          <cell r="BB30">
            <v>1.2645555570631389E-2</v>
          </cell>
          <cell r="BC30">
            <v>1.3013475478231163E-2</v>
          </cell>
          <cell r="BD30">
            <v>1.3013474643230438E-2</v>
          </cell>
          <cell r="BE30">
            <v>1.3013474643230438E-2</v>
          </cell>
          <cell r="BF30">
            <v>1.3013474643230438E-2</v>
          </cell>
          <cell r="BG30">
            <v>1.3013474643230438E-2</v>
          </cell>
          <cell r="BH30">
            <v>1.3013474643230438E-2</v>
          </cell>
          <cell r="BI30">
            <v>1.3013474643230438E-2</v>
          </cell>
          <cell r="BJ30">
            <v>1.3013474643230438E-2</v>
          </cell>
        </row>
        <row r="31">
          <cell r="B31">
            <v>23</v>
          </cell>
          <cell r="C31" t="str">
            <v xml:space="preserve">    Intereses de Operaciones de Reporto</v>
          </cell>
          <cell r="P31">
            <v>1.1114775286825637E-3</v>
          </cell>
          <cell r="Q31">
            <v>1.1316333787943118E-3</v>
          </cell>
          <cell r="R31">
            <v>1.1113471762829099E-3</v>
          </cell>
          <cell r="S31">
            <v>1.0916442856586713E-3</v>
          </cell>
          <cell r="T31">
            <v>1.0790788423645291E-3</v>
          </cell>
          <cell r="U31">
            <v>1.0671223817240551E-3</v>
          </cell>
          <cell r="V31">
            <v>1.0446839530061007E-3</v>
          </cell>
          <cell r="W31">
            <v>1.0248510854772379E-3</v>
          </cell>
          <cell r="X31">
            <v>1.002961916288916E-3</v>
          </cell>
          <cell r="Y31">
            <v>9.8580944913802325E-4</v>
          </cell>
          <cell r="Z31">
            <v>9.7397290063690287E-4</v>
          </cell>
          <cell r="AA31">
            <v>9.6690742759809759E-4</v>
          </cell>
          <cell r="AB31">
            <v>9.5312243740952303E-4</v>
          </cell>
          <cell r="AC31">
            <v>9.4127246793621825E-4</v>
          </cell>
          <cell r="AD31">
            <v>9.422601298729403E-4</v>
          </cell>
          <cell r="AE31">
            <v>9.4230238243434375E-4</v>
          </cell>
          <cell r="AF31">
            <v>9.4139970223451142E-4</v>
          </cell>
          <cell r="AG31">
            <v>9.4457963405763232E-4</v>
          </cell>
          <cell r="AH31">
            <v>9.5653275685787483E-4</v>
          </cell>
          <cell r="AI31">
            <v>9.6876523402936664E-4</v>
          </cell>
          <cell r="AJ31">
            <v>9.8927031054543723E-4</v>
          </cell>
          <cell r="AK31">
            <v>1.0066786858217924E-3</v>
          </cell>
          <cell r="AL31">
            <v>1.015062851588814E-3</v>
          </cell>
          <cell r="AM31">
            <v>1.012923982586397E-3</v>
          </cell>
          <cell r="AN31">
            <v>1.000515330257024E-3</v>
          </cell>
          <cell r="AO31">
            <v>9.7572788999315742E-4</v>
          </cell>
          <cell r="AP31">
            <v>9.3449393902468364E-4</v>
          </cell>
          <cell r="AQ31">
            <v>8.8906279210304486E-4</v>
          </cell>
          <cell r="AR31">
            <v>8.4342801809748848E-4</v>
          </cell>
          <cell r="AS31">
            <v>8.2505790516097484E-4</v>
          </cell>
          <cell r="AT31">
            <v>8.0221461024694422E-4</v>
          </cell>
          <cell r="AU31">
            <v>7.765928181818158E-4</v>
          </cell>
          <cell r="AV31">
            <v>7.3942823533264441E-4</v>
          </cell>
          <cell r="AW31">
            <v>6.9644116208070097E-4</v>
          </cell>
          <cell r="AX31">
            <v>6.5314512162249164E-4</v>
          </cell>
          <cell r="AY31">
            <v>6.1106998671854183E-4</v>
          </cell>
          <cell r="AZ31">
            <v>5.6454902878137834E-4</v>
          </cell>
          <cell r="BA31">
            <v>5.1535193435517043E-4</v>
          </cell>
          <cell r="BB31">
            <v>4.7911825009321301E-4</v>
          </cell>
          <cell r="BC31">
            <v>4.7036761872329625E-4</v>
          </cell>
          <cell r="BD31">
            <v>4.7036749310791492E-4</v>
          </cell>
          <cell r="BE31">
            <v>4.7036749310791492E-4</v>
          </cell>
          <cell r="BF31">
            <v>4.7036749310791492E-4</v>
          </cell>
          <cell r="BG31">
            <v>4.7036749310791492E-4</v>
          </cell>
          <cell r="BH31">
            <v>4.7036749310791492E-4</v>
          </cell>
          <cell r="BI31">
            <v>4.7036749310791492E-4</v>
          </cell>
          <cell r="BJ31">
            <v>4.7036749310791492E-4</v>
          </cell>
        </row>
        <row r="32">
          <cell r="B32">
            <v>24</v>
          </cell>
          <cell r="C32" t="str">
            <v xml:space="preserve">    Intereses de Cartera de Crédito Vigente</v>
          </cell>
          <cell r="P32">
            <v>5.1824139665908313E-2</v>
          </cell>
          <cell r="Q32">
            <v>5.4310659833693584E-2</v>
          </cell>
          <cell r="R32">
            <v>5.4954509784387574E-2</v>
          </cell>
          <cell r="S32">
            <v>5.5228371550085351E-2</v>
          </cell>
          <cell r="T32">
            <v>5.5241827805813548E-2</v>
          </cell>
          <cell r="U32">
            <v>5.5556315980614744E-2</v>
          </cell>
          <cell r="V32">
            <v>5.5578939759894141E-2</v>
          </cell>
          <cell r="W32">
            <v>5.5872018578483361E-2</v>
          </cell>
          <cell r="X32">
            <v>5.5967382341721127E-2</v>
          </cell>
          <cell r="Y32">
            <v>5.6049085551651431E-2</v>
          </cell>
          <cell r="Z32">
            <v>5.6152207364139069E-2</v>
          </cell>
          <cell r="AA32">
            <v>5.6398234464160125E-2</v>
          </cell>
          <cell r="AB32">
            <v>5.7108858445866939E-2</v>
          </cell>
          <cell r="AC32">
            <v>5.742351502671255E-2</v>
          </cell>
          <cell r="AD32">
            <v>5.7912261565536881E-2</v>
          </cell>
          <cell r="AE32">
            <v>5.8284820447698553E-2</v>
          </cell>
          <cell r="AF32">
            <v>5.8803043550170853E-2</v>
          </cell>
          <cell r="AG32">
            <v>5.9102994833217244E-2</v>
          </cell>
          <cell r="AH32">
            <v>5.9383531451530781E-2</v>
          </cell>
          <cell r="AI32">
            <v>5.9388899350784556E-2</v>
          </cell>
          <cell r="AJ32">
            <v>5.9643541648666393E-2</v>
          </cell>
          <cell r="AK32">
            <v>5.980017561396616E-2</v>
          </cell>
          <cell r="AL32">
            <v>5.9826362105004471E-2</v>
          </cell>
          <cell r="AM32">
            <v>5.9656642929269747E-2</v>
          </cell>
          <cell r="AN32">
            <v>5.9320008361705832E-2</v>
          </cell>
          <cell r="AO32">
            <v>5.9015364174856887E-2</v>
          </cell>
          <cell r="AP32">
            <v>5.8458369843748387E-2</v>
          </cell>
          <cell r="AQ32">
            <v>5.7838516273357232E-2</v>
          </cell>
          <cell r="AR32">
            <v>5.7325053353961201E-2</v>
          </cell>
          <cell r="AS32">
            <v>5.7015678908759734E-2</v>
          </cell>
          <cell r="AT32">
            <v>5.6809134614102398E-2</v>
          </cell>
          <cell r="AU32">
            <v>5.667815122681899E-2</v>
          </cell>
          <cell r="AV32">
            <v>5.6289670127395691E-2</v>
          </cell>
          <cell r="AW32">
            <v>5.5950476999220608E-2</v>
          </cell>
          <cell r="AX32">
            <v>5.5692612602178192E-2</v>
          </cell>
          <cell r="AY32">
            <v>5.5417554631498812E-2</v>
          </cell>
          <cell r="AZ32">
            <v>5.5193940130467758E-2</v>
          </cell>
          <cell r="BA32">
            <v>5.4619477264144067E-2</v>
          </cell>
          <cell r="BB32">
            <v>5.4217597807033155E-2</v>
          </cell>
          <cell r="BC32">
            <v>5.5352775025641628E-2</v>
          </cell>
          <cell r="BD32">
            <v>5.5352747440338135E-2</v>
          </cell>
          <cell r="BE32">
            <v>5.5352747440338135E-2</v>
          </cell>
          <cell r="BF32">
            <v>5.5352747440338135E-2</v>
          </cell>
          <cell r="BG32">
            <v>5.5352747440338135E-2</v>
          </cell>
          <cell r="BH32">
            <v>5.5352747440338135E-2</v>
          </cell>
          <cell r="BI32">
            <v>5.5352747440338135E-2</v>
          </cell>
          <cell r="BJ32">
            <v>5.5352747440338135E-2</v>
          </cell>
        </row>
        <row r="33">
          <cell r="B33">
            <v>25</v>
          </cell>
          <cell r="C33" t="str">
            <v xml:space="preserve">    Intereses de Cartera de Crédito Vencida</v>
          </cell>
          <cell r="P33">
            <v>3.0224511421870061E-4</v>
          </cell>
          <cell r="Q33">
            <v>3.1616717718176666E-4</v>
          </cell>
          <cell r="R33">
            <v>3.1851556054571391E-4</v>
          </cell>
          <cell r="S33">
            <v>3.1884753217069296E-4</v>
          </cell>
          <cell r="T33">
            <v>3.1795215266624752E-4</v>
          </cell>
          <cell r="U33">
            <v>3.1906936973342227E-4</v>
          </cell>
          <cell r="V33">
            <v>3.1719211214770968E-4</v>
          </cell>
          <cell r="W33">
            <v>3.1637241056977543E-4</v>
          </cell>
          <cell r="X33">
            <v>3.1565616287697047E-4</v>
          </cell>
          <cell r="Y33">
            <v>3.1455765875443341E-4</v>
          </cell>
          <cell r="Z33">
            <v>3.1426197144252623E-4</v>
          </cell>
          <cell r="AA33">
            <v>3.1372393757551339E-4</v>
          </cell>
          <cell r="AB33">
            <v>3.1453100884082792E-4</v>
          </cell>
          <cell r="AC33">
            <v>3.1333028556215461E-4</v>
          </cell>
          <cell r="AD33">
            <v>3.1325100476419941E-4</v>
          </cell>
          <cell r="AE33">
            <v>3.123764791062852E-4</v>
          </cell>
          <cell r="AF33">
            <v>3.1189343035148415E-4</v>
          </cell>
          <cell r="AG33">
            <v>3.094317705195866E-4</v>
          </cell>
          <cell r="AH33">
            <v>3.0742296238943947E-4</v>
          </cell>
          <cell r="AI33">
            <v>3.0408607018078226E-4</v>
          </cell>
          <cell r="AJ33">
            <v>3.004332433215096E-4</v>
          </cell>
          <cell r="AK33">
            <v>2.967714567473585E-4</v>
          </cell>
          <cell r="AL33">
            <v>2.9124945413481969E-4</v>
          </cell>
          <cell r="AM33">
            <v>2.8544406577135281E-4</v>
          </cell>
          <cell r="AN33">
            <v>2.7867086704022907E-4</v>
          </cell>
          <cell r="AO33">
            <v>2.7066983484615338E-4</v>
          </cell>
          <cell r="AP33">
            <v>2.6115151918154768E-4</v>
          </cell>
          <cell r="AQ33">
            <v>2.5168811516396064E-4</v>
          </cell>
          <cell r="AR33">
            <v>2.4265971100276482E-4</v>
          </cell>
          <cell r="AS33">
            <v>2.3789099954060479E-4</v>
          </cell>
          <cell r="AT33">
            <v>2.3349781258749836E-4</v>
          </cell>
          <cell r="AU33">
            <v>2.2937625920607061E-4</v>
          </cell>
          <cell r="AV33">
            <v>2.2478675922892199E-4</v>
          </cell>
          <cell r="AW33">
            <v>2.1965205586708413E-4</v>
          </cell>
          <cell r="AX33">
            <v>2.1542055401610008E-4</v>
          </cell>
          <cell r="AY33">
            <v>2.1087648388396643E-4</v>
          </cell>
          <cell r="AZ33">
            <v>2.0593270869771047E-4</v>
          </cell>
          <cell r="BA33">
            <v>2.0135422010633227E-4</v>
          </cell>
          <cell r="BB33">
            <v>1.9801074529805963E-4</v>
          </cell>
          <cell r="BC33">
            <v>2.0023319965650446E-4</v>
          </cell>
          <cell r="BD33">
            <v>2.0023318938910961E-4</v>
          </cell>
          <cell r="BE33">
            <v>2.0023318938910961E-4</v>
          </cell>
          <cell r="BF33">
            <v>2.0023318938910961E-4</v>
          </cell>
          <cell r="BG33">
            <v>2.0023318938910961E-4</v>
          </cell>
          <cell r="BH33">
            <v>2.0023318938910961E-4</v>
          </cell>
          <cell r="BI33">
            <v>2.0023318938910961E-4</v>
          </cell>
          <cell r="BJ33">
            <v>2.0023318938910961E-4</v>
          </cell>
        </row>
        <row r="34">
          <cell r="B34">
            <v>26</v>
          </cell>
          <cell r="C34" t="str">
            <v xml:space="preserve">    Comisiones por el Otorgamiento del Crédito</v>
          </cell>
          <cell r="P34">
            <v>7.9449675041058491E-4</v>
          </cell>
          <cell r="Q34">
            <v>8.3116997690187958E-4</v>
          </cell>
          <cell r="R34">
            <v>8.2889580821126176E-4</v>
          </cell>
          <cell r="S34">
            <v>8.2748621695850129E-4</v>
          </cell>
          <cell r="T34">
            <v>8.2099929801699822E-4</v>
          </cell>
          <cell r="U34">
            <v>8.1800639807223655E-4</v>
          </cell>
          <cell r="V34">
            <v>8.1241313204320092E-4</v>
          </cell>
          <cell r="W34">
            <v>8.1101798543686864E-4</v>
          </cell>
          <cell r="X34">
            <v>8.0573890484635416E-4</v>
          </cell>
          <cell r="Y34">
            <v>7.9862466670071878E-4</v>
          </cell>
          <cell r="Z34">
            <v>7.9594733352593634E-4</v>
          </cell>
          <cell r="AA34">
            <v>7.9153306155552812E-4</v>
          </cell>
          <cell r="AB34">
            <v>7.8839184509887396E-4</v>
          </cell>
          <cell r="AC34">
            <v>7.7797200214554073E-4</v>
          </cell>
          <cell r="AD34">
            <v>7.735459763416855E-4</v>
          </cell>
          <cell r="AE34">
            <v>7.666926147429071E-4</v>
          </cell>
          <cell r="AF34">
            <v>7.6189439391573059E-4</v>
          </cell>
          <cell r="AG34">
            <v>7.5853778415088191E-4</v>
          </cell>
          <cell r="AH34">
            <v>7.5569790117266486E-4</v>
          </cell>
          <cell r="AI34">
            <v>7.4975108039775486E-4</v>
          </cell>
          <cell r="AJ34">
            <v>7.499291139740743E-4</v>
          </cell>
          <cell r="AK34">
            <v>7.5128887746843528E-4</v>
          </cell>
          <cell r="AL34">
            <v>7.4835687619063777E-4</v>
          </cell>
          <cell r="AM34">
            <v>7.4809341877454534E-4</v>
          </cell>
          <cell r="AN34">
            <v>7.461731677772767E-4</v>
          </cell>
          <cell r="AO34">
            <v>7.4753719032625134E-4</v>
          </cell>
          <cell r="AP34">
            <v>7.455701068634856E-4</v>
          </cell>
          <cell r="AQ34">
            <v>7.4337901297684254E-4</v>
          </cell>
          <cell r="AR34">
            <v>7.4454747653625731E-4</v>
          </cell>
          <cell r="AS34">
            <v>7.4289155793316741E-4</v>
          </cell>
          <cell r="AT34">
            <v>7.4270321971344573E-4</v>
          </cell>
          <cell r="AU34">
            <v>7.4412689858231512E-4</v>
          </cell>
          <cell r="AV34">
            <v>7.4143742802534548E-4</v>
          </cell>
          <cell r="AW34">
            <v>7.4008367698291872E-4</v>
          </cell>
          <cell r="AX34">
            <v>7.4109929207264835E-4</v>
          </cell>
          <cell r="AY34">
            <v>7.4135623430959211E-4</v>
          </cell>
          <cell r="AZ34">
            <v>7.432555076461125E-4</v>
          </cell>
          <cell r="BA34">
            <v>7.3794955734785884E-4</v>
          </cell>
          <cell r="BB34">
            <v>7.3310925620650243E-4</v>
          </cell>
          <cell r="BC34">
            <v>7.514945350378452E-4</v>
          </cell>
          <cell r="BD34">
            <v>7.5149443000555038E-4</v>
          </cell>
          <cell r="BE34">
            <v>7.5149443000555038E-4</v>
          </cell>
          <cell r="BF34">
            <v>7.5149443000555038E-4</v>
          </cell>
          <cell r="BG34">
            <v>7.5149443000555038E-4</v>
          </cell>
          <cell r="BH34">
            <v>7.5149443000555038E-4</v>
          </cell>
          <cell r="BI34">
            <v>7.5149443000555038E-4</v>
          </cell>
          <cell r="BJ34">
            <v>7.5149443000555038E-4</v>
          </cell>
        </row>
        <row r="35">
          <cell r="B35">
            <v>27</v>
          </cell>
          <cell r="C35" t="str">
            <v>Utilidad por valoración</v>
          </cell>
          <cell r="P35">
            <v>1.6137171113625051E-3</v>
          </cell>
          <cell r="Q35">
            <v>1.695712055151822E-3</v>
          </cell>
          <cell r="R35">
            <v>1.6901246722259339E-3</v>
          </cell>
          <cell r="S35">
            <v>1.6775466456495952E-3</v>
          </cell>
          <cell r="T35">
            <v>1.6602716124556945E-3</v>
          </cell>
          <cell r="U35">
            <v>1.6673967877295004E-3</v>
          </cell>
          <cell r="V35">
            <v>1.6673176999093657E-3</v>
          </cell>
          <cell r="W35">
            <v>1.6710849674302023E-3</v>
          </cell>
          <cell r="X35">
            <v>1.6710526526752009E-3</v>
          </cell>
          <cell r="Y35">
            <v>1.6688064663623089E-3</v>
          </cell>
          <cell r="Z35">
            <v>1.661546601027541E-3</v>
          </cell>
          <cell r="AA35">
            <v>1.6512136095123717E-3</v>
          </cell>
          <cell r="AB35">
            <v>1.6395831422566811E-3</v>
          </cell>
          <cell r="AC35">
            <v>1.6125921635473212E-3</v>
          </cell>
          <cell r="AD35">
            <v>1.5986847581593623E-3</v>
          </cell>
          <cell r="AE35">
            <v>1.5882161535800913E-3</v>
          </cell>
          <cell r="AF35">
            <v>1.5817757106467061E-3</v>
          </cell>
          <cell r="AG35">
            <v>1.560911009569456E-3</v>
          </cell>
          <cell r="AH35">
            <v>1.532385002476853E-3</v>
          </cell>
          <cell r="AI35">
            <v>1.493856867472574E-3</v>
          </cell>
          <cell r="AJ35">
            <v>1.4575404801574312E-3</v>
          </cell>
          <cell r="AK35">
            <v>1.4187120563816111E-3</v>
          </cell>
          <cell r="AL35">
            <v>1.3787304585201159E-3</v>
          </cell>
          <cell r="AM35">
            <v>1.3379651000727203E-3</v>
          </cell>
          <cell r="AN35">
            <v>1.3026229005261901E-3</v>
          </cell>
          <cell r="AO35">
            <v>1.2681306758803876E-3</v>
          </cell>
          <cell r="AP35">
            <v>1.2248827116663715E-3</v>
          </cell>
          <cell r="AQ35">
            <v>1.1736654352019831E-3</v>
          </cell>
          <cell r="AR35">
            <v>1.1255083722219424E-3</v>
          </cell>
          <cell r="AS35">
            <v>1.0957685650447079E-3</v>
          </cell>
          <cell r="AT35">
            <v>1.0728923127614461E-3</v>
          </cell>
          <cell r="AU35">
            <v>1.0548672119544164E-3</v>
          </cell>
          <cell r="AV35">
            <v>1.0323509275920345E-3</v>
          </cell>
          <cell r="AW35">
            <v>1.0108796737856908E-3</v>
          </cell>
          <cell r="AX35">
            <v>9.9449815719298597E-4</v>
          </cell>
          <cell r="AY35">
            <v>9.8372450833623015E-4</v>
          </cell>
          <cell r="AZ35">
            <v>9.6714435798632599E-4</v>
          </cell>
          <cell r="BA35">
            <v>9.4288962442203668E-4</v>
          </cell>
          <cell r="BB35">
            <v>9.1779170105782664E-4</v>
          </cell>
          <cell r="BC35">
            <v>9.3600140871898671E-4</v>
          </cell>
          <cell r="BD35">
            <v>9.3600107356905937E-4</v>
          </cell>
          <cell r="BE35">
            <v>9.3600107356905937E-4</v>
          </cell>
          <cell r="BF35">
            <v>9.3600107356905937E-4</v>
          </cell>
          <cell r="BG35">
            <v>9.3600107356905937E-4</v>
          </cell>
          <cell r="BH35">
            <v>9.3600107356905937E-4</v>
          </cell>
          <cell r="BI35">
            <v>9.3600107356905937E-4</v>
          </cell>
          <cell r="BJ35">
            <v>9.3600107356905937E-4</v>
          </cell>
        </row>
        <row r="36">
          <cell r="B36">
            <v>28</v>
          </cell>
          <cell r="C36" t="str">
            <v>Otros ingresos por intereses</v>
          </cell>
          <cell r="P36">
            <v>1.911355014845632E-4</v>
          </cell>
          <cell r="Q36">
            <v>1.9400641676806942E-4</v>
          </cell>
          <cell r="R36">
            <v>2.0098557360116506E-4</v>
          </cell>
          <cell r="S36">
            <v>2.0918204976942074E-4</v>
          </cell>
          <cell r="T36">
            <v>2.2167422194021343E-4</v>
          </cell>
          <cell r="U36">
            <v>2.3064184963284763E-4</v>
          </cell>
          <cell r="V36">
            <v>2.3623235419186839E-4</v>
          </cell>
          <cell r="W36">
            <v>2.3894607877933226E-4</v>
          </cell>
          <cell r="X36">
            <v>2.4091800540231072E-4</v>
          </cell>
          <cell r="Y36">
            <v>2.4311591683470082E-4</v>
          </cell>
          <cell r="Z36">
            <v>2.4421685450765925E-4</v>
          </cell>
          <cell r="AA36">
            <v>2.4668298237751481E-4</v>
          </cell>
          <cell r="AB36">
            <v>2.5431199501428642E-4</v>
          </cell>
          <cell r="AC36">
            <v>2.62605817489139E-4</v>
          </cell>
          <cell r="AD36">
            <v>2.693315708834888E-4</v>
          </cell>
          <cell r="AE36">
            <v>2.7177398575788119E-4</v>
          </cell>
          <cell r="AF36">
            <v>2.6682605562162179E-4</v>
          </cell>
          <cell r="AG36">
            <v>2.6148794513972947E-4</v>
          </cell>
          <cell r="AH36">
            <v>2.5661976437536262E-4</v>
          </cell>
          <cell r="AI36">
            <v>2.5261515939220335E-4</v>
          </cell>
          <cell r="AJ36">
            <v>2.4974258720323895E-4</v>
          </cell>
          <cell r="AK36">
            <v>2.4665048038239196E-4</v>
          </cell>
          <cell r="AL36">
            <v>2.4455277582989944E-4</v>
          </cell>
          <cell r="AM36">
            <v>2.415000154903167E-4</v>
          </cell>
          <cell r="AN36">
            <v>2.3788215384748829E-4</v>
          </cell>
          <cell r="AO36">
            <v>2.3317325921943383E-4</v>
          </cell>
          <cell r="AP36">
            <v>2.2797278439643391E-4</v>
          </cell>
          <cell r="AQ36">
            <v>2.2451013200694428E-4</v>
          </cell>
          <cell r="AR36">
            <v>2.2820927223154454E-4</v>
          </cell>
          <cell r="AS36">
            <v>2.2973532767865671E-4</v>
          </cell>
          <cell r="AT36">
            <v>2.3157313920916327E-4</v>
          </cell>
          <cell r="AU36">
            <v>2.3398272233310727E-4</v>
          </cell>
          <cell r="AV36">
            <v>2.3545274360992497E-4</v>
          </cell>
          <cell r="AW36">
            <v>2.3683287300047876E-4</v>
          </cell>
          <cell r="AX36">
            <v>2.3796272239933643E-4</v>
          </cell>
          <cell r="AY36">
            <v>2.3811981390501707E-4</v>
          </cell>
          <cell r="AZ36">
            <v>2.3783243902830099E-4</v>
          </cell>
          <cell r="BA36">
            <v>2.3714442996668376E-4</v>
          </cell>
          <cell r="BB36">
            <v>2.39093029888248E-4</v>
          </cell>
          <cell r="BC36">
            <v>2.5665743168347551E-4</v>
          </cell>
          <cell r="BD36">
            <v>2.5665736757218838E-4</v>
          </cell>
          <cell r="BE36">
            <v>2.5665736757218838E-4</v>
          </cell>
          <cell r="BF36">
            <v>2.5665736757218838E-4</v>
          </cell>
          <cell r="BG36">
            <v>2.5665736757218838E-4</v>
          </cell>
          <cell r="BH36">
            <v>2.5665736757218838E-4</v>
          </cell>
          <cell r="BI36">
            <v>2.5665736757218838E-4</v>
          </cell>
          <cell r="BJ36">
            <v>2.5665736757218838E-4</v>
          </cell>
        </row>
        <row r="37">
          <cell r="B37">
            <v>29</v>
          </cell>
          <cell r="C37" t="str">
            <v>(-) Gastos por Intereses</v>
          </cell>
          <cell r="P37">
            <v>2.3684552192358335E-2</v>
          </cell>
          <cell r="Q37">
            <v>2.4690911396809369E-2</v>
          </cell>
          <cell r="R37">
            <v>2.4848422074923018E-2</v>
          </cell>
          <cell r="S37">
            <v>2.4857048244452503E-2</v>
          </cell>
          <cell r="T37">
            <v>2.4781056262453652E-2</v>
          </cell>
          <cell r="U37">
            <v>2.4844158657977105E-2</v>
          </cell>
          <cell r="V37">
            <v>2.4793079347555071E-2</v>
          </cell>
          <cell r="W37">
            <v>2.4867520193286367E-2</v>
          </cell>
          <cell r="X37">
            <v>2.4870382627474034E-2</v>
          </cell>
          <cell r="Y37">
            <v>2.4865613236550718E-2</v>
          </cell>
          <cell r="Z37">
            <v>2.488456919678016E-2</v>
          </cell>
          <cell r="AA37">
            <v>2.4967414336099347E-2</v>
          </cell>
          <cell r="AB37">
            <v>2.5184138113268556E-2</v>
          </cell>
          <cell r="AC37">
            <v>2.5243354720727879E-2</v>
          </cell>
          <cell r="AD37">
            <v>2.539330390673708E-2</v>
          </cell>
          <cell r="AE37">
            <v>2.5486504839229623E-2</v>
          </cell>
          <cell r="AF37">
            <v>2.5606636199293736E-2</v>
          </cell>
          <cell r="AG37">
            <v>2.5614982615886194E-2</v>
          </cell>
          <cell r="AH37">
            <v>2.5593053627611245E-2</v>
          </cell>
          <cell r="AI37">
            <v>2.5433244885744947E-2</v>
          </cell>
          <cell r="AJ37">
            <v>2.5334982687932755E-2</v>
          </cell>
          <cell r="AK37">
            <v>2.5168025465291243E-2</v>
          </cell>
          <cell r="AL37">
            <v>2.4899629552639177E-2</v>
          </cell>
          <cell r="AM37">
            <v>2.4516603868902864E-2</v>
          </cell>
          <cell r="AN37">
            <v>2.4051648333134886E-2</v>
          </cell>
          <cell r="AO37">
            <v>2.3558228171839526E-2</v>
          </cell>
          <cell r="AP37">
            <v>2.2946757619182041E-2</v>
          </cell>
          <cell r="AQ37">
            <v>2.2331491491359861E-2</v>
          </cell>
          <cell r="AR37">
            <v>2.179325050995215E-2</v>
          </cell>
          <cell r="AS37">
            <v>2.1478107134974726E-2</v>
          </cell>
          <cell r="AT37">
            <v>2.1203572285899853E-2</v>
          </cell>
          <cell r="AU37">
            <v>2.095164684977651E-2</v>
          </cell>
          <cell r="AV37">
            <v>2.060633574009494E-2</v>
          </cell>
          <cell r="AW37">
            <v>2.0290211982030976E-2</v>
          </cell>
          <cell r="AX37">
            <v>2.0029684337827841E-2</v>
          </cell>
          <cell r="AY37">
            <v>1.9779140672638466E-2</v>
          </cell>
          <cell r="AZ37">
            <v>1.9547483068504803E-2</v>
          </cell>
          <cell r="BA37">
            <v>1.9234368106263767E-2</v>
          </cell>
          <cell r="BB37">
            <v>1.9038958643710226E-2</v>
          </cell>
          <cell r="BC37">
            <v>1.9459772878335092E-2</v>
          </cell>
          <cell r="BD37">
            <v>1.9459769129753113E-2</v>
          </cell>
          <cell r="BE37">
            <v>1.9459769129753113E-2</v>
          </cell>
          <cell r="BF37">
            <v>1.9459769129753113E-2</v>
          </cell>
          <cell r="BG37">
            <v>1.9459769129753113E-2</v>
          </cell>
          <cell r="BH37">
            <v>1.9459769129753113E-2</v>
          </cell>
          <cell r="BI37">
            <v>1.9459769129753113E-2</v>
          </cell>
          <cell r="BJ37">
            <v>1.9459769129753113E-2</v>
          </cell>
        </row>
        <row r="38">
          <cell r="B38">
            <v>30</v>
          </cell>
          <cell r="C38" t="str">
            <v xml:space="preserve">    Intereses por Depósitos de Exigibilidad Inmediata</v>
          </cell>
          <cell r="P38">
            <v>2.983583927829487E-3</v>
          </cell>
          <cell r="Q38">
            <v>3.1112716559853221E-3</v>
          </cell>
          <cell r="R38">
            <v>3.1442474863462139E-3</v>
          </cell>
          <cell r="S38">
            <v>3.151991812490409E-3</v>
          </cell>
          <cell r="T38">
            <v>3.1420911762675753E-3</v>
          </cell>
          <cell r="U38">
            <v>3.1445002273285897E-3</v>
          </cell>
          <cell r="V38">
            <v>3.1368502836568962E-3</v>
          </cell>
          <cell r="W38">
            <v>3.1478024623796848E-3</v>
          </cell>
          <cell r="X38">
            <v>3.1465095785048092E-3</v>
          </cell>
          <cell r="Y38">
            <v>3.1415540490858573E-3</v>
          </cell>
          <cell r="Z38">
            <v>3.13890331397562E-3</v>
          </cell>
          <cell r="AA38">
            <v>3.142641390817073E-3</v>
          </cell>
          <cell r="AB38">
            <v>3.161380235524727E-3</v>
          </cell>
          <cell r="AC38">
            <v>3.1571702887722344E-3</v>
          </cell>
          <cell r="AD38">
            <v>3.164052051575193E-3</v>
          </cell>
          <cell r="AE38">
            <v>3.1676362975108564E-3</v>
          </cell>
          <cell r="AF38">
            <v>3.1800017540610445E-3</v>
          </cell>
          <cell r="AG38">
            <v>3.1817931878422856E-3</v>
          </cell>
          <cell r="AH38">
            <v>3.1795677694309386E-3</v>
          </cell>
          <cell r="AI38">
            <v>3.1587096190469417E-3</v>
          </cell>
          <cell r="AJ38">
            <v>3.1461601587811816E-3</v>
          </cell>
          <cell r="AK38">
            <v>3.1276125218851858E-3</v>
          </cell>
          <cell r="AL38">
            <v>3.0982165185639674E-3</v>
          </cell>
          <cell r="AM38">
            <v>3.0636099577674735E-3</v>
          </cell>
          <cell r="AN38">
            <v>3.0203520398472019E-3</v>
          </cell>
          <cell r="AO38">
            <v>2.9811632143083738E-3</v>
          </cell>
          <cell r="AP38">
            <v>2.9253187448651983E-3</v>
          </cell>
          <cell r="AQ38">
            <v>2.8635088752011219E-3</v>
          </cell>
          <cell r="AR38">
            <v>2.8063953757550119E-3</v>
          </cell>
          <cell r="AS38">
            <v>2.7726092564592363E-3</v>
          </cell>
          <cell r="AT38">
            <v>2.7434456220361025E-3</v>
          </cell>
          <cell r="AU38">
            <v>2.7178095901699752E-3</v>
          </cell>
          <cell r="AV38">
            <v>2.6843391659016366E-3</v>
          </cell>
          <cell r="AW38">
            <v>2.6571900979499657E-3</v>
          </cell>
          <cell r="AX38">
            <v>2.6401144604385226E-3</v>
          </cell>
          <cell r="AY38">
            <v>2.6144410512232014E-3</v>
          </cell>
          <cell r="AZ38">
            <v>2.5957125517094802E-3</v>
          </cell>
          <cell r="BA38">
            <v>2.5548920300642037E-3</v>
          </cell>
          <cell r="BB38">
            <v>2.5210147114036099E-3</v>
          </cell>
          <cell r="BC38">
            <v>2.5655121166251746E-3</v>
          </cell>
          <cell r="BD38">
            <v>2.5655105710029602E-3</v>
          </cell>
          <cell r="BE38">
            <v>2.5655105710029602E-3</v>
          </cell>
          <cell r="BF38">
            <v>2.5655105710029602E-3</v>
          </cell>
          <cell r="BG38">
            <v>2.5655105710029602E-3</v>
          </cell>
          <cell r="BH38">
            <v>2.5655105710029602E-3</v>
          </cell>
          <cell r="BI38">
            <v>2.5655105710029602E-3</v>
          </cell>
          <cell r="BJ38">
            <v>2.5655105710029602E-3</v>
          </cell>
        </row>
        <row r="39">
          <cell r="B39">
            <v>31</v>
          </cell>
          <cell r="C39" t="str">
            <v xml:space="preserve">    Intereses por Depósitos a Plazo</v>
          </cell>
          <cell r="P39">
            <v>5.182026775947101E-3</v>
          </cell>
          <cell r="Q39">
            <v>5.3651295895962899E-3</v>
          </cell>
          <cell r="R39">
            <v>5.3517062449511569E-3</v>
          </cell>
          <cell r="S39">
            <v>5.3035703018544404E-3</v>
          </cell>
          <cell r="T39">
            <v>5.2351791695376603E-3</v>
          </cell>
          <cell r="U39">
            <v>5.1930671383943394E-3</v>
          </cell>
          <cell r="V39">
            <v>5.1259370173243318E-3</v>
          </cell>
          <cell r="W39">
            <v>5.0820816547698525E-3</v>
          </cell>
          <cell r="X39">
            <v>5.0224356805402375E-3</v>
          </cell>
          <cell r="Y39">
            <v>4.9657921797035334E-3</v>
          </cell>
          <cell r="Z39">
            <v>4.9150044217756254E-3</v>
          </cell>
          <cell r="AA39">
            <v>4.8810766955497287E-3</v>
          </cell>
          <cell r="AB39">
            <v>4.8292281270911853E-3</v>
          </cell>
          <cell r="AC39">
            <v>4.7460024662618156E-3</v>
          </cell>
          <cell r="AD39">
            <v>4.6862180233781621E-3</v>
          </cell>
          <cell r="AE39">
            <v>4.624229129446448E-3</v>
          </cell>
          <cell r="AF39">
            <v>4.5775917891563512E-3</v>
          </cell>
          <cell r="AG39">
            <v>4.518309054908365E-3</v>
          </cell>
          <cell r="AH39">
            <v>4.4620066296496728E-3</v>
          </cell>
          <cell r="AI39">
            <v>4.3863893868868707E-3</v>
          </cell>
          <cell r="AJ39">
            <v>4.3303314569513229E-3</v>
          </cell>
          <cell r="AK39">
            <v>4.2674109757635777E-3</v>
          </cell>
          <cell r="AL39">
            <v>4.1929144696342168E-3</v>
          </cell>
          <cell r="AM39">
            <v>4.0981355815506255E-3</v>
          </cell>
          <cell r="AN39">
            <v>3.9859728429624333E-3</v>
          </cell>
          <cell r="AO39">
            <v>3.8674142371315865E-3</v>
          </cell>
          <cell r="AP39">
            <v>3.7297731008233844E-3</v>
          </cell>
          <cell r="AQ39">
            <v>3.5932703848820195E-3</v>
          </cell>
          <cell r="AR39">
            <v>3.4648782065834125E-3</v>
          </cell>
          <cell r="AS39">
            <v>3.3915840279362774E-3</v>
          </cell>
          <cell r="AT39">
            <v>3.3259897119499076E-3</v>
          </cell>
          <cell r="AU39">
            <v>3.2658011017515772E-3</v>
          </cell>
          <cell r="AV39">
            <v>3.1899546485359325E-3</v>
          </cell>
          <cell r="AW39">
            <v>3.1169546129096023E-3</v>
          </cell>
          <cell r="AX39">
            <v>3.0509189202371644E-3</v>
          </cell>
          <cell r="AY39">
            <v>2.9869976942722455E-3</v>
          </cell>
          <cell r="AZ39">
            <v>2.9302743449937376E-3</v>
          </cell>
          <cell r="BA39">
            <v>2.8647587255506862E-3</v>
          </cell>
          <cell r="BB39">
            <v>2.8192617856467265E-3</v>
          </cell>
          <cell r="BC39">
            <v>2.8612604172060883E-3</v>
          </cell>
          <cell r="BD39">
            <v>2.8612595051527023E-3</v>
          </cell>
          <cell r="BE39">
            <v>2.8612595051527023E-3</v>
          </cell>
          <cell r="BF39">
            <v>2.8612595051527023E-3</v>
          </cell>
          <cell r="BG39">
            <v>2.8612595051527023E-3</v>
          </cell>
          <cell r="BH39">
            <v>2.8612595051527023E-3</v>
          </cell>
          <cell r="BI39">
            <v>2.8612595051527023E-3</v>
          </cell>
          <cell r="BJ39">
            <v>2.8612595051527023E-3</v>
          </cell>
        </row>
        <row r="40">
          <cell r="B40">
            <v>32</v>
          </cell>
          <cell r="C40" t="str">
            <v xml:space="preserve">    Intereses por Títulos de Crédito Emitidos</v>
          </cell>
          <cell r="P40">
            <v>1.8152043309928934E-3</v>
          </cell>
          <cell r="Q40">
            <v>1.9006245644316608E-3</v>
          </cell>
          <cell r="R40">
            <v>1.9361456263078103E-3</v>
          </cell>
          <cell r="S40">
            <v>1.9453360031166525E-3</v>
          </cell>
          <cell r="T40">
            <v>1.9445450790281545E-3</v>
          </cell>
          <cell r="U40">
            <v>1.9500498951503832E-3</v>
          </cell>
          <cell r="V40">
            <v>1.9440070184248797E-3</v>
          </cell>
          <cell r="W40">
            <v>1.9457531324159304E-3</v>
          </cell>
          <cell r="X40">
            <v>1.9408835887626773E-3</v>
          </cell>
          <cell r="Y40">
            <v>1.9362634631512083E-3</v>
          </cell>
          <cell r="Z40">
            <v>1.9331441458521744E-3</v>
          </cell>
          <cell r="AA40">
            <v>1.9360070457775823E-3</v>
          </cell>
          <cell r="AB40">
            <v>1.9513107655389258E-3</v>
          </cell>
          <cell r="AC40">
            <v>1.9511625755393566E-3</v>
          </cell>
          <cell r="AD40">
            <v>1.9511059625465031E-3</v>
          </cell>
          <cell r="AE40">
            <v>1.9474665590691583E-3</v>
          </cell>
          <cell r="AF40">
            <v>1.9475685924089773E-3</v>
          </cell>
          <cell r="AG40">
            <v>1.9411658822775727E-3</v>
          </cell>
          <cell r="AH40">
            <v>1.9344433713447335E-3</v>
          </cell>
          <cell r="AI40">
            <v>1.9188967465693029E-3</v>
          </cell>
          <cell r="AJ40">
            <v>1.9103396298171848E-3</v>
          </cell>
          <cell r="AK40">
            <v>1.8977073241236403E-3</v>
          </cell>
          <cell r="AL40">
            <v>1.8792816393152542E-3</v>
          </cell>
          <cell r="AM40">
            <v>1.8518263739765934E-3</v>
          </cell>
          <cell r="AN40">
            <v>1.8177473882746509E-3</v>
          </cell>
          <cell r="AO40">
            <v>1.7833901664866848E-3</v>
          </cell>
          <cell r="AP40">
            <v>1.7416460065387922E-3</v>
          </cell>
          <cell r="AQ40">
            <v>1.7008632511526919E-3</v>
          </cell>
          <cell r="AR40">
            <v>1.6643084199655632E-3</v>
          </cell>
          <cell r="AS40">
            <v>1.642814507763826E-3</v>
          </cell>
          <cell r="AT40">
            <v>1.6243879958524302E-3</v>
          </cell>
          <cell r="AU40">
            <v>1.6080515028306869E-3</v>
          </cell>
          <cell r="AV40">
            <v>1.584152710870619E-3</v>
          </cell>
          <cell r="AW40">
            <v>1.5614467175199284E-3</v>
          </cell>
          <cell r="AX40">
            <v>1.5415473779130495E-3</v>
          </cell>
          <cell r="AY40">
            <v>1.5222497013170312E-3</v>
          </cell>
          <cell r="AZ40">
            <v>1.5053368417198628E-3</v>
          </cell>
          <cell r="BA40">
            <v>1.4831225034864781E-3</v>
          </cell>
          <cell r="BB40">
            <v>1.4718945178441435E-3</v>
          </cell>
          <cell r="BC40">
            <v>1.5039478085064426E-3</v>
          </cell>
          <cell r="BD40">
            <v>1.5039471909403801E-3</v>
          </cell>
          <cell r="BE40">
            <v>1.5039471909403801E-3</v>
          </cell>
          <cell r="BF40">
            <v>1.5039471909403801E-3</v>
          </cell>
          <cell r="BG40">
            <v>1.5039471909403801E-3</v>
          </cell>
          <cell r="BH40">
            <v>1.5039471909403801E-3</v>
          </cell>
          <cell r="BI40">
            <v>1.5039471909403801E-3</v>
          </cell>
          <cell r="BJ40">
            <v>1.5039471909403801E-3</v>
          </cell>
        </row>
        <row r="41">
          <cell r="B41">
            <v>33</v>
          </cell>
          <cell r="C41" t="str">
            <v xml:space="preserve">    Intereses por Préstamos Interbancarios y de Otros Organismos</v>
          </cell>
          <cell r="P41">
            <v>6.389238394516137E-4</v>
          </cell>
          <cell r="Q41">
            <v>6.6288288473503269E-4</v>
          </cell>
          <cell r="R41">
            <v>6.7801010153746945E-4</v>
          </cell>
          <cell r="S41">
            <v>6.9409605891548962E-4</v>
          </cell>
          <cell r="T41">
            <v>7.177504591561291E-4</v>
          </cell>
          <cell r="U41">
            <v>7.5630019882998775E-4</v>
          </cell>
          <cell r="V41">
            <v>7.8691640899253745E-4</v>
          </cell>
          <cell r="W41">
            <v>7.8651689251454178E-4</v>
          </cell>
          <cell r="X41">
            <v>7.8474344359018126E-4</v>
          </cell>
          <cell r="Y41">
            <v>7.8615293941307113E-4</v>
          </cell>
          <cell r="Z41">
            <v>7.8777474342650242E-4</v>
          </cell>
          <cell r="AA41">
            <v>7.9086969637159985E-4</v>
          </cell>
          <cell r="AB41">
            <v>8.0750411625006232E-4</v>
          </cell>
          <cell r="AC41">
            <v>8.1943064376158896E-4</v>
          </cell>
          <cell r="AD41">
            <v>8.2879959118898347E-4</v>
          </cell>
          <cell r="AE41">
            <v>8.3000047612951766E-4</v>
          </cell>
          <cell r="AF41">
            <v>8.204937986623119E-4</v>
          </cell>
          <cell r="AG41">
            <v>7.9196600361360709E-4</v>
          </cell>
          <cell r="AH41">
            <v>7.6115624467898077E-4</v>
          </cell>
          <cell r="AI41">
            <v>7.4458281324639019E-4</v>
          </cell>
          <cell r="AJ41">
            <v>7.2938177544023706E-4</v>
          </cell>
          <cell r="AK41">
            <v>7.0932578990876634E-4</v>
          </cell>
          <cell r="AL41">
            <v>6.8717081630894456E-4</v>
          </cell>
          <cell r="AM41">
            <v>6.6183818004506186E-4</v>
          </cell>
          <cell r="AN41">
            <v>6.3675590287542777E-4</v>
          </cell>
          <cell r="AO41">
            <v>6.1338163667075873E-4</v>
          </cell>
          <cell r="AP41">
            <v>5.8939078538185945E-4</v>
          </cell>
          <cell r="AQ41">
            <v>5.6976695406460486E-4</v>
          </cell>
          <cell r="AR41">
            <v>5.5634634346221157E-4</v>
          </cell>
          <cell r="AS41">
            <v>5.5176734226651948E-4</v>
          </cell>
          <cell r="AT41">
            <v>5.4685442021793948E-4</v>
          </cell>
          <cell r="AU41">
            <v>5.4263390024465632E-4</v>
          </cell>
          <cell r="AV41">
            <v>5.369452129600561E-4</v>
          </cell>
          <cell r="AW41">
            <v>5.3391358974843087E-4</v>
          </cell>
          <cell r="AX41">
            <v>5.3321033797934384E-4</v>
          </cell>
          <cell r="AY41">
            <v>5.3566789685499671E-4</v>
          </cell>
          <cell r="AZ41">
            <v>5.351974830793575E-4</v>
          </cell>
          <cell r="BA41">
            <v>5.3044028887222949E-4</v>
          </cell>
          <cell r="BB41">
            <v>5.2925958890620117E-4</v>
          </cell>
          <cell r="BC41">
            <v>5.3724060328349697E-4</v>
          </cell>
          <cell r="BD41">
            <v>5.372404120862484E-4</v>
          </cell>
          <cell r="BE41">
            <v>5.372404120862484E-4</v>
          </cell>
          <cell r="BF41">
            <v>5.372404120862484E-4</v>
          </cell>
          <cell r="BG41">
            <v>5.372404120862484E-4</v>
          </cell>
          <cell r="BH41">
            <v>5.372404120862484E-4</v>
          </cell>
          <cell r="BI41">
            <v>5.372404120862484E-4</v>
          </cell>
          <cell r="BJ41">
            <v>5.372404120862484E-4</v>
          </cell>
        </row>
        <row r="42">
          <cell r="B42">
            <v>34</v>
          </cell>
          <cell r="C42" t="str">
            <v xml:space="preserve">    Intereses por Obligaciones Subordinadas</v>
          </cell>
          <cell r="P42">
            <v>2.6140948968354787E-3</v>
          </cell>
          <cell r="Q42">
            <v>2.7365887796681186E-3</v>
          </cell>
          <cell r="R42">
            <v>2.7610130438540485E-3</v>
          </cell>
          <cell r="S42">
            <v>2.7735189860714445E-3</v>
          </cell>
          <cell r="T42">
            <v>2.7706405325434408E-3</v>
          </cell>
          <cell r="U42">
            <v>2.7778144292085632E-3</v>
          </cell>
          <cell r="V42">
            <v>2.7712898182493469E-3</v>
          </cell>
          <cell r="W42">
            <v>2.8136940254380404E-3</v>
          </cell>
          <cell r="X42">
            <v>2.8440064531258403E-3</v>
          </cell>
          <cell r="Y42">
            <v>2.8437134888694821E-3</v>
          </cell>
          <cell r="Z42">
            <v>2.8473775547291271E-3</v>
          </cell>
          <cell r="AA42">
            <v>2.8604866999515847E-3</v>
          </cell>
          <cell r="AB42">
            <v>2.8995302277837563E-3</v>
          </cell>
          <cell r="AC42">
            <v>2.9215876092054762E-3</v>
          </cell>
          <cell r="AD42">
            <v>2.9579301856062323E-3</v>
          </cell>
          <cell r="AE42">
            <v>2.9891981274527287E-3</v>
          </cell>
          <cell r="AF42">
            <v>3.0313690767950021E-3</v>
          </cell>
          <cell r="AG42">
            <v>3.0705438665965083E-3</v>
          </cell>
          <cell r="AH42">
            <v>3.1118501245017993E-3</v>
          </cell>
          <cell r="AI42">
            <v>3.1166186230968465E-3</v>
          </cell>
          <cell r="AJ42">
            <v>3.13105919656766E-3</v>
          </cell>
          <cell r="AK42">
            <v>3.1596395546969152E-3</v>
          </cell>
          <cell r="AL42">
            <v>3.1766169542571548E-3</v>
          </cell>
          <cell r="AM42">
            <v>3.1790191198751779E-3</v>
          </cell>
          <cell r="AN42">
            <v>3.1696524166959349E-3</v>
          </cell>
          <cell r="AO42">
            <v>3.1574855102725779E-3</v>
          </cell>
          <cell r="AP42">
            <v>3.1262695196792247E-3</v>
          </cell>
          <cell r="AQ42">
            <v>3.0881459192130044E-3</v>
          </cell>
          <cell r="AR42">
            <v>3.0515574567723173E-3</v>
          </cell>
          <cell r="AS42">
            <v>3.0304461901014142E-3</v>
          </cell>
          <cell r="AT42">
            <v>3.0107090843758018E-3</v>
          </cell>
          <cell r="AU42">
            <v>2.9932605983176179E-3</v>
          </cell>
          <cell r="AV42">
            <v>2.9599440785725703E-3</v>
          </cell>
          <cell r="AW42">
            <v>2.9279302172096041E-3</v>
          </cell>
          <cell r="AX42">
            <v>2.9012940854031308E-3</v>
          </cell>
          <cell r="AY42">
            <v>2.8748502455207799E-3</v>
          </cell>
          <cell r="AZ42">
            <v>2.8510086087333185E-3</v>
          </cell>
          <cell r="BA42">
            <v>2.8087553574840506E-3</v>
          </cell>
          <cell r="BB42">
            <v>2.7774427352687051E-3</v>
          </cell>
          <cell r="BC42">
            <v>2.8261165612504624E-3</v>
          </cell>
          <cell r="BD42">
            <v>2.8261151164770126E-3</v>
          </cell>
          <cell r="BE42">
            <v>2.8261151164770126E-3</v>
          </cell>
          <cell r="BF42">
            <v>2.8261151164770126E-3</v>
          </cell>
          <cell r="BG42">
            <v>2.8261151164770126E-3</v>
          </cell>
          <cell r="BH42">
            <v>2.8261151164770126E-3</v>
          </cell>
          <cell r="BI42">
            <v>2.8261151164770126E-3</v>
          </cell>
          <cell r="BJ42">
            <v>2.8261151164770126E-3</v>
          </cell>
        </row>
        <row r="43">
          <cell r="B43">
            <v>35</v>
          </cell>
          <cell r="C43" t="str">
            <v xml:space="preserve">    Intereses y Rendimientos a Cargo en Operaciones de Reporto</v>
          </cell>
          <cell r="P43">
            <v>9.8327926446257694E-3</v>
          </cell>
          <cell r="Q43">
            <v>1.025347259398433E-2</v>
          </cell>
          <cell r="R43">
            <v>1.0235114939881716E-2</v>
          </cell>
          <cell r="S43">
            <v>1.0185709937023321E-2</v>
          </cell>
          <cell r="T43">
            <v>1.0109955205142782E-2</v>
          </cell>
          <cell r="U43">
            <v>1.0086630138394328E-2</v>
          </cell>
          <cell r="V43">
            <v>1.00279651899005E-2</v>
          </cell>
          <cell r="W43">
            <v>1.002887388407557E-2</v>
          </cell>
          <cell r="X43">
            <v>1.0014699555341752E-2</v>
          </cell>
          <cell r="Y43">
            <v>1.0026001988105823E-2</v>
          </cell>
          <cell r="Z43">
            <v>1.0051758072177296E-2</v>
          </cell>
          <cell r="AA43">
            <v>1.0102619912384451E-2</v>
          </cell>
          <cell r="AB43">
            <v>1.0185948472179603E-2</v>
          </cell>
          <cell r="AC43">
            <v>1.0203175602699656E-2</v>
          </cell>
          <cell r="AD43">
            <v>1.0284434229632638E-2</v>
          </cell>
          <cell r="AE43">
            <v>1.0334509546401111E-2</v>
          </cell>
          <cell r="AF43">
            <v>1.0393695051025392E-2</v>
          </cell>
          <cell r="AG43">
            <v>1.041650507190142E-2</v>
          </cell>
          <cell r="AH43">
            <v>1.0427978852885685E-2</v>
          </cell>
          <cell r="AI43">
            <v>1.0378310874320224E-2</v>
          </cell>
          <cell r="AJ43">
            <v>1.0349177073489431E-2</v>
          </cell>
          <cell r="AK43">
            <v>1.0265601417845679E-2</v>
          </cell>
          <cell r="AL43">
            <v>1.0122705066853739E-2</v>
          </cell>
          <cell r="AM43">
            <v>9.9215682387147116E-3</v>
          </cell>
          <cell r="AN43">
            <v>9.6833039639556313E-3</v>
          </cell>
          <cell r="AO43">
            <v>9.4276318011052573E-3</v>
          </cell>
          <cell r="AP43">
            <v>9.1188013938107593E-3</v>
          </cell>
          <cell r="AQ43">
            <v>8.8251664720250186E-3</v>
          </cell>
          <cell r="AR43">
            <v>8.5737867060449204E-3</v>
          </cell>
          <cell r="AS43">
            <v>8.4219741288522401E-3</v>
          </cell>
          <cell r="AT43">
            <v>8.2828054546625913E-3</v>
          </cell>
          <cell r="AU43">
            <v>8.1543150606789294E-3</v>
          </cell>
          <cell r="AV43">
            <v>7.9796420288260894E-3</v>
          </cell>
          <cell r="AW43">
            <v>7.8160457450501784E-3</v>
          </cell>
          <cell r="AX43">
            <v>7.6862929190604197E-3</v>
          </cell>
          <cell r="AY43">
            <v>7.5738598594735388E-3</v>
          </cell>
          <cell r="AZ43">
            <v>7.4739338080772617E-3</v>
          </cell>
          <cell r="BA43">
            <v>7.3609743589766637E-3</v>
          </cell>
          <cell r="BB43">
            <v>7.3076924047958628E-3</v>
          </cell>
          <cell r="BC43">
            <v>7.5006051413508057E-3</v>
          </cell>
          <cell r="BD43">
            <v>7.5006037950515747E-3</v>
          </cell>
          <cell r="BE43">
            <v>7.5006037950515747E-3</v>
          </cell>
          <cell r="BF43">
            <v>7.5006037950515747E-3</v>
          </cell>
          <cell r="BG43">
            <v>7.5006037950515747E-3</v>
          </cell>
          <cell r="BH43">
            <v>7.5006037950515747E-3</v>
          </cell>
          <cell r="BI43">
            <v>7.5006037950515747E-3</v>
          </cell>
          <cell r="BJ43">
            <v>7.5006037950515747E-3</v>
          </cell>
        </row>
        <row r="44">
          <cell r="B44">
            <v>36</v>
          </cell>
          <cell r="C44" t="str">
            <v xml:space="preserve">    Premios a Cargo en Operaciones de Préstamo de Valores</v>
          </cell>
          <cell r="P44">
            <v>1.0980595549212803E-4</v>
          </cell>
          <cell r="Q44">
            <v>1.1548629850474646E-4</v>
          </cell>
          <cell r="R44">
            <v>2.0198528960342076E-4</v>
          </cell>
          <cell r="S44">
            <v>2.6863094550214832E-4</v>
          </cell>
          <cell r="T44">
            <v>3.3375513266794361E-4</v>
          </cell>
          <cell r="U44">
            <v>3.9969236989494784E-4</v>
          </cell>
          <cell r="V44">
            <v>4.546785562868462E-4</v>
          </cell>
          <cell r="W44">
            <v>5.0738532678055212E-4</v>
          </cell>
          <cell r="X44">
            <v>5.5292995895746841E-4</v>
          </cell>
          <cell r="Y44">
            <v>5.9436742325393119E-4</v>
          </cell>
          <cell r="Z44">
            <v>6.3507970603356037E-4</v>
          </cell>
          <cell r="AA44">
            <v>6.7906121439913864E-4</v>
          </cell>
          <cell r="AB44">
            <v>7.7488296669858778E-4</v>
          </cell>
          <cell r="AC44">
            <v>8.7638085491326524E-4</v>
          </cell>
          <cell r="AD44">
            <v>9.474682790379976E-4</v>
          </cell>
          <cell r="AE44">
            <v>1.0083285133893171E-3</v>
          </cell>
          <cell r="AF44">
            <v>1.0562519106971213E-3</v>
          </cell>
          <cell r="AG44">
            <v>1.0900583981034307E-3</v>
          </cell>
          <cell r="AH44">
            <v>1.1161267106487383E-3</v>
          </cell>
          <cell r="AI44">
            <v>1.1400137600776231E-3</v>
          </cell>
          <cell r="AJ44">
            <v>1.1577057615910964E-3</v>
          </cell>
          <cell r="AK44">
            <v>1.1703974093513353E-3</v>
          </cell>
          <cell r="AL44">
            <v>1.1791894218314966E-3</v>
          </cell>
          <cell r="AM44">
            <v>1.1763114654126914E-3</v>
          </cell>
          <cell r="AN44">
            <v>1.1629115572634049E-3</v>
          </cell>
          <cell r="AO44">
            <v>1.1407748216413457E-3</v>
          </cell>
          <cell r="AP44">
            <v>1.1247543489712162E-3</v>
          </cell>
          <cell r="AQ44">
            <v>1.1088595797768077E-3</v>
          </cell>
          <cell r="AR44">
            <v>1.1030918183164153E-3</v>
          </cell>
          <cell r="AS44">
            <v>1.1001859468083E-3</v>
          </cell>
          <cell r="AT44">
            <v>1.1004629989709376E-3</v>
          </cell>
          <cell r="AU44">
            <v>1.0935169640362518E-3</v>
          </cell>
          <cell r="AV44">
            <v>1.0890077052239731E-3</v>
          </cell>
          <cell r="AW44">
            <v>1.0846367523924033E-3</v>
          </cell>
          <cell r="AX44">
            <v>1.0741250971925056E-3</v>
          </cell>
          <cell r="AY44">
            <v>1.0632856507520392E-3</v>
          </cell>
          <cell r="AZ44">
            <v>1.0543900421165289E-3</v>
          </cell>
          <cell r="BA44">
            <v>1.0480198986124441E-3</v>
          </cell>
          <cell r="BB44">
            <v>1.0541365032906633E-3</v>
          </cell>
          <cell r="BC44">
            <v>1.1001195115000692E-3</v>
          </cell>
          <cell r="BD44">
            <v>1.1001192033290863E-3</v>
          </cell>
          <cell r="BE44">
            <v>1.1001192033290863E-3</v>
          </cell>
          <cell r="BF44">
            <v>1.1001192033290863E-3</v>
          </cell>
          <cell r="BG44">
            <v>1.1001192033290863E-3</v>
          </cell>
          <cell r="BH44">
            <v>1.1001192033290863E-3</v>
          </cell>
          <cell r="BI44">
            <v>1.1001192033290863E-3</v>
          </cell>
          <cell r="BJ44">
            <v>1.1001192033290863E-3</v>
          </cell>
        </row>
        <row r="45">
          <cell r="B45">
            <v>37</v>
          </cell>
          <cell r="C45" t="str">
            <v xml:space="preserve">    Pérdida por Valorización</v>
          </cell>
          <cell r="P45">
            <v>4.5348310060047556E-4</v>
          </cell>
          <cell r="Q45">
            <v>4.8832338440527533E-4</v>
          </cell>
          <cell r="R45">
            <v>4.8101658682335848E-4</v>
          </cell>
          <cell r="S45">
            <v>4.7289043335666572E-4</v>
          </cell>
          <cell r="T45">
            <v>4.6372408001837359E-4</v>
          </cell>
          <cell r="U45">
            <v>4.7039508945440197E-4</v>
          </cell>
          <cell r="V45">
            <v>4.7813245682347665E-4</v>
          </cell>
          <cell r="W45">
            <v>4.8638392184331464E-4</v>
          </cell>
          <cell r="X45">
            <v>4.9498076884518002E-4</v>
          </cell>
          <cell r="Y45">
            <v>5.0237920707464916E-4</v>
          </cell>
          <cell r="Z45">
            <v>5.0588527817047827E-4</v>
          </cell>
          <cell r="AA45">
            <v>5.0447465257274224E-4</v>
          </cell>
          <cell r="AB45">
            <v>5.0211500522340073E-4</v>
          </cell>
          <cell r="AC45">
            <v>4.9432686744235634E-4</v>
          </cell>
          <cell r="AD45">
            <v>4.9728353774715134E-4</v>
          </cell>
          <cell r="AE45">
            <v>5.0787086764433659E-4</v>
          </cell>
          <cell r="AF45">
            <v>5.2211151030671595E-4</v>
          </cell>
          <cell r="AG45">
            <v>5.271928518699125E-4</v>
          </cell>
          <cell r="AH45">
            <v>5.2246815265881658E-4</v>
          </cell>
          <cell r="AI45">
            <v>5.1220954373357901E-4</v>
          </cell>
          <cell r="AJ45">
            <v>5.0069866159103472E-4</v>
          </cell>
          <cell r="AK45">
            <v>4.8727111784355138E-4</v>
          </cell>
          <cell r="AL45">
            <v>4.7721540577961105E-4</v>
          </cell>
          <cell r="AM45">
            <v>4.7436332997218927E-4</v>
          </cell>
          <cell r="AN45">
            <v>4.8137531302783356E-4</v>
          </cell>
          <cell r="AO45">
            <v>4.8864246128939358E-4</v>
          </cell>
          <cell r="AP45">
            <v>4.8691136650018976E-4</v>
          </cell>
          <cell r="AQ45">
            <v>4.7225280404456432E-4</v>
          </cell>
          <cell r="AR45">
            <v>4.5562764335530551E-4</v>
          </cell>
          <cell r="AS45">
            <v>4.4570958953370573E-4</v>
          </cell>
          <cell r="AT45">
            <v>4.4349452143659893E-4</v>
          </cell>
          <cell r="AU45">
            <v>4.4598937160962891E-4</v>
          </cell>
          <cell r="AV45">
            <v>4.4853492316713583E-4</v>
          </cell>
          <cell r="AW45">
            <v>4.5434925130957368E-4</v>
          </cell>
          <cell r="AX45">
            <v>4.600278858009216E-4</v>
          </cell>
          <cell r="AY45">
            <v>4.6108689069938944E-4</v>
          </cell>
          <cell r="AZ45">
            <v>4.4903083110520961E-4</v>
          </cell>
          <cell r="BA45">
            <v>4.2640384348152579E-4</v>
          </cell>
          <cell r="BB45">
            <v>3.9905081629897847E-4</v>
          </cell>
          <cell r="BC45">
            <v>3.9844445034265094E-4</v>
          </cell>
          <cell r="BD45">
            <v>3.9844424463808537E-4</v>
          </cell>
          <cell r="BE45">
            <v>3.9844424463808537E-4</v>
          </cell>
          <cell r="BF45">
            <v>3.9844424463808537E-4</v>
          </cell>
          <cell r="BG45">
            <v>3.9844424463808537E-4</v>
          </cell>
          <cell r="BH45">
            <v>3.9844424463808537E-4</v>
          </cell>
          <cell r="BI45">
            <v>3.9844424463808537E-4</v>
          </cell>
          <cell r="BJ45">
            <v>3.9844424463808537E-4</v>
          </cell>
        </row>
        <row r="46">
          <cell r="B46">
            <v>38</v>
          </cell>
          <cell r="C46" t="str">
            <v>Otros gastos por intereses</v>
          </cell>
          <cell r="P46">
            <v>5.4636720583389876E-5</v>
          </cell>
          <cell r="Q46">
            <v>5.7131645498595268E-5</v>
          </cell>
          <cell r="R46">
            <v>5.9182755617823862E-5</v>
          </cell>
          <cell r="S46">
            <v>6.1303766121933572E-5</v>
          </cell>
          <cell r="T46">
            <v>6.3415428091595825E-5</v>
          </cell>
          <cell r="U46">
            <v>6.5709171321565838E-5</v>
          </cell>
          <cell r="V46">
            <v>6.7302597896258938E-5</v>
          </cell>
          <cell r="W46">
            <v>6.9028893068882779E-5</v>
          </cell>
          <cell r="X46">
            <v>6.9193599805895584E-5</v>
          </cell>
          <cell r="Y46">
            <v>6.9388497893167376E-5</v>
          </cell>
          <cell r="Z46">
            <v>6.9641960639783371E-5</v>
          </cell>
          <cell r="AA46">
            <v>7.0177028275453325E-5</v>
          </cell>
          <cell r="AB46">
            <v>7.2238196978312061E-5</v>
          </cell>
          <cell r="AC46">
            <v>7.4117812132129649E-5</v>
          </cell>
          <cell r="AD46">
            <v>7.6012046024219893E-5</v>
          </cell>
          <cell r="AE46">
            <v>7.7265322186151605E-5</v>
          </cell>
          <cell r="AF46">
            <v>7.7552716180821562E-5</v>
          </cell>
          <cell r="AG46">
            <v>7.7448298773089542E-5</v>
          </cell>
          <cell r="AH46">
            <v>7.7455771811876057E-5</v>
          </cell>
          <cell r="AI46">
            <v>7.7513518767165552E-5</v>
          </cell>
          <cell r="AJ46">
            <v>8.0128973703606584E-5</v>
          </cell>
          <cell r="AK46">
            <v>8.3059353872587719E-5</v>
          </cell>
          <cell r="AL46">
            <v>8.6319260094785673E-5</v>
          </cell>
          <cell r="AM46">
            <v>8.9931621588341837E-5</v>
          </cell>
          <cell r="AN46">
            <v>9.3576908232369208E-5</v>
          </cell>
          <cell r="AO46">
            <v>9.8344322933546392E-5</v>
          </cell>
          <cell r="AP46">
            <v>1.03892352611415E-4</v>
          </cell>
          <cell r="AQ46">
            <v>1.0965725100002564E-4</v>
          </cell>
          <cell r="AR46">
            <v>1.1725853969699378E-4</v>
          </cell>
          <cell r="AS46">
            <v>1.210161452532085E-4</v>
          </cell>
          <cell r="AT46">
            <v>1.2542247639754379E-4</v>
          </cell>
          <cell r="AU46">
            <v>1.302687601371905E-4</v>
          </cell>
          <cell r="AV46">
            <v>1.3381526603692802E-4</v>
          </cell>
          <cell r="AW46">
            <v>1.3774499794129099E-4</v>
          </cell>
          <cell r="AX46">
            <v>1.4215325380278638E-4</v>
          </cell>
          <cell r="AY46">
            <v>1.4670168252524431E-4</v>
          </cell>
          <cell r="AZ46">
            <v>1.525985569700495E-4</v>
          </cell>
          <cell r="BA46">
            <v>1.570010997354867E-4</v>
          </cell>
          <cell r="BB46">
            <v>1.5920558025533656E-4</v>
          </cell>
          <cell r="BC46">
            <v>1.665262682699024E-4</v>
          </cell>
          <cell r="BD46">
            <v>1.6652618069201708E-4</v>
          </cell>
          <cell r="BE46">
            <v>1.6652618069201708E-4</v>
          </cell>
          <cell r="BF46">
            <v>1.6652618069201708E-4</v>
          </cell>
          <cell r="BG46">
            <v>1.6652618069201708E-4</v>
          </cell>
          <cell r="BH46">
            <v>1.6652618069201708E-4</v>
          </cell>
          <cell r="BI46">
            <v>1.6652618069201708E-4</v>
          </cell>
          <cell r="BJ46">
            <v>1.6652618069201708E-4</v>
          </cell>
        </row>
        <row r="47">
          <cell r="B47">
            <v>39</v>
          </cell>
          <cell r="C47" t="str">
            <v>(=) Margen Financiero</v>
          </cell>
          <cell r="P47">
            <v>4.809156814897847E-2</v>
          </cell>
          <cell r="Q47">
            <v>5.0381638149617033E-2</v>
          </cell>
          <cell r="R47">
            <v>5.0973553717652387E-2</v>
          </cell>
          <cell r="S47">
            <v>5.1269690921011149E-2</v>
          </cell>
          <cell r="T47">
            <v>5.1308370672142181E-2</v>
          </cell>
          <cell r="U47">
            <v>5.1605744435788803E-2</v>
          </cell>
          <cell r="V47">
            <v>5.1616464212644618E-2</v>
          </cell>
          <cell r="W47">
            <v>5.1865078257897781E-2</v>
          </cell>
          <cell r="X47">
            <v>5.1931293037198262E-2</v>
          </cell>
          <cell r="Y47">
            <v>5.2007738399789026E-2</v>
          </cell>
          <cell r="Z47">
            <v>5.2098863067415575E-2</v>
          </cell>
          <cell r="AA47">
            <v>5.2313209601531824E-2</v>
          </cell>
          <cell r="AB47">
            <v>5.2955782791298339E-2</v>
          </cell>
          <cell r="AC47">
            <v>5.3233845707044453E-2</v>
          </cell>
          <cell r="AD47">
            <v>5.3674056421409599E-2</v>
          </cell>
          <cell r="AE47">
            <v>5.3985403203271019E-2</v>
          </cell>
          <cell r="AF47">
            <v>5.4432624418472401E-2</v>
          </cell>
          <cell r="AG47">
            <v>5.4700200658060943E-2</v>
          </cell>
          <cell r="AH47">
            <v>5.4956927420259254E-2</v>
          </cell>
          <cell r="AI47">
            <v>5.4985578852614438E-2</v>
          </cell>
          <cell r="AJ47">
            <v>5.5263740350348679E-2</v>
          </cell>
          <cell r="AK47">
            <v>5.5454620515402557E-2</v>
          </cell>
          <cell r="AL47">
            <v>5.5541922032265025E-2</v>
          </cell>
          <cell r="AM47">
            <v>5.546960733541046E-2</v>
          </cell>
          <cell r="AN47">
            <v>5.5262082424050341E-2</v>
          </cell>
          <cell r="AO47">
            <v>5.5110731320002465E-2</v>
          </cell>
          <cell r="AP47">
            <v>5.4754271688426677E-2</v>
          </cell>
          <cell r="AQ47">
            <v>5.4357455326712885E-2</v>
          </cell>
          <cell r="AR47">
            <v>5.4074387370756823E-2</v>
          </cell>
          <cell r="AS47">
            <v>5.3871738210908855E-2</v>
          </cell>
          <cell r="AT47">
            <v>5.3782761629983841E-2</v>
          </cell>
          <cell r="AU47">
            <v>5.3764269170767348E-2</v>
          </cell>
          <cell r="AV47">
            <v>5.3509934161561648E-2</v>
          </cell>
          <cell r="AW47">
            <v>5.3299023521248691E-2</v>
          </cell>
          <cell r="AX47">
            <v>5.3172572783785031E-2</v>
          </cell>
          <cell r="AY47">
            <v>5.304643831763084E-2</v>
          </cell>
          <cell r="AZ47">
            <v>5.2980011024574766E-2</v>
          </cell>
          <cell r="BA47">
            <v>5.2575931402554753E-2</v>
          </cell>
          <cell r="BB47">
            <v>5.2282698180234538E-2</v>
          </cell>
          <cell r="BC47">
            <v>5.3432928787610204E-2</v>
          </cell>
          <cell r="BD47">
            <v>5.343291163444519E-2</v>
          </cell>
          <cell r="BE47">
            <v>5.343291163444519E-2</v>
          </cell>
          <cell r="BF47">
            <v>5.343291163444519E-2</v>
          </cell>
          <cell r="BG47">
            <v>5.343291163444519E-2</v>
          </cell>
          <cell r="BH47">
            <v>5.343291163444519E-2</v>
          </cell>
          <cell r="BI47">
            <v>5.343291163444519E-2</v>
          </cell>
          <cell r="BJ47">
            <v>5.343291163444519E-2</v>
          </cell>
        </row>
        <row r="48">
          <cell r="B48">
            <v>40</v>
          </cell>
          <cell r="C48" t="str">
            <v>(-) Estimación Preventiva para Riesgos Crediticios</v>
          </cell>
          <cell r="P48">
            <v>1.542220403520971E-2</v>
          </cell>
          <cell r="Q48">
            <v>1.6004932930592245E-2</v>
          </cell>
          <cell r="R48">
            <v>1.6104601863356244E-2</v>
          </cell>
          <cell r="S48">
            <v>1.6116875465130534E-2</v>
          </cell>
          <cell r="T48">
            <v>1.6026154417429779E-2</v>
          </cell>
          <cell r="U48">
            <v>1.6069260301508407E-2</v>
          </cell>
          <cell r="V48">
            <v>1.6054748770169769E-2</v>
          </cell>
          <cell r="W48">
            <v>1.6109970777175246E-2</v>
          </cell>
          <cell r="X48">
            <v>1.6113378852176712E-2</v>
          </cell>
          <cell r="Y48">
            <v>1.6093211577422994E-2</v>
          </cell>
          <cell r="Z48">
            <v>1.6119260752877843E-2</v>
          </cell>
          <cell r="AA48">
            <v>1.6236928568061398E-2</v>
          </cell>
          <cell r="AB48">
            <v>1.6492318941230773E-2</v>
          </cell>
          <cell r="AC48">
            <v>1.6668265341510766E-2</v>
          </cell>
          <cell r="AD48">
            <v>1.686176016289646E-2</v>
          </cell>
          <cell r="AE48">
            <v>1.7041351270502787E-2</v>
          </cell>
          <cell r="AF48">
            <v>1.729865817284712E-2</v>
          </cell>
          <cell r="AG48">
            <v>1.7511879114517213E-2</v>
          </cell>
          <cell r="AH48">
            <v>1.7703102482210509E-2</v>
          </cell>
          <cell r="AI48">
            <v>1.7815767440682098E-2</v>
          </cell>
          <cell r="AJ48">
            <v>1.7993825997834313E-2</v>
          </cell>
          <cell r="AK48">
            <v>1.8184263117784649E-2</v>
          </cell>
          <cell r="AL48">
            <v>1.8278376352211616E-2</v>
          </cell>
          <cell r="AM48">
            <v>1.8248283211081292E-2</v>
          </cell>
          <cell r="AN48">
            <v>1.8078961477732282E-2</v>
          </cell>
          <cell r="AO48">
            <v>1.7905623613347469E-2</v>
          </cell>
          <cell r="AP48">
            <v>1.7736985019238628E-2</v>
          </cell>
          <cell r="AQ48">
            <v>1.7533478239415357E-2</v>
          </cell>
          <cell r="AR48">
            <v>1.7344002381400936E-2</v>
          </cell>
          <cell r="AS48">
            <v>1.7207689777715321E-2</v>
          </cell>
          <cell r="AT48">
            <v>1.7102222756041108E-2</v>
          </cell>
          <cell r="AU48">
            <v>1.7019302581393159E-2</v>
          </cell>
          <cell r="AV48">
            <v>1.6862047136815425E-2</v>
          </cell>
          <cell r="AW48">
            <v>1.6671346507211405E-2</v>
          </cell>
          <cell r="AX48">
            <v>1.6531719038321648E-2</v>
          </cell>
          <cell r="AY48">
            <v>1.6404031477682653E-2</v>
          </cell>
          <cell r="AZ48">
            <v>1.6391282418839803E-2</v>
          </cell>
          <cell r="BA48">
            <v>1.6315388472880749E-2</v>
          </cell>
          <cell r="BB48">
            <v>1.6171975481217897E-2</v>
          </cell>
          <cell r="BC48">
            <v>1.6477242758585749E-2</v>
          </cell>
          <cell r="BD48">
            <v>1.6477242112159729E-2</v>
          </cell>
          <cell r="BE48">
            <v>1.6477242112159729E-2</v>
          </cell>
          <cell r="BF48">
            <v>1.6477242112159729E-2</v>
          </cell>
          <cell r="BG48">
            <v>1.6477242112159729E-2</v>
          </cell>
          <cell r="BH48">
            <v>1.6477242112159729E-2</v>
          </cell>
          <cell r="BI48">
            <v>1.6477242112159729E-2</v>
          </cell>
          <cell r="BJ48">
            <v>1.6477242112159729E-2</v>
          </cell>
        </row>
        <row r="49">
          <cell r="B49">
            <v>41</v>
          </cell>
          <cell r="C49" t="str">
            <v>(=) Margen Financiero Ajustado por Riesgos Crediticios</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row>
        <row r="50">
          <cell r="B50">
            <v>42</v>
          </cell>
          <cell r="C50" t="str">
            <v>(+) Comisiones y Tarifas Cobradas</v>
          </cell>
          <cell r="P50">
            <v>1.8713503825249535E-2</v>
          </cell>
          <cell r="Q50">
            <v>1.9548745451324213E-2</v>
          </cell>
          <cell r="R50">
            <v>1.9716073405856249E-2</v>
          </cell>
          <cell r="S50">
            <v>1.9767412295567059E-2</v>
          </cell>
          <cell r="T50">
            <v>1.9728053867460328E-2</v>
          </cell>
          <cell r="U50">
            <v>1.9796584720988657E-2</v>
          </cell>
          <cell r="V50">
            <v>1.9771259304700535E-2</v>
          </cell>
          <cell r="W50">
            <v>1.9828566615009011E-2</v>
          </cell>
          <cell r="X50">
            <v>1.9809531105646667E-2</v>
          </cell>
          <cell r="Y50">
            <v>1.979485670142429E-2</v>
          </cell>
          <cell r="Z50">
            <v>1.9792856551369666E-2</v>
          </cell>
          <cell r="AA50">
            <v>1.9850994474457668E-2</v>
          </cell>
          <cell r="AB50">
            <v>2.002782580981485E-2</v>
          </cell>
          <cell r="AC50">
            <v>2.0063829642128213E-2</v>
          </cell>
          <cell r="AD50">
            <v>2.0165121997212026E-2</v>
          </cell>
          <cell r="AE50">
            <v>2.0248755770898925E-2</v>
          </cell>
          <cell r="AF50">
            <v>2.0393684139892478E-2</v>
          </cell>
          <cell r="AG50">
            <v>2.0468699049875878E-2</v>
          </cell>
          <cell r="AH50">
            <v>2.0545069347275065E-2</v>
          </cell>
          <cell r="AI50">
            <v>2.0547957675105411E-2</v>
          </cell>
          <cell r="AJ50">
            <v>2.0651537796533739E-2</v>
          </cell>
          <cell r="AK50">
            <v>2.0729761125414976E-2</v>
          </cell>
          <cell r="AL50">
            <v>2.0761623783120721E-2</v>
          </cell>
          <cell r="AM50">
            <v>2.0717203257740329E-2</v>
          </cell>
          <cell r="AN50">
            <v>2.0631221130187359E-2</v>
          </cell>
          <cell r="AO50">
            <v>2.0563677969559525E-2</v>
          </cell>
          <cell r="AP50">
            <v>2.0414193119610815E-2</v>
          </cell>
          <cell r="AQ50">
            <v>2.0208200285402551E-2</v>
          </cell>
          <cell r="AR50">
            <v>2.0030843485631829E-2</v>
          </cell>
          <cell r="AS50">
            <v>1.9939154901740981E-2</v>
          </cell>
          <cell r="AT50">
            <v>1.9879495354338875E-2</v>
          </cell>
          <cell r="AU50">
            <v>1.983673064691736E-2</v>
          </cell>
          <cell r="AV50">
            <v>1.9703795916796045E-2</v>
          </cell>
          <cell r="AW50">
            <v>1.9575557189195802E-2</v>
          </cell>
          <cell r="AX50">
            <v>1.9478948896846388E-2</v>
          </cell>
          <cell r="AY50">
            <v>1.9383245611443452E-2</v>
          </cell>
          <cell r="AZ50">
            <v>1.9278133434579296E-2</v>
          </cell>
          <cell r="BA50">
            <v>1.9035672866897332E-2</v>
          </cell>
          <cell r="BB50">
            <v>1.881729961207522E-2</v>
          </cell>
          <cell r="BC50">
            <v>1.9181478985707334E-2</v>
          </cell>
          <cell r="BD50">
            <v>1.9181475043296814E-2</v>
          </cell>
          <cell r="BE50">
            <v>1.9181475043296814E-2</v>
          </cell>
          <cell r="BF50">
            <v>1.9181475043296814E-2</v>
          </cell>
          <cell r="BG50">
            <v>1.9181475043296814E-2</v>
          </cell>
          <cell r="BH50">
            <v>1.9181475043296814E-2</v>
          </cell>
          <cell r="BI50">
            <v>1.9181475043296814E-2</v>
          </cell>
          <cell r="BJ50">
            <v>1.9181475043296814E-2</v>
          </cell>
        </row>
        <row r="51">
          <cell r="B51">
            <v>43</v>
          </cell>
          <cell r="C51" t="str">
            <v>(-) Comisiones y Tarifas Pagadas</v>
          </cell>
          <cell r="P51">
            <v>5.9109215736586306E-3</v>
          </cell>
          <cell r="Q51">
            <v>6.1773061786163288E-3</v>
          </cell>
          <cell r="R51">
            <v>6.2543519814171169E-3</v>
          </cell>
          <cell r="S51">
            <v>6.2956008152820616E-3</v>
          </cell>
          <cell r="T51">
            <v>6.3025984107052237E-3</v>
          </cell>
          <cell r="U51">
            <v>6.3447526633444188E-3</v>
          </cell>
          <cell r="V51">
            <v>6.3542367887406389E-3</v>
          </cell>
          <cell r="W51">
            <v>6.3953612149425017E-3</v>
          </cell>
          <cell r="X51">
            <v>6.4113550302176865E-3</v>
          </cell>
          <cell r="Y51">
            <v>6.4296131970954908E-3</v>
          </cell>
          <cell r="Z51">
            <v>6.4534204249427655E-3</v>
          </cell>
          <cell r="AA51">
            <v>6.4908197389815783E-3</v>
          </cell>
          <cell r="AB51">
            <v>6.5846418700286425E-3</v>
          </cell>
          <cell r="AC51">
            <v>6.6354090504656344E-3</v>
          </cell>
          <cell r="AD51">
            <v>6.6956270275035749E-3</v>
          </cell>
          <cell r="AE51">
            <v>6.7451500486868663E-3</v>
          </cell>
          <cell r="AF51">
            <v>6.8088265746881586E-3</v>
          </cell>
          <cell r="AG51">
            <v>6.84732124323426E-3</v>
          </cell>
          <cell r="AH51">
            <v>6.8784709753978504E-3</v>
          </cell>
          <cell r="AI51">
            <v>6.8765127535744671E-3</v>
          </cell>
          <cell r="AJ51">
            <v>6.8971582052237933E-3</v>
          </cell>
          <cell r="AK51">
            <v>6.9068557262726704E-3</v>
          </cell>
          <cell r="AL51">
            <v>6.8892838748436172E-3</v>
          </cell>
          <cell r="AM51">
            <v>6.8350399962649579E-3</v>
          </cell>
          <cell r="AN51">
            <v>6.7633710423143532E-3</v>
          </cell>
          <cell r="AO51">
            <v>6.6922537115663037E-3</v>
          </cell>
          <cell r="AP51">
            <v>6.5968788921517583E-3</v>
          </cell>
          <cell r="AQ51">
            <v>6.4800000936808553E-3</v>
          </cell>
          <cell r="AR51">
            <v>6.3729423447436524E-3</v>
          </cell>
          <cell r="AS51">
            <v>6.3143498352572908E-3</v>
          </cell>
          <cell r="AT51">
            <v>6.2672909860749179E-3</v>
          </cell>
          <cell r="AU51">
            <v>6.2236862582526926E-3</v>
          </cell>
          <cell r="AV51">
            <v>6.153265669007894E-3</v>
          </cell>
          <cell r="AW51">
            <v>6.0736883429258395E-3</v>
          </cell>
          <cell r="AX51">
            <v>6.0058646523690013E-3</v>
          </cell>
          <cell r="AY51">
            <v>5.956780452749881E-3</v>
          </cell>
          <cell r="AZ51">
            <v>5.9017856412333144E-3</v>
          </cell>
          <cell r="BA51">
            <v>5.8025511950306474E-3</v>
          </cell>
          <cell r="BB51">
            <v>5.7105460532962515E-3</v>
          </cell>
          <cell r="BC51">
            <v>5.8100141171669355E-3</v>
          </cell>
          <cell r="BD51">
            <v>5.8100111782550812E-3</v>
          </cell>
          <cell r="BE51">
            <v>5.8100111782550812E-3</v>
          </cell>
          <cell r="BF51">
            <v>5.8100111782550812E-3</v>
          </cell>
          <cell r="BG51">
            <v>5.8100111782550812E-3</v>
          </cell>
          <cell r="BH51">
            <v>5.8100111782550812E-3</v>
          </cell>
          <cell r="BI51">
            <v>5.8100111782550812E-3</v>
          </cell>
          <cell r="BJ51">
            <v>5.8100111782550812E-3</v>
          </cell>
        </row>
        <row r="52">
          <cell r="B52">
            <v>44</v>
          </cell>
          <cell r="C52" t="str">
            <v>(+) Resultado por Intermediación</v>
          </cell>
          <cell r="P52">
            <v>2.861671842793876E-3</v>
          </cell>
          <cell r="Q52">
            <v>2.9972746956561779E-3</v>
          </cell>
          <cell r="R52">
            <v>2.9839069008244963E-3</v>
          </cell>
          <cell r="S52">
            <v>2.9287881888152333E-3</v>
          </cell>
          <cell r="T52">
            <v>2.704668920153335E-3</v>
          </cell>
          <cell r="U52">
            <v>2.5329366694739459E-3</v>
          </cell>
          <cell r="V52">
            <v>2.4400359985777167E-3</v>
          </cell>
          <cell r="W52">
            <v>2.4069454365984551E-3</v>
          </cell>
          <cell r="X52">
            <v>2.4136533838760642E-3</v>
          </cell>
          <cell r="Y52">
            <v>2.3979609017552137E-3</v>
          </cell>
          <cell r="Z52">
            <v>2.3961878142532336E-3</v>
          </cell>
          <cell r="AA52">
            <v>2.4242585999752911E-3</v>
          </cell>
          <cell r="AB52">
            <v>2.4324708591405061E-3</v>
          </cell>
          <cell r="AC52">
            <v>2.4040326972997093E-3</v>
          </cell>
          <cell r="AD52">
            <v>2.3906645598040436E-3</v>
          </cell>
          <cell r="AE52">
            <v>2.4108949823378506E-3</v>
          </cell>
          <cell r="AF52">
            <v>2.5164622928191484E-3</v>
          </cell>
          <cell r="AG52">
            <v>2.6274978768281421E-3</v>
          </cell>
          <cell r="AH52">
            <v>2.6764558687562569E-3</v>
          </cell>
          <cell r="AI52">
            <v>2.684099028789549E-3</v>
          </cell>
          <cell r="AJ52">
            <v>2.6483789031908588E-3</v>
          </cell>
          <cell r="AK52">
            <v>2.625861494778595E-3</v>
          </cell>
          <cell r="AL52">
            <v>2.582718764509888E-3</v>
          </cell>
          <cell r="AM52">
            <v>2.5315439409151694E-3</v>
          </cell>
          <cell r="AN52">
            <v>2.4677494510657728E-3</v>
          </cell>
          <cell r="AO52">
            <v>2.4171875345122842E-3</v>
          </cell>
          <cell r="AP52">
            <v>2.3757933390811223E-3</v>
          </cell>
          <cell r="AQ52">
            <v>2.297681228544261E-3</v>
          </cell>
          <cell r="AR52">
            <v>2.2406581748931802E-3</v>
          </cell>
          <cell r="AS52">
            <v>2.1710177885939305E-3</v>
          </cell>
          <cell r="AT52">
            <v>2.1411067798195516E-3</v>
          </cell>
          <cell r="AU52">
            <v>2.1271153750058217E-3</v>
          </cell>
          <cell r="AV52">
            <v>2.1381703650174659E-3</v>
          </cell>
          <cell r="AW52">
            <v>2.1598347512027621E-3</v>
          </cell>
          <cell r="AX52">
            <v>2.2096831804017309E-3</v>
          </cell>
          <cell r="AY52">
            <v>2.2278319445258191E-3</v>
          </cell>
          <cell r="AZ52">
            <v>2.2361186620113473E-3</v>
          </cell>
          <cell r="BA52">
            <v>2.2531993467527806E-3</v>
          </cell>
          <cell r="BB52">
            <v>2.2297873621095693E-3</v>
          </cell>
          <cell r="BC52">
            <v>2.3907229274683496E-3</v>
          </cell>
          <cell r="BD52">
            <v>2.3907218128442764E-3</v>
          </cell>
          <cell r="BE52">
            <v>2.3907218128442764E-3</v>
          </cell>
          <cell r="BF52">
            <v>2.3907218128442764E-3</v>
          </cell>
          <cell r="BG52">
            <v>2.3907218128442764E-3</v>
          </cell>
          <cell r="BH52">
            <v>2.3907218128442764E-3</v>
          </cell>
          <cell r="BI52">
            <v>2.3907218128442764E-3</v>
          </cell>
          <cell r="BJ52">
            <v>2.3907218128442764E-3</v>
          </cell>
        </row>
        <row r="53">
          <cell r="B53">
            <v>45</v>
          </cell>
          <cell r="C53" t="str">
            <v>(+) Otros Ingresos (Egresos) de la Operación</v>
          </cell>
          <cell r="P53">
            <v>8.5139347016890022E-4</v>
          </cell>
          <cell r="Q53">
            <v>8.6578081746740434E-4</v>
          </cell>
          <cell r="R53">
            <v>8.7318264682783437E-4</v>
          </cell>
          <cell r="S53">
            <v>8.6972111279709702E-4</v>
          </cell>
          <cell r="T53">
            <v>8.6144733997022894E-4</v>
          </cell>
          <cell r="U53">
            <v>8.7501010643099137E-4</v>
          </cell>
          <cell r="V53">
            <v>8.7848583759858319E-4</v>
          </cell>
          <cell r="W53">
            <v>8.8440310213828955E-4</v>
          </cell>
          <cell r="X53">
            <v>8.8494136653182614E-4</v>
          </cell>
          <cell r="Y53">
            <v>8.770767025489852E-4</v>
          </cell>
          <cell r="Z53">
            <v>8.5398385528198662E-4</v>
          </cell>
          <cell r="AA53">
            <v>8.5441742726060515E-4</v>
          </cell>
          <cell r="AB53">
            <v>8.578572977113578E-4</v>
          </cell>
          <cell r="AC53">
            <v>8.5830194009958857E-4</v>
          </cell>
          <cell r="AD53">
            <v>8.5641154050373819E-4</v>
          </cell>
          <cell r="AE53">
            <v>8.5824811600942964E-4</v>
          </cell>
          <cell r="AF53">
            <v>8.5005902946178556E-4</v>
          </cell>
          <cell r="AG53">
            <v>8.3234082266312999E-4</v>
          </cell>
          <cell r="AH53">
            <v>8.1462945601978561E-4</v>
          </cell>
          <cell r="AI53">
            <v>7.926869509727744E-4</v>
          </cell>
          <cell r="AJ53">
            <v>7.7447433225711964E-4</v>
          </cell>
          <cell r="AK53">
            <v>7.6536622381245941E-4</v>
          </cell>
          <cell r="AL53">
            <v>7.6823462664781514E-4</v>
          </cell>
          <cell r="AM53">
            <v>6.9168899802189135E-4</v>
          </cell>
          <cell r="AN53">
            <v>6.1012307328337141E-4</v>
          </cell>
          <cell r="AO53">
            <v>5.2780067715066359E-4</v>
          </cell>
          <cell r="AP53">
            <v>4.5159282065146194E-4</v>
          </cell>
          <cell r="AQ53">
            <v>3.6870046623562218E-4</v>
          </cell>
          <cell r="AR53">
            <v>3.1131537024779065E-4</v>
          </cell>
          <cell r="AS53">
            <v>2.7323445325659569E-4</v>
          </cell>
          <cell r="AT53">
            <v>2.3187751609385498E-4</v>
          </cell>
          <cell r="AU53">
            <v>1.8402902973182784E-4</v>
          </cell>
          <cell r="AV53">
            <v>1.2319565131177336E-4</v>
          </cell>
          <cell r="AW53">
            <v>4.1223969303813261E-5</v>
          </cell>
          <cell r="AX53">
            <v>-6.1484738584929256E-5</v>
          </cell>
          <cell r="AY53">
            <v>-6.1909521404779886E-5</v>
          </cell>
          <cell r="AZ53">
            <v>-5.5857106434897358E-5</v>
          </cell>
          <cell r="BA53">
            <v>-4.0354515190591577E-5</v>
          </cell>
          <cell r="BB53">
            <v>-3.5935388989923152E-5</v>
          </cell>
          <cell r="BC53">
            <v>4.1462058237050941E-5</v>
          </cell>
          <cell r="BD53">
            <v>4.1462044464424253E-5</v>
          </cell>
          <cell r="BE53">
            <v>4.1462044464424253E-5</v>
          </cell>
          <cell r="BF53">
            <v>4.1462044464424253E-5</v>
          </cell>
          <cell r="BG53">
            <v>4.1462044464424253E-5</v>
          </cell>
          <cell r="BH53">
            <v>4.1462044464424253E-5</v>
          </cell>
          <cell r="BI53">
            <v>4.1462044464424253E-5</v>
          </cell>
          <cell r="BJ53">
            <v>4.1462044464424253E-5</v>
          </cell>
        </row>
        <row r="54">
          <cell r="B54">
            <v>46</v>
          </cell>
          <cell r="C54" t="str">
            <v>(=) Ingresos (Egresos) Totales de la Operación</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cell r="BH54">
            <v>0</v>
          </cell>
          <cell r="BI54">
            <v>0</v>
          </cell>
          <cell r="BJ54">
            <v>0</v>
          </cell>
        </row>
        <row r="55">
          <cell r="B55">
            <v>47</v>
          </cell>
          <cell r="C55" t="str">
            <v>(-) Gastos de Administración y Promoción</v>
          </cell>
          <cell r="P55">
            <v>2.8124504000628978E-2</v>
          </cell>
          <cell r="Q55">
            <v>2.9494488687318653E-2</v>
          </cell>
          <cell r="R55">
            <v>2.9845413786249209E-2</v>
          </cell>
          <cell r="S55">
            <v>2.9975675542576619E-2</v>
          </cell>
          <cell r="T55">
            <v>2.9968330704277412E-2</v>
          </cell>
          <cell r="U55">
            <v>3.0139459525799484E-2</v>
          </cell>
          <cell r="V55">
            <v>3.0161849283404662E-2</v>
          </cell>
          <cell r="W55">
            <v>3.0321640487391145E-2</v>
          </cell>
          <cell r="X55">
            <v>3.0372601501226473E-2</v>
          </cell>
          <cell r="Y55">
            <v>3.0412515011489429E-2</v>
          </cell>
          <cell r="Z55">
            <v>3.0469594027002278E-2</v>
          </cell>
          <cell r="AA55">
            <v>3.0624388115790008E-2</v>
          </cell>
          <cell r="AB55">
            <v>3.1014827593907435E-2</v>
          </cell>
          <cell r="AC55">
            <v>3.1180872360001551E-2</v>
          </cell>
          <cell r="AD55">
            <v>3.1446026253383851E-2</v>
          </cell>
          <cell r="AE55">
            <v>3.1656704403953052E-2</v>
          </cell>
          <cell r="AF55">
            <v>3.1938783946379078E-2</v>
          </cell>
          <cell r="AG55">
            <v>3.2101276656367674E-2</v>
          </cell>
          <cell r="AH55">
            <v>3.2248033205696615E-2</v>
          </cell>
          <cell r="AI55">
            <v>3.2248714510898939E-2</v>
          </cell>
          <cell r="AJ55">
            <v>3.2388779068686611E-2</v>
          </cell>
          <cell r="AK55">
            <v>3.2499687106423356E-2</v>
          </cell>
          <cell r="AL55">
            <v>3.2532759073713162E-2</v>
          </cell>
          <cell r="AM55">
            <v>3.2408907565365797E-2</v>
          </cell>
          <cell r="AN55">
            <v>3.2217267583783488E-2</v>
          </cell>
          <cell r="AO55">
            <v>3.2054464631127426E-2</v>
          </cell>
          <cell r="AP55">
            <v>3.1760092092640087E-2</v>
          </cell>
          <cell r="AQ55">
            <v>3.142678251223395E-2</v>
          </cell>
          <cell r="AR55">
            <v>3.1170457357992482E-2</v>
          </cell>
          <cell r="AS55">
            <v>3.1009133831148797E-2</v>
          </cell>
          <cell r="AT55">
            <v>3.0904320572165366E-2</v>
          </cell>
          <cell r="AU55">
            <v>3.0843872349325483E-2</v>
          </cell>
          <cell r="AV55">
            <v>3.0641723354821026E-2</v>
          </cell>
          <cell r="AW55">
            <v>3.0433021968838757E-2</v>
          </cell>
          <cell r="AX55">
            <v>3.0265650998710484E-2</v>
          </cell>
          <cell r="AY55">
            <v>3.0150600199995225E-2</v>
          </cell>
          <cell r="AZ55">
            <v>3.0060725760231444E-2</v>
          </cell>
          <cell r="BA55">
            <v>2.9779842635220256E-2</v>
          </cell>
          <cell r="BB55">
            <v>2.9571443831405454E-2</v>
          </cell>
          <cell r="BC55">
            <v>3.024800400929533E-2</v>
          </cell>
          <cell r="BD55">
            <v>3.0248001217842102E-2</v>
          </cell>
          <cell r="BE55">
            <v>3.0248001217842102E-2</v>
          </cell>
          <cell r="BF55">
            <v>3.0248001217842102E-2</v>
          </cell>
          <cell r="BG55">
            <v>3.0248001217842102E-2</v>
          </cell>
          <cell r="BH55">
            <v>3.0248001217842102E-2</v>
          </cell>
          <cell r="BI55">
            <v>3.0248001217842102E-2</v>
          </cell>
          <cell r="BJ55">
            <v>3.0248001217842102E-2</v>
          </cell>
        </row>
        <row r="56">
          <cell r="B56">
            <v>48</v>
          </cell>
          <cell r="C56" t="str">
            <v>(+) Participación en el Resultado de Subsidiarias No Consolidadas y Asociadas</v>
          </cell>
          <cell r="P56">
            <v>1.2046923972957695E-3</v>
          </cell>
          <cell r="Q56">
            <v>1.2505142869168066E-3</v>
          </cell>
          <cell r="R56">
            <v>1.2615554059174866E-3</v>
          </cell>
          <cell r="S56">
            <v>1.2692999807652218E-3</v>
          </cell>
          <cell r="T56">
            <v>1.2707952064014462E-3</v>
          </cell>
          <cell r="U56">
            <v>1.2834170419114578E-3</v>
          </cell>
          <cell r="V56">
            <v>1.2892720686815873E-3</v>
          </cell>
          <cell r="W56">
            <v>1.2902563156671587E-3</v>
          </cell>
          <cell r="X56">
            <v>1.2874297306233208E-3</v>
          </cell>
          <cell r="Y56">
            <v>1.2844257212827146E-3</v>
          </cell>
          <cell r="Z56">
            <v>1.2046634603238657E-3</v>
          </cell>
          <cell r="AA56">
            <v>1.1335665058638809E-3</v>
          </cell>
          <cell r="AB56">
            <v>1.0549129634190636E-3</v>
          </cell>
          <cell r="AC56">
            <v>9.6365771405120416E-4</v>
          </cell>
          <cell r="AD56">
            <v>8.6780167172583681E-4</v>
          </cell>
          <cell r="AE56">
            <v>7.6441390532579906E-4</v>
          </cell>
          <cell r="AF56">
            <v>6.5542826444745775E-4</v>
          </cell>
          <cell r="AG56">
            <v>5.3482828643183137E-4</v>
          </cell>
          <cell r="AH56">
            <v>4.0622254814994847E-4</v>
          </cell>
          <cell r="AI56">
            <v>2.7344812487038549E-4</v>
          </cell>
          <cell r="AJ56">
            <v>1.3625728118722968E-4</v>
          </cell>
          <cell r="AK56">
            <v>-7.1828988158418228E-6</v>
          </cell>
          <cell r="AL56">
            <v>-1.0895330553392741E-5</v>
          </cell>
          <cell r="AM56">
            <v>-1.1919037275688455E-5</v>
          </cell>
          <cell r="AN56">
            <v>-5.9665521088340235E-6</v>
          </cell>
          <cell r="AO56">
            <v>4.3139218728664029E-6</v>
          </cell>
          <cell r="AP56">
            <v>2.0427811311815957E-5</v>
          </cell>
          <cell r="AQ56">
            <v>4.1540532006204239E-5</v>
          </cell>
          <cell r="AR56">
            <v>7.1561481347957317E-5</v>
          </cell>
          <cell r="AS56">
            <v>8.7219208445589924E-5</v>
          </cell>
          <cell r="AT56">
            <v>1.1782779229817198E-4</v>
          </cell>
          <cell r="AU56">
            <v>1.6382499530781311E-4</v>
          </cell>
          <cell r="AV56">
            <v>2.3198725396194635E-4</v>
          </cell>
          <cell r="AW56">
            <v>3.3139865064502413E-4</v>
          </cell>
          <cell r="AX56">
            <v>3.2621648077173383E-4</v>
          </cell>
          <cell r="AY56">
            <v>3.2361667169878122E-4</v>
          </cell>
          <cell r="AZ56">
            <v>3.214509121334227E-4</v>
          </cell>
          <cell r="BA56">
            <v>3.2038825887658451E-4</v>
          </cell>
          <cell r="BB56">
            <v>3.1721648367396128E-4</v>
          </cell>
          <cell r="BC56">
            <v>3.2919981050728663E-4</v>
          </cell>
          <cell r="BD56">
            <v>3.2919971272349358E-4</v>
          </cell>
          <cell r="BE56">
            <v>3.2919971272349358E-4</v>
          </cell>
          <cell r="BF56">
            <v>3.2919971272349358E-4</v>
          </cell>
          <cell r="BG56">
            <v>3.2919971272349358E-4</v>
          </cell>
          <cell r="BH56">
            <v>3.2919971272349358E-4</v>
          </cell>
          <cell r="BI56">
            <v>3.2919971272349358E-4</v>
          </cell>
          <cell r="BJ56">
            <v>3.2919971272349358E-4</v>
          </cell>
        </row>
        <row r="57">
          <cell r="B57">
            <v>49</v>
          </cell>
          <cell r="C57" t="str">
            <v>(=) Resultados antes de Impuestos a la Utilidad</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cell r="BH57">
            <v>0</v>
          </cell>
          <cell r="BI57">
            <v>0</v>
          </cell>
          <cell r="BJ57">
            <v>0</v>
          </cell>
        </row>
        <row r="58">
          <cell r="B58">
            <v>50</v>
          </cell>
          <cell r="C58" t="str">
            <v>(-) Impuestos a la Utilidad Causados</v>
          </cell>
          <cell r="P58">
            <v>2.8663372917992814E-3</v>
          </cell>
          <cell r="Q58">
            <v>2.8180126456384441E-3</v>
          </cell>
          <cell r="R58">
            <v>2.8463301440842886E-3</v>
          </cell>
          <cell r="S58">
            <v>2.7849948237320785E-3</v>
          </cell>
          <cell r="T58">
            <v>2.7337088489749815E-3</v>
          </cell>
          <cell r="U58">
            <v>2.7635189998328064E-3</v>
          </cell>
          <cell r="V58">
            <v>2.8389778559169687E-3</v>
          </cell>
          <cell r="W58">
            <v>2.8319156176763094E-3</v>
          </cell>
          <cell r="X58">
            <v>2.9018148611871103E-3</v>
          </cell>
          <cell r="Y58">
            <v>3.0275797993254113E-3</v>
          </cell>
          <cell r="Z58">
            <v>3.0284851677756367E-3</v>
          </cell>
          <cell r="AA58">
            <v>3.1687358805394211E-3</v>
          </cell>
          <cell r="AB58">
            <v>3.4070094016264538E-3</v>
          </cell>
          <cell r="AC58">
            <v>3.6807779839479033E-3</v>
          </cell>
          <cell r="AD58">
            <v>3.9737171962390466E-3</v>
          </cell>
          <cell r="AE58">
            <v>4.2663256670318643E-3</v>
          </cell>
          <cell r="AF58">
            <v>4.5593358299712049E-3</v>
          </cell>
          <cell r="AG58">
            <v>4.8431516819394506E-3</v>
          </cell>
          <cell r="AH58">
            <v>5.1369564199521692E-3</v>
          </cell>
          <cell r="AI58">
            <v>5.5237133939465824E-3</v>
          </cell>
          <cell r="AJ58">
            <v>5.7390887833241632E-3</v>
          </cell>
          <cell r="AK58">
            <v>5.8927943764438481E-3</v>
          </cell>
          <cell r="AL58">
            <v>6.1809740329538407E-3</v>
          </cell>
          <cell r="AM58">
            <v>6.1004882823341468E-3</v>
          </cell>
          <cell r="AN58">
            <v>5.9589556927087889E-3</v>
          </cell>
          <cell r="AO58">
            <v>5.825922433719548E-3</v>
          </cell>
          <cell r="AP58">
            <v>5.6368349191433043E-3</v>
          </cell>
          <cell r="AQ58">
            <v>5.4860605340195769E-3</v>
          </cell>
          <cell r="AR58">
            <v>5.3755159566938231E-3</v>
          </cell>
          <cell r="AS58">
            <v>5.2898028638713656E-3</v>
          </cell>
          <cell r="AT58">
            <v>5.137044365401044E-3</v>
          </cell>
          <cell r="AU58">
            <v>4.8829866684539786E-3</v>
          </cell>
          <cell r="AV58">
            <v>4.7376708167851641E-3</v>
          </cell>
          <cell r="AW58">
            <v>4.5567764534678538E-3</v>
          </cell>
          <cell r="AX58">
            <v>4.233623407312862E-3</v>
          </cell>
          <cell r="AY58">
            <v>4.3312151460744895E-3</v>
          </cell>
          <cell r="AZ58">
            <v>4.4072118152582666E-3</v>
          </cell>
          <cell r="BA58">
            <v>4.390111793856317E-3</v>
          </cell>
          <cell r="BB58">
            <v>4.510574934007092E-3</v>
          </cell>
          <cell r="BC58">
            <v>4.7181519773096415E-3</v>
          </cell>
          <cell r="BD58">
            <v>4.7181509435176849E-3</v>
          </cell>
          <cell r="BE58">
            <v>4.7181509435176849E-3</v>
          </cell>
          <cell r="BF58">
            <v>4.7181509435176849E-3</v>
          </cell>
          <cell r="BG58">
            <v>4.7181509435176849E-3</v>
          </cell>
          <cell r="BH58">
            <v>4.7181509435176849E-3</v>
          </cell>
          <cell r="BI58">
            <v>4.7181509435176849E-3</v>
          </cell>
          <cell r="BJ58">
            <v>4.7181509435176849E-3</v>
          </cell>
        </row>
        <row r="59">
          <cell r="B59">
            <v>51</v>
          </cell>
          <cell r="C59" t="str">
            <v>(+) Impuestos a la Utilidad Diferidos</v>
          </cell>
          <cell r="P59">
            <v>-1.7834958408914495E-3</v>
          </cell>
          <cell r="Q59">
            <v>-2.0793135124253237E-3</v>
          </cell>
          <cell r="R59">
            <v>-2.0650813124156405E-3</v>
          </cell>
          <cell r="S59">
            <v>-2.1251482154483574E-3</v>
          </cell>
          <cell r="T59">
            <v>-2.1281585464096825E-3</v>
          </cell>
          <cell r="U59">
            <v>-2.0664994179070847E-3</v>
          </cell>
          <cell r="V59">
            <v>-1.9398481138232996E-3</v>
          </cell>
          <cell r="W59">
            <v>-1.939578334611426E-3</v>
          </cell>
          <cell r="X59">
            <v>-1.8635388589720993E-3</v>
          </cell>
          <cell r="Y59">
            <v>-1.7350545171147733E-3</v>
          </cell>
          <cell r="Z59">
            <v>-1.7199434955322336E-3</v>
          </cell>
          <cell r="AA59">
            <v>-1.6043484100128035E-3</v>
          </cell>
          <cell r="AB59">
            <v>-1.6245689818201207E-3</v>
          </cell>
          <cell r="AC59">
            <v>-1.5663309592960509E-3</v>
          </cell>
          <cell r="AD59">
            <v>-1.5336667308844213E-3</v>
          </cell>
          <cell r="AE59">
            <v>-1.5018692247899554E-3</v>
          </cell>
          <cell r="AF59">
            <v>-1.4921370402607521E-3</v>
          </cell>
          <cell r="AG59">
            <v>-1.4790118140062918E-3</v>
          </cell>
          <cell r="AH59">
            <v>-1.4640366299866956E-3</v>
          </cell>
          <cell r="AI59">
            <v>-1.3223301000175351E-3</v>
          </cell>
          <cell r="AJ59">
            <v>-1.3532925120097376E-3</v>
          </cell>
          <cell r="AK59">
            <v>-1.4202689597001435E-3</v>
          </cell>
          <cell r="AL59">
            <v>-1.3539855378877838E-3</v>
          </cell>
          <cell r="AM59">
            <v>-1.6583850301554938E-3</v>
          </cell>
          <cell r="AN59">
            <v>-1.6101977944109021E-3</v>
          </cell>
          <cell r="AO59">
            <v>-1.5611426935941612E-3</v>
          </cell>
          <cell r="AP59">
            <v>-1.53104267031601E-3</v>
          </cell>
          <cell r="AQ59">
            <v>-1.4449512273808959E-3</v>
          </cell>
          <cell r="AR59">
            <v>-1.3477091982231062E-3</v>
          </cell>
          <cell r="AS59">
            <v>-1.3247099380306094E-3</v>
          </cell>
          <cell r="AT59">
            <v>-1.3571571237251268E-3</v>
          </cell>
          <cell r="AU59">
            <v>-1.4815955240836537E-3</v>
          </cell>
          <cell r="AV59">
            <v>-1.4634484648736205E-3</v>
          </cell>
          <cell r="AW59">
            <v>-1.4750249866150368E-3</v>
          </cell>
          <cell r="AX59">
            <v>-1.5919571147244562E-3</v>
          </cell>
          <cell r="AY59">
            <v>-1.1132292623670288E-3</v>
          </cell>
          <cell r="AZ59">
            <v>-1.0295626095477484E-3</v>
          </cell>
          <cell r="BA59">
            <v>-1.01021224477384E-3</v>
          </cell>
          <cell r="BB59">
            <v>-8.7359542110131052E-4</v>
          </cell>
          <cell r="BC59">
            <v>-8.5650930601106922E-4</v>
          </cell>
          <cell r="BD59">
            <v>-8.5650896653532982E-4</v>
          </cell>
          <cell r="BE59">
            <v>-8.5650896653532982E-4</v>
          </cell>
          <cell r="BF59">
            <v>-8.5650896653532982E-4</v>
          </cell>
          <cell r="BG59">
            <v>-8.5650896653532982E-4</v>
          </cell>
          <cell r="BH59">
            <v>-8.5650896653532982E-4</v>
          </cell>
          <cell r="BI59">
            <v>-8.5650896653532982E-4</v>
          </cell>
          <cell r="BJ59">
            <v>-8.5650896653532982E-4</v>
          </cell>
        </row>
        <row r="60">
          <cell r="B60">
            <v>52</v>
          </cell>
          <cell r="C60" t="str">
            <v>(=) Resultado Antes de Operaciones Discontinuadas</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cell r="BH60">
            <v>0</v>
          </cell>
          <cell r="BI60">
            <v>0</v>
          </cell>
          <cell r="BJ60">
            <v>0</v>
          </cell>
        </row>
        <row r="61">
          <cell r="B61">
            <v>53</v>
          </cell>
          <cell r="C61" t="str">
            <v>(+) Operaciones Discontinuadas</v>
          </cell>
          <cell r="P61">
            <v>0</v>
          </cell>
          <cell r="Q61">
            <v>0</v>
          </cell>
          <cell r="R61">
            <v>0</v>
          </cell>
          <cell r="S61">
            <v>0</v>
          </cell>
          <cell r="T61">
            <v>0</v>
          </cell>
          <cell r="U61">
            <v>0</v>
          </cell>
          <cell r="V61">
            <v>0</v>
          </cell>
          <cell r="W61">
            <v>0</v>
          </cell>
          <cell r="X61">
            <v>0</v>
          </cell>
          <cell r="Y61">
            <v>0</v>
          </cell>
          <cell r="Z61">
            <v>8.1224063687042029E-5</v>
          </cell>
          <cell r="AA61">
            <v>1.5959426474841003E-4</v>
          </cell>
          <cell r="AB61">
            <v>1.0098163114587364E-3</v>
          </cell>
          <cell r="AC61">
            <v>1.8601262365019928E-3</v>
          </cell>
          <cell r="AD61">
            <v>2.7278398937974186E-3</v>
          </cell>
          <cell r="AE61">
            <v>3.5703925807896303E-3</v>
          </cell>
          <cell r="AF61">
            <v>4.4224165849025276E-3</v>
          </cell>
          <cell r="AG61">
            <v>5.261428013447947E-3</v>
          </cell>
          <cell r="AH61">
            <v>6.0742790456090783E-3</v>
          </cell>
          <cell r="AI61">
            <v>6.8689518118111477E-3</v>
          </cell>
          <cell r="AJ61">
            <v>7.6841278798171512E-3</v>
          </cell>
          <cell r="AK61">
            <v>8.4839660586980767E-3</v>
          </cell>
          <cell r="AL61">
            <v>9.1192093267220987E-3</v>
          </cell>
          <cell r="AM61">
            <v>9.7280687112657523E-3</v>
          </cell>
          <cell r="AN61">
            <v>8.8778466618060371E-3</v>
          </cell>
          <cell r="AO61">
            <v>8.0275367339981262E-3</v>
          </cell>
          <cell r="AP61">
            <v>7.1598230740280251E-3</v>
          </cell>
          <cell r="AQ61">
            <v>6.3172703844917612E-3</v>
          </cell>
          <cell r="AR61">
            <v>5.4652463777406278E-3</v>
          </cell>
          <cell r="AS61">
            <v>5.0468017627584077E-3</v>
          </cell>
          <cell r="AT61">
            <v>4.5760607004408909E-3</v>
          </cell>
          <cell r="AU61">
            <v>4.0249482011093423E-3</v>
          </cell>
          <cell r="AV61">
            <v>3.3053026242390064E-3</v>
          </cell>
          <cell r="AW61">
            <v>2.4063375496201334E-3</v>
          </cell>
          <cell r="AX61">
            <v>1.3879964884158668E-3</v>
          </cell>
          <cell r="AY61">
            <v>-3.2090417469113633E-11</v>
          </cell>
          <cell r="AZ61">
            <v>-3.1864854509676147E-11</v>
          </cell>
          <cell r="BA61">
            <v>-3.1427856055958528E-11</v>
          </cell>
          <cell r="BB61">
            <v>-3.1093733165946683E-11</v>
          </cell>
          <cell r="BC61">
            <v>-3.1658841175342774E-11</v>
          </cell>
          <cell r="BD61">
            <v>-3.1658814458879192E-11</v>
          </cell>
          <cell r="BE61">
            <v>-3.1658814458879192E-11</v>
          </cell>
          <cell r="BF61">
            <v>-3.1658814458879192E-11</v>
          </cell>
          <cell r="BG61">
            <v>-3.1658814458879192E-11</v>
          </cell>
          <cell r="BH61">
            <v>-3.1658814458879192E-11</v>
          </cell>
          <cell r="BI61">
            <v>-3.1658814458879192E-11</v>
          </cell>
          <cell r="BJ61">
            <v>-3.1658814458879192E-11</v>
          </cell>
        </row>
        <row r="62">
          <cell r="B62">
            <v>54</v>
          </cell>
          <cell r="C62" t="str">
            <v>Resultado Neto</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row>
        <row r="64">
          <cell r="B64" t="str">
            <v>Cartera Total</v>
          </cell>
        </row>
        <row r="65">
          <cell r="B65">
            <v>55</v>
          </cell>
          <cell r="C65" t="str">
            <v>Cartera de Crédito Total</v>
          </cell>
          <cell r="P65">
            <v>0.51405689853398295</v>
          </cell>
          <cell r="Q65">
            <v>0.51129334768519319</v>
          </cell>
          <cell r="R65">
            <v>0.50964053052844605</v>
          </cell>
          <cell r="S65">
            <v>0.50969795153411068</v>
          </cell>
          <cell r="T65">
            <v>0.50843096213101113</v>
          </cell>
          <cell r="U65">
            <v>0.50831443233387719</v>
          </cell>
          <cell r="V65">
            <v>0.50799621530407735</v>
          </cell>
          <cell r="W65">
            <v>0.5090401958358125</v>
          </cell>
          <cell r="X65">
            <v>0.50890378338381115</v>
          </cell>
          <cell r="Y65">
            <v>0.50801158056147899</v>
          </cell>
          <cell r="Z65">
            <v>0.50911669011790361</v>
          </cell>
          <cell r="AA65">
            <v>0.5099728972339167</v>
          </cell>
          <cell r="AB65">
            <v>0.51094618148678772</v>
          </cell>
          <cell r="AC65">
            <v>0.51229253796415886</v>
          </cell>
          <cell r="AD65">
            <v>0.51488085760052726</v>
          </cell>
          <cell r="AE65">
            <v>0.51689820680206744</v>
          </cell>
          <cell r="AF65">
            <v>0.51941609045632364</v>
          </cell>
          <cell r="AG65">
            <v>0.52099946394474783</v>
          </cell>
          <cell r="AH65">
            <v>0.52283331481295825</v>
          </cell>
          <cell r="AI65">
            <v>0.52332364780485408</v>
          </cell>
          <cell r="AJ65">
            <v>0.52472097475267077</v>
          </cell>
          <cell r="AK65">
            <v>0.52636264686127021</v>
          </cell>
          <cell r="AL65">
            <v>0.52753743348668058</v>
          </cell>
          <cell r="AM65">
            <v>0.52744057755978957</v>
          </cell>
          <cell r="AN65">
            <v>0.52628456058659157</v>
          </cell>
          <cell r="AO65">
            <v>0.52514274262826099</v>
          </cell>
          <cell r="AP65">
            <v>0.52178904664773484</v>
          </cell>
          <cell r="AQ65">
            <v>0.51754646015162564</v>
          </cell>
          <cell r="AR65">
            <v>0.51460678248451186</v>
          </cell>
          <cell r="AS65">
            <v>0.5127905095584524</v>
          </cell>
          <cell r="AT65">
            <v>0.5116810074659911</v>
          </cell>
          <cell r="AU65">
            <v>0.51026996309933914</v>
          </cell>
          <cell r="AV65">
            <v>0.50838757466820594</v>
          </cell>
          <cell r="AW65">
            <v>0.50629427160983131</v>
          </cell>
          <cell r="AX65">
            <v>0.50402631363731687</v>
          </cell>
          <cell r="AY65">
            <v>0.50071353060683943</v>
          </cell>
          <cell r="AZ65">
            <v>0.49793907335261489</v>
          </cell>
          <cell r="BA65">
            <v>0.49264979853338398</v>
          </cell>
          <cell r="BB65">
            <v>0.48968530909848951</v>
          </cell>
          <cell r="BC65">
            <v>0.50202617479651368</v>
          </cell>
          <cell r="BD65">
            <v>0.50202608108520508</v>
          </cell>
          <cell r="BE65">
            <v>0.50202608108520508</v>
          </cell>
          <cell r="BF65">
            <v>0.50202608108520508</v>
          </cell>
          <cell r="BG65">
            <v>0.50202608108520508</v>
          </cell>
          <cell r="BH65">
            <v>0.50202608108520508</v>
          </cell>
          <cell r="BI65">
            <v>0.50202608108520508</v>
          </cell>
          <cell r="BJ65">
            <v>0.50202608108520508</v>
          </cell>
        </row>
        <row r="66">
          <cell r="B66">
            <v>56</v>
          </cell>
          <cell r="C66" t="str">
            <v xml:space="preserve">    Créditos Comerciales</v>
          </cell>
          <cell r="P66">
            <v>0.26938662330276764</v>
          </cell>
          <cell r="Q66">
            <v>0.26631729082413674</v>
          </cell>
          <cell r="R66">
            <v>0.26416636322496578</v>
          </cell>
          <cell r="S66">
            <v>0.26304317567215257</v>
          </cell>
          <cell r="T66">
            <v>0.26182570580808989</v>
          </cell>
          <cell r="U66">
            <v>0.26152437043064286</v>
          </cell>
          <cell r="V66">
            <v>0.26108748863085701</v>
          </cell>
          <cell r="W66">
            <v>0.26126434619624356</v>
          </cell>
          <cell r="X66">
            <v>0.26081743641111216</v>
          </cell>
          <cell r="Y66">
            <v>0.26016677331399718</v>
          </cell>
          <cell r="Z66">
            <v>0.26037689770060229</v>
          </cell>
          <cell r="AA66">
            <v>0.26005112912506551</v>
          </cell>
          <cell r="AB66">
            <v>0.25984729268565659</v>
          </cell>
          <cell r="AC66">
            <v>0.26007992095932103</v>
          </cell>
          <cell r="AD66">
            <v>0.2608817695894442</v>
          </cell>
          <cell r="AE66">
            <v>0.26157440570223295</v>
          </cell>
          <cell r="AF66">
            <v>0.26216657829119722</v>
          </cell>
          <cell r="AG66">
            <v>0.26301389905402744</v>
          </cell>
          <cell r="AH66">
            <v>0.26401392526391404</v>
          </cell>
          <cell r="AI66">
            <v>0.26472651039590661</v>
          </cell>
          <cell r="AJ66">
            <v>0.26525836369480554</v>
          </cell>
          <cell r="AK66">
            <v>0.26624859024949349</v>
          </cell>
          <cell r="AL66">
            <v>0.26730035165414878</v>
          </cell>
          <cell r="AM66">
            <v>0.26791418228354902</v>
          </cell>
          <cell r="AN66">
            <v>0.26819378708763869</v>
          </cell>
          <cell r="AO66">
            <v>0.26831214556117233</v>
          </cell>
          <cell r="AP66">
            <v>0.26727925048305445</v>
          </cell>
          <cell r="AQ66">
            <v>0.26572819140366188</v>
          </cell>
          <cell r="AR66">
            <v>0.26502726421783784</v>
          </cell>
          <cell r="AS66">
            <v>0.26415370710906533</v>
          </cell>
          <cell r="AT66">
            <v>0.26367436246630938</v>
          </cell>
          <cell r="AU66">
            <v>0.26271467979537921</v>
          </cell>
          <cell r="AV66">
            <v>0.26237374497766991</v>
          </cell>
          <cell r="AW66">
            <v>0.26178397137038922</v>
          </cell>
          <cell r="AX66">
            <v>0.26107805539088075</v>
          </cell>
          <cell r="AY66">
            <v>0.25926910352873311</v>
          </cell>
          <cell r="AZ66">
            <v>0.25769605021105746</v>
          </cell>
          <cell r="BA66">
            <v>0.25524312064917276</v>
          </cell>
          <cell r="BB66">
            <v>0.25428411409409535</v>
          </cell>
          <cell r="BC66">
            <v>0.26209738478985639</v>
          </cell>
          <cell r="BD66">
            <v>0.26209735870361328</v>
          </cell>
          <cell r="BE66">
            <v>0.26209735870361328</v>
          </cell>
          <cell r="BF66">
            <v>0.26209735870361328</v>
          </cell>
          <cell r="BG66">
            <v>0.26209735870361328</v>
          </cell>
          <cell r="BH66">
            <v>0.26209735870361328</v>
          </cell>
          <cell r="BI66">
            <v>0.26209735870361328</v>
          </cell>
          <cell r="BJ66">
            <v>0.26209735870361328</v>
          </cell>
        </row>
        <row r="67">
          <cell r="B67">
            <v>57</v>
          </cell>
          <cell r="C67" t="str">
            <v>Empresas</v>
          </cell>
          <cell r="P67">
            <v>0.18707754373406008</v>
          </cell>
          <cell r="Q67">
            <v>0.18495299067290624</v>
          </cell>
          <cell r="R67">
            <v>0.18335392015422661</v>
          </cell>
          <cell r="S67">
            <v>0.18260877992770733</v>
          </cell>
          <cell r="T67">
            <v>0.18212727804427906</v>
          </cell>
          <cell r="U67">
            <v>0.18172027346410699</v>
          </cell>
          <cell r="V67">
            <v>0.18138753007030309</v>
          </cell>
          <cell r="W67">
            <v>0.18167868560695433</v>
          </cell>
          <cell r="X67">
            <v>0.18110900828369469</v>
          </cell>
          <cell r="Y67">
            <v>0.18050835738705853</v>
          </cell>
          <cell r="Z67">
            <v>0.18067106742416592</v>
          </cell>
          <cell r="AA67">
            <v>0.18079004107583149</v>
          </cell>
          <cell r="AB67">
            <v>0.18114782565207144</v>
          </cell>
          <cell r="AC67">
            <v>0.18175533584730319</v>
          </cell>
          <cell r="AD67">
            <v>0.18255538172210151</v>
          </cell>
          <cell r="AE67">
            <v>0.18368187908731026</v>
          </cell>
          <cell r="AF67">
            <v>0.18454458154692233</v>
          </cell>
          <cell r="AG67">
            <v>0.18572734356219753</v>
          </cell>
          <cell r="AH67">
            <v>0.18728219719050151</v>
          </cell>
          <cell r="AI67">
            <v>0.18832907828653653</v>
          </cell>
          <cell r="AJ67">
            <v>0.18900427769099112</v>
          </cell>
          <cell r="AK67">
            <v>0.1899470506101256</v>
          </cell>
          <cell r="AL67">
            <v>0.19090009250672171</v>
          </cell>
          <cell r="AM67">
            <v>0.19171054567007903</v>
          </cell>
          <cell r="AN67">
            <v>0.19240907644350103</v>
          </cell>
          <cell r="AO67">
            <v>0.1930304849273112</v>
          </cell>
          <cell r="AP67">
            <v>0.19291324128324805</v>
          </cell>
          <cell r="AQ67">
            <v>0.19190548237179886</v>
          </cell>
          <cell r="AR67">
            <v>0.19151569708701185</v>
          </cell>
          <cell r="AS67">
            <v>0.1909890946639094</v>
          </cell>
          <cell r="AT67">
            <v>0.19035254356979325</v>
          </cell>
          <cell r="AU67">
            <v>0.1896037394781466</v>
          </cell>
          <cell r="AV67">
            <v>0.18979906383995818</v>
          </cell>
          <cell r="AW67">
            <v>0.18980457241400434</v>
          </cell>
          <cell r="AX67">
            <v>0.18950520097071324</v>
          </cell>
          <cell r="AY67">
            <v>0.18811332178771073</v>
          </cell>
          <cell r="AZ67">
            <v>0.18672551492546194</v>
          </cell>
          <cell r="BA67">
            <v>0.18450110325207761</v>
          </cell>
          <cell r="BB67">
            <v>0.18378235935350551</v>
          </cell>
          <cell r="BC67">
            <v>0.18996778961784586</v>
          </cell>
          <cell r="BD67">
            <v>0.18996775150299072</v>
          </cell>
          <cell r="BE67">
            <v>0.18996775150299072</v>
          </cell>
          <cell r="BF67">
            <v>0.18996775150299072</v>
          </cell>
          <cell r="BG67">
            <v>0.18996775150299072</v>
          </cell>
          <cell r="BH67">
            <v>0.18996775150299072</v>
          </cell>
          <cell r="BI67">
            <v>0.18996775150299072</v>
          </cell>
          <cell r="BJ67">
            <v>0.18996775150299072</v>
          </cell>
        </row>
        <row r="68">
          <cell r="B68">
            <v>58</v>
          </cell>
          <cell r="C68" t="str">
            <v>Entidades Financieras</v>
          </cell>
          <cell r="P68">
            <v>6.8558010681900906E-3</v>
          </cell>
          <cell r="Q68">
            <v>6.6576500774734619E-3</v>
          </cell>
          <cell r="R68">
            <v>6.5728037869700918E-3</v>
          </cell>
          <cell r="S68">
            <v>6.4356319099347194E-3</v>
          </cell>
          <cell r="T68">
            <v>6.3084116037218892E-3</v>
          </cell>
          <cell r="U68">
            <v>6.3180508718965953E-3</v>
          </cell>
          <cell r="V68">
            <v>6.3649554745090278E-3</v>
          </cell>
          <cell r="W68">
            <v>6.3605661289956421E-3</v>
          </cell>
          <cell r="X68">
            <v>6.4797335026423554E-3</v>
          </cell>
          <cell r="Y68">
            <v>6.5814347197651795E-3</v>
          </cell>
          <cell r="Z68">
            <v>6.6572372842804046E-3</v>
          </cell>
          <cell r="AA68">
            <v>6.7267321072691242E-3</v>
          </cell>
          <cell r="AB68">
            <v>6.815495616828763E-3</v>
          </cell>
          <cell r="AC68">
            <v>6.9883370828403317E-3</v>
          </cell>
          <cell r="AD68">
            <v>7.3363668661299902E-3</v>
          </cell>
          <cell r="AE68">
            <v>7.4228259939935872E-3</v>
          </cell>
          <cell r="AF68">
            <v>7.5099889823800623E-3</v>
          </cell>
          <cell r="AG68">
            <v>7.6072806685825263E-3</v>
          </cell>
          <cell r="AH68">
            <v>7.6078629457192954E-3</v>
          </cell>
          <cell r="AI68">
            <v>7.7491198396873488E-3</v>
          </cell>
          <cell r="AJ68">
            <v>7.816145981422393E-3</v>
          </cell>
          <cell r="AK68">
            <v>8.0038949338249402E-3</v>
          </cell>
          <cell r="AL68">
            <v>8.1937850086083383E-3</v>
          </cell>
          <cell r="AM68">
            <v>8.3111709729577054E-3</v>
          </cell>
          <cell r="AN68">
            <v>8.2703321650988773E-3</v>
          </cell>
          <cell r="AO68">
            <v>8.1877035312680584E-3</v>
          </cell>
          <cell r="AP68">
            <v>7.8666705375252423E-3</v>
          </cell>
          <cell r="AQ68">
            <v>7.8961024823937589E-3</v>
          </cell>
          <cell r="AR68">
            <v>7.936100264321462E-3</v>
          </cell>
          <cell r="AS68">
            <v>7.8804711191575744E-3</v>
          </cell>
          <cell r="AT68">
            <v>7.9406709453893089E-3</v>
          </cell>
          <cell r="AU68">
            <v>7.9073821955392351E-3</v>
          </cell>
          <cell r="AV68">
            <v>7.8126025924779938E-3</v>
          </cell>
          <cell r="AW68">
            <v>7.5996349429986428E-3</v>
          </cell>
          <cell r="AX68">
            <v>7.3299692101067501E-3</v>
          </cell>
          <cell r="AY68">
            <v>7.1314528674958286E-3</v>
          </cell>
          <cell r="AZ68">
            <v>7.2058602328545227E-3</v>
          </cell>
          <cell r="BA68">
            <v>7.2557228732696294E-3</v>
          </cell>
          <cell r="BB68">
            <v>7.4936333187850855E-3</v>
          </cell>
          <cell r="BC68">
            <v>7.6823770463446952E-3</v>
          </cell>
          <cell r="BD68">
            <v>7.6823756098747253E-3</v>
          </cell>
          <cell r="BE68">
            <v>7.6823756098747253E-3</v>
          </cell>
          <cell r="BF68">
            <v>7.6823756098747253E-3</v>
          </cell>
          <cell r="BG68">
            <v>7.6823756098747253E-3</v>
          </cell>
          <cell r="BH68">
            <v>7.6823756098747253E-3</v>
          </cell>
          <cell r="BI68">
            <v>7.6823756098747253E-3</v>
          </cell>
          <cell r="BJ68">
            <v>7.6823756098747253E-3</v>
          </cell>
        </row>
        <row r="69">
          <cell r="B69">
            <v>59</v>
          </cell>
          <cell r="C69" t="str">
            <v>Bancarias</v>
          </cell>
          <cell r="P69">
            <v>3.8687599097749929E-4</v>
          </cell>
          <cell r="Q69">
            <v>3.743444696337011E-4</v>
          </cell>
          <cell r="R69">
            <v>3.9284721517076531E-4</v>
          </cell>
          <cell r="S69">
            <v>4.1696972826566365E-4</v>
          </cell>
          <cell r="T69">
            <v>4.6387885314821335E-4</v>
          </cell>
          <cell r="U69">
            <v>5.7792302538837851E-4</v>
          </cell>
          <cell r="V69">
            <v>6.7885040122775116E-4</v>
          </cell>
          <cell r="W69">
            <v>7.2930334088993536E-4</v>
          </cell>
          <cell r="X69">
            <v>9.0931161518498531E-4</v>
          </cell>
          <cell r="Y69">
            <v>9.7106306600441795E-4</v>
          </cell>
          <cell r="Z69">
            <v>1.0321132668062963E-3</v>
          </cell>
          <cell r="AA69">
            <v>1.0814381312048026E-3</v>
          </cell>
          <cell r="AB69">
            <v>1.1940574901887549E-3</v>
          </cell>
          <cell r="AC69">
            <v>1.1884594537069908E-3</v>
          </cell>
          <cell r="AD69">
            <v>1.4951319722121851E-3</v>
          </cell>
          <cell r="AE69">
            <v>1.513296791077036E-3</v>
          </cell>
          <cell r="AF69">
            <v>1.5110383989290046E-3</v>
          </cell>
          <cell r="AG69">
            <v>1.4842920583904805E-3</v>
          </cell>
          <cell r="AH69">
            <v>1.4293642659847711E-3</v>
          </cell>
          <cell r="AI69">
            <v>1.4994167953684646E-3</v>
          </cell>
          <cell r="AJ69">
            <v>1.3742620928810536E-3</v>
          </cell>
          <cell r="AK69">
            <v>1.4367547565362741E-3</v>
          </cell>
          <cell r="AL69">
            <v>1.5191729839917761E-3</v>
          </cell>
          <cell r="AM69">
            <v>1.4738829387422805E-3</v>
          </cell>
          <cell r="AN69">
            <v>1.4181777759266639E-3</v>
          </cell>
          <cell r="AO69">
            <v>1.4345805802157532E-3</v>
          </cell>
          <cell r="AP69">
            <v>1.1350147042635853E-3</v>
          </cell>
          <cell r="AQ69">
            <v>1.2294969063033686E-3</v>
          </cell>
          <cell r="AR69">
            <v>1.2345861727127338E-3</v>
          </cell>
          <cell r="AS69">
            <v>1.2340713027644897E-3</v>
          </cell>
          <cell r="AT69">
            <v>1.2835346711307066E-3</v>
          </cell>
          <cell r="AU69">
            <v>1.2437108755664391E-3</v>
          </cell>
          <cell r="AV69">
            <v>1.2897406730719397E-3</v>
          </cell>
          <cell r="AW69">
            <v>1.2328186442129338E-3</v>
          </cell>
          <cell r="AX69">
            <v>1.1193847143279821E-3</v>
          </cell>
          <cell r="AY69">
            <v>1.2905347690139585E-3</v>
          </cell>
          <cell r="AZ69">
            <v>1.3957212010209863E-3</v>
          </cell>
          <cell r="BA69">
            <v>1.4961850949822639E-3</v>
          </cell>
          <cell r="BB69">
            <v>1.7077867088410462E-3</v>
          </cell>
          <cell r="BC69">
            <v>1.1974555862578652E-3</v>
          </cell>
          <cell r="BD69">
            <v>1.1974554508924484E-3</v>
          </cell>
          <cell r="BE69">
            <v>1.1974554508924484E-3</v>
          </cell>
          <cell r="BF69">
            <v>1.1974554508924484E-3</v>
          </cell>
          <cell r="BG69">
            <v>1.1974554508924484E-3</v>
          </cell>
          <cell r="BH69">
            <v>1.1974554508924484E-3</v>
          </cell>
          <cell r="BI69">
            <v>1.1974554508924484E-3</v>
          </cell>
          <cell r="BJ69">
            <v>1.1974554508924484E-3</v>
          </cell>
        </row>
        <row r="70">
          <cell r="B70">
            <v>60</v>
          </cell>
          <cell r="C70" t="str">
            <v>No Bancarias</v>
          </cell>
          <cell r="P70">
            <v>6.4689250772125909E-3</v>
          </cell>
          <cell r="Q70">
            <v>6.2833056078397606E-3</v>
          </cell>
          <cell r="R70">
            <v>6.179956571799327E-3</v>
          </cell>
          <cell r="S70">
            <v>6.0186621816690558E-3</v>
          </cell>
          <cell r="T70">
            <v>5.8445327505736782E-3</v>
          </cell>
          <cell r="U70">
            <v>5.7401278465082179E-3</v>
          </cell>
          <cell r="V70">
            <v>5.6861050732812763E-3</v>
          </cell>
          <cell r="W70">
            <v>5.6312627881057072E-3</v>
          </cell>
          <cell r="X70">
            <v>5.5704218874573696E-3</v>
          </cell>
          <cell r="Y70">
            <v>5.6103716537607628E-3</v>
          </cell>
          <cell r="Z70">
            <v>5.6251240174741085E-3</v>
          </cell>
          <cell r="AA70">
            <v>5.6452939760643223E-3</v>
          </cell>
          <cell r="AB70">
            <v>5.6214381266400078E-3</v>
          </cell>
          <cell r="AC70">
            <v>5.7998776291333402E-3</v>
          </cell>
          <cell r="AD70">
            <v>5.8412348939178051E-3</v>
          </cell>
          <cell r="AE70">
            <v>5.9095292029165509E-3</v>
          </cell>
          <cell r="AF70">
            <v>5.9989505834510577E-3</v>
          </cell>
          <cell r="AG70">
            <v>6.1229886101920455E-3</v>
          </cell>
          <cell r="AH70">
            <v>6.178498679734524E-3</v>
          </cell>
          <cell r="AI70">
            <v>6.2497030443188833E-3</v>
          </cell>
          <cell r="AJ70">
            <v>6.4418838885413367E-3</v>
          </cell>
          <cell r="AK70">
            <v>6.5671401772886646E-3</v>
          </cell>
          <cell r="AL70">
            <v>6.6746120246165596E-3</v>
          </cell>
          <cell r="AM70">
            <v>6.837288034215426E-3</v>
          </cell>
          <cell r="AN70">
            <v>6.8521543891722145E-3</v>
          </cell>
          <cell r="AO70">
            <v>6.7531229510523066E-3</v>
          </cell>
          <cell r="AP70">
            <v>6.7316558332616598E-3</v>
          </cell>
          <cell r="AQ70">
            <v>6.6666055760903897E-3</v>
          </cell>
          <cell r="AR70">
            <v>6.7015140916087288E-3</v>
          </cell>
          <cell r="AS70">
            <v>6.6463998163930867E-3</v>
          </cell>
          <cell r="AT70">
            <v>6.6571362742586029E-3</v>
          </cell>
          <cell r="AU70">
            <v>6.6636713199727943E-3</v>
          </cell>
          <cell r="AV70">
            <v>6.5228619194060544E-3</v>
          </cell>
          <cell r="AW70">
            <v>6.3668162987857079E-3</v>
          </cell>
          <cell r="AX70">
            <v>6.2105844957787669E-3</v>
          </cell>
          <cell r="AY70">
            <v>5.8409180984818707E-3</v>
          </cell>
          <cell r="AZ70">
            <v>5.8101390318335356E-3</v>
          </cell>
          <cell r="BA70">
            <v>5.7595377782873646E-3</v>
          </cell>
          <cell r="BB70">
            <v>5.7858466099440387E-3</v>
          </cell>
          <cell r="BC70">
            <v>6.48492146008683E-3</v>
          </cell>
          <cell r="BD70">
            <v>6.4849182963371277E-3</v>
          </cell>
          <cell r="BE70">
            <v>6.4849182963371277E-3</v>
          </cell>
          <cell r="BF70">
            <v>6.4849182963371277E-3</v>
          </cell>
          <cell r="BG70">
            <v>6.4849182963371277E-3</v>
          </cell>
          <cell r="BH70">
            <v>6.4849182963371277E-3</v>
          </cell>
          <cell r="BI70">
            <v>6.4849182963371277E-3</v>
          </cell>
          <cell r="BJ70">
            <v>6.4849182963371277E-3</v>
          </cell>
        </row>
        <row r="71">
          <cell r="B71">
            <v>61</v>
          </cell>
          <cell r="C71" t="str">
            <v>Entidades Gubernamentales</v>
          </cell>
          <cell r="P71">
            <v>7.5453278500517543E-2</v>
          </cell>
          <cell r="Q71">
            <v>7.4706650073757E-2</v>
          </cell>
          <cell r="R71">
            <v>7.4239639283769018E-2</v>
          </cell>
          <cell r="S71">
            <v>7.3998763834510442E-2</v>
          </cell>
          <cell r="T71">
            <v>7.3390016160088931E-2</v>
          </cell>
          <cell r="U71">
            <v>7.3486046094639199E-2</v>
          </cell>
          <cell r="V71">
            <v>7.3335003086044834E-2</v>
          </cell>
          <cell r="W71">
            <v>7.3225094460293544E-2</v>
          </cell>
          <cell r="X71">
            <v>7.3228694624775062E-2</v>
          </cell>
          <cell r="Y71">
            <v>7.3076981207173444E-2</v>
          </cell>
          <cell r="Z71">
            <v>7.3048592992155978E-2</v>
          </cell>
          <cell r="AA71">
            <v>7.2534355941964876E-2</v>
          </cell>
          <cell r="AB71">
            <v>7.1883971416756356E-2</v>
          </cell>
          <cell r="AC71">
            <v>7.1336248029177499E-2</v>
          </cell>
          <cell r="AD71">
            <v>7.0990021001212725E-2</v>
          </cell>
          <cell r="AE71">
            <v>7.0469700620929138E-2</v>
          </cell>
          <cell r="AF71">
            <v>7.0112007761894843E-2</v>
          </cell>
          <cell r="AG71">
            <v>6.9679274823247442E-2</v>
          </cell>
          <cell r="AH71">
            <v>6.912386512769321E-2</v>
          </cell>
          <cell r="AI71">
            <v>6.8648312269682765E-2</v>
          </cell>
          <cell r="AJ71">
            <v>6.8437940022392049E-2</v>
          </cell>
          <cell r="AK71">
            <v>6.8297644705543004E-2</v>
          </cell>
          <cell r="AL71">
            <v>6.8206474138818723E-2</v>
          </cell>
          <cell r="AM71">
            <v>6.7892465640512323E-2</v>
          </cell>
          <cell r="AN71">
            <v>6.7514378479038753E-2</v>
          </cell>
          <cell r="AO71">
            <v>6.7093957102593055E-2</v>
          </cell>
          <cell r="AP71">
            <v>6.6499338662281096E-2</v>
          </cell>
          <cell r="AQ71">
            <v>6.5926606549469274E-2</v>
          </cell>
          <cell r="AR71">
            <v>6.557546686650452E-2</v>
          </cell>
          <cell r="AS71">
            <v>6.5284141325998343E-2</v>
          </cell>
          <cell r="AT71">
            <v>6.5381147951126845E-2</v>
          </cell>
          <cell r="AU71">
            <v>6.5203558121693359E-2</v>
          </cell>
          <cell r="AV71">
            <v>6.4762078545233734E-2</v>
          </cell>
          <cell r="AW71">
            <v>6.4379764013386215E-2</v>
          </cell>
          <cell r="AX71">
            <v>6.4242885210060718E-2</v>
          </cell>
          <cell r="AY71">
            <v>6.4024328873526493E-2</v>
          </cell>
          <cell r="AZ71">
            <v>6.3764675052741027E-2</v>
          </cell>
          <cell r="BA71">
            <v>6.3486294523825468E-2</v>
          </cell>
          <cell r="BB71">
            <v>6.3008121421804689E-2</v>
          </cell>
          <cell r="BC71">
            <v>6.4447218125665812E-2</v>
          </cell>
          <cell r="BD71">
            <v>6.4447164535522461E-2</v>
          </cell>
          <cell r="BE71">
            <v>6.4447164535522461E-2</v>
          </cell>
          <cell r="BF71">
            <v>6.4447164535522461E-2</v>
          </cell>
          <cell r="BG71">
            <v>6.4447164535522461E-2</v>
          </cell>
          <cell r="BH71">
            <v>6.4447164535522461E-2</v>
          </cell>
          <cell r="BI71">
            <v>6.4447164535522461E-2</v>
          </cell>
          <cell r="BJ71">
            <v>6.4447164535522461E-2</v>
          </cell>
        </row>
        <row r="72">
          <cell r="B72">
            <v>62</v>
          </cell>
          <cell r="C72" t="str">
            <v>Estados y Municipios</v>
          </cell>
          <cell r="P72">
            <v>2.945955061521759E-2</v>
          </cell>
          <cell r="Q72">
            <v>2.9881314239269052E-2</v>
          </cell>
          <cell r="R72">
            <v>3.0396862811196065E-2</v>
          </cell>
          <cell r="S72">
            <v>3.0949954187717958E-2</v>
          </cell>
          <cell r="T72">
            <v>3.1325936524169477E-2</v>
          </cell>
          <cell r="U72">
            <v>3.1763003869610403E-2</v>
          </cell>
          <cell r="V72">
            <v>3.2125719134437535E-2</v>
          </cell>
          <cell r="W72">
            <v>3.2424338240071605E-2</v>
          </cell>
          <cell r="X72">
            <v>3.2528906639467094E-2</v>
          </cell>
          <cell r="Y72">
            <v>3.2534918288467329E-2</v>
          </cell>
          <cell r="Z72">
            <v>3.3704186415181137E-2</v>
          </cell>
          <cell r="AA72">
            <v>3.4839605402766212E-2</v>
          </cell>
          <cell r="AB72">
            <v>3.5968156814630795E-2</v>
          </cell>
          <cell r="AC72">
            <v>3.7086605719658113E-2</v>
          </cell>
          <cell r="AD72">
            <v>3.8281142147021038E-2</v>
          </cell>
          <cell r="AE72">
            <v>3.936474841424395E-2</v>
          </cell>
          <cell r="AF72">
            <v>4.0505757180947864E-2</v>
          </cell>
          <cell r="AG72">
            <v>4.1558237716178226E-2</v>
          </cell>
          <cell r="AH72">
            <v>4.2630611352368675E-2</v>
          </cell>
          <cell r="AI72">
            <v>4.3583949439551441E-2</v>
          </cell>
          <cell r="AJ72">
            <v>4.4609678606144926E-2</v>
          </cell>
          <cell r="AK72">
            <v>4.572644485965089E-2</v>
          </cell>
          <cell r="AL72">
            <v>4.5639219008106365E-2</v>
          </cell>
          <cell r="AM72">
            <v>4.5449410249137186E-2</v>
          </cell>
          <cell r="AN72">
            <v>4.5155552861719898E-2</v>
          </cell>
          <cell r="AO72">
            <v>4.4850967275125747E-2</v>
          </cell>
          <cell r="AP72">
            <v>4.432598715899632E-2</v>
          </cell>
          <cell r="AQ72">
            <v>4.3815618543351871E-2</v>
          </cell>
          <cell r="AR72">
            <v>4.3409285062728988E-2</v>
          </cell>
          <cell r="AS72">
            <v>4.3139020317482367E-2</v>
          </cell>
          <cell r="AT72">
            <v>4.2930301983272155E-2</v>
          </cell>
          <cell r="AU72">
            <v>4.2761018711471359E-2</v>
          </cell>
          <cell r="AV72">
            <v>4.255564323257334E-2</v>
          </cell>
          <cell r="AW72">
            <v>4.2281879600078544E-2</v>
          </cell>
          <cell r="AX72">
            <v>4.2205824468743047E-2</v>
          </cell>
          <cell r="AY72">
            <v>4.1869751085796561E-2</v>
          </cell>
          <cell r="AZ72">
            <v>4.1466424597739221E-2</v>
          </cell>
          <cell r="BA72">
            <v>4.0931587570625476E-2</v>
          </cell>
          <cell r="BB72">
            <v>4.0645129809282143E-2</v>
          </cell>
          <cell r="BC72">
            <v>4.1611542213570607E-2</v>
          </cell>
          <cell r="BD72">
            <v>4.1611522436141968E-2</v>
          </cell>
          <cell r="BE72">
            <v>4.1611522436141968E-2</v>
          </cell>
          <cell r="BF72">
            <v>4.1611522436141968E-2</v>
          </cell>
          <cell r="BG72">
            <v>4.1611522436141968E-2</v>
          </cell>
          <cell r="BH72">
            <v>4.1611522436141968E-2</v>
          </cell>
          <cell r="BI72">
            <v>4.1611522436141968E-2</v>
          </cell>
          <cell r="BJ72">
            <v>4.1611522436141968E-2</v>
          </cell>
        </row>
        <row r="73">
          <cell r="B73">
            <v>63</v>
          </cell>
          <cell r="C73" t="str">
            <v>Gubernamental Otros</v>
          </cell>
          <cell r="P73">
            <v>4.599372788529995E-2</v>
          </cell>
          <cell r="Q73">
            <v>4.4825335834487945E-2</v>
          </cell>
          <cell r="R73">
            <v>4.3842776472572953E-2</v>
          </cell>
          <cell r="S73">
            <v>4.3048809646792502E-2</v>
          </cell>
          <cell r="T73">
            <v>4.2064079635919467E-2</v>
          </cell>
          <cell r="U73">
            <v>4.172304222502881E-2</v>
          </cell>
          <cell r="V73">
            <v>4.1209283951607299E-2</v>
          </cell>
          <cell r="W73">
            <v>4.0800756220221938E-2</v>
          </cell>
          <cell r="X73">
            <v>4.0699787985307948E-2</v>
          </cell>
          <cell r="Y73">
            <v>4.0542062918706101E-2</v>
          </cell>
          <cell r="Z73">
            <v>3.9344406576974834E-2</v>
          </cell>
          <cell r="AA73">
            <v>3.769475053919865E-2</v>
          </cell>
          <cell r="AB73">
            <v>3.5915814602125541E-2</v>
          </cell>
          <cell r="AC73">
            <v>3.42496423095194E-2</v>
          </cell>
          <cell r="AD73">
            <v>3.2708878854191686E-2</v>
          </cell>
          <cell r="AE73">
            <v>3.1104952206685198E-2</v>
          </cell>
          <cell r="AF73">
            <v>2.9606250580946972E-2</v>
          </cell>
          <cell r="AG73">
            <v>2.8121037107069206E-2</v>
          </cell>
          <cell r="AH73">
            <v>2.6493253775324532E-2</v>
          </cell>
          <cell r="AI73">
            <v>2.5064362830131307E-2</v>
          </cell>
          <cell r="AJ73">
            <v>2.382826141624711E-2</v>
          </cell>
          <cell r="AK73">
            <v>2.2571199845892106E-2</v>
          </cell>
          <cell r="AL73">
            <v>2.2567255130712352E-2</v>
          </cell>
          <cell r="AM73">
            <v>2.244305539137513E-2</v>
          </cell>
          <cell r="AN73">
            <v>2.2358825617318858E-2</v>
          </cell>
          <cell r="AO73">
            <v>2.2242989827467297E-2</v>
          </cell>
          <cell r="AP73">
            <v>2.2173351503284779E-2</v>
          </cell>
          <cell r="AQ73">
            <v>2.2110988006117393E-2</v>
          </cell>
          <cell r="AR73">
            <v>2.2166181803775553E-2</v>
          </cell>
          <cell r="AS73">
            <v>2.2145121008515983E-2</v>
          </cell>
          <cell r="AT73">
            <v>2.2450845967854689E-2</v>
          </cell>
          <cell r="AU73">
            <v>2.2442539410222003E-2</v>
          </cell>
          <cell r="AV73">
            <v>2.2206435312660391E-2</v>
          </cell>
          <cell r="AW73">
            <v>2.2097884413307685E-2</v>
          </cell>
          <cell r="AX73">
            <v>2.2037060741317671E-2</v>
          </cell>
          <cell r="AY73">
            <v>2.2154577787729945E-2</v>
          </cell>
          <cell r="AZ73">
            <v>2.2298250455001795E-2</v>
          </cell>
          <cell r="BA73">
            <v>2.2554706953200002E-2</v>
          </cell>
          <cell r="BB73">
            <v>2.2362991612522552E-2</v>
          </cell>
          <cell r="BC73">
            <v>2.2835675912095215E-2</v>
          </cell>
          <cell r="BD73">
            <v>2.2835671901702881E-2</v>
          </cell>
          <cell r="BE73">
            <v>2.2835671901702881E-2</v>
          </cell>
          <cell r="BF73">
            <v>2.2835671901702881E-2</v>
          </cell>
          <cell r="BG73">
            <v>2.2835671901702881E-2</v>
          </cell>
          <cell r="BH73">
            <v>2.2835671901702881E-2</v>
          </cell>
          <cell r="BI73">
            <v>2.2835671901702881E-2</v>
          </cell>
          <cell r="BJ73">
            <v>2.2835671901702881E-2</v>
          </cell>
        </row>
        <row r="74">
          <cell r="B74">
            <v>64</v>
          </cell>
          <cell r="C74" t="str">
            <v xml:space="preserve">    Créditos de Consumo</v>
          </cell>
          <cell r="P74">
            <v>0.12007122280390399</v>
          </cell>
          <cell r="Q74">
            <v>0.12093552175240108</v>
          </cell>
          <cell r="R74">
            <v>0.1218610028568694</v>
          </cell>
          <cell r="S74">
            <v>0.12310232183193366</v>
          </cell>
          <cell r="T74">
            <v>0.12371199001344295</v>
          </cell>
          <cell r="U74">
            <v>0.12442663038920725</v>
          </cell>
          <cell r="V74">
            <v>0.12510342975739178</v>
          </cell>
          <cell r="W74">
            <v>0.12614610870707393</v>
          </cell>
          <cell r="X74">
            <v>0.12685074426227297</v>
          </cell>
          <cell r="Y74">
            <v>0.12731015326523798</v>
          </cell>
          <cell r="Z74">
            <v>0.12831885986061736</v>
          </cell>
          <cell r="AA74">
            <v>0.12937031325978335</v>
          </cell>
          <cell r="AB74">
            <v>0.13039116229688549</v>
          </cell>
          <cell r="AC74">
            <v>0.1313706498397223</v>
          </cell>
          <cell r="AD74">
            <v>0.13263653792699623</v>
          </cell>
          <cell r="AE74">
            <v>0.13363836158494433</v>
          </cell>
          <cell r="AF74">
            <v>0.1349116949048883</v>
          </cell>
          <cell r="AG74">
            <v>0.13566412050380661</v>
          </cell>
          <cell r="AH74">
            <v>0.13651007029031817</v>
          </cell>
          <cell r="AI74">
            <v>0.13682627908166028</v>
          </cell>
          <cell r="AJ74">
            <v>0.13773052315268075</v>
          </cell>
          <cell r="AK74">
            <v>0.13843584188421174</v>
          </cell>
          <cell r="AL74">
            <v>0.13885108540616078</v>
          </cell>
          <cell r="AM74">
            <v>0.13882736409679872</v>
          </cell>
          <cell r="AN74">
            <v>0.13840475212494491</v>
          </cell>
          <cell r="AO74">
            <v>0.13809886370101973</v>
          </cell>
          <cell r="AP74">
            <v>0.13728003524821181</v>
          </cell>
          <cell r="AQ74">
            <v>0.13622632185701875</v>
          </cell>
          <cell r="AR74">
            <v>0.13541916506538157</v>
          </cell>
          <cell r="AS74">
            <v>0.13514486274595855</v>
          </cell>
          <cell r="AT74">
            <v>0.13496428891948026</v>
          </cell>
          <cell r="AU74">
            <v>0.13481387306401685</v>
          </cell>
          <cell r="AV74">
            <v>0.13405224401396815</v>
          </cell>
          <cell r="AW74">
            <v>0.13329794281233509</v>
          </cell>
          <cell r="AX74">
            <v>0.13234019681753287</v>
          </cell>
          <cell r="AY74">
            <v>0.13141794419893355</v>
          </cell>
          <cell r="AZ74">
            <v>0.1308177442230532</v>
          </cell>
          <cell r="BA74">
            <v>0.12934210558511006</v>
          </cell>
          <cell r="BB74">
            <v>0.12834437998606446</v>
          </cell>
          <cell r="BC74">
            <v>0.13073096958925151</v>
          </cell>
          <cell r="BD74">
            <v>0.13073086738586426</v>
          </cell>
          <cell r="BE74">
            <v>0.13073086738586426</v>
          </cell>
          <cell r="BF74">
            <v>0.13073086738586426</v>
          </cell>
          <cell r="BG74">
            <v>0.13073086738586426</v>
          </cell>
          <cell r="BH74">
            <v>0.13073086738586426</v>
          </cell>
          <cell r="BI74">
            <v>0.13073086738586426</v>
          </cell>
          <cell r="BJ74">
            <v>0.13073086738586426</v>
          </cell>
        </row>
        <row r="75">
          <cell r="B75">
            <v>65</v>
          </cell>
          <cell r="C75" t="str">
            <v xml:space="preserve">        Tarjeta de Crédito</v>
          </cell>
          <cell r="P75">
            <v>6.8647526896491548E-2</v>
          </cell>
          <cell r="Q75">
            <v>6.871756503581726E-2</v>
          </cell>
          <cell r="R75">
            <v>6.8846351008738871E-2</v>
          </cell>
          <cell r="S75">
            <v>6.918293001610748E-2</v>
          </cell>
          <cell r="T75">
            <v>6.9154167754509402E-2</v>
          </cell>
          <cell r="U75">
            <v>6.9211369542833315E-2</v>
          </cell>
          <cell r="V75">
            <v>6.9299893219132144E-2</v>
          </cell>
          <cell r="W75">
            <v>6.961713356718334E-2</v>
          </cell>
          <cell r="X75">
            <v>6.9846212837322466E-2</v>
          </cell>
          <cell r="Y75">
            <v>6.9984933399940483E-2</v>
          </cell>
          <cell r="Z75">
            <v>7.0482608470539901E-2</v>
          </cell>
          <cell r="AA75">
            <v>7.1068136224317249E-2</v>
          </cell>
          <cell r="AB75">
            <v>7.1688963879484882E-2</v>
          </cell>
          <cell r="AC75">
            <v>7.2324240749607194E-2</v>
          </cell>
          <cell r="AD75">
            <v>7.3161048407241011E-2</v>
          </cell>
          <cell r="AE75">
            <v>7.3856496999588864E-2</v>
          </cell>
          <cell r="AF75">
            <v>7.4698689968577703E-2</v>
          </cell>
          <cell r="AG75">
            <v>7.5241738519086637E-2</v>
          </cell>
          <cell r="AH75">
            <v>7.5725981819319443E-2</v>
          </cell>
          <cell r="AI75">
            <v>7.5869403749893871E-2</v>
          </cell>
          <cell r="AJ75">
            <v>7.6272480522986741E-2</v>
          </cell>
          <cell r="AK75">
            <v>7.6488784360476625E-2</v>
          </cell>
          <cell r="AL75">
            <v>7.6497941324799729E-2</v>
          </cell>
          <cell r="AM75">
            <v>7.6230584894271772E-2</v>
          </cell>
          <cell r="AN75">
            <v>7.5690022894255984E-2</v>
          </cell>
          <cell r="AO75">
            <v>7.5136287940680321E-2</v>
          </cell>
          <cell r="AP75">
            <v>7.4245711257787131E-2</v>
          </cell>
          <cell r="AQ75">
            <v>7.321875213389574E-2</v>
          </cell>
          <cell r="AR75">
            <v>7.2301128121462596E-2</v>
          </cell>
          <cell r="AS75">
            <v>7.1877990671130487E-2</v>
          </cell>
          <cell r="AT75">
            <v>7.1561541748781668E-2</v>
          </cell>
          <cell r="AU75">
            <v>7.1290317292744348E-2</v>
          </cell>
          <cell r="AV75">
            <v>7.0687011651575482E-2</v>
          </cell>
          <cell r="AW75">
            <v>7.0121845879752551E-2</v>
          </cell>
          <cell r="AX75">
            <v>6.9300048119706664E-2</v>
          </cell>
          <cell r="AY75">
            <v>6.8461317613105283E-2</v>
          </cell>
          <cell r="AZ75">
            <v>6.7830361565739336E-2</v>
          </cell>
          <cell r="BA75">
            <v>6.6825982209456847E-2</v>
          </cell>
          <cell r="BB75">
            <v>6.6216028917822162E-2</v>
          </cell>
          <cell r="BC75">
            <v>6.721673711723182E-2</v>
          </cell>
          <cell r="BD75">
            <v>6.7216694355010986E-2</v>
          </cell>
          <cell r="BE75">
            <v>6.7216694355010986E-2</v>
          </cell>
          <cell r="BF75">
            <v>6.7216694355010986E-2</v>
          </cell>
          <cell r="BG75">
            <v>6.7216694355010986E-2</v>
          </cell>
          <cell r="BH75">
            <v>6.7216694355010986E-2</v>
          </cell>
          <cell r="BI75">
            <v>6.7216694355010986E-2</v>
          </cell>
          <cell r="BJ75">
            <v>6.7216694355010986E-2</v>
          </cell>
        </row>
        <row r="76">
          <cell r="B76">
            <v>66</v>
          </cell>
          <cell r="C76" t="str">
            <v xml:space="preserve">        Personales</v>
          </cell>
          <cell r="P76">
            <v>8.8681875186622534E-3</v>
          </cell>
          <cell r="Q76">
            <v>9.2233935090034764E-3</v>
          </cell>
          <cell r="R76">
            <v>9.5432071512365855E-3</v>
          </cell>
          <cell r="S76">
            <v>9.8473011088303208E-3</v>
          </cell>
          <cell r="T76">
            <v>1.0017911718598059E-2</v>
          </cell>
          <cell r="U76">
            <v>1.0175941892528134E-2</v>
          </cell>
          <cell r="V76">
            <v>1.0305310706290044E-2</v>
          </cell>
          <cell r="W76">
            <v>1.0451870075449189E-2</v>
          </cell>
          <cell r="X76">
            <v>1.0528210124427513E-2</v>
          </cell>
          <cell r="Y76">
            <v>1.0566541473407997E-2</v>
          </cell>
          <cell r="Z76">
            <v>1.0635123504027023E-2</v>
          </cell>
          <cell r="AA76">
            <v>1.0681000396621581E-2</v>
          </cell>
          <cell r="AB76">
            <v>1.0690530517168685E-2</v>
          </cell>
          <cell r="AC76">
            <v>1.0680466729717029E-2</v>
          </cell>
          <cell r="AD76">
            <v>1.0693648942348978E-2</v>
          </cell>
          <cell r="AE76">
            <v>1.0683971708642001E-2</v>
          </cell>
          <cell r="AF76">
            <v>1.0766319305467615E-2</v>
          </cell>
          <cell r="AG76">
            <v>1.0820935515445903E-2</v>
          </cell>
          <cell r="AH76">
            <v>1.09563750908847E-2</v>
          </cell>
          <cell r="AI76">
            <v>1.1082220859028208E-2</v>
          </cell>
          <cell r="AJ76">
            <v>1.1272649504041833E-2</v>
          </cell>
          <cell r="AK76">
            <v>1.1457834334717374E-2</v>
          </cell>
          <cell r="AL76">
            <v>1.1641211317912922E-2</v>
          </cell>
          <cell r="AM76">
            <v>1.1795730646861825E-2</v>
          </cell>
          <cell r="AN76">
            <v>1.1945745072506521E-2</v>
          </cell>
          <cell r="AO76">
            <v>1.2143919238923976E-2</v>
          </cell>
          <cell r="AP76">
            <v>1.2319237629152982E-2</v>
          </cell>
          <cell r="AQ76">
            <v>1.2477775326518665E-2</v>
          </cell>
          <cell r="AR76">
            <v>1.2683184494795399E-2</v>
          </cell>
          <cell r="AS76">
            <v>1.283127990159596E-2</v>
          </cell>
          <cell r="AT76">
            <v>1.2940087416730259E-2</v>
          </cell>
          <cell r="AU76">
            <v>1.3029301474921002E-2</v>
          </cell>
          <cell r="AV76">
            <v>1.3066154280568121E-2</v>
          </cell>
          <cell r="AW76">
            <v>1.3092975607176779E-2</v>
          </cell>
          <cell r="AX76">
            <v>1.3114162470128685E-2</v>
          </cell>
          <cell r="AY76">
            <v>1.317376718539621E-2</v>
          </cell>
          <cell r="AZ76">
            <v>1.3264486879444953E-2</v>
          </cell>
          <cell r="BA76">
            <v>1.3218328888049224E-2</v>
          </cell>
          <cell r="BB76">
            <v>1.3175308194500367E-2</v>
          </cell>
          <cell r="BC76">
            <v>1.3539360361013681E-2</v>
          </cell>
          <cell r="BD76">
            <v>1.3539358973503113E-2</v>
          </cell>
          <cell r="BE76">
            <v>1.3539358973503113E-2</v>
          </cell>
          <cell r="BF76">
            <v>1.3539358973503113E-2</v>
          </cell>
          <cell r="BG76">
            <v>1.3539358973503113E-2</v>
          </cell>
          <cell r="BH76">
            <v>1.3539358973503113E-2</v>
          </cell>
          <cell r="BI76">
            <v>1.3539358973503113E-2</v>
          </cell>
          <cell r="BJ76">
            <v>1.3539358973503113E-2</v>
          </cell>
        </row>
        <row r="77">
          <cell r="B77">
            <v>67</v>
          </cell>
          <cell r="C77" t="str">
            <v xml:space="preserve">        Nómina</v>
          </cell>
          <cell r="P77">
            <v>2.3134912866034387E-2</v>
          </cell>
          <cell r="Q77">
            <v>2.347241316862848E-2</v>
          </cell>
          <cell r="R77">
            <v>2.3869784162397611E-2</v>
          </cell>
          <cell r="S77">
            <v>2.4347432880994252E-2</v>
          </cell>
          <cell r="T77">
            <v>2.4785011233447184E-2</v>
          </cell>
          <cell r="U77">
            <v>2.525075114799126E-2</v>
          </cell>
          <cell r="V77">
            <v>2.5696979859312921E-2</v>
          </cell>
          <cell r="W77">
            <v>2.6208472446379739E-2</v>
          </cell>
          <cell r="X77">
            <v>2.6583181635934355E-2</v>
          </cell>
          <cell r="Y77">
            <v>2.6858610182238313E-2</v>
          </cell>
          <cell r="Z77">
            <v>2.720743375965318E-2</v>
          </cell>
          <cell r="AA77">
            <v>2.7529218847995137E-2</v>
          </cell>
          <cell r="AB77">
            <v>2.781945315127413E-2</v>
          </cell>
          <cell r="AC77">
            <v>2.8060573845038673E-2</v>
          </cell>
          <cell r="AD77">
            <v>2.8291222937252183E-2</v>
          </cell>
          <cell r="AE77">
            <v>2.8446286594560107E-2</v>
          </cell>
          <cell r="AF77">
            <v>2.8577398190309744E-2</v>
          </cell>
          <cell r="AG77">
            <v>2.8576778306194952E-2</v>
          </cell>
          <cell r="AH77">
            <v>2.8631612171353234E-2</v>
          </cell>
          <cell r="AI77">
            <v>2.8591941260030871E-2</v>
          </cell>
          <cell r="AJ77">
            <v>2.8720216594171788E-2</v>
          </cell>
          <cell r="AK77">
            <v>2.8868049607365154E-2</v>
          </cell>
          <cell r="AL77">
            <v>2.9004803948044444E-2</v>
          </cell>
          <cell r="AM77">
            <v>2.909126259230338E-2</v>
          </cell>
          <cell r="AN77">
            <v>2.9149714040689941E-2</v>
          </cell>
          <cell r="AO77">
            <v>2.9300789622236895E-2</v>
          </cell>
          <cell r="AP77">
            <v>2.9408392448922238E-2</v>
          </cell>
          <cell r="AQ77">
            <v>2.9492051394860341E-2</v>
          </cell>
          <cell r="AR77">
            <v>2.9667019552485425E-2</v>
          </cell>
          <cell r="AS77">
            <v>2.9784332094312083E-2</v>
          </cell>
          <cell r="AT77">
            <v>2.9901613015565605E-2</v>
          </cell>
          <cell r="AU77">
            <v>3.0015652642204751E-2</v>
          </cell>
          <cell r="AV77">
            <v>3.000778269756621E-2</v>
          </cell>
          <cell r="AW77">
            <v>2.9985662838484212E-2</v>
          </cell>
          <cell r="AX77">
            <v>2.9996626391968307E-2</v>
          </cell>
          <cell r="AY77">
            <v>3.0097544652104714E-2</v>
          </cell>
          <cell r="AZ77">
            <v>3.0276059833993625E-2</v>
          </cell>
          <cell r="BA77">
            <v>3.0211812954192837E-2</v>
          </cell>
          <cell r="BB77">
            <v>3.0161925986809994E-2</v>
          </cell>
          <cell r="BC77">
            <v>3.0918832450608724E-2</v>
          </cell>
          <cell r="BD77">
            <v>3.0918821692466736E-2</v>
          </cell>
          <cell r="BE77">
            <v>3.0918821692466736E-2</v>
          </cell>
          <cell r="BF77">
            <v>3.0918821692466736E-2</v>
          </cell>
          <cell r="BG77">
            <v>3.0918821692466736E-2</v>
          </cell>
          <cell r="BH77">
            <v>3.0918821692466736E-2</v>
          </cell>
          <cell r="BI77">
            <v>3.0918821692466736E-2</v>
          </cell>
          <cell r="BJ77">
            <v>3.0918821692466736E-2</v>
          </cell>
        </row>
        <row r="78">
          <cell r="B78">
            <v>68</v>
          </cell>
          <cell r="C78" t="str">
            <v xml:space="preserve">        Automotriz</v>
          </cell>
          <cell r="P78">
            <v>1.9420595522715776E-2</v>
          </cell>
          <cell r="Q78">
            <v>1.9522150038951854E-2</v>
          </cell>
          <cell r="R78">
            <v>1.9601660534496343E-2</v>
          </cell>
          <cell r="S78">
            <v>1.972465782600159E-2</v>
          </cell>
          <cell r="T78">
            <v>1.9754899306888288E-2</v>
          </cell>
          <cell r="U78">
            <v>1.9788567805854539E-2</v>
          </cell>
          <cell r="V78">
            <v>1.9801245972656676E-2</v>
          </cell>
          <cell r="W78">
            <v>1.9868632618061668E-2</v>
          </cell>
          <cell r="X78">
            <v>1.9893139664588621E-2</v>
          </cell>
          <cell r="Y78">
            <v>1.9900068209651147E-2</v>
          </cell>
          <cell r="Z78">
            <v>1.999369412639725E-2</v>
          </cell>
          <cell r="AA78">
            <v>2.009195779084939E-2</v>
          </cell>
          <cell r="AB78">
            <v>2.0192214748957788E-2</v>
          </cell>
          <cell r="AC78">
            <v>2.0305368515359398E-2</v>
          </cell>
          <cell r="AD78">
            <v>2.0490617640154033E-2</v>
          </cell>
          <cell r="AE78">
            <v>2.0651606282153324E-2</v>
          </cell>
          <cell r="AF78">
            <v>2.0869287440533232E-2</v>
          </cell>
          <cell r="AG78">
            <v>2.1024668163079126E-2</v>
          </cell>
          <cell r="AH78">
            <v>2.1196101208760771E-2</v>
          </cell>
          <cell r="AI78">
            <v>2.1282713212707329E-2</v>
          </cell>
          <cell r="AJ78">
            <v>2.146517653148038E-2</v>
          </cell>
          <cell r="AK78">
            <v>2.1621173581652581E-2</v>
          </cell>
          <cell r="AL78">
            <v>2.1707128815403706E-2</v>
          </cell>
          <cell r="AM78">
            <v>2.1709785963361764E-2</v>
          </cell>
          <cell r="AN78">
            <v>2.1619270117492474E-2</v>
          </cell>
          <cell r="AO78">
            <v>2.1517866899178551E-2</v>
          </cell>
          <cell r="AP78">
            <v>2.1306693912349444E-2</v>
          </cell>
          <cell r="AQ78">
            <v>2.1037743001744005E-2</v>
          </cell>
          <cell r="AR78">
            <v>2.0767832896638142E-2</v>
          </cell>
          <cell r="AS78">
            <v>2.065126007891999E-2</v>
          </cell>
          <cell r="AT78">
            <v>2.0561046738402738E-2</v>
          </cell>
          <cell r="AU78">
            <v>2.047860165414676E-2</v>
          </cell>
          <cell r="AV78">
            <v>2.0291295384258334E-2</v>
          </cell>
          <cell r="AW78">
            <v>2.0097458486921554E-2</v>
          </cell>
          <cell r="AX78">
            <v>1.9929359835729233E-2</v>
          </cell>
          <cell r="AY78">
            <v>1.9685314748327347E-2</v>
          </cell>
          <cell r="AZ78">
            <v>1.9446835943875293E-2</v>
          </cell>
          <cell r="BA78">
            <v>1.9085981533411147E-2</v>
          </cell>
          <cell r="BB78">
            <v>1.8791116886931913E-2</v>
          </cell>
          <cell r="BC78">
            <v>1.9056039660397255E-2</v>
          </cell>
          <cell r="BD78">
            <v>1.9056037068367004E-2</v>
          </cell>
          <cell r="BE78">
            <v>1.9056037068367004E-2</v>
          </cell>
          <cell r="BF78">
            <v>1.9056037068367004E-2</v>
          </cell>
          <cell r="BG78">
            <v>1.9056037068367004E-2</v>
          </cell>
          <cell r="BH78">
            <v>1.9056037068367004E-2</v>
          </cell>
          <cell r="BI78">
            <v>1.9056037068367004E-2</v>
          </cell>
          <cell r="BJ78">
            <v>1.9056037068367004E-2</v>
          </cell>
        </row>
        <row r="79">
          <cell r="B79">
            <v>69</v>
          </cell>
          <cell r="C79" t="str">
            <v xml:space="preserve">        Otros Consumo</v>
          </cell>
          <cell r="P79">
            <v>9.5858057861860556E-19</v>
          </cell>
          <cell r="Q79">
            <v>-9.7633277059137616E-19</v>
          </cell>
          <cell r="R79">
            <v>-4.3060922737404698E-20</v>
          </cell>
          <cell r="S79">
            <v>-3.024052787769325E-18</v>
          </cell>
          <cell r="T79">
            <v>-1.9460140402099949E-18</v>
          </cell>
          <cell r="U79">
            <v>-2.0139800498298235E-18</v>
          </cell>
          <cell r="V79">
            <v>-1.8893820356172964E-18</v>
          </cell>
          <cell r="W79">
            <v>1.9740103257817378E-19</v>
          </cell>
          <cell r="X79">
            <v>1.9740103257817378E-19</v>
          </cell>
          <cell r="Y79">
            <v>1.9047245195597235E-19</v>
          </cell>
          <cell r="Z79">
            <v>1.9047245195597235E-19</v>
          </cell>
          <cell r="AA79">
            <v>1.8636323053576017E-19</v>
          </cell>
          <cell r="AB79">
            <v>2.1948629048976195E-18</v>
          </cell>
          <cell r="AC79">
            <v>4.0689063367915796E-18</v>
          </cell>
          <cell r="AD79">
            <v>4.0316489123668327E-18</v>
          </cell>
          <cell r="AE79">
            <v>7.9019261141595644E-18</v>
          </cell>
          <cell r="AF79">
            <v>7.8409334935230601E-18</v>
          </cell>
          <cell r="AG79">
            <v>7.8409334935230601E-18</v>
          </cell>
          <cell r="AH79">
            <v>5.9202333561312129E-18</v>
          </cell>
          <cell r="AI79">
            <v>5.9202333561312129E-18</v>
          </cell>
          <cell r="AJ79">
            <v>7.7875882515935484E-18</v>
          </cell>
          <cell r="AK79">
            <v>7.6719353305279305E-18</v>
          </cell>
          <cell r="AL79">
            <v>5.9387749445131042E-18</v>
          </cell>
          <cell r="AM79">
            <v>2.3603468413638513E-18</v>
          </cell>
          <cell r="AN79">
            <v>2.0913635302540387E-18</v>
          </cell>
          <cell r="AO79">
            <v>4.0305901192975274E-19</v>
          </cell>
          <cell r="AP79">
            <v>-1.5846457349809568E-18</v>
          </cell>
          <cell r="AQ79">
            <v>-3.514713288229806E-18</v>
          </cell>
          <cell r="AR79">
            <v>-1.7845294980673542E-18</v>
          </cell>
          <cell r="AS79">
            <v>-1.9467594524371136E-18</v>
          </cell>
          <cell r="AT79">
            <v>9.299921088893625E-20</v>
          </cell>
          <cell r="AU79">
            <v>1.0333245654326249E-19</v>
          </cell>
          <cell r="AV79">
            <v>-2.6847833295823318E-18</v>
          </cell>
          <cell r="AW79">
            <v>-2.9701691726587659E-18</v>
          </cell>
          <cell r="AX79">
            <v>1.1234039277593707E-21</v>
          </cell>
          <cell r="AY79">
            <v>3.9828794331304495E-18</v>
          </cell>
          <cell r="AZ79">
            <v>-2.3994979834308237E-19</v>
          </cell>
          <cell r="BA79">
            <v>6.6767646781037907E-18</v>
          </cell>
          <cell r="BB79">
            <v>1.0015147017155686E-17</v>
          </cell>
          <cell r="BC79">
            <v>2.0030294034311373E-17</v>
          </cell>
          <cell r="BD79">
            <v>2.0030291029534872E-17</v>
          </cell>
          <cell r="BE79">
            <v>2.0030291029534872E-17</v>
          </cell>
          <cell r="BF79">
            <v>2.0030291029534872E-17</v>
          </cell>
          <cell r="BG79">
            <v>2.0030291029534872E-17</v>
          </cell>
          <cell r="BH79">
            <v>2.0030291029534872E-17</v>
          </cell>
          <cell r="BI79">
            <v>2.0030291029534872E-17</v>
          </cell>
          <cell r="BJ79">
            <v>2.0030291029534872E-17</v>
          </cell>
        </row>
        <row r="80">
          <cell r="B80">
            <v>70</v>
          </cell>
          <cell r="C80" t="str">
            <v xml:space="preserve">    Créditos a la Vivienda</v>
          </cell>
          <cell r="P80">
            <v>0.12459905242731124</v>
          </cell>
          <cell r="Q80">
            <v>0.12404053510865543</v>
          </cell>
          <cell r="R80">
            <v>0.12361316444661087</v>
          </cell>
          <cell r="S80">
            <v>0.1235524540300245</v>
          </cell>
          <cell r="T80">
            <v>0.12289326630947822</v>
          </cell>
          <cell r="U80">
            <v>0.12236343151402719</v>
          </cell>
          <cell r="V80">
            <v>0.12180529691582855</v>
          </cell>
          <cell r="W80">
            <v>0.12162974093249503</v>
          </cell>
          <cell r="X80">
            <v>0.12123560271042616</v>
          </cell>
          <cell r="Y80">
            <v>0.12053465398224388</v>
          </cell>
          <cell r="Z80">
            <v>0.120420932556684</v>
          </cell>
          <cell r="AA80">
            <v>0.12055145484906792</v>
          </cell>
          <cell r="AB80">
            <v>0.12070772650424572</v>
          </cell>
          <cell r="AC80">
            <v>0.12084196716511542</v>
          </cell>
          <cell r="AD80">
            <v>0.12136255008408674</v>
          </cell>
          <cell r="AE80">
            <v>0.12168543951489014</v>
          </cell>
          <cell r="AF80">
            <v>0.12233781726023805</v>
          </cell>
          <cell r="AG80">
            <v>0.12232144438691361</v>
          </cell>
          <cell r="AH80">
            <v>0.12230931925872603</v>
          </cell>
          <cell r="AI80">
            <v>0.12177085832728722</v>
          </cell>
          <cell r="AJ80">
            <v>0.12173208790518451</v>
          </cell>
          <cell r="AK80">
            <v>0.12167821472756497</v>
          </cell>
          <cell r="AL80">
            <v>0.12138599642637099</v>
          </cell>
          <cell r="AM80">
            <v>0.12069903117944186</v>
          </cell>
          <cell r="AN80">
            <v>0.11968602137400797</v>
          </cell>
          <cell r="AO80">
            <v>0.11873173336606881</v>
          </cell>
          <cell r="AP80">
            <v>0.11722976091646853</v>
          </cell>
          <cell r="AQ80">
            <v>0.115591946890945</v>
          </cell>
          <cell r="AR80">
            <v>0.11416035320129227</v>
          </cell>
          <cell r="AS80">
            <v>0.11349193970342859</v>
          </cell>
          <cell r="AT80">
            <v>0.11304235608020144</v>
          </cell>
          <cell r="AU80">
            <v>0.11274141023994305</v>
          </cell>
          <cell r="AV80">
            <v>0.11196158567656789</v>
          </cell>
          <cell r="AW80">
            <v>0.11121235742710699</v>
          </cell>
          <cell r="AX80">
            <v>0.11060806142890327</v>
          </cell>
          <cell r="AY80">
            <v>0.1100264828791729</v>
          </cell>
          <cell r="AZ80">
            <v>0.10942527891850422</v>
          </cell>
          <cell r="BA80">
            <v>0.1080645722991012</v>
          </cell>
          <cell r="BB80">
            <v>0.10705681501832977</v>
          </cell>
          <cell r="BC80">
            <v>0.10919782041740576</v>
          </cell>
          <cell r="BD80">
            <v>0.10919779539108276</v>
          </cell>
          <cell r="BE80">
            <v>0.10919779539108276</v>
          </cell>
          <cell r="BF80">
            <v>0.10919779539108276</v>
          </cell>
          <cell r="BG80">
            <v>0.10919779539108276</v>
          </cell>
          <cell r="BH80">
            <v>0.10919779539108276</v>
          </cell>
          <cell r="BI80">
            <v>0.10919779539108276</v>
          </cell>
          <cell r="BJ80">
            <v>0.10919779539108276</v>
          </cell>
        </row>
        <row r="81">
          <cell r="B81">
            <v>71</v>
          </cell>
          <cell r="C81" t="str">
            <v xml:space="preserve">        Media y Residencial</v>
          </cell>
          <cell r="P81">
            <v>0.10508568775501846</v>
          </cell>
          <cell r="Q81">
            <v>0.10492336492706149</v>
          </cell>
          <cell r="R81">
            <v>0.10486346308479115</v>
          </cell>
          <cell r="S81">
            <v>0.10509882580552238</v>
          </cell>
          <cell r="T81">
            <v>0.10482853592583591</v>
          </cell>
          <cell r="U81">
            <v>0.10467102851770489</v>
          </cell>
          <cell r="V81">
            <v>0.10447443916294553</v>
          </cell>
          <cell r="W81">
            <v>0.10460805188848803</v>
          </cell>
          <cell r="X81">
            <v>0.10453533435330119</v>
          </cell>
          <cell r="Y81">
            <v>0.10419382068289092</v>
          </cell>
          <cell r="Z81">
            <v>0.10433547296031731</v>
          </cell>
          <cell r="AA81">
            <v>0.10465809945217579</v>
          </cell>
          <cell r="AB81">
            <v>0.10500556395567327</v>
          </cell>
          <cell r="AC81">
            <v>0.10532608472689202</v>
          </cell>
          <cell r="AD81">
            <v>0.10597812459416438</v>
          </cell>
          <cell r="AE81">
            <v>0.10645567638149007</v>
          </cell>
          <cell r="AF81">
            <v>0.1072228063013535</v>
          </cell>
          <cell r="AG81">
            <v>0.10738220580262729</v>
          </cell>
          <cell r="AH81">
            <v>0.10753778119363604</v>
          </cell>
          <cell r="AI81">
            <v>0.1072290223806573</v>
          </cell>
          <cell r="AJ81">
            <v>0.10735910279330878</v>
          </cell>
          <cell r="AK81">
            <v>0.10745805204679727</v>
          </cell>
          <cell r="AL81">
            <v>0.10734240399675736</v>
          </cell>
          <cell r="AM81">
            <v>0.10687956248348363</v>
          </cell>
          <cell r="AN81">
            <v>0.10613118049837662</v>
          </cell>
          <cell r="AO81">
            <v>0.10545196996795014</v>
          </cell>
          <cell r="AP81">
            <v>0.1042857008085382</v>
          </cell>
          <cell r="AQ81">
            <v>0.10298837500655407</v>
          </cell>
          <cell r="AR81">
            <v>0.10187613873542177</v>
          </cell>
          <cell r="AS81">
            <v>0.10137476167727545</v>
          </cell>
          <cell r="AT81">
            <v>0.10106457822531563</v>
          </cell>
          <cell r="AU81">
            <v>0.10088481603906717</v>
          </cell>
          <cell r="AV81">
            <v>0.10027844710240118</v>
          </cell>
          <cell r="AW81">
            <v>9.9691142558829715E-2</v>
          </cell>
          <cell r="AX81">
            <v>9.92317552145352E-2</v>
          </cell>
          <cell r="AY81">
            <v>9.8775520267519193E-2</v>
          </cell>
          <cell r="AZ81">
            <v>9.8355433542486131E-2</v>
          </cell>
          <cell r="BA81">
            <v>9.7213463696851576E-2</v>
          </cell>
          <cell r="BB81">
            <v>9.6386522480812017E-2</v>
          </cell>
          <cell r="BC81">
            <v>9.8397446826552909E-2</v>
          </cell>
          <cell r="BD81">
            <v>9.8397433757781982E-2</v>
          </cell>
          <cell r="BE81">
            <v>9.8397433757781982E-2</v>
          </cell>
          <cell r="BF81">
            <v>9.8397433757781982E-2</v>
          </cell>
          <cell r="BG81">
            <v>9.8397433757781982E-2</v>
          </cell>
          <cell r="BH81">
            <v>9.8397433757781982E-2</v>
          </cell>
          <cell r="BI81">
            <v>9.8397433757781982E-2</v>
          </cell>
          <cell r="BJ81">
            <v>9.8397433757781982E-2</v>
          </cell>
        </row>
        <row r="82">
          <cell r="B82">
            <v>72</v>
          </cell>
          <cell r="C82" t="str">
            <v xml:space="preserve">        De Interés Social</v>
          </cell>
          <cell r="P82">
            <v>1.9513364672292793E-2</v>
          </cell>
          <cell r="Q82">
            <v>1.9117170181593937E-2</v>
          </cell>
          <cell r="R82">
            <v>1.8749701361819696E-2</v>
          </cell>
          <cell r="S82">
            <v>1.8453628224502108E-2</v>
          </cell>
          <cell r="T82">
            <v>1.8064730383642317E-2</v>
          </cell>
          <cell r="U82">
            <v>1.7692402996322302E-2</v>
          </cell>
          <cell r="V82">
            <v>1.7330857752883014E-2</v>
          </cell>
          <cell r="W82">
            <v>1.7021689044007009E-2</v>
          </cell>
          <cell r="X82">
            <v>1.6700268357124983E-2</v>
          </cell>
          <cell r="Y82">
            <v>1.6340833299352927E-2</v>
          </cell>
          <cell r="Z82">
            <v>1.6085459596366664E-2</v>
          </cell>
          <cell r="AA82">
            <v>1.5893355396892111E-2</v>
          </cell>
          <cell r="AB82">
            <v>1.570216254857245E-2</v>
          </cell>
          <cell r="AC82">
            <v>1.5515882438223423E-2</v>
          </cell>
          <cell r="AD82">
            <v>1.5384425489922381E-2</v>
          </cell>
          <cell r="AE82">
            <v>1.5229763133400085E-2</v>
          </cell>
          <cell r="AF82">
            <v>1.5115010958884541E-2</v>
          </cell>
          <cell r="AG82">
            <v>1.4939238584286328E-2</v>
          </cell>
          <cell r="AH82">
            <v>1.4771538065089976E-2</v>
          </cell>
          <cell r="AI82">
            <v>1.4541835946629883E-2</v>
          </cell>
          <cell r="AJ82">
            <v>1.4372985111875715E-2</v>
          </cell>
          <cell r="AK82">
            <v>1.4220162680767678E-2</v>
          </cell>
          <cell r="AL82">
            <v>1.4043592429613639E-2</v>
          </cell>
          <cell r="AM82">
            <v>1.381946869595823E-2</v>
          </cell>
          <cell r="AN82">
            <v>1.3554840875631342E-2</v>
          </cell>
          <cell r="AO82">
            <v>1.327976339811867E-2</v>
          </cell>
          <cell r="AP82">
            <v>1.2944060107930332E-2</v>
          </cell>
          <cell r="AQ82">
            <v>1.2603571884390916E-2</v>
          </cell>
          <cell r="AR82">
            <v>1.228421446587051E-2</v>
          </cell>
          <cell r="AS82">
            <v>1.2117178026153152E-2</v>
          </cell>
          <cell r="AT82">
            <v>1.19777778548858E-2</v>
          </cell>
          <cell r="AU82">
            <v>1.1856594200875904E-2</v>
          </cell>
          <cell r="AV82">
            <v>1.1683138574166705E-2</v>
          </cell>
          <cell r="AW82">
            <v>1.152121486827727E-2</v>
          </cell>
          <cell r="AX82">
            <v>1.1376306214368075E-2</v>
          </cell>
          <cell r="AY82">
            <v>1.1250962611653707E-2</v>
          </cell>
          <cell r="AZ82">
            <v>1.1069845376018092E-2</v>
          </cell>
          <cell r="BA82">
            <v>1.0851108602249622E-2</v>
          </cell>
          <cell r="BB82">
            <v>1.0670292537517747E-2</v>
          </cell>
          <cell r="BC82">
            <v>1.0800373590852855E-2</v>
          </cell>
          <cell r="BD82">
            <v>1.0800369083881378E-2</v>
          </cell>
          <cell r="BE82">
            <v>1.0800369083881378E-2</v>
          </cell>
          <cell r="BF82">
            <v>1.0800369083881378E-2</v>
          </cell>
          <cell r="BG82">
            <v>1.0800369083881378E-2</v>
          </cell>
          <cell r="BH82">
            <v>1.0800369083881378E-2</v>
          </cell>
          <cell r="BI82">
            <v>1.0800369083881378E-2</v>
          </cell>
          <cell r="BJ82">
            <v>1.0800369083881378E-2</v>
          </cell>
        </row>
        <row r="84">
          <cell r="B84" t="str">
            <v>Captación Total</v>
          </cell>
        </row>
        <row r="85">
          <cell r="B85">
            <v>73</v>
          </cell>
          <cell r="C85" t="str">
            <v>Captación Total</v>
          </cell>
          <cell r="P85">
            <v>0.56021047961835835</v>
          </cell>
          <cell r="Q85">
            <v>0.55917103394692302</v>
          </cell>
          <cell r="R85">
            <v>0.55619267261717964</v>
          </cell>
          <cell r="S85">
            <v>0.55448374879236462</v>
          </cell>
          <cell r="T85">
            <v>0.55133746461777944</v>
          </cell>
          <cell r="U85">
            <v>0.55008123522622443</v>
          </cell>
          <cell r="V85">
            <v>0.54652680548520893</v>
          </cell>
          <cell r="W85">
            <v>0.54264607763749828</v>
          </cell>
          <cell r="X85">
            <v>0.53879515175916415</v>
          </cell>
          <cell r="Y85">
            <v>0.53177365267456755</v>
          </cell>
          <cell r="Z85">
            <v>0.52975909547602928</v>
          </cell>
          <cell r="AA85">
            <v>0.53024884846916776</v>
          </cell>
          <cell r="AB85">
            <v>0.52824814010180121</v>
          </cell>
          <cell r="AC85">
            <v>0.52860318619955249</v>
          </cell>
          <cell r="AD85">
            <v>0.52902685058127141</v>
          </cell>
          <cell r="AE85">
            <v>0.53179999990307947</v>
          </cell>
          <cell r="AF85">
            <v>0.53429066742818176</v>
          </cell>
          <cell r="AG85">
            <v>0.5352402770097161</v>
          </cell>
          <cell r="AH85">
            <v>0.53848268557081858</v>
          </cell>
          <cell r="AI85">
            <v>0.53966880742659484</v>
          </cell>
          <cell r="AJ85">
            <v>0.54105579217966182</v>
          </cell>
          <cell r="AK85">
            <v>0.54342664801646989</v>
          </cell>
          <cell r="AL85">
            <v>0.5450216798067532</v>
          </cell>
          <cell r="AM85">
            <v>0.54428173468621421</v>
          </cell>
          <cell r="AN85">
            <v>0.54493950479755726</v>
          </cell>
          <cell r="AO85">
            <v>0.54373506840956554</v>
          </cell>
          <cell r="AP85">
            <v>0.54174825074441668</v>
          </cell>
          <cell r="AQ85">
            <v>0.53919845894298757</v>
          </cell>
          <cell r="AR85">
            <v>0.53805909279148645</v>
          </cell>
          <cell r="AS85">
            <v>0.53611512254874594</v>
          </cell>
          <cell r="AT85">
            <v>0.53457374997814655</v>
          </cell>
          <cell r="AU85">
            <v>0.5339228890413259</v>
          </cell>
          <cell r="AV85">
            <v>0.53297444264573934</v>
          </cell>
          <cell r="AW85">
            <v>0.53316501679358408</v>
          </cell>
          <cell r="AX85">
            <v>0.53325597458337393</v>
          </cell>
          <cell r="AY85">
            <v>0.53134625615302067</v>
          </cell>
          <cell r="AZ85">
            <v>0.52872222035751038</v>
          </cell>
          <cell r="BA85">
            <v>0.52789022856102708</v>
          </cell>
          <cell r="BB85">
            <v>0.52968466241492529</v>
          </cell>
          <cell r="BC85">
            <v>0.54352582604494859</v>
          </cell>
          <cell r="BD85">
            <v>0.54352569580078125</v>
          </cell>
          <cell r="BE85">
            <v>0.54352569580078125</v>
          </cell>
          <cell r="BF85">
            <v>0.54352569580078125</v>
          </cell>
          <cell r="BG85">
            <v>0.54352569580078125</v>
          </cell>
          <cell r="BH85">
            <v>0.54352569580078125</v>
          </cell>
          <cell r="BI85">
            <v>0.54352569580078125</v>
          </cell>
          <cell r="BJ85">
            <v>0.54352569580078125</v>
          </cell>
        </row>
        <row r="86">
          <cell r="B86">
            <v>74</v>
          </cell>
          <cell r="C86" t="str">
            <v xml:space="preserve">  Captación Tradicional</v>
          </cell>
          <cell r="P86">
            <v>0.53784364836573206</v>
          </cell>
          <cell r="Q86">
            <v>0.53716807033540193</v>
          </cell>
          <cell r="R86">
            <v>0.53559336133804603</v>
          </cell>
          <cell r="S86">
            <v>0.53439622083841443</v>
          </cell>
          <cell r="T86">
            <v>0.53209654757571767</v>
          </cell>
          <cell r="U86">
            <v>0.53117984698631582</v>
          </cell>
          <cell r="V86">
            <v>0.52806597073231343</v>
          </cell>
          <cell r="W86">
            <v>0.52521496362110709</v>
          </cell>
          <cell r="X86">
            <v>0.52181396947939074</v>
          </cell>
          <cell r="Y86">
            <v>0.51469228350269758</v>
          </cell>
          <cell r="Z86">
            <v>0.51281246241268297</v>
          </cell>
          <cell r="AA86">
            <v>0.51305137106466814</v>
          </cell>
          <cell r="AB86">
            <v>0.51209646681378218</v>
          </cell>
          <cell r="AC86">
            <v>0.51289721314564707</v>
          </cell>
          <cell r="AD86">
            <v>0.51376372719224428</v>
          </cell>
          <cell r="AE86">
            <v>0.51657828300047703</v>
          </cell>
          <cell r="AF86">
            <v>0.52051207719438108</v>
          </cell>
          <cell r="AG86">
            <v>0.52168490501226294</v>
          </cell>
          <cell r="AH86">
            <v>0.52352991889660894</v>
          </cell>
          <cell r="AI86">
            <v>0.52424915913492454</v>
          </cell>
          <cell r="AJ86">
            <v>0.52609723543087938</v>
          </cell>
          <cell r="AK86">
            <v>0.52901542285955838</v>
          </cell>
          <cell r="AL86">
            <v>0.53059764103290874</v>
          </cell>
          <cell r="AM86">
            <v>0.52955424748604873</v>
          </cell>
          <cell r="AN86">
            <v>0.52814418863856438</v>
          </cell>
          <cell r="AO86">
            <v>0.52645141616000279</v>
          </cell>
          <cell r="AP86">
            <v>0.52331263354205693</v>
          </cell>
          <cell r="AQ86">
            <v>0.51974006681779639</v>
          </cell>
          <cell r="AR86">
            <v>0.51775908251424141</v>
          </cell>
          <cell r="AS86">
            <v>0.51485360186759033</v>
          </cell>
          <cell r="AT86">
            <v>0.51396008451949582</v>
          </cell>
          <cell r="AU86">
            <v>0.51326044646588309</v>
          </cell>
          <cell r="AV86">
            <v>0.51108607855416044</v>
          </cell>
          <cell r="AW86">
            <v>0.50971729478972949</v>
          </cell>
          <cell r="AX86">
            <v>0.5080814377614753</v>
          </cell>
          <cell r="AY86">
            <v>0.50579175461926851</v>
          </cell>
          <cell r="AZ86">
            <v>0.50550123088098076</v>
          </cell>
          <cell r="BA86">
            <v>0.50273131617719169</v>
          </cell>
          <cell r="BB86">
            <v>0.5043895273859792</v>
          </cell>
          <cell r="BC86">
            <v>0.51718142815381607</v>
          </cell>
          <cell r="BD86">
            <v>0.517181396484375</v>
          </cell>
          <cell r="BE86">
            <v>0.517181396484375</v>
          </cell>
          <cell r="BF86">
            <v>0.517181396484375</v>
          </cell>
          <cell r="BG86">
            <v>0.517181396484375</v>
          </cell>
          <cell r="BH86">
            <v>0.517181396484375</v>
          </cell>
          <cell r="BI86">
            <v>0.517181396484375</v>
          </cell>
          <cell r="BJ86">
            <v>0.517181396484375</v>
          </cell>
        </row>
        <row r="87">
          <cell r="B87">
            <v>75</v>
          </cell>
          <cell r="C87" t="str">
            <v xml:space="preserve">    Depósitos de Exigibilidad Inmediata</v>
          </cell>
          <cell r="P87">
            <v>0.34576479211288341</v>
          </cell>
          <cell r="Q87">
            <v>0.3468860865059194</v>
          </cell>
          <cell r="R87">
            <v>0.34823358307147578</v>
          </cell>
          <cell r="S87">
            <v>0.34978368016845302</v>
          </cell>
          <cell r="T87">
            <v>0.35025150603066524</v>
          </cell>
          <cell r="U87">
            <v>0.35232571957311881</v>
          </cell>
          <cell r="V87">
            <v>0.35232523590840681</v>
          </cell>
          <cell r="W87">
            <v>0.35205371938831936</v>
          </cell>
          <cell r="X87">
            <v>0.3519107283444361</v>
          </cell>
          <cell r="Y87">
            <v>0.34772770244023721</v>
          </cell>
          <cell r="Z87">
            <v>0.34727757537184045</v>
          </cell>
          <cell r="AA87">
            <v>0.34856095690506089</v>
          </cell>
          <cell r="AB87">
            <v>0.34797042664544398</v>
          </cell>
          <cell r="AC87">
            <v>0.3495270827385733</v>
          </cell>
          <cell r="AD87">
            <v>0.35100009611043798</v>
          </cell>
          <cell r="AE87">
            <v>0.35415305354742826</v>
          </cell>
          <cell r="AF87">
            <v>0.35860907472114772</v>
          </cell>
          <cell r="AG87">
            <v>0.36049355463244287</v>
          </cell>
          <cell r="AH87">
            <v>0.36376356363718293</v>
          </cell>
          <cell r="AI87">
            <v>0.36646053154510949</v>
          </cell>
          <cell r="AJ87">
            <v>0.36946088550622908</v>
          </cell>
          <cell r="AK87">
            <v>0.37252898074523677</v>
          </cell>
          <cell r="AL87">
            <v>0.37536038579151637</v>
          </cell>
          <cell r="AM87">
            <v>0.3761716672634432</v>
          </cell>
          <cell r="AN87">
            <v>0.37732401171690921</v>
          </cell>
          <cell r="AO87">
            <v>0.37791516308439338</v>
          </cell>
          <cell r="AP87">
            <v>0.37711695257520783</v>
          </cell>
          <cell r="AQ87">
            <v>0.37550308024626133</v>
          </cell>
          <cell r="AR87">
            <v>0.37426550613169446</v>
          </cell>
          <cell r="AS87">
            <v>0.37214003542378665</v>
          </cell>
          <cell r="AT87">
            <v>0.37153363064203904</v>
          </cell>
          <cell r="AU87">
            <v>0.37156810868018703</v>
          </cell>
          <cell r="AV87">
            <v>0.37026922535698276</v>
          </cell>
          <cell r="AW87">
            <v>0.37142512186218496</v>
          </cell>
          <cell r="AX87">
            <v>0.3708731895548068</v>
          </cell>
          <cell r="AY87">
            <v>0.36825857377151205</v>
          </cell>
          <cell r="AZ87">
            <v>0.36733747246183868</v>
          </cell>
          <cell r="BA87">
            <v>0.36480129698292685</v>
          </cell>
          <cell r="BB87">
            <v>0.36496880107028357</v>
          </cell>
          <cell r="BC87">
            <v>0.37226519680383108</v>
          </cell>
          <cell r="BD87">
            <v>0.37226510047912598</v>
          </cell>
          <cell r="BE87">
            <v>0.37226510047912598</v>
          </cell>
          <cell r="BF87">
            <v>0.37226510047912598</v>
          </cell>
          <cell r="BG87">
            <v>0.37226510047912598</v>
          </cell>
          <cell r="BH87">
            <v>0.37226510047912598</v>
          </cell>
          <cell r="BI87">
            <v>0.37226510047912598</v>
          </cell>
          <cell r="BJ87">
            <v>0.37226510047912598</v>
          </cell>
        </row>
        <row r="88">
          <cell r="B88">
            <v>76</v>
          </cell>
          <cell r="C88" t="str">
            <v xml:space="preserve">    Depósitos a Plazo</v>
          </cell>
          <cell r="P88">
            <v>0.14779932766967999</v>
          </cell>
          <cell r="Q88">
            <v>0.14521894798553722</v>
          </cell>
          <cell r="R88">
            <v>0.14139920843378431</v>
          </cell>
          <cell r="S88">
            <v>0.13876078327389424</v>
          </cell>
          <cell r="T88">
            <v>0.13610338533833691</v>
          </cell>
          <cell r="U88">
            <v>0.13339765391815903</v>
          </cell>
          <cell r="V88">
            <v>0.13056951774247189</v>
          </cell>
          <cell r="W88">
            <v>0.12819346487523731</v>
          </cell>
          <cell r="X88">
            <v>0.12527438459625162</v>
          </cell>
          <cell r="Y88">
            <v>0.12271407786326029</v>
          </cell>
          <cell r="Z88">
            <v>0.12140552752157317</v>
          </cell>
          <cell r="AA88">
            <v>0.12028477668798532</v>
          </cell>
          <cell r="AB88">
            <v>0.11996713855630821</v>
          </cell>
          <cell r="AC88">
            <v>0.11929179583501853</v>
          </cell>
          <cell r="AD88">
            <v>0.11894721032821119</v>
          </cell>
          <cell r="AE88">
            <v>0.11846357976190085</v>
          </cell>
          <cell r="AF88">
            <v>0.11782656367341149</v>
          </cell>
          <cell r="AG88">
            <v>0.11714568648324163</v>
          </cell>
          <cell r="AH88">
            <v>0.11580871193157412</v>
          </cell>
          <cell r="AI88">
            <v>0.11415848276895772</v>
          </cell>
          <cell r="AJ88">
            <v>0.11312795711420658</v>
          </cell>
          <cell r="AK88">
            <v>0.11310641679041074</v>
          </cell>
          <cell r="AL88">
            <v>0.1120619280349185</v>
          </cell>
          <cell r="AM88">
            <v>0.11053103654485712</v>
          </cell>
          <cell r="AN88">
            <v>0.10848757362801255</v>
          </cell>
          <cell r="AO88">
            <v>0.10648963488564718</v>
          </cell>
          <cell r="AP88">
            <v>0.10444640043118668</v>
          </cell>
          <cell r="AQ88">
            <v>0.10230568048284995</v>
          </cell>
          <cell r="AR88">
            <v>0.10142563553850771</v>
          </cell>
          <cell r="AS88">
            <v>0.10081343663980999</v>
          </cell>
          <cell r="AT88">
            <v>0.10051594251709203</v>
          </cell>
          <cell r="AU88">
            <v>9.9652214487183838E-2</v>
          </cell>
          <cell r="AV88">
            <v>9.8739244659123079E-2</v>
          </cell>
          <cell r="AW88">
            <v>9.6147655108610633E-2</v>
          </cell>
          <cell r="AX88">
            <v>9.4812892739584653E-2</v>
          </cell>
          <cell r="AY88">
            <v>9.4772565008486992E-2</v>
          </cell>
          <cell r="AZ88">
            <v>9.4349175759063986E-2</v>
          </cell>
          <cell r="BA88">
            <v>9.3508586307336161E-2</v>
          </cell>
          <cell r="BB88">
            <v>9.3399774892775039E-2</v>
          </cell>
          <cell r="BC88">
            <v>9.8536330720593673E-2</v>
          </cell>
          <cell r="BD88">
            <v>9.8536312580108643E-2</v>
          </cell>
          <cell r="BE88">
            <v>9.8536312580108643E-2</v>
          </cell>
          <cell r="BF88">
            <v>9.8536312580108643E-2</v>
          </cell>
          <cell r="BG88">
            <v>9.8536312580108643E-2</v>
          </cell>
          <cell r="BH88">
            <v>9.8536312580108643E-2</v>
          </cell>
          <cell r="BI88">
            <v>9.8536312580108643E-2</v>
          </cell>
          <cell r="BJ88">
            <v>9.8536312580108643E-2</v>
          </cell>
        </row>
        <row r="89">
          <cell r="B89">
            <v>77</v>
          </cell>
          <cell r="C89" t="str">
            <v xml:space="preserve">    Títulos de Crédito Emitidos</v>
          </cell>
          <cell r="P89">
            <v>4.4279528583168574E-2</v>
          </cell>
          <cell r="Q89">
            <v>4.5063035843945221E-2</v>
          </cell>
          <cell r="R89">
            <v>4.5960569832785923E-2</v>
          </cell>
          <cell r="S89">
            <v>4.5851757396067221E-2</v>
          </cell>
          <cell r="T89">
            <v>4.5741656206715463E-2</v>
          </cell>
          <cell r="U89">
            <v>4.5456473495037931E-2</v>
          </cell>
          <cell r="V89">
            <v>4.5171217081434713E-2</v>
          </cell>
          <cell r="W89">
            <v>4.4967779357550468E-2</v>
          </cell>
          <cell r="X89">
            <v>4.4628856538703042E-2</v>
          </cell>
          <cell r="Y89">
            <v>4.4250503199200021E-2</v>
          </cell>
          <cell r="Z89">
            <v>4.4129359519269329E-2</v>
          </cell>
          <cell r="AA89">
            <v>4.4205637471621935E-2</v>
          </cell>
          <cell r="AB89">
            <v>4.4158901612029872E-2</v>
          </cell>
          <cell r="AC89">
            <v>4.4078334572055178E-2</v>
          </cell>
          <cell r="AD89">
            <v>4.3816420753595146E-2</v>
          </cell>
          <cell r="AE89">
            <v>4.3961649691147762E-2</v>
          </cell>
          <cell r="AF89">
            <v>4.4076438799821989E-2</v>
          </cell>
          <cell r="AG89">
            <v>4.404566389657838E-2</v>
          </cell>
          <cell r="AH89">
            <v>4.3957643327851847E-2</v>
          </cell>
          <cell r="AI89">
            <v>4.3630144820857336E-2</v>
          </cell>
          <cell r="AJ89">
            <v>4.3508392810443747E-2</v>
          </cell>
          <cell r="AK89">
            <v>4.338002532391072E-2</v>
          </cell>
          <cell r="AL89">
            <v>4.3175327206473907E-2</v>
          </cell>
          <cell r="AM89">
            <v>4.2851543677748523E-2</v>
          </cell>
          <cell r="AN89">
            <v>4.2332603293642496E-2</v>
          </cell>
          <cell r="AO89">
            <v>4.2046618189962172E-2</v>
          </cell>
          <cell r="AP89">
            <v>4.1749280535662382E-2</v>
          </cell>
          <cell r="AQ89">
            <v>4.1931306088685033E-2</v>
          </cell>
          <cell r="AR89">
            <v>4.2067940844039281E-2</v>
          </cell>
          <cell r="AS89">
            <v>4.1900129803993574E-2</v>
          </cell>
          <cell r="AT89">
            <v>4.191051136036468E-2</v>
          </cell>
          <cell r="AU89">
            <v>4.204012329851213E-2</v>
          </cell>
          <cell r="AV89">
            <v>4.2077608538054596E-2</v>
          </cell>
          <cell r="AW89">
            <v>4.2144517818933865E-2</v>
          </cell>
          <cell r="AX89">
            <v>4.2395355467083895E-2</v>
          </cell>
          <cell r="AY89">
            <v>4.2760615839269642E-2</v>
          </cell>
          <cell r="AZ89">
            <v>4.3814582660078025E-2</v>
          </cell>
          <cell r="BA89">
            <v>4.4421432886928659E-2</v>
          </cell>
          <cell r="BB89">
            <v>4.6020951422920599E-2</v>
          </cell>
          <cell r="BC89">
            <v>4.6379900629391305E-2</v>
          </cell>
          <cell r="BD89">
            <v>4.6379894018173218E-2</v>
          </cell>
          <cell r="BE89">
            <v>4.6379894018173218E-2</v>
          </cell>
          <cell r="BF89">
            <v>4.6379894018173218E-2</v>
          </cell>
          <cell r="BG89">
            <v>4.6379894018173218E-2</v>
          </cell>
          <cell r="BH89">
            <v>4.6379894018173218E-2</v>
          </cell>
          <cell r="BI89">
            <v>4.6379894018173218E-2</v>
          </cell>
          <cell r="BJ89">
            <v>4.6379894018173218E-2</v>
          </cell>
        </row>
        <row r="90">
          <cell r="B90">
            <v>78</v>
          </cell>
          <cell r="C90" t="str">
            <v xml:space="preserve">  Préstamos Interbancarios y de Otros Organismos</v>
          </cell>
          <cell r="P90">
            <v>2.2366831252626201E-2</v>
          </cell>
          <cell r="Q90">
            <v>2.2002963611521122E-2</v>
          </cell>
          <cell r="R90">
            <v>2.0599311279133604E-2</v>
          </cell>
          <cell r="S90">
            <v>2.0087527953949972E-2</v>
          </cell>
          <cell r="T90">
            <v>1.9240917042061791E-2</v>
          </cell>
          <cell r="U90">
            <v>1.8901388239908491E-2</v>
          </cell>
          <cell r="V90">
            <v>1.8460834752895377E-2</v>
          </cell>
          <cell r="W90">
            <v>1.7431114016390973E-2</v>
          </cell>
          <cell r="X90">
            <v>1.698118227977333E-2</v>
          </cell>
          <cell r="Y90">
            <v>1.7081369171870069E-2</v>
          </cell>
          <cell r="Z90">
            <v>1.6946633063346359E-2</v>
          </cell>
          <cell r="AA90">
            <v>1.7197477404499634E-2</v>
          </cell>
          <cell r="AB90">
            <v>1.6151673288019013E-2</v>
          </cell>
          <cell r="AC90">
            <v>1.5705973053905451E-2</v>
          </cell>
          <cell r="AD90">
            <v>1.5263123389027097E-2</v>
          </cell>
          <cell r="AE90">
            <v>1.5221716902602338E-2</v>
          </cell>
          <cell r="AF90">
            <v>1.3778590233800564E-2</v>
          </cell>
          <cell r="AG90">
            <v>1.3555371997453165E-2</v>
          </cell>
          <cell r="AH90">
            <v>1.4952766674209798E-2</v>
          </cell>
          <cell r="AI90">
            <v>1.5419648291670432E-2</v>
          </cell>
          <cell r="AJ90">
            <v>1.4958556748782534E-2</v>
          </cell>
          <cell r="AK90">
            <v>1.4411225156911704E-2</v>
          </cell>
          <cell r="AL90">
            <v>1.4424038773844489E-2</v>
          </cell>
          <cell r="AM90">
            <v>1.4727487200165449E-2</v>
          </cell>
          <cell r="AN90">
            <v>1.6795316158992931E-2</v>
          </cell>
          <cell r="AO90">
            <v>1.7283652249562787E-2</v>
          </cell>
          <cell r="AP90">
            <v>1.8435617202359745E-2</v>
          </cell>
          <cell r="AQ90">
            <v>1.9458392125191345E-2</v>
          </cell>
          <cell r="AR90">
            <v>2.0300010277245116E-2</v>
          </cell>
          <cell r="AS90">
            <v>2.1261520681155693E-2</v>
          </cell>
          <cell r="AT90">
            <v>2.0613665458650784E-2</v>
          </cell>
          <cell r="AU90">
            <v>2.0662442575442842E-2</v>
          </cell>
          <cell r="AV90">
            <v>2.1888364091578887E-2</v>
          </cell>
          <cell r="AW90">
            <v>2.344772200385464E-2</v>
          </cell>
          <cell r="AX90">
            <v>2.517453682189855E-2</v>
          </cell>
          <cell r="AY90">
            <v>2.5554501533752043E-2</v>
          </cell>
          <cell r="AZ90">
            <v>2.3220989476529584E-2</v>
          </cell>
          <cell r="BA90">
            <v>2.5158912383835257E-2</v>
          </cell>
          <cell r="BB90">
            <v>2.5295135028946071E-2</v>
          </cell>
          <cell r="BC90">
            <v>2.6344397891132552E-2</v>
          </cell>
          <cell r="BD90">
            <v>2.6344388723373413E-2</v>
          </cell>
          <cell r="BE90">
            <v>2.6344388723373413E-2</v>
          </cell>
          <cell r="BF90">
            <v>2.6344388723373413E-2</v>
          </cell>
          <cell r="BG90">
            <v>2.6344388723373413E-2</v>
          </cell>
          <cell r="BH90">
            <v>2.6344388723373413E-2</v>
          </cell>
          <cell r="BI90">
            <v>2.6344388723373413E-2</v>
          </cell>
          <cell r="BJ90">
            <v>2.6344388723373413E-2</v>
          </cell>
        </row>
        <row r="91">
          <cell r="B91">
            <v>79</v>
          </cell>
          <cell r="C91" t="str">
            <v xml:space="preserve">    De Exigibilidad Inmediata</v>
          </cell>
          <cell r="P91">
            <v>9.3097297058460562E-3</v>
          </cell>
          <cell r="Q91">
            <v>9.0312307891657166E-3</v>
          </cell>
          <cell r="R91">
            <v>7.659569958375031E-3</v>
          </cell>
          <cell r="S91">
            <v>7.4946012572522777E-3</v>
          </cell>
          <cell r="T91">
            <v>5.7214380840355404E-3</v>
          </cell>
          <cell r="U91">
            <v>5.6460859057704191E-3</v>
          </cell>
          <cell r="V91">
            <v>5.5474793649883366E-3</v>
          </cell>
          <cell r="W91">
            <v>4.707207446889101E-3</v>
          </cell>
          <cell r="X91">
            <v>4.2792754329350991E-3</v>
          </cell>
          <cell r="Y91">
            <v>4.524820572194433E-3</v>
          </cell>
          <cell r="Z91">
            <v>4.6275080406642088E-3</v>
          </cell>
          <cell r="AA91">
            <v>5.2773187071201225E-3</v>
          </cell>
          <cell r="AB91">
            <v>4.4626045997621594E-3</v>
          </cell>
          <cell r="AC91">
            <v>4.1513649366607154E-3</v>
          </cell>
          <cell r="AD91">
            <v>4.0529639078847402E-3</v>
          </cell>
          <cell r="AE91">
            <v>4.0759799131224227E-3</v>
          </cell>
          <cell r="AF91">
            <v>3.9878881674197675E-3</v>
          </cell>
          <cell r="AG91">
            <v>3.8852764108072255E-3</v>
          </cell>
          <cell r="AH91">
            <v>5.3148020221097545E-3</v>
          </cell>
          <cell r="AI91">
            <v>5.7097728409594567E-3</v>
          </cell>
          <cell r="AJ91">
            <v>5.7017431551041669E-3</v>
          </cell>
          <cell r="AK91">
            <v>5.412448325866244E-3</v>
          </cell>
          <cell r="AL91">
            <v>5.4961947072359992E-3</v>
          </cell>
          <cell r="AM91">
            <v>5.6211712327242551E-3</v>
          </cell>
          <cell r="AN91">
            <v>6.2203382663510816E-3</v>
          </cell>
          <cell r="AO91">
            <v>6.8265666956858874E-3</v>
          </cell>
          <cell r="AP91">
            <v>7.8428751725457754E-3</v>
          </cell>
          <cell r="AQ91">
            <v>9.0554406701356515E-3</v>
          </cell>
          <cell r="AR91">
            <v>1.0098026607661931E-2</v>
          </cell>
          <cell r="AS91">
            <v>1.0920082103137904E-2</v>
          </cell>
          <cell r="AT91">
            <v>1.0067695681217619E-2</v>
          </cell>
          <cell r="AU91">
            <v>1.0028724006082897E-2</v>
          </cell>
          <cell r="AV91">
            <v>1.08534196441596E-2</v>
          </cell>
          <cell r="AW91">
            <v>1.1992044056456369E-2</v>
          </cell>
          <cell r="AX91">
            <v>1.3114203336178432E-2</v>
          </cell>
          <cell r="AY91">
            <v>1.3193275665280463E-2</v>
          </cell>
          <cell r="AZ91">
            <v>1.4374303303185593E-2</v>
          </cell>
          <cell r="BA91">
            <v>1.6203544194097287E-2</v>
          </cell>
          <cell r="BB91">
            <v>1.7086663242611922E-2</v>
          </cell>
          <cell r="BC91">
            <v>1.7689426811696701E-2</v>
          </cell>
          <cell r="BD91">
            <v>1.7689421772956848E-2</v>
          </cell>
          <cell r="BE91">
            <v>1.7689421772956848E-2</v>
          </cell>
          <cell r="BF91">
            <v>1.7689421772956848E-2</v>
          </cell>
          <cell r="BG91">
            <v>1.7689421772956848E-2</v>
          </cell>
          <cell r="BH91">
            <v>1.7689421772956848E-2</v>
          </cell>
          <cell r="BI91">
            <v>1.7689421772956848E-2</v>
          </cell>
          <cell r="BJ91">
            <v>1.7689421772956848E-2</v>
          </cell>
        </row>
        <row r="92">
          <cell r="B92">
            <v>80</v>
          </cell>
          <cell r="C92" t="str">
            <v xml:space="preserve">    De Corto Plazo</v>
          </cell>
          <cell r="P92">
            <v>8.7454011802232737E-3</v>
          </cell>
          <cell r="Q92">
            <v>8.6913056759245922E-3</v>
          </cell>
          <cell r="R92">
            <v>8.6813068984956856E-3</v>
          </cell>
          <cell r="S92">
            <v>8.3344110169513916E-3</v>
          </cell>
          <cell r="T92">
            <v>9.2809213496645934E-3</v>
          </cell>
          <cell r="U92">
            <v>9.0436193764120692E-3</v>
          </cell>
          <cell r="V92">
            <v>8.7253610259756097E-3</v>
          </cell>
          <cell r="W92">
            <v>8.5564041392006737E-3</v>
          </cell>
          <cell r="X92">
            <v>8.5687293703717755E-3</v>
          </cell>
          <cell r="Y92">
            <v>8.4627538142757423E-3</v>
          </cell>
          <cell r="Z92">
            <v>8.2511244228759759E-3</v>
          </cell>
          <cell r="AA92">
            <v>7.8724133983784205E-3</v>
          </cell>
          <cell r="AB92">
            <v>7.6555815026189333E-3</v>
          </cell>
          <cell r="AC92">
            <v>7.5334044996370059E-3</v>
          </cell>
          <cell r="AD92">
            <v>7.2002721161347977E-3</v>
          </cell>
          <cell r="AE92">
            <v>7.1615459664497111E-3</v>
          </cell>
          <cell r="AF92">
            <v>5.8352851355743139E-3</v>
          </cell>
          <cell r="AG92">
            <v>5.7563380681958515E-3</v>
          </cell>
          <cell r="AH92">
            <v>5.7792499591735776E-3</v>
          </cell>
          <cell r="AI92">
            <v>5.9159833565993738E-3</v>
          </cell>
          <cell r="AJ92">
            <v>5.5131747598253069E-3</v>
          </cell>
          <cell r="AK92">
            <v>5.2968868640273503E-3</v>
          </cell>
          <cell r="AL92">
            <v>5.2853321910618471E-3</v>
          </cell>
          <cell r="AM92">
            <v>5.508888798241845E-3</v>
          </cell>
          <cell r="AN92">
            <v>7.0430535317947485E-3</v>
          </cell>
          <cell r="AO92">
            <v>6.9849012919920746E-3</v>
          </cell>
          <cell r="AP92">
            <v>7.1771668708730746E-3</v>
          </cell>
          <cell r="AQ92">
            <v>7.0393208655549671E-3</v>
          </cell>
          <cell r="AR92">
            <v>6.8763013182488496E-3</v>
          </cell>
          <cell r="AS92">
            <v>7.0416620394659207E-3</v>
          </cell>
          <cell r="AT92">
            <v>7.2597011607333948E-3</v>
          </cell>
          <cell r="AU92">
            <v>7.3618429289918725E-3</v>
          </cell>
          <cell r="AV92">
            <v>7.7851780630067173E-3</v>
          </cell>
          <cell r="AW92">
            <v>8.2386692713075447E-3</v>
          </cell>
          <cell r="AX92">
            <v>8.8434031130867636E-3</v>
          </cell>
          <cell r="AY92">
            <v>9.1751083990755343E-3</v>
          </cell>
          <cell r="AZ92">
            <v>5.6605585574031198E-3</v>
          </cell>
          <cell r="BA92">
            <v>5.7870736082780115E-3</v>
          </cell>
          <cell r="BB92">
            <v>5.0646223908547942E-3</v>
          </cell>
          <cell r="BC92">
            <v>5.4062711524356421E-3</v>
          </cell>
          <cell r="BD92">
            <v>5.4062679409980774E-3</v>
          </cell>
          <cell r="BE92">
            <v>5.4062679409980774E-3</v>
          </cell>
          <cell r="BF92">
            <v>5.4062679409980774E-3</v>
          </cell>
          <cell r="BG92">
            <v>5.4062679409980774E-3</v>
          </cell>
          <cell r="BH92">
            <v>5.4062679409980774E-3</v>
          </cell>
          <cell r="BI92">
            <v>5.4062679409980774E-3</v>
          </cell>
          <cell r="BJ92">
            <v>5.4062679409980774E-3</v>
          </cell>
        </row>
        <row r="93">
          <cell r="B93">
            <v>81</v>
          </cell>
          <cell r="C93" t="str">
            <v xml:space="preserve">    De Largo Plazo</v>
          </cell>
          <cell r="P93">
            <v>4.3117003665568776E-3</v>
          </cell>
          <cell r="Q93">
            <v>4.2804271464308161E-3</v>
          </cell>
          <cell r="R93">
            <v>4.2584344222628898E-3</v>
          </cell>
          <cell r="S93">
            <v>4.2585156797463044E-3</v>
          </cell>
          <cell r="T93">
            <v>4.2385576083616584E-3</v>
          </cell>
          <cell r="U93">
            <v>4.2116829577260031E-3</v>
          </cell>
          <cell r="V93">
            <v>4.1879943619314306E-3</v>
          </cell>
          <cell r="W93">
            <v>4.1675024303011975E-3</v>
          </cell>
          <cell r="X93">
            <v>4.1331774764664583E-3</v>
          </cell>
          <cell r="Y93">
            <v>4.0937947853998931E-3</v>
          </cell>
          <cell r="Z93">
            <v>4.0680005998061756E-3</v>
          </cell>
          <cell r="AA93">
            <v>4.047745299001094E-3</v>
          </cell>
          <cell r="AB93">
            <v>4.0334871856379231E-3</v>
          </cell>
          <cell r="AC93">
            <v>4.0212036176077324E-3</v>
          </cell>
          <cell r="AD93">
            <v>4.0098873650075565E-3</v>
          </cell>
          <cell r="AE93">
            <v>3.9841910230302008E-3</v>
          </cell>
          <cell r="AF93">
            <v>3.9554169308064829E-3</v>
          </cell>
          <cell r="AG93">
            <v>3.9137575184500879E-3</v>
          </cell>
          <cell r="AH93">
            <v>3.8587146929264689E-3</v>
          </cell>
          <cell r="AI93">
            <v>3.7938920941116019E-3</v>
          </cell>
          <cell r="AJ93">
            <v>3.7436388338530635E-3</v>
          </cell>
          <cell r="AK93">
            <v>3.7018899670181096E-3</v>
          </cell>
          <cell r="AL93">
            <v>3.6425118755466397E-3</v>
          </cell>
          <cell r="AM93">
            <v>3.5974271691993479E-3</v>
          </cell>
          <cell r="AN93">
            <v>3.5319243608470975E-3</v>
          </cell>
          <cell r="AO93">
            <v>3.4721842618848243E-3</v>
          </cell>
          <cell r="AP93">
            <v>3.4155751589408927E-3</v>
          </cell>
          <cell r="AQ93">
            <v>3.363630589500725E-3</v>
          </cell>
          <cell r="AR93">
            <v>3.3256823513343383E-3</v>
          </cell>
          <cell r="AS93">
            <v>3.2997765385518688E-3</v>
          </cell>
          <cell r="AT93">
            <v>3.2862686166997717E-3</v>
          </cell>
          <cell r="AU93">
            <v>3.2718756403680698E-3</v>
          </cell>
          <cell r="AV93">
            <v>3.2497663844125689E-3</v>
          </cell>
          <cell r="AW93">
            <v>3.2170086760907276E-3</v>
          </cell>
          <cell r="AX93">
            <v>3.2169303726333532E-3</v>
          </cell>
          <cell r="AY93">
            <v>3.1861174693960477E-3</v>
          </cell>
          <cell r="AZ93">
            <v>3.1861276159408729E-3</v>
          </cell>
          <cell r="BA93">
            <v>3.1682945814599565E-3</v>
          </cell>
          <cell r="BB93">
            <v>3.1438493954793543E-3</v>
          </cell>
          <cell r="BC93">
            <v>3.2486999270002048E-3</v>
          </cell>
          <cell r="BD93">
            <v>3.2486990094184875E-3</v>
          </cell>
          <cell r="BE93">
            <v>3.2486990094184875E-3</v>
          </cell>
          <cell r="BF93">
            <v>3.2486990094184875E-3</v>
          </cell>
          <cell r="BG93">
            <v>3.2486990094184875E-3</v>
          </cell>
          <cell r="BH93">
            <v>3.2486990094184875E-3</v>
          </cell>
          <cell r="BI93">
            <v>3.2486990094184875E-3</v>
          </cell>
          <cell r="BJ93">
            <v>3.2486990094184875E-3</v>
          </cell>
        </row>
        <row r="95">
          <cell r="B95" t="str">
            <v>Inversiones en valores</v>
          </cell>
        </row>
        <row r="96">
          <cell r="B96">
            <v>82</v>
          </cell>
          <cell r="C96" t="str">
            <v>Inversiones en Valores</v>
          </cell>
          <cell r="P96">
            <v>0.2720276889908414</v>
          </cell>
          <cell r="Q96">
            <v>0.27213479069596086</v>
          </cell>
          <cell r="R96">
            <v>0.27098977941473928</v>
          </cell>
          <cell r="S96">
            <v>0.27170302458563583</v>
          </cell>
          <cell r="T96">
            <v>0.27136891427708154</v>
          </cell>
          <cell r="U96">
            <v>0.27065695101852461</v>
          </cell>
          <cell r="V96">
            <v>0.27231269881919595</v>
          </cell>
          <cell r="W96">
            <v>0.27245680587877347</v>
          </cell>
          <cell r="X96">
            <v>0.27484038577411413</v>
          </cell>
          <cell r="Y96">
            <v>0.27646985686760339</v>
          </cell>
          <cell r="Z96">
            <v>0.27782999720021156</v>
          </cell>
          <cell r="AA96">
            <v>0.27810941577656945</v>
          </cell>
          <cell r="AB96">
            <v>0.27860140736100963</v>
          </cell>
          <cell r="AC96">
            <v>0.27816308032155451</v>
          </cell>
          <cell r="AD96">
            <v>0.27533602301176235</v>
          </cell>
          <cell r="AE96">
            <v>0.27384326504252293</v>
          </cell>
          <cell r="AF96">
            <v>0.27303620982311688</v>
          </cell>
          <cell r="AG96">
            <v>0.27167578185633195</v>
          </cell>
          <cell r="AH96">
            <v>0.27210186115451096</v>
          </cell>
          <cell r="AI96">
            <v>0.27113688699620847</v>
          </cell>
          <cell r="AJ96">
            <v>0.26951594891394509</v>
          </cell>
          <cell r="AK96">
            <v>0.26813799403519584</v>
          </cell>
          <cell r="AL96">
            <v>0.26759350956104039</v>
          </cell>
          <cell r="AM96">
            <v>0.26814291383942473</v>
          </cell>
          <cell r="AN96">
            <v>0.2683756518883425</v>
          </cell>
          <cell r="AO96">
            <v>0.27070263047288118</v>
          </cell>
          <cell r="AP96">
            <v>0.27655355015864019</v>
          </cell>
          <cell r="AQ96">
            <v>0.28252242362133678</v>
          </cell>
          <cell r="AR96">
            <v>0.28738607284914741</v>
          </cell>
          <cell r="AS96">
            <v>0.28966559411904885</v>
          </cell>
          <cell r="AT96">
            <v>0.28968513647521016</v>
          </cell>
          <cell r="AU96">
            <v>0.29140354128516305</v>
          </cell>
          <cell r="AV96">
            <v>0.29388232113999901</v>
          </cell>
          <cell r="AW96">
            <v>0.29596761953747514</v>
          </cell>
          <cell r="AX96">
            <v>0.29827422264224929</v>
          </cell>
          <cell r="AY96">
            <v>0.30122117903320172</v>
          </cell>
          <cell r="AZ96">
            <v>0.30791168927039658</v>
          </cell>
          <cell r="BA96">
            <v>0.31513335948975546</v>
          </cell>
          <cell r="BB96">
            <v>0.3202715688700451</v>
          </cell>
          <cell r="BC96">
            <v>0.31259085802045261</v>
          </cell>
          <cell r="BD96">
            <v>0.3125908374786377</v>
          </cell>
          <cell r="BE96">
            <v>0.3125908374786377</v>
          </cell>
          <cell r="BF96">
            <v>0.3125908374786377</v>
          </cell>
          <cell r="BG96">
            <v>0.3125908374786377</v>
          </cell>
          <cell r="BH96">
            <v>0.3125908374786377</v>
          </cell>
          <cell r="BI96">
            <v>0.3125908374786377</v>
          </cell>
          <cell r="BJ96">
            <v>0.3125908374786377</v>
          </cell>
        </row>
        <row r="97">
          <cell r="B97">
            <v>83</v>
          </cell>
          <cell r="C97" t="str">
            <v>Titulos para negociar</v>
          </cell>
          <cell r="P97">
            <v>0.16861677891835145</v>
          </cell>
          <cell r="Q97">
            <v>0.17120174378712305</v>
          </cell>
          <cell r="R97">
            <v>0.17144923139127063</v>
          </cell>
          <cell r="S97">
            <v>0.17388007520860979</v>
          </cell>
          <cell r="T97">
            <v>0.17376724584835321</v>
          </cell>
          <cell r="U97">
            <v>0.17300121822827</v>
          </cell>
          <cell r="V97">
            <v>0.17438096489485444</v>
          </cell>
          <cell r="W97">
            <v>0.17446909045329226</v>
          </cell>
          <cell r="X97">
            <v>0.17695714655983272</v>
          </cell>
          <cell r="Y97">
            <v>0.17796775029301629</v>
          </cell>
          <cell r="Z97">
            <v>0.17871291432633898</v>
          </cell>
          <cell r="AA97">
            <v>0.17943410038902841</v>
          </cell>
          <cell r="AB97">
            <v>0.18008062174861572</v>
          </cell>
          <cell r="AC97">
            <v>0.17927397211296747</v>
          </cell>
          <cell r="AD97">
            <v>0.17586880058542551</v>
          </cell>
          <cell r="AE97">
            <v>0.17348431193325065</v>
          </cell>
          <cell r="AF97">
            <v>0.17224364824142083</v>
          </cell>
          <cell r="AG97">
            <v>0.16973975446171008</v>
          </cell>
          <cell r="AH97">
            <v>0.16883252535641544</v>
          </cell>
          <cell r="AI97">
            <v>0.16663311475088979</v>
          </cell>
          <cell r="AJ97">
            <v>0.16329816701204117</v>
          </cell>
          <cell r="AK97">
            <v>0.16127768588681157</v>
          </cell>
          <cell r="AL97">
            <v>0.1596491251963166</v>
          </cell>
          <cell r="AM97">
            <v>0.15930451734609224</v>
          </cell>
          <cell r="AN97">
            <v>0.15889062485985142</v>
          </cell>
          <cell r="AO97">
            <v>0.16029373822778956</v>
          </cell>
          <cell r="AP97">
            <v>0.1649488173780676</v>
          </cell>
          <cell r="AQ97">
            <v>0.16923397896374651</v>
          </cell>
          <cell r="AR97">
            <v>0.17374750808310527</v>
          </cell>
          <cell r="AS97">
            <v>0.17612435236437582</v>
          </cell>
          <cell r="AT97">
            <v>0.17619331429157864</v>
          </cell>
          <cell r="AU97">
            <v>0.17819899268000083</v>
          </cell>
          <cell r="AV97">
            <v>0.18150724567128154</v>
          </cell>
          <cell r="AW97">
            <v>0.18430838576873426</v>
          </cell>
          <cell r="AX97">
            <v>0.18779707329668027</v>
          </cell>
          <cell r="AY97">
            <v>0.19002050179836805</v>
          </cell>
          <cell r="AZ97">
            <v>0.19480732679967469</v>
          </cell>
          <cell r="BA97">
            <v>0.20036986520812081</v>
          </cell>
          <cell r="BB97">
            <v>0.2051606604124725</v>
          </cell>
          <cell r="BC97">
            <v>0.20614233191010647</v>
          </cell>
          <cell r="BD97">
            <v>0.20614230632781982</v>
          </cell>
          <cell r="BE97">
            <v>0.20614230632781982</v>
          </cell>
          <cell r="BF97">
            <v>0.20614230632781982</v>
          </cell>
          <cell r="BG97">
            <v>0.20614230632781982</v>
          </cell>
          <cell r="BH97">
            <v>0.20614230632781982</v>
          </cell>
          <cell r="BI97">
            <v>0.20614230632781982</v>
          </cell>
          <cell r="BJ97">
            <v>0.20614230632781982</v>
          </cell>
        </row>
        <row r="98">
          <cell r="B98">
            <v>84</v>
          </cell>
          <cell r="C98" t="str">
            <v>Sin restricción</v>
          </cell>
          <cell r="P98">
            <v>4.1475617764696028E-2</v>
          </cell>
          <cell r="Q98">
            <v>4.1948358029186783E-2</v>
          </cell>
          <cell r="R98">
            <v>3.8837026730658572E-2</v>
          </cell>
          <cell r="S98">
            <v>3.7332981135922337E-2</v>
          </cell>
          <cell r="T98">
            <v>3.3951438593514231E-2</v>
          </cell>
          <cell r="U98">
            <v>3.1932883962502497E-2</v>
          </cell>
          <cell r="V98">
            <v>3.0268398438928285E-2</v>
          </cell>
          <cell r="W98">
            <v>2.7713869536602015E-2</v>
          </cell>
          <cell r="X98">
            <v>2.6177117509961101E-2</v>
          </cell>
          <cell r="Y98">
            <v>2.1456566858937393E-2</v>
          </cell>
          <cell r="Z98">
            <v>1.9368107409192478E-2</v>
          </cell>
          <cell r="AA98">
            <v>1.7335714377290406E-2</v>
          </cell>
          <cell r="AB98">
            <v>1.5705722623338147E-2</v>
          </cell>
          <cell r="AC98">
            <v>1.5378327701745381E-2</v>
          </cell>
          <cell r="AD98">
            <v>1.5507071563886636E-2</v>
          </cell>
          <cell r="AE98">
            <v>1.7442033478343031E-2</v>
          </cell>
          <cell r="AF98">
            <v>1.8318059890463884E-2</v>
          </cell>
          <cell r="AG98">
            <v>1.9184708529325457E-2</v>
          </cell>
          <cell r="AH98">
            <v>2.1716581321377607E-2</v>
          </cell>
          <cell r="AI98">
            <v>2.1100651805201907E-2</v>
          </cell>
          <cell r="AJ98">
            <v>2.08343724891621E-2</v>
          </cell>
          <cell r="AK98">
            <v>2.1722650969548642E-2</v>
          </cell>
          <cell r="AL98">
            <v>2.1941176197941736E-2</v>
          </cell>
          <cell r="AM98">
            <v>2.1743948483219814E-2</v>
          </cell>
          <cell r="AN98">
            <v>2.0597195995306787E-2</v>
          </cell>
          <cell r="AO98">
            <v>1.9344025412776213E-2</v>
          </cell>
          <cell r="AP98">
            <v>1.7928533958186409E-2</v>
          </cell>
          <cell r="AQ98">
            <v>1.6686027878821563E-2</v>
          </cell>
          <cell r="AR98">
            <v>1.7486559926279958E-2</v>
          </cell>
          <cell r="AS98">
            <v>1.6750955751854594E-2</v>
          </cell>
          <cell r="AT98">
            <v>1.4650715583894542E-2</v>
          </cell>
          <cell r="AU98">
            <v>1.4187017754337906E-2</v>
          </cell>
          <cell r="AV98">
            <v>1.3229274321529512E-2</v>
          </cell>
          <cell r="AW98">
            <v>1.241469989414146E-2</v>
          </cell>
          <cell r="AX98">
            <v>1.2664603309671868E-2</v>
          </cell>
          <cell r="AY98">
            <v>1.2178022767034053E-2</v>
          </cell>
          <cell r="AZ98">
            <v>1.330882720818537E-2</v>
          </cell>
          <cell r="BA98">
            <v>1.4645587415646269E-2</v>
          </cell>
          <cell r="BB98">
            <v>1.7895957455091076E-2</v>
          </cell>
          <cell r="BC98">
            <v>2.4966964173264328E-2</v>
          </cell>
          <cell r="BD98">
            <v>2.4966955184936523E-2</v>
          </cell>
          <cell r="BE98">
            <v>2.4966955184936523E-2</v>
          </cell>
          <cell r="BF98">
            <v>2.4966955184936523E-2</v>
          </cell>
          <cell r="BG98">
            <v>2.4966955184936523E-2</v>
          </cell>
          <cell r="BH98">
            <v>2.4966955184936523E-2</v>
          </cell>
          <cell r="BI98">
            <v>2.4966955184936523E-2</v>
          </cell>
          <cell r="BJ98">
            <v>2.4966955184936523E-2</v>
          </cell>
        </row>
        <row r="99">
          <cell r="B99">
            <v>85</v>
          </cell>
          <cell r="C99" t="str">
            <v>Reportadas</v>
          </cell>
          <cell r="P99">
            <v>9.1329002678114626E-2</v>
          </cell>
          <cell r="Q99">
            <v>9.1283454232236272E-2</v>
          </cell>
          <cell r="R99">
            <v>9.347992507420981E-2</v>
          </cell>
          <cell r="S99">
            <v>9.4162890416434497E-2</v>
          </cell>
          <cell r="T99">
            <v>9.493762987689737E-2</v>
          </cell>
          <cell r="U99">
            <v>9.3883089524012087E-2</v>
          </cell>
          <cell r="V99">
            <v>9.5641629971377082E-2</v>
          </cell>
          <cell r="W99">
            <v>9.9166056667942246E-2</v>
          </cell>
          <cell r="X99">
            <v>0.10189439960959014</v>
          </cell>
          <cell r="Y99">
            <v>0.10654244846806871</v>
          </cell>
          <cell r="Z99">
            <v>0.1089876189387204</v>
          </cell>
          <cell r="AA99">
            <v>0.1109867763720452</v>
          </cell>
          <cell r="AB99">
            <v>0.11358232234516737</v>
          </cell>
          <cell r="AC99">
            <v>0.11295721459957801</v>
          </cell>
          <cell r="AD99">
            <v>0.10927526794499565</v>
          </cell>
          <cell r="AE99">
            <v>0.10594640109840207</v>
          </cell>
          <cell r="AF99">
            <v>0.10396448560541149</v>
          </cell>
          <cell r="AG99">
            <v>0.10025402848177738</v>
          </cell>
          <cell r="AH99">
            <v>9.6850365739256872E-2</v>
          </cell>
          <cell r="AI99">
            <v>9.410350573871161E-2</v>
          </cell>
          <cell r="AJ99">
            <v>9.0763097068702017E-2</v>
          </cell>
          <cell r="AK99">
            <v>8.7199924194160158E-2</v>
          </cell>
          <cell r="AL99">
            <v>8.5635828574542883E-2</v>
          </cell>
          <cell r="AM99">
            <v>8.6851204041882735E-2</v>
          </cell>
          <cell r="AN99">
            <v>8.8467998715643134E-2</v>
          </cell>
          <cell r="AO99">
            <v>9.2333011902454645E-2</v>
          </cell>
          <cell r="AP99">
            <v>9.736460333103962E-2</v>
          </cell>
          <cell r="AQ99">
            <v>0.1027535040511086</v>
          </cell>
          <cell r="AR99">
            <v>0.10669504805526482</v>
          </cell>
          <cell r="AS99">
            <v>0.11073584006320254</v>
          </cell>
          <cell r="AT99">
            <v>0.11316076736845444</v>
          </cell>
          <cell r="AU99">
            <v>0.11607575317828631</v>
          </cell>
          <cell r="AV99">
            <v>0.12064537837382672</v>
          </cell>
          <cell r="AW99">
            <v>0.12535005307653554</v>
          </cell>
          <cell r="AX99">
            <v>0.1290118998264653</v>
          </cell>
          <cell r="AY99">
            <v>0.12744149887594136</v>
          </cell>
          <cell r="AZ99">
            <v>0.12791428261348428</v>
          </cell>
          <cell r="BA99">
            <v>0.12687705796504153</v>
          </cell>
          <cell r="BB99">
            <v>0.12796608813350696</v>
          </cell>
          <cell r="BC99">
            <v>0.12315971185133533</v>
          </cell>
          <cell r="BD99">
            <v>0.12315970659255981</v>
          </cell>
          <cell r="BE99">
            <v>0.12315970659255981</v>
          </cell>
          <cell r="BF99">
            <v>0.12315970659255981</v>
          </cell>
          <cell r="BG99">
            <v>0.12315970659255981</v>
          </cell>
          <cell r="BH99">
            <v>0.12315970659255981</v>
          </cell>
          <cell r="BI99">
            <v>0.12315970659255981</v>
          </cell>
          <cell r="BJ99">
            <v>0.12315970659255981</v>
          </cell>
        </row>
        <row r="100">
          <cell r="B100">
            <v>86</v>
          </cell>
          <cell r="C100" t="str">
            <v>En Préstamo o Garantía</v>
          </cell>
          <cell r="P100">
            <v>3.5812158475540812E-2</v>
          </cell>
          <cell r="Q100">
            <v>3.7969931525699975E-2</v>
          </cell>
          <cell r="R100">
            <v>3.9132279586402273E-2</v>
          </cell>
          <cell r="S100">
            <v>4.2384203656252929E-2</v>
          </cell>
          <cell r="T100">
            <v>4.4878177377941635E-2</v>
          </cell>
          <cell r="U100">
            <v>4.7185244741755429E-2</v>
          </cell>
          <cell r="V100">
            <v>4.8470936484549094E-2</v>
          </cell>
          <cell r="W100">
            <v>4.7589164248747977E-2</v>
          </cell>
          <cell r="X100">
            <v>4.8885629440281443E-2</v>
          </cell>
          <cell r="Y100">
            <v>4.9968734966010203E-2</v>
          </cell>
          <cell r="Z100">
            <v>5.0357187978426123E-2</v>
          </cell>
          <cell r="AA100">
            <v>5.1111609639692808E-2</v>
          </cell>
          <cell r="AB100">
            <v>5.0792576780110198E-2</v>
          </cell>
          <cell r="AC100">
            <v>5.093842981164412E-2</v>
          </cell>
          <cell r="AD100">
            <v>5.1086461076543216E-2</v>
          </cell>
          <cell r="AE100">
            <v>5.009587735650551E-2</v>
          </cell>
          <cell r="AF100">
            <v>4.9961102745545473E-2</v>
          </cell>
          <cell r="AG100">
            <v>5.0301017450607277E-2</v>
          </cell>
          <cell r="AH100">
            <v>5.0265578295780933E-2</v>
          </cell>
          <cell r="AI100">
            <v>5.142895720697626E-2</v>
          </cell>
          <cell r="AJ100">
            <v>5.1700697454177026E-2</v>
          </cell>
          <cell r="AK100">
            <v>5.2355110723102762E-2</v>
          </cell>
          <cell r="AL100">
            <v>5.2072120423832004E-2</v>
          </cell>
          <cell r="AM100">
            <v>5.07093648209897E-2</v>
          </cell>
          <cell r="AN100">
            <v>4.9825430148901506E-2</v>
          </cell>
          <cell r="AO100">
            <v>4.8616700912558673E-2</v>
          </cell>
          <cell r="AP100">
            <v>4.965568008884156E-2</v>
          </cell>
          <cell r="AQ100">
            <v>4.9794447033816358E-2</v>
          </cell>
          <cell r="AR100">
            <v>4.9565900101560499E-2</v>
          </cell>
          <cell r="AS100">
            <v>4.8637556549318652E-2</v>
          </cell>
          <cell r="AT100">
            <v>4.8381831339229672E-2</v>
          </cell>
          <cell r="AU100">
            <v>4.7936221747376578E-2</v>
          </cell>
          <cell r="AV100">
            <v>4.7632592975925266E-2</v>
          </cell>
          <cell r="AW100">
            <v>4.654363279805724E-2</v>
          </cell>
          <cell r="AX100">
            <v>4.6120570160543113E-2</v>
          </cell>
          <cell r="AY100">
            <v>5.0400980155392627E-2</v>
          </cell>
          <cell r="AZ100">
            <v>5.3584216978005042E-2</v>
          </cell>
          <cell r="BA100">
            <v>5.8847219827433024E-2</v>
          </cell>
          <cell r="BB100">
            <v>5.9298614823874454E-2</v>
          </cell>
          <cell r="BC100">
            <v>5.8015655885506792E-2</v>
          </cell>
          <cell r="BD100">
            <v>5.8015644550323486E-2</v>
          </cell>
          <cell r="BE100">
            <v>5.8015644550323486E-2</v>
          </cell>
          <cell r="BF100">
            <v>5.8015644550323486E-2</v>
          </cell>
          <cell r="BG100">
            <v>5.8015644550323486E-2</v>
          </cell>
          <cell r="BH100">
            <v>5.8015644550323486E-2</v>
          </cell>
          <cell r="BI100">
            <v>5.8015644550323486E-2</v>
          </cell>
          <cell r="BJ100">
            <v>5.8015644550323486E-2</v>
          </cell>
        </row>
        <row r="101">
          <cell r="B101">
            <v>87</v>
          </cell>
          <cell r="C101" t="str">
            <v>Titulos disponibles para la venta</v>
          </cell>
          <cell r="P101">
            <v>9.0962394887521281E-2</v>
          </cell>
          <cell r="Q101">
            <v>8.8564301448582364E-2</v>
          </cell>
          <cell r="R101">
            <v>8.7238630551810303E-2</v>
          </cell>
          <cell r="S101">
            <v>8.5550227443909735E-2</v>
          </cell>
          <cell r="T101">
            <v>8.5416139350232401E-2</v>
          </cell>
          <cell r="U101">
            <v>8.5544885267973145E-2</v>
          </cell>
          <cell r="V101">
            <v>8.5896617384018922E-2</v>
          </cell>
          <cell r="W101">
            <v>8.5988058412664062E-2</v>
          </cell>
          <cell r="X101">
            <v>8.5940084218192728E-2</v>
          </cell>
          <cell r="Y101">
            <v>8.6628886619648918E-2</v>
          </cell>
          <cell r="Z101">
            <v>8.7252082235390896E-2</v>
          </cell>
          <cell r="AA101">
            <v>8.680163958737884E-2</v>
          </cell>
          <cell r="AB101">
            <v>8.6630258811695629E-2</v>
          </cell>
          <cell r="AC101">
            <v>8.6981139635732507E-2</v>
          </cell>
          <cell r="AD101">
            <v>8.750360317198784E-2</v>
          </cell>
          <cell r="AE101">
            <v>8.8358432400677048E-2</v>
          </cell>
          <cell r="AF101">
            <v>8.8722526883733679E-2</v>
          </cell>
          <cell r="AG101">
            <v>8.9834791576472547E-2</v>
          </cell>
          <cell r="AH101">
            <v>9.1136406891649466E-2</v>
          </cell>
          <cell r="AI101">
            <v>9.2390856589207163E-2</v>
          </cell>
          <cell r="AJ101">
            <v>9.4070968986063819E-2</v>
          </cell>
          <cell r="AK101">
            <v>9.4693980996657545E-2</v>
          </cell>
          <cell r="AL101">
            <v>9.5782820373058145E-2</v>
          </cell>
          <cell r="AM101">
            <v>9.6719854096048261E-2</v>
          </cell>
          <cell r="AN101">
            <v>9.744150573302203E-2</v>
          </cell>
          <cell r="AO101">
            <v>9.8436266152075846E-2</v>
          </cell>
          <cell r="AP101">
            <v>9.9756450396648474E-2</v>
          </cell>
          <cell r="AQ101">
            <v>0.10158039083595716</v>
          </cell>
          <cell r="AR101">
            <v>0.10205030612688591</v>
          </cell>
          <cell r="AS101">
            <v>0.10202127776397459</v>
          </cell>
          <cell r="AT101">
            <v>0.10201911133886191</v>
          </cell>
          <cell r="AU101">
            <v>0.1017639783009448</v>
          </cell>
          <cell r="AV101">
            <v>0.1010174427496298</v>
          </cell>
          <cell r="AW101">
            <v>0.10038085456222258</v>
          </cell>
          <cell r="AX101">
            <v>9.9262189643389162E-2</v>
          </cell>
          <cell r="AY101">
            <v>0.10005561991927184</v>
          </cell>
          <cell r="AZ101">
            <v>0.1020228782954703</v>
          </cell>
          <cell r="BA101">
            <v>0.10381897743169864</v>
          </cell>
          <cell r="BB101">
            <v>0.10426797925157202</v>
          </cell>
          <cell r="BC101">
            <v>9.5393932913502719E-2</v>
          </cell>
          <cell r="BD101">
            <v>9.5393896102905273E-2</v>
          </cell>
          <cell r="BE101">
            <v>9.5393896102905273E-2</v>
          </cell>
          <cell r="BF101">
            <v>9.5393896102905273E-2</v>
          </cell>
          <cell r="BG101">
            <v>9.5393896102905273E-2</v>
          </cell>
          <cell r="BH101">
            <v>9.5393896102905273E-2</v>
          </cell>
          <cell r="BI101">
            <v>9.5393896102905273E-2</v>
          </cell>
          <cell r="BJ101">
            <v>9.5393896102905273E-2</v>
          </cell>
        </row>
        <row r="102">
          <cell r="B102">
            <v>88</v>
          </cell>
          <cell r="C102" t="str">
            <v>Sin restricción</v>
          </cell>
          <cell r="P102">
            <v>2.5016501504295349E-2</v>
          </cell>
          <cell r="Q102">
            <v>2.5290448859399097E-2</v>
          </cell>
          <cell r="R102">
            <v>2.3568996847829159E-2</v>
          </cell>
          <cell r="S102">
            <v>2.304283405005288E-2</v>
          </cell>
          <cell r="T102">
            <v>2.2005598455420456E-2</v>
          </cell>
          <cell r="U102">
            <v>2.0858896874775962E-2</v>
          </cell>
          <cell r="V102">
            <v>2.0625514694398193E-2</v>
          </cell>
          <cell r="W102">
            <v>1.9184240592687762E-2</v>
          </cell>
          <cell r="X102">
            <v>1.7424321171776461E-2</v>
          </cell>
          <cell r="Y102">
            <v>1.520817784087816E-2</v>
          </cell>
          <cell r="Z102">
            <v>1.6034876613806304E-2</v>
          </cell>
          <cell r="AA102">
            <v>1.7492625502792389E-2</v>
          </cell>
          <cell r="AB102">
            <v>1.7907651469671305E-2</v>
          </cell>
          <cell r="AC102">
            <v>1.8908228932527402E-2</v>
          </cell>
          <cell r="AD102">
            <v>2.0296535726562173E-2</v>
          </cell>
          <cell r="AE102">
            <v>2.145882805962401E-2</v>
          </cell>
          <cell r="AF102">
            <v>2.2950738396141316E-2</v>
          </cell>
          <cell r="AG102">
            <v>2.3469135907834299E-2</v>
          </cell>
          <cell r="AH102">
            <v>2.3738319512398024E-2</v>
          </cell>
          <cell r="AI102">
            <v>2.4336232112471549E-2</v>
          </cell>
          <cell r="AJ102">
            <v>2.4558186714219141E-2</v>
          </cell>
          <cell r="AK102">
            <v>2.4407328069526973E-2</v>
          </cell>
          <cell r="AL102">
            <v>2.4525063527338579E-2</v>
          </cell>
          <cell r="AM102">
            <v>2.404236661357009E-2</v>
          </cell>
          <cell r="AN102">
            <v>2.5313866766721215E-2</v>
          </cell>
          <cell r="AO102">
            <v>2.6347230188483006E-2</v>
          </cell>
          <cell r="AP102">
            <v>2.8058011598650675E-2</v>
          </cell>
          <cell r="AQ102">
            <v>2.9980888206576514E-2</v>
          </cell>
          <cell r="AR102">
            <v>3.0888006421115097E-2</v>
          </cell>
          <cell r="AS102">
            <v>3.1191029115142176E-2</v>
          </cell>
          <cell r="AT102">
            <v>3.2249482181494107E-2</v>
          </cell>
          <cell r="AU102">
            <v>3.3044262935245858E-2</v>
          </cell>
          <cell r="AV102">
            <v>3.4413123982383172E-2</v>
          </cell>
          <cell r="AW102">
            <v>3.6840150292958083E-2</v>
          </cell>
          <cell r="AX102">
            <v>3.8886294418955622E-2</v>
          </cell>
          <cell r="AY102">
            <v>4.1437621492684755E-2</v>
          </cell>
          <cell r="AZ102">
            <v>4.1289491101079878E-2</v>
          </cell>
          <cell r="BA102">
            <v>4.186722294280612E-2</v>
          </cell>
          <cell r="BB102">
            <v>4.1281589908793881E-2</v>
          </cell>
          <cell r="BC102">
            <v>3.9100101461842597E-2</v>
          </cell>
          <cell r="BD102">
            <v>3.9100080728530884E-2</v>
          </cell>
          <cell r="BE102">
            <v>3.9100080728530884E-2</v>
          </cell>
          <cell r="BF102">
            <v>3.9100080728530884E-2</v>
          </cell>
          <cell r="BG102">
            <v>3.9100080728530884E-2</v>
          </cell>
          <cell r="BH102">
            <v>3.9100080728530884E-2</v>
          </cell>
          <cell r="BI102">
            <v>3.9100080728530884E-2</v>
          </cell>
          <cell r="BJ102">
            <v>3.9100080728530884E-2</v>
          </cell>
        </row>
        <row r="103">
          <cell r="B103">
            <v>89</v>
          </cell>
          <cell r="C103" t="str">
            <v>Reportadas</v>
          </cell>
          <cell r="P103">
            <v>6.516526163689694E-2</v>
          </cell>
          <cell r="Q103">
            <v>6.2472336622240894E-2</v>
          </cell>
          <cell r="R103">
            <v>6.2840484573090299E-2</v>
          </cell>
          <cell r="S103">
            <v>6.1664303530799693E-2</v>
          </cell>
          <cell r="T103">
            <v>6.2508091971441151E-2</v>
          </cell>
          <cell r="U103">
            <v>6.3998245139261875E-2</v>
          </cell>
          <cell r="V103">
            <v>6.4612144270244407E-2</v>
          </cell>
          <cell r="W103">
            <v>6.614686096698992E-2</v>
          </cell>
          <cell r="X103">
            <v>6.7868935883899445E-2</v>
          </cell>
          <cell r="Y103">
            <v>7.0211682051266669E-2</v>
          </cell>
          <cell r="Z103">
            <v>7.0016558325967204E-2</v>
          </cell>
          <cell r="AA103">
            <v>6.8117233937111318E-2</v>
          </cell>
          <cell r="AB103">
            <v>6.7530700735573879E-2</v>
          </cell>
          <cell r="AC103">
            <v>6.6879770270485486E-2</v>
          </cell>
          <cell r="AD103">
            <v>6.6004055173607912E-2</v>
          </cell>
          <cell r="AE103">
            <v>6.5446428335954557E-2</v>
          </cell>
          <cell r="AF103">
            <v>6.4340622857396709E-2</v>
          </cell>
          <cell r="AG103">
            <v>6.4923222776592057E-2</v>
          </cell>
          <cell r="AH103">
            <v>6.5955250028463031E-2</v>
          </cell>
          <cell r="AI103">
            <v>6.6610183287631131E-2</v>
          </cell>
          <cell r="AJ103">
            <v>6.8063392919113549E-2</v>
          </cell>
          <cell r="AK103">
            <v>6.9404218385133179E-2</v>
          </cell>
          <cell r="AL103">
            <v>7.0370935222320061E-2</v>
          </cell>
          <cell r="AM103">
            <v>7.0437516411753123E-2</v>
          </cell>
          <cell r="AN103">
            <v>6.923056359853734E-2</v>
          </cell>
          <cell r="AO103">
            <v>6.9195476500590297E-2</v>
          </cell>
          <cell r="AP103">
            <v>6.8824704689889091E-2</v>
          </cell>
          <cell r="AQ103">
            <v>6.897443559122618E-2</v>
          </cell>
          <cell r="AR103">
            <v>6.8567125355690858E-2</v>
          </cell>
          <cell r="AS103">
            <v>6.8066188608446251E-2</v>
          </cell>
          <cell r="AT103">
            <v>6.6787347289649482E-2</v>
          </cell>
          <cell r="AU103">
            <v>6.5471714774106238E-2</v>
          </cell>
          <cell r="AV103">
            <v>6.3025121863960906E-2</v>
          </cell>
          <cell r="AW103">
            <v>5.9533018709930378E-2</v>
          </cell>
          <cell r="AX103">
            <v>5.5795351994697484E-2</v>
          </cell>
          <cell r="AY103">
            <v>5.6475666591529451E-2</v>
          </cell>
          <cell r="AZ103">
            <v>6.0177389711401158E-2</v>
          </cell>
          <cell r="BA103">
            <v>6.1398133756867111E-2</v>
          </cell>
          <cell r="BB103">
            <v>6.242463206176093E-2</v>
          </cell>
          <cell r="BC103">
            <v>5.577152716859389E-2</v>
          </cell>
          <cell r="BD103">
            <v>5.5771499872207642E-2</v>
          </cell>
          <cell r="BE103">
            <v>5.5771499872207642E-2</v>
          </cell>
          <cell r="BF103">
            <v>5.5771499872207642E-2</v>
          </cell>
          <cell r="BG103">
            <v>5.5771499872207642E-2</v>
          </cell>
          <cell r="BH103">
            <v>5.5771499872207642E-2</v>
          </cell>
          <cell r="BI103">
            <v>5.5771499872207642E-2</v>
          </cell>
          <cell r="BJ103">
            <v>5.5771499872207642E-2</v>
          </cell>
        </row>
        <row r="104">
          <cell r="B104">
            <v>90</v>
          </cell>
          <cell r="C104" t="str">
            <v>En Préstamo o Garantía</v>
          </cell>
          <cell r="P104">
            <v>7.806317463289863E-4</v>
          </cell>
          <cell r="Q104">
            <v>8.0151596694237387E-4</v>
          </cell>
          <cell r="R104">
            <v>8.2914913089084412E-4</v>
          </cell>
          <cell r="S104">
            <v>8.4308986305715449E-4</v>
          </cell>
          <cell r="T104">
            <v>9.0244892337078806E-4</v>
          </cell>
          <cell r="U104">
            <v>6.8774325393530095E-4</v>
          </cell>
          <cell r="V104">
            <v>6.5895841937632595E-4</v>
          </cell>
          <cell r="W104">
            <v>6.5695685298640405E-4</v>
          </cell>
          <cell r="X104">
            <v>6.4682716251683169E-4</v>
          </cell>
          <cell r="Y104">
            <v>1.2090267275041038E-3</v>
          </cell>
          <cell r="Z104">
            <v>1.2006472956173821E-3</v>
          </cell>
          <cell r="AA104">
            <v>1.1917801474751299E-3</v>
          </cell>
          <cell r="AB104">
            <v>1.1919066064504521E-3</v>
          </cell>
          <cell r="AC104">
            <v>1.1931404327196269E-3</v>
          </cell>
          <cell r="AD104">
            <v>1.2030122718177628E-3</v>
          </cell>
          <cell r="AE104">
            <v>1.4531760050984967E-3</v>
          </cell>
          <cell r="AF104">
            <v>1.4311656301956857E-3</v>
          </cell>
          <cell r="AG104">
            <v>1.4424328920462001E-3</v>
          </cell>
          <cell r="AH104">
            <v>1.4428373507884157E-3</v>
          </cell>
          <cell r="AI104">
            <v>1.4444411891044824E-3</v>
          </cell>
          <cell r="AJ104">
            <v>1.4493893527311183E-3</v>
          </cell>
          <cell r="AK104">
            <v>8.8243454199737946E-4</v>
          </cell>
          <cell r="AL104">
            <v>8.8682162339948816E-4</v>
          </cell>
          <cell r="AM104">
            <v>2.2399710707250394E-3</v>
          </cell>
          <cell r="AN104">
            <v>2.8970753677634796E-3</v>
          </cell>
          <cell r="AO104">
            <v>2.8935594630025503E-3</v>
          </cell>
          <cell r="AP104">
            <v>2.8737341081086984E-3</v>
          </cell>
          <cell r="AQ104">
            <v>2.6250670381544488E-3</v>
          </cell>
          <cell r="AR104">
            <v>2.5951743500799598E-3</v>
          </cell>
          <cell r="AS104">
            <v>2.7640600403861324E-3</v>
          </cell>
          <cell r="AT104">
            <v>2.9822818677182981E-3</v>
          </cell>
          <cell r="AU104">
            <v>3.2480005915927019E-3</v>
          </cell>
          <cell r="AV104">
            <v>3.5791969032857147E-3</v>
          </cell>
          <cell r="AW104">
            <v>4.0076855593341159E-3</v>
          </cell>
          <cell r="AX104">
            <v>4.5805432297360343E-3</v>
          </cell>
          <cell r="AY104">
            <v>2.1423318350576198E-3</v>
          </cell>
          <cell r="AZ104">
            <v>5.5599748298926861E-4</v>
          </cell>
          <cell r="BA104">
            <v>5.5362073202540156E-4</v>
          </cell>
          <cell r="BB104">
            <v>5.6175728101721283E-4</v>
          </cell>
          <cell r="BC104">
            <v>5.2230428306622955E-4</v>
          </cell>
          <cell r="BD104">
            <v>5.2230386063456535E-4</v>
          </cell>
          <cell r="BE104">
            <v>5.2230386063456535E-4</v>
          </cell>
          <cell r="BF104">
            <v>5.2230386063456535E-4</v>
          </cell>
          <cell r="BG104">
            <v>5.2230386063456535E-4</v>
          </cell>
          <cell r="BH104">
            <v>5.2230386063456535E-4</v>
          </cell>
          <cell r="BI104">
            <v>5.2230386063456535E-4</v>
          </cell>
          <cell r="BJ104">
            <v>5.2230386063456535E-4</v>
          </cell>
        </row>
        <row r="105">
          <cell r="B105">
            <v>91</v>
          </cell>
          <cell r="C105" t="str">
            <v>Titulos conservados a vencimiento</v>
          </cell>
          <cell r="P105">
            <v>1.24485151849687E-2</v>
          </cell>
          <cell r="Q105">
            <v>1.2368745460255452E-2</v>
          </cell>
          <cell r="R105">
            <v>1.2301917471658418E-2</v>
          </cell>
          <cell r="S105">
            <v>1.2272721933116312E-2</v>
          </cell>
          <cell r="T105">
            <v>1.2185529078495946E-2</v>
          </cell>
          <cell r="U105">
            <v>1.2110847522281471E-2</v>
          </cell>
          <cell r="V105">
            <v>1.2035116540322632E-2</v>
          </cell>
          <cell r="W105">
            <v>1.1999657012817166E-2</v>
          </cell>
          <cell r="X105">
            <v>1.1943154996088676E-2</v>
          </cell>
          <cell r="Y105">
            <v>1.1873219954938145E-2</v>
          </cell>
          <cell r="Z105">
            <v>1.1865000638481659E-2</v>
          </cell>
          <cell r="AA105">
            <v>1.1873675800162195E-2</v>
          </cell>
          <cell r="AB105">
            <v>1.1890526800698277E-2</v>
          </cell>
          <cell r="AC105">
            <v>1.1907968572854486E-2</v>
          </cell>
          <cell r="AD105">
            <v>1.1963619254348962E-2</v>
          </cell>
          <cell r="AE105">
            <v>1.2000520708595197E-2</v>
          </cell>
          <cell r="AF105">
            <v>1.2070034697962266E-2</v>
          </cell>
          <cell r="AG105">
            <v>1.2101235818149312E-2</v>
          </cell>
          <cell r="AH105">
            <v>1.2132928906446067E-2</v>
          </cell>
          <cell r="AI105">
            <v>1.2112915656111526E-2</v>
          </cell>
          <cell r="AJ105">
            <v>1.2146812915840086E-2</v>
          </cell>
          <cell r="AK105">
            <v>1.2166327151726759E-2</v>
          </cell>
          <cell r="AL105">
            <v>1.2161563991665654E-2</v>
          </cell>
          <cell r="AM105">
            <v>1.2118542397284207E-2</v>
          </cell>
          <cell r="AN105">
            <v>1.204352129546906E-2</v>
          </cell>
          <cell r="AO105">
            <v>1.1972626093015783E-2</v>
          </cell>
          <cell r="AP105">
            <v>1.1848282383924083E-2</v>
          </cell>
          <cell r="AQ105">
            <v>1.1708053821633058E-2</v>
          </cell>
          <cell r="AR105">
            <v>1.1588258639156232E-2</v>
          </cell>
          <cell r="AS105">
            <v>1.1519963990698432E-2</v>
          </cell>
          <cell r="AT105">
            <v>1.1472710844769623E-2</v>
          </cell>
          <cell r="AU105">
            <v>1.1440570304217496E-2</v>
          </cell>
          <cell r="AV105">
            <v>1.1357632719087709E-2</v>
          </cell>
          <cell r="AW105">
            <v>1.1278379206518349E-2</v>
          </cell>
          <cell r="AX105">
            <v>1.1214959702179899E-2</v>
          </cell>
          <cell r="AY105">
            <v>1.114505731556192E-2</v>
          </cell>
          <cell r="AZ105">
            <v>1.1081484175251628E-2</v>
          </cell>
          <cell r="BA105">
            <v>1.0944516849936017E-2</v>
          </cell>
          <cell r="BB105">
            <v>1.0842929206000565E-2</v>
          </cell>
          <cell r="BC105">
            <v>1.1054593196843406E-2</v>
          </cell>
          <cell r="BD105">
            <v>1.1054590344429016E-2</v>
          </cell>
          <cell r="BE105">
            <v>1.1054590344429016E-2</v>
          </cell>
          <cell r="BF105">
            <v>1.1054590344429016E-2</v>
          </cell>
          <cell r="BG105">
            <v>1.1054590344429016E-2</v>
          </cell>
          <cell r="BH105">
            <v>1.1054590344429016E-2</v>
          </cell>
          <cell r="BI105">
            <v>1.1054590344429016E-2</v>
          </cell>
          <cell r="BJ105">
            <v>1.1054590344429016E-2</v>
          </cell>
        </row>
        <row r="106">
          <cell r="B106">
            <v>92</v>
          </cell>
          <cell r="C106" t="str">
            <v>Sin restricción</v>
          </cell>
          <cell r="P106">
            <v>1.24485151849687E-2</v>
          </cell>
          <cell r="Q106">
            <v>1.2368745460255452E-2</v>
          </cell>
          <cell r="R106">
            <v>1.2301917471658418E-2</v>
          </cell>
          <cell r="S106">
            <v>1.2272721933116312E-2</v>
          </cell>
          <cell r="T106">
            <v>1.2185529078495946E-2</v>
          </cell>
          <cell r="U106">
            <v>1.2110847522281471E-2</v>
          </cell>
          <cell r="V106">
            <v>1.2035116540322632E-2</v>
          </cell>
          <cell r="W106">
            <v>1.1999657012817166E-2</v>
          </cell>
          <cell r="X106">
            <v>1.1943154996088676E-2</v>
          </cell>
          <cell r="Y106">
            <v>1.1873219954938145E-2</v>
          </cell>
          <cell r="Z106">
            <v>1.1865000638481659E-2</v>
          </cell>
          <cell r="AA106">
            <v>1.1873675800162195E-2</v>
          </cell>
          <cell r="AB106">
            <v>1.1890526800698277E-2</v>
          </cell>
          <cell r="AC106">
            <v>1.1907968572854486E-2</v>
          </cell>
          <cell r="AD106">
            <v>1.1963619254348962E-2</v>
          </cell>
          <cell r="AE106">
            <v>1.2000520708595197E-2</v>
          </cell>
          <cell r="AF106">
            <v>1.2070034697962266E-2</v>
          </cell>
          <cell r="AG106">
            <v>1.2101235818149312E-2</v>
          </cell>
          <cell r="AH106">
            <v>1.2132928906446067E-2</v>
          </cell>
          <cell r="AI106">
            <v>1.2112915656111526E-2</v>
          </cell>
          <cell r="AJ106">
            <v>1.2146812915840086E-2</v>
          </cell>
          <cell r="AK106">
            <v>1.2166327151726759E-2</v>
          </cell>
          <cell r="AL106">
            <v>1.2161563991665654E-2</v>
          </cell>
          <cell r="AM106">
            <v>1.2118542397284207E-2</v>
          </cell>
          <cell r="AN106">
            <v>1.204352129546906E-2</v>
          </cell>
          <cell r="AO106">
            <v>1.1972626093015783E-2</v>
          </cell>
          <cell r="AP106">
            <v>1.1848282383924083E-2</v>
          </cell>
          <cell r="AQ106">
            <v>1.1708053821633058E-2</v>
          </cell>
          <cell r="AR106">
            <v>1.1588258639156232E-2</v>
          </cell>
          <cell r="AS106">
            <v>1.1519963990698432E-2</v>
          </cell>
          <cell r="AT106">
            <v>1.1472710844769623E-2</v>
          </cell>
          <cell r="AU106">
            <v>1.1440570304217496E-2</v>
          </cell>
          <cell r="AV106">
            <v>1.1357632719087709E-2</v>
          </cell>
          <cell r="AW106">
            <v>1.1278379206518349E-2</v>
          </cell>
          <cell r="AX106">
            <v>1.1214959702179899E-2</v>
          </cell>
          <cell r="AY106">
            <v>1.114505731556192E-2</v>
          </cell>
          <cell r="AZ106">
            <v>1.1081484175251628E-2</v>
          </cell>
          <cell r="BA106">
            <v>1.0944516849936017E-2</v>
          </cell>
          <cell r="BB106">
            <v>1.0842929206000565E-2</v>
          </cell>
          <cell r="BC106">
            <v>1.1054593196843406E-2</v>
          </cell>
          <cell r="BD106">
            <v>1.1054590344429016E-2</v>
          </cell>
          <cell r="BE106">
            <v>1.1054590344429016E-2</v>
          </cell>
          <cell r="BF106">
            <v>1.1054590344429016E-2</v>
          </cell>
          <cell r="BG106">
            <v>1.1054590344429016E-2</v>
          </cell>
          <cell r="BH106">
            <v>1.1054590344429016E-2</v>
          </cell>
          <cell r="BI106">
            <v>1.1054590344429016E-2</v>
          </cell>
          <cell r="BJ106">
            <v>1.1054590344429016E-2</v>
          </cell>
        </row>
        <row r="107">
          <cell r="B107">
            <v>93</v>
          </cell>
          <cell r="C107" t="str">
            <v>Reportadas</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E107">
            <v>0</v>
          </cell>
          <cell r="AF107">
            <v>0</v>
          </cell>
          <cell r="AG107">
            <v>0</v>
          </cell>
          <cell r="AH107">
            <v>0</v>
          </cell>
          <cell r="AI107">
            <v>0</v>
          </cell>
          <cell r="AJ107">
            <v>0</v>
          </cell>
          <cell r="AK107">
            <v>0</v>
          </cell>
          <cell r="AL107">
            <v>0</v>
          </cell>
          <cell r="AM107">
            <v>0</v>
          </cell>
          <cell r="AN107">
            <v>0</v>
          </cell>
          <cell r="AO107">
            <v>0</v>
          </cell>
          <cell r="AP107">
            <v>0</v>
          </cell>
          <cell r="AQ107">
            <v>0</v>
          </cell>
          <cell r="AR107">
            <v>0</v>
          </cell>
          <cell r="AS107">
            <v>0</v>
          </cell>
          <cell r="AT107">
            <v>0</v>
          </cell>
          <cell r="AU107">
            <v>0</v>
          </cell>
          <cell r="AV107">
            <v>0</v>
          </cell>
          <cell r="AW107">
            <v>0</v>
          </cell>
          <cell r="AX107">
            <v>0</v>
          </cell>
          <cell r="AY107">
            <v>0</v>
          </cell>
          <cell r="AZ107">
            <v>0</v>
          </cell>
          <cell r="BA107">
            <v>0</v>
          </cell>
          <cell r="BB107">
            <v>0</v>
          </cell>
          <cell r="BC107">
            <v>0</v>
          </cell>
          <cell r="BD107">
            <v>0</v>
          </cell>
          <cell r="BE107">
            <v>0</v>
          </cell>
          <cell r="BF107">
            <v>0</v>
          </cell>
          <cell r="BG107">
            <v>0</v>
          </cell>
          <cell r="BH107">
            <v>0</v>
          </cell>
          <cell r="BI107">
            <v>0</v>
          </cell>
          <cell r="BJ107">
            <v>0</v>
          </cell>
        </row>
        <row r="108">
          <cell r="B108">
            <v>94</v>
          </cell>
          <cell r="C108" t="str">
            <v>En Préstamo o Garantía</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cell r="AD108">
            <v>0</v>
          </cell>
          <cell r="AE108">
            <v>0</v>
          </cell>
          <cell r="AF108">
            <v>0</v>
          </cell>
          <cell r="AG108">
            <v>0</v>
          </cell>
          <cell r="AH108">
            <v>0</v>
          </cell>
          <cell r="AI108">
            <v>0</v>
          </cell>
          <cell r="AJ108">
            <v>0</v>
          </cell>
          <cell r="AK108">
            <v>0</v>
          </cell>
          <cell r="AL108">
            <v>0</v>
          </cell>
          <cell r="AM108">
            <v>0</v>
          </cell>
          <cell r="AN108">
            <v>0</v>
          </cell>
          <cell r="AO108">
            <v>0</v>
          </cell>
          <cell r="AP108">
            <v>0</v>
          </cell>
          <cell r="AQ108">
            <v>0</v>
          </cell>
          <cell r="AR108">
            <v>0</v>
          </cell>
          <cell r="AS108">
            <v>0</v>
          </cell>
          <cell r="AT108">
            <v>0</v>
          </cell>
          <cell r="AU108">
            <v>0</v>
          </cell>
          <cell r="AV108">
            <v>0</v>
          </cell>
          <cell r="AW108">
            <v>0</v>
          </cell>
          <cell r="AX108">
            <v>0</v>
          </cell>
          <cell r="AY108">
            <v>0</v>
          </cell>
          <cell r="AZ108">
            <v>0</v>
          </cell>
          <cell r="BA108">
            <v>0</v>
          </cell>
          <cell r="BB108">
            <v>0</v>
          </cell>
          <cell r="BC108">
            <v>0</v>
          </cell>
          <cell r="BD108">
            <v>0</v>
          </cell>
          <cell r="BE108">
            <v>0</v>
          </cell>
          <cell r="BF108">
            <v>0</v>
          </cell>
          <cell r="BG108">
            <v>0</v>
          </cell>
          <cell r="BH108">
            <v>0</v>
          </cell>
          <cell r="BI108">
            <v>0</v>
          </cell>
          <cell r="BJ108">
            <v>0</v>
          </cell>
        </row>
        <row r="110">
          <cell r="B110" t="str">
            <v>Derivados</v>
          </cell>
        </row>
        <row r="111">
          <cell r="B111">
            <v>95</v>
          </cell>
          <cell r="C111" t="str">
            <v>Derivados (Posición neta)</v>
          </cell>
          <cell r="P111">
            <v>-2.8138846711754373E-3</v>
          </cell>
          <cell r="Q111">
            <v>-2.3898150171832774E-3</v>
          </cell>
          <cell r="R111">
            <v>-1.9696525987546848E-3</v>
          </cell>
          <cell r="S111">
            <v>-1.6988293784891435E-3</v>
          </cell>
          <cell r="T111">
            <v>-1.4987174471940664E-3</v>
          </cell>
          <cell r="U111">
            <v>-1.208691232040911E-3</v>
          </cell>
          <cell r="V111">
            <v>-1.0472870795662241E-3</v>
          </cell>
          <cell r="W111">
            <v>-8.8291014789251972E-4</v>
          </cell>
          <cell r="X111">
            <v>-6.9104831475545487E-4</v>
          </cell>
          <cell r="Y111">
            <v>-5.956167185519201E-4</v>
          </cell>
          <cell r="Z111">
            <v>-6.9904617023399415E-4</v>
          </cell>
          <cell r="AA111">
            <v>-7.4199964911017156E-4</v>
          </cell>
          <cell r="AB111">
            <v>-7.6261734640952926E-4</v>
          </cell>
          <cell r="AC111">
            <v>-1.06119627531848E-3</v>
          </cell>
          <cell r="AD111">
            <v>-1.4058024398988691E-3</v>
          </cell>
          <cell r="AE111">
            <v>-1.7721822657031188E-3</v>
          </cell>
          <cell r="AF111">
            <v>-2.0971076375642995E-3</v>
          </cell>
          <cell r="AG111">
            <v>-2.504048932304668E-3</v>
          </cell>
          <cell r="AH111">
            <v>-2.868596399928119E-3</v>
          </cell>
          <cell r="AI111">
            <v>-3.2298191745161364E-3</v>
          </cell>
          <cell r="AJ111">
            <v>-3.5793072284315292E-3</v>
          </cell>
          <cell r="AK111">
            <v>-3.7601273482982711E-3</v>
          </cell>
          <cell r="AL111">
            <v>-3.7849323150714689E-3</v>
          </cell>
          <cell r="AM111">
            <v>-3.8981990706199953E-3</v>
          </cell>
          <cell r="AN111">
            <v>-4.0601393158122513E-3</v>
          </cell>
          <cell r="AO111">
            <v>-4.0983574636490137E-3</v>
          </cell>
          <cell r="AP111">
            <v>-4.0493125944990405E-3</v>
          </cell>
          <cell r="AQ111">
            <v>-3.8513688328525582E-3</v>
          </cell>
          <cell r="AR111">
            <v>-3.5724393695846274E-3</v>
          </cell>
          <cell r="AS111">
            <v>-3.3990747042248731E-3</v>
          </cell>
          <cell r="AT111">
            <v>-3.1360240740788284E-3</v>
          </cell>
          <cell r="AU111">
            <v>-2.8891665313895911E-3</v>
          </cell>
          <cell r="AV111">
            <v>-2.6078888606430725E-3</v>
          </cell>
          <cell r="AW111">
            <v>-2.3715485652013703E-3</v>
          </cell>
          <cell r="AX111">
            <v>-2.2341000166343074E-3</v>
          </cell>
          <cell r="AY111">
            <v>-2.2633126181545696E-3</v>
          </cell>
          <cell r="AZ111">
            <v>-1.9889344082358335E-3</v>
          </cell>
          <cell r="BA111">
            <v>-1.6425849953460323E-3</v>
          </cell>
          <cell r="BB111">
            <v>-1.6773930524422603E-3</v>
          </cell>
          <cell r="BC111">
            <v>-1.6704263503860932E-3</v>
          </cell>
          <cell r="BD111">
            <v>-1.67042575776577E-3</v>
          </cell>
          <cell r="BE111">
            <v>-1.67042575776577E-3</v>
          </cell>
          <cell r="BF111">
            <v>-1.67042575776577E-3</v>
          </cell>
          <cell r="BG111">
            <v>-1.67042575776577E-3</v>
          </cell>
          <cell r="BH111">
            <v>-1.67042575776577E-3</v>
          </cell>
          <cell r="BI111">
            <v>-1.67042575776577E-3</v>
          </cell>
          <cell r="BJ111">
            <v>-1.67042575776577E-3</v>
          </cell>
        </row>
        <row r="112">
          <cell r="B112">
            <v>96</v>
          </cell>
          <cell r="C112" t="str">
            <v xml:space="preserve">      Con Fines de Negociación</v>
          </cell>
          <cell r="P112">
            <v>-6.6153866956412772E-3</v>
          </cell>
          <cell r="Q112">
            <v>-6.2722981333823173E-3</v>
          </cell>
          <cell r="R112">
            <v>-5.8911692190396639E-3</v>
          </cell>
          <cell r="S112">
            <v>-5.6110188882636152E-3</v>
          </cell>
          <cell r="T112">
            <v>-5.2774006244280004E-3</v>
          </cell>
          <cell r="U112">
            <v>-4.8773548238833188E-3</v>
          </cell>
          <cell r="V112">
            <v>-4.4762723205079864E-3</v>
          </cell>
          <cell r="W112">
            <v>-3.9311308344582132E-3</v>
          </cell>
          <cell r="X112">
            <v>-3.1623516832387723E-3</v>
          </cell>
          <cell r="Y112">
            <v>-2.5497742684042076E-3</v>
          </cell>
          <cell r="Z112">
            <v>-2.0992904679532067E-3</v>
          </cell>
          <cell r="AA112">
            <v>-1.6209560774625527E-3</v>
          </cell>
          <cell r="AB112">
            <v>-1.292182871595817E-3</v>
          </cell>
          <cell r="AC112">
            <v>-1.2307816393318275E-3</v>
          </cell>
          <cell r="AD112">
            <v>-1.2439129598635417E-3</v>
          </cell>
          <cell r="AE112">
            <v>-1.2396909542859841E-3</v>
          </cell>
          <cell r="AF112">
            <v>-1.3594663726530442E-3</v>
          </cell>
          <cell r="AG112">
            <v>-1.6015349610397666E-3</v>
          </cell>
          <cell r="AH112">
            <v>-1.892373771220939E-3</v>
          </cell>
          <cell r="AI112">
            <v>-2.186098906625029E-3</v>
          </cell>
          <cell r="AJ112">
            <v>-2.4122419034429267E-3</v>
          </cell>
          <cell r="AK112">
            <v>-2.509275085376835E-3</v>
          </cell>
          <cell r="AL112">
            <v>-2.4702258652809289E-3</v>
          </cell>
          <cell r="AM112">
            <v>-2.4268416853939225E-3</v>
          </cell>
          <cell r="AN112">
            <v>-2.6088755456081317E-3</v>
          </cell>
          <cell r="AO112">
            <v>-2.6605297880150651E-3</v>
          </cell>
          <cell r="AP112">
            <v>-2.5870702295679509E-3</v>
          </cell>
          <cell r="AQ112">
            <v>-2.4561268389902253E-3</v>
          </cell>
          <cell r="AR112">
            <v>-2.2590176338916522E-3</v>
          </cell>
          <cell r="AS112">
            <v>-2.0519376615951526E-3</v>
          </cell>
          <cell r="AT112">
            <v>-1.7665612912303925E-3</v>
          </cell>
          <cell r="AU112">
            <v>-1.4973084408526254E-3</v>
          </cell>
          <cell r="AV112">
            <v>-1.3086854683157692E-3</v>
          </cell>
          <cell r="AW112">
            <v>-1.1810535678607066E-3</v>
          </cell>
          <cell r="AX112">
            <v>-1.2051766759002991E-3</v>
          </cell>
          <cell r="AY112">
            <v>-1.3084591277891216E-3</v>
          </cell>
          <cell r="AZ112">
            <v>-9.0915135691133704E-4</v>
          </cell>
          <cell r="BA112">
            <v>-4.2680086074976738E-4</v>
          </cell>
          <cell r="BB112">
            <v>-5.266230469370977E-4</v>
          </cell>
          <cell r="BC112">
            <v>-7.6329596796559016E-4</v>
          </cell>
          <cell r="BD112">
            <v>-7.6329568400979042E-4</v>
          </cell>
          <cell r="BE112">
            <v>-7.6329568400979042E-4</v>
          </cell>
          <cell r="BF112">
            <v>-7.6329568400979042E-4</v>
          </cell>
          <cell r="BG112">
            <v>-7.6329568400979042E-4</v>
          </cell>
          <cell r="BH112">
            <v>-7.6329568400979042E-4</v>
          </cell>
          <cell r="BI112">
            <v>-7.6329568400979042E-4</v>
          </cell>
          <cell r="BJ112">
            <v>-7.6329568400979042E-4</v>
          </cell>
        </row>
        <row r="113">
          <cell r="B113">
            <v>97</v>
          </cell>
          <cell r="C113" t="str">
            <v xml:space="preserve">        Contratos Adelantados a Recibir</v>
          </cell>
          <cell r="P113">
            <v>2.7313837623291307E-4</v>
          </cell>
          <cell r="Q113">
            <v>4.9989764617668665E-5</v>
          </cell>
          <cell r="R113">
            <v>6.8745374643787015E-5</v>
          </cell>
          <cell r="S113">
            <v>-1.5541381863968244E-5</v>
          </cell>
          <cell r="T113">
            <v>-1.8994641783145498E-4</v>
          </cell>
          <cell r="U113">
            <v>-5.4743977021394822E-4</v>
          </cell>
          <cell r="V113">
            <v>-7.8840768230252934E-4</v>
          </cell>
          <cell r="W113">
            <v>-7.4180562431570049E-4</v>
          </cell>
          <cell r="X113">
            <v>-4.2027324041833919E-4</v>
          </cell>
          <cell r="Y113">
            <v>-3.0744646537058919E-4</v>
          </cell>
          <cell r="Z113">
            <v>-1.6909753074986419E-4</v>
          </cell>
          <cell r="AA113">
            <v>-7.595244204754838E-5</v>
          </cell>
          <cell r="AB113">
            <v>5.1329675371079153E-5</v>
          </cell>
          <cell r="AC113">
            <v>1.7138737229497607E-4</v>
          </cell>
          <cell r="AD113">
            <v>1.8385064012755765E-4</v>
          </cell>
          <cell r="AE113">
            <v>2.5328282903705886E-4</v>
          </cell>
          <cell r="AF113">
            <v>4.0956635281997315E-4</v>
          </cell>
          <cell r="AG113">
            <v>6.0903436154922605E-4</v>
          </cell>
          <cell r="AH113">
            <v>7.2174091107178812E-4</v>
          </cell>
          <cell r="AI113">
            <v>6.13542142668427E-4</v>
          </cell>
          <cell r="AJ113">
            <v>6.0900249883960947E-4</v>
          </cell>
          <cell r="AK113">
            <v>6.9459190229423373E-4</v>
          </cell>
          <cell r="AL113">
            <v>7.6281466508351561E-4</v>
          </cell>
          <cell r="AM113">
            <v>8.4007544440810984E-4</v>
          </cell>
          <cell r="AN113">
            <v>6.6893742779183536E-4</v>
          </cell>
          <cell r="AO113">
            <v>6.1602938815371038E-4</v>
          </cell>
          <cell r="AP113">
            <v>5.6704009432036824E-4</v>
          </cell>
          <cell r="AQ113">
            <v>5.6354815556338713E-4</v>
          </cell>
          <cell r="AR113">
            <v>6.0316262204119099E-4</v>
          </cell>
          <cell r="AS113">
            <v>6.6099657608601511E-4</v>
          </cell>
          <cell r="AT113">
            <v>7.4595277735665651E-4</v>
          </cell>
          <cell r="AU113">
            <v>9.4878264557043729E-4</v>
          </cell>
          <cell r="AV113">
            <v>1.0313567798932292E-3</v>
          </cell>
          <cell r="AW113">
            <v>1.0473746661938978E-3</v>
          </cell>
          <cell r="AX113">
            <v>1.036275734941066E-3</v>
          </cell>
          <cell r="AY113">
            <v>1.0420871239248165E-3</v>
          </cell>
          <cell r="AZ113">
            <v>1.5298311239785611E-3</v>
          </cell>
          <cell r="BA113">
            <v>1.9353093981539545E-3</v>
          </cell>
          <cell r="BB113">
            <v>2.0865967174135392E-3</v>
          </cell>
          <cell r="BC113">
            <v>2.0856121875885373E-3</v>
          </cell>
          <cell r="BD113">
            <v>2.0856112241744995E-3</v>
          </cell>
          <cell r="BE113">
            <v>2.0856112241744995E-3</v>
          </cell>
          <cell r="BF113">
            <v>2.0856112241744995E-3</v>
          </cell>
          <cell r="BG113">
            <v>2.0856112241744995E-3</v>
          </cell>
          <cell r="BH113">
            <v>2.0856112241744995E-3</v>
          </cell>
          <cell r="BI113">
            <v>2.0856112241744995E-3</v>
          </cell>
          <cell r="BJ113">
            <v>2.0856112241744995E-3</v>
          </cell>
        </row>
        <row r="114">
          <cell r="B114">
            <v>98</v>
          </cell>
          <cell r="C114" t="str">
            <v xml:space="preserve">        Opciones</v>
          </cell>
          <cell r="P114">
            <v>-1.7910223259501666E-3</v>
          </cell>
          <cell r="Q114">
            <v>-1.7056902883540715E-3</v>
          </cell>
          <cell r="R114">
            <v>-1.5936580692597719E-3</v>
          </cell>
          <cell r="S114">
            <v>-1.4995359109694244E-3</v>
          </cell>
          <cell r="T114">
            <v>-1.4038837634839721E-3</v>
          </cell>
          <cell r="U114">
            <v>-1.3415320679752022E-3</v>
          </cell>
          <cell r="V114">
            <v>-1.2914742252952821E-3</v>
          </cell>
          <cell r="W114">
            <v>-1.2529252150551809E-3</v>
          </cell>
          <cell r="X114">
            <v>-1.2357501473699161E-3</v>
          </cell>
          <cell r="Y114">
            <v>-1.2722634857046699E-3</v>
          </cell>
          <cell r="Z114">
            <v>-1.3575203217595702E-3</v>
          </cell>
          <cell r="AA114">
            <v>-1.4491830620679096E-3</v>
          </cell>
          <cell r="AB114">
            <v>-1.5075637479033729E-3</v>
          </cell>
          <cell r="AC114">
            <v>-1.6895054645893349E-3</v>
          </cell>
          <cell r="AD114">
            <v>-1.8586476406869824E-3</v>
          </cell>
          <cell r="AE114">
            <v>-2.0287314095065057E-3</v>
          </cell>
          <cell r="AF114">
            <v>-2.264164810895101E-3</v>
          </cell>
          <cell r="AG114">
            <v>-2.4860474897663598E-3</v>
          </cell>
          <cell r="AH114">
            <v>-2.69258845329094E-3</v>
          </cell>
          <cell r="AI114">
            <v>-2.842284701454915E-3</v>
          </cell>
          <cell r="AJ114">
            <v>-2.9959798301415256E-3</v>
          </cell>
          <cell r="AK114">
            <v>-3.0627540976811952E-3</v>
          </cell>
          <cell r="AL114">
            <v>-3.0639494920769151E-3</v>
          </cell>
          <cell r="AM114">
            <v>-3.0744550649630005E-3</v>
          </cell>
          <cell r="AN114">
            <v>-3.1884587684424064E-3</v>
          </cell>
          <cell r="AO114">
            <v>-3.2061038133691972E-3</v>
          </cell>
          <cell r="AP114">
            <v>-3.1788907771015569E-3</v>
          </cell>
          <cell r="AQ114">
            <v>-3.1330904843600567E-3</v>
          </cell>
          <cell r="AR114">
            <v>-3.0281147535970872E-3</v>
          </cell>
          <cell r="AS114">
            <v>-2.9346944749000761E-3</v>
          </cell>
          <cell r="AT114">
            <v>-2.8341073655833867E-3</v>
          </cell>
          <cell r="AU114">
            <v>-2.7804701209103839E-3</v>
          </cell>
          <cell r="AV114">
            <v>-2.7056589635041572E-3</v>
          </cell>
          <cell r="AW114">
            <v>-2.6564915500909897E-3</v>
          </cell>
          <cell r="AX114">
            <v>-2.6628526569388001E-3</v>
          </cell>
          <cell r="AY114">
            <v>-2.7781537279114314E-3</v>
          </cell>
          <cell r="AZ114">
            <v>-2.6866648147925963E-3</v>
          </cell>
          <cell r="BA114">
            <v>-2.5302232256393747E-3</v>
          </cell>
          <cell r="BB114">
            <v>-2.5719976889795313E-3</v>
          </cell>
          <cell r="BC114">
            <v>-2.7627808444010121E-3</v>
          </cell>
          <cell r="BD114">
            <v>-2.7627795934677124E-3</v>
          </cell>
          <cell r="BE114">
            <v>-2.7627795934677124E-3</v>
          </cell>
          <cell r="BF114">
            <v>-2.7627795934677124E-3</v>
          </cell>
          <cell r="BG114">
            <v>-2.7627795934677124E-3</v>
          </cell>
          <cell r="BH114">
            <v>-2.7627795934677124E-3</v>
          </cell>
          <cell r="BI114">
            <v>-2.7627795934677124E-3</v>
          </cell>
          <cell r="BJ114">
            <v>-2.7627795934677124E-3</v>
          </cell>
        </row>
        <row r="115">
          <cell r="B115">
            <v>99</v>
          </cell>
          <cell r="C115" t="str">
            <v xml:space="preserve">        Swaps</v>
          </cell>
          <cell r="P115">
            <v>-5.0975062247603682E-3</v>
          </cell>
          <cell r="Q115">
            <v>-4.616601089330828E-3</v>
          </cell>
          <cell r="R115">
            <v>-4.3662600041161461E-3</v>
          </cell>
          <cell r="S115">
            <v>-4.0959450753323976E-3</v>
          </cell>
          <cell r="T115">
            <v>-3.6835739220782153E-3</v>
          </cell>
          <cell r="U115">
            <v>-2.9883864646598111E-3</v>
          </cell>
          <cell r="V115">
            <v>-2.3963938906435352E-3</v>
          </cell>
          <cell r="W115">
            <v>-1.9364034726772885E-3</v>
          </cell>
          <cell r="X115">
            <v>-1.5063317728981546E-3</v>
          </cell>
          <cell r="Y115">
            <v>-9.7006779865514562E-4</v>
          </cell>
          <cell r="Z115">
            <v>-5.7267261483527534E-4</v>
          </cell>
          <cell r="AA115">
            <v>-9.5820572738598031E-5</v>
          </cell>
          <cell r="AB115">
            <v>1.6405120113298854E-4</v>
          </cell>
          <cell r="AC115">
            <v>2.8733645322597115E-4</v>
          </cell>
          <cell r="AD115">
            <v>4.3088404089185384E-4</v>
          </cell>
          <cell r="AE115">
            <v>5.3575762644609887E-4</v>
          </cell>
          <cell r="AF115">
            <v>4.9513208548901096E-4</v>
          </cell>
          <cell r="AG115">
            <v>2.75478167244294E-4</v>
          </cell>
          <cell r="AH115">
            <v>7.8473771257076236E-5</v>
          </cell>
          <cell r="AI115">
            <v>4.2643652482869958E-5</v>
          </cell>
          <cell r="AJ115">
            <v>-2.5264571819598979E-5</v>
          </cell>
          <cell r="AK115">
            <v>-1.411128896684625E-4</v>
          </cell>
          <cell r="AL115">
            <v>-1.6909103796611759E-4</v>
          </cell>
          <cell r="AM115">
            <v>-1.9246206433521477E-4</v>
          </cell>
          <cell r="AN115">
            <v>-8.9354204453743702E-5</v>
          </cell>
          <cell r="AO115">
            <v>-7.0455362242485725E-5</v>
          </cell>
          <cell r="AP115">
            <v>2.2624643433418585E-5</v>
          </cell>
          <cell r="AQ115">
            <v>1.0918921289708305E-4</v>
          </cell>
          <cell r="AR115">
            <v>1.5982403591707742E-4</v>
          </cell>
          <cell r="AS115">
            <v>2.1509427894927317E-4</v>
          </cell>
          <cell r="AT115">
            <v>3.142607426694147E-4</v>
          </cell>
          <cell r="AU115">
            <v>3.2623175181845375E-4</v>
          </cell>
          <cell r="AV115">
            <v>3.5645102229268265E-4</v>
          </cell>
          <cell r="AW115">
            <v>4.1758823831926985E-4</v>
          </cell>
          <cell r="AX115">
            <v>4.0917932209413361E-4</v>
          </cell>
          <cell r="AY115">
            <v>4.129423669557579E-4</v>
          </cell>
          <cell r="AZ115">
            <v>2.2935094735052869E-4</v>
          </cell>
          <cell r="BA115">
            <v>1.4367111751861577E-4</v>
          </cell>
          <cell r="BB115">
            <v>-6.4949987175185486E-5</v>
          </cell>
          <cell r="BC115">
            <v>-1.0873752920677772E-4</v>
          </cell>
          <cell r="BD115">
            <v>-1.0873749852180481E-4</v>
          </cell>
          <cell r="BE115">
            <v>-1.0873749852180481E-4</v>
          </cell>
          <cell r="BF115">
            <v>-1.0873749852180481E-4</v>
          </cell>
          <cell r="BG115">
            <v>-1.0873749852180481E-4</v>
          </cell>
          <cell r="BH115">
            <v>-1.0873749852180481E-4</v>
          </cell>
          <cell r="BI115">
            <v>-1.0873749852180481E-4</v>
          </cell>
          <cell r="BJ115">
            <v>-1.0873749852180481E-4</v>
          </cell>
        </row>
        <row r="116">
          <cell r="B116">
            <v>100</v>
          </cell>
          <cell r="C116" t="str">
            <v xml:space="preserve">        Derivados Crediticios</v>
          </cell>
          <cell r="P116">
            <v>0</v>
          </cell>
          <cell r="Q116">
            <v>0</v>
          </cell>
          <cell r="R116">
            <v>0</v>
          </cell>
          <cell r="S116">
            <v>0</v>
          </cell>
          <cell r="T116">
            <v>0</v>
          </cell>
          <cell r="U116">
            <v>0</v>
          </cell>
          <cell r="V116">
            <v>0</v>
          </cell>
          <cell r="W116">
            <v>0</v>
          </cell>
          <cell r="X116">
            <v>0</v>
          </cell>
          <cell r="Y116">
            <v>0</v>
          </cell>
          <cell r="Z116">
            <v>0</v>
          </cell>
          <cell r="AA116">
            <v>-6.5952030294738881E-14</v>
          </cell>
          <cell r="AB116">
            <v>-6.5952030294738881E-14</v>
          </cell>
          <cell r="AC116">
            <v>-6.5952030294738881E-14</v>
          </cell>
          <cell r="AD116">
            <v>-6.5952030294738881E-14</v>
          </cell>
          <cell r="AE116">
            <v>-6.5952030294738881E-14</v>
          </cell>
          <cell r="AF116">
            <v>-6.5952030294738881E-14</v>
          </cell>
          <cell r="AG116">
            <v>-6.5952030294738881E-14</v>
          </cell>
          <cell r="AH116">
            <v>-6.5952030294738881E-14</v>
          </cell>
          <cell r="AI116">
            <v>-6.5952030294738881E-14</v>
          </cell>
          <cell r="AJ116">
            <v>-6.5952030294738881E-14</v>
          </cell>
          <cell r="AK116">
            <v>-6.5952030294738881E-14</v>
          </cell>
          <cell r="AL116">
            <v>-6.5952030294738881E-14</v>
          </cell>
          <cell r="AM116">
            <v>0</v>
          </cell>
          <cell r="AN116">
            <v>0</v>
          </cell>
          <cell r="AO116">
            <v>0</v>
          </cell>
          <cell r="AP116">
            <v>2.1558103369126564E-6</v>
          </cell>
          <cell r="AQ116">
            <v>4.2262775770650623E-6</v>
          </cell>
          <cell r="AR116">
            <v>6.1104624722227362E-6</v>
          </cell>
          <cell r="AS116">
            <v>6.6659590606066216E-6</v>
          </cell>
          <cell r="AT116">
            <v>7.3325549666672835E-6</v>
          </cell>
          <cell r="AU116">
            <v>8.1472832962969811E-6</v>
          </cell>
          <cell r="AV116">
            <v>9.1656937083341043E-6</v>
          </cell>
          <cell r="AW116">
            <v>1.0475078523810405E-5</v>
          </cell>
          <cell r="AX116">
            <v>1.2220924944445472E-5</v>
          </cell>
          <cell r="AY116">
            <v>1.4665109933334567E-5</v>
          </cell>
          <cell r="AZ116">
            <v>1.8331387416668209E-5</v>
          </cell>
          <cell r="BA116">
            <v>2.4441849888890945E-5</v>
          </cell>
          <cell r="BB116">
            <v>2.3727912811860483E-5</v>
          </cell>
          <cell r="BC116">
            <v>2.2610218741892091E-5</v>
          </cell>
          <cell r="BD116">
            <v>2.2610212909057736E-5</v>
          </cell>
          <cell r="BE116">
            <v>2.2610212909057736E-5</v>
          </cell>
          <cell r="BF116">
            <v>2.2610212909057736E-5</v>
          </cell>
          <cell r="BG116">
            <v>2.2610212909057736E-5</v>
          </cell>
          <cell r="BH116">
            <v>2.2610212909057736E-5</v>
          </cell>
          <cell r="BI116">
            <v>2.2610212909057736E-5</v>
          </cell>
          <cell r="BJ116">
            <v>2.2610212909057736E-5</v>
          </cell>
        </row>
        <row r="117">
          <cell r="B117">
            <v>101</v>
          </cell>
          <cell r="C117" t="str">
            <v xml:space="preserve">        Operaciones Estructuradas</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v>0</v>
          </cell>
          <cell r="AF117">
            <v>0</v>
          </cell>
          <cell r="AG117">
            <v>0</v>
          </cell>
          <cell r="AH117">
            <v>0</v>
          </cell>
          <cell r="AI117">
            <v>0</v>
          </cell>
          <cell r="AJ117">
            <v>0</v>
          </cell>
          <cell r="AK117">
            <v>0</v>
          </cell>
          <cell r="AL117">
            <v>0</v>
          </cell>
          <cell r="AM117">
            <v>0</v>
          </cell>
          <cell r="AN117">
            <v>0</v>
          </cell>
          <cell r="AO117">
            <v>0</v>
          </cell>
          <cell r="AP117">
            <v>0</v>
          </cell>
          <cell r="AQ117">
            <v>0</v>
          </cell>
          <cell r="AR117">
            <v>0</v>
          </cell>
          <cell r="AS117">
            <v>0</v>
          </cell>
          <cell r="AT117">
            <v>0</v>
          </cell>
          <cell r="AU117">
            <v>0</v>
          </cell>
          <cell r="AV117">
            <v>0</v>
          </cell>
          <cell r="AW117">
            <v>0</v>
          </cell>
          <cell r="AX117">
            <v>0</v>
          </cell>
          <cell r="AY117">
            <v>0</v>
          </cell>
          <cell r="AZ117">
            <v>0</v>
          </cell>
          <cell r="BA117">
            <v>0</v>
          </cell>
          <cell r="BB117">
            <v>0</v>
          </cell>
          <cell r="BC117">
            <v>0</v>
          </cell>
          <cell r="BD117">
            <v>0</v>
          </cell>
          <cell r="BE117">
            <v>0</v>
          </cell>
          <cell r="BF117">
            <v>0</v>
          </cell>
          <cell r="BG117">
            <v>0</v>
          </cell>
          <cell r="BH117">
            <v>0</v>
          </cell>
          <cell r="BI117">
            <v>0</v>
          </cell>
          <cell r="BJ117">
            <v>0</v>
          </cell>
        </row>
        <row r="118">
          <cell r="B118">
            <v>102</v>
          </cell>
          <cell r="C118" t="str">
            <v xml:space="preserve">        Paquetes de Instrumentos Derivados</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0</v>
          </cell>
          <cell r="AF118">
            <v>0</v>
          </cell>
          <cell r="AG118">
            <v>0</v>
          </cell>
          <cell r="AH118">
            <v>0</v>
          </cell>
          <cell r="AI118">
            <v>0</v>
          </cell>
          <cell r="AJ118">
            <v>0</v>
          </cell>
          <cell r="AK118">
            <v>0</v>
          </cell>
          <cell r="AL118">
            <v>0</v>
          </cell>
          <cell r="AM118">
            <v>0</v>
          </cell>
          <cell r="AN118">
            <v>0</v>
          </cell>
          <cell r="AO118">
            <v>0</v>
          </cell>
          <cell r="AP118">
            <v>0</v>
          </cell>
          <cell r="AQ118">
            <v>0</v>
          </cell>
          <cell r="AR118">
            <v>0</v>
          </cell>
          <cell r="AS118">
            <v>0</v>
          </cell>
          <cell r="AT118">
            <v>0</v>
          </cell>
          <cell r="AU118">
            <v>0</v>
          </cell>
          <cell r="AV118">
            <v>0</v>
          </cell>
          <cell r="AW118">
            <v>0</v>
          </cell>
          <cell r="AX118">
            <v>0</v>
          </cell>
          <cell r="AY118">
            <v>0</v>
          </cell>
          <cell r="AZ118">
            <v>0</v>
          </cell>
          <cell r="BA118">
            <v>0</v>
          </cell>
          <cell r="BB118">
            <v>0</v>
          </cell>
          <cell r="BC118">
            <v>0</v>
          </cell>
          <cell r="BD118">
            <v>0</v>
          </cell>
          <cell r="BE118">
            <v>0</v>
          </cell>
          <cell r="BF118">
            <v>0</v>
          </cell>
          <cell r="BG118">
            <v>0</v>
          </cell>
          <cell r="BH118">
            <v>0</v>
          </cell>
          <cell r="BI118">
            <v>0</v>
          </cell>
          <cell r="BJ118">
            <v>0</v>
          </cell>
        </row>
        <row r="119">
          <cell r="B119">
            <v>103</v>
          </cell>
          <cell r="C119" t="str">
            <v xml:space="preserve">      Con Fines de Cobertura</v>
          </cell>
          <cell r="P119">
            <v>3.8015020244658404E-3</v>
          </cell>
          <cell r="Q119">
            <v>3.8824831161990425E-3</v>
          </cell>
          <cell r="R119">
            <v>3.9215166202849839E-3</v>
          </cell>
          <cell r="S119">
            <v>3.912189509774476E-3</v>
          </cell>
          <cell r="T119">
            <v>3.7786831772339369E-3</v>
          </cell>
          <cell r="U119">
            <v>3.6686635918424105E-3</v>
          </cell>
          <cell r="V119">
            <v>3.4289852409417655E-3</v>
          </cell>
          <cell r="W119">
            <v>3.0482206865656953E-3</v>
          </cell>
          <cell r="X119">
            <v>2.4713033684833183E-3</v>
          </cell>
          <cell r="Y119">
            <v>1.9541575498522872E-3</v>
          </cell>
          <cell r="Z119">
            <v>1.4002442977192138E-3</v>
          </cell>
          <cell r="AA119">
            <v>8.7895642835238272E-4</v>
          </cell>
          <cell r="AB119">
            <v>5.295655251862883E-4</v>
          </cell>
          <cell r="AC119">
            <v>1.6958536401334769E-4</v>
          </cell>
          <cell r="AD119">
            <v>-1.6188948003532683E-4</v>
          </cell>
          <cell r="AE119">
            <v>-5.3249131141713455E-4</v>
          </cell>
          <cell r="AF119">
            <v>-7.3764126491125497E-4</v>
          </cell>
          <cell r="AG119">
            <v>-9.0251397126490105E-4</v>
          </cell>
          <cell r="AH119">
            <v>-9.7622262870718007E-4</v>
          </cell>
          <cell r="AI119">
            <v>-1.0437202678911081E-3</v>
          </cell>
          <cell r="AJ119">
            <v>-1.1670653249886028E-3</v>
          </cell>
          <cell r="AK119">
            <v>-1.2508522629214357E-3</v>
          </cell>
          <cell r="AL119">
            <v>-1.3147064497905396E-3</v>
          </cell>
          <cell r="AM119">
            <v>-1.4713573852260734E-3</v>
          </cell>
          <cell r="AN119">
            <v>-1.4512637702041196E-3</v>
          </cell>
          <cell r="AO119">
            <v>-1.4378276756339475E-3</v>
          </cell>
          <cell r="AP119">
            <v>-1.4622423649310896E-3</v>
          </cell>
          <cell r="AQ119">
            <v>-1.3952419938623322E-3</v>
          </cell>
          <cell r="AR119">
            <v>-1.3134217356929763E-3</v>
          </cell>
          <cell r="AS119">
            <v>-1.3471370426297216E-3</v>
          </cell>
          <cell r="AT119">
            <v>-1.3694627828484357E-3</v>
          </cell>
          <cell r="AU119">
            <v>-1.3918580905369652E-3</v>
          </cell>
          <cell r="AV119">
            <v>-1.2992033923273027E-3</v>
          </cell>
          <cell r="AW119">
            <v>-1.1904949973406635E-3</v>
          </cell>
          <cell r="AX119">
            <v>-1.0289233407340082E-3</v>
          </cell>
          <cell r="AY119">
            <v>-9.5485349036544625E-4</v>
          </cell>
          <cell r="AZ119">
            <v>-1.0797830513244954E-3</v>
          </cell>
          <cell r="BA119">
            <v>-1.2157841345962646E-3</v>
          </cell>
          <cell r="BB119">
            <v>-1.150770005505162E-3</v>
          </cell>
          <cell r="BC119">
            <v>-9.0713038242050403E-4</v>
          </cell>
          <cell r="BD119">
            <v>-9.0713007375597954E-4</v>
          </cell>
          <cell r="BE119">
            <v>-9.0713007375597954E-4</v>
          </cell>
          <cell r="BF119">
            <v>-9.0713007375597954E-4</v>
          </cell>
          <cell r="BG119">
            <v>-9.0713007375597954E-4</v>
          </cell>
          <cell r="BH119">
            <v>-9.0713007375597954E-4</v>
          </cell>
          <cell r="BI119">
            <v>-9.0713007375597954E-4</v>
          </cell>
          <cell r="BJ119">
            <v>-9.0713007375597954E-4</v>
          </cell>
        </row>
        <row r="120">
          <cell r="B120">
            <v>104</v>
          </cell>
          <cell r="C120" t="str">
            <v xml:space="preserve">        Futuros a Recibir</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cell r="AI120">
            <v>0</v>
          </cell>
          <cell r="AJ120">
            <v>0</v>
          </cell>
          <cell r="AK120">
            <v>0</v>
          </cell>
          <cell r="AL120">
            <v>0</v>
          </cell>
          <cell r="AM120">
            <v>0</v>
          </cell>
          <cell r="AN120">
            <v>0</v>
          </cell>
          <cell r="AO120">
            <v>0</v>
          </cell>
          <cell r="AP120">
            <v>0</v>
          </cell>
          <cell r="AQ120">
            <v>0</v>
          </cell>
          <cell r="AR120">
            <v>0</v>
          </cell>
          <cell r="AS120">
            <v>0</v>
          </cell>
          <cell r="AT120">
            <v>0</v>
          </cell>
          <cell r="AU120">
            <v>0</v>
          </cell>
          <cell r="AV120">
            <v>0</v>
          </cell>
          <cell r="AW120">
            <v>0</v>
          </cell>
          <cell r="AX120">
            <v>0</v>
          </cell>
          <cell r="AY120">
            <v>0</v>
          </cell>
          <cell r="AZ120">
            <v>0</v>
          </cell>
          <cell r="BA120">
            <v>0</v>
          </cell>
          <cell r="BB120">
            <v>0</v>
          </cell>
          <cell r="BC120">
            <v>0</v>
          </cell>
          <cell r="BD120">
            <v>0</v>
          </cell>
          <cell r="BE120">
            <v>0</v>
          </cell>
          <cell r="BF120">
            <v>0</v>
          </cell>
          <cell r="BG120">
            <v>0</v>
          </cell>
          <cell r="BH120">
            <v>0</v>
          </cell>
          <cell r="BI120">
            <v>0</v>
          </cell>
          <cell r="BJ120">
            <v>0</v>
          </cell>
        </row>
        <row r="121">
          <cell r="B121">
            <v>105</v>
          </cell>
          <cell r="C121" t="str">
            <v xml:space="preserve">        Contratos Adelantados a Recibir</v>
          </cell>
          <cell r="P121">
            <v>-1.1535299230766991E-5</v>
          </cell>
          <cell r="Q121">
            <v>-1.2530649264928276E-5</v>
          </cell>
          <cell r="R121">
            <v>-1.3856074813284905E-5</v>
          </cell>
          <cell r="S121">
            <v>-1.5972723484836245E-5</v>
          </cell>
          <cell r="T121">
            <v>-2.0023906769771633E-5</v>
          </cell>
          <cell r="U121">
            <v>-1.8059316635796278E-5</v>
          </cell>
          <cell r="V121">
            <v>-1.5879690329500166E-5</v>
          </cell>
          <cell r="W121">
            <v>-1.3408179302503671E-5</v>
          </cell>
          <cell r="X121">
            <v>-7.082334014649664E-6</v>
          </cell>
          <cell r="Y121">
            <v>-3.7611515375782194E-6</v>
          </cell>
          <cell r="Z121">
            <v>-2.992425977585916E-6</v>
          </cell>
          <cell r="AA121">
            <v>3.5824978418997099E-7</v>
          </cell>
          <cell r="AB121">
            <v>-1.7632851048134605E-6</v>
          </cell>
          <cell r="AC121">
            <v>-8.9609942829871922E-7</v>
          </cell>
          <cell r="AD121">
            <v>9.4153601613097596E-7</v>
          </cell>
          <cell r="AE121">
            <v>2.404828490679985E-6</v>
          </cell>
          <cell r="AF121">
            <v>7.550644010092548E-6</v>
          </cell>
          <cell r="AG121">
            <v>6.2185824356495768E-6</v>
          </cell>
          <cell r="AH121">
            <v>4.3405886077093175E-6</v>
          </cell>
          <cell r="AI121">
            <v>2.0372483975698146E-6</v>
          </cell>
          <cell r="AJ121">
            <v>2.1837016189712602E-6</v>
          </cell>
          <cell r="AK121">
            <v>3.9581423983339801E-6</v>
          </cell>
          <cell r="AL121">
            <v>3.8717385920136651E-6</v>
          </cell>
          <cell r="AM121">
            <v>2.1797225029864446E-6</v>
          </cell>
          <cell r="AN121">
            <v>1.6976181565700511E-6</v>
          </cell>
          <cell r="AO121">
            <v>1.3113599565491591E-6</v>
          </cell>
          <cell r="AP121">
            <v>2.3795747899487718E-7</v>
          </cell>
          <cell r="AQ121">
            <v>3.595793788982171E-7</v>
          </cell>
          <cell r="AR121">
            <v>9.1071832500193367E-7</v>
          </cell>
          <cell r="AS121">
            <v>1.3653820546555533E-6</v>
          </cell>
          <cell r="AT121">
            <v>1.9558286715924601E-6</v>
          </cell>
          <cell r="AU121">
            <v>2.8736514420213918E-6</v>
          </cell>
          <cell r="AV121">
            <v>2.7075718389259483E-6</v>
          </cell>
          <cell r="AW121">
            <v>8.8072524033754535E-7</v>
          </cell>
          <cell r="AX121">
            <v>7.0711343059859722E-7</v>
          </cell>
          <cell r="AY121">
            <v>8.485361167183167E-7</v>
          </cell>
          <cell r="AZ121">
            <v>3.9143093323264917E-6</v>
          </cell>
          <cell r="BA121">
            <v>6.5236345141288686E-6</v>
          </cell>
          <cell r="BB121">
            <v>7.0058425450787795E-6</v>
          </cell>
          <cell r="BC121">
            <v>5.3119542546583788E-6</v>
          </cell>
          <cell r="BD121">
            <v>5.3119510994292796E-6</v>
          </cell>
          <cell r="BE121">
            <v>5.3119510994292796E-6</v>
          </cell>
          <cell r="BF121">
            <v>5.3119510994292796E-6</v>
          </cell>
          <cell r="BG121">
            <v>5.3119510994292796E-6</v>
          </cell>
          <cell r="BH121">
            <v>5.3119510994292796E-6</v>
          </cell>
          <cell r="BI121">
            <v>5.3119510994292796E-6</v>
          </cell>
          <cell r="BJ121">
            <v>5.3119510994292796E-6</v>
          </cell>
        </row>
        <row r="122">
          <cell r="B122">
            <v>106</v>
          </cell>
          <cell r="C122" t="str">
            <v xml:space="preserve">        Opciones</v>
          </cell>
          <cell r="P122">
            <v>0</v>
          </cell>
          <cell r="Q122">
            <v>0</v>
          </cell>
          <cell r="R122">
            <v>0</v>
          </cell>
          <cell r="S122">
            <v>0</v>
          </cell>
          <cell r="T122">
            <v>0</v>
          </cell>
          <cell r="U122">
            <v>0</v>
          </cell>
          <cell r="V122">
            <v>0</v>
          </cell>
          <cell r="W122">
            <v>0</v>
          </cell>
          <cell r="X122">
            <v>0</v>
          </cell>
          <cell r="Y122">
            <v>0</v>
          </cell>
          <cell r="Z122">
            <v>0</v>
          </cell>
          <cell r="AA122">
            <v>0</v>
          </cell>
          <cell r="AB122">
            <v>0</v>
          </cell>
          <cell r="AC122">
            <v>0</v>
          </cell>
          <cell r="AD122">
            <v>0</v>
          </cell>
          <cell r="AE122">
            <v>0</v>
          </cell>
          <cell r="AF122">
            <v>0</v>
          </cell>
          <cell r="AG122">
            <v>0</v>
          </cell>
          <cell r="AH122">
            <v>0</v>
          </cell>
          <cell r="AI122">
            <v>0</v>
          </cell>
          <cell r="AJ122">
            <v>0</v>
          </cell>
          <cell r="AK122">
            <v>0</v>
          </cell>
          <cell r="AL122">
            <v>0</v>
          </cell>
          <cell r="AM122">
            <v>0</v>
          </cell>
          <cell r="AN122">
            <v>0</v>
          </cell>
          <cell r="AO122">
            <v>0</v>
          </cell>
          <cell r="AP122">
            <v>0</v>
          </cell>
          <cell r="AQ122">
            <v>0</v>
          </cell>
          <cell r="AR122">
            <v>0</v>
          </cell>
          <cell r="AS122">
            <v>0</v>
          </cell>
          <cell r="AT122">
            <v>0</v>
          </cell>
          <cell r="AU122">
            <v>0</v>
          </cell>
          <cell r="AV122">
            <v>0</v>
          </cell>
          <cell r="AW122">
            <v>0</v>
          </cell>
          <cell r="AX122">
            <v>0</v>
          </cell>
          <cell r="AY122">
            <v>0</v>
          </cell>
          <cell r="AZ122">
            <v>0</v>
          </cell>
          <cell r="BA122">
            <v>0</v>
          </cell>
          <cell r="BB122">
            <v>0</v>
          </cell>
          <cell r="BC122">
            <v>0</v>
          </cell>
          <cell r="BD122">
            <v>0</v>
          </cell>
          <cell r="BE122">
            <v>0</v>
          </cell>
          <cell r="BF122">
            <v>0</v>
          </cell>
          <cell r="BG122">
            <v>0</v>
          </cell>
          <cell r="BH122">
            <v>0</v>
          </cell>
          <cell r="BI122">
            <v>0</v>
          </cell>
          <cell r="BJ122">
            <v>0</v>
          </cell>
        </row>
        <row r="123">
          <cell r="B123">
            <v>107</v>
          </cell>
          <cell r="C123" t="str">
            <v xml:space="preserve">        Swaps</v>
          </cell>
          <cell r="P123">
            <v>3.8130373236966064E-3</v>
          </cell>
          <cell r="Q123">
            <v>3.8950137654639697E-3</v>
          </cell>
          <cell r="R123">
            <v>3.9353726950982684E-3</v>
          </cell>
          <cell r="S123">
            <v>3.928162233259311E-3</v>
          </cell>
          <cell r="T123">
            <v>3.7987070840037073E-3</v>
          </cell>
          <cell r="U123">
            <v>3.6867229084782062E-3</v>
          </cell>
          <cell r="V123">
            <v>3.4448649312712656E-3</v>
          </cell>
          <cell r="W123">
            <v>3.0616288658681982E-3</v>
          </cell>
          <cell r="X123">
            <v>2.4783857024979678E-3</v>
          </cell>
          <cell r="Y123">
            <v>1.9579187013898658E-3</v>
          </cell>
          <cell r="Z123">
            <v>1.4032367236967997E-3</v>
          </cell>
          <cell r="AA123">
            <v>8.7859817856819275E-4</v>
          </cell>
          <cell r="AB123">
            <v>5.3132881029110165E-4</v>
          </cell>
          <cell r="AC123">
            <v>1.7048146344164649E-4</v>
          </cell>
          <cell r="AD123">
            <v>-1.628310160514578E-4</v>
          </cell>
          <cell r="AE123">
            <v>-5.3489613990781448E-4</v>
          </cell>
          <cell r="AF123">
            <v>-7.4519190892134723E-4</v>
          </cell>
          <cell r="AG123">
            <v>-9.0873255370055046E-4</v>
          </cell>
          <cell r="AH123">
            <v>-9.8056321731488922E-4</v>
          </cell>
          <cell r="AI123">
            <v>-1.0457575162886778E-3</v>
          </cell>
          <cell r="AJ123">
            <v>-1.1692490266075738E-3</v>
          </cell>
          <cell r="AK123">
            <v>-1.25481040531977E-3</v>
          </cell>
          <cell r="AL123">
            <v>-1.3185781883825534E-3</v>
          </cell>
          <cell r="AM123">
            <v>-1.4735371077290599E-3</v>
          </cell>
          <cell r="AN123">
            <v>-1.4529613883606898E-3</v>
          </cell>
          <cell r="AO123">
            <v>-1.4391390355904972E-3</v>
          </cell>
          <cell r="AP123">
            <v>-1.4624803224100845E-3</v>
          </cell>
          <cell r="AQ123">
            <v>-1.395601573241231E-3</v>
          </cell>
          <cell r="AR123">
            <v>-1.3143324540179782E-3</v>
          </cell>
          <cell r="AS123">
            <v>-1.348502424684377E-3</v>
          </cell>
          <cell r="AT123">
            <v>-1.3714186115200279E-3</v>
          </cell>
          <cell r="AU123">
            <v>-1.3947317419789862E-3</v>
          </cell>
          <cell r="AV123">
            <v>-1.3019109641662285E-3</v>
          </cell>
          <cell r="AW123">
            <v>-1.1913757225810006E-3</v>
          </cell>
          <cell r="AX123">
            <v>-1.0296304541646067E-3</v>
          </cell>
          <cell r="AY123">
            <v>-9.5570202648216445E-4</v>
          </cell>
          <cell r="AZ123">
            <v>-1.0836973606568215E-3</v>
          </cell>
          <cell r="BA123">
            <v>-1.2223077691103932E-3</v>
          </cell>
          <cell r="BB123">
            <v>-1.1577758480502405E-3</v>
          </cell>
          <cell r="BC123">
            <v>-9.1244233667516189E-4</v>
          </cell>
          <cell r="BD123">
            <v>-9.1244187206029892E-4</v>
          </cell>
          <cell r="BE123">
            <v>-9.1244187206029892E-4</v>
          </cell>
          <cell r="BF123">
            <v>-9.1244187206029892E-4</v>
          </cell>
          <cell r="BG123">
            <v>-9.1244187206029892E-4</v>
          </cell>
          <cell r="BH123">
            <v>-9.1244187206029892E-4</v>
          </cell>
          <cell r="BI123">
            <v>-9.1244187206029892E-4</v>
          </cell>
          <cell r="BJ123">
            <v>-9.1244187206029892E-4</v>
          </cell>
        </row>
        <row r="124">
          <cell r="B124">
            <v>108</v>
          </cell>
          <cell r="C124" t="str">
            <v xml:space="preserve">        Derivados Crediticios</v>
          </cell>
          <cell r="P124">
            <v>0</v>
          </cell>
          <cell r="Q124">
            <v>0</v>
          </cell>
          <cell r="R124">
            <v>0</v>
          </cell>
          <cell r="S124">
            <v>0</v>
          </cell>
          <cell r="T124">
            <v>0</v>
          </cell>
          <cell r="U124">
            <v>0</v>
          </cell>
          <cell r="V124">
            <v>0</v>
          </cell>
          <cell r="W124">
            <v>0</v>
          </cell>
          <cell r="X124">
            <v>0</v>
          </cell>
          <cell r="Y124">
            <v>0</v>
          </cell>
          <cell r="Z124">
            <v>0</v>
          </cell>
          <cell r="AA124">
            <v>0</v>
          </cell>
          <cell r="AB124">
            <v>0</v>
          </cell>
          <cell r="AC124">
            <v>0</v>
          </cell>
          <cell r="AD124">
            <v>0</v>
          </cell>
          <cell r="AE124">
            <v>0</v>
          </cell>
          <cell r="AF124">
            <v>0</v>
          </cell>
          <cell r="AG124">
            <v>0</v>
          </cell>
          <cell r="AH124">
            <v>0</v>
          </cell>
          <cell r="AI124">
            <v>0</v>
          </cell>
          <cell r="AJ124">
            <v>0</v>
          </cell>
          <cell r="AK124">
            <v>0</v>
          </cell>
          <cell r="AL124">
            <v>0</v>
          </cell>
          <cell r="AM124">
            <v>0</v>
          </cell>
          <cell r="AN124">
            <v>0</v>
          </cell>
          <cell r="AO124">
            <v>0</v>
          </cell>
          <cell r="AP124">
            <v>0</v>
          </cell>
          <cell r="AQ124">
            <v>0</v>
          </cell>
          <cell r="AR124">
            <v>0</v>
          </cell>
          <cell r="AS124">
            <v>0</v>
          </cell>
          <cell r="AT124">
            <v>0</v>
          </cell>
          <cell r="AU124">
            <v>0</v>
          </cell>
          <cell r="AV124">
            <v>0</v>
          </cell>
          <cell r="AW124">
            <v>0</v>
          </cell>
          <cell r="AX124">
            <v>0</v>
          </cell>
          <cell r="AY124">
            <v>0</v>
          </cell>
          <cell r="AZ124">
            <v>0</v>
          </cell>
          <cell r="BA124">
            <v>0</v>
          </cell>
          <cell r="BB124">
            <v>0</v>
          </cell>
          <cell r="BC124">
            <v>0</v>
          </cell>
          <cell r="BD124">
            <v>0</v>
          </cell>
          <cell r="BE124">
            <v>0</v>
          </cell>
          <cell r="BF124">
            <v>0</v>
          </cell>
          <cell r="BG124">
            <v>0</v>
          </cell>
          <cell r="BH124">
            <v>0</v>
          </cell>
          <cell r="BI124">
            <v>0</v>
          </cell>
          <cell r="BJ124">
            <v>0</v>
          </cell>
        </row>
        <row r="125">
          <cell r="B125">
            <v>109</v>
          </cell>
          <cell r="C125" t="str">
            <v xml:space="preserve">        Operaciones Estructuradas</v>
          </cell>
          <cell r="P125">
            <v>0</v>
          </cell>
          <cell r="Q125">
            <v>0</v>
          </cell>
          <cell r="R125">
            <v>0</v>
          </cell>
          <cell r="S125">
            <v>0</v>
          </cell>
          <cell r="T125">
            <v>0</v>
          </cell>
          <cell r="U125">
            <v>0</v>
          </cell>
          <cell r="V125">
            <v>0</v>
          </cell>
          <cell r="W125">
            <v>0</v>
          </cell>
          <cell r="X125">
            <v>0</v>
          </cell>
          <cell r="Y125">
            <v>0</v>
          </cell>
          <cell r="Z125">
            <v>0</v>
          </cell>
          <cell r="AA125">
            <v>0</v>
          </cell>
          <cell r="AB125">
            <v>0</v>
          </cell>
          <cell r="AC125">
            <v>0</v>
          </cell>
          <cell r="AD125">
            <v>0</v>
          </cell>
          <cell r="AE125">
            <v>0</v>
          </cell>
          <cell r="AF125">
            <v>0</v>
          </cell>
          <cell r="AG125">
            <v>0</v>
          </cell>
          <cell r="AH125">
            <v>0</v>
          </cell>
          <cell r="AI125">
            <v>0</v>
          </cell>
          <cell r="AJ125">
            <v>0</v>
          </cell>
          <cell r="AK125">
            <v>0</v>
          </cell>
          <cell r="AL125">
            <v>0</v>
          </cell>
          <cell r="AM125">
            <v>0</v>
          </cell>
          <cell r="AN125">
            <v>0</v>
          </cell>
          <cell r="AO125">
            <v>0</v>
          </cell>
          <cell r="AP125">
            <v>0</v>
          </cell>
          <cell r="AQ125">
            <v>0</v>
          </cell>
          <cell r="AR125">
            <v>0</v>
          </cell>
          <cell r="AS125">
            <v>0</v>
          </cell>
          <cell r="AT125">
            <v>0</v>
          </cell>
          <cell r="AU125">
            <v>0</v>
          </cell>
          <cell r="AV125">
            <v>0</v>
          </cell>
          <cell r="AW125">
            <v>0</v>
          </cell>
          <cell r="AX125">
            <v>0</v>
          </cell>
          <cell r="AY125">
            <v>0</v>
          </cell>
          <cell r="AZ125">
            <v>0</v>
          </cell>
          <cell r="BA125">
            <v>0</v>
          </cell>
          <cell r="BB125">
            <v>0</v>
          </cell>
          <cell r="BC125">
            <v>0</v>
          </cell>
          <cell r="BD125">
            <v>0</v>
          </cell>
          <cell r="BE125">
            <v>0</v>
          </cell>
          <cell r="BF125">
            <v>0</v>
          </cell>
          <cell r="BG125">
            <v>0</v>
          </cell>
          <cell r="BH125">
            <v>0</v>
          </cell>
          <cell r="BI125">
            <v>0</v>
          </cell>
          <cell r="BJ125">
            <v>0</v>
          </cell>
        </row>
        <row r="126">
          <cell r="B126">
            <v>110</v>
          </cell>
          <cell r="C126" t="str">
            <v xml:space="preserve">        Paquetes de Instrumentos Derivados</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0</v>
          </cell>
          <cell r="AD126">
            <v>0</v>
          </cell>
          <cell r="AE126">
            <v>0</v>
          </cell>
          <cell r="AF126">
            <v>0</v>
          </cell>
          <cell r="AG126">
            <v>0</v>
          </cell>
          <cell r="AH126">
            <v>0</v>
          </cell>
          <cell r="AI126">
            <v>0</v>
          </cell>
          <cell r="AJ126">
            <v>0</v>
          </cell>
          <cell r="AK126">
            <v>0</v>
          </cell>
          <cell r="AL126">
            <v>0</v>
          </cell>
          <cell r="AM126">
            <v>0</v>
          </cell>
          <cell r="AN126">
            <v>0</v>
          </cell>
          <cell r="AO126">
            <v>0</v>
          </cell>
          <cell r="AP126">
            <v>0</v>
          </cell>
          <cell r="AQ126">
            <v>0</v>
          </cell>
          <cell r="AR126">
            <v>0</v>
          </cell>
          <cell r="AS126">
            <v>0</v>
          </cell>
          <cell r="AT126">
            <v>0</v>
          </cell>
          <cell r="AU126">
            <v>0</v>
          </cell>
          <cell r="AV126">
            <v>0</v>
          </cell>
          <cell r="AW126">
            <v>0</v>
          </cell>
          <cell r="AX126">
            <v>0</v>
          </cell>
          <cell r="AY126">
            <v>0</v>
          </cell>
          <cell r="AZ126">
            <v>0</v>
          </cell>
          <cell r="BA126">
            <v>0</v>
          </cell>
          <cell r="BB126">
            <v>0</v>
          </cell>
          <cell r="BC126">
            <v>0</v>
          </cell>
          <cell r="BD126">
            <v>0</v>
          </cell>
          <cell r="BE126">
            <v>0</v>
          </cell>
          <cell r="BF126">
            <v>0</v>
          </cell>
          <cell r="BG126">
            <v>0</v>
          </cell>
          <cell r="BH126">
            <v>0</v>
          </cell>
          <cell r="BI126">
            <v>0</v>
          </cell>
          <cell r="BJ126">
            <v>0</v>
          </cell>
        </row>
        <row r="128">
          <cell r="B128" t="str">
            <v>Solvencia</v>
          </cell>
        </row>
        <row r="129">
          <cell r="B129">
            <v>111</v>
          </cell>
          <cell r="C129" t="str">
            <v>Activos en Riesgo Totales</v>
          </cell>
          <cell r="P129">
            <v>0.87236670380837156</v>
          </cell>
          <cell r="Q129">
            <v>0.87369748299344874</v>
          </cell>
          <cell r="R129">
            <v>0.87327660131798723</v>
          </cell>
          <cell r="S129">
            <v>0.8727449692259418</v>
          </cell>
          <cell r="T129">
            <v>0.86886237730270344</v>
          </cell>
          <cell r="U129">
            <v>0.86292700064519468</v>
          </cell>
          <cell r="V129">
            <v>0.85721454672153063</v>
          </cell>
          <cell r="W129">
            <v>0.85474972590609954</v>
          </cell>
          <cell r="X129">
            <v>0.85032754452384951</v>
          </cell>
          <cell r="Y129">
            <v>0.84614842937610424</v>
          </cell>
          <cell r="Z129">
            <v>0.84678288746470765</v>
          </cell>
          <cell r="AA129">
            <v>0.84696092633739573</v>
          </cell>
          <cell r="AB129">
            <v>0.8478095873472814</v>
          </cell>
          <cell r="AC129">
            <v>0.84975471751545595</v>
          </cell>
          <cell r="AD129">
            <v>0.8518914028095238</v>
          </cell>
          <cell r="AE129">
            <v>0.85471745465833937</v>
          </cell>
          <cell r="AF129">
            <v>0.86065880273814221</v>
          </cell>
          <cell r="AG129">
            <v>0.8664060654627801</v>
          </cell>
          <cell r="AH129">
            <v>0.87053906257920133</v>
          </cell>
          <cell r="AI129">
            <v>0.86972228570568577</v>
          </cell>
          <cell r="AJ129">
            <v>0.87206987302715289</v>
          </cell>
          <cell r="AK129">
            <v>0.87107649841218759</v>
          </cell>
          <cell r="AL129">
            <v>0.86923983778339897</v>
          </cell>
          <cell r="AM129">
            <v>0.86433271297486725</v>
          </cell>
          <cell r="AN129">
            <v>0.85736204794830628</v>
          </cell>
          <cell r="AO129">
            <v>0.84990973505474809</v>
          </cell>
          <cell r="AP129">
            <v>0.84101792453148638</v>
          </cell>
          <cell r="AQ129">
            <v>0.83021499246128094</v>
          </cell>
          <cell r="AR129">
            <v>0.82059348341157501</v>
          </cell>
          <cell r="AS129">
            <v>0.81392149520962065</v>
          </cell>
          <cell r="AT129">
            <v>0.80877568227138741</v>
          </cell>
          <cell r="AU129">
            <v>0.80486883026381806</v>
          </cell>
          <cell r="AV129">
            <v>0.79758160911543907</v>
          </cell>
          <cell r="AW129">
            <v>0.79212908528133297</v>
          </cell>
          <cell r="AX129">
            <v>0.78637624147588225</v>
          </cell>
          <cell r="AY129">
            <v>0.78384960438966933</v>
          </cell>
          <cell r="AZ129">
            <v>0.77948837748957711</v>
          </cell>
          <cell r="BA129">
            <v>0.77097731486485088</v>
          </cell>
          <cell r="BB129">
            <v>0.76363801471883386</v>
          </cell>
          <cell r="BC129">
            <v>0.78122556792906384</v>
          </cell>
          <cell r="BD129">
            <v>0.78122520446777344</v>
          </cell>
          <cell r="BE129">
            <v>0.78122520446777344</v>
          </cell>
          <cell r="BF129">
            <v>0.78122520446777344</v>
          </cell>
          <cell r="BG129">
            <v>0.78122520446777344</v>
          </cell>
          <cell r="BH129">
            <v>0.78122520446777344</v>
          </cell>
          <cell r="BI129">
            <v>0.78122520446777344</v>
          </cell>
          <cell r="BJ129">
            <v>0.78122520446777344</v>
          </cell>
        </row>
        <row r="130">
          <cell r="B130">
            <v>112</v>
          </cell>
          <cell r="C130" t="str">
            <v>Activos en Riesgos de Mercado</v>
          </cell>
          <cell r="P130">
            <v>0.26256341668944438</v>
          </cell>
          <cell r="Q130">
            <v>0.26685280327905336</v>
          </cell>
          <cell r="R130">
            <v>0.26749966624240384</v>
          </cell>
          <cell r="S130">
            <v>0.2678488925372085</v>
          </cell>
          <cell r="T130">
            <v>0.2662503650691404</v>
          </cell>
          <cell r="U130">
            <v>0.26210681771975192</v>
          </cell>
          <cell r="V130">
            <v>0.25820187107369136</v>
          </cell>
          <cell r="W130">
            <v>0.25608723674627437</v>
          </cell>
          <cell r="X130">
            <v>0.25416650672270708</v>
          </cell>
          <cell r="Y130">
            <v>0.25306175206550996</v>
          </cell>
          <cell r="Z130">
            <v>0.25443097581388302</v>
          </cell>
          <cell r="AA130">
            <v>0.25488663257764738</v>
          </cell>
          <cell r="AB130">
            <v>0.2541960823805075</v>
          </cell>
          <cell r="AC130">
            <v>0.25382649726326317</v>
          </cell>
          <cell r="AD130">
            <v>0.25234933122895892</v>
          </cell>
          <cell r="AE130">
            <v>0.25034643778600618</v>
          </cell>
          <cell r="AF130">
            <v>0.25092804928911144</v>
          </cell>
          <cell r="AG130">
            <v>0.25344638530534874</v>
          </cell>
          <cell r="AH130">
            <v>0.25474965021187018</v>
          </cell>
          <cell r="AI130">
            <v>0.25277892136494151</v>
          </cell>
          <cell r="AJ130">
            <v>0.25122291221327558</v>
          </cell>
          <cell r="AK130">
            <v>0.24682121369431567</v>
          </cell>
          <cell r="AL130">
            <v>0.24230629451642616</v>
          </cell>
          <cell r="AM130">
            <v>0.23663086715547299</v>
          </cell>
          <cell r="AN130">
            <v>0.23106374525027951</v>
          </cell>
          <cell r="AO130">
            <v>0.22549339619678152</v>
          </cell>
          <cell r="AP130">
            <v>0.22139497201022248</v>
          </cell>
          <cell r="AQ130">
            <v>0.2165594221200404</v>
          </cell>
          <cell r="AR130">
            <v>0.21177905612868783</v>
          </cell>
          <cell r="AS130">
            <v>0.2072846796342305</v>
          </cell>
          <cell r="AT130">
            <v>0.20297071099238653</v>
          </cell>
          <cell r="AU130">
            <v>0.19983205969658022</v>
          </cell>
          <cell r="AV130">
            <v>0.19598229843218146</v>
          </cell>
          <cell r="AW130">
            <v>0.19355626536315113</v>
          </cell>
          <cell r="AX130">
            <v>0.19117476764764177</v>
          </cell>
          <cell r="AY130">
            <v>0.19245115732799487</v>
          </cell>
          <cell r="AZ130">
            <v>0.19259016776829452</v>
          </cell>
          <cell r="BA130">
            <v>0.19183031339227741</v>
          </cell>
          <cell r="BB130">
            <v>0.18983532213141882</v>
          </cell>
          <cell r="BC130">
            <v>0.19471270279717778</v>
          </cell>
          <cell r="BD130">
            <v>0.19471263885498047</v>
          </cell>
          <cell r="BE130">
            <v>0.19471263885498047</v>
          </cell>
          <cell r="BF130">
            <v>0.19471263885498047</v>
          </cell>
          <cell r="BG130">
            <v>0.19471263885498047</v>
          </cell>
          <cell r="BH130">
            <v>0.19471263885498047</v>
          </cell>
          <cell r="BI130">
            <v>0.19471263885498047</v>
          </cell>
          <cell r="BJ130">
            <v>0.19471263885498047</v>
          </cell>
        </row>
        <row r="131">
          <cell r="B131">
            <v>113</v>
          </cell>
          <cell r="C131" t="str">
            <v>Activos en Riesgos de Crédito</v>
          </cell>
          <cell r="P131">
            <v>0.50710683558940006</v>
          </cell>
          <cell r="Q131">
            <v>0.50455928934696759</v>
          </cell>
          <cell r="R131">
            <v>0.50377670436769317</v>
          </cell>
          <cell r="S131">
            <v>0.50286370108156153</v>
          </cell>
          <cell r="T131">
            <v>0.50103320713607225</v>
          </cell>
          <cell r="U131">
            <v>0.49958631267474735</v>
          </cell>
          <cell r="V131">
            <v>0.49815634564099542</v>
          </cell>
          <cell r="W131">
            <v>0.49785687032351339</v>
          </cell>
          <cell r="X131">
            <v>0.4955981319020395</v>
          </cell>
          <cell r="Y131">
            <v>0.49290373025113049</v>
          </cell>
          <cell r="Z131">
            <v>0.49202636940515415</v>
          </cell>
          <cell r="AA131">
            <v>0.49144571831214928</v>
          </cell>
          <cell r="AB131">
            <v>0.49260924566898029</v>
          </cell>
          <cell r="AC131">
            <v>0.49454474824275801</v>
          </cell>
          <cell r="AD131">
            <v>0.4974542938250876</v>
          </cell>
          <cell r="AE131">
            <v>0.50175465114770701</v>
          </cell>
          <cell r="AF131">
            <v>0.50630538149650828</v>
          </cell>
          <cell r="AG131">
            <v>0.50905385942254822</v>
          </cell>
          <cell r="AH131">
            <v>0.51138632875210577</v>
          </cell>
          <cell r="AI131">
            <v>0.51247942246445588</v>
          </cell>
          <cell r="AJ131">
            <v>0.51585632648032209</v>
          </cell>
          <cell r="AK131">
            <v>0.51886509115822388</v>
          </cell>
          <cell r="AL131">
            <v>0.52136419366506004</v>
          </cell>
          <cell r="AM131">
            <v>0.5222905252378478</v>
          </cell>
          <cell r="AN131">
            <v>0.52133272615173398</v>
          </cell>
          <cell r="AO131">
            <v>0.51986367508983089</v>
          </cell>
          <cell r="AP131">
            <v>0.51595007935954706</v>
          </cell>
          <cell r="AQ131">
            <v>0.5110114399862945</v>
          </cell>
          <cell r="AR131">
            <v>0.50703017287906083</v>
          </cell>
          <cell r="AS131">
            <v>0.50534346082690529</v>
          </cell>
          <cell r="AT131">
            <v>0.50482880721440793</v>
          </cell>
          <cell r="AU131">
            <v>0.504251850048134</v>
          </cell>
          <cell r="AV131">
            <v>0.50145547225953402</v>
          </cell>
          <cell r="AW131">
            <v>0.49904543921567346</v>
          </cell>
          <cell r="AX131">
            <v>0.49615509564898502</v>
          </cell>
          <cell r="AY131">
            <v>0.49289393497575296</v>
          </cell>
          <cell r="AZ131">
            <v>0.48887097327470819</v>
          </cell>
          <cell r="BA131">
            <v>0.4822483313858365</v>
          </cell>
          <cell r="BB131">
            <v>0.47775381314395338</v>
          </cell>
          <cell r="BC131">
            <v>0.48856308994564518</v>
          </cell>
          <cell r="BD131">
            <v>0.48856306076049805</v>
          </cell>
          <cell r="BE131">
            <v>0.48856306076049805</v>
          </cell>
          <cell r="BF131">
            <v>0.48856306076049805</v>
          </cell>
          <cell r="BG131">
            <v>0.48856306076049805</v>
          </cell>
          <cell r="BH131">
            <v>0.48856306076049805</v>
          </cell>
          <cell r="BI131">
            <v>0.48856306076049805</v>
          </cell>
          <cell r="BJ131">
            <v>0.48856306076049805</v>
          </cell>
        </row>
        <row r="132">
          <cell r="B132">
            <v>114</v>
          </cell>
          <cell r="C132" t="str">
            <v>Activos en Riesgo Operacional</v>
          </cell>
          <cell r="P132">
            <v>0.102696451495379</v>
          </cell>
          <cell r="Q132">
            <v>0.10228539033327971</v>
          </cell>
          <cell r="R132">
            <v>0.10200023067374975</v>
          </cell>
          <cell r="S132">
            <v>0.10203237557303113</v>
          </cell>
          <cell r="T132">
            <v>0.10157880506334389</v>
          </cell>
          <cell r="U132">
            <v>0.10123387021654184</v>
          </cell>
          <cell r="V132">
            <v>0.10085632997269105</v>
          </cell>
          <cell r="W132">
            <v>0.10080561880215859</v>
          </cell>
          <cell r="X132">
            <v>0.10056290586494969</v>
          </cell>
          <cell r="Y132">
            <v>0.10018294702531783</v>
          </cell>
          <cell r="Z132">
            <v>0.10032554221152473</v>
          </cell>
          <cell r="AA132">
            <v>0.10062857544756616</v>
          </cell>
          <cell r="AB132">
            <v>0.10100425929776774</v>
          </cell>
          <cell r="AC132">
            <v>0.10138347200940889</v>
          </cell>
          <cell r="AD132">
            <v>0.1020877777554513</v>
          </cell>
          <cell r="AE132">
            <v>0.10261636572460019</v>
          </cell>
          <cell r="AF132">
            <v>0.10342537195250313</v>
          </cell>
          <cell r="AG132">
            <v>0.10390582073553072</v>
          </cell>
          <cell r="AH132">
            <v>0.10440308359028798</v>
          </cell>
          <cell r="AI132">
            <v>0.10446394185135101</v>
          </cell>
          <cell r="AJ132">
            <v>0.10499063430861766</v>
          </cell>
          <cell r="AK132">
            <v>0.10539019353471067</v>
          </cell>
          <cell r="AL132">
            <v>0.10556934957698143</v>
          </cell>
          <cell r="AM132">
            <v>0.10541132055600722</v>
          </cell>
          <cell r="AN132">
            <v>0.10496557652075367</v>
          </cell>
          <cell r="AO132">
            <v>0.10455266374259663</v>
          </cell>
          <cell r="AP132">
            <v>0.1036728731361778</v>
          </cell>
          <cell r="AQ132">
            <v>0.10264413032885382</v>
          </cell>
          <cell r="AR132">
            <v>0.10178425437773431</v>
          </cell>
          <cell r="AS132">
            <v>0.10129335471930023</v>
          </cell>
          <cell r="AT132">
            <v>0.10097616406319983</v>
          </cell>
          <cell r="AU132">
            <v>0.10078492051755576</v>
          </cell>
          <cell r="AV132">
            <v>0.10014383842198206</v>
          </cell>
          <cell r="AW132">
            <v>9.9527380700517906E-2</v>
          </cell>
          <cell r="AX132">
            <v>9.9046378176933347E-2</v>
          </cell>
          <cell r="AY132">
            <v>9.850451208459414E-2</v>
          </cell>
          <cell r="AZ132">
            <v>9.8027236444915317E-2</v>
          </cell>
          <cell r="BA132">
            <v>9.6898670084524866E-2</v>
          </cell>
          <cell r="BB132">
            <v>9.6048879440143356E-2</v>
          </cell>
          <cell r="BC132">
            <v>9.7949775186240928E-2</v>
          </cell>
          <cell r="BD132">
            <v>9.7949743270874023E-2</v>
          </cell>
          <cell r="BE132">
            <v>9.7949743270874023E-2</v>
          </cell>
          <cell r="BF132">
            <v>9.7949743270874023E-2</v>
          </cell>
          <cell r="BG132">
            <v>9.7949743270874023E-2</v>
          </cell>
          <cell r="BH132">
            <v>9.7949743270874023E-2</v>
          </cell>
          <cell r="BI132">
            <v>9.7949743270874023E-2</v>
          </cell>
          <cell r="BJ132">
            <v>9.7949743270874023E-2</v>
          </cell>
        </row>
        <row r="133">
          <cell r="B133">
            <v>115</v>
          </cell>
          <cell r="C133" t="str">
            <v>Otros activos en riesgo</v>
          </cell>
          <cell r="P133">
            <v>3.4148138020976639E-11</v>
          </cell>
          <cell r="Q133">
            <v>3.4148147272835182E-11</v>
          </cell>
          <cell r="R133">
            <v>3.4140653267418962E-11</v>
          </cell>
          <cell r="S133">
            <v>3.4140653267418962E-11</v>
          </cell>
          <cell r="T133">
            <v>3.4147185079547171E-11</v>
          </cell>
          <cell r="U133">
            <v>3.4153864921412001E-11</v>
          </cell>
          <cell r="V133">
            <v>3.4153050757860605E-11</v>
          </cell>
          <cell r="W133">
            <v>3.4153050757860605E-11</v>
          </cell>
          <cell r="X133">
            <v>3.4153050757860605E-11</v>
          </cell>
          <cell r="Y133">
            <v>3.4145889819351773E-11</v>
          </cell>
          <cell r="Z133">
            <v>3.4145547500585849E-11</v>
          </cell>
          <cell r="AA133">
            <v>3.2927364538674432E-14</v>
          </cell>
          <cell r="AB133">
            <v>2.6071737361614094E-14</v>
          </cell>
          <cell r="AC133">
            <v>2.6053233644537006E-14</v>
          </cell>
          <cell r="AD133">
            <v>2.606248550307555E-14</v>
          </cell>
          <cell r="AE133">
            <v>2.606248550307555E-14</v>
          </cell>
          <cell r="AF133">
            <v>1.9539925233402755E-14</v>
          </cell>
          <cell r="AG133">
            <v>-6.4751907539554543E-13</v>
          </cell>
          <cell r="AH133">
            <v>2.493756127523265E-11</v>
          </cell>
          <cell r="AI133">
            <v>2.493754277151557E-11</v>
          </cell>
          <cell r="AJ133">
            <v>2.493754277151557E-11</v>
          </cell>
          <cell r="AK133">
            <v>2.493754277151557E-11</v>
          </cell>
          <cell r="AL133">
            <v>2.493113123354836E-11</v>
          </cell>
          <cell r="AM133">
            <v>2.5539126369267251E-11</v>
          </cell>
          <cell r="AN133">
            <v>2.5539135621125791E-11</v>
          </cell>
          <cell r="AO133">
            <v>2.5539154124842867E-11</v>
          </cell>
          <cell r="AP133">
            <v>2.5539144872984327E-11</v>
          </cell>
          <cell r="AQ133">
            <v>2.6092202472701349E-11</v>
          </cell>
          <cell r="AR133">
            <v>2.6092193220842812E-11</v>
          </cell>
          <cell r="AS133">
            <v>2.9184634507053239E-11</v>
          </cell>
          <cell r="AT133">
            <v>1.3932632825230939E-12</v>
          </cell>
          <cell r="AU133">
            <v>1.5480826497259335E-12</v>
          </cell>
          <cell r="AV133">
            <v>1.7416068587294831E-12</v>
          </cell>
          <cell r="AW133">
            <v>1.9903919782190573E-12</v>
          </cell>
          <cell r="AX133">
            <v>2.3221239745889002E-12</v>
          </cell>
          <cell r="AY133">
            <v>1.3273382393208522E-12</v>
          </cell>
          <cell r="AZ133">
            <v>1.6591450435754496E-12</v>
          </cell>
          <cell r="BA133">
            <v>2.2121563839997784E-12</v>
          </cell>
          <cell r="BB133">
            <v>3.3182900871508991E-12</v>
          </cell>
          <cell r="BC133">
            <v>-1.1102230246251565E-16</v>
          </cell>
          <cell r="BD133">
            <v>-1.1102230246251565E-16</v>
          </cell>
          <cell r="BE133">
            <v>-1.1102230246251565E-16</v>
          </cell>
          <cell r="BF133">
            <v>-1.1102230246251565E-16</v>
          </cell>
          <cell r="BG133">
            <v>-1.1102230246251565E-16</v>
          </cell>
          <cell r="BH133">
            <v>-1.1102230246251565E-16</v>
          </cell>
          <cell r="BI133">
            <v>-1.1102230246251565E-16</v>
          </cell>
          <cell r="BJ133">
            <v>-1.1102230246251565E-16</v>
          </cell>
        </row>
        <row r="134">
          <cell r="B134">
            <v>116</v>
          </cell>
          <cell r="C134" t="str">
            <v>Requerimientos de capital totales</v>
          </cell>
          <cell r="P134">
            <v>6.9789336302584451E-2</v>
          </cell>
          <cell r="Q134">
            <v>6.9895798637386819E-2</v>
          </cell>
          <cell r="R134">
            <v>6.9862128103353807E-2</v>
          </cell>
          <cell r="S134">
            <v>6.9819597535994343E-2</v>
          </cell>
          <cell r="T134">
            <v>6.9508990182138339E-2</v>
          </cell>
          <cell r="U134">
            <v>6.9034160049535068E-2</v>
          </cell>
          <cell r="V134">
            <v>6.8577163735639463E-2</v>
          </cell>
          <cell r="W134">
            <v>6.8379978070408826E-2</v>
          </cell>
          <cell r="X134">
            <v>6.8026203559834561E-2</v>
          </cell>
          <cell r="Y134">
            <v>6.769187434801989E-2</v>
          </cell>
          <cell r="Z134">
            <v>6.7742630995110534E-2</v>
          </cell>
          <cell r="AA134">
            <v>6.7756874107051487E-2</v>
          </cell>
          <cell r="AB134">
            <v>6.7824766987846161E-2</v>
          </cell>
          <cell r="AC134">
            <v>6.798037740130343E-2</v>
          </cell>
          <cell r="AD134">
            <v>6.8151312224832936E-2</v>
          </cell>
          <cell r="AE134">
            <v>6.8377396372739249E-2</v>
          </cell>
          <cell r="AF134">
            <v>6.8852704219124261E-2</v>
          </cell>
          <cell r="AG134">
            <v>6.9312485237154248E-2</v>
          </cell>
          <cell r="AH134">
            <v>6.9643125004551956E-2</v>
          </cell>
          <cell r="AI134">
            <v>6.957778285454376E-2</v>
          </cell>
          <cell r="AJ134">
            <v>6.9765589840415615E-2</v>
          </cell>
          <cell r="AK134">
            <v>6.9686119871093008E-2</v>
          </cell>
          <cell r="AL134">
            <v>6.9539187020788609E-2</v>
          </cell>
          <cell r="AM134">
            <v>6.9146617036099908E-2</v>
          </cell>
          <cell r="AN134">
            <v>6.8588963833806069E-2</v>
          </cell>
          <cell r="AO134">
            <v>6.7992778802298176E-2</v>
          </cell>
          <cell r="AP134">
            <v>6.7281433960417261E-2</v>
          </cell>
          <cell r="AQ134">
            <v>6.6417199394625176E-2</v>
          </cell>
          <cell r="AR134">
            <v>6.5647478670373141E-2</v>
          </cell>
          <cell r="AS134">
            <v>6.511371961392709E-2</v>
          </cell>
          <cell r="AT134">
            <v>6.4702054580887416E-2</v>
          </cell>
          <cell r="AU134">
            <v>6.4389506420357151E-2</v>
          </cell>
          <cell r="AV134">
            <v>6.3806528728162296E-2</v>
          </cell>
          <cell r="AW134">
            <v>6.3370326821496389E-2</v>
          </cell>
          <cell r="AX134">
            <v>6.2910099316891954E-2</v>
          </cell>
          <cell r="AY134">
            <v>6.2707968349584073E-2</v>
          </cell>
          <cell r="AZ134">
            <v>6.2359070197681415E-2</v>
          </cell>
          <cell r="BA134">
            <v>6.1678185187304564E-2</v>
          </cell>
          <cell r="BB134">
            <v>6.1091041174793081E-2</v>
          </cell>
          <cell r="BC134">
            <v>6.2498045431021582E-2</v>
          </cell>
          <cell r="BD134">
            <v>6.2498033046722412E-2</v>
          </cell>
          <cell r="BE134">
            <v>6.2498033046722412E-2</v>
          </cell>
          <cell r="BF134">
            <v>6.2498033046722412E-2</v>
          </cell>
          <cell r="BG134">
            <v>6.2498033046722412E-2</v>
          </cell>
          <cell r="BH134">
            <v>6.2498033046722412E-2</v>
          </cell>
          <cell r="BI134">
            <v>6.2498033046722412E-2</v>
          </cell>
          <cell r="BJ134">
            <v>6.2498033046722412E-2</v>
          </cell>
        </row>
        <row r="135">
          <cell r="B135">
            <v>117</v>
          </cell>
          <cell r="C135" t="str">
            <v>Requerimientos de capital por riesgos de mercado</v>
          </cell>
          <cell r="P135">
            <v>2.1005073335523945E-2</v>
          </cell>
          <cell r="Q135">
            <v>2.1348224262692107E-2</v>
          </cell>
          <cell r="R135">
            <v>2.1399973299761118E-2</v>
          </cell>
          <cell r="S135">
            <v>2.1427911403343814E-2</v>
          </cell>
          <cell r="T135">
            <v>2.130002920589694E-2</v>
          </cell>
          <cell r="U135">
            <v>2.0968545417945673E-2</v>
          </cell>
          <cell r="V135">
            <v>2.0656149686265595E-2</v>
          </cell>
          <cell r="W135">
            <v>2.0486978940080437E-2</v>
          </cell>
          <cell r="X135">
            <v>2.0333320538196472E-2</v>
          </cell>
          <cell r="Y135">
            <v>2.0244940165623754E-2</v>
          </cell>
          <cell r="Z135">
            <v>2.0354478065498151E-2</v>
          </cell>
          <cell r="AA135">
            <v>2.0390930606163569E-2</v>
          </cell>
          <cell r="AB135">
            <v>2.0335686590396512E-2</v>
          </cell>
          <cell r="AC135">
            <v>2.0306119781023247E-2</v>
          </cell>
          <cell r="AD135">
            <v>2.0187946498281571E-2</v>
          </cell>
          <cell r="AE135">
            <v>2.0027715022852804E-2</v>
          </cell>
          <cell r="AF135">
            <v>2.0074243943104902E-2</v>
          </cell>
          <cell r="AG135">
            <v>2.0275710824330512E-2</v>
          </cell>
          <cell r="AH135">
            <v>2.0379972016339107E-2</v>
          </cell>
          <cell r="AI135">
            <v>2.0222313708533182E-2</v>
          </cell>
          <cell r="AJ135">
            <v>2.0097832976374245E-2</v>
          </cell>
          <cell r="AK135">
            <v>1.9745697094703026E-2</v>
          </cell>
          <cell r="AL135">
            <v>1.9384503560741565E-2</v>
          </cell>
          <cell r="AM135">
            <v>1.8930469372086259E-2</v>
          </cell>
          <cell r="AN135">
            <v>1.8485099619838401E-2</v>
          </cell>
          <cell r="AO135">
            <v>1.8039471695726044E-2</v>
          </cell>
          <cell r="AP135">
            <v>1.7711597760783668E-2</v>
          </cell>
          <cell r="AQ135">
            <v>1.7324753769367082E-2</v>
          </cell>
          <cell r="AR135">
            <v>1.6942324489874275E-2</v>
          </cell>
          <cell r="AS135">
            <v>1.6582774370365885E-2</v>
          </cell>
          <cell r="AT135">
            <v>1.6237656879595309E-2</v>
          </cell>
          <cell r="AU135">
            <v>1.5986564776020232E-2</v>
          </cell>
          <cell r="AV135">
            <v>1.5678583874943558E-2</v>
          </cell>
          <cell r="AW135">
            <v>1.5484501229732868E-2</v>
          </cell>
          <cell r="AX135">
            <v>1.5293981412064629E-2</v>
          </cell>
          <cell r="AY135">
            <v>1.5396092586076571E-2</v>
          </cell>
          <cell r="AZ135">
            <v>1.540721342075773E-2</v>
          </cell>
          <cell r="BA135">
            <v>1.5346425069767945E-2</v>
          </cell>
          <cell r="BB135">
            <v>1.518682576821773E-2</v>
          </cell>
          <cell r="BC135">
            <v>1.5577016221571868E-2</v>
          </cell>
          <cell r="BD135">
            <v>1.5577010810375214E-2</v>
          </cell>
          <cell r="BE135">
            <v>1.5577010810375214E-2</v>
          </cell>
          <cell r="BF135">
            <v>1.5577010810375214E-2</v>
          </cell>
          <cell r="BG135">
            <v>1.5577010810375214E-2</v>
          </cell>
          <cell r="BH135">
            <v>1.5577010810375214E-2</v>
          </cell>
          <cell r="BI135">
            <v>1.5577010810375214E-2</v>
          </cell>
          <cell r="BJ135">
            <v>1.5577010810375214E-2</v>
          </cell>
        </row>
        <row r="136">
          <cell r="B136">
            <v>118</v>
          </cell>
          <cell r="C136" t="str">
            <v>Requerimientos de capital por riesgos de crédito</v>
          </cell>
          <cell r="P136">
            <v>4.0568546847288466E-2</v>
          </cell>
          <cell r="Q136">
            <v>4.0364743147893858E-2</v>
          </cell>
          <cell r="R136">
            <v>4.0302136349551911E-2</v>
          </cell>
          <cell r="S136">
            <v>4.0229096086661378E-2</v>
          </cell>
          <cell r="T136">
            <v>4.0082656571022231E-2</v>
          </cell>
          <cell r="U136">
            <v>3.9966905014116226E-2</v>
          </cell>
          <cell r="V136">
            <v>3.9852507651416076E-2</v>
          </cell>
          <cell r="W136">
            <v>3.9828549626016188E-2</v>
          </cell>
          <cell r="X136">
            <v>3.9647850552298282E-2</v>
          </cell>
          <cell r="Y136">
            <v>3.943229842022556E-2</v>
          </cell>
          <cell r="Z136">
            <v>3.9362109552547452E-2</v>
          </cell>
          <cell r="AA136">
            <v>3.9315657465181654E-2</v>
          </cell>
          <cell r="AB136">
            <v>3.9408739653728132E-2</v>
          </cell>
          <cell r="AC136">
            <v>3.9563579859629015E-2</v>
          </cell>
          <cell r="AD136">
            <v>3.9796343506215387E-2</v>
          </cell>
          <cell r="AE136">
            <v>4.0140372092022286E-2</v>
          </cell>
          <cell r="AF136">
            <v>4.0504430519925312E-2</v>
          </cell>
          <cell r="AG136">
            <v>4.0724308754219833E-2</v>
          </cell>
          <cell r="AH136">
            <v>4.0910906300712396E-2</v>
          </cell>
          <cell r="AI136">
            <v>4.0998353797476558E-2</v>
          </cell>
          <cell r="AJ136">
            <v>4.1268506118489208E-2</v>
          </cell>
          <cell r="AK136">
            <v>4.1509207292947978E-2</v>
          </cell>
          <cell r="AL136">
            <v>4.1709135493519477E-2</v>
          </cell>
          <cell r="AM136">
            <v>4.1783242019253049E-2</v>
          </cell>
          <cell r="AN136">
            <v>4.1706618092077048E-2</v>
          </cell>
          <cell r="AO136">
            <v>4.1589094007054017E-2</v>
          </cell>
          <cell r="AP136">
            <v>4.1276006348654574E-2</v>
          </cell>
          <cell r="AQ136">
            <v>4.0880915198929758E-2</v>
          </cell>
          <cell r="AR136">
            <v>4.0562413830260373E-2</v>
          </cell>
          <cell r="AS136">
            <v>4.0427476865851547E-2</v>
          </cell>
          <cell r="AT136">
            <v>4.0386304576668107E-2</v>
          </cell>
          <cell r="AU136">
            <v>4.0340148003612582E-2</v>
          </cell>
          <cell r="AV136">
            <v>4.0116437780879782E-2</v>
          </cell>
          <cell r="AW136">
            <v>3.9923635136999147E-2</v>
          </cell>
          <cell r="AX136">
            <v>3.9692407651572434E-2</v>
          </cell>
          <cell r="AY136">
            <v>3.9431514797352747E-2</v>
          </cell>
          <cell r="AZ136">
            <v>3.9109677861952963E-2</v>
          </cell>
          <cell r="BA136">
            <v>3.8579866511123828E-2</v>
          </cell>
          <cell r="BB136">
            <v>3.8220305051762084E-2</v>
          </cell>
          <cell r="BC136">
            <v>3.9085047194550443E-2</v>
          </cell>
          <cell r="BD136">
            <v>3.9085030555725098E-2</v>
          </cell>
          <cell r="BE136">
            <v>3.9085030555725098E-2</v>
          </cell>
          <cell r="BF136">
            <v>3.9085030555725098E-2</v>
          </cell>
          <cell r="BG136">
            <v>3.9085030555725098E-2</v>
          </cell>
          <cell r="BH136">
            <v>3.9085030555725098E-2</v>
          </cell>
          <cell r="BI136">
            <v>3.9085030555725098E-2</v>
          </cell>
          <cell r="BJ136">
            <v>3.9085030555725098E-2</v>
          </cell>
        </row>
        <row r="137">
          <cell r="B137">
            <v>119</v>
          </cell>
          <cell r="C137" t="str">
            <v>Requerimientos de capital por riesgo operacional</v>
          </cell>
          <cell r="P137">
            <v>8.2157161198577796E-3</v>
          </cell>
          <cell r="Q137">
            <v>8.1828312268874322E-3</v>
          </cell>
          <cell r="R137">
            <v>8.1600184541281272E-3</v>
          </cell>
          <cell r="S137">
            <v>8.1625900460698241E-3</v>
          </cell>
          <cell r="T137">
            <v>8.1263044052933033E-3</v>
          </cell>
          <cell r="U137">
            <v>8.0987096175547876E-3</v>
          </cell>
          <cell r="V137">
            <v>8.0685063980531022E-3</v>
          </cell>
          <cell r="W137">
            <v>8.0644495044146832E-3</v>
          </cell>
          <cell r="X137">
            <v>8.0450324694422929E-3</v>
          </cell>
          <cell r="Y137">
            <v>8.0146357622794834E-3</v>
          </cell>
          <cell r="Z137">
            <v>8.0260433771805768E-3</v>
          </cell>
          <cell r="AA137">
            <v>8.050286035685467E-3</v>
          </cell>
          <cell r="AB137">
            <v>8.0803407437075852E-3</v>
          </cell>
          <cell r="AC137">
            <v>8.1106777606441017E-3</v>
          </cell>
          <cell r="AD137">
            <v>8.1670222203288189E-3</v>
          </cell>
          <cell r="AE137">
            <v>8.2093092578636694E-3</v>
          </cell>
          <cell r="AF137">
            <v>8.2740297561000858E-3</v>
          </cell>
          <cell r="AG137">
            <v>8.3124656586099511E-3</v>
          </cell>
          <cell r="AH137">
            <v>8.3522466868602516E-3</v>
          </cell>
          <cell r="AI137">
            <v>8.3571153478938162E-3</v>
          </cell>
          <cell r="AJ137">
            <v>8.3992507442703437E-3</v>
          </cell>
          <cell r="AK137">
            <v>8.4312154821537619E-3</v>
          </cell>
          <cell r="AL137">
            <v>8.4455479652393306E-3</v>
          </cell>
          <cell r="AM137">
            <v>8.432905643472351E-3</v>
          </cell>
          <cell r="AN137">
            <v>8.3972461206023793E-3</v>
          </cell>
          <cell r="AO137">
            <v>8.3642130982298814E-3</v>
          </cell>
          <cell r="AP137">
            <v>8.2938298496976291E-3</v>
          </cell>
          <cell r="AQ137">
            <v>8.211530425046935E-3</v>
          </cell>
          <cell r="AR137">
            <v>8.1427403489571035E-3</v>
          </cell>
          <cell r="AS137">
            <v>8.1034683763117673E-3</v>
          </cell>
          <cell r="AT137">
            <v>8.0780931238540604E-3</v>
          </cell>
          <cell r="AU137">
            <v>8.0627936398688337E-3</v>
          </cell>
          <cell r="AV137">
            <v>8.0115070723389588E-3</v>
          </cell>
          <cell r="AW137">
            <v>7.9621904547643781E-3</v>
          </cell>
          <cell r="AX137">
            <v>7.9237102532549019E-3</v>
          </cell>
          <cell r="AY137">
            <v>7.880360966154772E-3</v>
          </cell>
          <cell r="AZ137">
            <v>7.8421789149707224E-3</v>
          </cell>
          <cell r="BA137">
            <v>7.7518936064127943E-3</v>
          </cell>
          <cell r="BB137">
            <v>7.6839103548132694E-3</v>
          </cell>
          <cell r="BC137">
            <v>7.8359820148992745E-3</v>
          </cell>
          <cell r="BD137">
            <v>7.835976779460907E-3</v>
          </cell>
          <cell r="BE137">
            <v>7.835976779460907E-3</v>
          </cell>
          <cell r="BF137">
            <v>7.835976779460907E-3</v>
          </cell>
          <cell r="BG137">
            <v>7.835976779460907E-3</v>
          </cell>
          <cell r="BH137">
            <v>7.835976779460907E-3</v>
          </cell>
          <cell r="BI137">
            <v>7.835976779460907E-3</v>
          </cell>
          <cell r="BJ137">
            <v>7.835976779460907E-3</v>
          </cell>
        </row>
        <row r="138">
          <cell r="B138">
            <v>120</v>
          </cell>
          <cell r="C138" t="str">
            <v>Otros requerimientos</v>
          </cell>
          <cell r="P138">
            <v>-8.5721938806552586E-14</v>
          </cell>
          <cell r="Q138">
            <v>-8.6574266274415849E-14</v>
          </cell>
          <cell r="R138">
            <v>-8.7329449227624423E-14</v>
          </cell>
          <cell r="S138">
            <v>-8.0663485150604216E-14</v>
          </cell>
          <cell r="T138">
            <v>-7.4139768398614095E-14</v>
          </cell>
          <cell r="U138">
            <v>-8.1614113615439507E-14</v>
          </cell>
          <cell r="V138">
            <v>-9.5312646664069689E-14</v>
          </cell>
          <cell r="W138">
            <v>-1.0248168054912317E-13</v>
          </cell>
          <cell r="X138">
            <v>-1.0248168054912317E-13</v>
          </cell>
          <cell r="Y138">
            <v>-1.08902470374872E-13</v>
          </cell>
          <cell r="Z138">
            <v>-1.1565748359032568E-13</v>
          </cell>
          <cell r="AA138">
            <v>2.0793552065375327E-14</v>
          </cell>
          <cell r="AB138">
            <v>1.3928673029776443E-14</v>
          </cell>
          <cell r="AC138">
            <v>7.0672634411295121E-15</v>
          </cell>
          <cell r="AD138">
            <v>7.1493736856590804E-15</v>
          </cell>
          <cell r="AE138">
            <v>4.8109664400423447E-16</v>
          </cell>
          <cell r="AF138">
            <v>-6.0437765903031959E-15</v>
          </cell>
          <cell r="AG138">
            <v>-6.0437765903031959E-15</v>
          </cell>
          <cell r="AH138">
            <v>6.401962293622887E-13</v>
          </cell>
          <cell r="AI138">
            <v>6.4019507287997135E-13</v>
          </cell>
          <cell r="AJ138">
            <v>1.2818126190102437E-12</v>
          </cell>
          <cell r="AK138">
            <v>1.2882334088359926E-12</v>
          </cell>
          <cell r="AL138">
            <v>1.2882334088359926E-12</v>
          </cell>
          <cell r="AM138">
            <v>1.2882322523536753E-12</v>
          </cell>
          <cell r="AN138">
            <v>1.2882299393890406E-12</v>
          </cell>
          <cell r="AO138">
            <v>1.2882299393890406E-12</v>
          </cell>
          <cell r="AP138">
            <v>1.2814009113052787E-12</v>
          </cell>
          <cell r="AQ138">
            <v>1.2814020677875959E-12</v>
          </cell>
          <cell r="AR138">
            <v>1.2814026460287546E-12</v>
          </cell>
          <cell r="AS138">
            <v>1.3978937956677322E-12</v>
          </cell>
          <cell r="AT138">
            <v>7.6993619813059411E-13</v>
          </cell>
          <cell r="AU138">
            <v>8.5548620656597214E-13</v>
          </cell>
          <cell r="AV138">
            <v>-4.3368086899420177E-18</v>
          </cell>
          <cell r="AW138">
            <v>-4.9563527885051632E-18</v>
          </cell>
          <cell r="AX138">
            <v>-5.7824115865893572E-18</v>
          </cell>
          <cell r="AY138">
            <v>-4.1633363423443369E-18</v>
          </cell>
          <cell r="AZ138">
            <v>-1.7347234759768071E-18</v>
          </cell>
          <cell r="BA138">
            <v>-2.3129646346357427E-18</v>
          </cell>
          <cell r="BB138">
            <v>-3.4694469519536142E-18</v>
          </cell>
          <cell r="BC138">
            <v>-6.9388939039072284E-18</v>
          </cell>
          <cell r="BD138">
            <v>-6.9388939039072284E-18</v>
          </cell>
          <cell r="BE138">
            <v>-6.9388939039072284E-18</v>
          </cell>
          <cell r="BF138">
            <v>-6.9388939039072284E-18</v>
          </cell>
          <cell r="BG138">
            <v>-6.9388939039072284E-18</v>
          </cell>
          <cell r="BH138">
            <v>-6.9388939039072284E-18</v>
          </cell>
          <cell r="BI138">
            <v>-6.9388939039072284E-18</v>
          </cell>
          <cell r="BJ138">
            <v>-6.9388939039072284E-18</v>
          </cell>
        </row>
        <row r="139">
          <cell r="B139">
            <v>121</v>
          </cell>
          <cell r="C139" t="str">
            <v>Capital Neto</v>
          </cell>
          <cell r="P139">
            <v>0.13627362242462285</v>
          </cell>
          <cell r="Q139">
            <v>0.13655209034142837</v>
          </cell>
          <cell r="R139">
            <v>0.13594258642261081</v>
          </cell>
          <cell r="S139">
            <v>0.13574553877272474</v>
          </cell>
          <cell r="T139">
            <v>0.13457907636819613</v>
          </cell>
          <cell r="U139">
            <v>0.13317869740625624</v>
          </cell>
          <cell r="V139">
            <v>0.13254940209311891</v>
          </cell>
          <cell r="W139">
            <v>0.1324098094337057</v>
          </cell>
          <cell r="X139">
            <v>0.13182088313988224</v>
          </cell>
          <cell r="Y139">
            <v>0.1311921061528428</v>
          </cell>
          <cell r="Z139">
            <v>0.13142982192627947</v>
          </cell>
          <cell r="AA139">
            <v>0.13145874956825107</v>
          </cell>
          <cell r="AB139">
            <v>0.13216534741741826</v>
          </cell>
          <cell r="AC139">
            <v>0.13315117648588218</v>
          </cell>
          <cell r="AD139">
            <v>0.13452460912537861</v>
          </cell>
          <cell r="AE139">
            <v>0.13565721414230597</v>
          </cell>
          <cell r="AF139">
            <v>0.13722035832252041</v>
          </cell>
          <cell r="AG139">
            <v>0.13856379561455098</v>
          </cell>
          <cell r="AH139">
            <v>0.13904621941372328</v>
          </cell>
          <cell r="AI139">
            <v>0.1386195382742646</v>
          </cell>
          <cell r="AJ139">
            <v>0.1388826564562172</v>
          </cell>
          <cell r="AK139">
            <v>0.13878105166179761</v>
          </cell>
          <cell r="AL139">
            <v>0.13850249452350533</v>
          </cell>
          <cell r="AM139">
            <v>0.13777317222202404</v>
          </cell>
          <cell r="AN139">
            <v>0.1359765039818551</v>
          </cell>
          <cell r="AO139">
            <v>0.13439381173197695</v>
          </cell>
          <cell r="AP139">
            <v>0.13223937190408466</v>
          </cell>
          <cell r="AQ139">
            <v>0.12991924787155437</v>
          </cell>
          <cell r="AR139">
            <v>0.12808224929562925</v>
          </cell>
          <cell r="AS139">
            <v>0.12707642700454877</v>
          </cell>
          <cell r="AT139">
            <v>0.12618638176016642</v>
          </cell>
          <cell r="AU139">
            <v>0.12573662494364213</v>
          </cell>
          <cell r="AV139">
            <v>0.12449265453540292</v>
          </cell>
          <cell r="AW139">
            <v>0.12335066167373625</v>
          </cell>
          <cell r="AX139">
            <v>0.12213863775343987</v>
          </cell>
          <cell r="AY139">
            <v>0.12113331202784305</v>
          </cell>
          <cell r="AZ139">
            <v>0.12076335424952742</v>
          </cell>
          <cell r="BA139">
            <v>0.11981519362807391</v>
          </cell>
          <cell r="BB139">
            <v>0.11896554656516453</v>
          </cell>
          <cell r="BC139">
            <v>0.1209501735071289</v>
          </cell>
          <cell r="BD139">
            <v>0.12095016241073608</v>
          </cell>
          <cell r="BE139">
            <v>0.12095016241073608</v>
          </cell>
          <cell r="BF139">
            <v>0.12095016241073608</v>
          </cell>
          <cell r="BG139">
            <v>0.12095016241073608</v>
          </cell>
          <cell r="BH139">
            <v>0.12095016241073608</v>
          </cell>
          <cell r="BI139">
            <v>0.12095016241073608</v>
          </cell>
          <cell r="BJ139">
            <v>0.12095016241073608</v>
          </cell>
        </row>
        <row r="140">
          <cell r="B140">
            <v>122</v>
          </cell>
          <cell r="C140" t="str">
            <v>Capital Básico</v>
          </cell>
          <cell r="P140">
            <v>0.10016213407799084</v>
          </cell>
          <cell r="Q140">
            <v>9.9577141831981519E-2</v>
          </cell>
          <cell r="R140">
            <v>9.9190089409656998E-2</v>
          </cell>
          <cell r="S140">
            <v>9.8990822605714859E-2</v>
          </cell>
          <cell r="T140">
            <v>9.8421491392082006E-2</v>
          </cell>
          <cell r="U140">
            <v>9.7779644708744964E-2</v>
          </cell>
          <cell r="V140">
            <v>9.7055743106169157E-2</v>
          </cell>
          <cell r="W140">
            <v>9.6888831659149785E-2</v>
          </cell>
          <cell r="X140">
            <v>9.6294801219957094E-2</v>
          </cell>
          <cell r="Y140">
            <v>9.5516739975072831E-2</v>
          </cell>
          <cell r="Z140">
            <v>9.5578239099201531E-2</v>
          </cell>
          <cell r="AA140">
            <v>9.5380525980022279E-2</v>
          </cell>
          <cell r="AB140">
            <v>9.606252326074681E-2</v>
          </cell>
          <cell r="AC140">
            <v>9.6837192648409023E-2</v>
          </cell>
          <cell r="AD140">
            <v>9.7852865152441793E-2</v>
          </cell>
          <cell r="AE140">
            <v>9.8702277168889962E-2</v>
          </cell>
          <cell r="AF140">
            <v>9.9436960526393239E-2</v>
          </cell>
          <cell r="AG140">
            <v>0.10008330701713965</v>
          </cell>
          <cell r="AH140">
            <v>0.1007004027131088</v>
          </cell>
          <cell r="AI140">
            <v>0.10054333073444004</v>
          </cell>
          <cell r="AJ140">
            <v>0.10123539133369586</v>
          </cell>
          <cell r="AK140">
            <v>0.10178162901099501</v>
          </cell>
          <cell r="AL140">
            <v>0.10214723213412917</v>
          </cell>
          <cell r="AM140">
            <v>0.10219241170670885</v>
          </cell>
          <cell r="AN140">
            <v>0.10098286232706111</v>
          </cell>
          <cell r="AO140">
            <v>0.10017489206792818</v>
          </cell>
          <cell r="AP140">
            <v>9.8938920710342257E-2</v>
          </cell>
          <cell r="AQ140">
            <v>9.7562969804483035E-2</v>
          </cell>
          <cell r="AR140">
            <v>9.6625702597796806E-2</v>
          </cell>
          <cell r="AS140">
            <v>9.6032375153695906E-2</v>
          </cell>
          <cell r="AT140">
            <v>9.5524284578907145E-2</v>
          </cell>
          <cell r="AU140">
            <v>9.5456058922438761E-2</v>
          </cell>
          <cell r="AV140">
            <v>9.4798094780862527E-2</v>
          </cell>
          <cell r="AW140">
            <v>9.4079992809192839E-2</v>
          </cell>
          <cell r="AX140">
            <v>9.3334518418332194E-2</v>
          </cell>
          <cell r="AY140">
            <v>9.2957690749842808E-2</v>
          </cell>
          <cell r="AZ140">
            <v>9.2784887754584766E-2</v>
          </cell>
          <cell r="BA140">
            <v>9.2219277691366133E-2</v>
          </cell>
          <cell r="BB140">
            <v>9.166108831259448E-2</v>
          </cell>
          <cell r="BC140">
            <v>9.3148423368733163E-2</v>
          </cell>
          <cell r="BD140">
            <v>9.3148410320281982E-2</v>
          </cell>
          <cell r="BE140">
            <v>9.3148410320281982E-2</v>
          </cell>
          <cell r="BF140">
            <v>9.3148410320281982E-2</v>
          </cell>
          <cell r="BG140">
            <v>9.3148410320281982E-2</v>
          </cell>
          <cell r="BH140">
            <v>9.3148410320281982E-2</v>
          </cell>
          <cell r="BI140">
            <v>9.3148410320281982E-2</v>
          </cell>
          <cell r="BJ140">
            <v>9.3148410320281982E-2</v>
          </cell>
        </row>
        <row r="141">
          <cell r="B141">
            <v>123</v>
          </cell>
          <cell r="C141" t="str">
            <v>Capital Básico 1</v>
          </cell>
          <cell r="P141">
            <v>0</v>
          </cell>
          <cell r="Q141">
            <v>0</v>
          </cell>
          <cell r="R141">
            <v>0</v>
          </cell>
          <cell r="S141">
            <v>0</v>
          </cell>
          <cell r="T141">
            <v>0</v>
          </cell>
          <cell r="U141">
            <v>0</v>
          </cell>
          <cell r="V141">
            <v>0</v>
          </cell>
          <cell r="W141">
            <v>0</v>
          </cell>
          <cell r="X141">
            <v>0</v>
          </cell>
          <cell r="Y141">
            <v>0</v>
          </cell>
          <cell r="Z141">
            <v>0</v>
          </cell>
          <cell r="AA141">
            <v>0</v>
          </cell>
          <cell r="AB141">
            <v>7.9377238625615073E-3</v>
          </cell>
          <cell r="AC141">
            <v>1.5679293127790317E-2</v>
          </cell>
          <cell r="AD141">
            <v>2.3734121409028409E-2</v>
          </cell>
          <cell r="AE141">
            <v>3.1693248611924255E-2</v>
          </cell>
          <cell r="AF141">
            <v>3.9451112311486493E-2</v>
          </cell>
          <cell r="AG141">
            <v>4.7119748821666758E-2</v>
          </cell>
          <cell r="AH141">
            <v>5.4647382706984139E-2</v>
          </cell>
          <cell r="AI141">
            <v>6.1780529215117154E-2</v>
          </cell>
          <cell r="AJ141">
            <v>6.9272800749338628E-2</v>
          </cell>
          <cell r="AK141">
            <v>7.6707445502957786E-2</v>
          </cell>
          <cell r="AL141">
            <v>8.405691419091009E-2</v>
          </cell>
          <cell r="AM141">
            <v>9.1137943217202033E-2</v>
          </cell>
          <cell r="AN141">
            <v>9.0258198853218355E-2</v>
          </cell>
          <cell r="AO141">
            <v>8.9639867911821047E-2</v>
          </cell>
          <cell r="AP141">
            <v>8.8637190235673194E-2</v>
          </cell>
          <cell r="AQ141">
            <v>8.750216859928818E-2</v>
          </cell>
          <cell r="AR141">
            <v>8.6790740954158008E-2</v>
          </cell>
          <cell r="AS141">
            <v>8.6315023029793894E-2</v>
          </cell>
          <cell r="AT141">
            <v>8.5913364670392428E-2</v>
          </cell>
          <cell r="AU141">
            <v>8.5948432067369795E-2</v>
          </cell>
          <cell r="AV141">
            <v>8.5453578774458805E-2</v>
          </cell>
          <cell r="AW141">
            <v>8.4916127593177224E-2</v>
          </cell>
          <cell r="AX141">
            <v>8.4369878149468835E-2</v>
          </cell>
          <cell r="AY141">
            <v>8.4249384116261899E-2</v>
          </cell>
          <cell r="AZ141">
            <v>8.4137791649593868E-2</v>
          </cell>
          <cell r="BA141">
            <v>8.3690768904132531E-2</v>
          </cell>
          <cell r="BB141">
            <v>8.3223249725657353E-2</v>
          </cell>
          <cell r="BC141">
            <v>8.4557232653184738E-2</v>
          </cell>
          <cell r="BD141">
            <v>8.4557175636291504E-2</v>
          </cell>
          <cell r="BE141">
            <v>8.4557175636291504E-2</v>
          </cell>
          <cell r="BF141">
            <v>8.4557175636291504E-2</v>
          </cell>
          <cell r="BG141">
            <v>8.4557175636291504E-2</v>
          </cell>
          <cell r="BH141">
            <v>8.4557175636291504E-2</v>
          </cell>
          <cell r="BI141">
            <v>8.4557175636291504E-2</v>
          </cell>
          <cell r="BJ141">
            <v>8.4557175636291504E-2</v>
          </cell>
        </row>
        <row r="142">
          <cell r="B142">
            <v>124</v>
          </cell>
          <cell r="C142" t="str">
            <v>Capital Básico 2</v>
          </cell>
          <cell r="P142">
            <v>0</v>
          </cell>
          <cell r="Q142">
            <v>0</v>
          </cell>
          <cell r="R142">
            <v>0</v>
          </cell>
          <cell r="S142">
            <v>0</v>
          </cell>
          <cell r="T142">
            <v>0</v>
          </cell>
          <cell r="U142">
            <v>0</v>
          </cell>
          <cell r="V142">
            <v>0</v>
          </cell>
          <cell r="W142">
            <v>0</v>
          </cell>
          <cell r="X142">
            <v>0</v>
          </cell>
          <cell r="Y142">
            <v>0</v>
          </cell>
          <cell r="Z142">
            <v>0</v>
          </cell>
          <cell r="AA142">
            <v>0</v>
          </cell>
          <cell r="AB142">
            <v>1.075900744659186E-3</v>
          </cell>
          <cell r="AC142">
            <v>2.015778233916674E-3</v>
          </cell>
          <cell r="AD142">
            <v>2.9748926810069733E-3</v>
          </cell>
          <cell r="AE142">
            <v>3.9061958220083033E-3</v>
          </cell>
          <cell r="AF142">
            <v>4.8479679431934156E-3</v>
          </cell>
          <cell r="AG142">
            <v>5.7753568065887139E-3</v>
          </cell>
          <cell r="AH142">
            <v>6.6738296630699514E-3</v>
          </cell>
          <cell r="AI142">
            <v>7.5522094455304839E-3</v>
          </cell>
          <cell r="AJ142">
            <v>8.4532522492297268E-3</v>
          </cell>
          <cell r="AK142">
            <v>9.3373415441564515E-3</v>
          </cell>
          <cell r="AL142">
            <v>1.020060945240053E-2</v>
          </cell>
          <cell r="AM142">
            <v>1.1054468489506829E-2</v>
          </cell>
          <cell r="AN142">
            <v>1.0724663473842733E-2</v>
          </cell>
          <cell r="AO142">
            <v>1.053502415610714E-2</v>
          </cell>
          <cell r="AP142">
            <v>1.0301730474669049E-2</v>
          </cell>
          <cell r="AQ142">
            <v>1.0060801205194871E-2</v>
          </cell>
          <cell r="AR142">
            <v>9.8349616436387947E-3</v>
          </cell>
          <cell r="AS142">
            <v>9.7173521239019966E-3</v>
          </cell>
          <cell r="AT142">
            <v>9.6109199085147104E-3</v>
          </cell>
          <cell r="AU142">
            <v>9.5076268550689687E-3</v>
          </cell>
          <cell r="AV142">
            <v>9.3445160064037237E-3</v>
          </cell>
          <cell r="AW142">
            <v>9.1638652160155876E-3</v>
          </cell>
          <cell r="AX142">
            <v>8.9646402688633615E-3</v>
          </cell>
          <cell r="AY142">
            <v>8.7083066335809142E-3</v>
          </cell>
          <cell r="AZ142">
            <v>8.6470961049908718E-3</v>
          </cell>
          <cell r="BA142">
            <v>8.5285087872335828E-3</v>
          </cell>
          <cell r="BB142">
            <v>8.4378385869371304E-3</v>
          </cell>
          <cell r="BC142">
            <v>8.5911907155484264E-3</v>
          </cell>
          <cell r="BD142">
            <v>8.591189980506897E-3</v>
          </cell>
          <cell r="BE142">
            <v>8.591189980506897E-3</v>
          </cell>
          <cell r="BF142">
            <v>8.591189980506897E-3</v>
          </cell>
          <cell r="BG142">
            <v>8.591189980506897E-3</v>
          </cell>
          <cell r="BH142">
            <v>8.591189980506897E-3</v>
          </cell>
          <cell r="BI142">
            <v>8.591189980506897E-3</v>
          </cell>
          <cell r="BJ142">
            <v>8.591189980506897E-3</v>
          </cell>
        </row>
        <row r="143">
          <cell r="B143">
            <v>125</v>
          </cell>
          <cell r="C143" t="str">
            <v>Capital Complementario</v>
          </cell>
          <cell r="P143">
            <v>3.611148834663204E-2</v>
          </cell>
          <cell r="Q143">
            <v>3.6974948509446874E-2</v>
          </cell>
          <cell r="R143">
            <v>3.6752497012953821E-2</v>
          </cell>
          <cell r="S143">
            <v>3.6754716167009843E-2</v>
          </cell>
          <cell r="T143">
            <v>3.615758497611412E-2</v>
          </cell>
          <cell r="U143">
            <v>3.5399052697511285E-2</v>
          </cell>
          <cell r="V143">
            <v>3.5493658986949776E-2</v>
          </cell>
          <cell r="W143">
            <v>3.5520977774555929E-2</v>
          </cell>
          <cell r="X143">
            <v>3.5526081919925144E-2</v>
          </cell>
          <cell r="Y143">
            <v>3.5675366177769931E-2</v>
          </cell>
          <cell r="Z143">
            <v>3.5851582827077962E-2</v>
          </cell>
          <cell r="AA143">
            <v>3.6078223588228812E-2</v>
          </cell>
          <cell r="AB143">
            <v>3.6102824156671494E-2</v>
          </cell>
          <cell r="AC143">
            <v>3.6313983837473203E-2</v>
          </cell>
          <cell r="AD143">
            <v>3.6671743972936877E-2</v>
          </cell>
          <cell r="AE143">
            <v>3.6954936973416008E-2</v>
          </cell>
          <cell r="AF143">
            <v>3.7783397796127195E-2</v>
          </cell>
          <cell r="AG143">
            <v>3.8480488597411343E-2</v>
          </cell>
          <cell r="AH143">
            <v>3.8345816701894041E-2</v>
          </cell>
          <cell r="AI143">
            <v>3.8076207541104107E-2</v>
          </cell>
          <cell r="AJ143">
            <v>3.7647265123800906E-2</v>
          </cell>
          <cell r="AK143">
            <v>3.6999422652082135E-2</v>
          </cell>
          <cell r="AL143">
            <v>3.6355262390655722E-2</v>
          </cell>
          <cell r="AM143">
            <v>3.5580760516594777E-2</v>
          </cell>
          <cell r="AN143">
            <v>3.4993641656073583E-2</v>
          </cell>
          <cell r="AO143">
            <v>3.4218919665328341E-2</v>
          </cell>
          <cell r="AP143">
            <v>3.3300451195021979E-2</v>
          </cell>
          <cell r="AQ143">
            <v>3.235627806835089E-2</v>
          </cell>
          <cell r="AR143">
            <v>3.1456546699112034E-2</v>
          </cell>
          <cell r="AS143">
            <v>3.1044051852248792E-2</v>
          </cell>
          <cell r="AT143">
            <v>3.0662097181259274E-2</v>
          </cell>
          <cell r="AU143">
            <v>3.0280566021203343E-2</v>
          </cell>
          <cell r="AV143">
            <v>2.9694559754540408E-2</v>
          </cell>
          <cell r="AW143">
            <v>2.927066886454344E-2</v>
          </cell>
          <cell r="AX143">
            <v>2.8804119335107698E-2</v>
          </cell>
          <cell r="AY143">
            <v>2.8175621278000239E-2</v>
          </cell>
          <cell r="AZ143">
            <v>2.7978466494942664E-2</v>
          </cell>
          <cell r="BA143">
            <v>2.7595915936707793E-2</v>
          </cell>
          <cell r="BB143">
            <v>2.7304458252570045E-2</v>
          </cell>
          <cell r="BC143">
            <v>2.7801750138395729E-2</v>
          </cell>
          <cell r="BD143">
            <v>2.7801737189292908E-2</v>
          </cell>
          <cell r="BE143">
            <v>2.7801737189292908E-2</v>
          </cell>
          <cell r="BF143">
            <v>2.7801737189292908E-2</v>
          </cell>
          <cell r="BG143">
            <v>2.7801737189292908E-2</v>
          </cell>
          <cell r="BH143">
            <v>2.7801737189292908E-2</v>
          </cell>
          <cell r="BI143">
            <v>2.7801737189292908E-2</v>
          </cell>
          <cell r="BJ143">
            <v>2.7801737189292908E-2</v>
          </cell>
        </row>
        <row r="145">
          <cell r="B145" t="str">
            <v>Operativos</v>
          </cell>
        </row>
        <row r="146">
          <cell r="B146">
            <v>126</v>
          </cell>
          <cell r="C146" t="str">
            <v>Empleados</v>
          </cell>
          <cell r="P146">
            <v>27379.81818181818</v>
          </cell>
          <cell r="Q146">
            <v>27443.833333333332</v>
          </cell>
          <cell r="R146">
            <v>27545.666666666668</v>
          </cell>
          <cell r="S146">
            <v>27643.666666666668</v>
          </cell>
          <cell r="T146">
            <v>27773.083333333332</v>
          </cell>
          <cell r="U146">
            <v>27928.833333333332</v>
          </cell>
          <cell r="V146">
            <v>28043.583333333332</v>
          </cell>
          <cell r="W146">
            <v>28141.333333333332</v>
          </cell>
          <cell r="X146">
            <v>28234.583333333332</v>
          </cell>
          <cell r="Y146">
            <v>28299.666666666668</v>
          </cell>
          <cell r="Z146">
            <v>28348.666666666668</v>
          </cell>
          <cell r="AA146">
            <v>28374.25</v>
          </cell>
          <cell r="AB146">
            <v>28404.916666666668</v>
          </cell>
          <cell r="AC146">
            <v>28439.083333333332</v>
          </cell>
          <cell r="AD146">
            <v>28495.583333333332</v>
          </cell>
          <cell r="AE146">
            <v>28536.25</v>
          </cell>
          <cell r="AF146">
            <v>28548.5</v>
          </cell>
          <cell r="AG146">
            <v>28543.75</v>
          </cell>
          <cell r="AH146">
            <v>28546.666666666668</v>
          </cell>
          <cell r="AI146">
            <v>28561.75</v>
          </cell>
          <cell r="AJ146">
            <v>28589.833333333332</v>
          </cell>
          <cell r="AK146">
            <v>28615.416666666668</v>
          </cell>
          <cell r="AL146">
            <v>28650.416666666668</v>
          </cell>
          <cell r="AM146">
            <v>28712.75</v>
          </cell>
          <cell r="AN146">
            <v>28766.666666666668</v>
          </cell>
          <cell r="AO146">
            <v>28808</v>
          </cell>
          <cell r="AP146">
            <v>28843.666666666668</v>
          </cell>
          <cell r="AQ146">
            <v>28893.333333333332</v>
          </cell>
          <cell r="AR146">
            <v>28942</v>
          </cell>
          <cell r="AS146">
            <v>28998.25</v>
          </cell>
          <cell r="AT146">
            <v>29040.416666666668</v>
          </cell>
          <cell r="AU146">
            <v>29062.166666666668</v>
          </cell>
          <cell r="AV146">
            <v>29078.583333333332</v>
          </cell>
          <cell r="AW146">
            <v>29107.666666666668</v>
          </cell>
          <cell r="AX146">
            <v>29134.75</v>
          </cell>
          <cell r="AY146">
            <v>29157.25</v>
          </cell>
          <cell r="AZ146">
            <v>29192.333333333332</v>
          </cell>
          <cell r="BA146">
            <v>29233.083333333332</v>
          </cell>
          <cell r="BB146">
            <v>29287.083333333332</v>
          </cell>
          <cell r="BC146">
            <v>29337.75</v>
          </cell>
          <cell r="BD146">
            <v>29353.545454545456</v>
          </cell>
          <cell r="BE146">
            <v>29361.3</v>
          </cell>
          <cell r="BF146">
            <v>29391.333333333332</v>
          </cell>
          <cell r="BG146">
            <v>29446.875</v>
          </cell>
          <cell r="BH146">
            <v>29498.285714285714</v>
          </cell>
          <cell r="BI146">
            <v>29528</v>
          </cell>
          <cell r="BJ146">
            <v>29556.400000000001</v>
          </cell>
        </row>
        <row r="147">
          <cell r="B147">
            <v>127</v>
          </cell>
          <cell r="C147" t="str">
            <v>Sucursales</v>
          </cell>
          <cell r="P147">
            <v>1806.909090909091</v>
          </cell>
          <cell r="Q147">
            <v>1807.4166666666667</v>
          </cell>
          <cell r="R147">
            <v>1808.5833333333333</v>
          </cell>
          <cell r="S147">
            <v>1809.6666666666667</v>
          </cell>
          <cell r="T147">
            <v>1810.4166666666667</v>
          </cell>
          <cell r="U147">
            <v>1810.8333333333333</v>
          </cell>
          <cell r="V147">
            <v>1811.25</v>
          </cell>
          <cell r="W147">
            <v>1811.75</v>
          </cell>
          <cell r="X147">
            <v>1813</v>
          </cell>
          <cell r="Y147">
            <v>1811.4166666666667</v>
          </cell>
          <cell r="Z147">
            <v>1811.1666666666667</v>
          </cell>
          <cell r="AA147">
            <v>1810</v>
          </cell>
          <cell r="AB147">
            <v>1809</v>
          </cell>
          <cell r="AC147">
            <v>1807.4166666666667</v>
          </cell>
          <cell r="AD147">
            <v>1805.75</v>
          </cell>
          <cell r="AE147">
            <v>1804.0833333333333</v>
          </cell>
          <cell r="AF147">
            <v>1802.4166666666667</v>
          </cell>
          <cell r="AG147">
            <v>1800.8333333333333</v>
          </cell>
          <cell r="AH147">
            <v>1799.3333333333333</v>
          </cell>
          <cell r="AI147">
            <v>1797.75</v>
          </cell>
          <cell r="AJ147">
            <v>1795.4166666666667</v>
          </cell>
          <cell r="AK147">
            <v>1796</v>
          </cell>
          <cell r="AL147">
            <v>1795.25</v>
          </cell>
          <cell r="AM147">
            <v>1795</v>
          </cell>
          <cell r="AN147">
            <v>1794.8333333333333</v>
          </cell>
          <cell r="AO147">
            <v>1794.8333333333333</v>
          </cell>
          <cell r="AP147">
            <v>1795</v>
          </cell>
          <cell r="AQ147">
            <v>1795.3333333333333</v>
          </cell>
          <cell r="AR147">
            <v>1795.6666666666667</v>
          </cell>
          <cell r="AS147">
            <v>1796.25</v>
          </cell>
          <cell r="AT147">
            <v>1796.6666666666667</v>
          </cell>
          <cell r="AU147">
            <v>1797.1666666666667</v>
          </cell>
          <cell r="AV147">
            <v>1798.0833333333333</v>
          </cell>
          <cell r="AW147">
            <v>1799.3333333333333</v>
          </cell>
          <cell r="AX147">
            <v>1801.5</v>
          </cell>
          <cell r="AY147">
            <v>1804.5833333333333</v>
          </cell>
          <cell r="AZ147">
            <v>1807.0833333333333</v>
          </cell>
          <cell r="BA147">
            <v>1809.4166666666667</v>
          </cell>
          <cell r="BB147">
            <v>1811.5</v>
          </cell>
          <cell r="BC147">
            <v>1813.4166666666667</v>
          </cell>
          <cell r="BD147">
            <v>1814.8181818181818</v>
          </cell>
          <cell r="BE147">
            <v>1816.1</v>
          </cell>
          <cell r="BF147">
            <v>1817.7777777777778</v>
          </cell>
          <cell r="BG147">
            <v>1819.875</v>
          </cell>
          <cell r="BH147">
            <v>1821.8571428571429</v>
          </cell>
          <cell r="BI147">
            <v>1823.6666666666667</v>
          </cell>
          <cell r="BJ147">
            <v>1824</v>
          </cell>
        </row>
        <row r="148">
          <cell r="B148">
            <v>128</v>
          </cell>
          <cell r="C148" t="str">
            <v>Módulos</v>
          </cell>
          <cell r="P148">
            <v>7484</v>
          </cell>
          <cell r="Q148">
            <v>8146.416666666667</v>
          </cell>
          <cell r="R148">
            <v>9091.1666666666661</v>
          </cell>
          <cell r="S148">
            <v>10081.25</v>
          </cell>
          <cell r="T148">
            <v>11081.916666666666</v>
          </cell>
          <cell r="U148">
            <v>12085.916666666666</v>
          </cell>
          <cell r="V148">
            <v>13067.75</v>
          </cell>
          <cell r="W148">
            <v>13841.833333333334</v>
          </cell>
          <cell r="X148">
            <v>14832.25</v>
          </cell>
          <cell r="Y148">
            <v>15832.5</v>
          </cell>
          <cell r="Z148">
            <v>16860.916666666668</v>
          </cell>
          <cell r="AA148">
            <v>17245.916666666668</v>
          </cell>
          <cell r="AB148">
            <v>17617.916666666668</v>
          </cell>
          <cell r="AC148">
            <v>18012.666666666668</v>
          </cell>
          <cell r="AD148">
            <v>18393.166666666668</v>
          </cell>
          <cell r="AE148">
            <v>18740.083333333332</v>
          </cell>
          <cell r="AF148">
            <v>19118.5</v>
          </cell>
          <cell r="AG148">
            <v>19564.583333333332</v>
          </cell>
          <cell r="AH148">
            <v>19948</v>
          </cell>
          <cell r="AI148">
            <v>20333.5</v>
          </cell>
          <cell r="AJ148">
            <v>20499.083333333332</v>
          </cell>
          <cell r="AK148">
            <v>20669.916666666668</v>
          </cell>
          <cell r="AL148">
            <v>20843.25</v>
          </cell>
          <cell r="AM148">
            <v>21032.166666666668</v>
          </cell>
          <cell r="AN148">
            <v>21319.583333333332</v>
          </cell>
          <cell r="AO148">
            <v>21593.5</v>
          </cell>
          <cell r="AP148">
            <v>21878</v>
          </cell>
          <cell r="AQ148">
            <v>22156.833333333332</v>
          </cell>
          <cell r="AR148">
            <v>22396.75</v>
          </cell>
          <cell r="AS148">
            <v>22560.833333333332</v>
          </cell>
          <cell r="AT148">
            <v>22801</v>
          </cell>
          <cell r="AU148">
            <v>23037.833333333332</v>
          </cell>
          <cell r="AV148">
            <v>23276.416666666668</v>
          </cell>
          <cell r="AW148">
            <v>23495.583333333332</v>
          </cell>
          <cell r="AX148">
            <v>23699.166666666668</v>
          </cell>
          <cell r="AY148">
            <v>23920.333333333332</v>
          </cell>
          <cell r="AZ148">
            <v>24061.666666666668</v>
          </cell>
          <cell r="BA148">
            <v>24207.083333333332</v>
          </cell>
          <cell r="BB148">
            <v>24363.083333333332</v>
          </cell>
          <cell r="BC148">
            <v>24522.333333333332</v>
          </cell>
          <cell r="BD148">
            <v>24598.18181818182</v>
          </cell>
          <cell r="BE148">
            <v>24682.6</v>
          </cell>
          <cell r="BF148">
            <v>24762.555555555555</v>
          </cell>
          <cell r="BG148">
            <v>24851.75</v>
          </cell>
          <cell r="BH148">
            <v>24944.714285714286</v>
          </cell>
          <cell r="BI148">
            <v>25067.333333333332</v>
          </cell>
          <cell r="BJ148">
            <v>25196</v>
          </cell>
        </row>
        <row r="149">
          <cell r="B149">
            <v>129</v>
          </cell>
          <cell r="C149" t="str">
            <v>Comisionistas</v>
          </cell>
          <cell r="P149">
            <v>8.0909090909090917</v>
          </cell>
          <cell r="Q149">
            <v>8.1666666666666661</v>
          </cell>
          <cell r="R149">
            <v>8.3333333333333339</v>
          </cell>
          <cell r="S149">
            <v>8.5</v>
          </cell>
          <cell r="T149">
            <v>8.75</v>
          </cell>
          <cell r="U149">
            <v>9</v>
          </cell>
          <cell r="V149">
            <v>9.25</v>
          </cell>
          <cell r="W149">
            <v>9.3333333333333339</v>
          </cell>
          <cell r="X149">
            <v>9.6666666666666661</v>
          </cell>
          <cell r="Y149">
            <v>10</v>
          </cell>
          <cell r="Z149">
            <v>10.333333333333334</v>
          </cell>
          <cell r="AA149">
            <v>10.666666666666666</v>
          </cell>
          <cell r="AB149">
            <v>11</v>
          </cell>
          <cell r="AC149">
            <v>11.333333333333334</v>
          </cell>
          <cell r="AD149">
            <v>11.666666666666666</v>
          </cell>
          <cell r="AE149">
            <v>12</v>
          </cell>
          <cell r="AF149">
            <v>12.333333333333334</v>
          </cell>
          <cell r="AG149">
            <v>12.666666666666666</v>
          </cell>
          <cell r="AH149">
            <v>13</v>
          </cell>
          <cell r="AI149">
            <v>13.333333333333334</v>
          </cell>
          <cell r="AJ149">
            <v>13.416666666666666</v>
          </cell>
          <cell r="AK149">
            <v>13.5</v>
          </cell>
          <cell r="AL149">
            <v>13.583333333333334</v>
          </cell>
          <cell r="AM149">
            <v>13.75</v>
          </cell>
          <cell r="AN149">
            <v>14</v>
          </cell>
          <cell r="AO149">
            <v>14.25</v>
          </cell>
          <cell r="AP149">
            <v>14.5</v>
          </cell>
          <cell r="AQ149">
            <v>14.75</v>
          </cell>
          <cell r="AR149">
            <v>14.916666666666666</v>
          </cell>
          <cell r="AS149">
            <v>15.083333333333334</v>
          </cell>
          <cell r="AT149">
            <v>15.25</v>
          </cell>
          <cell r="AU149">
            <v>15.416666666666666</v>
          </cell>
          <cell r="AV149">
            <v>15.583333333333334</v>
          </cell>
          <cell r="AW149">
            <v>15.75</v>
          </cell>
          <cell r="AX149">
            <v>15.916666666666666</v>
          </cell>
          <cell r="AY149">
            <v>16.083333333333332</v>
          </cell>
          <cell r="AZ149">
            <v>16.166666666666668</v>
          </cell>
          <cell r="BA149">
            <v>16.333333333333332</v>
          </cell>
          <cell r="BB149">
            <v>16.5</v>
          </cell>
          <cell r="BC149">
            <v>16.666666666666668</v>
          </cell>
          <cell r="BD149">
            <v>16.727272727272727</v>
          </cell>
          <cell r="BE149">
            <v>16.8</v>
          </cell>
          <cell r="BF149">
            <v>16.888888888888889</v>
          </cell>
          <cell r="BG149">
            <v>17</v>
          </cell>
          <cell r="BH149">
            <v>17.142857142857142</v>
          </cell>
          <cell r="BI149">
            <v>17.333333333333332</v>
          </cell>
          <cell r="BJ149">
            <v>17.600000000000001</v>
          </cell>
        </row>
        <row r="151">
          <cell r="B151" t="str">
            <v>Indicadores</v>
          </cell>
        </row>
        <row r="153">
          <cell r="B153" t="str">
            <v>Financieros</v>
          </cell>
        </row>
        <row r="154">
          <cell r="B154">
            <v>130</v>
          </cell>
          <cell r="C154" t="str">
            <v>ROE</v>
          </cell>
          <cell r="P154">
            <v>0</v>
          </cell>
          <cell r="Q154">
            <v>0</v>
          </cell>
          <cell r="R154">
            <v>0</v>
          </cell>
          <cell r="S154">
            <v>0</v>
          </cell>
          <cell r="T154">
            <v>0</v>
          </cell>
          <cell r="U154">
            <v>0</v>
          </cell>
          <cell r="V154">
            <v>0</v>
          </cell>
          <cell r="W154">
            <v>0</v>
          </cell>
          <cell r="X154">
            <v>0</v>
          </cell>
          <cell r="Y154">
            <v>0</v>
          </cell>
          <cell r="Z154">
            <v>0</v>
          </cell>
          <cell r="AA154">
            <v>0</v>
          </cell>
          <cell r="AB154">
            <v>0</v>
          </cell>
          <cell r="AC154">
            <v>0</v>
          </cell>
          <cell r="AD154">
            <v>0</v>
          </cell>
          <cell r="AE154">
            <v>0</v>
          </cell>
          <cell r="AF154">
            <v>0</v>
          </cell>
          <cell r="AG154">
            <v>0</v>
          </cell>
          <cell r="AH154">
            <v>0</v>
          </cell>
          <cell r="AI154">
            <v>0</v>
          </cell>
          <cell r="AJ154">
            <v>0</v>
          </cell>
          <cell r="AK154">
            <v>0</v>
          </cell>
          <cell r="AL154">
            <v>0</v>
          </cell>
          <cell r="AM154">
            <v>0</v>
          </cell>
          <cell r="AN154">
            <v>0</v>
          </cell>
          <cell r="AO154">
            <v>0</v>
          </cell>
          <cell r="AP154">
            <v>0</v>
          </cell>
          <cell r="AQ154">
            <v>0</v>
          </cell>
          <cell r="AR154">
            <v>0</v>
          </cell>
          <cell r="AS154">
            <v>0</v>
          </cell>
          <cell r="AT154">
            <v>0</v>
          </cell>
          <cell r="AU154">
            <v>0</v>
          </cell>
          <cell r="AV154">
            <v>0</v>
          </cell>
          <cell r="AW154">
            <v>0</v>
          </cell>
          <cell r="AX154">
            <v>0</v>
          </cell>
          <cell r="AY154">
            <v>0</v>
          </cell>
          <cell r="AZ154">
            <v>0</v>
          </cell>
          <cell r="BA154">
            <v>0</v>
          </cell>
          <cell r="BB154">
            <v>0</v>
          </cell>
          <cell r="BC154">
            <v>0</v>
          </cell>
          <cell r="BD154">
            <v>0</v>
          </cell>
          <cell r="BE154">
            <v>0</v>
          </cell>
          <cell r="BF154">
            <v>0</v>
          </cell>
          <cell r="BG154">
            <v>0</v>
          </cell>
          <cell r="BH154">
            <v>0</v>
          </cell>
          <cell r="BI154">
            <v>0</v>
          </cell>
          <cell r="BJ154">
            <v>0</v>
          </cell>
        </row>
        <row r="155">
          <cell r="B155">
            <v>131</v>
          </cell>
          <cell r="C155" t="str">
            <v>ROA</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cell r="AF155">
            <v>0</v>
          </cell>
          <cell r="AG155">
            <v>0</v>
          </cell>
          <cell r="AH155">
            <v>0</v>
          </cell>
          <cell r="AI155">
            <v>0</v>
          </cell>
          <cell r="AJ155">
            <v>0</v>
          </cell>
          <cell r="AK155">
            <v>0</v>
          </cell>
          <cell r="AL155">
            <v>0</v>
          </cell>
          <cell r="AM155">
            <v>0</v>
          </cell>
          <cell r="AN155">
            <v>0</v>
          </cell>
          <cell r="AO155">
            <v>0</v>
          </cell>
          <cell r="AP155">
            <v>0</v>
          </cell>
          <cell r="AQ155">
            <v>0</v>
          </cell>
          <cell r="AR155">
            <v>0</v>
          </cell>
          <cell r="AS155">
            <v>0</v>
          </cell>
          <cell r="AT155">
            <v>0</v>
          </cell>
          <cell r="AU155">
            <v>0</v>
          </cell>
          <cell r="AV155">
            <v>0</v>
          </cell>
          <cell r="AW155">
            <v>0</v>
          </cell>
          <cell r="AX155">
            <v>0</v>
          </cell>
          <cell r="AY155">
            <v>0</v>
          </cell>
          <cell r="AZ155">
            <v>0</v>
          </cell>
          <cell r="BA155">
            <v>0</v>
          </cell>
          <cell r="BB155">
            <v>0</v>
          </cell>
          <cell r="BC155">
            <v>0</v>
          </cell>
          <cell r="BD155">
            <v>0</v>
          </cell>
          <cell r="BE155">
            <v>0</v>
          </cell>
          <cell r="BF155">
            <v>0</v>
          </cell>
          <cell r="BG155">
            <v>0</v>
          </cell>
          <cell r="BH155">
            <v>0</v>
          </cell>
          <cell r="BI155">
            <v>0</v>
          </cell>
          <cell r="BJ155">
            <v>0</v>
          </cell>
        </row>
        <row r="156">
          <cell r="B156">
            <v>132</v>
          </cell>
          <cell r="C156" t="str">
            <v>ROAPN</v>
          </cell>
          <cell r="P156">
            <v>0</v>
          </cell>
          <cell r="Q156">
            <v>0</v>
          </cell>
          <cell r="R156">
            <v>0</v>
          </cell>
          <cell r="S156">
            <v>0</v>
          </cell>
          <cell r="T156">
            <v>0</v>
          </cell>
          <cell r="U156">
            <v>0</v>
          </cell>
          <cell r="V156">
            <v>0</v>
          </cell>
          <cell r="W156">
            <v>0</v>
          </cell>
          <cell r="X156">
            <v>0</v>
          </cell>
          <cell r="Y156">
            <v>0</v>
          </cell>
          <cell r="Z156">
            <v>0</v>
          </cell>
          <cell r="AA156">
            <v>0</v>
          </cell>
          <cell r="AB156">
            <v>0</v>
          </cell>
          <cell r="AC156">
            <v>0</v>
          </cell>
          <cell r="AD156">
            <v>0</v>
          </cell>
          <cell r="AE156">
            <v>0</v>
          </cell>
          <cell r="AF156">
            <v>0</v>
          </cell>
          <cell r="AG156">
            <v>0</v>
          </cell>
          <cell r="AH156">
            <v>0</v>
          </cell>
          <cell r="AI156">
            <v>0</v>
          </cell>
          <cell r="AJ156">
            <v>0</v>
          </cell>
          <cell r="AK156">
            <v>0</v>
          </cell>
          <cell r="AL156">
            <v>0</v>
          </cell>
          <cell r="AM156">
            <v>0</v>
          </cell>
          <cell r="AN156">
            <v>0</v>
          </cell>
          <cell r="AO156">
            <v>0</v>
          </cell>
          <cell r="AP156">
            <v>0</v>
          </cell>
          <cell r="AQ156">
            <v>0</v>
          </cell>
          <cell r="AR156">
            <v>0</v>
          </cell>
          <cell r="AS156">
            <v>0</v>
          </cell>
          <cell r="AT156">
            <v>0</v>
          </cell>
          <cell r="AU156">
            <v>0</v>
          </cell>
          <cell r="AV156">
            <v>0</v>
          </cell>
          <cell r="AW156">
            <v>0</v>
          </cell>
          <cell r="AX156">
            <v>0</v>
          </cell>
          <cell r="AY156">
            <v>0</v>
          </cell>
          <cell r="AZ156">
            <v>0</v>
          </cell>
          <cell r="BA156">
            <v>0</v>
          </cell>
          <cell r="BB156">
            <v>0</v>
          </cell>
          <cell r="BC156">
            <v>0</v>
          </cell>
          <cell r="BD156">
            <v>0</v>
          </cell>
          <cell r="BE156">
            <v>0</v>
          </cell>
          <cell r="BF156">
            <v>0</v>
          </cell>
          <cell r="BG156">
            <v>0</v>
          </cell>
          <cell r="BH156">
            <v>0</v>
          </cell>
          <cell r="BI156">
            <v>0</v>
          </cell>
          <cell r="BJ156">
            <v>0</v>
          </cell>
        </row>
        <row r="157">
          <cell r="B157">
            <v>133</v>
          </cell>
          <cell r="C157" t="str">
            <v xml:space="preserve">ICAP </v>
          </cell>
          <cell r="P157">
            <v>0.15620348083333335</v>
          </cell>
          <cell r="Q157">
            <v>0.15629550333333336</v>
          </cell>
          <cell r="R157">
            <v>0.15566925333333334</v>
          </cell>
          <cell r="S157">
            <v>0.15553464666666669</v>
          </cell>
          <cell r="T157">
            <v>0.15486713166666669</v>
          </cell>
          <cell r="U157">
            <v>0.15429216749999999</v>
          </cell>
          <cell r="V157">
            <v>0.15461142916666668</v>
          </cell>
          <cell r="W157">
            <v>0.15489579833333331</v>
          </cell>
          <cell r="X157">
            <v>0.15502300250000001</v>
          </cell>
          <cell r="Y157">
            <v>0.1550568725</v>
          </cell>
          <cell r="Z157">
            <v>0.15522043249999998</v>
          </cell>
          <cell r="AA157">
            <v>0.15522127499999996</v>
          </cell>
          <cell r="AB157">
            <v>0.15587097999999999</v>
          </cell>
          <cell r="AC157">
            <v>0.15664668333333334</v>
          </cell>
          <cell r="AD157">
            <v>0.15782419666666667</v>
          </cell>
          <cell r="AE157">
            <v>0.15861446583333333</v>
          </cell>
          <cell r="AF157">
            <v>0.15936039083333334</v>
          </cell>
          <cell r="AG157">
            <v>0.15990448999999998</v>
          </cell>
          <cell r="AH157">
            <v>0.15969978666666665</v>
          </cell>
          <cell r="AI157">
            <v>0.15934764333333332</v>
          </cell>
          <cell r="AJ157">
            <v>0.15922079416666665</v>
          </cell>
          <cell r="AK157">
            <v>0.15928670333333333</v>
          </cell>
          <cell r="AL157">
            <v>0.15930044666666668</v>
          </cell>
          <cell r="AM157">
            <v>0.15936066916666666</v>
          </cell>
          <cell r="AN157">
            <v>0.15853572833333332</v>
          </cell>
          <cell r="AO157">
            <v>0.15804557249999998</v>
          </cell>
          <cell r="AP157">
            <v>0.15717240583333333</v>
          </cell>
          <cell r="AQ157">
            <v>0.156457285</v>
          </cell>
          <cell r="AR157">
            <v>0.15606987250000001</v>
          </cell>
          <cell r="AS157">
            <v>0.15617437999999997</v>
          </cell>
          <cell r="AT157">
            <v>0.15610520750000001</v>
          </cell>
          <cell r="AU157">
            <v>0.15594743833333335</v>
          </cell>
          <cell r="AV157">
            <v>0.15563299916666665</v>
          </cell>
          <cell r="AW157">
            <v>0.1553408033333333</v>
          </cell>
          <cell r="AX157">
            <v>0.15530435749999999</v>
          </cell>
          <cell r="AY157">
            <v>0.15472667583333333</v>
          </cell>
          <cell r="AZ157">
            <v>0.154614635</v>
          </cell>
          <cell r="BA157">
            <v>0.15407441166666666</v>
          </cell>
          <cell r="BB157">
            <v>0.15338734750000002</v>
          </cell>
          <cell r="BC157">
            <v>0.15276548583333335</v>
          </cell>
          <cell r="BD157">
            <v>0.15257861545454549</v>
          </cell>
          <cell r="BE157">
            <v>0.15214635100000001</v>
          </cell>
          <cell r="BF157">
            <v>0.15168487111111112</v>
          </cell>
          <cell r="BG157">
            <v>0.15159246250000002</v>
          </cell>
          <cell r="BH157">
            <v>0.15133065571428569</v>
          </cell>
          <cell r="BI157">
            <v>0.15071609999999999</v>
          </cell>
          <cell r="BJ157">
            <v>0.14934371399999999</v>
          </cell>
        </row>
        <row r="158">
          <cell r="B158">
            <v>134</v>
          </cell>
          <cell r="C158" t="str">
            <v>ICAP básico</v>
          </cell>
          <cell r="P158">
            <v>0.11482007083333334</v>
          </cell>
          <cell r="Q158">
            <v>0.11396647666666666</v>
          </cell>
          <cell r="R158">
            <v>0.11357595499999999</v>
          </cell>
          <cell r="S158">
            <v>0.11341286416666667</v>
          </cell>
          <cell r="T158">
            <v>0.11327555666666667</v>
          </cell>
          <cell r="U158">
            <v>0.11332515916666668</v>
          </cell>
          <cell r="V158">
            <v>0.11324858333333333</v>
          </cell>
          <cell r="W158">
            <v>0.11338000833333334</v>
          </cell>
          <cell r="X158">
            <v>0.11326222916666666</v>
          </cell>
          <cell r="Y158">
            <v>0.1129077825</v>
          </cell>
          <cell r="Z158">
            <v>0.11289720416666667</v>
          </cell>
          <cell r="AA158">
            <v>0.11264320583333333</v>
          </cell>
          <cell r="AB158">
            <v>0.11330426666666667</v>
          </cell>
          <cell r="AC158">
            <v>0.11393348666666668</v>
          </cell>
          <cell r="AD158">
            <v>0.11480652000000001</v>
          </cell>
          <cell r="AE158">
            <v>0.11540657833333334</v>
          </cell>
          <cell r="AF158">
            <v>0.11545863500000002</v>
          </cell>
          <cell r="AG158">
            <v>0.11543827166666666</v>
          </cell>
          <cell r="AH158">
            <v>0.11560275833333332</v>
          </cell>
          <cell r="AI158">
            <v>0.11552776166666667</v>
          </cell>
          <cell r="AJ158">
            <v>0.11602851749999998</v>
          </cell>
          <cell r="AK158">
            <v>0.11681289166666668</v>
          </cell>
          <cell r="AL158">
            <v>0.11750168583333333</v>
          </cell>
          <cell r="AM158">
            <v>0.11823600166666666</v>
          </cell>
          <cell r="AN158">
            <v>0.11778978750000001</v>
          </cell>
          <cell r="AO158">
            <v>0.11786432916666667</v>
          </cell>
          <cell r="AP158">
            <v>0.11766303416666668</v>
          </cell>
          <cell r="AQ158">
            <v>0.11758284500000001</v>
          </cell>
          <cell r="AR158">
            <v>0.11781697583333335</v>
          </cell>
          <cell r="AS158">
            <v>0.11831387833333333</v>
          </cell>
          <cell r="AT158">
            <v>0.11868394833333333</v>
          </cell>
          <cell r="AU158">
            <v>0.11899779749999999</v>
          </cell>
          <cell r="AV158">
            <v>0.11914350583333333</v>
          </cell>
          <cell r="AW158">
            <v>0.11920606416666667</v>
          </cell>
          <cell r="AX158">
            <v>0.11937075916666669</v>
          </cell>
          <cell r="AY158">
            <v>0.11911616250000001</v>
          </cell>
          <cell r="AZ158">
            <v>0.11933175416666668</v>
          </cell>
          <cell r="BA158">
            <v>0.11918286333333333</v>
          </cell>
          <cell r="BB158">
            <v>0.11889948083333333</v>
          </cell>
          <cell r="BC158">
            <v>0.11867725000000001</v>
          </cell>
          <cell r="BD158">
            <v>0.11862666272727274</v>
          </cell>
          <cell r="BE158">
            <v>0.11835456799999999</v>
          </cell>
          <cell r="BF158">
            <v>0.11802912777777778</v>
          </cell>
          <cell r="BG158">
            <v>0.11807244375000001</v>
          </cell>
          <cell r="BH158">
            <v>0.11802067000000001</v>
          </cell>
          <cell r="BI158">
            <v>0.11765841666666665</v>
          </cell>
          <cell r="BJ158">
            <v>0.11695081199999999</v>
          </cell>
        </row>
        <row r="159">
          <cell r="B159">
            <v>135</v>
          </cell>
          <cell r="C159" t="str">
            <v>Composición del Capital</v>
          </cell>
          <cell r="P159">
            <v>0</v>
          </cell>
          <cell r="Q159">
            <v>0</v>
          </cell>
          <cell r="R159">
            <v>0</v>
          </cell>
          <cell r="S159">
            <v>0</v>
          </cell>
          <cell r="T159">
            <v>0</v>
          </cell>
          <cell r="U159">
            <v>0</v>
          </cell>
          <cell r="V159">
            <v>0</v>
          </cell>
          <cell r="W159">
            <v>0</v>
          </cell>
          <cell r="X159">
            <v>0</v>
          </cell>
          <cell r="Y159">
            <v>0</v>
          </cell>
          <cell r="Z159">
            <v>0</v>
          </cell>
          <cell r="AA159">
            <v>0</v>
          </cell>
          <cell r="AB159">
            <v>5.5056875712331733E-2</v>
          </cell>
          <cell r="AC159">
            <v>0.10934552575334444</v>
          </cell>
          <cell r="AD159">
            <v>0.16400353216065183</v>
          </cell>
          <cell r="AE159">
            <v>0.21896137543964511</v>
          </cell>
          <cell r="AF159">
            <v>0.27321438754786015</v>
          </cell>
          <cell r="AG159">
            <v>0.32832643014930546</v>
          </cell>
          <cell r="AH159">
            <v>0.38368609067288334</v>
          </cell>
          <cell r="AI159">
            <v>0.438457778029745</v>
          </cell>
          <cell r="AJ159">
            <v>0.49367452599973721</v>
          </cell>
          <cell r="AK159">
            <v>0.54979072565564624</v>
          </cell>
          <cell r="AL159">
            <v>0.60605554615886326</v>
          </cell>
          <cell r="AM159">
            <v>0.6617392184994918</v>
          </cell>
          <cell r="AN159">
            <v>0.66424533577279254</v>
          </cell>
          <cell r="AO159">
            <v>0.66758441021737314</v>
          </cell>
          <cell r="AP159">
            <v>0.67096187542702379</v>
          </cell>
          <cell r="AQ159">
            <v>0.67433923406379181</v>
          </cell>
          <cell r="AR159">
            <v>0.67834522109638196</v>
          </cell>
          <cell r="AS159">
            <v>0.68184411216821506</v>
          </cell>
          <cell r="AT159">
            <v>0.68534215956241951</v>
          </cell>
          <cell r="AU159">
            <v>0.68898632401129645</v>
          </cell>
          <cell r="AV159">
            <v>0.69222236894701128</v>
          </cell>
          <cell r="AW159">
            <v>0.69492386146980811</v>
          </cell>
          <cell r="AX159">
            <v>0.69708955373831538</v>
          </cell>
          <cell r="AY159">
            <v>0.69915787084112468</v>
          </cell>
          <cell r="AZ159">
            <v>0.70206029782299284</v>
          </cell>
          <cell r="BA159">
            <v>0.70471557152279496</v>
          </cell>
          <cell r="BB159">
            <v>0.70720262967630054</v>
          </cell>
          <cell r="BC159">
            <v>0.70975478321321239</v>
          </cell>
          <cell r="BD159">
            <v>0.71072267353353524</v>
          </cell>
          <cell r="BE159">
            <v>0.71146182047895468</v>
          </cell>
          <cell r="BF159">
            <v>0.71203618997512896</v>
          </cell>
          <cell r="BG159">
            <v>0.71341693601341194</v>
          </cell>
          <cell r="BH159">
            <v>0.71512885331983067</v>
          </cell>
          <cell r="BI159">
            <v>0.71668161118239049</v>
          </cell>
          <cell r="BJ159">
            <v>0.71978470276673023</v>
          </cell>
        </row>
        <row r="160">
          <cell r="B160">
            <v>136</v>
          </cell>
          <cell r="C160" t="str">
            <v>Riesgo de tasa en balance</v>
          </cell>
          <cell r="P160">
            <v>0.22696106176933886</v>
          </cell>
          <cell r="Q160">
            <v>0.23188979516671046</v>
          </cell>
          <cell r="R160">
            <v>0.2326367349000068</v>
          </cell>
          <cell r="S160">
            <v>0.23291288295399393</v>
          </cell>
          <cell r="T160">
            <v>0.23155956592380711</v>
          </cell>
          <cell r="U160">
            <v>0.22714260344492346</v>
          </cell>
          <cell r="V160">
            <v>0.22352907426437044</v>
          </cell>
          <cell r="W160">
            <v>0.22023140621666895</v>
          </cell>
          <cell r="X160">
            <v>0.21777395330543095</v>
          </cell>
          <cell r="Y160">
            <v>0.21670758678881361</v>
          </cell>
          <cell r="Z160">
            <v>0.21716725045156596</v>
          </cell>
          <cell r="AA160">
            <v>0.21786458886475077</v>
          </cell>
          <cell r="AB160">
            <v>0.21637598765133756</v>
          </cell>
          <cell r="AC160">
            <v>0.21518203740925845</v>
          </cell>
          <cell r="AD160">
            <v>0.21488479708024166</v>
          </cell>
          <cell r="AE160">
            <v>0.21375851172174906</v>
          </cell>
          <cell r="AF160">
            <v>0.21537913512218579</v>
          </cell>
          <cell r="AG160">
            <v>0.2202224786841401</v>
          </cell>
          <cell r="AH160">
            <v>0.22349540198401729</v>
          </cell>
          <cell r="AI160">
            <v>0.22497258498875158</v>
          </cell>
          <cell r="AJ160">
            <v>0.22602599861509362</v>
          </cell>
          <cell r="AK160">
            <v>0.22463848662548203</v>
          </cell>
          <cell r="AL160">
            <v>0.22224841076577986</v>
          </cell>
          <cell r="AM160">
            <v>0.21869708333225632</v>
          </cell>
          <cell r="AN160">
            <v>0.21705184390140406</v>
          </cell>
          <cell r="AO160">
            <v>0.21570991465643299</v>
          </cell>
          <cell r="AP160">
            <v>0.21450379175456283</v>
          </cell>
          <cell r="AQ160">
            <v>0.21295151793335979</v>
          </cell>
          <cell r="AR160">
            <v>0.21078341702837192</v>
          </cell>
          <cell r="AS160">
            <v>0.20719062332012683</v>
          </cell>
          <cell r="AT160">
            <v>0.20383454780119092</v>
          </cell>
          <cell r="AU160">
            <v>0.20166778848302166</v>
          </cell>
          <cell r="AV160">
            <v>0.20014619148616228</v>
          </cell>
          <cell r="AW160">
            <v>0.19825140788932882</v>
          </cell>
          <cell r="AX160">
            <v>0.19620172356928037</v>
          </cell>
          <cell r="AY160">
            <v>0.19607506827700469</v>
          </cell>
          <cell r="AZ160">
            <v>0.19390511780132705</v>
          </cell>
          <cell r="BA160">
            <v>0.19272618732593769</v>
          </cell>
          <cell r="BB160">
            <v>0.19077712166433705</v>
          </cell>
          <cell r="BC160">
            <v>0.18998523375717211</v>
          </cell>
          <cell r="BD160">
            <v>0.18860858631569288</v>
          </cell>
          <cell r="BE160">
            <v>0.18756038267320727</v>
          </cell>
          <cell r="BF160">
            <v>0.1861676902530634</v>
          </cell>
          <cell r="BG160">
            <v>0.18478894548944072</v>
          </cell>
          <cell r="BH160">
            <v>0.18245919739483238</v>
          </cell>
          <cell r="BI160">
            <v>0.18141169824895012</v>
          </cell>
          <cell r="BJ160">
            <v>0.18136282283784314</v>
          </cell>
        </row>
        <row r="161">
          <cell r="B161">
            <v>270</v>
          </cell>
          <cell r="C161" t="str">
            <v>Riesgo de contraparte derivados</v>
          </cell>
          <cell r="P161">
            <v>1.5755622924853677E-2</v>
          </cell>
          <cell r="Q161">
            <v>1.6271703022591205E-2</v>
          </cell>
          <cell r="R161">
            <v>1.6761558885646205E-2</v>
          </cell>
          <cell r="S161">
            <v>1.7243726075854129E-2</v>
          </cell>
          <cell r="T161">
            <v>1.8099235094889497E-2</v>
          </cell>
          <cell r="U161">
            <v>1.8633213016113797E-2</v>
          </cell>
          <cell r="V161">
            <v>1.860716268960631E-2</v>
          </cell>
          <cell r="W161">
            <v>1.8177375538441187E-2</v>
          </cell>
          <cell r="X161">
            <v>1.7358400128433035E-2</v>
          </cell>
          <cell r="Y161">
            <v>1.6825253205937005E-2</v>
          </cell>
          <cell r="Z161">
            <v>1.6245423384896443E-2</v>
          </cell>
          <cell r="AA161">
            <v>1.5683005019850565E-2</v>
          </cell>
          <cell r="AB161">
            <v>1.5186787477761527E-2</v>
          </cell>
          <cell r="AC161">
            <v>1.4803626851765556E-2</v>
          </cell>
          <cell r="AD161">
            <v>1.4554752745709313E-2</v>
          </cell>
          <cell r="AE161">
            <v>1.4261461505261842E-2</v>
          </cell>
          <cell r="AF161">
            <v>1.3375279827165999E-2</v>
          </cell>
          <cell r="AG161">
            <v>1.2701638508454689E-2</v>
          </cell>
          <cell r="AH161">
            <v>1.2230752848334164E-2</v>
          </cell>
          <cell r="AI161">
            <v>1.1908966164306546E-2</v>
          </cell>
          <cell r="AJ161">
            <v>1.1650575433740665E-2</v>
          </cell>
          <cell r="AK161">
            <v>1.1422089701075311E-2</v>
          </cell>
          <cell r="AL161">
            <v>1.1083199459109502E-2</v>
          </cell>
          <cell r="AM161">
            <v>1.0695548115821877E-2</v>
          </cell>
          <cell r="AN161">
            <v>1.0464432082769306E-2</v>
          </cell>
          <cell r="AO161">
            <v>1.0184480232830695E-2</v>
          </cell>
          <cell r="AP161">
            <v>9.8620934477589278E-3</v>
          </cell>
          <cell r="AQ161">
            <v>9.477834472788535E-3</v>
          </cell>
          <cell r="AR161">
            <v>9.2933421780012852E-3</v>
          </cell>
          <cell r="AS161">
            <v>9.1426749005203405E-3</v>
          </cell>
          <cell r="AT161">
            <v>9.1515691813471283E-3</v>
          </cell>
          <cell r="AU161">
            <v>9.1327836120359274E-3</v>
          </cell>
          <cell r="AV161">
            <v>9.0928131315942181E-3</v>
          </cell>
          <cell r="AW161">
            <v>9.102503219977966E-3</v>
          </cell>
          <cell r="AX161">
            <v>9.4003867794789434E-3</v>
          </cell>
          <cell r="AY161">
            <v>9.8709756839092441E-3</v>
          </cell>
          <cell r="AZ161">
            <v>1.0567401837700349E-2</v>
          </cell>
          <cell r="BA161">
            <v>1.1031173410609019E-2</v>
          </cell>
          <cell r="BB161">
            <v>1.156307808282963E-2</v>
          </cell>
          <cell r="BC161">
            <v>1.1959164704490556E-2</v>
          </cell>
          <cell r="BD161">
            <v>1.2214288790765814E-2</v>
          </cell>
          <cell r="BE161">
            <v>1.2438168620842179E-2</v>
          </cell>
          <cell r="BF161">
            <v>1.2758223261855432E-2</v>
          </cell>
          <cell r="BG161">
            <v>1.3135947843251212E-2</v>
          </cell>
          <cell r="BH161">
            <v>1.3626720337088801E-2</v>
          </cell>
          <cell r="BI161">
            <v>1.4231099470553241E-2</v>
          </cell>
          <cell r="BJ161">
            <v>1.4661099656146231E-2</v>
          </cell>
        </row>
        <row r="162">
          <cell r="B162">
            <v>271</v>
          </cell>
          <cell r="C162" t="str">
            <v>Riesgo de contraparte inversiones en valores</v>
          </cell>
          <cell r="P162">
            <v>5.7763554021189661E-3</v>
          </cell>
          <cell r="Q162">
            <v>5.8419279476653865E-3</v>
          </cell>
          <cell r="R162">
            <v>5.8428382626616628E-3</v>
          </cell>
          <cell r="S162">
            <v>5.8229535893875714E-3</v>
          </cell>
          <cell r="T162">
            <v>5.9353783072923572E-3</v>
          </cell>
          <cell r="U162">
            <v>6.218791222004129E-3</v>
          </cell>
          <cell r="V162">
            <v>6.4255635637691247E-3</v>
          </cell>
          <cell r="W162">
            <v>6.4795393981630913E-3</v>
          </cell>
          <cell r="X162">
            <v>6.4891426545012837E-3</v>
          </cell>
          <cell r="Y162">
            <v>6.4786980080541326E-3</v>
          </cell>
          <cell r="Z162">
            <v>6.5065641493187382E-3</v>
          </cell>
          <cell r="AA162">
            <v>6.468235799478886E-3</v>
          </cell>
          <cell r="AB162">
            <v>6.4266198879462362E-3</v>
          </cell>
          <cell r="AC162">
            <v>6.5571006782608743E-3</v>
          </cell>
          <cell r="AD162">
            <v>6.8582898037885661E-3</v>
          </cell>
          <cell r="AE162">
            <v>7.1124841174240103E-3</v>
          </cell>
          <cell r="AF162">
            <v>7.2674290626136839E-3</v>
          </cell>
          <cell r="AG162">
            <v>7.1828574058156675E-3</v>
          </cell>
          <cell r="AH162">
            <v>7.2729814853718733E-3</v>
          </cell>
          <cell r="AI162">
            <v>7.5059980745949897E-3</v>
          </cell>
          <cell r="AJ162">
            <v>7.8346430101102604E-3</v>
          </cell>
          <cell r="AK162">
            <v>8.2771324877968407E-3</v>
          </cell>
          <cell r="AL162">
            <v>8.6558594966965972E-3</v>
          </cell>
          <cell r="AM162">
            <v>9.0396615678166262E-3</v>
          </cell>
          <cell r="AN162">
            <v>9.7453239416097331E-3</v>
          </cell>
          <cell r="AO162">
            <v>1.0266413706946517E-2</v>
          </cell>
          <cell r="AP162">
            <v>1.0605244373302828E-2</v>
          </cell>
          <cell r="AQ162">
            <v>1.1001121297108882E-2</v>
          </cell>
          <cell r="AR162">
            <v>1.1354961346344006E-2</v>
          </cell>
          <cell r="AS162">
            <v>1.1715193930000934E-2</v>
          </cell>
          <cell r="AT162">
            <v>1.2028780796557592E-2</v>
          </cell>
          <cell r="AU162">
            <v>1.213585994784673E-2</v>
          </cell>
          <cell r="AV162">
            <v>1.2166782437700766E-2</v>
          </cell>
          <cell r="AW162">
            <v>1.2198109846482348E-2</v>
          </cell>
          <cell r="AX162">
            <v>1.222879798037216E-2</v>
          </cell>
          <cell r="AY162">
            <v>1.2370128193328847E-2</v>
          </cell>
          <cell r="AZ162">
            <v>1.2216818379500172E-2</v>
          </cell>
          <cell r="BA162">
            <v>1.2146883123807248E-2</v>
          </cell>
          <cell r="BB162">
            <v>1.2149297798608441E-2</v>
          </cell>
          <cell r="BC162">
            <v>1.2076190004236502E-2</v>
          </cell>
          <cell r="BD162">
            <v>1.2019576431714895E-2</v>
          </cell>
          <cell r="BE162">
            <v>1.1967271068197623E-2</v>
          </cell>
          <cell r="BF162">
            <v>1.1945029490650237E-2</v>
          </cell>
          <cell r="BG162">
            <v>1.2092251261733354E-2</v>
          </cell>
          <cell r="BH162">
            <v>1.2281139157476336E-2</v>
          </cell>
          <cell r="BI162">
            <v>1.2419387508716297E-2</v>
          </cell>
          <cell r="BJ162">
            <v>1.2581702590681232E-2</v>
          </cell>
        </row>
        <row r="163">
          <cell r="B163">
            <v>273</v>
          </cell>
          <cell r="C163" t="str">
            <v>Riesgo Operacional</v>
          </cell>
          <cell r="P163">
            <v>9.4192889734904129E-3</v>
          </cell>
          <cell r="Q163">
            <v>9.3662817799848117E-3</v>
          </cell>
          <cell r="R163">
            <v>9.3446010269228174E-3</v>
          </cell>
          <cell r="S163">
            <v>9.3535990077884702E-3</v>
          </cell>
          <cell r="T163">
            <v>9.3545213276798236E-3</v>
          </cell>
          <cell r="U163">
            <v>9.3888598657598053E-3</v>
          </cell>
          <cell r="V163">
            <v>9.4171011841298561E-3</v>
          </cell>
          <cell r="W163">
            <v>9.439170460076916E-3</v>
          </cell>
          <cell r="X163">
            <v>9.4648207823773665E-3</v>
          </cell>
          <cell r="Y163">
            <v>9.4747469191864397E-3</v>
          </cell>
          <cell r="Z163">
            <v>9.48118065591976E-3</v>
          </cell>
          <cell r="AA163">
            <v>9.5074985800623121E-3</v>
          </cell>
          <cell r="AB163">
            <v>9.5325804662283724E-3</v>
          </cell>
          <cell r="AC163">
            <v>9.5461629773278146E-3</v>
          </cell>
          <cell r="AD163">
            <v>9.587047379212902E-3</v>
          </cell>
          <cell r="AE163">
            <v>9.6046206990226621E-3</v>
          </cell>
          <cell r="AF163">
            <v>9.6135018584026493E-3</v>
          </cell>
          <cell r="AG163">
            <v>9.5932726952897441E-3</v>
          </cell>
          <cell r="AH163">
            <v>9.593110252408818E-3</v>
          </cell>
          <cell r="AI163">
            <v>9.6081266043685724E-3</v>
          </cell>
          <cell r="AJ163">
            <v>9.6309899821812959E-3</v>
          </cell>
          <cell r="AK163">
            <v>9.680416741257648E-3</v>
          </cell>
          <cell r="AL163">
            <v>9.7187536849087566E-3</v>
          </cell>
          <cell r="AM163">
            <v>9.7622932579154269E-3</v>
          </cell>
          <cell r="AN163">
            <v>9.8009651105191269E-3</v>
          </cell>
          <cell r="AO163">
            <v>9.848001472048758E-3</v>
          </cell>
          <cell r="AP163">
            <v>9.8691691187188599E-3</v>
          </cell>
          <cell r="AQ163">
            <v>9.8997312562194954E-3</v>
          </cell>
          <cell r="AR163">
            <v>9.9306420742780177E-3</v>
          </cell>
          <cell r="AS163">
            <v>9.9701328954226714E-3</v>
          </cell>
          <cell r="AT163">
            <v>9.9989725652538334E-3</v>
          </cell>
          <cell r="AU163">
            <v>1.0019550198063816E-2</v>
          </cell>
          <cell r="AV163">
            <v>1.0034453608675151E-2</v>
          </cell>
          <cell r="AW163">
            <v>1.0033447758889124E-2</v>
          </cell>
          <cell r="AX163">
            <v>1.0036371431240058E-2</v>
          </cell>
          <cell r="AY163">
            <v>1.0012076561726969E-2</v>
          </cell>
          <cell r="AZ163">
            <v>1.00138323978147E-2</v>
          </cell>
          <cell r="BA163">
            <v>9.9940377677395081E-3</v>
          </cell>
          <cell r="BB163">
            <v>9.9677521057799767E-3</v>
          </cell>
          <cell r="BC163">
            <v>9.942157806109006E-3</v>
          </cell>
          <cell r="BD163">
            <v>9.934138455813259E-3</v>
          </cell>
          <cell r="BE163">
            <v>9.9210053149185323E-3</v>
          </cell>
          <cell r="BF163">
            <v>9.9118542639184039E-3</v>
          </cell>
          <cell r="BG163">
            <v>9.9030859515884685E-3</v>
          </cell>
          <cell r="BH163">
            <v>9.8899379070431954E-3</v>
          </cell>
          <cell r="BI163">
            <v>9.8737593524839632E-3</v>
          </cell>
          <cell r="BJ163">
            <v>9.859250451022504E-3</v>
          </cell>
        </row>
        <row r="164">
          <cell r="B164">
            <v>277</v>
          </cell>
          <cell r="C164" t="str">
            <v>CCL</v>
          </cell>
          <cell r="P164">
            <v>277</v>
          </cell>
          <cell r="Q164">
            <v>277</v>
          </cell>
          <cell r="R164">
            <v>277</v>
          </cell>
          <cell r="S164">
            <v>277</v>
          </cell>
          <cell r="T164">
            <v>277</v>
          </cell>
          <cell r="U164">
            <v>277</v>
          </cell>
          <cell r="V164">
            <v>277</v>
          </cell>
          <cell r="W164">
            <v>277</v>
          </cell>
          <cell r="X164">
            <v>277</v>
          </cell>
          <cell r="Y164">
            <v>277</v>
          </cell>
          <cell r="Z164">
            <v>277</v>
          </cell>
          <cell r="AA164">
            <v>277</v>
          </cell>
          <cell r="AB164">
            <v>277</v>
          </cell>
          <cell r="AC164">
            <v>277</v>
          </cell>
          <cell r="AD164">
            <v>277</v>
          </cell>
          <cell r="AE164">
            <v>277</v>
          </cell>
          <cell r="AF164">
            <v>277</v>
          </cell>
          <cell r="AG164">
            <v>277</v>
          </cell>
          <cell r="AH164">
            <v>277</v>
          </cell>
          <cell r="AI164">
            <v>277</v>
          </cell>
          <cell r="AJ164">
            <v>277</v>
          </cell>
          <cell r="AK164">
            <v>277</v>
          </cell>
          <cell r="AL164">
            <v>277</v>
          </cell>
          <cell r="AM164">
            <v>277</v>
          </cell>
          <cell r="AN164">
            <v>1.1754</v>
          </cell>
          <cell r="AO164">
            <v>1.165</v>
          </cell>
          <cell r="AP164">
            <v>1.1463333333333334</v>
          </cell>
          <cell r="AQ164">
            <v>1.194625</v>
          </cell>
          <cell r="AR164">
            <v>1.24814</v>
          </cell>
          <cell r="AS164">
            <v>1.2523833333333334</v>
          </cell>
          <cell r="AT164">
            <v>1.2644142857142859</v>
          </cell>
          <cell r="AU164">
            <v>1.2617375000000002</v>
          </cell>
          <cell r="AV164">
            <v>1.2406888888888892</v>
          </cell>
          <cell r="AW164">
            <v>1.2322700000000002</v>
          </cell>
          <cell r="AX164">
            <v>1.222918181818182</v>
          </cell>
          <cell r="AY164">
            <v>1.2058916666666668</v>
          </cell>
          <cell r="AZ164">
            <v>1.1896083333333334</v>
          </cell>
          <cell r="BA164">
            <v>1.189225</v>
          </cell>
          <cell r="BB164">
            <v>1.1907750000000001</v>
          </cell>
          <cell r="BC164">
            <v>1.1687749999999999</v>
          </cell>
          <cell r="BD164">
            <v>1.0469250000000001</v>
          </cell>
          <cell r="BE164">
            <v>0.9407916666666668</v>
          </cell>
          <cell r="BF164">
            <v>0.82940833333333341</v>
          </cell>
          <cell r="BG164">
            <v>0.72582500000000005</v>
          </cell>
          <cell r="BH164">
            <v>0.63646666666666663</v>
          </cell>
          <cell r="BI164">
            <v>0.54009166666666664</v>
          </cell>
          <cell r="BJ164">
            <v>0.44597500000000001</v>
          </cell>
        </row>
        <row r="165">
          <cell r="B165">
            <v>137</v>
          </cell>
          <cell r="C165" t="str">
            <v>Apalancamiento (Pasivo/Capital)</v>
          </cell>
          <cell r="P165">
            <v>9.2855661173959358</v>
          </cell>
          <cell r="Q165">
            <v>9.3379303701666014</v>
          </cell>
          <cell r="R165">
            <v>9.3753934061823951</v>
          </cell>
          <cell r="S165">
            <v>9.3907276796739314</v>
          </cell>
          <cell r="T165">
            <v>9.4612401528036578</v>
          </cell>
          <cell r="U165">
            <v>9.5247202361794354</v>
          </cell>
          <cell r="V165">
            <v>9.5981108709979104</v>
          </cell>
          <cell r="W165">
            <v>9.6166948675391701</v>
          </cell>
          <cell r="X165">
            <v>9.6816374306792987</v>
          </cell>
          <cell r="Y165">
            <v>9.7598809778805329</v>
          </cell>
          <cell r="Z165">
            <v>9.7521601931226893</v>
          </cell>
          <cell r="AA165">
            <v>9.7688476706196941</v>
          </cell>
          <cell r="AB165">
            <v>9.7277658844065105</v>
          </cell>
          <cell r="AC165">
            <v>9.6681800896565608</v>
          </cell>
          <cell r="AD165">
            <v>9.5770961920892024</v>
          </cell>
          <cell r="AE165">
            <v>9.5015678085487387</v>
          </cell>
          <cell r="AF165">
            <v>9.4380436205920706</v>
          </cell>
          <cell r="AG165">
            <v>9.383825737234778</v>
          </cell>
          <cell r="AH165">
            <v>9.3295017778422658</v>
          </cell>
          <cell r="AI165">
            <v>9.3610437318206916</v>
          </cell>
          <cell r="AJ165">
            <v>9.3008694188748411</v>
          </cell>
          <cell r="AK165">
            <v>9.257458111915831</v>
          </cell>
          <cell r="AL165">
            <v>9.2315789500862646</v>
          </cell>
          <cell r="AM165">
            <v>9.2416455641567126</v>
          </cell>
          <cell r="AN165">
            <v>9.3331265991793675</v>
          </cell>
          <cell r="AO165">
            <v>9.3991352582355017</v>
          </cell>
          <cell r="AP165">
            <v>9.5067036139699237</v>
          </cell>
          <cell r="AQ165">
            <v>9.6348325794025449</v>
          </cell>
          <cell r="AR165">
            <v>9.7168775807941952</v>
          </cell>
          <cell r="AS165">
            <v>9.7710656525101722</v>
          </cell>
          <cell r="AT165">
            <v>9.8153151303820518</v>
          </cell>
          <cell r="AU165">
            <v>9.8077441235085239</v>
          </cell>
          <cell r="AV165">
            <v>9.8619951211001151</v>
          </cell>
          <cell r="AW165">
            <v>9.9202442020215358</v>
          </cell>
          <cell r="AX165">
            <v>9.9797707727195526</v>
          </cell>
          <cell r="AY165">
            <v>9.9950348319277786</v>
          </cell>
          <cell r="AZ165">
            <v>10.020763316948171</v>
          </cell>
          <cell r="BA165">
            <v>10.093473200170413</v>
          </cell>
          <cell r="BB165">
            <v>10.168954316986063</v>
          </cell>
          <cell r="BC165">
            <v>10.007020732630911</v>
          </cell>
          <cell r="BD165">
            <v>10.00701904296875</v>
          </cell>
          <cell r="BE165">
            <v>10.00701904296875</v>
          </cell>
          <cell r="BF165">
            <v>10.00701904296875</v>
          </cell>
          <cell r="BG165">
            <v>10.00701904296875</v>
          </cell>
          <cell r="BH165">
            <v>10.00701904296875</v>
          </cell>
          <cell r="BI165">
            <v>10.00701904296875</v>
          </cell>
          <cell r="BJ165">
            <v>10.00701904296875</v>
          </cell>
        </row>
        <row r="166">
          <cell r="B166">
            <v>138</v>
          </cell>
          <cell r="C166" t="str">
            <v>Total de patrimonio/Activos</v>
          </cell>
          <cell r="P166">
            <v>9.7293382276205209E-2</v>
          </cell>
          <cell r="Q166">
            <v>9.6809862202741639E-2</v>
          </cell>
          <cell r="R166">
            <v>9.6471192397944938E-2</v>
          </cell>
          <cell r="S166">
            <v>9.6334905080141572E-2</v>
          </cell>
          <cell r="T166">
            <v>9.5677052051934011E-2</v>
          </cell>
          <cell r="U166">
            <v>9.5088283016194861E-2</v>
          </cell>
          <cell r="V166">
            <v>9.442651060612002E-2</v>
          </cell>
          <cell r="W166">
            <v>9.4254454570252943E-2</v>
          </cell>
          <cell r="X166">
            <v>9.3687123446996146E-2</v>
          </cell>
          <cell r="Y166">
            <v>9.2976786364471917E-2</v>
          </cell>
          <cell r="Z166">
            <v>9.3041534491695763E-2</v>
          </cell>
          <cell r="AA166">
            <v>9.2895289530958269E-2</v>
          </cell>
          <cell r="AB166">
            <v>9.3303018058732465E-2</v>
          </cell>
          <cell r="AC166">
            <v>9.3857983228404787E-2</v>
          </cell>
          <cell r="AD166">
            <v>9.4736285525291605E-2</v>
          </cell>
          <cell r="AE166">
            <v>9.5457075134168512E-2</v>
          </cell>
          <cell r="AF166">
            <v>9.604477144707442E-2</v>
          </cell>
          <cell r="AG166">
            <v>9.654211242259346E-2</v>
          </cell>
          <cell r="AH166">
            <v>9.7021107126461767E-2</v>
          </cell>
          <cell r="AI166">
            <v>9.6745222297150782E-2</v>
          </cell>
          <cell r="AJ166">
            <v>9.726799900665388E-2</v>
          </cell>
          <cell r="AK166">
            <v>9.7646352699284525E-2</v>
          </cell>
          <cell r="AL166">
            <v>9.7871664895786734E-2</v>
          </cell>
          <cell r="AM166">
            <v>9.7786041211571043E-2</v>
          </cell>
          <cell r="AN166">
            <v>9.6928523566969835E-2</v>
          </cell>
          <cell r="AO166">
            <v>9.6318124022996443E-2</v>
          </cell>
          <cell r="AP166">
            <v>9.5299616728492645E-2</v>
          </cell>
          <cell r="AQ166">
            <v>9.4144960958652102E-2</v>
          </cell>
          <cell r="AR166">
            <v>9.3401244979058398E-2</v>
          </cell>
          <cell r="AS166">
            <v>9.2909873374238033E-2</v>
          </cell>
          <cell r="AT166">
            <v>9.2518979140441882E-2</v>
          </cell>
          <cell r="AU166">
            <v>9.2589688629725331E-2</v>
          </cell>
          <cell r="AV166">
            <v>9.2113739077054169E-2</v>
          </cell>
          <cell r="AW166">
            <v>9.1607864234029196E-2</v>
          </cell>
          <cell r="AX166">
            <v>9.1097622442926074E-2</v>
          </cell>
          <cell r="AY166">
            <v>9.0974329634566337E-2</v>
          </cell>
          <cell r="AZ166">
            <v>9.0765541014426104E-2</v>
          </cell>
          <cell r="BA166">
            <v>9.0164048470757943E-2</v>
          </cell>
          <cell r="BB166">
            <v>8.9552721195780616E-2</v>
          </cell>
          <cell r="BC166">
            <v>9.0851105334565738E-2</v>
          </cell>
          <cell r="BD166">
            <v>9.0851068496704102E-2</v>
          </cell>
          <cell r="BE166">
            <v>9.0851068496704102E-2</v>
          </cell>
          <cell r="BF166">
            <v>9.0851068496704102E-2</v>
          </cell>
          <cell r="BG166">
            <v>9.0851068496704102E-2</v>
          </cell>
          <cell r="BH166">
            <v>9.0851068496704102E-2</v>
          </cell>
          <cell r="BI166">
            <v>9.0851068496704102E-2</v>
          </cell>
          <cell r="BJ166">
            <v>9.0851068496704102E-2</v>
          </cell>
        </row>
        <row r="167">
          <cell r="B167">
            <v>139</v>
          </cell>
          <cell r="C167" t="str">
            <v>Total de patrimonio/Captación total</v>
          </cell>
          <cell r="P167">
            <v>0.17372580404126559</v>
          </cell>
          <cell r="Q167">
            <v>0.17317601529283921</v>
          </cell>
          <cell r="R167">
            <v>0.17347276741351003</v>
          </cell>
          <cell r="S167">
            <v>0.17380059785790244</v>
          </cell>
          <cell r="T167">
            <v>0.17361547993896856</v>
          </cell>
          <cell r="U167">
            <v>0.17294783433660008</v>
          </cell>
          <cell r="V167">
            <v>0.17289326550214865</v>
          </cell>
          <cell r="W167">
            <v>0.17381859333740043</v>
          </cell>
          <cell r="X167">
            <v>0.1739830277818655</v>
          </cell>
          <cell r="Y167">
            <v>0.17493813055751153</v>
          </cell>
          <cell r="Z167">
            <v>0.17572964618220621</v>
          </cell>
          <cell r="AA167">
            <v>0.1753108615118707</v>
          </cell>
          <cell r="AB167">
            <v>0.17672727052252504</v>
          </cell>
          <cell r="AC167">
            <v>0.17763225362603008</v>
          </cell>
          <cell r="AD167">
            <v>0.17910211585704219</v>
          </cell>
          <cell r="AE167">
            <v>0.17949689777148861</v>
          </cell>
          <cell r="AF167">
            <v>0.17976562094350401</v>
          </cell>
          <cell r="AG167">
            <v>0.18036707449875333</v>
          </cell>
          <cell r="AH167">
            <v>0.18019111972125343</v>
          </cell>
          <cell r="AI167">
            <v>0.17928357961377786</v>
          </cell>
          <cell r="AJ167">
            <v>0.17980918331265131</v>
          </cell>
          <cell r="AK167">
            <v>0.17971335446095479</v>
          </cell>
          <cell r="AL167">
            <v>0.17960002274537182</v>
          </cell>
          <cell r="AM167">
            <v>0.17967144033280033</v>
          </cell>
          <cell r="AN167">
            <v>0.17785671725805927</v>
          </cell>
          <cell r="AO167">
            <v>0.17712273233479534</v>
          </cell>
          <cell r="AP167">
            <v>0.17589640806234619</v>
          </cell>
          <cell r="AQ167">
            <v>0.17458168524679918</v>
          </cell>
          <cell r="AR167">
            <v>0.17358873640536909</v>
          </cell>
          <cell r="AS167">
            <v>0.17331356488421593</v>
          </cell>
          <cell r="AT167">
            <v>0.17309029734552206</v>
          </cell>
          <cell r="AU167">
            <v>0.17343176420478978</v>
          </cell>
          <cell r="AV167">
            <v>0.1728587903694199</v>
          </cell>
          <cell r="AW167">
            <v>0.17184947701868758</v>
          </cell>
          <cell r="AX167">
            <v>0.170867233182071</v>
          </cell>
          <cell r="AY167">
            <v>0.17124800668886633</v>
          </cell>
          <cell r="AZ167">
            <v>0.17170014309961851</v>
          </cell>
          <cell r="BA167">
            <v>0.17084689771668363</v>
          </cell>
          <cell r="BB167">
            <v>0.16911941598045957</v>
          </cell>
          <cell r="BC167">
            <v>0.16715140473757822</v>
          </cell>
          <cell r="BD167">
            <v>0.16715133190155029</v>
          </cell>
          <cell r="BE167">
            <v>0.16715133190155029</v>
          </cell>
          <cell r="BF167">
            <v>0.16715133190155029</v>
          </cell>
          <cell r="BG167">
            <v>0.16715133190155029</v>
          </cell>
          <cell r="BH167">
            <v>0.16715133190155029</v>
          </cell>
          <cell r="BI167">
            <v>0.16715133190155029</v>
          </cell>
          <cell r="BJ167">
            <v>0.16715133190155029</v>
          </cell>
        </row>
        <row r="168">
          <cell r="B168">
            <v>140</v>
          </cell>
          <cell r="C168" t="str">
            <v>Estructura de Financiamiento (Depósitos de exigibilidad inmediata+ Depósitos a plazo/Cartera Total)</v>
          </cell>
          <cell r="P168">
            <v>0.960499401925754</v>
          </cell>
          <cell r="Q168">
            <v>0.96256523749318301</v>
          </cell>
          <cell r="R168">
            <v>0.96083309938198946</v>
          </cell>
          <cell r="S168">
            <v>0.95856709376969429</v>
          </cell>
          <cell r="T168">
            <v>0.95652942338354141</v>
          </cell>
          <cell r="U168">
            <v>0.95552269361995845</v>
          </cell>
          <cell r="V168">
            <v>0.95050444126955647</v>
          </cell>
          <cell r="W168">
            <v>0.94341355452247688</v>
          </cell>
          <cell r="X168">
            <v>0.93765643971843338</v>
          </cell>
          <cell r="Y168">
            <v>0.92606416606223496</v>
          </cell>
          <cell r="Z168">
            <v>0.92046437551497962</v>
          </cell>
          <cell r="AA168">
            <v>0.91921793863673351</v>
          </cell>
          <cell r="AB168">
            <v>0.91572534132805272</v>
          </cell>
          <cell r="AC168">
            <v>0.91500961614345799</v>
          </cell>
          <cell r="AD168">
            <v>0.91257469818965264</v>
          </cell>
          <cell r="AE168">
            <v>0.91415051783348422</v>
          </cell>
          <cell r="AF168">
            <v>0.91709610815781373</v>
          </cell>
          <cell r="AG168">
            <v>0.91652485965327957</v>
          </cell>
          <cell r="AH168">
            <v>0.91701467748444887</v>
          </cell>
          <cell r="AI168">
            <v>0.91816870695140562</v>
          </cell>
          <cell r="AJ168">
            <v>0.91948488897146063</v>
          </cell>
          <cell r="AK168">
            <v>0.92255026965293185</v>
          </cell>
          <cell r="AL168">
            <v>0.92394368335792942</v>
          </cell>
          <cell r="AM168">
            <v>0.92273525741692752</v>
          </cell>
          <cell r="AN168">
            <v>0.9230526856227993</v>
          </cell>
          <cell r="AO168">
            <v>0.92237348839029176</v>
          </cell>
          <cell r="AP168">
            <v>0.92282000269615816</v>
          </cell>
          <cell r="AQ168">
            <v>0.92321533410911361</v>
          </cell>
          <cell r="AR168">
            <v>0.92440501584817991</v>
          </cell>
          <cell r="AS168">
            <v>0.92242698029153791</v>
          </cell>
          <cell r="AT168">
            <v>0.92266628577350374</v>
          </cell>
          <cell r="AU168">
            <v>0.92358065571952908</v>
          </cell>
          <cell r="AV168">
            <v>0.92269278820441847</v>
          </cell>
          <cell r="AW168">
            <v>0.92366172588551543</v>
          </cell>
          <cell r="AX168">
            <v>0.92408509140864703</v>
          </cell>
          <cell r="AY168">
            <v>0.924895275378535</v>
          </cell>
          <cell r="AZ168">
            <v>0.92731941431730514</v>
          </cell>
          <cell r="BA168">
            <v>0.93033362617823645</v>
          </cell>
          <cell r="BB168">
            <v>0.93600184174265777</v>
          </cell>
          <cell r="BC168">
            <v>0.9378027504547044</v>
          </cell>
          <cell r="BD168">
            <v>0.93780231475830078</v>
          </cell>
          <cell r="BE168">
            <v>0.93780231475830078</v>
          </cell>
          <cell r="BF168">
            <v>0.93780231475830078</v>
          </cell>
          <cell r="BG168">
            <v>0.93780231475830078</v>
          </cell>
          <cell r="BH168">
            <v>0.93780231475830078</v>
          </cell>
          <cell r="BI168">
            <v>0.93780231475830078</v>
          </cell>
          <cell r="BJ168">
            <v>0.93780231475830078</v>
          </cell>
        </row>
        <row r="169">
          <cell r="B169">
            <v>141</v>
          </cell>
          <cell r="C169" t="str">
            <v xml:space="preserve">Eficiencia Operativa </v>
          </cell>
          <cell r="P169">
            <v>0.46185887832611922</v>
          </cell>
          <cell r="Q169">
            <v>0.46260294630033905</v>
          </cell>
          <cell r="R169">
            <v>0.46315078342729871</v>
          </cell>
          <cell r="S169">
            <v>0.46298285467627703</v>
          </cell>
          <cell r="T169">
            <v>0.46292880988251994</v>
          </cell>
          <cell r="U169">
            <v>0.4632505390527431</v>
          </cell>
          <cell r="V169">
            <v>0.46377087336799833</v>
          </cell>
          <cell r="W169">
            <v>0.46432391304158066</v>
          </cell>
          <cell r="X169">
            <v>0.4648837363860413</v>
          </cell>
          <cell r="Y169">
            <v>0.4651860951394764</v>
          </cell>
          <cell r="Z169">
            <v>0.46559262586906613</v>
          </cell>
          <cell r="AA169">
            <v>0.46625930726117387</v>
          </cell>
          <cell r="AB169">
            <v>0.46705416217515866</v>
          </cell>
          <cell r="AC169">
            <v>0.46768544622262809</v>
          </cell>
          <cell r="AD169">
            <v>0.46826831650767192</v>
          </cell>
          <cell r="AE169">
            <v>0.468997645064331</v>
          </cell>
          <cell r="AF169">
            <v>0.46952616206496889</v>
          </cell>
          <cell r="AG169">
            <v>0.46982663162248067</v>
          </cell>
          <cell r="AH169">
            <v>0.46991098860484887</v>
          </cell>
          <cell r="AI169">
            <v>0.46968890960341664</v>
          </cell>
          <cell r="AJ169">
            <v>0.46926809009679138</v>
          </cell>
          <cell r="AK169">
            <v>0.46911608223351325</v>
          </cell>
          <cell r="AL169">
            <v>0.46865622497125448</v>
          </cell>
          <cell r="AM169">
            <v>0.46726003387549858</v>
          </cell>
          <cell r="AN169">
            <v>0.46595935659335086</v>
          </cell>
          <cell r="AO169">
            <v>0.46458856476880522</v>
          </cell>
          <cell r="AP169">
            <v>0.46307471688454432</v>
          </cell>
          <cell r="AQ169">
            <v>0.46144400321155254</v>
          </cell>
          <cell r="AR169">
            <v>0.46008815449680762</v>
          </cell>
          <cell r="AS169">
            <v>0.45874068387470168</v>
          </cell>
          <cell r="AT169">
            <v>0.45723560510471883</v>
          </cell>
          <cell r="AU169">
            <v>0.45586747580057208</v>
          </cell>
          <cell r="AV169">
            <v>0.45456507048211553</v>
          </cell>
          <cell r="AW169">
            <v>0.45273661723974978</v>
          </cell>
          <cell r="AX169">
            <v>0.45075151155858023</v>
          </cell>
          <cell r="AY169">
            <v>0.4505714498549111</v>
          </cell>
          <cell r="AZ169">
            <v>0.45078583207892525</v>
          </cell>
          <cell r="BA169">
            <v>0.45117663765344057</v>
          </cell>
          <cell r="BB169">
            <v>0.45144371873889905</v>
          </cell>
          <cell r="BC169">
            <v>0.45272040013902126</v>
          </cell>
          <cell r="BD169">
            <v>0.45271455923000425</v>
          </cell>
          <cell r="BE169">
            <v>0.45275649794013173</v>
          </cell>
          <cell r="BF169">
            <v>0.45308008462146293</v>
          </cell>
          <cell r="BG169">
            <v>0.45357600881293214</v>
          </cell>
          <cell r="BH169">
            <v>0.45427492075181597</v>
          </cell>
          <cell r="BI169">
            <v>0.45596377576834085</v>
          </cell>
          <cell r="BJ169">
            <v>0.45909285535324429</v>
          </cell>
        </row>
        <row r="170">
          <cell r="B170">
            <v>272</v>
          </cell>
          <cell r="C170" t="str">
            <v>MIN</v>
          </cell>
          <cell r="P170">
            <v>5.4163764430871238E-2</v>
          </cell>
          <cell r="Q170">
            <v>5.6531604807494862E-2</v>
          </cell>
          <cell r="R170">
            <v>5.7317960699025915E-2</v>
          </cell>
          <cell r="S170">
            <v>5.7839090091525922E-2</v>
          </cell>
          <cell r="T170">
            <v>5.8135483017016487E-2</v>
          </cell>
          <cell r="U170">
            <v>5.8346866479400468E-2</v>
          </cell>
          <cell r="V170">
            <v>5.8478284868873506E-2</v>
          </cell>
          <cell r="W170">
            <v>5.8581779511777447E-2</v>
          </cell>
          <cell r="X170">
            <v>5.864850990975011E-2</v>
          </cell>
          <cell r="Y170">
            <v>5.8711129334082991E-2</v>
          </cell>
          <cell r="Z170">
            <v>5.8773220100541271E-2</v>
          </cell>
          <cell r="AA170">
            <v>5.8827324214021627E-2</v>
          </cell>
          <cell r="AB170">
            <v>5.9280818513081819E-2</v>
          </cell>
          <cell r="AC170">
            <v>5.9337821029472826E-2</v>
          </cell>
          <cell r="AD170">
            <v>5.9429771655149045E-2</v>
          </cell>
          <cell r="AE170">
            <v>5.9489403489910934E-2</v>
          </cell>
          <cell r="AF170">
            <v>5.9590817347874615E-2</v>
          </cell>
          <cell r="AG170">
            <v>5.9712333721211784E-2</v>
          </cell>
          <cell r="AH170">
            <v>5.9866061536413474E-2</v>
          </cell>
          <cell r="AI170">
            <v>6.0034908516724002E-2</v>
          </cell>
          <cell r="AJ170">
            <v>6.0261396519852482E-2</v>
          </cell>
          <cell r="AK170">
            <v>6.0492859438152267E-2</v>
          </cell>
          <cell r="AL170">
            <v>6.0727804653352618E-2</v>
          </cell>
          <cell r="AM170">
            <v>6.0958303396213602E-2</v>
          </cell>
          <cell r="AN170">
            <v>6.116941021508162E-2</v>
          </cell>
          <cell r="AO170">
            <v>6.1392717911706467E-2</v>
          </cell>
          <cell r="AP170">
            <v>6.1570929518939971E-2</v>
          </cell>
          <cell r="AQ170">
            <v>6.1711338141159922E-2</v>
          </cell>
          <cell r="AR170">
            <v>6.1783986325751696E-2</v>
          </cell>
          <cell r="AS170">
            <v>6.1815868648367023E-2</v>
          </cell>
          <cell r="AT170">
            <v>6.1838078689796745E-2</v>
          </cell>
          <cell r="AU170">
            <v>6.1835520139778777E-2</v>
          </cell>
          <cell r="AV170">
            <v>6.1764438155544964E-2</v>
          </cell>
          <cell r="AW170">
            <v>6.1673696028409226E-2</v>
          </cell>
          <cell r="AX170">
            <v>6.1561965433350636E-2</v>
          </cell>
          <cell r="AY170">
            <v>6.1428812308809609E-2</v>
          </cell>
          <cell r="AZ170">
            <v>6.1272837683331083E-2</v>
          </cell>
          <cell r="BA170">
            <v>6.1065860208070401E-2</v>
          </cell>
          <cell r="BB170">
            <v>6.0805593581905348E-2</v>
          </cell>
          <cell r="BC170">
            <v>6.0524049287957619E-2</v>
          </cell>
          <cell r="BD170">
            <v>6.0443526565986089E-2</v>
          </cell>
          <cell r="BE170">
            <v>6.0363422408309678E-2</v>
          </cell>
          <cell r="BF170">
            <v>6.0250686066423094E-2</v>
          </cell>
          <cell r="BG170">
            <v>6.0119308927774034E-2</v>
          </cell>
          <cell r="BH170">
            <v>5.9986749443132113E-2</v>
          </cell>
          <cell r="BI170">
            <v>5.9823982075812882E-2</v>
          </cell>
          <cell r="BJ170">
            <v>5.9614237849610431E-2</v>
          </cell>
        </row>
        <row r="171">
          <cell r="B171">
            <v>142</v>
          </cell>
          <cell r="C171" t="str">
            <v>Tasa Activa</v>
          </cell>
          <cell r="P171">
            <v>8.0838804463326933E-2</v>
          </cell>
          <cell r="Q171">
            <v>8.4236942332533205E-2</v>
          </cell>
          <cell r="R171">
            <v>8.5258829932137556E-2</v>
          </cell>
          <cell r="S171">
            <v>8.5879487453735817E-2</v>
          </cell>
          <cell r="T171">
            <v>8.6210706164017825E-2</v>
          </cell>
          <cell r="U171">
            <v>8.6434623291284318E-2</v>
          </cell>
          <cell r="V171">
            <v>8.6565061080905586E-2</v>
          </cell>
          <cell r="W171">
            <v>8.6668790315243271E-2</v>
          </cell>
          <cell r="X171">
            <v>8.6735033622615296E-2</v>
          </cell>
          <cell r="Y171">
            <v>8.6781175800277249E-2</v>
          </cell>
          <cell r="Z171">
            <v>8.6845426987925731E-2</v>
          </cell>
          <cell r="AA171">
            <v>8.6904165916142848E-2</v>
          </cell>
          <cell r="AB171">
            <v>8.7474467198298531E-2</v>
          </cell>
          <cell r="AC171">
            <v>8.7477956835930001E-2</v>
          </cell>
          <cell r="AD171">
            <v>8.7549061689580446E-2</v>
          </cell>
          <cell r="AE171">
            <v>8.7577628137797778E-2</v>
          </cell>
          <cell r="AF171">
            <v>8.7628658098920467E-2</v>
          </cell>
          <cell r="AG171">
            <v>8.7679715414706025E-2</v>
          </cell>
          <cell r="AH171">
            <v>8.7746065085845495E-2</v>
          </cell>
          <cell r="AI171">
            <v>8.7797775092920527E-2</v>
          </cell>
          <cell r="AJ171">
            <v>8.7876304639214309E-2</v>
          </cell>
          <cell r="AK171">
            <v>8.7926918004033114E-2</v>
          </cell>
          <cell r="AL171">
            <v>8.7916580492901145E-2</v>
          </cell>
          <cell r="AM171">
            <v>8.7853031733820919E-2</v>
          </cell>
          <cell r="AN171">
            <v>8.7735578364036226E-2</v>
          </cell>
          <cell r="AO171">
            <v>8.7579259039702081E-2</v>
          </cell>
          <cell r="AP171">
            <v>8.7322038101900881E-2</v>
          </cell>
          <cell r="AQ171">
            <v>8.7007217108261481E-2</v>
          </cell>
          <cell r="AR171">
            <v>8.6642778205970758E-2</v>
          </cell>
          <cell r="AS171">
            <v>8.6259910784913116E-2</v>
          </cell>
          <cell r="AT171">
            <v>8.5874609260162146E-2</v>
          </cell>
          <cell r="AU171">
            <v>8.5467727375932001E-2</v>
          </cell>
          <cell r="AV171">
            <v>8.5017793834149258E-2</v>
          </cell>
          <cell r="AW171">
            <v>8.4577197545074798E-2</v>
          </cell>
          <cell r="AX171">
            <v>8.4150157973388318E-2</v>
          </cell>
          <cell r="AY171">
            <v>8.3726114065344734E-2</v>
          </cell>
          <cell r="AZ171">
            <v>8.328670881353363E-2</v>
          </cell>
          <cell r="BA171">
            <v>8.2866824421591948E-2</v>
          </cell>
          <cell r="BB171">
            <v>8.2445808444712596E-2</v>
          </cell>
          <cell r="BC171">
            <v>8.2054177249758109E-2</v>
          </cell>
          <cell r="BD171">
            <v>8.1897768480542518E-2</v>
          </cell>
          <cell r="BE171">
            <v>8.1730296562161603E-2</v>
          </cell>
          <cell r="BF171">
            <v>8.1531411116257849E-2</v>
          </cell>
          <cell r="BG171">
            <v>8.1331233452071883E-2</v>
          </cell>
          <cell r="BH171">
            <v>8.1120247925835873E-2</v>
          </cell>
          <cell r="BI171">
            <v>8.0887512528780681E-2</v>
          </cell>
          <cell r="BJ171">
            <v>8.0617132260419E-2</v>
          </cell>
        </row>
        <row r="172">
          <cell r="B172">
            <v>143</v>
          </cell>
          <cell r="C172" t="str">
            <v>Tasa Pasiva</v>
          </cell>
          <cell r="P172">
            <v>3.7368229525708133E-2</v>
          </cell>
          <cell r="Q172">
            <v>3.8849670465390243E-2</v>
          </cell>
          <cell r="R172">
            <v>3.9230963698439245E-2</v>
          </cell>
          <cell r="S172">
            <v>3.9422976154083231E-2</v>
          </cell>
          <cell r="T172">
            <v>3.9513441218501852E-2</v>
          </cell>
          <cell r="U172">
            <v>3.9563484909540043E-2</v>
          </cell>
          <cell r="V172">
            <v>3.9590348326791105E-2</v>
          </cell>
          <cell r="W172">
            <v>3.9613631519910014E-2</v>
          </cell>
          <cell r="X172">
            <v>3.9641911624353793E-2</v>
          </cell>
          <cell r="Y172">
            <v>3.9650972123216548E-2</v>
          </cell>
          <cell r="Z172">
            <v>3.9684284660128792E-2</v>
          </cell>
          <cell r="AA172">
            <v>3.9715977329014988E-2</v>
          </cell>
          <cell r="AB172">
            <v>3.9939578629186442E-2</v>
          </cell>
          <cell r="AC172">
            <v>3.9924099330458485E-2</v>
          </cell>
          <cell r="AD172">
            <v>3.9944940675237663E-2</v>
          </cell>
          <cell r="AE172">
            <v>3.9952876447309722E-2</v>
          </cell>
          <cell r="AF172">
            <v>3.994140712237456E-2</v>
          </cell>
          <cell r="AG172">
            <v>3.9915428420206074E-2</v>
          </cell>
          <cell r="AH172">
            <v>3.9864624611005761E-2</v>
          </cell>
          <cell r="AI172">
            <v>3.9781359047038063E-2</v>
          </cell>
          <cell r="AJ172">
            <v>3.9650150308081465E-2</v>
          </cell>
          <cell r="AK172">
            <v>3.9485146068842923E-2</v>
          </cell>
          <cell r="AL172">
            <v>3.9230341215015577E-2</v>
          </cell>
          <cell r="AM172">
            <v>3.889979987795654E-2</v>
          </cell>
          <cell r="AN172">
            <v>3.8522693318044275E-2</v>
          </cell>
          <cell r="AO172">
            <v>3.8070446852329361E-2</v>
          </cell>
          <cell r="AP172">
            <v>3.7548365938015478E-2</v>
          </cell>
          <cell r="AQ172">
            <v>3.6980614130943161E-2</v>
          </cell>
          <cell r="AR172">
            <v>3.6421234532556045E-2</v>
          </cell>
          <cell r="AS172">
            <v>3.5645861366680388E-2</v>
          </cell>
          <cell r="AT172">
            <v>3.4655003158964352E-2</v>
          </cell>
          <cell r="AU172">
            <v>3.3440520579467982E-2</v>
          </cell>
          <cell r="AV172">
            <v>3.2041770355145278E-2</v>
          </cell>
          <cell r="AW172">
            <v>3.0441965837713397E-2</v>
          </cell>
          <cell r="AX172">
            <v>2.86742228941083E-2</v>
          </cell>
          <cell r="AY172">
            <v>2.6751618504530391E-2</v>
          </cell>
          <cell r="AZ172">
            <v>2.4640129950681527E-2</v>
          </cell>
          <cell r="BA172">
            <v>2.2389584893916511E-2</v>
          </cell>
          <cell r="BB172">
            <v>1.9985592465420827E-2</v>
          </cell>
          <cell r="BC172">
            <v>1.7430827394811357E-2</v>
          </cell>
          <cell r="BD172">
            <v>1.6013164940129755E-2</v>
          </cell>
          <cell r="BE172">
            <v>1.4594733339322607E-2</v>
          </cell>
          <cell r="BF172">
            <v>1.3188416529547201E-2</v>
          </cell>
          <cell r="BG172">
            <v>1.1811514076968904E-2</v>
          </cell>
          <cell r="BH172">
            <v>1.0426209673599843E-2</v>
          </cell>
          <cell r="BI172">
            <v>9.0714426970437707E-3</v>
          </cell>
          <cell r="BJ172">
            <v>7.7363639444401281E-3</v>
          </cell>
        </row>
        <row r="173">
          <cell r="B173">
            <v>144</v>
          </cell>
          <cell r="C173" t="str">
            <v>Tasa Activa de Cartera</v>
          </cell>
          <cell r="P173">
            <v>0.10909853309545711</v>
          </cell>
          <cell r="Q173">
            <v>0.11413493669886488</v>
          </cell>
          <cell r="R173">
            <v>0.11589889797952307</v>
          </cell>
          <cell r="S173">
            <v>0.11687479878226489</v>
          </cell>
          <cell r="T173">
            <v>0.117467688562679</v>
          </cell>
          <cell r="U173">
            <v>0.11788943755232423</v>
          </cell>
          <cell r="V173">
            <v>0.11818416919514273</v>
          </cell>
          <cell r="W173">
            <v>0.11842258420274437</v>
          </cell>
          <cell r="X173">
            <v>0.1186146452501258</v>
          </cell>
          <cell r="Y173">
            <v>0.11874700175409281</v>
          </cell>
          <cell r="Z173">
            <v>0.11886090995098128</v>
          </cell>
          <cell r="AA173">
            <v>0.11897177325362461</v>
          </cell>
          <cell r="AB173">
            <v>0.11992136360983635</v>
          </cell>
          <cell r="AC173">
            <v>0.12002237368537773</v>
          </cell>
          <cell r="AD173">
            <v>0.12011194387932876</v>
          </cell>
          <cell r="AE173">
            <v>0.12016362026838136</v>
          </cell>
          <cell r="AF173">
            <v>0.12024047485428163</v>
          </cell>
          <cell r="AG173">
            <v>0.12029047365915685</v>
          </cell>
          <cell r="AH173">
            <v>0.1203439350608569</v>
          </cell>
          <cell r="AI173">
            <v>0.12036407971389711</v>
          </cell>
          <cell r="AJ173">
            <v>0.12039868389630252</v>
          </cell>
          <cell r="AK173">
            <v>0.12040476362844103</v>
          </cell>
          <cell r="AL173">
            <v>0.12038361325261554</v>
          </cell>
          <cell r="AM173">
            <v>0.12031322189801791</v>
          </cell>
          <cell r="AN173">
            <v>0.12018066146910501</v>
          </cell>
          <cell r="AO173">
            <v>0.12003799791446206</v>
          </cell>
          <cell r="AP173">
            <v>0.11987832300734008</v>
          </cell>
          <cell r="AQ173">
            <v>0.11972432261220861</v>
          </cell>
          <cell r="AR173">
            <v>0.1195183163575629</v>
          </cell>
          <cell r="AS173">
            <v>0.11850179883706384</v>
          </cell>
          <cell r="AT173">
            <v>0.1166670344123862</v>
          </cell>
          <cell r="AU173">
            <v>0.11403617235797144</v>
          </cell>
          <cell r="AV173">
            <v>0.11054357985893871</v>
          </cell>
          <cell r="AW173">
            <v>0.10627848300110271</v>
          </cell>
          <cell r="AX173">
            <v>0.10121185264951783</v>
          </cell>
          <cell r="AY173">
            <v>9.5367574212847792E-2</v>
          </cell>
          <cell r="AZ173">
            <v>8.874119071439017E-2</v>
          </cell>
          <cell r="BA173">
            <v>8.1320174684769195E-2</v>
          </cell>
          <cell r="BB173">
            <v>7.308784750411669E-2</v>
          </cell>
          <cell r="BC173">
            <v>6.4028083385635065E-2</v>
          </cell>
          <cell r="BD173">
            <v>5.909523390620277E-2</v>
          </cell>
          <cell r="BE173">
            <v>5.4164761505516613E-2</v>
          </cell>
          <cell r="BF173">
            <v>4.9230076919871538E-2</v>
          </cell>
          <cell r="BG173">
            <v>4.4288476479922866E-2</v>
          </cell>
          <cell r="BH173">
            <v>3.9378934001390434E-2</v>
          </cell>
          <cell r="BI173">
            <v>3.447042220471782E-2</v>
          </cell>
          <cell r="BJ173">
            <v>2.9575182007473083E-2</v>
          </cell>
        </row>
        <row r="174">
          <cell r="B174">
            <v>145</v>
          </cell>
          <cell r="C174" t="str">
            <v>Tasa Pasiva de Captación</v>
          </cell>
          <cell r="P174">
            <v>1.9858521536853205E-2</v>
          </cell>
          <cell r="Q174">
            <v>2.0569197979728681E-2</v>
          </cell>
          <cell r="R174">
            <v>2.0770974870846646E-2</v>
          </cell>
          <cell r="S174">
            <v>2.0826922211972271E-2</v>
          </cell>
          <cell r="T174">
            <v>2.0842331921631579E-2</v>
          </cell>
          <cell r="U174">
            <v>2.0828928669195213E-2</v>
          </cell>
          <cell r="V174">
            <v>2.0808303475463499E-2</v>
          </cell>
          <cell r="W174">
            <v>2.0730773763645294E-2</v>
          </cell>
          <cell r="X174">
            <v>2.0651072221546343E-2</v>
          </cell>
          <cell r="Y174">
            <v>2.0583786585983432E-2</v>
          </cell>
          <cell r="Z174">
            <v>2.0524736933289735E-2</v>
          </cell>
          <cell r="AA174">
            <v>2.0465756224818932E-2</v>
          </cell>
          <cell r="AB174">
            <v>2.045980038138865E-2</v>
          </cell>
          <cell r="AC174">
            <v>2.0322417269606312E-2</v>
          </cell>
          <cell r="AD174">
            <v>2.0188015303058134E-2</v>
          </cell>
          <cell r="AE174">
            <v>2.0044401403421581E-2</v>
          </cell>
          <cell r="AF174">
            <v>1.988285153817514E-2</v>
          </cell>
          <cell r="AG174">
            <v>1.9701003050397802E-2</v>
          </cell>
          <cell r="AH174">
            <v>1.9497993085851505E-2</v>
          </cell>
          <cell r="AI174">
            <v>1.9304490178569597E-2</v>
          </cell>
          <cell r="AJ174">
            <v>1.9091054998307943E-2</v>
          </cell>
          <cell r="AK174">
            <v>1.8840621423961403E-2</v>
          </cell>
          <cell r="AL174">
            <v>1.8555987535059642E-2</v>
          </cell>
          <cell r="AM174">
            <v>1.8256948760910493E-2</v>
          </cell>
          <cell r="AN174">
            <v>1.792527232645702E-2</v>
          </cell>
          <cell r="AO174">
            <v>1.7580147860946919E-2</v>
          </cell>
          <cell r="AP174">
            <v>1.7213486360630054E-2</v>
          </cell>
          <cell r="AQ174">
            <v>1.6852744285859807E-2</v>
          </cell>
          <cell r="AR174">
            <v>1.6501461224136062E-2</v>
          </cell>
          <cell r="AS174">
            <v>1.6074965149292974E-2</v>
          </cell>
          <cell r="AT174">
            <v>1.5557718950381418E-2</v>
          </cell>
          <cell r="AU174">
            <v>1.4959249570227528E-2</v>
          </cell>
          <cell r="AV174">
            <v>1.4293110875761612E-2</v>
          </cell>
          <cell r="AW174">
            <v>1.3558475288849714E-2</v>
          </cell>
          <cell r="AX174">
            <v>1.2761394094264347E-2</v>
          </cell>
          <cell r="AY174">
            <v>1.1897989521603513E-2</v>
          </cell>
          <cell r="AZ174">
            <v>1.0971553177217539E-2</v>
          </cell>
          <cell r="BA174">
            <v>9.9797935293237956E-3</v>
          </cell>
          <cell r="BB174">
            <v>8.9147402072916066E-3</v>
          </cell>
          <cell r="BC174">
            <v>7.7691783412926199E-3</v>
          </cell>
          <cell r="BD174">
            <v>7.134560405353171E-3</v>
          </cell>
          <cell r="BE174">
            <v>6.5018386803316619E-3</v>
          </cell>
          <cell r="BF174">
            <v>5.8863231613041755E-3</v>
          </cell>
          <cell r="BG174">
            <v>5.2865637650061637E-3</v>
          </cell>
          <cell r="BH174">
            <v>4.69056239028935E-3</v>
          </cell>
          <cell r="BI174">
            <v>4.1127584668682439E-3</v>
          </cell>
          <cell r="BJ174">
            <v>3.5445782793404454E-3</v>
          </cell>
        </row>
        <row r="175">
          <cell r="B175">
            <v>146</v>
          </cell>
          <cell r="C175" t="str">
            <v xml:space="preserve">Índice de Morosidad (IMOR) </v>
          </cell>
          <cell r="P175">
            <v>3.1635880776914392E-2</v>
          </cell>
          <cell r="Q175">
            <v>3.233701786070118E-2</v>
          </cell>
          <cell r="R175">
            <v>3.296735536334585E-2</v>
          </cell>
          <cell r="S175">
            <v>3.3562162415839016E-2</v>
          </cell>
          <cell r="T175">
            <v>3.4005954009464025E-2</v>
          </cell>
          <cell r="U175">
            <v>3.4257643696457389E-2</v>
          </cell>
          <cell r="V175">
            <v>3.4404399866154213E-2</v>
          </cell>
          <cell r="W175">
            <v>3.4552373427049025E-2</v>
          </cell>
          <cell r="X175">
            <v>3.4544758644189551E-2</v>
          </cell>
          <cell r="Y175">
            <v>3.4181404274854818E-2</v>
          </cell>
          <cell r="Z175">
            <v>3.3824988742704308E-2</v>
          </cell>
          <cell r="AA175">
            <v>3.3936837536387245E-2</v>
          </cell>
          <cell r="AB175">
            <v>3.4122472745209451E-2</v>
          </cell>
          <cell r="AC175">
            <v>3.4270548580480342E-2</v>
          </cell>
          <cell r="AD175">
            <v>3.4384973294962713E-2</v>
          </cell>
          <cell r="AE175">
            <v>3.4483379931277848E-2</v>
          </cell>
          <cell r="AF175">
            <v>3.4706916550197829E-2</v>
          </cell>
          <cell r="AG175">
            <v>3.4700702517113484E-2</v>
          </cell>
          <cell r="AH175">
            <v>3.4780202533372377E-2</v>
          </cell>
          <cell r="AI175">
            <v>3.474836485753368E-2</v>
          </cell>
          <cell r="AJ175">
            <v>3.4820046046020715E-2</v>
          </cell>
          <cell r="AK175">
            <v>3.5014614286863747E-2</v>
          </cell>
          <cell r="AL175">
            <v>3.5026291862104417E-2</v>
          </cell>
          <cell r="AM175">
            <v>3.4930843218918241E-2</v>
          </cell>
          <cell r="AN175">
            <v>3.4646748498994177E-2</v>
          </cell>
          <cell r="AO175">
            <v>3.4320054920784583E-2</v>
          </cell>
          <cell r="AP175">
            <v>3.4015742952485238E-2</v>
          </cell>
          <cell r="AQ175">
            <v>3.3664036233363587E-2</v>
          </cell>
          <cell r="AR175">
            <v>3.3087270431570004E-2</v>
          </cell>
          <cell r="AS175">
            <v>3.296586767053869E-2</v>
          </cell>
          <cell r="AT175">
            <v>3.2664994664000704E-2</v>
          </cell>
          <cell r="AU175">
            <v>3.2394205868050953E-2</v>
          </cell>
          <cell r="AV175">
            <v>3.1957006046248154E-2</v>
          </cell>
          <cell r="AW175">
            <v>3.1375801079395756E-2</v>
          </cell>
          <cell r="AX175">
            <v>3.0954517037026355E-2</v>
          </cell>
          <cell r="AY175">
            <v>3.0831589500252405E-2</v>
          </cell>
          <cell r="AZ175">
            <v>3.0701974396021299E-2</v>
          </cell>
          <cell r="BA175">
            <v>3.0795814588061642E-2</v>
          </cell>
          <cell r="BB175">
            <v>3.0812234695620382E-2</v>
          </cell>
          <cell r="BC175">
            <v>3.0702267558446437E-2</v>
          </cell>
          <cell r="BD175">
            <v>3.0702263116836548E-2</v>
          </cell>
          <cell r="BE175">
            <v>3.0702263116836548E-2</v>
          </cell>
          <cell r="BF175">
            <v>3.0702263116836548E-2</v>
          </cell>
          <cell r="BG175">
            <v>3.0702263116836548E-2</v>
          </cell>
          <cell r="BH175">
            <v>3.0702263116836548E-2</v>
          </cell>
          <cell r="BI175">
            <v>3.0702263116836548E-2</v>
          </cell>
          <cell r="BJ175">
            <v>3.0702263116836548E-2</v>
          </cell>
        </row>
        <row r="176">
          <cell r="B176">
            <v>147</v>
          </cell>
          <cell r="C176" t="str">
            <v>Índice de Morosidad Ajustado (IMORA)</v>
          </cell>
          <cell r="P176">
            <v>5.8840080641227213E-2</v>
          </cell>
          <cell r="Q176">
            <v>5.9206769324874037E-2</v>
          </cell>
          <cell r="R176">
            <v>5.9420109230463626E-2</v>
          </cell>
          <cell r="S176">
            <v>5.972221990090272E-2</v>
          </cell>
          <cell r="T176">
            <v>5.9994447949467421E-2</v>
          </cell>
          <cell r="U176">
            <v>6.0162479808743202E-2</v>
          </cell>
          <cell r="V176">
            <v>6.0348018656752225E-2</v>
          </cell>
          <cell r="W176">
            <v>6.0569739373348835E-2</v>
          </cell>
          <cell r="X176">
            <v>6.064215524543299E-2</v>
          </cell>
          <cell r="Y176">
            <v>6.0766236304749553E-2</v>
          </cell>
          <cell r="Z176">
            <v>6.0886157444471761E-2</v>
          </cell>
          <cell r="AA176">
            <v>6.0797190758909492E-2</v>
          </cell>
          <cell r="AB176">
            <v>6.1087651636412159E-2</v>
          </cell>
          <cell r="AC176">
            <v>6.1335262767986919E-2</v>
          </cell>
          <cell r="AD176">
            <v>6.1676686197684322E-2</v>
          </cell>
          <cell r="AE176">
            <v>6.2107487247563986E-2</v>
          </cell>
          <cell r="AF176">
            <v>6.2743020222576787E-2</v>
          </cell>
          <cell r="AG176">
            <v>6.3253673270052144E-2</v>
          </cell>
          <cell r="AH176">
            <v>6.3882624228342691E-2</v>
          </cell>
          <cell r="AI176">
            <v>6.4369021504457558E-2</v>
          </cell>
          <cell r="AJ176">
            <v>6.512633180756125E-2</v>
          </cell>
          <cell r="AK176">
            <v>6.5716565279932915E-2</v>
          </cell>
          <cell r="AL176">
            <v>6.6164053795477684E-2</v>
          </cell>
          <cell r="AM176">
            <v>6.6619461739229197E-2</v>
          </cell>
          <cell r="AN176">
            <v>6.6897145671756086E-2</v>
          </cell>
          <cell r="AO176">
            <v>6.7115725439311755E-2</v>
          </cell>
          <cell r="AP176">
            <v>6.7199751548921979E-2</v>
          </cell>
          <cell r="AQ176">
            <v>6.7113203051659742E-2</v>
          </cell>
          <cell r="AR176">
            <v>6.6760804042916469E-2</v>
          </cell>
          <cell r="AS176">
            <v>0.14449993107001427</v>
          </cell>
          <cell r="AT176">
            <v>0.22208254246632317</v>
          </cell>
          <cell r="AU176">
            <v>0.2997526631577479</v>
          </cell>
          <cell r="AV176">
            <v>0.37722689600280201</v>
          </cell>
          <cell r="AW176">
            <v>0.45481308204388043</v>
          </cell>
          <cell r="AX176">
            <v>0.53252514612486124</v>
          </cell>
          <cell r="AY176">
            <v>0.6104181917462993</v>
          </cell>
          <cell r="AZ176">
            <v>0.68828004021616751</v>
          </cell>
          <cell r="BA176">
            <v>0.7661827278163269</v>
          </cell>
          <cell r="BB176">
            <v>0.84410337919021572</v>
          </cell>
          <cell r="BC176">
            <v>0.92204008064491338</v>
          </cell>
          <cell r="BD176">
            <v>1</v>
          </cell>
          <cell r="BE176">
            <v>1</v>
          </cell>
          <cell r="BF176">
            <v>1</v>
          </cell>
          <cell r="BG176">
            <v>1</v>
          </cell>
          <cell r="BH176">
            <v>1</v>
          </cell>
          <cell r="BI176">
            <v>1</v>
          </cell>
          <cell r="BJ176">
            <v>1</v>
          </cell>
        </row>
        <row r="177">
          <cell r="B177">
            <v>274</v>
          </cell>
          <cell r="C177" t="str">
            <v>Préstamos interbancarios/Total Activos</v>
          </cell>
          <cell r="P177">
            <v>2.2366831252626201E-2</v>
          </cell>
          <cell r="Q177">
            <v>2.2002963611521122E-2</v>
          </cell>
          <cell r="R177">
            <v>2.0599311279133604E-2</v>
          </cell>
          <cell r="S177">
            <v>2.0087527953949972E-2</v>
          </cell>
          <cell r="T177">
            <v>1.9240917042061791E-2</v>
          </cell>
          <cell r="U177">
            <v>1.8901388239908491E-2</v>
          </cell>
          <cell r="V177">
            <v>1.8460834752895377E-2</v>
          </cell>
          <cell r="W177">
            <v>1.7431114016390973E-2</v>
          </cell>
          <cell r="X177">
            <v>1.698118227977333E-2</v>
          </cell>
          <cell r="Y177">
            <v>1.7081369171870069E-2</v>
          </cell>
          <cell r="Z177">
            <v>1.6946633063346359E-2</v>
          </cell>
          <cell r="AA177">
            <v>1.7197477404499634E-2</v>
          </cell>
          <cell r="AB177">
            <v>1.6151673288019013E-2</v>
          </cell>
          <cell r="AC177">
            <v>1.5705973053905451E-2</v>
          </cell>
          <cell r="AD177">
            <v>1.5263123389027097E-2</v>
          </cell>
          <cell r="AE177">
            <v>1.5221716902602338E-2</v>
          </cell>
          <cell r="AF177">
            <v>1.3778590233800564E-2</v>
          </cell>
          <cell r="AG177">
            <v>1.3555371997453165E-2</v>
          </cell>
          <cell r="AH177">
            <v>1.4952766674209798E-2</v>
          </cell>
          <cell r="AI177">
            <v>1.5419648291670432E-2</v>
          </cell>
          <cell r="AJ177">
            <v>1.4958556748782534E-2</v>
          </cell>
          <cell r="AK177">
            <v>1.4411225156911704E-2</v>
          </cell>
          <cell r="AL177">
            <v>1.4424038773844489E-2</v>
          </cell>
          <cell r="AM177">
            <v>1.4727487200165449E-2</v>
          </cell>
          <cell r="AN177">
            <v>1.6795316158992931E-2</v>
          </cell>
          <cell r="AO177">
            <v>1.7283652249562787E-2</v>
          </cell>
          <cell r="AP177">
            <v>1.8435617202359745E-2</v>
          </cell>
          <cell r="AQ177">
            <v>1.9458392125191345E-2</v>
          </cell>
          <cell r="AR177">
            <v>2.0300010277245116E-2</v>
          </cell>
          <cell r="AS177">
            <v>2.1261520681155693E-2</v>
          </cell>
          <cell r="AT177">
            <v>2.0613665458650784E-2</v>
          </cell>
          <cell r="AU177">
            <v>2.0662442575442842E-2</v>
          </cell>
          <cell r="AV177">
            <v>2.1888364091578887E-2</v>
          </cell>
          <cell r="AW177">
            <v>2.344772200385464E-2</v>
          </cell>
          <cell r="AX177">
            <v>2.517453682189855E-2</v>
          </cell>
          <cell r="AY177">
            <v>2.5554501533752043E-2</v>
          </cell>
          <cell r="AZ177">
            <v>2.3220989476529584E-2</v>
          </cell>
          <cell r="BA177">
            <v>2.5158912383835257E-2</v>
          </cell>
          <cell r="BB177">
            <v>2.5295135028946071E-2</v>
          </cell>
          <cell r="BC177">
            <v>2.6344397891132552E-2</v>
          </cell>
          <cell r="BD177">
            <v>2.6344388723373413E-2</v>
          </cell>
          <cell r="BE177">
            <v>2.6344388723373413E-2</v>
          </cell>
          <cell r="BF177">
            <v>2.6344388723373413E-2</v>
          </cell>
          <cell r="BG177">
            <v>2.6344388723373413E-2</v>
          </cell>
          <cell r="BH177">
            <v>2.6344388723373413E-2</v>
          </cell>
          <cell r="BI177">
            <v>2.6344388723373413E-2</v>
          </cell>
          <cell r="BJ177">
            <v>2.6344388723373413E-2</v>
          </cell>
        </row>
        <row r="178">
          <cell r="B178">
            <v>275</v>
          </cell>
          <cell r="C178" t="str">
            <v>Operaciones discontinuadas/Total Activos</v>
          </cell>
          <cell r="P178">
            <v>0</v>
          </cell>
          <cell r="Q178">
            <v>0</v>
          </cell>
          <cell r="R178">
            <v>0</v>
          </cell>
          <cell r="S178">
            <v>0</v>
          </cell>
          <cell r="T178">
            <v>0</v>
          </cell>
          <cell r="U178">
            <v>0</v>
          </cell>
          <cell r="V178">
            <v>0</v>
          </cell>
          <cell r="W178">
            <v>0</v>
          </cell>
          <cell r="X178">
            <v>0</v>
          </cell>
          <cell r="Y178">
            <v>0</v>
          </cell>
          <cell r="Z178">
            <v>7.445539171312185E-5</v>
          </cell>
          <cell r="AA178">
            <v>1.5959426474841003E-4</v>
          </cell>
          <cell r="AB178">
            <v>1.0098163114587364E-3</v>
          </cell>
          <cell r="AC178">
            <v>1.8601262365019928E-3</v>
          </cell>
          <cell r="AD178">
            <v>2.7278398937974186E-3</v>
          </cell>
          <cell r="AE178">
            <v>3.5703925807896303E-3</v>
          </cell>
          <cell r="AF178">
            <v>4.4224165849025276E-3</v>
          </cell>
          <cell r="AG178">
            <v>5.261428013447947E-3</v>
          </cell>
          <cell r="AH178">
            <v>6.0742790456090783E-3</v>
          </cell>
          <cell r="AI178">
            <v>6.8689518118111477E-3</v>
          </cell>
          <cell r="AJ178">
            <v>7.6841278798171512E-3</v>
          </cell>
          <cell r="AK178">
            <v>8.4839660586980767E-3</v>
          </cell>
          <cell r="AL178">
            <v>9.1192093267220987E-3</v>
          </cell>
          <cell r="AM178">
            <v>9.7280687112657523E-3</v>
          </cell>
          <cell r="AN178">
            <v>8.8778466618060371E-3</v>
          </cell>
          <cell r="AO178">
            <v>8.0275367339981262E-3</v>
          </cell>
          <cell r="AP178">
            <v>7.1598230740280251E-3</v>
          </cell>
          <cell r="AQ178">
            <v>6.3172703844917612E-3</v>
          </cell>
          <cell r="AR178">
            <v>5.4652463777406278E-3</v>
          </cell>
          <cell r="AS178">
            <v>5.0468017627584077E-3</v>
          </cell>
          <cell r="AT178">
            <v>4.5760607004408909E-3</v>
          </cell>
          <cell r="AU178">
            <v>4.0249482011093423E-3</v>
          </cell>
          <cell r="AV178">
            <v>3.3053026242390064E-3</v>
          </cell>
          <cell r="AW178">
            <v>2.4063375496201334E-3</v>
          </cell>
          <cell r="AX178">
            <v>1.3879964884158668E-3</v>
          </cell>
          <cell r="AY178">
            <v>-3.2090417469113633E-11</v>
          </cell>
          <cell r="AZ178">
            <v>-3.1864854509676147E-11</v>
          </cell>
          <cell r="BA178">
            <v>-3.1427856055958528E-11</v>
          </cell>
          <cell r="BB178">
            <v>-3.1093733165946683E-11</v>
          </cell>
          <cell r="BC178">
            <v>-3.1658841175342774E-11</v>
          </cell>
          <cell r="BD178">
            <v>-3.1658814458879192E-11</v>
          </cell>
          <cell r="BE178">
            <v>-3.1658814458879192E-11</v>
          </cell>
          <cell r="BF178">
            <v>-3.1658814458879192E-11</v>
          </cell>
          <cell r="BG178">
            <v>-3.1658814458879192E-11</v>
          </cell>
          <cell r="BH178">
            <v>-3.1658814458879192E-11</v>
          </cell>
          <cell r="BI178">
            <v>-3.1658814458879192E-11</v>
          </cell>
          <cell r="BJ178">
            <v>-3.1658814458879192E-11</v>
          </cell>
        </row>
        <row r="179">
          <cell r="B179">
            <v>276</v>
          </cell>
          <cell r="C179" t="str">
            <v>Otros ingresos de la operación/Total Activos</v>
          </cell>
          <cell r="P179">
            <v>7.0949455847408351E-5</v>
          </cell>
          <cell r="Q179">
            <v>1.4429680291123406E-4</v>
          </cell>
          <cell r="R179">
            <v>2.1829566170695859E-4</v>
          </cell>
          <cell r="S179">
            <v>2.8990703759903234E-4</v>
          </cell>
          <cell r="T179">
            <v>3.5893639165426205E-4</v>
          </cell>
          <cell r="U179">
            <v>4.3750505321549568E-4</v>
          </cell>
          <cell r="V179">
            <v>5.1245007193250684E-4</v>
          </cell>
          <cell r="W179">
            <v>5.8960206809219307E-4</v>
          </cell>
          <cell r="X179">
            <v>6.6370602489886955E-4</v>
          </cell>
          <cell r="Y179">
            <v>7.3089725212415434E-4</v>
          </cell>
          <cell r="Z179">
            <v>7.8281853400848772E-4</v>
          </cell>
          <cell r="AA179">
            <v>8.5441742726060515E-4</v>
          </cell>
          <cell r="AB179">
            <v>8.578572977113578E-4</v>
          </cell>
          <cell r="AC179">
            <v>8.5830194009958857E-4</v>
          </cell>
          <cell r="AD179">
            <v>8.5641154050373819E-4</v>
          </cell>
          <cell r="AE179">
            <v>8.5824811600942964E-4</v>
          </cell>
          <cell r="AF179">
            <v>8.5005902946178556E-4</v>
          </cell>
          <cell r="AG179">
            <v>8.3234082266312999E-4</v>
          </cell>
          <cell r="AH179">
            <v>8.1462945601978561E-4</v>
          </cell>
          <cell r="AI179">
            <v>7.926869509727744E-4</v>
          </cell>
          <cell r="AJ179">
            <v>7.7447433225711964E-4</v>
          </cell>
          <cell r="AK179">
            <v>7.6536622381245941E-4</v>
          </cell>
          <cell r="AL179">
            <v>7.6823462664781514E-4</v>
          </cell>
          <cell r="AM179">
            <v>6.9168899802189135E-4</v>
          </cell>
          <cell r="AN179">
            <v>6.1012307328337141E-4</v>
          </cell>
          <cell r="AO179">
            <v>5.2780067715066359E-4</v>
          </cell>
          <cell r="AP179">
            <v>4.5159282065146194E-4</v>
          </cell>
          <cell r="AQ179">
            <v>3.6870046623562218E-4</v>
          </cell>
          <cell r="AR179">
            <v>3.1131537024779065E-4</v>
          </cell>
          <cell r="AS179">
            <v>2.7323445325659569E-4</v>
          </cell>
          <cell r="AT179">
            <v>2.3187751609385498E-4</v>
          </cell>
          <cell r="AU179">
            <v>1.8402902973182784E-4</v>
          </cell>
          <cell r="AV179">
            <v>1.2319565131177336E-4</v>
          </cell>
          <cell r="AW179">
            <v>4.1223969303813261E-5</v>
          </cell>
          <cell r="AX179">
            <v>-6.1484738584929256E-5</v>
          </cell>
          <cell r="AY179">
            <v>-6.1909521404779886E-5</v>
          </cell>
          <cell r="AZ179">
            <v>-5.5857106434897358E-5</v>
          </cell>
          <cell r="BA179">
            <v>-4.0354515190591577E-5</v>
          </cell>
          <cell r="BB179">
            <v>-3.5935388989923152E-5</v>
          </cell>
          <cell r="BC179">
            <v>4.1462058237050941E-5</v>
          </cell>
          <cell r="BD179">
            <v>4.1462044464424253E-5</v>
          </cell>
          <cell r="BE179">
            <v>4.1462044464424253E-5</v>
          </cell>
          <cell r="BF179">
            <v>4.1462044464424253E-5</v>
          </cell>
          <cell r="BG179">
            <v>4.1462044464424253E-5</v>
          </cell>
          <cell r="BH179">
            <v>4.1462044464424253E-5</v>
          </cell>
          <cell r="BI179">
            <v>4.1462044464424253E-5</v>
          </cell>
          <cell r="BJ179">
            <v>4.1462044464424253E-5</v>
          </cell>
        </row>
        <row r="181">
          <cell r="B181" t="str">
            <v>Tasa Activa de Cartera (%)</v>
          </cell>
        </row>
        <row r="182">
          <cell r="B182">
            <v>148</v>
          </cell>
          <cell r="C182" t="str">
            <v>Cartera de Crédito Total</v>
          </cell>
          <cell r="P182">
            <v>0.10909853309545711</v>
          </cell>
          <cell r="Q182">
            <v>0.11413493669886488</v>
          </cell>
          <cell r="R182">
            <v>0.11589889797952307</v>
          </cell>
          <cell r="S182">
            <v>0.11687479878226489</v>
          </cell>
          <cell r="T182">
            <v>0.117467688562679</v>
          </cell>
          <cell r="U182">
            <v>0.11788943755232423</v>
          </cell>
          <cell r="V182">
            <v>0.11818416919514273</v>
          </cell>
          <cell r="W182">
            <v>0.11842258420274437</v>
          </cell>
          <cell r="X182">
            <v>0.1186146452501258</v>
          </cell>
          <cell r="Y182">
            <v>0.11874700175409281</v>
          </cell>
          <cell r="Z182">
            <v>0.11886090995098128</v>
          </cell>
          <cell r="AA182">
            <v>0.11897177325362461</v>
          </cell>
          <cell r="AB182">
            <v>0.11992136360983635</v>
          </cell>
          <cell r="AC182">
            <v>0.12002237368537773</v>
          </cell>
          <cell r="AD182">
            <v>0.12011194387932876</v>
          </cell>
          <cell r="AE182">
            <v>0.12016362026838136</v>
          </cell>
          <cell r="AF182">
            <v>0.12024047485428163</v>
          </cell>
          <cell r="AG182">
            <v>0.12029047365915685</v>
          </cell>
          <cell r="AH182">
            <v>0.1203439350608569</v>
          </cell>
          <cell r="AI182">
            <v>0.12036407971389711</v>
          </cell>
          <cell r="AJ182">
            <v>0.12039868389630252</v>
          </cell>
          <cell r="AK182">
            <v>0.12040476362844103</v>
          </cell>
          <cell r="AL182">
            <v>0.12038361325261554</v>
          </cell>
          <cell r="AM182">
            <v>0.12031322189801791</v>
          </cell>
          <cell r="AN182">
            <v>0.12018066146910501</v>
          </cell>
          <cell r="AO182">
            <v>0.12003799791446206</v>
          </cell>
          <cell r="AP182">
            <v>0.11987832300734008</v>
          </cell>
          <cell r="AQ182">
            <v>0.11972432261220861</v>
          </cell>
          <cell r="AR182">
            <v>0.1195183163575629</v>
          </cell>
          <cell r="AS182">
            <v>0.11850179883706384</v>
          </cell>
          <cell r="AT182">
            <v>0.1166670344123862</v>
          </cell>
          <cell r="AU182">
            <v>0.11403617235797144</v>
          </cell>
          <cell r="AV182">
            <v>0.11054357985893871</v>
          </cell>
          <cell r="AW182">
            <v>0.10627848300110271</v>
          </cell>
          <cell r="AX182">
            <v>0.10121185264951783</v>
          </cell>
          <cell r="AY182">
            <v>9.5367574212847792E-2</v>
          </cell>
          <cell r="AZ182">
            <v>8.874119071439017E-2</v>
          </cell>
          <cell r="BA182">
            <v>8.1320174684769195E-2</v>
          </cell>
          <cell r="BB182">
            <v>7.308784750411669E-2</v>
          </cell>
          <cell r="BC182">
            <v>6.4028083385635065E-2</v>
          </cell>
          <cell r="BD182">
            <v>5.909523390620277E-2</v>
          </cell>
          <cell r="BE182">
            <v>5.4164761505516613E-2</v>
          </cell>
          <cell r="BF182">
            <v>4.9230076919871538E-2</v>
          </cell>
          <cell r="BG182">
            <v>4.4288476479922866E-2</v>
          </cell>
          <cell r="BH182">
            <v>3.9378934001390434E-2</v>
          </cell>
          <cell r="BI182">
            <v>3.447042220471782E-2</v>
          </cell>
          <cell r="BJ182">
            <v>2.9575182007473083E-2</v>
          </cell>
        </row>
        <row r="183">
          <cell r="B183">
            <v>149</v>
          </cell>
          <cell r="C183" t="str">
            <v>Cartera Comercial</v>
          </cell>
          <cell r="P183">
            <v>6.3481880617473521E-2</v>
          </cell>
          <cell r="Q183">
            <v>6.6398737705490776E-2</v>
          </cell>
          <cell r="R183">
            <v>6.7414358916607256E-2</v>
          </cell>
          <cell r="S183">
            <v>6.7987808694217208E-2</v>
          </cell>
          <cell r="T183">
            <v>6.8302588687395235E-2</v>
          </cell>
          <cell r="U183">
            <v>6.8503068256909397E-2</v>
          </cell>
          <cell r="V183">
            <v>6.8642897370040812E-2</v>
          </cell>
          <cell r="W183">
            <v>6.8761987250058332E-2</v>
          </cell>
          <cell r="X183">
            <v>6.8860021539668345E-2</v>
          </cell>
          <cell r="Y183">
            <v>6.8829886470994944E-2</v>
          </cell>
          <cell r="Z183">
            <v>6.880529679355854E-2</v>
          </cell>
          <cell r="AA183">
            <v>6.8802269854536913E-2</v>
          </cell>
          <cell r="AB183">
            <v>6.9249654889075085E-2</v>
          </cell>
          <cell r="AC183">
            <v>6.9194400642005952E-2</v>
          </cell>
          <cell r="AD183">
            <v>6.912296017429341E-2</v>
          </cell>
          <cell r="AE183">
            <v>6.9001352418789255E-2</v>
          </cell>
          <cell r="AF183">
            <v>6.8894989184748318E-2</v>
          </cell>
          <cell r="AG183">
            <v>6.8757816875946717E-2</v>
          </cell>
          <cell r="AH183">
            <v>6.8609370414945872E-2</v>
          </cell>
          <cell r="AI183">
            <v>6.842435030799969E-2</v>
          </cell>
          <cell r="AJ183">
            <v>6.8250215333996153E-2</v>
          </cell>
          <cell r="AK183">
            <v>6.8103957475968813E-2</v>
          </cell>
          <cell r="AL183">
            <v>6.7904762139953043E-2</v>
          </cell>
          <cell r="AM183">
            <v>6.7632727416642349E-2</v>
          </cell>
          <cell r="AN183">
            <v>6.7293748704949821E-2</v>
          </cell>
          <cell r="AO183">
            <v>6.6916906216559852E-2</v>
          </cell>
          <cell r="AP183">
            <v>6.64970144093356E-2</v>
          </cell>
          <cell r="AQ183">
            <v>6.6075284691068506E-2</v>
          </cell>
          <cell r="AR183">
            <v>6.5603799829945172E-2</v>
          </cell>
          <cell r="AS183">
            <v>6.4731428946650446E-2</v>
          </cell>
          <cell r="AT183">
            <v>6.341012639008646E-2</v>
          </cell>
          <cell r="AU183">
            <v>6.1657374893305472E-2</v>
          </cell>
          <cell r="AV183">
            <v>5.9422722060154969E-2</v>
          </cell>
          <cell r="AW183">
            <v>5.6813802621742321E-2</v>
          </cell>
          <cell r="AX183">
            <v>5.3835838014749622E-2</v>
          </cell>
          <cell r="AY183">
            <v>5.048133407750164E-2</v>
          </cell>
          <cell r="AZ183">
            <v>4.6754046089704543E-2</v>
          </cell>
          <cell r="BA183">
            <v>4.2682116885511039E-2</v>
          </cell>
          <cell r="BB183">
            <v>3.8230785275805708E-2</v>
          </cell>
          <cell r="BC183">
            <v>3.3387239449643814E-2</v>
          </cell>
          <cell r="BD183">
            <v>3.0729031079780877E-2</v>
          </cell>
          <cell r="BE183">
            <v>2.8062839407826522E-2</v>
          </cell>
          <cell r="BF183">
            <v>2.5420390026690429E-2</v>
          </cell>
          <cell r="BG183">
            <v>2.2805144134344875E-2</v>
          </cell>
          <cell r="BH183">
            <v>2.0243187272008432E-2</v>
          </cell>
          <cell r="BI183">
            <v>1.7700961268067427E-2</v>
          </cell>
          <cell r="BJ183">
            <v>1.5154457381062355E-2</v>
          </cell>
        </row>
        <row r="184">
          <cell r="B184">
            <v>150</v>
          </cell>
          <cell r="C184" t="str">
            <v>Cartera Empresas</v>
          </cell>
          <cell r="P184">
            <v>6.7784746861092038E-2</v>
          </cell>
          <cell r="Q184">
            <v>7.0864002433993822E-2</v>
          </cell>
          <cell r="R184">
            <v>7.1890481925201408E-2</v>
          </cell>
          <cell r="S184">
            <v>7.2424509121080158E-2</v>
          </cell>
          <cell r="T184">
            <v>7.264236566728699E-2</v>
          </cell>
          <cell r="U184">
            <v>7.275390132911945E-2</v>
          </cell>
          <cell r="V184">
            <v>7.281895866164341E-2</v>
          </cell>
          <cell r="W184">
            <v>7.3032232122439644E-2</v>
          </cell>
          <cell r="X184">
            <v>7.3026696647994188E-2</v>
          </cell>
          <cell r="Y184">
            <v>7.3000354268860729E-2</v>
          </cell>
          <cell r="Z184">
            <v>7.2967185655287647E-2</v>
          </cell>
          <cell r="AA184">
            <v>7.293911876736825E-2</v>
          </cell>
          <cell r="AB184">
            <v>7.3347119009012765E-2</v>
          </cell>
          <cell r="AC184">
            <v>7.3222328841545725E-2</v>
          </cell>
          <cell r="AD184">
            <v>7.3095931274127987E-2</v>
          </cell>
          <cell r="AE184">
            <v>7.2921021840708533E-2</v>
          </cell>
          <cell r="AF184">
            <v>7.2792496649799185E-2</v>
          </cell>
          <cell r="AG184">
            <v>7.2632135715976348E-2</v>
          </cell>
          <cell r="AH184">
            <v>7.2451491941474641E-2</v>
          </cell>
          <cell r="AI184">
            <v>7.2133331976647772E-2</v>
          </cell>
          <cell r="AJ184">
            <v>7.1966733364228111E-2</v>
          </cell>
          <cell r="AK184">
            <v>7.1773545012072351E-2</v>
          </cell>
          <cell r="AL184">
            <v>7.1541464429970641E-2</v>
          </cell>
          <cell r="AM184">
            <v>7.1253759674768338E-2</v>
          </cell>
          <cell r="AN184">
            <v>7.0895902901684918E-2</v>
          </cell>
          <cell r="AO184">
            <v>7.0491888735180128E-2</v>
          </cell>
          <cell r="AP184">
            <v>7.0027453889067837E-2</v>
          </cell>
          <cell r="AQ184">
            <v>6.9576619086895067E-2</v>
          </cell>
          <cell r="AR184">
            <v>6.9072835246756434E-2</v>
          </cell>
          <cell r="AS184">
            <v>6.8160391907191933E-2</v>
          </cell>
          <cell r="AT184">
            <v>6.6798010989219711E-2</v>
          </cell>
          <cell r="AU184">
            <v>6.4979216554678976E-2</v>
          </cell>
          <cell r="AV184">
            <v>6.2633858088497682E-2</v>
          </cell>
          <cell r="AW184">
            <v>5.9871463989574526E-2</v>
          </cell>
          <cell r="AX184">
            <v>5.6711822057151196E-2</v>
          </cell>
          <cell r="AY184">
            <v>5.3153954796619267E-2</v>
          </cell>
          <cell r="AZ184">
            <v>4.920583802577249E-2</v>
          </cell>
          <cell r="BA184">
            <v>4.4907053545862302E-2</v>
          </cell>
          <cell r="BB184">
            <v>4.0223397997298523E-2</v>
          </cell>
          <cell r="BC184">
            <v>3.5122295788062148E-2</v>
          </cell>
          <cell r="BD184">
            <v>3.232195145247338E-2</v>
          </cell>
          <cell r="BE184">
            <v>2.9510353761957354E-2</v>
          </cell>
          <cell r="BF184">
            <v>2.6712281252497028E-2</v>
          </cell>
          <cell r="BG184">
            <v>2.3941104714608925E-2</v>
          </cell>
          <cell r="BH184">
            <v>2.1241415686807454E-2</v>
          </cell>
          <cell r="BI184">
            <v>1.8565604393989941E-2</v>
          </cell>
          <cell r="BJ184">
            <v>1.5891759403736643E-2</v>
          </cell>
        </row>
        <row r="185">
          <cell r="B185">
            <v>151</v>
          </cell>
          <cell r="C185" t="str">
            <v>Cartera Entidades Financieras</v>
          </cell>
          <cell r="P185">
            <v>5.8566083985216115E-2</v>
          </cell>
          <cell r="Q185">
            <v>6.1279899815777944E-2</v>
          </cell>
          <cell r="R185">
            <v>6.3765301252324894E-2</v>
          </cell>
          <cell r="S185">
            <v>6.6436243889022917E-2</v>
          </cell>
          <cell r="T185">
            <v>6.9150891536376172E-2</v>
          </cell>
          <cell r="U185">
            <v>7.1760782130177211E-2</v>
          </cell>
          <cell r="V185">
            <v>7.4495564605592632E-2</v>
          </cell>
          <cell r="W185">
            <v>7.2253161341814198E-2</v>
          </cell>
          <cell r="X185">
            <v>7.001708141938838E-2</v>
          </cell>
          <cell r="Y185">
            <v>6.8689541523076852E-2</v>
          </cell>
          <cell r="Z185">
            <v>6.7631020518647569E-2</v>
          </cell>
          <cell r="AA185">
            <v>6.683256415177205E-2</v>
          </cell>
          <cell r="AB185">
            <v>6.6825448883858288E-2</v>
          </cell>
          <cell r="AC185">
            <v>6.6323929444980598E-2</v>
          </cell>
          <cell r="AD185">
            <v>6.5235001006046719E-2</v>
          </cell>
          <cell r="AE185">
            <v>6.3731027456607803E-2</v>
          </cell>
          <cell r="AF185">
            <v>6.180983353494917E-2</v>
          </cell>
          <cell r="AG185">
            <v>5.9516663838273233E-2</v>
          </cell>
          <cell r="AH185">
            <v>5.6749870508055196E-2</v>
          </cell>
          <cell r="AI185">
            <v>5.6761347268852062E-2</v>
          </cell>
          <cell r="AJ185">
            <v>5.7155463951830042E-2</v>
          </cell>
          <cell r="AK185">
            <v>5.7000717943881347E-2</v>
          </cell>
          <cell r="AL185">
            <v>5.6590803099381033E-2</v>
          </cell>
          <cell r="AM185">
            <v>5.5935792214402057E-2</v>
          </cell>
          <cell r="AN185">
            <v>5.5113310793007603E-2</v>
          </cell>
          <cell r="AO185">
            <v>5.4294995968613459E-2</v>
          </cell>
          <cell r="AP185">
            <v>5.3739396251885042E-2</v>
          </cell>
          <cell r="AQ185">
            <v>5.3043202932502503E-2</v>
          </cell>
          <cell r="AR185">
            <v>5.2180367413877465E-2</v>
          </cell>
          <cell r="AS185">
            <v>5.09316886946641E-2</v>
          </cell>
          <cell r="AT185">
            <v>4.9224638871229659E-2</v>
          </cell>
          <cell r="AU185">
            <v>4.722140837560624E-2</v>
          </cell>
          <cell r="AV185">
            <v>4.4838231354595796E-2</v>
          </cell>
          <cell r="AW185">
            <v>4.2347251603471692E-2</v>
          </cell>
          <cell r="AX185">
            <v>3.9864132258250085E-2</v>
          </cell>
          <cell r="AY185">
            <v>3.726101912778048E-2</v>
          </cell>
          <cell r="AZ185">
            <v>3.4507564876409609E-2</v>
          </cell>
          <cell r="BA185">
            <v>3.1478859504335641E-2</v>
          </cell>
          <cell r="BB185">
            <v>2.8053615070199194E-2</v>
          </cell>
          <cell r="BC185">
            <v>2.4354003151842888E-2</v>
          </cell>
          <cell r="BD185">
            <v>2.2331537179975405E-2</v>
          </cell>
          <cell r="BE185">
            <v>2.0333885487121863E-2</v>
          </cell>
          <cell r="BF185">
            <v>1.8457857028551468E-2</v>
          </cell>
          <cell r="BG185">
            <v>1.6683177447439579E-2</v>
          </cell>
          <cell r="BH185">
            <v>1.5029385942274936E-2</v>
          </cell>
          <cell r="BI185">
            <v>1.3368788041420774E-2</v>
          </cell>
          <cell r="BJ185">
            <v>1.1576665610166645E-2</v>
          </cell>
        </row>
        <row r="186">
          <cell r="B186">
            <v>152</v>
          </cell>
          <cell r="C186" t="str">
            <v>Cartera Bancarias</v>
          </cell>
          <cell r="P186">
            <v>152</v>
          </cell>
          <cell r="Q186">
            <v>152</v>
          </cell>
          <cell r="R186">
            <v>152</v>
          </cell>
          <cell r="S186">
            <v>152</v>
          </cell>
          <cell r="T186">
            <v>152</v>
          </cell>
          <cell r="U186">
            <v>152</v>
          </cell>
          <cell r="V186">
            <v>152</v>
          </cell>
          <cell r="W186">
            <v>152</v>
          </cell>
          <cell r="X186">
            <v>152</v>
          </cell>
          <cell r="Y186">
            <v>152</v>
          </cell>
          <cell r="Z186">
            <v>152</v>
          </cell>
          <cell r="AA186">
            <v>152</v>
          </cell>
          <cell r="AB186">
            <v>152</v>
          </cell>
          <cell r="AC186">
            <v>152</v>
          </cell>
          <cell r="AD186">
            <v>152</v>
          </cell>
          <cell r="AE186">
            <v>152</v>
          </cell>
          <cell r="AF186">
            <v>152</v>
          </cell>
          <cell r="AG186">
            <v>152</v>
          </cell>
          <cell r="AH186">
            <v>152</v>
          </cell>
          <cell r="AI186">
            <v>152</v>
          </cell>
          <cell r="AJ186">
            <v>152</v>
          </cell>
          <cell r="AK186">
            <v>152</v>
          </cell>
          <cell r="AL186">
            <v>152</v>
          </cell>
          <cell r="AM186">
            <v>152</v>
          </cell>
          <cell r="AN186">
            <v>152</v>
          </cell>
          <cell r="AO186">
            <v>152</v>
          </cell>
          <cell r="AP186">
            <v>152</v>
          </cell>
          <cell r="AQ186">
            <v>152</v>
          </cell>
          <cell r="AR186">
            <v>152</v>
          </cell>
          <cell r="AS186">
            <v>152</v>
          </cell>
          <cell r="AT186">
            <v>152</v>
          </cell>
          <cell r="AU186">
            <v>152</v>
          </cell>
          <cell r="AV186">
            <v>152</v>
          </cell>
          <cell r="AW186">
            <v>152</v>
          </cell>
          <cell r="AX186">
            <v>152</v>
          </cell>
          <cell r="AY186">
            <v>152</v>
          </cell>
          <cell r="AZ186">
            <v>152</v>
          </cell>
          <cell r="BA186">
            <v>152</v>
          </cell>
          <cell r="BB186">
            <v>152</v>
          </cell>
          <cell r="BC186">
            <v>152</v>
          </cell>
          <cell r="BD186">
            <v>152</v>
          </cell>
          <cell r="BE186">
            <v>152</v>
          </cell>
          <cell r="BF186">
            <v>152</v>
          </cell>
          <cell r="BG186">
            <v>152</v>
          </cell>
          <cell r="BH186">
            <v>152</v>
          </cell>
          <cell r="BI186">
            <v>152</v>
          </cell>
          <cell r="BJ186">
            <v>152</v>
          </cell>
        </row>
        <row r="187">
          <cell r="B187">
            <v>153</v>
          </cell>
          <cell r="C187" t="str">
            <v>Cartera No Bancarias</v>
          </cell>
          <cell r="P187">
            <v>153</v>
          </cell>
          <cell r="Q187">
            <v>153</v>
          </cell>
          <cell r="R187">
            <v>153</v>
          </cell>
          <cell r="S187">
            <v>153</v>
          </cell>
          <cell r="T187">
            <v>153</v>
          </cell>
          <cell r="U187">
            <v>153</v>
          </cell>
          <cell r="V187">
            <v>153</v>
          </cell>
          <cell r="W187">
            <v>153</v>
          </cell>
          <cell r="X187">
            <v>153</v>
          </cell>
          <cell r="Y187">
            <v>153</v>
          </cell>
          <cell r="Z187">
            <v>153</v>
          </cell>
          <cell r="AA187">
            <v>153</v>
          </cell>
          <cell r="AB187">
            <v>153</v>
          </cell>
          <cell r="AC187">
            <v>153</v>
          </cell>
          <cell r="AD187">
            <v>153</v>
          </cell>
          <cell r="AE187">
            <v>153</v>
          </cell>
          <cell r="AF187">
            <v>153</v>
          </cell>
          <cell r="AG187">
            <v>153</v>
          </cell>
          <cell r="AH187">
            <v>153</v>
          </cell>
          <cell r="AI187">
            <v>153</v>
          </cell>
          <cell r="AJ187">
            <v>153</v>
          </cell>
          <cell r="AK187">
            <v>153</v>
          </cell>
          <cell r="AL187">
            <v>153</v>
          </cell>
          <cell r="AM187">
            <v>153</v>
          </cell>
          <cell r="AN187">
            <v>153</v>
          </cell>
          <cell r="AO187">
            <v>153</v>
          </cell>
          <cell r="AP187">
            <v>153</v>
          </cell>
          <cell r="AQ187">
            <v>153</v>
          </cell>
          <cell r="AR187">
            <v>153</v>
          </cell>
          <cell r="AS187">
            <v>153</v>
          </cell>
          <cell r="AT187">
            <v>153</v>
          </cell>
          <cell r="AU187">
            <v>153</v>
          </cell>
          <cell r="AV187">
            <v>153</v>
          </cell>
          <cell r="AW187">
            <v>153</v>
          </cell>
          <cell r="AX187">
            <v>153</v>
          </cell>
          <cell r="AY187">
            <v>153</v>
          </cell>
          <cell r="AZ187">
            <v>153</v>
          </cell>
          <cell r="BA187">
            <v>153</v>
          </cell>
          <cell r="BB187">
            <v>153</v>
          </cell>
          <cell r="BC187">
            <v>153</v>
          </cell>
          <cell r="BD187">
            <v>153</v>
          </cell>
          <cell r="BE187">
            <v>153</v>
          </cell>
          <cell r="BF187">
            <v>153</v>
          </cell>
          <cell r="BG187">
            <v>153</v>
          </cell>
          <cell r="BH187">
            <v>153</v>
          </cell>
          <cell r="BI187">
            <v>153</v>
          </cell>
          <cell r="BJ187">
            <v>153</v>
          </cell>
        </row>
        <row r="188">
          <cell r="B188">
            <v>154</v>
          </cell>
          <cell r="C188" t="str">
            <v>Cartera Entidades Gubernamentales</v>
          </cell>
          <cell r="P188">
            <v>5.3557552613646503E-2</v>
          </cell>
          <cell r="Q188">
            <v>5.6115588817824712E-2</v>
          </cell>
          <cell r="R188">
            <v>5.6992698791609959E-2</v>
          </cell>
          <cell r="S188">
            <v>5.7491072098585394E-2</v>
          </cell>
          <cell r="T188">
            <v>5.7828919824599111E-2</v>
          </cell>
          <cell r="U188">
            <v>5.8038219178559329E-2</v>
          </cell>
          <cell r="V188">
            <v>5.8132176049329395E-2</v>
          </cell>
          <cell r="W188">
            <v>5.8227338429027865E-2</v>
          </cell>
          <cell r="X188">
            <v>5.8780893177066335E-2</v>
          </cell>
          <cell r="Y188">
            <v>5.8859584279336172E-2</v>
          </cell>
          <cell r="Z188">
            <v>5.8949048001706222E-2</v>
          </cell>
          <cell r="AA188">
            <v>5.9072684466202612E-2</v>
          </cell>
          <cell r="AB188">
            <v>5.9649058597719851E-2</v>
          </cell>
          <cell r="AC188">
            <v>5.9786521982152695E-2</v>
          </cell>
          <cell r="AD188">
            <v>5.9919384230825545E-2</v>
          </cell>
          <cell r="AE188">
            <v>6.0019069591098588E-2</v>
          </cell>
          <cell r="AF188">
            <v>6.0093554150763943E-2</v>
          </cell>
          <cell r="AG188">
            <v>6.0159371157396918E-2</v>
          </cell>
          <cell r="AH188">
            <v>6.0267877994984398E-2</v>
          </cell>
          <cell r="AI188">
            <v>6.0334221599857248E-2</v>
          </cell>
          <cell r="AJ188">
            <v>6.0030545400531703E-2</v>
          </cell>
          <cell r="AK188">
            <v>5.9928885184967473E-2</v>
          </cell>
          <cell r="AL188">
            <v>5.9760842669702934E-2</v>
          </cell>
          <cell r="AM188">
            <v>5.9497895060274759E-2</v>
          </cell>
          <cell r="AN188">
            <v>5.9187629354063104E-2</v>
          </cell>
          <cell r="AO188">
            <v>5.8856215576908101E-2</v>
          </cell>
          <cell r="AP188">
            <v>5.848777799406308E-2</v>
          </cell>
          <cell r="AQ188">
            <v>5.8100899270912304E-2</v>
          </cell>
          <cell r="AR188">
            <v>5.7690602959758162E-2</v>
          </cell>
          <cell r="AS188">
            <v>5.6909173641406741E-2</v>
          </cell>
          <cell r="AT188">
            <v>5.5701559273842009E-2</v>
          </cell>
          <cell r="AU188">
            <v>5.4124879319651348E-2</v>
          </cell>
          <cell r="AV188">
            <v>5.2178958170797547E-2</v>
          </cell>
          <cell r="AW188">
            <v>4.9944698565521028E-2</v>
          </cell>
          <cell r="AX188">
            <v>4.7377205679876806E-2</v>
          </cell>
          <cell r="AY188">
            <v>4.4470804681247617E-2</v>
          </cell>
          <cell r="AZ188">
            <v>4.1226803619210516E-2</v>
          </cell>
          <cell r="BA188">
            <v>3.7659449578740477E-2</v>
          </cell>
          <cell r="BB188">
            <v>3.3742967892414995E-2</v>
          </cell>
          <cell r="BC188">
            <v>2.9493179234382345E-2</v>
          </cell>
          <cell r="BD188">
            <v>2.7160689191072694E-2</v>
          </cell>
          <cell r="BE188">
            <v>2.4827021289406059E-2</v>
          </cell>
          <cell r="BF188">
            <v>2.2529287331093106E-2</v>
          </cell>
          <cell r="BG188">
            <v>2.0249268385591816E-2</v>
          </cell>
          <cell r="BH188">
            <v>1.7968569157358897E-2</v>
          </cell>
          <cell r="BI188">
            <v>1.5707202958639418E-2</v>
          </cell>
          <cell r="BJ188">
            <v>1.3445191467467015E-2</v>
          </cell>
        </row>
        <row r="189">
          <cell r="B189">
            <v>155</v>
          </cell>
          <cell r="C189" t="str">
            <v>Cartera Estados y Municipios</v>
          </cell>
          <cell r="P189">
            <v>155</v>
          </cell>
          <cell r="Q189">
            <v>155</v>
          </cell>
          <cell r="R189">
            <v>155</v>
          </cell>
          <cell r="S189">
            <v>155</v>
          </cell>
          <cell r="T189">
            <v>155</v>
          </cell>
          <cell r="U189">
            <v>155</v>
          </cell>
          <cell r="V189">
            <v>155</v>
          </cell>
          <cell r="W189">
            <v>155</v>
          </cell>
          <cell r="X189">
            <v>155</v>
          </cell>
          <cell r="Y189">
            <v>155</v>
          </cell>
          <cell r="Z189">
            <v>155</v>
          </cell>
          <cell r="AA189">
            <v>155</v>
          </cell>
          <cell r="AB189">
            <v>155</v>
          </cell>
          <cell r="AC189">
            <v>155</v>
          </cell>
          <cell r="AD189">
            <v>155</v>
          </cell>
          <cell r="AE189">
            <v>155</v>
          </cell>
          <cell r="AF189">
            <v>155</v>
          </cell>
          <cell r="AG189">
            <v>155</v>
          </cell>
          <cell r="AH189">
            <v>155</v>
          </cell>
          <cell r="AI189">
            <v>155</v>
          </cell>
          <cell r="AJ189">
            <v>155</v>
          </cell>
          <cell r="AK189">
            <v>155</v>
          </cell>
          <cell r="AL189">
            <v>155</v>
          </cell>
          <cell r="AM189">
            <v>155</v>
          </cell>
          <cell r="AN189">
            <v>155</v>
          </cell>
          <cell r="AO189">
            <v>155</v>
          </cell>
          <cell r="AP189">
            <v>155</v>
          </cell>
          <cell r="AQ189">
            <v>155</v>
          </cell>
          <cell r="AR189">
            <v>155</v>
          </cell>
          <cell r="AS189">
            <v>155</v>
          </cell>
          <cell r="AT189">
            <v>155</v>
          </cell>
          <cell r="AU189">
            <v>155</v>
          </cell>
          <cell r="AV189">
            <v>155</v>
          </cell>
          <cell r="AW189">
            <v>155</v>
          </cell>
          <cell r="AX189">
            <v>155</v>
          </cell>
          <cell r="AY189">
            <v>155</v>
          </cell>
          <cell r="AZ189">
            <v>155</v>
          </cell>
          <cell r="BA189">
            <v>155</v>
          </cell>
          <cell r="BB189">
            <v>155</v>
          </cell>
          <cell r="BC189">
            <v>155</v>
          </cell>
          <cell r="BD189">
            <v>155</v>
          </cell>
          <cell r="BE189">
            <v>155</v>
          </cell>
          <cell r="BF189">
            <v>155</v>
          </cell>
          <cell r="BG189">
            <v>155</v>
          </cell>
          <cell r="BH189">
            <v>155</v>
          </cell>
          <cell r="BI189">
            <v>155</v>
          </cell>
          <cell r="BJ189">
            <v>155</v>
          </cell>
        </row>
        <row r="190">
          <cell r="B190">
            <v>156</v>
          </cell>
          <cell r="C190" t="str">
            <v>Cartera Gubernamental Otros</v>
          </cell>
          <cell r="P190">
            <v>156</v>
          </cell>
          <cell r="Q190">
            <v>156</v>
          </cell>
          <cell r="R190">
            <v>156</v>
          </cell>
          <cell r="S190">
            <v>156</v>
          </cell>
          <cell r="T190">
            <v>156</v>
          </cell>
          <cell r="U190">
            <v>156</v>
          </cell>
          <cell r="V190">
            <v>156</v>
          </cell>
          <cell r="W190">
            <v>156</v>
          </cell>
          <cell r="X190">
            <v>156</v>
          </cell>
          <cell r="Y190">
            <v>156</v>
          </cell>
          <cell r="Z190">
            <v>156</v>
          </cell>
          <cell r="AA190">
            <v>156</v>
          </cell>
          <cell r="AB190">
            <v>156</v>
          </cell>
          <cell r="AC190">
            <v>156</v>
          </cell>
          <cell r="AD190">
            <v>156</v>
          </cell>
          <cell r="AE190">
            <v>156</v>
          </cell>
          <cell r="AF190">
            <v>156</v>
          </cell>
          <cell r="AG190">
            <v>156</v>
          </cell>
          <cell r="AH190">
            <v>156</v>
          </cell>
          <cell r="AI190">
            <v>156</v>
          </cell>
          <cell r="AJ190">
            <v>156</v>
          </cell>
          <cell r="AK190">
            <v>156</v>
          </cell>
          <cell r="AL190">
            <v>156</v>
          </cell>
          <cell r="AM190">
            <v>156</v>
          </cell>
          <cell r="AN190">
            <v>156</v>
          </cell>
          <cell r="AO190">
            <v>156</v>
          </cell>
          <cell r="AP190">
            <v>156</v>
          </cell>
          <cell r="AQ190">
            <v>156</v>
          </cell>
          <cell r="AR190">
            <v>156</v>
          </cell>
          <cell r="AS190">
            <v>156</v>
          </cell>
          <cell r="AT190">
            <v>156</v>
          </cell>
          <cell r="AU190">
            <v>156</v>
          </cell>
          <cell r="AV190">
            <v>156</v>
          </cell>
          <cell r="AW190">
            <v>156</v>
          </cell>
          <cell r="AX190">
            <v>156</v>
          </cell>
          <cell r="AY190">
            <v>156</v>
          </cell>
          <cell r="AZ190">
            <v>156</v>
          </cell>
          <cell r="BA190">
            <v>156</v>
          </cell>
          <cell r="BB190">
            <v>156</v>
          </cell>
          <cell r="BC190">
            <v>156</v>
          </cell>
          <cell r="BD190">
            <v>156</v>
          </cell>
          <cell r="BE190">
            <v>156</v>
          </cell>
          <cell r="BF190">
            <v>156</v>
          </cell>
          <cell r="BG190">
            <v>156</v>
          </cell>
          <cell r="BH190">
            <v>156</v>
          </cell>
          <cell r="BI190">
            <v>156</v>
          </cell>
          <cell r="BJ190">
            <v>156</v>
          </cell>
        </row>
        <row r="191">
          <cell r="B191">
            <v>157</v>
          </cell>
          <cell r="C191" t="str">
            <v>Cartera Consumo</v>
          </cell>
          <cell r="P191">
            <v>0.22444776618430509</v>
          </cell>
          <cell r="Q191">
            <v>0.23386555153808422</v>
          </cell>
          <cell r="R191">
            <v>0.23681140612558785</v>
          </cell>
          <cell r="S191">
            <v>0.23799124525029733</v>
          </cell>
          <cell r="T191">
            <v>0.23859728708848277</v>
          </cell>
          <cell r="U191">
            <v>0.23898679985282875</v>
          </cell>
          <cell r="V191">
            <v>0.23913488157305518</v>
          </cell>
          <cell r="W191">
            <v>0.23917820284107949</v>
          </cell>
          <cell r="X191">
            <v>0.23914157153397861</v>
          </cell>
          <cell r="Y191">
            <v>0.23918727310514734</v>
          </cell>
          <cell r="Z191">
            <v>0.23917545591989767</v>
          </cell>
          <cell r="AA191">
            <v>0.23912072965958422</v>
          </cell>
          <cell r="AB191">
            <v>0.24029484266407033</v>
          </cell>
          <cell r="AC191">
            <v>0.23985169185789934</v>
          </cell>
          <cell r="AD191">
            <v>0.23941407052581065</v>
          </cell>
          <cell r="AE191">
            <v>0.23909028944871971</v>
          </cell>
          <cell r="AF191">
            <v>0.23882294135624613</v>
          </cell>
          <cell r="AG191">
            <v>0.23858294901533902</v>
          </cell>
          <cell r="AH191">
            <v>0.23840508506493033</v>
          </cell>
          <cell r="AI191">
            <v>0.23824646618444775</v>
          </cell>
          <cell r="AJ191">
            <v>0.23814274518402587</v>
          </cell>
          <cell r="AK191">
            <v>0.23790208608147367</v>
          </cell>
          <cell r="AL191">
            <v>0.23773620512283219</v>
          </cell>
          <cell r="AM191">
            <v>0.2376137711751424</v>
          </cell>
          <cell r="AN191">
            <v>0.23749832027761189</v>
          </cell>
          <cell r="AO191">
            <v>0.23747722674630858</v>
          </cell>
          <cell r="AP191">
            <v>0.23758134664981587</v>
          </cell>
          <cell r="AQ191">
            <v>0.23774602269724887</v>
          </cell>
          <cell r="AR191">
            <v>0.23794834708173149</v>
          </cell>
          <cell r="AS191">
            <v>0.23641468319699233</v>
          </cell>
          <cell r="AT191">
            <v>0.23329726992558195</v>
          </cell>
          <cell r="AU191">
            <v>0.22858541712350755</v>
          </cell>
          <cell r="AV191">
            <v>0.22221603881532892</v>
          </cell>
          <cell r="AW191">
            <v>0.21428767351863642</v>
          </cell>
          <cell r="AX191">
            <v>0.20464626096845806</v>
          </cell>
          <cell r="AY191">
            <v>0.19337454195299611</v>
          </cell>
          <cell r="AZ191">
            <v>0.18042617468097885</v>
          </cell>
          <cell r="BA191">
            <v>0.16571838343272724</v>
          </cell>
          <cell r="BB191">
            <v>0.14926205047164778</v>
          </cell>
          <cell r="BC191">
            <v>0.13100852032307811</v>
          </cell>
          <cell r="BD191">
            <v>0.12107827944832769</v>
          </cell>
          <cell r="BE191">
            <v>0.11122105849648012</v>
          </cell>
          <cell r="BF191">
            <v>0.10130339330357963</v>
          </cell>
          <cell r="BG191">
            <v>9.133684352570634E-2</v>
          </cell>
          <cell r="BH191">
            <v>8.1360488404526476E-2</v>
          </cell>
          <cell r="BI191">
            <v>7.1325520729492622E-2</v>
          </cell>
          <cell r="BJ191">
            <v>6.131667248307867E-2</v>
          </cell>
        </row>
        <row r="192">
          <cell r="B192">
            <v>158</v>
          </cell>
          <cell r="C192" t="str">
            <v>Cartera TDC</v>
          </cell>
          <cell r="P192">
            <v>0.24032362836313054</v>
          </cell>
          <cell r="Q192">
            <v>0.25078020876803331</v>
          </cell>
          <cell r="R192">
            <v>0.25391592975794047</v>
          </cell>
          <cell r="S192">
            <v>0.25511623472006195</v>
          </cell>
          <cell r="T192">
            <v>0.2556145895316736</v>
          </cell>
          <cell r="U192">
            <v>0.25591209779135321</v>
          </cell>
          <cell r="V192">
            <v>0.25591781626756366</v>
          </cell>
          <cell r="W192">
            <v>0.25582398853229615</v>
          </cell>
          <cell r="X192">
            <v>0.25564090746144097</v>
          </cell>
          <cell r="Y192">
            <v>0.25563262868044428</v>
          </cell>
          <cell r="Z192">
            <v>0.25553514723336668</v>
          </cell>
          <cell r="AA192">
            <v>0.25540750727766898</v>
          </cell>
          <cell r="AB192">
            <v>0.25662015897081392</v>
          </cell>
          <cell r="AC192">
            <v>0.25606065400201766</v>
          </cell>
          <cell r="AD192">
            <v>0.2555662839732008</v>
          </cell>
          <cell r="AE192">
            <v>0.2552133594915586</v>
          </cell>
          <cell r="AF192">
            <v>0.25503484444587726</v>
          </cell>
          <cell r="AG192">
            <v>0.25495928190773753</v>
          </cell>
          <cell r="AH192">
            <v>0.25509035203076813</v>
          </cell>
          <cell r="AI192">
            <v>0.2553197784132854</v>
          </cell>
          <cell r="AJ192">
            <v>0.25567622696127928</v>
          </cell>
          <cell r="AK192">
            <v>0.25586161478248676</v>
          </cell>
          <cell r="AL192">
            <v>0.25621535411865731</v>
          </cell>
          <cell r="AM192">
            <v>0.2566237294491987</v>
          </cell>
          <cell r="AN192">
            <v>0.2569718034629887</v>
          </cell>
          <cell r="AO192">
            <v>0.25742486432920336</v>
          </cell>
          <cell r="AP192">
            <v>0.25802737089453071</v>
          </cell>
          <cell r="AQ192">
            <v>0.25875123107582915</v>
          </cell>
          <cell r="AR192">
            <v>0.25949217682103271</v>
          </cell>
          <cell r="AS192">
            <v>0.25823883788122443</v>
          </cell>
          <cell r="AT192">
            <v>0.25509431736097204</v>
          </cell>
          <cell r="AU192">
            <v>0.25011868925140313</v>
          </cell>
          <cell r="AV192">
            <v>0.24329716367290652</v>
          </cell>
          <cell r="AW192">
            <v>0.23476616615825904</v>
          </cell>
          <cell r="AX192">
            <v>0.22430261517537534</v>
          </cell>
          <cell r="AY192">
            <v>0.21205176476787047</v>
          </cell>
          <cell r="AZ192">
            <v>0.19798353240930874</v>
          </cell>
          <cell r="BA192">
            <v>0.18195118510095479</v>
          </cell>
          <cell r="BB192">
            <v>0.1639912429747897</v>
          </cell>
          <cell r="BC192">
            <v>0.14397558896174897</v>
          </cell>
          <cell r="BD192">
            <v>0.1330318082153274</v>
          </cell>
          <cell r="BE192">
            <v>0.12218970690142264</v>
          </cell>
          <cell r="BF192">
            <v>0.11134514962845116</v>
          </cell>
          <cell r="BG192">
            <v>0.10048669662440708</v>
          </cell>
          <cell r="BH192">
            <v>8.9614034066669984E-2</v>
          </cell>
          <cell r="BI192">
            <v>7.8647905856082737E-2</v>
          </cell>
          <cell r="BJ192">
            <v>6.7728968426892688E-2</v>
          </cell>
        </row>
        <row r="193">
          <cell r="B193">
            <v>159</v>
          </cell>
          <cell r="C193" t="str">
            <v>Cartera Personales</v>
          </cell>
          <cell r="P193">
            <v>0.24968647187447188</v>
          </cell>
          <cell r="Q193">
            <v>0.25892994782209111</v>
          </cell>
          <cell r="R193">
            <v>0.29835298056652898</v>
          </cell>
          <cell r="S193">
            <v>0.31731855544880566</v>
          </cell>
          <cell r="T193">
            <v>0.32031745613490847</v>
          </cell>
          <cell r="U193">
            <v>0.330149044311977</v>
          </cell>
          <cell r="V193">
            <v>0.33037845580631375</v>
          </cell>
          <cell r="W193">
            <v>0.33028692485494771</v>
          </cell>
          <cell r="X193">
            <v>0.33060862995873591</v>
          </cell>
          <cell r="Y193">
            <v>0.33074000732977743</v>
          </cell>
          <cell r="Z193">
            <v>0.33076600611637236</v>
          </cell>
          <cell r="AA193">
            <v>0.32710315228946907</v>
          </cell>
          <cell r="AB193">
            <v>0.3301543324770812</v>
          </cell>
          <cell r="AC193">
            <v>0.33150744499617163</v>
          </cell>
          <cell r="AD193">
            <v>0.3236459094908794</v>
          </cell>
          <cell r="AE193">
            <v>0.31616268115544127</v>
          </cell>
          <cell r="AF193">
            <v>0.31136850442435432</v>
          </cell>
          <cell r="AG193">
            <v>0.30276498581243388</v>
          </cell>
          <cell r="AH193">
            <v>0.29786663365705279</v>
          </cell>
          <cell r="AI193">
            <v>0.29293215235578768</v>
          </cell>
          <cell r="AJ193">
            <v>0.28761393737346491</v>
          </cell>
          <cell r="AK193">
            <v>0.28222741509266719</v>
          </cell>
          <cell r="AL193">
            <v>0.27687897769957476</v>
          </cell>
          <cell r="AM193">
            <v>0.27526231917094129</v>
          </cell>
          <cell r="AN193">
            <v>0.27374279836235865</v>
          </cell>
          <cell r="AO193">
            <v>0.27247201477811162</v>
          </cell>
          <cell r="AP193">
            <v>0.27140272355383038</v>
          </cell>
          <cell r="AQ193">
            <v>0.27027528679450402</v>
          </cell>
          <cell r="AR193">
            <v>0.26998785304035255</v>
          </cell>
          <cell r="AS193">
            <v>0.26774883828780627</v>
          </cell>
          <cell r="AT193">
            <v>0.26400819107398005</v>
          </cell>
          <cell r="AU193">
            <v>0.25867999239413692</v>
          </cell>
          <cell r="AV193">
            <v>0.25157925508633933</v>
          </cell>
          <cell r="AW193">
            <v>0.24279605549694394</v>
          </cell>
          <cell r="AX193">
            <v>0.23218605742784179</v>
          </cell>
          <cell r="AY193">
            <v>0.21957378780244094</v>
          </cell>
          <cell r="AZ193">
            <v>0.20496606674763976</v>
          </cell>
          <cell r="BA193">
            <v>0.18834051440989266</v>
          </cell>
          <cell r="BB193">
            <v>0.16969412334146319</v>
          </cell>
          <cell r="BC193">
            <v>0.14903596977459457</v>
          </cell>
          <cell r="BD193">
            <v>0.13791799129442511</v>
          </cell>
          <cell r="BE193">
            <v>0.12679013194149583</v>
          </cell>
          <cell r="BF193">
            <v>0.1155349318970125</v>
          </cell>
          <cell r="BG193">
            <v>0.1041650423313782</v>
          </cell>
          <cell r="BH193">
            <v>9.2737927906204054E-2</v>
          </cell>
          <cell r="BI193">
            <v>8.1213292352765684E-2</v>
          </cell>
          <cell r="BJ193">
            <v>6.955099713612159E-2</v>
          </cell>
        </row>
        <row r="194">
          <cell r="B194">
            <v>160</v>
          </cell>
          <cell r="C194" t="str">
            <v>Cartera Nómina</v>
          </cell>
          <cell r="P194">
            <v>0.25630401381168294</v>
          </cell>
          <cell r="Q194">
            <v>0.26648193901728467</v>
          </cell>
          <cell r="R194">
            <v>0.25756428939456188</v>
          </cell>
          <cell r="S194">
            <v>0.25277833529605653</v>
          </cell>
          <cell r="T194">
            <v>0.25317418074121167</v>
          </cell>
          <cell r="U194">
            <v>0.2503712473150061</v>
          </cell>
          <cell r="V194">
            <v>0.25080606502560371</v>
          </cell>
          <cell r="W194">
            <v>0.25108393240254423</v>
          </cell>
          <cell r="X194">
            <v>0.25105689435986545</v>
          </cell>
          <cell r="Y194">
            <v>0.25105375944338293</v>
          </cell>
          <cell r="Z194">
            <v>0.25091473072442183</v>
          </cell>
          <cell r="AA194">
            <v>0.25202917130894548</v>
          </cell>
          <cell r="AB194">
            <v>0.25254056512773904</v>
          </cell>
          <cell r="AC194">
            <v>0.25124934474301247</v>
          </cell>
          <cell r="AD194">
            <v>0.25293995401542052</v>
          </cell>
          <cell r="AE194">
            <v>0.25472064657908039</v>
          </cell>
          <cell r="AF194">
            <v>0.25529061969250438</v>
          </cell>
          <cell r="AG194">
            <v>0.25724541337896639</v>
          </cell>
          <cell r="AH194">
            <v>0.25760974570698197</v>
          </cell>
          <cell r="AI194">
            <v>0.25788890832894035</v>
          </cell>
          <cell r="AJ194">
            <v>0.25827879688955951</v>
          </cell>
          <cell r="AK194">
            <v>0.25853353987510957</v>
          </cell>
          <cell r="AL194">
            <v>0.25884004639211933</v>
          </cell>
          <cell r="AM194">
            <v>0.25785258131674654</v>
          </cell>
          <cell r="AN194">
            <v>0.25697509315665046</v>
          </cell>
          <cell r="AO194">
            <v>0.2561739058334836</v>
          </cell>
          <cell r="AP194">
            <v>0.25546995340553597</v>
          </cell>
          <cell r="AQ194">
            <v>0.25471644657876041</v>
          </cell>
          <cell r="AR194">
            <v>0.25373281963706878</v>
          </cell>
          <cell r="AS194">
            <v>0.25107075258180417</v>
          </cell>
          <cell r="AT194">
            <v>0.24701510580874553</v>
          </cell>
          <cell r="AU194">
            <v>0.24141689568502556</v>
          </cell>
          <cell r="AV194">
            <v>0.23411070823404953</v>
          </cell>
          <cell r="AW194">
            <v>0.22515881289741388</v>
          </cell>
          <cell r="AX194">
            <v>0.21450323297175733</v>
          </cell>
          <cell r="AY194">
            <v>0.20224122715806145</v>
          </cell>
          <cell r="AZ194">
            <v>0.18824670471574015</v>
          </cell>
          <cell r="BA194">
            <v>0.17250238760884837</v>
          </cell>
          <cell r="BB194">
            <v>0.15499669246358616</v>
          </cell>
          <cell r="BC194">
            <v>0.13582299660406641</v>
          </cell>
          <cell r="BD194">
            <v>0.12546202206056145</v>
          </cell>
          <cell r="BE194">
            <v>0.11522129429078294</v>
          </cell>
          <cell r="BF194">
            <v>0.10478819388435086</v>
          </cell>
          <cell r="BG194">
            <v>9.4236663867396112E-2</v>
          </cell>
          <cell r="BH194">
            <v>8.3721186800716649E-2</v>
          </cell>
          <cell r="BI194">
            <v>7.3231431770500621E-2</v>
          </cell>
          <cell r="BJ194">
            <v>6.2810605598390759E-2</v>
          </cell>
        </row>
        <row r="195">
          <cell r="B195">
            <v>161</v>
          </cell>
          <cell r="C195" t="str">
            <v>Cartera Automotriz</v>
          </cell>
          <cell r="P195">
            <v>0.12175836417187896</v>
          </cell>
          <cell r="Q195">
            <v>0.12659372534379371</v>
          </cell>
          <cell r="R195">
            <v>0.12591292667915036</v>
          </cell>
          <cell r="S195">
            <v>0.12544761599024462</v>
          </cell>
          <cell r="T195">
            <v>0.12515388511952324</v>
          </cell>
          <cell r="U195">
            <v>0.12491251124029011</v>
          </cell>
          <cell r="V195">
            <v>0.12477494586736769</v>
          </cell>
          <cell r="W195">
            <v>0.12468707968185849</v>
          </cell>
          <cell r="X195">
            <v>0.12461588503709617</v>
          </cell>
          <cell r="Y195">
            <v>0.12455910351394617</v>
          </cell>
          <cell r="Z195">
            <v>0.12470480988418342</v>
          </cell>
          <cell r="AA195">
            <v>0.12487332964134866</v>
          </cell>
          <cell r="AB195">
            <v>0.12525708301324337</v>
          </cell>
          <cell r="AC195">
            <v>0.12485081429342566</v>
          </cell>
          <cell r="AD195">
            <v>0.12502489200483233</v>
          </cell>
          <cell r="AE195">
            <v>0.12525315327094461</v>
          </cell>
          <cell r="AF195">
            <v>0.12549555388172434</v>
          </cell>
          <cell r="AG195">
            <v>0.12575716921906782</v>
          </cell>
          <cell r="AH195">
            <v>0.12597671924915568</v>
          </cell>
          <cell r="AI195">
            <v>0.12617647428893761</v>
          </cell>
          <cell r="AJ195">
            <v>0.12638850401697679</v>
          </cell>
          <cell r="AK195">
            <v>0.12658367297035239</v>
          </cell>
          <cell r="AL195">
            <v>0.12661043802182156</v>
          </cell>
          <cell r="AM195">
            <v>0.12660335073591281</v>
          </cell>
          <cell r="AN195">
            <v>0.12664256689868411</v>
          </cell>
          <cell r="AO195">
            <v>0.12665409878787545</v>
          </cell>
          <cell r="AP195">
            <v>0.12665241196103863</v>
          </cell>
          <cell r="AQ195">
            <v>0.12664086243209263</v>
          </cell>
          <cell r="AR195">
            <v>0.12662939849727897</v>
          </cell>
          <cell r="AS195">
            <v>0.12575792229834606</v>
          </cell>
          <cell r="AT195">
            <v>0.12403418075122657</v>
          </cell>
          <cell r="AU195">
            <v>0.12144331968212725</v>
          </cell>
          <cell r="AV195">
            <v>0.11796311649309754</v>
          </cell>
          <cell r="AW195">
            <v>0.11361954906290893</v>
          </cell>
          <cell r="AX195">
            <v>0.10838970537725841</v>
          </cell>
          <cell r="AY195">
            <v>0.10225756450000961</v>
          </cell>
          <cell r="AZ195">
            <v>9.5224541448014774E-2</v>
          </cell>
          <cell r="BA195">
            <v>8.7318472213577566E-2</v>
          </cell>
          <cell r="BB195">
            <v>7.8533073363630704E-2</v>
          </cell>
          <cell r="BC195">
            <v>6.8861978557510917E-2</v>
          </cell>
          <cell r="BD195">
            <v>6.3599412812900005E-2</v>
          </cell>
          <cell r="BE195">
            <v>5.8320622943684897E-2</v>
          </cell>
          <cell r="BF195">
            <v>5.3034108223488349E-2</v>
          </cell>
          <cell r="BG195">
            <v>4.7741028747488694E-2</v>
          </cell>
          <cell r="BH195">
            <v>4.2442854804685494E-2</v>
          </cell>
          <cell r="BI195">
            <v>3.7138782591493155E-2</v>
          </cell>
          <cell r="BJ195">
            <v>3.1821553114515823E-2</v>
          </cell>
        </row>
        <row r="196">
          <cell r="B196">
            <v>162</v>
          </cell>
          <cell r="C196" t="str">
            <v>Cartera Consumo Otros</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v>0</v>
          </cell>
          <cell r="AG196">
            <v>0</v>
          </cell>
          <cell r="AH196">
            <v>0</v>
          </cell>
          <cell r="AI196">
            <v>0</v>
          </cell>
          <cell r="AJ196">
            <v>0</v>
          </cell>
          <cell r="AK196">
            <v>0</v>
          </cell>
          <cell r="AL196">
            <v>0</v>
          </cell>
          <cell r="AM196">
            <v>0</v>
          </cell>
          <cell r="AN196">
            <v>0</v>
          </cell>
          <cell r="AO196">
            <v>0</v>
          </cell>
          <cell r="AP196">
            <v>0</v>
          </cell>
          <cell r="AQ196">
            <v>0</v>
          </cell>
          <cell r="AR196">
            <v>0</v>
          </cell>
          <cell r="AS196">
            <v>0</v>
          </cell>
          <cell r="AT196">
            <v>0</v>
          </cell>
          <cell r="AU196">
            <v>0</v>
          </cell>
          <cell r="AV196">
            <v>0</v>
          </cell>
          <cell r="AW196">
            <v>0</v>
          </cell>
          <cell r="AX196">
            <v>0</v>
          </cell>
          <cell r="AY196">
            <v>0</v>
          </cell>
          <cell r="AZ196">
            <v>0</v>
          </cell>
          <cell r="BA196">
            <v>0</v>
          </cell>
          <cell r="BB196">
            <v>0</v>
          </cell>
          <cell r="BC196">
            <v>0</v>
          </cell>
          <cell r="BD196">
            <v>0</v>
          </cell>
          <cell r="BE196">
            <v>0</v>
          </cell>
          <cell r="BF196">
            <v>0</v>
          </cell>
          <cell r="BG196">
            <v>0</v>
          </cell>
          <cell r="BH196">
            <v>0</v>
          </cell>
          <cell r="BI196">
            <v>0</v>
          </cell>
          <cell r="BJ196">
            <v>0</v>
          </cell>
        </row>
        <row r="197">
          <cell r="B197">
            <v>163</v>
          </cell>
          <cell r="C197" t="str">
            <v>Cartera Vivienda</v>
          </cell>
          <cell r="P197">
            <v>9.8108473264623269E-2</v>
          </cell>
          <cell r="Q197">
            <v>0.10245194690750223</v>
          </cell>
          <cell r="R197">
            <v>0.10370455359389841</v>
          </cell>
          <cell r="S197">
            <v>0.10441723813789686</v>
          </cell>
          <cell r="T197">
            <v>0.1048057945689779</v>
          </cell>
          <cell r="U197">
            <v>0.10506415331781689</v>
          </cell>
          <cell r="V197">
            <v>0.10523611531240121</v>
          </cell>
          <cell r="W197">
            <v>0.10535780345082603</v>
          </cell>
          <cell r="X197">
            <v>0.10544008542500137</v>
          </cell>
          <cell r="Y197">
            <v>0.10550072214678656</v>
          </cell>
          <cell r="Z197">
            <v>0.10554820051598558</v>
          </cell>
          <cell r="AA197">
            <v>0.10557793043059414</v>
          </cell>
          <cell r="AB197">
            <v>0.10623682941144445</v>
          </cell>
          <cell r="AC197">
            <v>0.10615905774321431</v>
          </cell>
          <cell r="AD197">
            <v>0.10617357168259743</v>
          </cell>
          <cell r="AE197">
            <v>0.10613062796842442</v>
          </cell>
          <cell r="AF197">
            <v>0.10613373334992676</v>
          </cell>
          <cell r="AG197">
            <v>0.10610882634713864</v>
          </cell>
          <cell r="AH197">
            <v>0.10610484634349483</v>
          </cell>
          <cell r="AI197">
            <v>0.1060975413315224</v>
          </cell>
          <cell r="AJ197">
            <v>0.10609800773334739</v>
          </cell>
          <cell r="AK197">
            <v>0.10610541241817138</v>
          </cell>
          <cell r="AL197">
            <v>0.10610669132914984</v>
          </cell>
          <cell r="AM197">
            <v>0.10611647759947163</v>
          </cell>
          <cell r="AN197">
            <v>0.1061180794640043</v>
          </cell>
          <cell r="AO197">
            <v>0.10613834311440935</v>
          </cell>
          <cell r="AP197">
            <v>0.10611251594506403</v>
          </cell>
          <cell r="AQ197">
            <v>0.10610608755419632</v>
          </cell>
          <cell r="AR197">
            <v>0.1060435275544392</v>
          </cell>
          <cell r="AS197">
            <v>0.10531018938175139</v>
          </cell>
          <cell r="AT197">
            <v>0.10381914322745851</v>
          </cell>
          <cell r="AU197">
            <v>0.10160234774734427</v>
          </cell>
          <cell r="AV197">
            <v>9.8653474344351441E-2</v>
          </cell>
          <cell r="AW197">
            <v>9.4964021323997061E-2</v>
          </cell>
          <cell r="AX197">
            <v>9.0549701340474534E-2</v>
          </cell>
          <cell r="AY197">
            <v>8.5392999563258951E-2</v>
          </cell>
          <cell r="AZ197">
            <v>7.9495012988052685E-2</v>
          </cell>
          <cell r="BA197">
            <v>7.2860065681100442E-2</v>
          </cell>
          <cell r="BB197">
            <v>6.5488634984151375E-2</v>
          </cell>
          <cell r="BC197">
            <v>5.7392963644240264E-2</v>
          </cell>
          <cell r="BD197">
            <v>5.3006272623330769E-2</v>
          </cell>
          <cell r="BE197">
            <v>4.8581199390033775E-2</v>
          </cell>
          <cell r="BF197">
            <v>4.4164935612852264E-2</v>
          </cell>
          <cell r="BG197">
            <v>3.9745500750113877E-2</v>
          </cell>
          <cell r="BH197">
            <v>3.532093554236012E-2</v>
          </cell>
          <cell r="BI197">
            <v>3.0897446030005406E-2</v>
          </cell>
          <cell r="BJ197">
            <v>2.6463636968517036E-2</v>
          </cell>
        </row>
        <row r="198">
          <cell r="B198">
            <v>164</v>
          </cell>
          <cell r="C198" t="str">
            <v>Media y Residencial</v>
          </cell>
          <cell r="P198">
            <v>9.9245672725914974E-2</v>
          </cell>
          <cell r="Q198">
            <v>0.10350022811396564</v>
          </cell>
          <cell r="R198">
            <v>0.10467003627126804</v>
          </cell>
          <cell r="S198">
            <v>0.10537397918823593</v>
          </cell>
          <cell r="T198">
            <v>0.10574950010887293</v>
          </cell>
          <cell r="U198">
            <v>0.10599610833160907</v>
          </cell>
          <cell r="V198">
            <v>0.10614379541947838</v>
          </cell>
          <cell r="W198">
            <v>0.10623698802938246</v>
          </cell>
          <cell r="X198">
            <v>0.10629331383342849</v>
          </cell>
          <cell r="Y198">
            <v>0.10631008862880383</v>
          </cell>
          <cell r="Z198">
            <v>0.10634167501119528</v>
          </cell>
          <cell r="AA198">
            <v>0.10636060292360681</v>
          </cell>
          <cell r="AB198">
            <v>0.10698432368934911</v>
          </cell>
          <cell r="AC198">
            <v>0.10689092610472729</v>
          </cell>
          <cell r="AD198">
            <v>0.10691977844009483</v>
          </cell>
          <cell r="AE198">
            <v>0.10686817691973489</v>
          </cell>
          <cell r="AF198">
            <v>0.10685953246463877</v>
          </cell>
          <cell r="AG198">
            <v>0.10681735088306633</v>
          </cell>
          <cell r="AH198">
            <v>0.10680870913712466</v>
          </cell>
          <cell r="AI198">
            <v>0.1068087565885812</v>
          </cell>
          <cell r="AJ198">
            <v>0.10682131267092397</v>
          </cell>
          <cell r="AK198">
            <v>0.10687324492675675</v>
          </cell>
          <cell r="AL198">
            <v>0.10688154155289899</v>
          </cell>
          <cell r="AM198">
            <v>0.10689410945240813</v>
          </cell>
          <cell r="AN198">
            <v>0.10688991334019395</v>
          </cell>
          <cell r="AO198">
            <v>0.10689525809580107</v>
          </cell>
          <cell r="AP198">
            <v>0.10682525551675552</v>
          </cell>
          <cell r="AQ198">
            <v>0.10678693311946617</v>
          </cell>
          <cell r="AR198">
            <v>0.10670070407756511</v>
          </cell>
          <cell r="AS198">
            <v>0.10594488571556569</v>
          </cell>
          <cell r="AT198">
            <v>0.10441640477496709</v>
          </cell>
          <cell r="AU198">
            <v>0.10215054338124929</v>
          </cell>
          <cell r="AV198">
            <v>9.9145529341536531E-2</v>
          </cell>
          <cell r="AW198">
            <v>9.5384169576391134E-2</v>
          </cell>
          <cell r="AX198">
            <v>9.0914526401266516E-2</v>
          </cell>
          <cell r="AY198">
            <v>8.5704610383208479E-2</v>
          </cell>
          <cell r="AZ198">
            <v>7.9758208603446415E-2</v>
          </cell>
          <cell r="BA198">
            <v>7.308078635886027E-2</v>
          </cell>
          <cell r="BB198">
            <v>6.5679181630249925E-2</v>
          </cell>
          <cell r="BC198">
            <v>5.7550709884699451E-2</v>
          </cell>
          <cell r="BD198">
            <v>5.3135946980812608E-2</v>
          </cell>
          <cell r="BE198">
            <v>4.8684226666651162E-2</v>
          </cell>
          <cell r="BF198">
            <v>4.4250868995366718E-2</v>
          </cell>
          <cell r="BG198">
            <v>3.9819781495840582E-2</v>
          </cell>
          <cell r="BH198">
            <v>3.5389118169909708E-2</v>
          </cell>
          <cell r="BI198">
            <v>3.0962649252322935E-2</v>
          </cell>
          <cell r="BJ198">
            <v>2.6530903053323295E-2</v>
          </cell>
        </row>
        <row r="199">
          <cell r="B199">
            <v>165</v>
          </cell>
          <cell r="C199" t="str">
            <v>De Interés Social</v>
          </cell>
          <cell r="P199">
            <v>9.1852426804100676E-2</v>
          </cell>
          <cell r="Q199">
            <v>9.6634590327560138E-2</v>
          </cell>
          <cell r="R199">
            <v>9.8302241815574051E-2</v>
          </cell>
          <cell r="S199">
            <v>9.9010104384651687E-2</v>
          </cell>
          <cell r="T199">
            <v>9.9420501134964784E-2</v>
          </cell>
          <cell r="U199">
            <v>9.9694212876913088E-2</v>
          </cell>
          <cell r="V199">
            <v>9.9960240138450077E-2</v>
          </cell>
          <cell r="W199">
            <v>0.10020536787287447</v>
          </cell>
          <cell r="X199">
            <v>0.10039843914991413</v>
          </cell>
          <cell r="Y199">
            <v>0.10069112386493788</v>
          </cell>
          <cell r="Z199">
            <v>0.10079006075917675</v>
          </cell>
          <cell r="AA199">
            <v>0.10083981944224964</v>
          </cell>
          <cell r="AB199">
            <v>0.10160729176191619</v>
          </cell>
          <cell r="AC199">
            <v>0.1015245256016275</v>
          </cell>
          <cell r="AD199">
            <v>0.10133982722915698</v>
          </cell>
          <cell r="AE199">
            <v>0.10124689170312945</v>
          </cell>
          <cell r="AF199">
            <v>0.10122827882446599</v>
          </cell>
          <cell r="AG199">
            <v>0.10122746126658526</v>
          </cell>
          <cell r="AH199">
            <v>0.10116751931750735</v>
          </cell>
          <cell r="AI199">
            <v>0.10102275706708953</v>
          </cell>
          <cell r="AJ199">
            <v>0.10085296906610408</v>
          </cell>
          <cell r="AK199">
            <v>0.1004587263157649</v>
          </cell>
          <cell r="AL199">
            <v>0.10033127262064974</v>
          </cell>
          <cell r="AM199">
            <v>0.10024333775900786</v>
          </cell>
          <cell r="AN199">
            <v>0.10021260981546933</v>
          </cell>
          <cell r="AO199">
            <v>0.10027140319619084</v>
          </cell>
          <cell r="AP199">
            <v>0.10051220162438866</v>
          </cell>
          <cell r="AQ199">
            <v>0.10068795351326106</v>
          </cell>
          <cell r="AR199">
            <v>0.10074782724234956</v>
          </cell>
          <cell r="AS199">
            <v>0.10013971472374232</v>
          </cell>
          <cell r="AT199">
            <v>9.8906512550212433E-2</v>
          </cell>
          <cell r="AU199">
            <v>9.7050445120676246E-2</v>
          </cell>
          <cell r="AV199">
            <v>9.4529864752534165E-2</v>
          </cell>
          <cell r="AW199">
            <v>9.140344045393449E-2</v>
          </cell>
          <cell r="AX199">
            <v>8.7429500675881996E-2</v>
          </cell>
          <cell r="AY199">
            <v>8.2701902964840035E-2</v>
          </cell>
          <cell r="AZ199">
            <v>7.7198962890729542E-2</v>
          </cell>
          <cell r="BA199">
            <v>7.0913688408347705E-2</v>
          </cell>
          <cell r="BB199">
            <v>6.3792998291588146E-2</v>
          </cell>
          <cell r="BC199">
            <v>5.5976969124163715E-2</v>
          </cell>
          <cell r="BD199">
            <v>5.1833310104422423E-2</v>
          </cell>
          <cell r="BE199">
            <v>4.7641080047984806E-2</v>
          </cell>
          <cell r="BF199">
            <v>4.3374680693718817E-2</v>
          </cell>
          <cell r="BG199">
            <v>3.905760254863401E-2</v>
          </cell>
          <cell r="BH199">
            <v>3.4686033064624422E-2</v>
          </cell>
          <cell r="BI199">
            <v>3.0287491623247634E-2</v>
          </cell>
          <cell r="BJ199">
            <v>2.5832448343186386E-2</v>
          </cell>
        </row>
        <row r="201">
          <cell r="B201" t="str">
            <v>Tasa Pasiva de Captación (%)</v>
          </cell>
        </row>
        <row r="202">
          <cell r="B202">
            <v>166</v>
          </cell>
          <cell r="C202" t="str">
            <v>Captación Total</v>
          </cell>
          <cell r="P202">
            <v>1.9858521536853205E-2</v>
          </cell>
          <cell r="Q202">
            <v>2.0569197979728681E-2</v>
          </cell>
          <cell r="R202">
            <v>2.0770974870846646E-2</v>
          </cell>
          <cell r="S202">
            <v>2.0826922211972271E-2</v>
          </cell>
          <cell r="T202">
            <v>2.0842331921631579E-2</v>
          </cell>
          <cell r="U202">
            <v>2.0828928669195213E-2</v>
          </cell>
          <cell r="V202">
            <v>2.0808303475463499E-2</v>
          </cell>
          <cell r="W202">
            <v>2.0730773763645294E-2</v>
          </cell>
          <cell r="X202">
            <v>2.0651072221546343E-2</v>
          </cell>
          <cell r="Y202">
            <v>2.0583786585983432E-2</v>
          </cell>
          <cell r="Z202">
            <v>2.0524736933289735E-2</v>
          </cell>
          <cell r="AA202">
            <v>2.0465756224818932E-2</v>
          </cell>
          <cell r="AB202">
            <v>2.045980038138865E-2</v>
          </cell>
          <cell r="AC202">
            <v>2.0322417269606312E-2</v>
          </cell>
          <cell r="AD202">
            <v>2.0188015303058134E-2</v>
          </cell>
          <cell r="AE202">
            <v>2.0044401403421581E-2</v>
          </cell>
          <cell r="AF202">
            <v>1.988285153817514E-2</v>
          </cell>
          <cell r="AG202">
            <v>1.9701003050397802E-2</v>
          </cell>
          <cell r="AH202">
            <v>1.9497993085851505E-2</v>
          </cell>
          <cell r="AI202">
            <v>1.9304490178569597E-2</v>
          </cell>
          <cell r="AJ202">
            <v>1.9091054998307943E-2</v>
          </cell>
          <cell r="AK202">
            <v>1.8840621423961403E-2</v>
          </cell>
          <cell r="AL202">
            <v>1.8555987535059642E-2</v>
          </cell>
          <cell r="AM202">
            <v>1.8256948760910493E-2</v>
          </cell>
          <cell r="AN202">
            <v>1.792527232645702E-2</v>
          </cell>
          <cell r="AO202">
            <v>1.7580147860946919E-2</v>
          </cell>
          <cell r="AP202">
            <v>1.7213486360630054E-2</v>
          </cell>
          <cell r="AQ202">
            <v>1.6852744285859807E-2</v>
          </cell>
          <cell r="AR202">
            <v>1.6501461224136062E-2</v>
          </cell>
          <cell r="AS202">
            <v>1.6074965149292974E-2</v>
          </cell>
          <cell r="AT202">
            <v>1.5557718950381418E-2</v>
          </cell>
          <cell r="AU202">
            <v>1.4959249570227528E-2</v>
          </cell>
          <cell r="AV202">
            <v>1.4293110875761612E-2</v>
          </cell>
          <cell r="AW202">
            <v>1.3558475288849714E-2</v>
          </cell>
          <cell r="AX202">
            <v>1.2761394094264347E-2</v>
          </cell>
          <cell r="AY202">
            <v>1.1897989521603513E-2</v>
          </cell>
          <cell r="AZ202">
            <v>1.0971553177217539E-2</v>
          </cell>
          <cell r="BA202">
            <v>9.9797935293237956E-3</v>
          </cell>
          <cell r="BB202">
            <v>8.9147402072916066E-3</v>
          </cell>
          <cell r="BC202">
            <v>7.7691783412926199E-3</v>
          </cell>
          <cell r="BD202">
            <v>7.134560405353171E-3</v>
          </cell>
          <cell r="BE202">
            <v>6.5018386803316619E-3</v>
          </cell>
          <cell r="BF202">
            <v>5.8863231613041755E-3</v>
          </cell>
          <cell r="BG202">
            <v>5.2865637650061637E-3</v>
          </cell>
          <cell r="BH202">
            <v>4.69056239028935E-3</v>
          </cell>
          <cell r="BI202">
            <v>4.1127584668682439E-3</v>
          </cell>
          <cell r="BJ202">
            <v>3.5445782793404454E-3</v>
          </cell>
        </row>
        <row r="203">
          <cell r="B203">
            <v>167</v>
          </cell>
          <cell r="C203" t="str">
            <v xml:space="preserve">Captación Tradicional </v>
          </cell>
          <cell r="P203">
            <v>1.9435574468032523E-2</v>
          </cell>
          <cell r="Q203">
            <v>2.0127038398022205E-2</v>
          </cell>
          <cell r="R203">
            <v>2.028486742393526E-2</v>
          </cell>
          <cell r="S203">
            <v>2.0292454149471922E-2</v>
          </cell>
          <cell r="T203">
            <v>2.0241102339993929E-2</v>
          </cell>
          <cell r="U203">
            <v>2.014384645063191E-2</v>
          </cell>
          <cell r="V203">
            <v>2.0046663360634234E-2</v>
          </cell>
          <cell r="W203">
            <v>1.9957889252215612E-2</v>
          </cell>
          <cell r="X203">
            <v>1.9865638971741914E-2</v>
          </cell>
          <cell r="Y203">
            <v>1.9782324833310879E-2</v>
          </cell>
          <cell r="Z203">
            <v>1.9708823997085796E-2</v>
          </cell>
          <cell r="AA203">
            <v>1.9638890416420127E-2</v>
          </cell>
          <cell r="AB203">
            <v>1.9585768596374824E-2</v>
          </cell>
          <cell r="AC203">
            <v>1.9404406418635802E-2</v>
          </cell>
          <cell r="AD203">
            <v>1.9237986033833279E-2</v>
          </cell>
          <cell r="AE203">
            <v>1.9077216778842963E-2</v>
          </cell>
          <cell r="AF203">
            <v>1.891988670155546E-2</v>
          </cell>
          <cell r="AG203">
            <v>1.8773570916573987E-2</v>
          </cell>
          <cell r="AH203">
            <v>1.8617397689280894E-2</v>
          </cell>
          <cell r="AI203">
            <v>1.844143287521588E-2</v>
          </cell>
          <cell r="AJ203">
            <v>1.8248216709022283E-2</v>
          </cell>
          <cell r="AK203">
            <v>1.8023905024197564E-2</v>
          </cell>
          <cell r="AL203">
            <v>1.7767250294833115E-2</v>
          </cell>
          <cell r="AM203">
            <v>1.7497770898351379E-2</v>
          </cell>
          <cell r="AN203">
            <v>1.7199929778813714E-2</v>
          </cell>
          <cell r="AO203">
            <v>1.6888112072425136E-2</v>
          </cell>
          <cell r="AP203">
            <v>1.6554785771398701E-2</v>
          </cell>
          <cell r="AQ203">
            <v>1.6221632072875063E-2</v>
          </cell>
          <cell r="AR203">
            <v>1.5895308303555594E-2</v>
          </cell>
          <cell r="AS203">
            <v>1.54876245597907E-2</v>
          </cell>
          <cell r="AT203">
            <v>1.4992440946335983E-2</v>
          </cell>
          <cell r="AU203">
            <v>1.4416995309009084E-2</v>
          </cell>
          <cell r="AV203">
            <v>1.3777744613453588E-2</v>
          </cell>
          <cell r="AW203">
            <v>1.3072781961350697E-2</v>
          </cell>
          <cell r="AX203">
            <v>1.2309006134635791E-2</v>
          </cell>
          <cell r="AY203">
            <v>1.147945712527282E-2</v>
          </cell>
          <cell r="AZ203">
            <v>1.0592133583645051E-2</v>
          </cell>
          <cell r="BA203">
            <v>9.6440161559791654E-3</v>
          </cell>
          <cell r="BB203">
            <v>8.6211875229036707E-3</v>
          </cell>
          <cell r="BC203">
            <v>7.5199621938427186E-3</v>
          </cell>
          <cell r="BD203">
            <v>6.9097906712103953E-3</v>
          </cell>
          <cell r="BE203">
            <v>6.2998124724448906E-3</v>
          </cell>
          <cell r="BF203">
            <v>5.7056491103082791E-3</v>
          </cell>
          <cell r="BG203">
            <v>5.128912114524019E-3</v>
          </cell>
          <cell r="BH203">
            <v>4.5561803613184283E-3</v>
          </cell>
          <cell r="BI203">
            <v>4.002009497488121E-3</v>
          </cell>
          <cell r="BJ203">
            <v>3.4566816046092013E-3</v>
          </cell>
        </row>
        <row r="204">
          <cell r="B204">
            <v>168</v>
          </cell>
          <cell r="C204" t="str">
            <v>Préstamos interbancarios y de otros organismos</v>
          </cell>
          <cell r="P204">
            <v>3.0086051008409984E-2</v>
          </cell>
          <cell r="Q204">
            <v>3.1352171626773423E-2</v>
          </cell>
          <cell r="R204">
            <v>3.2961301882889787E-2</v>
          </cell>
          <cell r="S204">
            <v>3.4521433879678029E-2</v>
          </cell>
          <cell r="T204">
            <v>3.6584012346402801E-2</v>
          </cell>
          <cell r="U204">
            <v>3.9112799600531718E-2</v>
          </cell>
          <cell r="V204">
            <v>4.1475805029458454E-2</v>
          </cell>
          <cell r="W204">
            <v>4.2020850234961306E-2</v>
          </cell>
          <cell r="X204">
            <v>4.2596106703382527E-2</v>
          </cell>
          <cell r="Y204">
            <v>4.3181645109965715E-2</v>
          </cell>
          <cell r="Z204">
            <v>4.3710433515439781E-2</v>
          </cell>
          <cell r="AA204">
            <v>4.4074841561762994E-2</v>
          </cell>
          <cell r="AB204">
            <v>4.5825964838028289E-2</v>
          </cell>
          <cell r="AC204">
            <v>4.7430278500724704E-2</v>
          </cell>
          <cell r="AD204">
            <v>4.8725132536290426E-2</v>
          </cell>
          <cell r="AE204">
            <v>4.9560675823044222E-2</v>
          </cell>
          <cell r="AF204">
            <v>4.9973861442508261E-2</v>
          </cell>
          <cell r="AG204">
            <v>4.9379246288009791E-2</v>
          </cell>
          <cell r="AH204">
            <v>4.817639172568549E-2</v>
          </cell>
          <cell r="AI204">
            <v>4.7651942783324262E-2</v>
          </cell>
          <cell r="AJ204">
            <v>4.7048727934013712E-2</v>
          </cell>
          <cell r="AK204">
            <v>4.6351968344965154E-2</v>
          </cell>
          <cell r="AL204">
            <v>4.5553295393182265E-2</v>
          </cell>
          <cell r="AM204">
            <v>4.4661395142709726E-2</v>
          </cell>
          <cell r="AN204">
            <v>4.3228169565715679E-2</v>
          </cell>
          <cell r="AO204">
            <v>4.1675548615363205E-2</v>
          </cell>
          <cell r="AP204">
            <v>3.9934882072706186E-2</v>
          </cell>
          <cell r="AQ204">
            <v>3.8296989516176654E-2</v>
          </cell>
          <cell r="AR204">
            <v>3.646530469270693E-2</v>
          </cell>
          <cell r="AS204">
            <v>3.4774078397336657E-2</v>
          </cell>
          <cell r="AT204">
            <v>3.3153000127861459E-2</v>
          </cell>
          <cell r="AU204">
            <v>3.149475059214666E-2</v>
          </cell>
          <cell r="AV204">
            <v>2.9571902437083745E-2</v>
          </cell>
          <cell r="AW204">
            <v>2.7409222839214001E-2</v>
          </cell>
          <cell r="AX204">
            <v>2.5082337415169145E-2</v>
          </cell>
          <cell r="AY204">
            <v>2.2763660364258476E-2</v>
          </cell>
          <cell r="AZ204">
            <v>2.0534703179533872E-2</v>
          </cell>
          <cell r="BA204">
            <v>1.8173349881813506E-2</v>
          </cell>
          <cell r="BB204">
            <v>1.5888237018148389E-2</v>
          </cell>
          <cell r="BC204">
            <v>1.3559919837864046E-2</v>
          </cell>
          <cell r="BD204">
            <v>1.2264245662648622E-2</v>
          </cell>
          <cell r="BE204">
            <v>1.1058006381638341E-2</v>
          </cell>
          <cell r="BF204">
            <v>9.8681577994398605E-3</v>
          </cell>
          <cell r="BG204">
            <v>8.6462044072987236E-3</v>
          </cell>
          <cell r="BH204">
            <v>7.4691761228741329E-3</v>
          </cell>
          <cell r="BI204">
            <v>6.3576687223206836E-3</v>
          </cell>
          <cell r="BJ204">
            <v>5.3308790547353345E-3</v>
          </cell>
        </row>
        <row r="206">
          <cell r="B206" t="str">
            <v>IMOR (%)</v>
          </cell>
        </row>
        <row r="207">
          <cell r="B207">
            <v>169</v>
          </cell>
          <cell r="C207" t="str">
            <v>Cartera de Crédito Total</v>
          </cell>
          <cell r="P207">
            <v>3.1635880776914392E-2</v>
          </cell>
          <cell r="Q207">
            <v>3.233701786070118E-2</v>
          </cell>
          <cell r="R207">
            <v>3.296735536334585E-2</v>
          </cell>
          <cell r="S207">
            <v>3.3562162415839016E-2</v>
          </cell>
          <cell r="T207">
            <v>3.4005954009464025E-2</v>
          </cell>
          <cell r="U207">
            <v>3.4257643696457389E-2</v>
          </cell>
          <cell r="V207">
            <v>3.4404399866154213E-2</v>
          </cell>
          <cell r="W207">
            <v>3.4552373427049025E-2</v>
          </cell>
          <cell r="X207">
            <v>3.4544758644189551E-2</v>
          </cell>
          <cell r="Y207">
            <v>3.4181404274854818E-2</v>
          </cell>
          <cell r="Z207">
            <v>3.3824988742704308E-2</v>
          </cell>
          <cell r="AA207">
            <v>3.3936837536387245E-2</v>
          </cell>
          <cell r="AB207">
            <v>3.4122472745209451E-2</v>
          </cell>
          <cell r="AC207">
            <v>3.4270548580480342E-2</v>
          </cell>
          <cell r="AD207">
            <v>3.4384973294962713E-2</v>
          </cell>
          <cell r="AE207">
            <v>3.4483379931277848E-2</v>
          </cell>
          <cell r="AF207">
            <v>3.4706916550197829E-2</v>
          </cell>
          <cell r="AG207">
            <v>3.4700702517113484E-2</v>
          </cell>
          <cell r="AH207">
            <v>3.4780202533372377E-2</v>
          </cell>
          <cell r="AI207">
            <v>3.474836485753368E-2</v>
          </cell>
          <cell r="AJ207">
            <v>3.4820046046020715E-2</v>
          </cell>
          <cell r="AK207">
            <v>3.5014614286863747E-2</v>
          </cell>
          <cell r="AL207">
            <v>3.5026291862104417E-2</v>
          </cell>
          <cell r="AM207">
            <v>3.4930843218918241E-2</v>
          </cell>
          <cell r="AN207">
            <v>3.4646748498994177E-2</v>
          </cell>
          <cell r="AO207">
            <v>3.4320054920784583E-2</v>
          </cell>
          <cell r="AP207">
            <v>3.4015742952485238E-2</v>
          </cell>
          <cell r="AQ207">
            <v>3.3664036233363587E-2</v>
          </cell>
          <cell r="AR207">
            <v>3.3087270431570004E-2</v>
          </cell>
          <cell r="AS207">
            <v>3.296586767053869E-2</v>
          </cell>
          <cell r="AT207">
            <v>3.2664994664000704E-2</v>
          </cell>
          <cell r="AU207">
            <v>3.2394205868050953E-2</v>
          </cell>
          <cell r="AV207">
            <v>3.1957006046248154E-2</v>
          </cell>
          <cell r="AW207">
            <v>3.1375801079395756E-2</v>
          </cell>
          <cell r="AX207">
            <v>3.0954517037026355E-2</v>
          </cell>
          <cell r="AY207">
            <v>3.0831589500252405E-2</v>
          </cell>
          <cell r="AZ207">
            <v>3.0701974396021299E-2</v>
          </cell>
          <cell r="BA207">
            <v>3.0795814588061642E-2</v>
          </cell>
          <cell r="BB207">
            <v>3.0812234695620382E-2</v>
          </cell>
          <cell r="BC207">
            <v>3.0702267558446437E-2</v>
          </cell>
          <cell r="BD207">
            <v>3.0702263116836548E-2</v>
          </cell>
          <cell r="BE207">
            <v>3.0702263116836548E-2</v>
          </cell>
          <cell r="BF207">
            <v>3.0702263116836548E-2</v>
          </cell>
          <cell r="BG207">
            <v>3.0702263116836548E-2</v>
          </cell>
          <cell r="BH207">
            <v>3.0702263116836548E-2</v>
          </cell>
          <cell r="BI207">
            <v>3.0702263116836548E-2</v>
          </cell>
          <cell r="BJ207">
            <v>3.0702263116836548E-2</v>
          </cell>
        </row>
        <row r="208">
          <cell r="B208">
            <v>170</v>
          </cell>
          <cell r="C208" t="str">
            <v>Cartera Comercial</v>
          </cell>
          <cell r="P208">
            <v>2.1825451679923776E-2</v>
          </cell>
          <cell r="Q208">
            <v>2.2788894297960365E-2</v>
          </cell>
          <cell r="R208">
            <v>2.3565194962596112E-2</v>
          </cell>
          <cell r="S208">
            <v>2.4272942841710731E-2</v>
          </cell>
          <cell r="T208">
            <v>2.4739686945924697E-2</v>
          </cell>
          <cell r="U208">
            <v>2.4878603442867839E-2</v>
          </cell>
          <cell r="V208">
            <v>2.4822962967521223E-2</v>
          </cell>
          <cell r="W208">
            <v>2.4849754951237746E-2</v>
          </cell>
          <cell r="X208">
            <v>2.4698348620342158E-2</v>
          </cell>
          <cell r="Y208">
            <v>2.4248488183622369E-2</v>
          </cell>
          <cell r="Z208">
            <v>2.3783477162995656E-2</v>
          </cell>
          <cell r="AA208">
            <v>2.3487770995719786E-2</v>
          </cell>
          <cell r="AB208">
            <v>2.3382125913794554E-2</v>
          </cell>
          <cell r="AC208">
            <v>2.3160910331046877E-2</v>
          </cell>
          <cell r="AD208">
            <v>2.2819623876920127E-2</v>
          </cell>
          <cell r="AE208">
            <v>2.2465093552513211E-2</v>
          </cell>
          <cell r="AF208">
            <v>2.2344711425561756E-2</v>
          </cell>
          <cell r="AG208">
            <v>2.1964413702668342E-2</v>
          </cell>
          <cell r="AH208">
            <v>2.1758411924800252E-2</v>
          </cell>
          <cell r="AI208">
            <v>2.1535240046227186E-2</v>
          </cell>
          <cell r="AJ208">
            <v>2.1278418796737104E-2</v>
          </cell>
          <cell r="AK208">
            <v>2.0986960417272705E-2</v>
          </cell>
          <cell r="AL208">
            <v>2.0536649552069138E-2</v>
          </cell>
          <cell r="AM208">
            <v>2.0180058008768639E-2</v>
          </cell>
          <cell r="AN208">
            <v>1.9587111277274083E-2</v>
          </cell>
          <cell r="AO208">
            <v>1.9006328331188174E-2</v>
          </cell>
          <cell r="AP208">
            <v>1.8540511131899595E-2</v>
          </cell>
          <cell r="AQ208">
            <v>1.7972102913244654E-2</v>
          </cell>
          <cell r="AR208">
            <v>1.7132901096638221E-2</v>
          </cell>
          <cell r="AS208">
            <v>1.6920955562546743E-2</v>
          </cell>
          <cell r="AT208">
            <v>1.649627019944656E-2</v>
          </cell>
          <cell r="AU208">
            <v>1.6011202132324279E-2</v>
          </cell>
          <cell r="AV208">
            <v>1.5560503890072155E-2</v>
          </cell>
          <cell r="AW208">
            <v>1.5016616326420654E-2</v>
          </cell>
          <cell r="AX208">
            <v>1.4622103928145653E-2</v>
          </cell>
          <cell r="AY208">
            <v>1.4472572744431228E-2</v>
          </cell>
          <cell r="AZ208">
            <v>1.4274061960653665E-2</v>
          </cell>
          <cell r="BA208">
            <v>1.4126665116210737E-2</v>
          </cell>
          <cell r="BB208">
            <v>1.3866791071731732E-2</v>
          </cell>
          <cell r="BC208">
            <v>1.3597723937900541E-2</v>
          </cell>
          <cell r="BD208">
            <v>1.3597719371318817E-2</v>
          </cell>
          <cell r="BE208">
            <v>1.3597719371318817E-2</v>
          </cell>
          <cell r="BF208">
            <v>1.3597719371318817E-2</v>
          </cell>
          <cell r="BG208">
            <v>1.3597719371318817E-2</v>
          </cell>
          <cell r="BH208">
            <v>1.3597719371318817E-2</v>
          </cell>
          <cell r="BI208">
            <v>1.3597719371318817E-2</v>
          </cell>
          <cell r="BJ208">
            <v>1.3597719371318817E-2</v>
          </cell>
        </row>
        <row r="209">
          <cell r="B209">
            <v>171</v>
          </cell>
          <cell r="C209" t="str">
            <v>Cartera Empresas</v>
          </cell>
          <cell r="P209">
            <v>3.0458601154792379E-2</v>
          </cell>
          <cell r="Q209">
            <v>3.1866721320898649E-2</v>
          </cell>
          <cell r="R209">
            <v>3.3023516281987284E-2</v>
          </cell>
          <cell r="S209">
            <v>3.4058698905584696E-2</v>
          </cell>
          <cell r="T209">
            <v>3.4620608542109237E-2</v>
          </cell>
          <cell r="U209">
            <v>3.4797108857245553E-2</v>
          </cell>
          <cell r="V209">
            <v>3.4653413699664348E-2</v>
          </cell>
          <cell r="W209">
            <v>3.4553807978048495E-2</v>
          </cell>
          <cell r="X209">
            <v>3.4538413663222543E-2</v>
          </cell>
          <cell r="Y209">
            <v>3.4074101231984642E-2</v>
          </cell>
          <cell r="Z209">
            <v>3.3588650772907437E-2</v>
          </cell>
          <cell r="AA209">
            <v>3.3024661951455522E-2</v>
          </cell>
          <cell r="AB209">
            <v>3.2718849401797999E-2</v>
          </cell>
          <cell r="AC209">
            <v>3.2256093750674557E-2</v>
          </cell>
          <cell r="AD209">
            <v>3.165941403063368E-2</v>
          </cell>
          <cell r="AE209">
            <v>3.1019609211323119E-2</v>
          </cell>
          <cell r="AF209">
            <v>3.0809359708871237E-2</v>
          </cell>
          <cell r="AG209">
            <v>3.0221016776205211E-2</v>
          </cell>
          <cell r="AH209">
            <v>2.9864556510476415E-2</v>
          </cell>
          <cell r="AI209">
            <v>2.957213439102228E-2</v>
          </cell>
          <cell r="AJ209">
            <v>2.9281869277400976E-2</v>
          </cell>
          <cell r="AK209">
            <v>2.8971623054529175E-2</v>
          </cell>
          <cell r="AL209">
            <v>2.8424629135393436E-2</v>
          </cell>
          <cell r="AM209">
            <v>2.7967765015621013E-2</v>
          </cell>
          <cell r="AN209">
            <v>2.7141506966066969E-2</v>
          </cell>
          <cell r="AO209">
            <v>2.6308064439228063E-2</v>
          </cell>
          <cell r="AP209">
            <v>2.5612066903818332E-2</v>
          </cell>
          <cell r="AQ209">
            <v>2.4809723113878367E-2</v>
          </cell>
          <cell r="AR209">
            <v>2.363566265614855E-2</v>
          </cell>
          <cell r="AS209">
            <v>2.3339568632592858E-2</v>
          </cell>
          <cell r="AT209">
            <v>2.2789083049397984E-2</v>
          </cell>
          <cell r="AU209">
            <v>2.2118804432926392E-2</v>
          </cell>
          <cell r="AV209">
            <v>2.1429911057141777E-2</v>
          </cell>
          <cell r="AW209">
            <v>2.0606343324305443E-2</v>
          </cell>
          <cell r="AX209">
            <v>2.0019261198433943E-2</v>
          </cell>
          <cell r="AY209">
            <v>1.9797873265146555E-2</v>
          </cell>
          <cell r="AZ209">
            <v>1.9515265955921367E-2</v>
          </cell>
          <cell r="BA209">
            <v>1.9361582708283306E-2</v>
          </cell>
          <cell r="BB209">
            <v>1.9011288110467497E-2</v>
          </cell>
          <cell r="BC209">
            <v>1.8598354591540071E-2</v>
          </cell>
          <cell r="BD209">
            <v>1.8598347902297974E-2</v>
          </cell>
          <cell r="BE209">
            <v>1.8598347902297974E-2</v>
          </cell>
          <cell r="BF209">
            <v>1.8598347902297974E-2</v>
          </cell>
          <cell r="BG209">
            <v>1.8598347902297974E-2</v>
          </cell>
          <cell r="BH209">
            <v>1.8598347902297974E-2</v>
          </cell>
          <cell r="BI209">
            <v>1.8598347902297974E-2</v>
          </cell>
          <cell r="BJ209">
            <v>1.8598347902297974E-2</v>
          </cell>
        </row>
        <row r="210">
          <cell r="B210">
            <v>172</v>
          </cell>
          <cell r="C210" t="str">
            <v>Cartera Entidades Financieras</v>
          </cell>
          <cell r="P210">
            <v>5.1597581245659907E-4</v>
          </cell>
          <cell r="Q210">
            <v>5.3439688678866585E-4</v>
          </cell>
          <cell r="R210">
            <v>5.1113819288962751E-4</v>
          </cell>
          <cell r="S210">
            <v>4.6054645775020644E-4</v>
          </cell>
          <cell r="T210">
            <v>4.0914926525554678E-4</v>
          </cell>
          <cell r="U210">
            <v>4.1864224354554169E-4</v>
          </cell>
          <cell r="V210">
            <v>3.4982392960607612E-4</v>
          </cell>
          <cell r="W210">
            <v>3.1521341328991337E-4</v>
          </cell>
          <cell r="X210">
            <v>5.5305678245859381E-4</v>
          </cell>
          <cell r="Y210">
            <v>8.0856995065265239E-4</v>
          </cell>
          <cell r="Z210">
            <v>1.1852002785712509E-3</v>
          </cell>
          <cell r="AA210">
            <v>1.64084444843137E-3</v>
          </cell>
          <cell r="AB210">
            <v>2.1343305543853205E-3</v>
          </cell>
          <cell r="AC210">
            <v>2.5744686661395588E-3</v>
          </cell>
          <cell r="AD210">
            <v>2.9195422143833316E-3</v>
          </cell>
          <cell r="AE210">
            <v>3.4348194912403318E-3</v>
          </cell>
          <cell r="AF210">
            <v>3.8815962510679292E-3</v>
          </cell>
          <cell r="AG210">
            <v>4.1854197377867658E-3</v>
          </cell>
          <cell r="AH210">
            <v>4.1706248755933603E-3</v>
          </cell>
          <cell r="AI210">
            <v>4.1363505017607801E-3</v>
          </cell>
          <cell r="AJ210">
            <v>3.9843005394440169E-3</v>
          </cell>
          <cell r="AK210">
            <v>3.7098429427151157E-3</v>
          </cell>
          <cell r="AL210">
            <v>3.2549292284587022E-3</v>
          </cell>
          <cell r="AM210">
            <v>2.7868831382580387E-3</v>
          </cell>
          <cell r="AN210">
            <v>2.2827929073673042E-3</v>
          </cell>
          <cell r="AO210">
            <v>2.2495526372010529E-3</v>
          </cell>
          <cell r="AP210">
            <v>2.3251578467431183E-3</v>
          </cell>
          <cell r="AQ210">
            <v>2.1792043910990083E-3</v>
          </cell>
          <cell r="AR210">
            <v>2.0436969477252206E-3</v>
          </cell>
          <cell r="AS210">
            <v>1.8147559115870135E-3</v>
          </cell>
          <cell r="AT210">
            <v>1.9962315027457151E-3</v>
          </cell>
          <cell r="AU210">
            <v>2.2180350030507941E-3</v>
          </cell>
          <cell r="AV210">
            <v>2.338855244670938E-3</v>
          </cell>
          <cell r="AW210">
            <v>2.6729774224810718E-3</v>
          </cell>
          <cell r="AX210">
            <v>3.1184736595612507E-3</v>
          </cell>
          <cell r="AY210">
            <v>3.7421683914735009E-3</v>
          </cell>
          <cell r="AZ210">
            <v>4.6777104893418759E-3</v>
          </cell>
          <cell r="BA210">
            <v>4.5334649897992773E-3</v>
          </cell>
          <cell r="BB210">
            <v>4.2164420521522694E-3</v>
          </cell>
          <cell r="BC210">
            <v>3.8703922119775139E-3</v>
          </cell>
          <cell r="BD210">
            <v>3.8703903555870056E-3</v>
          </cell>
          <cell r="BE210">
            <v>3.8703903555870056E-3</v>
          </cell>
          <cell r="BF210">
            <v>3.8703903555870056E-3</v>
          </cell>
          <cell r="BG210">
            <v>3.8703903555870056E-3</v>
          </cell>
          <cell r="BH210">
            <v>3.8703903555870056E-3</v>
          </cell>
          <cell r="BI210">
            <v>3.8703903555870056E-3</v>
          </cell>
          <cell r="BJ210">
            <v>3.8703903555870056E-3</v>
          </cell>
        </row>
        <row r="211">
          <cell r="B211">
            <v>173</v>
          </cell>
          <cell r="C211" t="str">
            <v>Cartera Bancarias</v>
          </cell>
          <cell r="P211">
            <v>173</v>
          </cell>
          <cell r="Q211">
            <v>173</v>
          </cell>
          <cell r="R211">
            <v>173</v>
          </cell>
          <cell r="S211">
            <v>173</v>
          </cell>
          <cell r="T211">
            <v>173</v>
          </cell>
          <cell r="U211">
            <v>173</v>
          </cell>
          <cell r="V211">
            <v>173</v>
          </cell>
          <cell r="W211">
            <v>173</v>
          </cell>
          <cell r="X211">
            <v>173</v>
          </cell>
          <cell r="Y211">
            <v>173</v>
          </cell>
          <cell r="Z211">
            <v>173</v>
          </cell>
          <cell r="AA211">
            <v>173</v>
          </cell>
          <cell r="AB211">
            <v>173</v>
          </cell>
          <cell r="AC211">
            <v>173</v>
          </cell>
          <cell r="AD211">
            <v>173</v>
          </cell>
          <cell r="AE211">
            <v>173</v>
          </cell>
          <cell r="AF211">
            <v>173</v>
          </cell>
          <cell r="AG211">
            <v>173</v>
          </cell>
          <cell r="AH211">
            <v>173</v>
          </cell>
          <cell r="AI211">
            <v>173</v>
          </cell>
          <cell r="AJ211">
            <v>173</v>
          </cell>
          <cell r="AK211">
            <v>173</v>
          </cell>
          <cell r="AL211">
            <v>173</v>
          </cell>
          <cell r="AM211">
            <v>173</v>
          </cell>
          <cell r="AN211">
            <v>173</v>
          </cell>
          <cell r="AO211">
            <v>173</v>
          </cell>
          <cell r="AP211">
            <v>173</v>
          </cell>
          <cell r="AQ211">
            <v>173</v>
          </cell>
          <cell r="AR211">
            <v>173</v>
          </cell>
          <cell r="AS211">
            <v>173</v>
          </cell>
          <cell r="AT211">
            <v>173</v>
          </cell>
          <cell r="AU211">
            <v>173</v>
          </cell>
          <cell r="AV211">
            <v>173</v>
          </cell>
          <cell r="AW211">
            <v>173</v>
          </cell>
          <cell r="AX211">
            <v>173</v>
          </cell>
          <cell r="AY211">
            <v>173</v>
          </cell>
          <cell r="AZ211">
            <v>173</v>
          </cell>
          <cell r="BA211">
            <v>173</v>
          </cell>
          <cell r="BB211">
            <v>173</v>
          </cell>
          <cell r="BC211">
            <v>173</v>
          </cell>
          <cell r="BD211">
            <v>173</v>
          </cell>
          <cell r="BE211">
            <v>173</v>
          </cell>
          <cell r="BF211">
            <v>173</v>
          </cell>
          <cell r="BG211">
            <v>173</v>
          </cell>
          <cell r="BH211">
            <v>173</v>
          </cell>
          <cell r="BI211">
            <v>173</v>
          </cell>
          <cell r="BJ211">
            <v>173</v>
          </cell>
        </row>
        <row r="212">
          <cell r="B212">
            <v>174</v>
          </cell>
          <cell r="C212" t="str">
            <v>Cartera No Bancarias</v>
          </cell>
          <cell r="P212">
            <v>174</v>
          </cell>
          <cell r="Q212">
            <v>174</v>
          </cell>
          <cell r="R212">
            <v>174</v>
          </cell>
          <cell r="S212">
            <v>174</v>
          </cell>
          <cell r="T212">
            <v>174</v>
          </cell>
          <cell r="U212">
            <v>174</v>
          </cell>
          <cell r="V212">
            <v>174</v>
          </cell>
          <cell r="W212">
            <v>174</v>
          </cell>
          <cell r="X212">
            <v>174</v>
          </cell>
          <cell r="Y212">
            <v>174</v>
          </cell>
          <cell r="Z212">
            <v>174</v>
          </cell>
          <cell r="AA212">
            <v>174</v>
          </cell>
          <cell r="AB212">
            <v>174</v>
          </cell>
          <cell r="AC212">
            <v>174</v>
          </cell>
          <cell r="AD212">
            <v>174</v>
          </cell>
          <cell r="AE212">
            <v>174</v>
          </cell>
          <cell r="AF212">
            <v>174</v>
          </cell>
          <cell r="AG212">
            <v>174</v>
          </cell>
          <cell r="AH212">
            <v>174</v>
          </cell>
          <cell r="AI212">
            <v>174</v>
          </cell>
          <cell r="AJ212">
            <v>174</v>
          </cell>
          <cell r="AK212">
            <v>174</v>
          </cell>
          <cell r="AL212">
            <v>174</v>
          </cell>
          <cell r="AM212">
            <v>174</v>
          </cell>
          <cell r="AN212">
            <v>174</v>
          </cell>
          <cell r="AO212">
            <v>174</v>
          </cell>
          <cell r="AP212">
            <v>174</v>
          </cell>
          <cell r="AQ212">
            <v>174</v>
          </cell>
          <cell r="AR212">
            <v>174</v>
          </cell>
          <cell r="AS212">
            <v>174</v>
          </cell>
          <cell r="AT212">
            <v>174</v>
          </cell>
          <cell r="AU212">
            <v>174</v>
          </cell>
          <cell r="AV212">
            <v>174</v>
          </cell>
          <cell r="AW212">
            <v>174</v>
          </cell>
          <cell r="AX212">
            <v>174</v>
          </cell>
          <cell r="AY212">
            <v>174</v>
          </cell>
          <cell r="AZ212">
            <v>174</v>
          </cell>
          <cell r="BA212">
            <v>174</v>
          </cell>
          <cell r="BB212">
            <v>174</v>
          </cell>
          <cell r="BC212">
            <v>174</v>
          </cell>
          <cell r="BD212">
            <v>174</v>
          </cell>
          <cell r="BE212">
            <v>174</v>
          </cell>
          <cell r="BF212">
            <v>174</v>
          </cell>
          <cell r="BG212">
            <v>174</v>
          </cell>
          <cell r="BH212">
            <v>174</v>
          </cell>
          <cell r="BI212">
            <v>174</v>
          </cell>
          <cell r="BJ212">
            <v>174</v>
          </cell>
        </row>
        <row r="213">
          <cell r="B213">
            <v>175</v>
          </cell>
          <cell r="C213" t="str">
            <v>Cartera Entidades Gubernamentales</v>
          </cell>
          <cell r="P213">
            <v>2.3066524872972119E-3</v>
          </cell>
          <cell r="Q213">
            <v>2.3066524872972119E-3</v>
          </cell>
          <cell r="R213">
            <v>2.291287788822326E-3</v>
          </cell>
          <cell r="S213">
            <v>2.2797027230808359E-3</v>
          </cell>
          <cell r="T213">
            <v>2.4141737490598679E-3</v>
          </cell>
          <cell r="U213">
            <v>2.5568620896776841E-3</v>
          </cell>
          <cell r="V213">
            <v>2.7373478271356115E-3</v>
          </cell>
          <cell r="W213">
            <v>3.0128075516980125E-3</v>
          </cell>
          <cell r="X213">
            <v>2.5706491246647663E-3</v>
          </cell>
          <cell r="Y213">
            <v>2.15669059721802E-3</v>
          </cell>
          <cell r="Z213">
            <v>1.6622193297474459E-3</v>
          </cell>
          <cell r="AA213">
            <v>1.8493505136041638E-3</v>
          </cell>
          <cell r="AB213">
            <v>1.9680907019467451E-3</v>
          </cell>
          <cell r="AC213">
            <v>2.0861329798334744E-3</v>
          </cell>
          <cell r="AD213">
            <v>2.1857646510061728E-3</v>
          </cell>
          <cell r="AE213">
            <v>2.1841640100623708E-3</v>
          </cell>
          <cell r="AF213">
            <v>2.0419864245760358E-3</v>
          </cell>
          <cell r="AG213">
            <v>1.8954357418785952E-3</v>
          </cell>
          <cell r="AH213">
            <v>1.7150661859743265E-3</v>
          </cell>
          <cell r="AI213">
            <v>1.4401441014675065E-3</v>
          </cell>
          <cell r="AJ213">
            <v>1.1396801438554882E-3</v>
          </cell>
          <cell r="AK213">
            <v>8.0156112405504272E-4</v>
          </cell>
          <cell r="AL213">
            <v>5.4342572671803606E-4</v>
          </cell>
          <cell r="AM213">
            <v>3.57789711956733E-4</v>
          </cell>
          <cell r="AN213">
            <v>2.2797388926578064E-4</v>
          </cell>
          <cell r="AO213">
            <v>1.11426383037879E-4</v>
          </cell>
          <cell r="AP213">
            <v>1.2480371011753399E-5</v>
          </cell>
          <cell r="AQ213">
            <v>1.3365725520964429E-5</v>
          </cell>
          <cell r="AR213">
            <v>1.4233199445256509E-5</v>
          </cell>
          <cell r="AS213">
            <v>1.4924096736472812E-5</v>
          </cell>
          <cell r="AT213">
            <v>1.5729230559699677E-5</v>
          </cell>
          <cell r="AU213">
            <v>1.6760069436669758E-5</v>
          </cell>
          <cell r="AV213">
            <v>1.7563744195582716E-5</v>
          </cell>
          <cell r="AW213">
            <v>1.7905236904129376E-5</v>
          </cell>
          <cell r="AX213">
            <v>1.7577069176776118E-5</v>
          </cell>
          <cell r="AY213">
            <v>1.7504077183135812E-5</v>
          </cell>
          <cell r="AZ213">
            <v>1.745228542331005E-5</v>
          </cell>
          <cell r="BA213">
            <v>1.7290627262435758E-5</v>
          </cell>
          <cell r="BB213">
            <v>1.7238043217454572E-5</v>
          </cell>
          <cell r="BC213">
            <v>1.7157585337100321E-5</v>
          </cell>
          <cell r="BD213">
            <v>1.715758116915822E-5</v>
          </cell>
          <cell r="BE213">
            <v>1.715758116915822E-5</v>
          </cell>
          <cell r="BF213">
            <v>1.715758116915822E-5</v>
          </cell>
          <cell r="BG213">
            <v>1.715758116915822E-5</v>
          </cell>
          <cell r="BH213">
            <v>1.715758116915822E-5</v>
          </cell>
          <cell r="BI213">
            <v>1.715758116915822E-5</v>
          </cell>
          <cell r="BJ213">
            <v>1.715758116915822E-5</v>
          </cell>
        </row>
        <row r="214">
          <cell r="B214">
            <v>176</v>
          </cell>
          <cell r="C214" t="str">
            <v>Cartera Estados y Municipios</v>
          </cell>
          <cell r="P214">
            <v>176</v>
          </cell>
          <cell r="Q214">
            <v>176</v>
          </cell>
          <cell r="R214">
            <v>176</v>
          </cell>
          <cell r="S214">
            <v>176</v>
          </cell>
          <cell r="T214">
            <v>176</v>
          </cell>
          <cell r="U214">
            <v>176</v>
          </cell>
          <cell r="V214">
            <v>176</v>
          </cell>
          <cell r="W214">
            <v>176</v>
          </cell>
          <cell r="X214">
            <v>176</v>
          </cell>
          <cell r="Y214">
            <v>176</v>
          </cell>
          <cell r="Z214">
            <v>176</v>
          </cell>
          <cell r="AA214">
            <v>176</v>
          </cell>
          <cell r="AB214">
            <v>176</v>
          </cell>
          <cell r="AC214">
            <v>176</v>
          </cell>
          <cell r="AD214">
            <v>176</v>
          </cell>
          <cell r="AE214">
            <v>176</v>
          </cell>
          <cell r="AF214">
            <v>176</v>
          </cell>
          <cell r="AG214">
            <v>176</v>
          </cell>
          <cell r="AH214">
            <v>176</v>
          </cell>
          <cell r="AI214">
            <v>176</v>
          </cell>
          <cell r="AJ214">
            <v>176</v>
          </cell>
          <cell r="AK214">
            <v>176</v>
          </cell>
          <cell r="AL214">
            <v>176</v>
          </cell>
          <cell r="AM214">
            <v>176</v>
          </cell>
          <cell r="AN214">
            <v>176</v>
          </cell>
          <cell r="AO214">
            <v>176</v>
          </cell>
          <cell r="AP214">
            <v>176</v>
          </cell>
          <cell r="AQ214">
            <v>176</v>
          </cell>
          <cell r="AR214">
            <v>176</v>
          </cell>
          <cell r="AS214">
            <v>176</v>
          </cell>
          <cell r="AT214">
            <v>176</v>
          </cell>
          <cell r="AU214">
            <v>176</v>
          </cell>
          <cell r="AV214">
            <v>176</v>
          </cell>
          <cell r="AW214">
            <v>176</v>
          </cell>
          <cell r="AX214">
            <v>176</v>
          </cell>
          <cell r="AY214">
            <v>176</v>
          </cell>
          <cell r="AZ214">
            <v>176</v>
          </cell>
          <cell r="BA214">
            <v>176</v>
          </cell>
          <cell r="BB214">
            <v>176</v>
          </cell>
          <cell r="BC214">
            <v>176</v>
          </cell>
          <cell r="BD214">
            <v>176</v>
          </cell>
          <cell r="BE214">
            <v>176</v>
          </cell>
          <cell r="BF214">
            <v>176</v>
          </cell>
          <cell r="BG214">
            <v>176</v>
          </cell>
          <cell r="BH214">
            <v>176</v>
          </cell>
          <cell r="BI214">
            <v>176</v>
          </cell>
          <cell r="BJ214">
            <v>176</v>
          </cell>
        </row>
        <row r="215">
          <cell r="B215">
            <v>177</v>
          </cell>
          <cell r="C215" t="str">
            <v>Cartera Gubernamental Otros</v>
          </cell>
          <cell r="P215">
            <v>177</v>
          </cell>
          <cell r="Q215">
            <v>177</v>
          </cell>
          <cell r="R215">
            <v>177</v>
          </cell>
          <cell r="S215">
            <v>177</v>
          </cell>
          <cell r="T215">
            <v>177</v>
          </cell>
          <cell r="U215">
            <v>177</v>
          </cell>
          <cell r="V215">
            <v>177</v>
          </cell>
          <cell r="W215">
            <v>177</v>
          </cell>
          <cell r="X215">
            <v>177</v>
          </cell>
          <cell r="Y215">
            <v>177</v>
          </cell>
          <cell r="Z215">
            <v>177</v>
          </cell>
          <cell r="AA215">
            <v>177</v>
          </cell>
          <cell r="AB215">
            <v>177</v>
          </cell>
          <cell r="AC215">
            <v>177</v>
          </cell>
          <cell r="AD215">
            <v>177</v>
          </cell>
          <cell r="AE215">
            <v>177</v>
          </cell>
          <cell r="AF215">
            <v>177</v>
          </cell>
          <cell r="AG215">
            <v>177</v>
          </cell>
          <cell r="AH215">
            <v>177</v>
          </cell>
          <cell r="AI215">
            <v>177</v>
          </cell>
          <cell r="AJ215">
            <v>177</v>
          </cell>
          <cell r="AK215">
            <v>177</v>
          </cell>
          <cell r="AL215">
            <v>177</v>
          </cell>
          <cell r="AM215">
            <v>177</v>
          </cell>
          <cell r="AN215">
            <v>177</v>
          </cell>
          <cell r="AO215">
            <v>177</v>
          </cell>
          <cell r="AP215">
            <v>177</v>
          </cell>
          <cell r="AQ215">
            <v>177</v>
          </cell>
          <cell r="AR215">
            <v>177</v>
          </cell>
          <cell r="AS215">
            <v>177</v>
          </cell>
          <cell r="AT215">
            <v>177</v>
          </cell>
          <cell r="AU215">
            <v>177</v>
          </cell>
          <cell r="AV215">
            <v>177</v>
          </cell>
          <cell r="AW215">
            <v>177</v>
          </cell>
          <cell r="AX215">
            <v>177</v>
          </cell>
          <cell r="AY215">
            <v>177</v>
          </cell>
          <cell r="AZ215">
            <v>177</v>
          </cell>
          <cell r="BA215">
            <v>177</v>
          </cell>
          <cell r="BB215">
            <v>177</v>
          </cell>
          <cell r="BC215">
            <v>177</v>
          </cell>
          <cell r="BD215">
            <v>177</v>
          </cell>
          <cell r="BE215">
            <v>177</v>
          </cell>
          <cell r="BF215">
            <v>177</v>
          </cell>
          <cell r="BG215">
            <v>177</v>
          </cell>
          <cell r="BH215">
            <v>177</v>
          </cell>
          <cell r="BI215">
            <v>177</v>
          </cell>
          <cell r="BJ215">
            <v>177</v>
          </cell>
        </row>
        <row r="216">
          <cell r="B216">
            <v>178</v>
          </cell>
          <cell r="C216" t="str">
            <v>Cartera Consumo</v>
          </cell>
          <cell r="P216">
            <v>3.9684592379890346E-2</v>
          </cell>
          <cell r="Q216">
            <v>3.9492777373698364E-2</v>
          </cell>
          <cell r="R216">
            <v>3.9367367213623938E-2</v>
          </cell>
          <cell r="S216">
            <v>3.9333471384789022E-2</v>
          </cell>
          <cell r="T216">
            <v>3.9409147278322433E-2</v>
          </cell>
          <cell r="U216">
            <v>3.9459331967651404E-2</v>
          </cell>
          <cell r="V216">
            <v>3.9638094875916859E-2</v>
          </cell>
          <cell r="W216">
            <v>3.9692505427522069E-2</v>
          </cell>
          <cell r="X216">
            <v>3.9564204809560362E-2</v>
          </cell>
          <cell r="Y216">
            <v>3.9662187974604274E-2</v>
          </cell>
          <cell r="Z216">
            <v>3.9839508304787587E-2</v>
          </cell>
          <cell r="AA216">
            <v>4.0366010278713907E-2</v>
          </cell>
          <cell r="AB216">
            <v>4.0804415499921996E-2</v>
          </cell>
          <cell r="AC216">
            <v>4.1307507460627189E-2</v>
          </cell>
          <cell r="AD216">
            <v>4.1863653040234837E-2</v>
          </cell>
          <cell r="AE216">
            <v>4.2281770440353167E-2</v>
          </cell>
          <cell r="AF216">
            <v>4.2689051702134662E-2</v>
          </cell>
          <cell r="AG216">
            <v>4.2758602036574632E-2</v>
          </cell>
          <cell r="AH216">
            <v>4.2843257397737859E-2</v>
          </cell>
          <cell r="AI216">
            <v>4.270517939165569E-2</v>
          </cell>
          <cell r="AJ216">
            <v>4.29087033259117E-2</v>
          </cell>
          <cell r="AK216">
            <v>4.2863557257765507E-2</v>
          </cell>
          <cell r="AL216">
            <v>4.2682371616816983E-2</v>
          </cell>
          <cell r="AM216">
            <v>4.2298144738157156E-2</v>
          </cell>
          <cell r="AN216">
            <v>4.1832422282564848E-2</v>
          </cell>
          <cell r="AO216">
            <v>4.1316891945047431E-2</v>
          </cell>
          <cell r="AP216">
            <v>4.0817556079190583E-2</v>
          </cell>
          <cell r="AQ216">
            <v>4.0446314951337665E-2</v>
          </cell>
          <cell r="AR216">
            <v>3.9871299554322961E-2</v>
          </cell>
          <cell r="AS216">
            <v>3.9756958561276978E-2</v>
          </cell>
          <cell r="AT216">
            <v>3.9446562880148264E-2</v>
          </cell>
          <cell r="AU216">
            <v>3.9365597954249001E-2</v>
          </cell>
          <cell r="AV216">
            <v>3.8947760643947428E-2</v>
          </cell>
          <cell r="AW216">
            <v>3.8373272772225221E-2</v>
          </cell>
          <cell r="AX216">
            <v>3.8139780048158663E-2</v>
          </cell>
          <cell r="AY216">
            <v>3.7876020433151997E-2</v>
          </cell>
          <cell r="AZ216">
            <v>3.7866463147183768E-2</v>
          </cell>
          <cell r="BA216">
            <v>3.8621452393793554E-2</v>
          </cell>
          <cell r="BB216">
            <v>3.9288683005153702E-2</v>
          </cell>
          <cell r="BC216">
            <v>3.9852970031883282E-2</v>
          </cell>
          <cell r="BD216">
            <v>3.9852946996688843E-2</v>
          </cell>
          <cell r="BE216">
            <v>3.9852946996688843E-2</v>
          </cell>
          <cell r="BF216">
            <v>3.9852946996688843E-2</v>
          </cell>
          <cell r="BG216">
            <v>3.9852946996688843E-2</v>
          </cell>
          <cell r="BH216">
            <v>3.9852946996688843E-2</v>
          </cell>
          <cell r="BI216">
            <v>3.9852946996688843E-2</v>
          </cell>
          <cell r="BJ216">
            <v>3.9852946996688843E-2</v>
          </cell>
        </row>
        <row r="217">
          <cell r="B217">
            <v>179</v>
          </cell>
          <cell r="C217" t="str">
            <v>Cartera TDC</v>
          </cell>
          <cell r="P217">
            <v>5.1403872129686855E-2</v>
          </cell>
          <cell r="Q217">
            <v>5.1037772079236467E-2</v>
          </cell>
          <cell r="R217">
            <v>5.072384836705917E-2</v>
          </cell>
          <cell r="S217">
            <v>5.0433242213571206E-2</v>
          </cell>
          <cell r="T217">
            <v>5.0119528355934605E-2</v>
          </cell>
          <cell r="U217">
            <v>4.9817144562507111E-2</v>
          </cell>
          <cell r="V217">
            <v>4.9425063486522099E-2</v>
          </cell>
          <cell r="W217">
            <v>4.9046416972717444E-2</v>
          </cell>
          <cell r="X217">
            <v>4.8645407167557476E-2</v>
          </cell>
          <cell r="Y217">
            <v>4.8292324037748087E-2</v>
          </cell>
          <cell r="Z217">
            <v>4.8143153281971683E-2</v>
          </cell>
          <cell r="AA217">
            <v>4.8175566550700127E-2</v>
          </cell>
          <cell r="AB217">
            <v>4.8283535781874796E-2</v>
          </cell>
          <cell r="AC217">
            <v>4.8551298812288916E-2</v>
          </cell>
          <cell r="AD217">
            <v>4.8909831839918406E-2</v>
          </cell>
          <cell r="AE217">
            <v>4.9143617940574646E-2</v>
          </cell>
          <cell r="AF217">
            <v>4.9466887069726011E-2</v>
          </cell>
          <cell r="AG217">
            <v>4.9189548639366261E-2</v>
          </cell>
          <cell r="AH217">
            <v>4.9040556477265407E-2</v>
          </cell>
          <cell r="AI217">
            <v>4.8938532655680149E-2</v>
          </cell>
          <cell r="AJ217">
            <v>4.8776120963611169E-2</v>
          </cell>
          <cell r="AK217">
            <v>4.8566038173199454E-2</v>
          </cell>
          <cell r="AL217">
            <v>4.814994877970926E-2</v>
          </cell>
          <cell r="AM217">
            <v>4.744025963230649E-2</v>
          </cell>
          <cell r="AN217">
            <v>4.6637610157109904E-2</v>
          </cell>
          <cell r="AO217">
            <v>4.5781412746877026E-2</v>
          </cell>
          <cell r="AP217">
            <v>4.5051367039467105E-2</v>
          </cell>
          <cell r="AQ217">
            <v>4.4586816526072166E-2</v>
          </cell>
          <cell r="AR217">
            <v>4.4136995369080202E-2</v>
          </cell>
          <cell r="AS217">
            <v>4.3961975969668846E-2</v>
          </cell>
          <cell r="AT217">
            <v>4.3775344745900821E-2</v>
          </cell>
          <cell r="AU217">
            <v>4.3511710382899166E-2</v>
          </cell>
          <cell r="AV217">
            <v>4.3145506070883702E-2</v>
          </cell>
          <cell r="AW217">
            <v>4.2562350466477071E-2</v>
          </cell>
          <cell r="AX217">
            <v>4.212061702331165E-2</v>
          </cell>
          <cell r="AY217">
            <v>4.2457743356196218E-2</v>
          </cell>
          <cell r="AZ217">
            <v>4.3629136786678943E-2</v>
          </cell>
          <cell r="BA217">
            <v>4.54628970116406E-2</v>
          </cell>
          <cell r="BB217">
            <v>4.6767528653340898E-2</v>
          </cell>
          <cell r="BC217">
            <v>4.7600419662124097E-2</v>
          </cell>
          <cell r="BD217">
            <v>4.7600418329238892E-2</v>
          </cell>
          <cell r="BE217">
            <v>4.7600418329238892E-2</v>
          </cell>
          <cell r="BF217">
            <v>4.7600418329238892E-2</v>
          </cell>
          <cell r="BG217">
            <v>4.7600418329238892E-2</v>
          </cell>
          <cell r="BH217">
            <v>4.7600418329238892E-2</v>
          </cell>
          <cell r="BI217">
            <v>4.7600418329238892E-2</v>
          </cell>
          <cell r="BJ217">
            <v>4.7600418329238892E-2</v>
          </cell>
        </row>
        <row r="218">
          <cell r="B218">
            <v>180</v>
          </cell>
          <cell r="C218" t="str">
            <v>Cartera Personales</v>
          </cell>
          <cell r="P218">
            <v>5.2606721158331669E-2</v>
          </cell>
          <cell r="Q218">
            <v>5.430955775744193E-2</v>
          </cell>
          <cell r="R218">
            <v>5.6081372238005217E-2</v>
          </cell>
          <cell r="S218">
            <v>5.8087952302635172E-2</v>
          </cell>
          <cell r="T218">
            <v>6.0397363570783652E-2</v>
          </cell>
          <cell r="U218">
            <v>6.2305308593235374E-2</v>
          </cell>
          <cell r="V218">
            <v>6.4947642003867254E-2</v>
          </cell>
          <cell r="W218">
            <v>6.6413464261093735E-2</v>
          </cell>
          <cell r="X218">
            <v>6.6851124109254118E-2</v>
          </cell>
          <cell r="Y218">
            <v>6.7710307171415671E-2</v>
          </cell>
          <cell r="Z218">
            <v>6.7884321038103115E-2</v>
          </cell>
          <cell r="AA218">
            <v>6.9017022216136856E-2</v>
          </cell>
          <cell r="AB218">
            <v>6.9521038391876275E-2</v>
          </cell>
          <cell r="AC218">
            <v>7.0006349120786474E-2</v>
          </cell>
          <cell r="AD218">
            <v>7.0427519841760947E-2</v>
          </cell>
          <cell r="AE218">
            <v>7.0619408280990698E-2</v>
          </cell>
          <cell r="AF218">
            <v>7.0448353928814447E-2</v>
          </cell>
          <cell r="AG218">
            <v>7.0502060079562265E-2</v>
          </cell>
          <cell r="AH218">
            <v>6.9883344780025489E-2</v>
          </cell>
          <cell r="AI218">
            <v>6.8429441975470198E-2</v>
          </cell>
          <cell r="AJ218">
            <v>6.8639181398389496E-2</v>
          </cell>
          <cell r="AK218">
            <v>6.8040178138984955E-2</v>
          </cell>
          <cell r="AL218">
            <v>6.8030304237866199E-2</v>
          </cell>
          <cell r="AM218">
            <v>6.7666022851732857E-2</v>
          </cell>
          <cell r="AN218">
            <v>6.7197703585597623E-2</v>
          </cell>
          <cell r="AO218">
            <v>6.6777546032585108E-2</v>
          </cell>
          <cell r="AP218">
            <v>6.6303789972586069E-2</v>
          </cell>
          <cell r="AQ218">
            <v>6.5952071559998993E-2</v>
          </cell>
          <cell r="AR218">
            <v>6.4892813552418077E-2</v>
          </cell>
          <cell r="AS218">
            <v>6.4550757629245684E-2</v>
          </cell>
          <cell r="AT218">
            <v>6.3712747445927212E-2</v>
          </cell>
          <cell r="AU218">
            <v>6.3924678965054868E-2</v>
          </cell>
          <cell r="AV218">
            <v>6.3215020108963738E-2</v>
          </cell>
          <cell r="AW218">
            <v>6.2529343411244401E-2</v>
          </cell>
          <cell r="AX218">
            <v>6.3161247137985752E-2</v>
          </cell>
          <cell r="AY218">
            <v>6.2295587809750363E-2</v>
          </cell>
          <cell r="AZ218">
            <v>6.0764561227142175E-2</v>
          </cell>
          <cell r="BA218">
            <v>6.115248776151095E-2</v>
          </cell>
          <cell r="BB218">
            <v>6.2153552310276805E-2</v>
          </cell>
          <cell r="BC218">
            <v>6.3616087532682011E-2</v>
          </cell>
          <cell r="BD218">
            <v>6.3616037368774414E-2</v>
          </cell>
          <cell r="BE218">
            <v>6.3616037368774414E-2</v>
          </cell>
          <cell r="BF218">
            <v>6.3616037368774414E-2</v>
          </cell>
          <cell r="BG218">
            <v>6.3616037368774414E-2</v>
          </cell>
          <cell r="BH218">
            <v>6.3616037368774414E-2</v>
          </cell>
          <cell r="BI218">
            <v>6.3616037368774414E-2</v>
          </cell>
          <cell r="BJ218">
            <v>6.3616037368774414E-2</v>
          </cell>
        </row>
        <row r="219">
          <cell r="B219">
            <v>181</v>
          </cell>
          <cell r="C219" t="str">
            <v>Cartera Nómina</v>
          </cell>
          <cell r="P219">
            <v>2.1790086712685328E-2</v>
          </cell>
          <cell r="Q219">
            <v>2.1570820022026194E-2</v>
          </cell>
          <cell r="R219">
            <v>2.1528330782031011E-2</v>
          </cell>
          <cell r="S219">
            <v>2.170609117920529E-2</v>
          </cell>
          <cell r="T219">
            <v>2.2298419217680474E-2</v>
          </cell>
          <cell r="U219">
            <v>2.2933456640921713E-2</v>
          </cell>
          <cell r="V219">
            <v>2.394098904002688E-2</v>
          </cell>
          <cell r="W219">
            <v>2.479925503666568E-2</v>
          </cell>
          <cell r="X219">
            <v>2.5332964437742033E-2</v>
          </cell>
          <cell r="Y219">
            <v>2.6439368259641421E-2</v>
          </cell>
          <cell r="Z219">
            <v>2.7541444418921947E-2</v>
          </cell>
          <cell r="AA219">
            <v>2.9200660917345064E-2</v>
          </cell>
          <cell r="AB219">
            <v>3.0612353614783743E-2</v>
          </cell>
          <cell r="AC219">
            <v>3.1864536645819577E-2</v>
          </cell>
          <cell r="AD219">
            <v>3.304347077084175E-2</v>
          </cell>
          <cell r="AE219">
            <v>3.4018450026140422E-2</v>
          </cell>
          <cell r="AF219">
            <v>3.4819147692442161E-2</v>
          </cell>
          <cell r="AG219">
            <v>3.5454797986865474E-2</v>
          </cell>
          <cell r="AH219">
            <v>3.59964934366881E-2</v>
          </cell>
          <cell r="AI219">
            <v>3.5843226767079066E-2</v>
          </cell>
          <cell r="AJ219">
            <v>3.6600772919200004E-2</v>
          </cell>
          <cell r="AK219">
            <v>3.6749739868645999E-2</v>
          </cell>
          <cell r="AL219">
            <v>3.6714756067721184E-2</v>
          </cell>
          <cell r="AM219">
            <v>3.6516249747653259E-2</v>
          </cell>
          <cell r="AN219">
            <v>3.614454483340826E-2</v>
          </cell>
          <cell r="AO219">
            <v>3.5774190226776116E-2</v>
          </cell>
          <cell r="AP219">
            <v>3.5307044431940472E-2</v>
          </cell>
          <cell r="AQ219">
            <v>3.4756812058885582E-2</v>
          </cell>
          <cell r="AR219">
            <v>3.3591127682649706E-2</v>
          </cell>
          <cell r="AS219">
            <v>3.3403877627799679E-2</v>
          </cell>
          <cell r="AT219">
            <v>3.2766051635265143E-2</v>
          </cell>
          <cell r="AU219">
            <v>3.2835140005481871E-2</v>
          </cell>
          <cell r="AV219">
            <v>3.2149702146057835E-2</v>
          </cell>
          <cell r="AW219">
            <v>3.135476055343344E-2</v>
          </cell>
          <cell r="AX219">
            <v>3.1121861469161669E-2</v>
          </cell>
          <cell r="AY219">
            <v>2.9711220126922316E-2</v>
          </cell>
          <cell r="AZ219">
            <v>2.781513795892001E-2</v>
          </cell>
          <cell r="BA219">
            <v>2.6791432204925702E-2</v>
          </cell>
          <cell r="BB219">
            <v>2.622643683651581E-2</v>
          </cell>
          <cell r="BC219">
            <v>2.6191596231906568E-2</v>
          </cell>
          <cell r="BD219">
            <v>2.6191592216491699E-2</v>
          </cell>
          <cell r="BE219">
            <v>2.6191592216491699E-2</v>
          </cell>
          <cell r="BF219">
            <v>2.6191592216491699E-2</v>
          </cell>
          <cell r="BG219">
            <v>2.6191592216491699E-2</v>
          </cell>
          <cell r="BH219">
            <v>2.6191592216491699E-2</v>
          </cell>
          <cell r="BI219">
            <v>2.6191592216491699E-2</v>
          </cell>
          <cell r="BJ219">
            <v>2.6191592216491699E-2</v>
          </cell>
        </row>
        <row r="220">
          <cell r="B220">
            <v>182</v>
          </cell>
          <cell r="C220" t="str">
            <v>Cartera Automotriz</v>
          </cell>
          <cell r="P220">
            <v>1.3119493759520926E-2</v>
          </cell>
          <cell r="Q220">
            <v>1.2850787209631858E-2</v>
          </cell>
          <cell r="R220">
            <v>1.2589107772216194E-2</v>
          </cell>
          <cell r="S220">
            <v>1.2435691995851761E-2</v>
          </cell>
          <cell r="T220">
            <v>1.2361939849169912E-2</v>
          </cell>
          <cell r="U220">
            <v>1.2273042765558163E-2</v>
          </cell>
          <cell r="V220">
            <v>1.2336468510735216E-2</v>
          </cell>
          <cell r="W220">
            <v>1.2243727265267327E-2</v>
          </cell>
          <cell r="X220">
            <v>1.2027123696742777E-2</v>
          </cell>
          <cell r="Y220">
            <v>1.2069272646608788E-2</v>
          </cell>
          <cell r="Z220">
            <v>1.2280417904394728E-2</v>
          </cell>
          <cell r="AA220">
            <v>1.2804372079918308E-2</v>
          </cell>
          <cell r="AB220">
            <v>1.3165101587926763E-2</v>
          </cell>
          <cell r="AC220">
            <v>1.3567217089754979E-2</v>
          </cell>
          <cell r="AD220">
            <v>1.4064929709334944E-2</v>
          </cell>
          <cell r="AE220">
            <v>1.4526055486351651E-2</v>
          </cell>
          <cell r="AF220">
            <v>1.4939554799140518E-2</v>
          </cell>
          <cell r="AG220">
            <v>1.5408860003871561E-2</v>
          </cell>
          <cell r="AH220">
            <v>1.5957962865699397E-2</v>
          </cell>
          <cell r="AI220">
            <v>1.6305844703146676E-2</v>
          </cell>
          <cell r="AJ220">
            <v>1.6926340916705699E-2</v>
          </cell>
          <cell r="AK220">
            <v>1.74356493608686E-2</v>
          </cell>
          <cell r="AL220">
            <v>1.7795780553141915E-2</v>
          </cell>
          <cell r="AM220">
            <v>1.8147924382442601E-2</v>
          </cell>
          <cell r="AN220">
            <v>1.8475167144736713E-2</v>
          </cell>
          <cell r="AO220">
            <v>1.873117882911934E-2</v>
          </cell>
          <cell r="AP220">
            <v>1.8904318515513999E-2</v>
          </cell>
          <cell r="AQ220">
            <v>1.906075652188326E-2</v>
          </cell>
          <cell r="AR220">
            <v>1.8990773200521897E-2</v>
          </cell>
          <cell r="AS220">
            <v>1.9156968343429701E-2</v>
          </cell>
          <cell r="AT220">
            <v>1.9049363511178072E-2</v>
          </cell>
          <cell r="AU220">
            <v>1.9167179065454575E-2</v>
          </cell>
          <cell r="AV220">
            <v>1.90376415765619E-2</v>
          </cell>
          <cell r="AW220">
            <v>1.8798983952177651E-2</v>
          </cell>
          <cell r="AX220">
            <v>1.8808867825193469E-2</v>
          </cell>
          <cell r="AY220">
            <v>1.8396778431973571E-2</v>
          </cell>
          <cell r="AZ220">
            <v>1.7908765089593024E-2</v>
          </cell>
          <cell r="BA220">
            <v>1.7807266611786426E-2</v>
          </cell>
          <cell r="BB220">
            <v>1.7870868238420122E-2</v>
          </cell>
          <cell r="BC220">
            <v>1.7807362644962989E-2</v>
          </cell>
          <cell r="BD220">
            <v>1.7807349562644958E-2</v>
          </cell>
          <cell r="BE220">
            <v>1.7807349562644958E-2</v>
          </cell>
          <cell r="BF220">
            <v>1.7807349562644958E-2</v>
          </cell>
          <cell r="BG220">
            <v>1.7807349562644958E-2</v>
          </cell>
          <cell r="BH220">
            <v>1.7807349562644958E-2</v>
          </cell>
          <cell r="BI220">
            <v>1.7807349562644958E-2</v>
          </cell>
          <cell r="BJ220">
            <v>1.7807349562644958E-2</v>
          </cell>
        </row>
        <row r="221">
          <cell r="B221">
            <v>183</v>
          </cell>
          <cell r="C221" t="str">
            <v>Cartera Consumo Otros</v>
          </cell>
          <cell r="P221">
            <v>0.37096774193548387</v>
          </cell>
          <cell r="Q221">
            <v>0.32616487455197135</v>
          </cell>
          <cell r="R221">
            <v>0.3295318779189747</v>
          </cell>
          <cell r="S221">
            <v>0.3295318779189747</v>
          </cell>
          <cell r="T221">
            <v>0.37072336265884653</v>
          </cell>
          <cell r="U221">
            <v>0.28082670018153888</v>
          </cell>
          <cell r="V221">
            <v>0.28082670018153888</v>
          </cell>
          <cell r="W221">
            <v>0.3276311502117954</v>
          </cell>
          <cell r="X221">
            <v>0.3276311502117954</v>
          </cell>
          <cell r="Y221">
            <v>0.3276311502117954</v>
          </cell>
          <cell r="Z221">
            <v>0.3276311502117954</v>
          </cell>
          <cell r="AA221">
            <v>0.3330074942978169</v>
          </cell>
          <cell r="AB221">
            <v>0.28976399944141878</v>
          </cell>
          <cell r="AC221">
            <v>0.43722943722943725</v>
          </cell>
          <cell r="AD221">
            <v>0.4329004329004329</v>
          </cell>
          <cell r="AE221">
            <v>0.4329004329004329</v>
          </cell>
          <cell r="AF221">
            <v>0.50378787878787878</v>
          </cell>
          <cell r="AG221">
            <v>0.50378787878787878</v>
          </cell>
          <cell r="AH221">
            <v>0.37878787878787878</v>
          </cell>
          <cell r="AI221">
            <v>0.37878787878787878</v>
          </cell>
          <cell r="AJ221">
            <v>0.33670033670033672</v>
          </cell>
          <cell r="AK221">
            <v>0.33670033670033672</v>
          </cell>
          <cell r="AL221">
            <v>0.29980449657869013</v>
          </cell>
          <cell r="AM221">
            <v>0.29313782991202342</v>
          </cell>
          <cell r="AN221">
            <v>0.29010752688172042</v>
          </cell>
          <cell r="AO221">
            <v>0.19010752688172045</v>
          </cell>
          <cell r="AP221">
            <v>0.21123058542413381</v>
          </cell>
          <cell r="AQ221">
            <v>0.23763440860215054</v>
          </cell>
          <cell r="AR221">
            <v>0.11263440860215054</v>
          </cell>
          <cell r="AS221">
            <v>0.11263440860215054</v>
          </cell>
          <cell r="AT221">
            <v>0.12872503840245778</v>
          </cell>
          <cell r="AU221">
            <v>0.12872503840245778</v>
          </cell>
          <cell r="AV221">
            <v>0.15017921146953406</v>
          </cell>
          <cell r="AW221">
            <v>-1.9784946236559138E-2</v>
          </cell>
          <cell r="AX221">
            <v>-1.6666666666666666E-2</v>
          </cell>
          <cell r="AY221">
            <v>0</v>
          </cell>
          <cell r="AZ221">
            <v>0</v>
          </cell>
          <cell r="BA221">
            <v>0</v>
          </cell>
          <cell r="BB221">
            <v>0</v>
          </cell>
          <cell r="BC221">
            <v>0</v>
          </cell>
          <cell r="BD221">
            <v>0</v>
          </cell>
          <cell r="BE221">
            <v>0</v>
          </cell>
          <cell r="BF221">
            <v>0</v>
          </cell>
          <cell r="BG221">
            <v>0</v>
          </cell>
          <cell r="BH221">
            <v>0</v>
          </cell>
          <cell r="BI221">
            <v>0</v>
          </cell>
          <cell r="BJ221">
            <v>0</v>
          </cell>
        </row>
        <row r="222">
          <cell r="B222">
            <v>184</v>
          </cell>
          <cell r="C222" t="str">
            <v>Cartera Vivienda</v>
          </cell>
          <cell r="P222">
            <v>4.523958542892953E-2</v>
          </cell>
          <cell r="Q222">
            <v>4.5987538244590641E-2</v>
          </cell>
          <cell r="R222">
            <v>4.6849678384371575E-2</v>
          </cell>
          <cell r="S222">
            <v>4.7654615250354471E-2</v>
          </cell>
          <cell r="T222">
            <v>4.8338641422769439E-2</v>
          </cell>
          <cell r="U222">
            <v>4.90281544709966E-2</v>
          </cell>
          <cell r="V222">
            <v>4.9570682347208621E-2</v>
          </cell>
          <cell r="W222">
            <v>5.0054443944846642E-2</v>
          </cell>
          <cell r="X222">
            <v>5.0463929675316037E-2</v>
          </cell>
          <cell r="Y222">
            <v>4.9800135307146463E-2</v>
          </cell>
          <cell r="Z222">
            <v>4.9091361711978365E-2</v>
          </cell>
          <cell r="AA222">
            <v>4.9526044049106509E-2</v>
          </cell>
          <cell r="AB222">
            <v>4.9964961019233804E-2</v>
          </cell>
          <cell r="AC222">
            <v>5.0472666069684868E-2</v>
          </cell>
          <cell r="AD222">
            <v>5.1018018214670613E-2</v>
          </cell>
          <cell r="AE222">
            <v>5.1702586935133549E-2</v>
          </cell>
          <cell r="AF222">
            <v>5.2359406535485119E-2</v>
          </cell>
          <cell r="AG222">
            <v>5.315170019942838E-2</v>
          </cell>
          <cell r="AH222">
            <v>5.3925323932567187E-2</v>
          </cell>
          <cell r="AI222">
            <v>5.4612814678004017E-2</v>
          </cell>
          <cell r="AJ222">
            <v>5.5283446166395071E-2</v>
          </cell>
          <cell r="AK222">
            <v>5.6906205049108038E-2</v>
          </cell>
          <cell r="AL222">
            <v>5.8328719450295552E-2</v>
          </cell>
          <cell r="AM222">
            <v>5.936929073685774E-2</v>
          </cell>
          <cell r="AN222">
            <v>6.024140301332679E-2</v>
          </cell>
          <cell r="AO222">
            <v>6.0921173702904029E-2</v>
          </cell>
          <cell r="AP222">
            <v>6.1433534926093991E-2</v>
          </cell>
          <cell r="AQ222">
            <v>6.1817014111052671E-2</v>
          </cell>
          <cell r="AR222">
            <v>6.2104585891835512E-2</v>
          </cell>
          <cell r="AS222">
            <v>6.2242236073833994E-2</v>
          </cell>
          <cell r="AT222">
            <v>6.2293175193329851E-2</v>
          </cell>
          <cell r="AU222">
            <v>6.2255911498091142E-2</v>
          </cell>
          <cell r="AV222">
            <v>6.2021856371412491E-2</v>
          </cell>
          <cell r="AW222">
            <v>6.1503975537605886E-2</v>
          </cell>
          <cell r="AX222">
            <v>6.091080087289491E-2</v>
          </cell>
          <cell r="AY222">
            <v>6.0973147832423892E-2</v>
          </cell>
          <cell r="AZ222">
            <v>6.0834926542837175E-2</v>
          </cell>
          <cell r="BA222">
            <v>6.0807032150198774E-2</v>
          </cell>
          <cell r="BB222">
            <v>6.0895821025625907E-2</v>
          </cell>
          <cell r="BC222">
            <v>6.0801549134125547E-2</v>
          </cell>
          <cell r="BD222">
            <v>6.0801535844802856E-2</v>
          </cell>
          <cell r="BE222">
            <v>6.0801535844802856E-2</v>
          </cell>
          <cell r="BF222">
            <v>6.0801535844802856E-2</v>
          </cell>
          <cell r="BG222">
            <v>6.0801535844802856E-2</v>
          </cell>
          <cell r="BH222">
            <v>6.0801535844802856E-2</v>
          </cell>
          <cell r="BI222">
            <v>6.0801535844802856E-2</v>
          </cell>
          <cell r="BJ222">
            <v>6.0801535844802856E-2</v>
          </cell>
        </row>
        <row r="223">
          <cell r="B223">
            <v>185</v>
          </cell>
          <cell r="C223" t="str">
            <v>Media y Residencial</v>
          </cell>
          <cell r="P223">
            <v>4.2392192730520334E-2</v>
          </cell>
          <cell r="Q223">
            <v>4.3163369450192231E-2</v>
          </cell>
          <cell r="R223">
            <v>4.4005938789605736E-2</v>
          </cell>
          <cell r="S223">
            <v>4.478801716834218E-2</v>
          </cell>
          <cell r="T223">
            <v>4.5400967595618034E-2</v>
          </cell>
          <cell r="U223">
            <v>4.6003266627306694E-2</v>
          </cell>
          <cell r="V223">
            <v>4.6459075093517231E-2</v>
          </cell>
          <cell r="W223">
            <v>4.6825824121286198E-2</v>
          </cell>
          <cell r="X223">
            <v>4.7048507535552002E-2</v>
          </cell>
          <cell r="Y223">
            <v>4.6269360002579807E-2</v>
          </cell>
          <cell r="Z223">
            <v>4.5420415847755143E-2</v>
          </cell>
          <cell r="AA223">
            <v>4.5595301188583931E-2</v>
          </cell>
          <cell r="AB223">
            <v>4.5762914628443618E-2</v>
          </cell>
          <cell r="AC223">
            <v>4.6025791380532692E-2</v>
          </cell>
          <cell r="AD223">
            <v>4.6357451838285303E-2</v>
          </cell>
          <cell r="AE223">
            <v>4.6841722858415175E-2</v>
          </cell>
          <cell r="AF223">
            <v>4.7356008854716129E-2</v>
          </cell>
          <cell r="AG223">
            <v>4.8035809373201725E-2</v>
          </cell>
          <cell r="AH223">
            <v>4.8718733839288882E-2</v>
          </cell>
          <cell r="AI223">
            <v>4.9340923960413695E-2</v>
          </cell>
          <cell r="AJ223">
            <v>4.999778956427172E-2</v>
          </cell>
          <cell r="AK223">
            <v>5.1513501064966709E-2</v>
          </cell>
          <cell r="AL223">
            <v>5.285438097300408E-2</v>
          </cell>
          <cell r="AM223">
            <v>5.3843713419547461E-2</v>
          </cell>
          <cell r="AN223">
            <v>5.4662123619986423E-2</v>
          </cell>
          <cell r="AO223">
            <v>5.5411488394549652E-2</v>
          </cell>
          <cell r="AP223">
            <v>5.6005690515475548E-2</v>
          </cell>
          <cell r="AQ223">
            <v>5.6493998127220911E-2</v>
          </cell>
          <cell r="AR223">
            <v>5.6894738947015355E-2</v>
          </cell>
          <cell r="AS223">
            <v>5.7068630328113053E-2</v>
          </cell>
          <cell r="AT223">
            <v>5.7170773343309236E-2</v>
          </cell>
          <cell r="AU223">
            <v>5.720232535843587E-2</v>
          </cell>
          <cell r="AV223">
            <v>5.7043856927515409E-2</v>
          </cell>
          <cell r="AW223">
            <v>5.6620809202432641E-2</v>
          </cell>
          <cell r="AX223">
            <v>5.6160953613460525E-2</v>
          </cell>
          <cell r="AY223">
            <v>5.6356586391085352E-2</v>
          </cell>
          <cell r="AZ223">
            <v>5.6506009509422368E-2</v>
          </cell>
          <cell r="BA223">
            <v>5.6507246945575317E-2</v>
          </cell>
          <cell r="BB223">
            <v>5.6649144805196908E-2</v>
          </cell>
          <cell r="BC223">
            <v>5.6625622196476759E-2</v>
          </cell>
          <cell r="BD223">
            <v>5.6625604629516602E-2</v>
          </cell>
          <cell r="BE223">
            <v>5.6625604629516602E-2</v>
          </cell>
          <cell r="BF223">
            <v>5.6625604629516602E-2</v>
          </cell>
          <cell r="BG223">
            <v>5.6625604629516602E-2</v>
          </cell>
          <cell r="BH223">
            <v>5.6625604629516602E-2</v>
          </cell>
          <cell r="BI223">
            <v>5.6625604629516602E-2</v>
          </cell>
          <cell r="BJ223">
            <v>5.6625604629516602E-2</v>
          </cell>
        </row>
        <row r="224">
          <cell r="B224">
            <v>186</v>
          </cell>
          <cell r="C224" t="str">
            <v>De Interés Social</v>
          </cell>
          <cell r="P224">
            <v>6.0550168289374103E-2</v>
          </cell>
          <cell r="Q224">
            <v>6.1422955750967879E-2</v>
          </cell>
          <cell r="R224">
            <v>6.2679904042509227E-2</v>
          </cell>
          <cell r="S224">
            <v>6.3934145294397685E-2</v>
          </cell>
          <cell r="T224">
            <v>6.5392424893200657E-2</v>
          </cell>
          <cell r="U224">
            <v>6.6999740725234833E-2</v>
          </cell>
          <cell r="V224">
            <v>6.8508202795587558E-2</v>
          </cell>
          <cell r="W224">
            <v>7.0181065075651763E-2</v>
          </cell>
          <cell r="X224">
            <v>7.2225291820253321E-2</v>
          </cell>
          <cell r="Y224">
            <v>7.271748561377496E-2</v>
          </cell>
          <cell r="Z224">
            <v>7.3350378288979959E-2</v>
          </cell>
          <cell r="AA224">
            <v>7.5848887588175595E-2</v>
          </cell>
          <cell r="AB224">
            <v>7.8432436244968054E-2</v>
          </cell>
          <cell r="AC224">
            <v>8.0956807633116426E-2</v>
          </cell>
          <cell r="AD224">
            <v>8.3357484098515552E-2</v>
          </cell>
          <cell r="AE224">
            <v>8.5863309906102636E-2</v>
          </cell>
          <cell r="AF224">
            <v>8.8001107334147829E-2</v>
          </cell>
          <cell r="AG224">
            <v>9.0041423288303599E-2</v>
          </cell>
          <cell r="AH224">
            <v>9.1946492817663483E-2</v>
          </cell>
          <cell r="AI224">
            <v>9.361581010299104E-2</v>
          </cell>
          <cell r="AJ224">
            <v>9.4928046499246244E-2</v>
          </cell>
          <cell r="AK224">
            <v>9.7822318717276424E-2</v>
          </cell>
          <cell r="AL224">
            <v>0.10035555626897204</v>
          </cell>
          <cell r="AM224">
            <v>0.10229764411988584</v>
          </cell>
          <cell r="AN224">
            <v>0.10411774928909845</v>
          </cell>
          <cell r="AO224">
            <v>0.1047904932300615</v>
          </cell>
          <cell r="AP224">
            <v>0.10521536509168482</v>
          </cell>
          <cell r="AQ224">
            <v>0.10532783203298961</v>
          </cell>
          <cell r="AR224">
            <v>0.10526409061462677</v>
          </cell>
          <cell r="AS224">
            <v>0.10544794899381676</v>
          </cell>
          <cell r="AT224">
            <v>0.10542297577317916</v>
          </cell>
          <cell r="AU224">
            <v>0.10516518587848071</v>
          </cell>
          <cell r="AV224">
            <v>0.10464816005134267</v>
          </cell>
          <cell r="AW224">
            <v>0.10365518227275487</v>
          </cell>
          <cell r="AX224">
            <v>0.10225581381448327</v>
          </cell>
          <cell r="AY224">
            <v>0.10142577084565577</v>
          </cell>
          <cell r="AZ224">
            <v>9.9306298647785285E-2</v>
          </cell>
          <cell r="BA224">
            <v>9.9324433723607108E-2</v>
          </cell>
          <cell r="BB224">
            <v>9.92471524410517E-2</v>
          </cell>
          <cell r="BC224">
            <v>9.884658020109445E-2</v>
          </cell>
          <cell r="BD224">
            <v>9.8846554756164551E-2</v>
          </cell>
          <cell r="BE224">
            <v>9.8846554756164551E-2</v>
          </cell>
          <cell r="BF224">
            <v>9.8846554756164551E-2</v>
          </cell>
          <cell r="BG224">
            <v>9.8846554756164551E-2</v>
          </cell>
          <cell r="BH224">
            <v>9.8846554756164551E-2</v>
          </cell>
          <cell r="BI224">
            <v>9.8846554756164551E-2</v>
          </cell>
          <cell r="BJ224">
            <v>9.8846554756164551E-2</v>
          </cell>
        </row>
        <row r="226">
          <cell r="B226" t="str">
            <v>IMORA (%)</v>
          </cell>
        </row>
        <row r="227">
          <cell r="B227">
            <v>187</v>
          </cell>
          <cell r="C227" t="str">
            <v>Cartera de Crédito Total</v>
          </cell>
          <cell r="P227">
            <v>5.8840080641227213E-2</v>
          </cell>
          <cell r="Q227">
            <v>5.9206769324874037E-2</v>
          </cell>
          <cell r="R227">
            <v>5.9420109230463626E-2</v>
          </cell>
          <cell r="S227">
            <v>5.972221990090272E-2</v>
          </cell>
          <cell r="T227">
            <v>5.9994447949467421E-2</v>
          </cell>
          <cell r="U227">
            <v>6.0162479808743202E-2</v>
          </cell>
          <cell r="V227">
            <v>6.0348018656752225E-2</v>
          </cell>
          <cell r="W227">
            <v>6.0569739373348835E-2</v>
          </cell>
          <cell r="X227">
            <v>6.064215524543299E-2</v>
          </cell>
          <cell r="Y227">
            <v>6.0766236304749553E-2</v>
          </cell>
          <cell r="Z227">
            <v>6.0886157444471761E-2</v>
          </cell>
          <cell r="AA227">
            <v>6.0797190758909492E-2</v>
          </cell>
          <cell r="AB227">
            <v>6.1087651636412159E-2</v>
          </cell>
          <cell r="AC227">
            <v>6.1335262767986919E-2</v>
          </cell>
          <cell r="AD227">
            <v>6.1676686197684322E-2</v>
          </cell>
          <cell r="AE227">
            <v>6.2107487247563986E-2</v>
          </cell>
          <cell r="AF227">
            <v>6.2743020222576787E-2</v>
          </cell>
          <cell r="AG227">
            <v>6.3253673270052144E-2</v>
          </cell>
          <cell r="AH227">
            <v>6.3882624228342691E-2</v>
          </cell>
          <cell r="AI227">
            <v>6.4369021504457558E-2</v>
          </cell>
          <cell r="AJ227">
            <v>6.512633180756125E-2</v>
          </cell>
          <cell r="AK227">
            <v>6.5716565279932915E-2</v>
          </cell>
          <cell r="AL227">
            <v>6.6164053795477684E-2</v>
          </cell>
          <cell r="AM227">
            <v>6.6619461739229197E-2</v>
          </cell>
          <cell r="AN227">
            <v>6.6897145671756086E-2</v>
          </cell>
          <cell r="AO227">
            <v>6.7115725439311755E-2</v>
          </cell>
          <cell r="AP227">
            <v>6.7199751548921979E-2</v>
          </cell>
          <cell r="AQ227">
            <v>6.7113203051659742E-2</v>
          </cell>
          <cell r="AR227">
            <v>6.6760804042916469E-2</v>
          </cell>
          <cell r="AS227">
            <v>0.14449993107001427</v>
          </cell>
          <cell r="AT227">
            <v>0.22208254246632317</v>
          </cell>
          <cell r="AU227">
            <v>0.2997526631577479</v>
          </cell>
          <cell r="AV227">
            <v>0.37722689600280201</v>
          </cell>
          <cell r="AW227">
            <v>0.45481308204388043</v>
          </cell>
          <cell r="AX227">
            <v>0.53252514612486124</v>
          </cell>
          <cell r="AY227">
            <v>0.6104181917462993</v>
          </cell>
          <cell r="AZ227">
            <v>0.68828004021616751</v>
          </cell>
          <cell r="BA227">
            <v>0.7661827278163269</v>
          </cell>
          <cell r="BB227">
            <v>0.84410337919021572</v>
          </cell>
          <cell r="BC227">
            <v>0.92204008064491338</v>
          </cell>
          <cell r="BD227">
            <v>1</v>
          </cell>
          <cell r="BE227">
            <v>1</v>
          </cell>
          <cell r="BF227">
            <v>1</v>
          </cell>
          <cell r="BG227">
            <v>1</v>
          </cell>
          <cell r="BH227">
            <v>1</v>
          </cell>
          <cell r="BI227">
            <v>1</v>
          </cell>
          <cell r="BJ227">
            <v>1</v>
          </cell>
        </row>
        <row r="228">
          <cell r="B228">
            <v>188</v>
          </cell>
          <cell r="C228" t="str">
            <v>Cartera Comercial</v>
          </cell>
          <cell r="P228">
            <v>2.9939223054374475E-2</v>
          </cell>
          <cell r="Q228">
            <v>3.0358994321186536E-2</v>
          </cell>
          <cell r="R228">
            <v>3.0445672803602417E-2</v>
          </cell>
          <cell r="S228">
            <v>3.0681448480314837E-2</v>
          </cell>
          <cell r="T228">
            <v>3.0767207361233069E-2</v>
          </cell>
          <cell r="U228">
            <v>3.0685431196743707E-2</v>
          </cell>
          <cell r="V228">
            <v>3.0525968596036842E-2</v>
          </cell>
          <cell r="W228">
            <v>3.0394813690964036E-2</v>
          </cell>
          <cell r="X228">
            <v>3.0088376720332946E-2</v>
          </cell>
          <cell r="Y228">
            <v>2.9828774890563087E-2</v>
          </cell>
          <cell r="Z228">
            <v>2.9605374598934749E-2</v>
          </cell>
          <cell r="AA228">
            <v>2.9173861861245657E-2</v>
          </cell>
          <cell r="AB228">
            <v>2.8930808157066553E-2</v>
          </cell>
          <cell r="AC228">
            <v>2.8593732445496581E-2</v>
          </cell>
          <cell r="AD228">
            <v>2.8278679109185315E-2</v>
          </cell>
          <cell r="AE228">
            <v>2.8065145632708313E-2</v>
          </cell>
          <cell r="AF228">
            <v>2.8094364686177136E-2</v>
          </cell>
          <cell r="AG228">
            <v>2.7828933481466863E-2</v>
          </cell>
          <cell r="AH228">
            <v>2.7795903136313523E-2</v>
          </cell>
          <cell r="AI228">
            <v>2.7729152089836579E-2</v>
          </cell>
          <cell r="AJ228">
            <v>2.7775292428264296E-2</v>
          </cell>
          <cell r="AK228">
            <v>2.7787036758731995E-2</v>
          </cell>
          <cell r="AL228">
            <v>2.7687063833538469E-2</v>
          </cell>
          <cell r="AM228">
            <v>2.7579058580876756E-2</v>
          </cell>
          <cell r="AN228">
            <v>2.7246951590166588E-2</v>
          </cell>
          <cell r="AO228">
            <v>2.6893912276332432E-2</v>
          </cell>
          <cell r="AP228">
            <v>2.6411202086285519E-2</v>
          </cell>
          <cell r="AQ228">
            <v>2.5680330680107485E-2</v>
          </cell>
          <cell r="AR228">
            <v>2.4672649186432052E-2</v>
          </cell>
          <cell r="AS228">
            <v>0.10574836785995091</v>
          </cell>
          <cell r="AT228">
            <v>0.18665063212245459</v>
          </cell>
          <cell r="AU228">
            <v>0.26759432238931036</v>
          </cell>
          <cell r="AV228">
            <v>0.34857844197127563</v>
          </cell>
          <cell r="AW228">
            <v>0.42960900110558836</v>
          </cell>
          <cell r="AX228">
            <v>0.51076135972389436</v>
          </cell>
          <cell r="AY228">
            <v>0.59216709649766719</v>
          </cell>
          <cell r="AZ228">
            <v>0.67358065527135869</v>
          </cell>
          <cell r="BA228">
            <v>0.7550392064977629</v>
          </cell>
          <cell r="BB228">
            <v>0.8366187175434181</v>
          </cell>
          <cell r="BC228">
            <v>0.91828072446686893</v>
          </cell>
          <cell r="BD228">
            <v>1</v>
          </cell>
          <cell r="BE228">
            <v>1</v>
          </cell>
          <cell r="BF228">
            <v>1</v>
          </cell>
          <cell r="BG228">
            <v>1</v>
          </cell>
          <cell r="BH228">
            <v>1</v>
          </cell>
          <cell r="BI228">
            <v>1</v>
          </cell>
          <cell r="BJ228">
            <v>1</v>
          </cell>
        </row>
        <row r="229">
          <cell r="B229">
            <v>189</v>
          </cell>
          <cell r="C229" t="str">
            <v>Cartera Empresas</v>
          </cell>
          <cell r="P229">
            <v>4.3580692345831326E-2</v>
          </cell>
          <cell r="Q229">
            <v>4.4188052257472646E-2</v>
          </cell>
          <cell r="R229">
            <v>4.4337362161782794E-2</v>
          </cell>
          <cell r="S229">
            <v>4.4653485407251545E-2</v>
          </cell>
          <cell r="T229">
            <v>4.4456979182144155E-2</v>
          </cell>
          <cell r="U229">
            <v>4.4190899364076275E-2</v>
          </cell>
          <cell r="V229">
            <v>4.3812565584471774E-2</v>
          </cell>
          <cell r="W229">
            <v>4.3425773015172621E-2</v>
          </cell>
          <cell r="X229">
            <v>4.283912404863513E-2</v>
          </cell>
          <cell r="Y229">
            <v>4.2300173143545713E-2</v>
          </cell>
          <cell r="Z229">
            <v>4.1824959661812974E-2</v>
          </cell>
          <cell r="AA229">
            <v>4.1111881577964741E-2</v>
          </cell>
          <cell r="AB229">
            <v>4.0591641344647246E-2</v>
          </cell>
          <cell r="AC229">
            <v>3.9946692955473977E-2</v>
          </cell>
          <cell r="AD229">
            <v>3.9377293096587378E-2</v>
          </cell>
          <cell r="AE229">
            <v>3.890389325923771E-2</v>
          </cell>
          <cell r="AF229">
            <v>3.8879705703483376E-2</v>
          </cell>
          <cell r="AG229">
            <v>3.8424125820389843E-2</v>
          </cell>
          <cell r="AH229">
            <v>3.8250135265011816E-2</v>
          </cell>
          <cell r="AI229">
            <v>3.8133611740866512E-2</v>
          </cell>
          <cell r="AJ229">
            <v>3.8238155963534526E-2</v>
          </cell>
          <cell r="AK229">
            <v>3.8324741898033338E-2</v>
          </cell>
          <cell r="AL229">
            <v>3.8237620386768735E-2</v>
          </cell>
          <cell r="AM229">
            <v>3.8092969342748979E-2</v>
          </cell>
          <cell r="AN229">
            <v>3.7591517717512228E-2</v>
          </cell>
          <cell r="AO229">
            <v>3.7035181887508088E-2</v>
          </cell>
          <cell r="AP229">
            <v>3.6273928478203737E-2</v>
          </cell>
          <cell r="AQ229">
            <v>3.5230774101590097E-2</v>
          </cell>
          <cell r="AR229">
            <v>3.3810198835724253E-2</v>
          </cell>
          <cell r="AS229">
            <v>0.11402740369600639</v>
          </cell>
          <cell r="AT229">
            <v>0.19407284734248068</v>
          </cell>
          <cell r="AU229">
            <v>0.27412951878078612</v>
          </cell>
          <cell r="AV229">
            <v>0.35417948019842349</v>
          </cell>
          <cell r="AW229">
            <v>0.43430542634744623</v>
          </cell>
          <cell r="AX229">
            <v>0.51463647912167043</v>
          </cell>
          <cell r="AY229">
            <v>0.59534212827772059</v>
          </cell>
          <cell r="AZ229">
            <v>0.67606542910745571</v>
          </cell>
          <cell r="BA229">
            <v>0.75686709564587351</v>
          </cell>
          <cell r="BB229">
            <v>0.83781141708319762</v>
          </cell>
          <cell r="BC229">
            <v>0.91886115003518931</v>
          </cell>
          <cell r="BD229">
            <v>1</v>
          </cell>
          <cell r="BE229">
            <v>1</v>
          </cell>
          <cell r="BF229">
            <v>1</v>
          </cell>
          <cell r="BG229">
            <v>1</v>
          </cell>
          <cell r="BH229">
            <v>1</v>
          </cell>
          <cell r="BI229">
            <v>1</v>
          </cell>
          <cell r="BJ229">
            <v>1</v>
          </cell>
        </row>
        <row r="230">
          <cell r="B230">
            <v>190</v>
          </cell>
          <cell r="C230" t="str">
            <v>Cartera Entidades Financieras</v>
          </cell>
          <cell r="P230">
            <v>1.2724949924141412E-4</v>
          </cell>
          <cell r="Q230">
            <v>1.7746119407761841E-4</v>
          </cell>
          <cell r="R230">
            <v>1.5809605327282505E-4</v>
          </cell>
          <cell r="S230">
            <v>1.5122354939770354E-4</v>
          </cell>
          <cell r="T230">
            <v>1.4801092242452469E-4</v>
          </cell>
          <cell r="U230">
            <v>2.7603685279034557E-4</v>
          </cell>
          <cell r="V230">
            <v>2.6196563758042001E-4</v>
          </cell>
          <cell r="W230">
            <v>2.8063149363173774E-4</v>
          </cell>
          <cell r="X230">
            <v>5.912360629938562E-4</v>
          </cell>
          <cell r="Y230">
            <v>8.6909840371936014E-4</v>
          </cell>
          <cell r="Z230">
            <v>1.2933958528180617E-3</v>
          </cell>
          <cell r="AA230">
            <v>1.6609628730258786E-3</v>
          </cell>
          <cell r="AB230">
            <v>2.1614422534056966E-3</v>
          </cell>
          <cell r="AC230">
            <v>2.6079487346284021E-3</v>
          </cell>
          <cell r="AD230">
            <v>2.9579475644166812E-3</v>
          </cell>
          <cell r="AE230">
            <v>3.4805240918079276E-3</v>
          </cell>
          <cell r="AF230">
            <v>3.9344311060814209E-3</v>
          </cell>
          <cell r="AG230">
            <v>4.2441763035793697E-3</v>
          </cell>
          <cell r="AH230">
            <v>4.6579859930337896E-3</v>
          </cell>
          <cell r="AI230">
            <v>4.9940834371513879E-3</v>
          </cell>
          <cell r="AJ230">
            <v>5.2028998358398535E-3</v>
          </cell>
          <cell r="AK230">
            <v>5.2477114259676799E-3</v>
          </cell>
          <cell r="AL230">
            <v>5.1072873808104104E-3</v>
          </cell>
          <cell r="AM230">
            <v>4.9828916154623197E-3</v>
          </cell>
          <cell r="AN230">
            <v>4.8916092737912066E-3</v>
          </cell>
          <cell r="AO230">
            <v>5.2587892039499921E-3</v>
          </cell>
          <cell r="AP230">
            <v>5.7390232509441632E-3</v>
          </cell>
          <cell r="AQ230">
            <v>5.9477563739413174E-3</v>
          </cell>
          <cell r="AR230">
            <v>6.1623303400426517E-3</v>
          </cell>
          <cell r="AS230">
            <v>8.9109571267159751E-2</v>
          </cell>
          <cell r="AT230">
            <v>9.6742872780558459E-2</v>
          </cell>
          <cell r="AU230">
            <v>0.1059727138770741</v>
          </cell>
          <cell r="AV230">
            <v>0.1171272521520654</v>
          </cell>
          <cell r="AW230">
            <v>0.13127970885210072</v>
          </cell>
          <cell r="AX230">
            <v>0.1494837698592697</v>
          </cell>
          <cell r="AY230">
            <v>0.17369582301729217</v>
          </cell>
          <cell r="AZ230">
            <v>0.20742746482800145</v>
          </cell>
          <cell r="BA230">
            <v>0.25678635357862889</v>
          </cell>
          <cell r="BB230">
            <v>0.33902108467382092</v>
          </cell>
          <cell r="BC230">
            <v>0.5040784660895149</v>
          </cell>
          <cell r="BD230">
            <v>1</v>
          </cell>
          <cell r="BE230">
            <v>1</v>
          </cell>
          <cell r="BF230">
            <v>1</v>
          </cell>
          <cell r="BG230">
            <v>1</v>
          </cell>
          <cell r="BH230">
            <v>1</v>
          </cell>
          <cell r="BI230">
            <v>1</v>
          </cell>
          <cell r="BJ230">
            <v>1</v>
          </cell>
        </row>
        <row r="231">
          <cell r="B231">
            <v>191</v>
          </cell>
          <cell r="C231" t="str">
            <v>Cartera Bancarias</v>
          </cell>
          <cell r="P231">
            <v>191</v>
          </cell>
          <cell r="Q231">
            <v>191</v>
          </cell>
          <cell r="R231">
            <v>191</v>
          </cell>
          <cell r="S231">
            <v>191</v>
          </cell>
          <cell r="T231">
            <v>191</v>
          </cell>
          <cell r="U231">
            <v>191</v>
          </cell>
          <cell r="V231">
            <v>191</v>
          </cell>
          <cell r="W231">
            <v>191</v>
          </cell>
          <cell r="X231">
            <v>191</v>
          </cell>
          <cell r="Y231">
            <v>191</v>
          </cell>
          <cell r="Z231">
            <v>191</v>
          </cell>
          <cell r="AA231">
            <v>191</v>
          </cell>
          <cell r="AB231">
            <v>191</v>
          </cell>
          <cell r="AC231">
            <v>191</v>
          </cell>
          <cell r="AD231">
            <v>191</v>
          </cell>
          <cell r="AE231">
            <v>191</v>
          </cell>
          <cell r="AF231">
            <v>191</v>
          </cell>
          <cell r="AG231">
            <v>191</v>
          </cell>
          <cell r="AH231">
            <v>191</v>
          </cell>
          <cell r="AI231">
            <v>191</v>
          </cell>
          <cell r="AJ231">
            <v>191</v>
          </cell>
          <cell r="AK231">
            <v>191</v>
          </cell>
          <cell r="AL231">
            <v>191</v>
          </cell>
          <cell r="AM231">
            <v>191</v>
          </cell>
          <cell r="AN231">
            <v>191</v>
          </cell>
          <cell r="AO231">
            <v>191</v>
          </cell>
          <cell r="AP231">
            <v>191</v>
          </cell>
          <cell r="AQ231">
            <v>191</v>
          </cell>
          <cell r="AR231">
            <v>191</v>
          </cell>
          <cell r="AS231">
            <v>191</v>
          </cell>
          <cell r="AT231">
            <v>191</v>
          </cell>
          <cell r="AU231">
            <v>191</v>
          </cell>
          <cell r="AV231">
            <v>191</v>
          </cell>
          <cell r="AW231">
            <v>191</v>
          </cell>
          <cell r="AX231">
            <v>191</v>
          </cell>
          <cell r="AY231">
            <v>191</v>
          </cell>
          <cell r="AZ231">
            <v>191</v>
          </cell>
          <cell r="BA231">
            <v>191</v>
          </cell>
          <cell r="BB231">
            <v>191</v>
          </cell>
          <cell r="BC231">
            <v>191</v>
          </cell>
          <cell r="BD231">
            <v>191</v>
          </cell>
          <cell r="BE231">
            <v>191</v>
          </cell>
          <cell r="BF231">
            <v>191</v>
          </cell>
          <cell r="BG231">
            <v>191</v>
          </cell>
          <cell r="BH231">
            <v>191</v>
          </cell>
          <cell r="BI231">
            <v>191</v>
          </cell>
          <cell r="BJ231">
            <v>191</v>
          </cell>
        </row>
        <row r="232">
          <cell r="B232">
            <v>192</v>
          </cell>
          <cell r="C232" t="str">
            <v>Cartera No Bancarias</v>
          </cell>
          <cell r="P232">
            <v>192</v>
          </cell>
          <cell r="Q232">
            <v>192</v>
          </cell>
          <cell r="R232">
            <v>192</v>
          </cell>
          <cell r="S232">
            <v>192</v>
          </cell>
          <cell r="T232">
            <v>192</v>
          </cell>
          <cell r="U232">
            <v>192</v>
          </cell>
          <cell r="V232">
            <v>192</v>
          </cell>
          <cell r="W232">
            <v>192</v>
          </cell>
          <cell r="X232">
            <v>192</v>
          </cell>
          <cell r="Y232">
            <v>192</v>
          </cell>
          <cell r="Z232">
            <v>192</v>
          </cell>
          <cell r="AA232">
            <v>192</v>
          </cell>
          <cell r="AB232">
            <v>192</v>
          </cell>
          <cell r="AC232">
            <v>192</v>
          </cell>
          <cell r="AD232">
            <v>192</v>
          </cell>
          <cell r="AE232">
            <v>192</v>
          </cell>
          <cell r="AF232">
            <v>192</v>
          </cell>
          <cell r="AG232">
            <v>192</v>
          </cell>
          <cell r="AH232">
            <v>192</v>
          </cell>
          <cell r="AI232">
            <v>192</v>
          </cell>
          <cell r="AJ232">
            <v>192</v>
          </cell>
          <cell r="AK232">
            <v>192</v>
          </cell>
          <cell r="AL232">
            <v>192</v>
          </cell>
          <cell r="AM232">
            <v>192</v>
          </cell>
          <cell r="AN232">
            <v>192</v>
          </cell>
          <cell r="AO232">
            <v>192</v>
          </cell>
          <cell r="AP232">
            <v>192</v>
          </cell>
          <cell r="AQ232">
            <v>192</v>
          </cell>
          <cell r="AR232">
            <v>192</v>
          </cell>
          <cell r="AS232">
            <v>192</v>
          </cell>
          <cell r="AT232">
            <v>192</v>
          </cell>
          <cell r="AU232">
            <v>192</v>
          </cell>
          <cell r="AV232">
            <v>192</v>
          </cell>
          <cell r="AW232">
            <v>192</v>
          </cell>
          <cell r="AX232">
            <v>192</v>
          </cell>
          <cell r="AY232">
            <v>192</v>
          </cell>
          <cell r="AZ232">
            <v>192</v>
          </cell>
          <cell r="BA232">
            <v>192</v>
          </cell>
          <cell r="BB232">
            <v>192</v>
          </cell>
          <cell r="BC232">
            <v>192</v>
          </cell>
          <cell r="BD232">
            <v>192</v>
          </cell>
          <cell r="BE232">
            <v>192</v>
          </cell>
          <cell r="BF232">
            <v>192</v>
          </cell>
          <cell r="BG232">
            <v>192</v>
          </cell>
          <cell r="BH232">
            <v>192</v>
          </cell>
          <cell r="BI232">
            <v>192</v>
          </cell>
          <cell r="BJ232">
            <v>192</v>
          </cell>
        </row>
        <row r="233">
          <cell r="B233">
            <v>193</v>
          </cell>
          <cell r="C233" t="str">
            <v>Cartera Entidades Gubernamentales</v>
          </cell>
          <cell r="P233">
            <v>1.5061885640288899E-4</v>
          </cell>
          <cell r="Q233">
            <v>7.5309428201444497E-5</v>
          </cell>
          <cell r="R233">
            <v>5.3262247332138615E-5</v>
          </cell>
          <cell r="S233">
            <v>4.6422170077328832E-5</v>
          </cell>
          <cell r="T233">
            <v>3.7971352087818618E-4</v>
          </cell>
          <cell r="U233">
            <v>6.1063485433368212E-4</v>
          </cell>
          <cell r="V233">
            <v>8.3358807933678889E-4</v>
          </cell>
          <cell r="W233">
            <v>1.1425791562632917E-3</v>
          </cell>
          <cell r="X233">
            <v>1.4173923792017687E-3</v>
          </cell>
          <cell r="Y233">
            <v>1.6829132945657018E-3</v>
          </cell>
          <cell r="Z233">
            <v>1.8133301779063046E-3</v>
          </cell>
          <cell r="AA233">
            <v>1.8493505136041638E-3</v>
          </cell>
          <cell r="AB233">
            <v>1.9680907019467451E-3</v>
          </cell>
          <cell r="AC233">
            <v>2.0861329798334744E-3</v>
          </cell>
          <cell r="AD233">
            <v>2.1857646510061728E-3</v>
          </cell>
          <cell r="AE233">
            <v>2.1841640100623708E-3</v>
          </cell>
          <cell r="AF233">
            <v>2.0419864245760358E-3</v>
          </cell>
          <cell r="AG233">
            <v>1.8954357418785952E-3</v>
          </cell>
          <cell r="AH233">
            <v>1.7150661859743265E-3</v>
          </cell>
          <cell r="AI233">
            <v>1.4401441014675065E-3</v>
          </cell>
          <cell r="AJ233">
            <v>1.1396801438554882E-3</v>
          </cell>
          <cell r="AK233">
            <v>8.0156112405504272E-4</v>
          </cell>
          <cell r="AL233">
            <v>5.4342572671803606E-4</v>
          </cell>
          <cell r="AM233">
            <v>3.57789711956733E-4</v>
          </cell>
          <cell r="AN233">
            <v>2.2797388926578064E-4</v>
          </cell>
          <cell r="AO233">
            <v>1.11426383037879E-4</v>
          </cell>
          <cell r="AP233">
            <v>1.2480371011753399E-5</v>
          </cell>
          <cell r="AQ233">
            <v>1.3365725520964429E-5</v>
          </cell>
          <cell r="AR233">
            <v>1.4233199445256509E-5</v>
          </cell>
          <cell r="AS233">
            <v>1.4924096736472812E-5</v>
          </cell>
          <cell r="AT233">
            <v>1.5729230559699677E-5</v>
          </cell>
          <cell r="AU233">
            <v>1.6760069436669758E-5</v>
          </cell>
          <cell r="AV233">
            <v>1.7563744195582716E-5</v>
          </cell>
          <cell r="AW233">
            <v>1.7905236904129376E-5</v>
          </cell>
          <cell r="AX233">
            <v>1.7577069176776118E-5</v>
          </cell>
          <cell r="AY233">
            <v>1.7504077183135812E-5</v>
          </cell>
          <cell r="AZ233">
            <v>1.745228542331005E-5</v>
          </cell>
          <cell r="BA233">
            <v>1.7290627262435758E-5</v>
          </cell>
          <cell r="BB233">
            <v>1.7238043217454572E-5</v>
          </cell>
          <cell r="BC233">
            <v>1.7157585337100321E-5</v>
          </cell>
          <cell r="BD233">
            <v>1.715758116915822E-5</v>
          </cell>
          <cell r="BE233">
            <v>1.715758116915822E-5</v>
          </cell>
          <cell r="BF233">
            <v>1.715758116915822E-5</v>
          </cell>
          <cell r="BG233">
            <v>1.715758116915822E-5</v>
          </cell>
          <cell r="BH233">
            <v>1.715758116915822E-5</v>
          </cell>
          <cell r="BI233">
            <v>1.715758116915822E-5</v>
          </cell>
          <cell r="BJ233">
            <v>1.715758116915822E-5</v>
          </cell>
        </row>
        <row r="234">
          <cell r="B234">
            <v>194</v>
          </cell>
          <cell r="C234" t="str">
            <v>Cartera Estados y Municipios</v>
          </cell>
          <cell r="P234">
            <v>194</v>
          </cell>
          <cell r="Q234">
            <v>194</v>
          </cell>
          <cell r="R234">
            <v>194</v>
          </cell>
          <cell r="S234">
            <v>194</v>
          </cell>
          <cell r="T234">
            <v>194</v>
          </cell>
          <cell r="U234">
            <v>194</v>
          </cell>
          <cell r="V234">
            <v>194</v>
          </cell>
          <cell r="W234">
            <v>194</v>
          </cell>
          <cell r="X234">
            <v>194</v>
          </cell>
          <cell r="Y234">
            <v>194</v>
          </cell>
          <cell r="Z234">
            <v>194</v>
          </cell>
          <cell r="AA234">
            <v>194</v>
          </cell>
          <cell r="AB234">
            <v>194</v>
          </cell>
          <cell r="AC234">
            <v>194</v>
          </cell>
          <cell r="AD234">
            <v>194</v>
          </cell>
          <cell r="AE234">
            <v>194</v>
          </cell>
          <cell r="AF234">
            <v>194</v>
          </cell>
          <cell r="AG234">
            <v>194</v>
          </cell>
          <cell r="AH234">
            <v>194</v>
          </cell>
          <cell r="AI234">
            <v>194</v>
          </cell>
          <cell r="AJ234">
            <v>194</v>
          </cell>
          <cell r="AK234">
            <v>194</v>
          </cell>
          <cell r="AL234">
            <v>194</v>
          </cell>
          <cell r="AM234">
            <v>194</v>
          </cell>
          <cell r="AN234">
            <v>194</v>
          </cell>
          <cell r="AO234">
            <v>194</v>
          </cell>
          <cell r="AP234">
            <v>194</v>
          </cell>
          <cell r="AQ234">
            <v>194</v>
          </cell>
          <cell r="AR234">
            <v>194</v>
          </cell>
          <cell r="AS234">
            <v>194</v>
          </cell>
          <cell r="AT234">
            <v>194</v>
          </cell>
          <cell r="AU234">
            <v>194</v>
          </cell>
          <cell r="AV234">
            <v>194</v>
          </cell>
          <cell r="AW234">
            <v>194</v>
          </cell>
          <cell r="AX234">
            <v>194</v>
          </cell>
          <cell r="AY234">
            <v>194</v>
          </cell>
          <cell r="AZ234">
            <v>194</v>
          </cell>
          <cell r="BA234">
            <v>194</v>
          </cell>
          <cell r="BB234">
            <v>194</v>
          </cell>
          <cell r="BC234">
            <v>194</v>
          </cell>
          <cell r="BD234">
            <v>194</v>
          </cell>
          <cell r="BE234">
            <v>194</v>
          </cell>
          <cell r="BF234">
            <v>194</v>
          </cell>
          <cell r="BG234">
            <v>194</v>
          </cell>
          <cell r="BH234">
            <v>194</v>
          </cell>
          <cell r="BI234">
            <v>194</v>
          </cell>
          <cell r="BJ234">
            <v>194</v>
          </cell>
        </row>
        <row r="235">
          <cell r="B235">
            <v>195</v>
          </cell>
          <cell r="C235" t="str">
            <v>Cartera Gubernamental Otros</v>
          </cell>
          <cell r="P235">
            <v>195</v>
          </cell>
          <cell r="Q235">
            <v>195</v>
          </cell>
          <cell r="R235">
            <v>195</v>
          </cell>
          <cell r="S235">
            <v>195</v>
          </cell>
          <cell r="T235">
            <v>195</v>
          </cell>
          <cell r="U235">
            <v>195</v>
          </cell>
          <cell r="V235">
            <v>195</v>
          </cell>
          <cell r="W235">
            <v>195</v>
          </cell>
          <cell r="X235">
            <v>195</v>
          </cell>
          <cell r="Y235">
            <v>195</v>
          </cell>
          <cell r="Z235">
            <v>195</v>
          </cell>
          <cell r="AA235">
            <v>195</v>
          </cell>
          <cell r="AB235">
            <v>195</v>
          </cell>
          <cell r="AC235">
            <v>195</v>
          </cell>
          <cell r="AD235">
            <v>195</v>
          </cell>
          <cell r="AE235">
            <v>195</v>
          </cell>
          <cell r="AF235">
            <v>195</v>
          </cell>
          <cell r="AG235">
            <v>195</v>
          </cell>
          <cell r="AH235">
            <v>195</v>
          </cell>
          <cell r="AI235">
            <v>195</v>
          </cell>
          <cell r="AJ235">
            <v>195</v>
          </cell>
          <cell r="AK235">
            <v>195</v>
          </cell>
          <cell r="AL235">
            <v>195</v>
          </cell>
          <cell r="AM235">
            <v>195</v>
          </cell>
          <cell r="AN235">
            <v>195</v>
          </cell>
          <cell r="AO235">
            <v>195</v>
          </cell>
          <cell r="AP235">
            <v>195</v>
          </cell>
          <cell r="AQ235">
            <v>195</v>
          </cell>
          <cell r="AR235">
            <v>195</v>
          </cell>
          <cell r="AS235">
            <v>195</v>
          </cell>
          <cell r="AT235">
            <v>195</v>
          </cell>
          <cell r="AU235">
            <v>195</v>
          </cell>
          <cell r="AV235">
            <v>195</v>
          </cell>
          <cell r="AW235">
            <v>195</v>
          </cell>
          <cell r="AX235">
            <v>195</v>
          </cell>
          <cell r="AY235">
            <v>195</v>
          </cell>
          <cell r="AZ235">
            <v>195</v>
          </cell>
          <cell r="BA235">
            <v>195</v>
          </cell>
          <cell r="BB235">
            <v>195</v>
          </cell>
          <cell r="BC235">
            <v>195</v>
          </cell>
          <cell r="BD235">
            <v>195</v>
          </cell>
          <cell r="BE235">
            <v>195</v>
          </cell>
          <cell r="BF235">
            <v>195</v>
          </cell>
          <cell r="BG235">
            <v>195</v>
          </cell>
          <cell r="BH235">
            <v>195</v>
          </cell>
          <cell r="BI235">
            <v>195</v>
          </cell>
          <cell r="BJ235">
            <v>195</v>
          </cell>
        </row>
        <row r="236">
          <cell r="B236">
            <v>196</v>
          </cell>
          <cell r="C236" t="str">
            <v>Cartera Consumo</v>
          </cell>
          <cell r="P236">
            <v>0.10924712974647448</v>
          </cell>
          <cell r="Q236">
            <v>0.10903913690146162</v>
          </cell>
          <cell r="R236">
            <v>0.10927984685417019</v>
          </cell>
          <cell r="S236">
            <v>0.10967178740731226</v>
          </cell>
          <cell r="T236">
            <v>0.11064819594335473</v>
          </cell>
          <cell r="U236">
            <v>0.11111752827466824</v>
          </cell>
          <cell r="V236">
            <v>0.11170491740199374</v>
          </cell>
          <cell r="W236">
            <v>0.11216475492317195</v>
          </cell>
          <cell r="X236">
            <v>0.11240634260914889</v>
          </cell>
          <cell r="Y236">
            <v>0.11293597628028548</v>
          </cell>
          <cell r="Z236">
            <v>0.11320636813142672</v>
          </cell>
          <cell r="AA236">
            <v>0.11371360311531631</v>
          </cell>
          <cell r="AB236">
            <v>0.11463718930582491</v>
          </cell>
          <cell r="AC236">
            <v>0.11560025809930501</v>
          </cell>
          <cell r="AD236">
            <v>0.11680937221355538</v>
          </cell>
          <cell r="AE236">
            <v>0.11805663590467762</v>
          </cell>
          <cell r="AF236">
            <v>0.11941552676576933</v>
          </cell>
          <cell r="AG236">
            <v>0.1209395867956452</v>
          </cell>
          <cell r="AH236">
            <v>0.12244327406309509</v>
          </cell>
          <cell r="AI236">
            <v>0.12375534330331267</v>
          </cell>
          <cell r="AJ236">
            <v>0.12547340181950939</v>
          </cell>
          <cell r="AK236">
            <v>0.12702492866313841</v>
          </cell>
          <cell r="AL236">
            <v>0.12848121631185286</v>
          </cell>
          <cell r="AM236">
            <v>0.12978041207609461</v>
          </cell>
          <cell r="AN236">
            <v>0.13102866976552016</v>
          </cell>
          <cell r="AO236">
            <v>0.13211747481055855</v>
          </cell>
          <cell r="AP236">
            <v>0.13296961008744393</v>
          </cell>
          <cell r="AQ236">
            <v>0.13371771759050463</v>
          </cell>
          <cell r="AR236">
            <v>0.13418738369398761</v>
          </cell>
          <cell r="AS236">
            <v>0.20654130783650881</v>
          </cell>
          <cell r="AT236">
            <v>0.27876851622189669</v>
          </cell>
          <cell r="AU236">
            <v>0.35117447885072745</v>
          </cell>
          <cell r="AV236">
            <v>0.42326149999311707</v>
          </cell>
          <cell r="AW236">
            <v>0.49523474987277849</v>
          </cell>
          <cell r="AX236">
            <v>0.56745260500382744</v>
          </cell>
          <cell r="AY236">
            <v>0.63954564357807719</v>
          </cell>
          <cell r="AZ236">
            <v>0.71160320555260348</v>
          </cell>
          <cell r="BA236">
            <v>0.78381540304271413</v>
          </cell>
          <cell r="BB236">
            <v>0.85594071475494626</v>
          </cell>
          <cell r="BC236">
            <v>0.92804137613853521</v>
          </cell>
          <cell r="BD236">
            <v>1</v>
          </cell>
          <cell r="BE236">
            <v>1</v>
          </cell>
          <cell r="BF236">
            <v>1</v>
          </cell>
          <cell r="BG236">
            <v>1</v>
          </cell>
          <cell r="BH236">
            <v>1</v>
          </cell>
          <cell r="BI236">
            <v>1</v>
          </cell>
          <cell r="BJ236">
            <v>1</v>
          </cell>
        </row>
        <row r="237">
          <cell r="B237">
            <v>197</v>
          </cell>
          <cell r="C237" t="str">
            <v>Cartera TDC</v>
          </cell>
          <cell r="P237">
            <v>0.13941395577229859</v>
          </cell>
          <cell r="Q237">
            <v>0.1393333448566367</v>
          </cell>
          <cell r="R237">
            <v>0.13991809831375179</v>
          </cell>
          <cell r="S237">
            <v>0.14018880590931709</v>
          </cell>
          <cell r="T237">
            <v>0.14040977033302815</v>
          </cell>
          <cell r="U237">
            <v>0.14051326011864182</v>
          </cell>
          <cell r="V237">
            <v>0.14019673144885819</v>
          </cell>
          <cell r="W237">
            <v>0.1397965177599082</v>
          </cell>
          <cell r="X237">
            <v>0.13948367138356263</v>
          </cell>
          <cell r="Y237">
            <v>0.13927052567968204</v>
          </cell>
          <cell r="Z237">
            <v>0.13889776592817182</v>
          </cell>
          <cell r="AA237">
            <v>0.1385379953739144</v>
          </cell>
          <cell r="AB237">
            <v>0.13811440985028203</v>
          </cell>
          <cell r="AC237">
            <v>0.13786517809043383</v>
          </cell>
          <cell r="AD237">
            <v>0.1379123589782115</v>
          </cell>
          <cell r="AE237">
            <v>0.13805771222907101</v>
          </cell>
          <cell r="AF237">
            <v>0.13844873949129594</v>
          </cell>
          <cell r="AG237">
            <v>0.13914009026442162</v>
          </cell>
          <cell r="AH237">
            <v>0.14014340140883577</v>
          </cell>
          <cell r="AI237">
            <v>0.14137620867097736</v>
          </cell>
          <cell r="AJ237">
            <v>0.14285649880554369</v>
          </cell>
          <cell r="AK237">
            <v>0.14455319138136002</v>
          </cell>
          <cell r="AL237">
            <v>0.14624165096282826</v>
          </cell>
          <cell r="AM237">
            <v>0.14785536963907642</v>
          </cell>
          <cell r="AN237">
            <v>0.1495643764447572</v>
          </cell>
          <cell r="AO237">
            <v>0.15124209036525929</v>
          </cell>
          <cell r="AP237">
            <v>0.15279863349977801</v>
          </cell>
          <cell r="AQ237">
            <v>0.15434214916385972</v>
          </cell>
          <cell r="AR237">
            <v>0.15583586109392086</v>
          </cell>
          <cell r="AS237">
            <v>0.22672528456690266</v>
          </cell>
          <cell r="AT237">
            <v>0.29753051013664217</v>
          </cell>
          <cell r="AU237">
            <v>0.36821478437972904</v>
          </cell>
          <cell r="AV237">
            <v>0.43865275254742953</v>
          </cell>
          <cell r="AW237">
            <v>0.50884337544288349</v>
          </cell>
          <cell r="AX237">
            <v>0.57922406849365948</v>
          </cell>
          <cell r="AY237">
            <v>0.64972863987765439</v>
          </cell>
          <cell r="AZ237">
            <v>0.72015872228124778</v>
          </cell>
          <cell r="BA237">
            <v>0.79045917895884588</v>
          </cell>
          <cell r="BB237">
            <v>0.86043148783421763</v>
          </cell>
          <cell r="BC237">
            <v>0.93032587486127538</v>
          </cell>
          <cell r="BD237">
            <v>1</v>
          </cell>
          <cell r="BE237">
            <v>1</v>
          </cell>
          <cell r="BF237">
            <v>1</v>
          </cell>
          <cell r="BG237">
            <v>1</v>
          </cell>
          <cell r="BH237">
            <v>1</v>
          </cell>
          <cell r="BI237">
            <v>1</v>
          </cell>
          <cell r="BJ237">
            <v>1</v>
          </cell>
        </row>
        <row r="238">
          <cell r="B238">
            <v>198</v>
          </cell>
          <cell r="C238" t="str">
            <v>Cartera Personales</v>
          </cell>
          <cell r="P238">
            <v>0.2220241110253301</v>
          </cell>
          <cell r="Q238">
            <v>0.22389479472811241</v>
          </cell>
          <cell r="R238">
            <v>0.22639051120969489</v>
          </cell>
          <cell r="S238">
            <v>0.22853068358315007</v>
          </cell>
          <cell r="T238">
            <v>0.23544118434643635</v>
          </cell>
          <cell r="U238">
            <v>0.2396577100603289</v>
          </cell>
          <cell r="V238">
            <v>0.24468233474826673</v>
          </cell>
          <cell r="W238">
            <v>0.24909945309717468</v>
          </cell>
          <cell r="X238">
            <v>0.25223070425616656</v>
          </cell>
          <cell r="Y238">
            <v>0.2556773915997802</v>
          </cell>
          <cell r="Z238">
            <v>0.25793536492879765</v>
          </cell>
          <cell r="AA238">
            <v>0.261477283066821</v>
          </cell>
          <cell r="AB238">
            <v>0.26746210635557488</v>
          </cell>
          <cell r="AC238">
            <v>0.27161376000664467</v>
          </cell>
          <cell r="AD238">
            <v>0.27485693982086451</v>
          </cell>
          <cell r="AE238">
            <v>0.27753105223397045</v>
          </cell>
          <cell r="AF238">
            <v>0.27783553119531706</v>
          </cell>
          <cell r="AG238">
            <v>0.27687636423061701</v>
          </cell>
          <cell r="AH238">
            <v>0.2734132940843107</v>
          </cell>
          <cell r="AI238">
            <v>0.26736539316555813</v>
          </cell>
          <cell r="AJ238">
            <v>0.26112260650353092</v>
          </cell>
          <cell r="AK238">
            <v>0.25285774608576578</v>
          </cell>
          <cell r="AL238">
            <v>0.24327007152933075</v>
          </cell>
          <cell r="AM238">
            <v>0.23174031439164613</v>
          </cell>
          <cell r="AN238">
            <v>0.22135172612596352</v>
          </cell>
          <cell r="AO238">
            <v>0.21215211181295754</v>
          </cell>
          <cell r="AP238">
            <v>0.20329233268298408</v>
          </cell>
          <cell r="AQ238">
            <v>0.19471630986721752</v>
          </cell>
          <cell r="AR238">
            <v>0.18647002969701865</v>
          </cell>
          <cell r="AS238">
            <v>0.2490341684425694</v>
          </cell>
          <cell r="AT238">
            <v>0.3129280650158846</v>
          </cell>
          <cell r="AU238">
            <v>0.37897435913967631</v>
          </cell>
          <cell r="AV238">
            <v>0.44544375300769506</v>
          </cell>
          <cell r="AW238">
            <v>0.51315048195110169</v>
          </cell>
          <cell r="AX238">
            <v>0.58269523165595571</v>
          </cell>
          <cell r="AY238">
            <v>0.65252179024488377</v>
          </cell>
          <cell r="AZ238">
            <v>0.72175687930303523</v>
          </cell>
          <cell r="BA238">
            <v>0.79132438342906342</v>
          </cell>
          <cell r="BB238">
            <v>0.86099248739707857</v>
          </cell>
          <cell r="BC238">
            <v>0.9306484644077796</v>
          </cell>
          <cell r="BD238">
            <v>1</v>
          </cell>
          <cell r="BE238">
            <v>1</v>
          </cell>
          <cell r="BF238">
            <v>1</v>
          </cell>
          <cell r="BG238">
            <v>1</v>
          </cell>
          <cell r="BH238">
            <v>1</v>
          </cell>
          <cell r="BI238">
            <v>1</v>
          </cell>
          <cell r="BJ238">
            <v>1</v>
          </cell>
        </row>
        <row r="239">
          <cell r="B239">
            <v>199</v>
          </cell>
          <cell r="C239" t="str">
            <v>Cartera Nómina</v>
          </cell>
          <cell r="P239">
            <v>2.9221331314034822E-2</v>
          </cell>
          <cell r="Q239">
            <v>2.744772549897484E-2</v>
          </cell>
          <cell r="R239">
            <v>2.6427068601350381E-2</v>
          </cell>
          <cell r="S239">
            <v>2.6719806396683803E-2</v>
          </cell>
          <cell r="T239">
            <v>2.8788953586200698E-2</v>
          </cell>
          <cell r="U239">
            <v>2.9785805349428453E-2</v>
          </cell>
          <cell r="V239">
            <v>3.1575702373154969E-2</v>
          </cell>
          <cell r="W239">
            <v>3.3029492166293688E-2</v>
          </cell>
          <cell r="X239">
            <v>3.3587633409667694E-2</v>
          </cell>
          <cell r="Y239">
            <v>3.4717278128265493E-2</v>
          </cell>
          <cell r="Z239">
            <v>3.5414964220675138E-2</v>
          </cell>
          <cell r="AA239">
            <v>3.662095307950964E-2</v>
          </cell>
          <cell r="AB239">
            <v>3.9415612296305358E-2</v>
          </cell>
          <cell r="AC239">
            <v>4.3010087017189523E-2</v>
          </cell>
          <cell r="AD239">
            <v>4.7325529904538539E-2</v>
          </cell>
          <cell r="AE239">
            <v>5.1924281154026815E-2</v>
          </cell>
          <cell r="AF239">
            <v>5.7071349013670898E-2</v>
          </cell>
          <cell r="AG239">
            <v>6.2723844661069991E-2</v>
          </cell>
          <cell r="AH239">
            <v>6.8371083546750241E-2</v>
          </cell>
          <cell r="AI239">
            <v>7.3834328683729883E-2</v>
          </cell>
          <cell r="AJ239">
            <v>8.0651649275589196E-2</v>
          </cell>
          <cell r="AK239">
            <v>8.7302954368793387E-2</v>
          </cell>
          <cell r="AL239">
            <v>9.4248142810331711E-2</v>
          </cell>
          <cell r="AM239">
            <v>0.10155250661561295</v>
          </cell>
          <cell r="AN239">
            <v>0.1074994639490966</v>
          </cell>
          <cell r="AO239">
            <v>0.11205389176983586</v>
          </cell>
          <cell r="AP239">
            <v>0.11562717795475895</v>
          </cell>
          <cell r="AQ239">
            <v>0.1184512097784227</v>
          </cell>
          <cell r="AR239">
            <v>0.1198790144754157</v>
          </cell>
          <cell r="AS239">
            <v>0.19466234681421932</v>
          </cell>
          <cell r="AT239">
            <v>0.26882218421891291</v>
          </cell>
          <cell r="AU239">
            <v>0.34309177068874458</v>
          </cell>
          <cell r="AV239">
            <v>0.41643671981716363</v>
          </cell>
          <cell r="AW239">
            <v>0.48937840800765559</v>
          </cell>
          <cell r="AX239">
            <v>0.562233900804053</v>
          </cell>
          <cell r="AY239">
            <v>0.634105634454881</v>
          </cell>
          <cell r="AZ239">
            <v>0.70626224029509865</v>
          </cell>
          <cell r="BA239">
            <v>0.77930716111314913</v>
          </cell>
          <cell r="BB239">
            <v>0.85271961914036842</v>
          </cell>
          <cell r="BC239">
            <v>0.92633033441865942</v>
          </cell>
          <cell r="BD239">
            <v>1</v>
          </cell>
          <cell r="BE239">
            <v>1</v>
          </cell>
          <cell r="BF239">
            <v>1</v>
          </cell>
          <cell r="BG239">
            <v>1</v>
          </cell>
          <cell r="BH239">
            <v>1</v>
          </cell>
          <cell r="BI239">
            <v>1</v>
          </cell>
          <cell r="BJ239">
            <v>1</v>
          </cell>
        </row>
        <row r="240">
          <cell r="B240">
            <v>200</v>
          </cell>
          <cell r="C240" t="str">
            <v>Cartera Automotriz</v>
          </cell>
          <cell r="P240">
            <v>2.3104147674260712E-2</v>
          </cell>
          <cell r="Q240">
            <v>2.2648459902180999E-2</v>
          </cell>
          <cell r="R240">
            <v>2.2423060109668203E-2</v>
          </cell>
          <cell r="S240">
            <v>2.2575154924164849E-2</v>
          </cell>
          <cell r="T240">
            <v>2.32579546712663E-2</v>
          </cell>
          <cell r="U240">
            <v>2.336863460938517E-2</v>
          </cell>
          <cell r="V240">
            <v>2.3793272009249765E-2</v>
          </cell>
          <cell r="W240">
            <v>2.4143153467703307E-2</v>
          </cell>
          <cell r="X240">
            <v>2.4297659400318781E-2</v>
          </cell>
          <cell r="Y240">
            <v>2.4617240658484689E-2</v>
          </cell>
          <cell r="Z240">
            <v>2.4852582977447964E-2</v>
          </cell>
          <cell r="AA240">
            <v>2.52079414509912E-2</v>
          </cell>
          <cell r="AB240">
            <v>2.5697001767851776E-2</v>
          </cell>
          <cell r="AC240">
            <v>2.6191164847256008E-2</v>
          </cell>
          <cell r="AD240">
            <v>2.6764861268578116E-2</v>
          </cell>
          <cell r="AE240">
            <v>2.7282690488515188E-2</v>
          </cell>
          <cell r="AF240">
            <v>2.7824973902989786E-2</v>
          </cell>
          <cell r="AG240">
            <v>2.8476183831159619E-2</v>
          </cell>
          <cell r="AH240">
            <v>2.9234174467286544E-2</v>
          </cell>
          <cell r="AI240">
            <v>2.9803946201703572E-2</v>
          </cell>
          <cell r="AJ240">
            <v>3.0700725223303037E-2</v>
          </cell>
          <cell r="AK240">
            <v>3.1532346962369374E-2</v>
          </cell>
          <cell r="AL240">
            <v>3.2290541859534852E-2</v>
          </cell>
          <cell r="AM240">
            <v>3.3122866005026605E-2</v>
          </cell>
          <cell r="AN240">
            <v>3.3959714734479389E-2</v>
          </cell>
          <cell r="AO240">
            <v>3.4801873979115105E-2</v>
          </cell>
          <cell r="AP240">
            <v>3.5609239603988159E-2</v>
          </cell>
          <cell r="AQ240">
            <v>3.6493344575879848E-2</v>
          </cell>
          <cell r="AR240">
            <v>3.7142591827445899E-2</v>
          </cell>
          <cell r="AS240">
            <v>0.11783121237427778</v>
          </cell>
          <cell r="AT240">
            <v>0.19821146370411444</v>
          </cell>
          <cell r="AU240">
            <v>0.27875899832995754</v>
          </cell>
          <cell r="AV240">
            <v>0.3590677437365879</v>
          </cell>
          <cell r="AW240">
            <v>0.43927833266569</v>
          </cell>
          <cell r="AX240">
            <v>0.51958630392126781</v>
          </cell>
          <cell r="AY240">
            <v>0.59966090605411215</v>
          </cell>
          <cell r="AZ240">
            <v>0.67974298470161043</v>
          </cell>
          <cell r="BA240">
            <v>0.75989059803339531</v>
          </cell>
          <cell r="BB240">
            <v>0.84001184761014669</v>
          </cell>
          <cell r="BC240">
            <v>0.92002396013768006</v>
          </cell>
          <cell r="BD240">
            <v>1</v>
          </cell>
          <cell r="BE240">
            <v>1</v>
          </cell>
          <cell r="BF240">
            <v>1</v>
          </cell>
          <cell r="BG240">
            <v>1</v>
          </cell>
          <cell r="BH240">
            <v>1</v>
          </cell>
          <cell r="BI240">
            <v>1</v>
          </cell>
          <cell r="BJ240">
            <v>1</v>
          </cell>
        </row>
        <row r="241">
          <cell r="B241">
            <v>201</v>
          </cell>
          <cell r="C241" t="str">
            <v>Cartera Consumo Otros</v>
          </cell>
          <cell r="P241">
            <v>1</v>
          </cell>
          <cell r="Q241">
            <v>0.47755102040816327</v>
          </cell>
          <cell r="R241">
            <v>0.3332927200731039</v>
          </cell>
          <cell r="S241">
            <v>0.24800103611782004</v>
          </cell>
          <cell r="T241">
            <v>0.39840082889425604</v>
          </cell>
          <cell r="U241">
            <v>0.49866735741188001</v>
          </cell>
          <cell r="V241">
            <v>0.57028630635304001</v>
          </cell>
          <cell r="W241">
            <v>0.57028630635304001</v>
          </cell>
          <cell r="X241">
            <v>0.62400051805890999</v>
          </cell>
          <cell r="Y241">
            <v>0.66577823827458671</v>
          </cell>
          <cell r="Z241">
            <v>0.69920041444712799</v>
          </cell>
          <cell r="AA241">
            <v>0.63419373896347853</v>
          </cell>
          <cell r="AB241">
            <v>0.54468324945298907</v>
          </cell>
          <cell r="AC241">
            <v>0.63967397301514117</v>
          </cell>
          <cell r="AD241">
            <v>0.63267086538613082</v>
          </cell>
          <cell r="AE241">
            <v>0.63045413367994019</v>
          </cell>
          <cell r="AF241">
            <v>0.63045413367994019</v>
          </cell>
          <cell r="AG241">
            <v>0.63045413367994019</v>
          </cell>
          <cell r="AH241">
            <v>0.54361559908021151</v>
          </cell>
          <cell r="AI241">
            <v>0.58164763249019391</v>
          </cell>
          <cell r="AJ241">
            <v>0.49421593850112283</v>
          </cell>
          <cell r="AK241">
            <v>0.49421593850112283</v>
          </cell>
          <cell r="AL241">
            <v>0.41152859999983082</v>
          </cell>
          <cell r="AM241">
            <v>0.41016317927957141</v>
          </cell>
          <cell r="AN241">
            <v>0.40549359412218133</v>
          </cell>
          <cell r="AO241">
            <v>0.32406865773541299</v>
          </cell>
          <cell r="AP241">
            <v>0.41009016311175706</v>
          </cell>
          <cell r="AQ241">
            <v>0.49611166848810112</v>
          </cell>
          <cell r="AR241">
            <v>0.41212216717576516</v>
          </cell>
          <cell r="AS241">
            <v>0.41212216717576511</v>
          </cell>
          <cell r="AT241">
            <v>0.49172415722551638</v>
          </cell>
          <cell r="AU241">
            <v>0.49172415722551638</v>
          </cell>
          <cell r="AV241">
            <v>0.57915585121458746</v>
          </cell>
          <cell r="AW241">
            <v>0.57915585121458746</v>
          </cell>
          <cell r="AX241">
            <v>0.66184318971587941</v>
          </cell>
          <cell r="AY241">
            <v>0.74786469509222353</v>
          </cell>
          <cell r="AZ241">
            <v>0.83458556230089564</v>
          </cell>
          <cell r="BA241">
            <v>0.91601049868766404</v>
          </cell>
          <cell r="BB241">
            <v>0.91601049868766404</v>
          </cell>
          <cell r="BC241">
            <v>0.91601049868766404</v>
          </cell>
          <cell r="BD241">
            <v>1</v>
          </cell>
          <cell r="BE241">
            <v>1</v>
          </cell>
          <cell r="BF241">
            <v>1</v>
          </cell>
          <cell r="BG241">
            <v>1</v>
          </cell>
          <cell r="BH241">
            <v>1</v>
          </cell>
          <cell r="BI241">
            <v>1</v>
          </cell>
          <cell r="BJ241">
            <v>1</v>
          </cell>
        </row>
        <row r="242">
          <cell r="B242">
            <v>202</v>
          </cell>
          <cell r="C242" t="str">
            <v>Cartera Vivienda</v>
          </cell>
          <cell r="P242">
            <v>6.516437981154441E-2</v>
          </cell>
          <cell r="Q242">
            <v>6.542255068185239E-2</v>
          </cell>
          <cell r="R242">
            <v>6.5784795881615066E-2</v>
          </cell>
          <cell r="S242">
            <v>6.5847495872309494E-2</v>
          </cell>
          <cell r="T242">
            <v>6.6035351881976651E-2</v>
          </cell>
          <cell r="U242">
            <v>6.6339952887439643E-2</v>
          </cell>
          <cell r="V242">
            <v>6.6689407405761042E-2</v>
          </cell>
          <cell r="W242">
            <v>6.71613751751651E-2</v>
          </cell>
          <cell r="X242">
            <v>6.7670285195122554E-2</v>
          </cell>
          <cell r="Y242">
            <v>6.780630610150272E-2</v>
          </cell>
          <cell r="Z242">
            <v>6.8038596121899692E-2</v>
          </cell>
          <cell r="AA242">
            <v>6.7669817170265253E-2</v>
          </cell>
          <cell r="AB242">
            <v>6.7777112825524607E-2</v>
          </cell>
          <cell r="AC242">
            <v>6.7987678527155773E-2</v>
          </cell>
          <cell r="AD242">
            <v>6.8253943865560621E-2</v>
          </cell>
          <cell r="AE242">
            <v>6.873503166897707E-2</v>
          </cell>
          <cell r="AF242">
            <v>6.9266757412821511E-2</v>
          </cell>
          <cell r="AG242">
            <v>7.0008579388053965E-2</v>
          </cell>
          <cell r="AH242">
            <v>7.0772211554725517E-2</v>
          </cell>
          <cell r="AI242">
            <v>7.1456726197232687E-2</v>
          </cell>
          <cell r="AJ242">
            <v>7.2157393555857721E-2</v>
          </cell>
          <cell r="AK242">
            <v>7.2647618236699352E-2</v>
          </cell>
          <cell r="AL242">
            <v>7.3065143841036975E-2</v>
          </cell>
          <cell r="AM242">
            <v>7.3849318286064308E-2</v>
          </cell>
          <cell r="AN242">
            <v>7.4541565424170661E-2</v>
          </cell>
          <cell r="AO242">
            <v>7.5099608568394136E-2</v>
          </cell>
          <cell r="AP242">
            <v>7.5601288962842336E-2</v>
          </cell>
          <cell r="AQ242">
            <v>7.6016668865444323E-2</v>
          </cell>
          <cell r="AR242">
            <v>7.6361191614665494E-2</v>
          </cell>
          <cell r="AS242">
            <v>0.15329745647987017</v>
          </cell>
          <cell r="AT242">
            <v>0.23013497977022448</v>
          </cell>
          <cell r="AU242">
            <v>0.30691170266430118</v>
          </cell>
          <cell r="AV242">
            <v>0.38356590485944425</v>
          </cell>
          <cell r="AW242">
            <v>0.46065647232369233</v>
          </cell>
          <cell r="AX242">
            <v>0.53770882202553227</v>
          </cell>
          <cell r="AY242">
            <v>0.61495687685531442</v>
          </cell>
          <cell r="AZ242">
            <v>0.69206030241098659</v>
          </cell>
          <cell r="BA242">
            <v>0.76915163343578519</v>
          </cell>
          <cell r="BB242">
            <v>0.84617458051283723</v>
          </cell>
          <cell r="BC242">
            <v>0.92310847981978605</v>
          </cell>
          <cell r="BD242">
            <v>1</v>
          </cell>
          <cell r="BE242">
            <v>1</v>
          </cell>
          <cell r="BF242">
            <v>1</v>
          </cell>
          <cell r="BG242">
            <v>1</v>
          </cell>
          <cell r="BH242">
            <v>1</v>
          </cell>
          <cell r="BI242">
            <v>1</v>
          </cell>
          <cell r="BJ242">
            <v>1</v>
          </cell>
        </row>
        <row r="243">
          <cell r="B243">
            <v>203</v>
          </cell>
          <cell r="C243" t="str">
            <v>Media y Residencial</v>
          </cell>
          <cell r="P243">
            <v>203</v>
          </cell>
          <cell r="Q243">
            <v>203</v>
          </cell>
          <cell r="R243">
            <v>203</v>
          </cell>
          <cell r="S243">
            <v>203</v>
          </cell>
          <cell r="T243">
            <v>203</v>
          </cell>
          <cell r="U243">
            <v>203</v>
          </cell>
          <cell r="V243">
            <v>203</v>
          </cell>
          <cell r="W243">
            <v>203</v>
          </cell>
          <cell r="X243">
            <v>203</v>
          </cell>
          <cell r="Y243">
            <v>203</v>
          </cell>
          <cell r="Z243">
            <v>203</v>
          </cell>
          <cell r="AA243">
            <v>203</v>
          </cell>
          <cell r="AB243">
            <v>203</v>
          </cell>
          <cell r="AC243">
            <v>203</v>
          </cell>
          <cell r="AD243">
            <v>203</v>
          </cell>
          <cell r="AE243">
            <v>203</v>
          </cell>
          <cell r="AF243">
            <v>203</v>
          </cell>
          <cell r="AG243">
            <v>203</v>
          </cell>
          <cell r="AH243">
            <v>203</v>
          </cell>
          <cell r="AI243">
            <v>203</v>
          </cell>
          <cell r="AJ243">
            <v>203</v>
          </cell>
          <cell r="AK243">
            <v>203</v>
          </cell>
          <cell r="AL243">
            <v>203</v>
          </cell>
          <cell r="AM243">
            <v>203</v>
          </cell>
          <cell r="AN243">
            <v>203</v>
          </cell>
          <cell r="AO243">
            <v>203</v>
          </cell>
          <cell r="AP243">
            <v>203</v>
          </cell>
          <cell r="AQ243">
            <v>203</v>
          </cell>
          <cell r="AR243">
            <v>203</v>
          </cell>
          <cell r="AS243">
            <v>203</v>
          </cell>
          <cell r="AT243">
            <v>203</v>
          </cell>
          <cell r="AU243">
            <v>203</v>
          </cell>
          <cell r="AV243">
            <v>203</v>
          </cell>
          <cell r="AW243">
            <v>203</v>
          </cell>
          <cell r="AX243">
            <v>203</v>
          </cell>
          <cell r="AY243">
            <v>203</v>
          </cell>
          <cell r="AZ243">
            <v>203</v>
          </cell>
          <cell r="BA243">
            <v>203</v>
          </cell>
          <cell r="BB243">
            <v>203</v>
          </cell>
          <cell r="BC243">
            <v>203</v>
          </cell>
          <cell r="BD243">
            <v>203</v>
          </cell>
          <cell r="BE243">
            <v>203</v>
          </cell>
          <cell r="BF243">
            <v>203</v>
          </cell>
          <cell r="BG243">
            <v>203</v>
          </cell>
          <cell r="BH243">
            <v>203</v>
          </cell>
          <cell r="BI243">
            <v>203</v>
          </cell>
          <cell r="BJ243">
            <v>203</v>
          </cell>
        </row>
        <row r="244">
          <cell r="B244">
            <v>204</v>
          </cell>
          <cell r="C244" t="str">
            <v>De Interés Social</v>
          </cell>
          <cell r="P244">
            <v>204</v>
          </cell>
          <cell r="Q244">
            <v>204</v>
          </cell>
          <cell r="R244">
            <v>204</v>
          </cell>
          <cell r="S244">
            <v>204</v>
          </cell>
          <cell r="T244">
            <v>204</v>
          </cell>
          <cell r="U244">
            <v>204</v>
          </cell>
          <cell r="V244">
            <v>204</v>
          </cell>
          <cell r="W244">
            <v>204</v>
          </cell>
          <cell r="X244">
            <v>204</v>
          </cell>
          <cell r="Y244">
            <v>204</v>
          </cell>
          <cell r="Z244">
            <v>204</v>
          </cell>
          <cell r="AA244">
            <v>204</v>
          </cell>
          <cell r="AB244">
            <v>204</v>
          </cell>
          <cell r="AC244">
            <v>204</v>
          </cell>
          <cell r="AD244">
            <v>204</v>
          </cell>
          <cell r="AE244">
            <v>204</v>
          </cell>
          <cell r="AF244">
            <v>204</v>
          </cell>
          <cell r="AG244">
            <v>204</v>
          </cell>
          <cell r="AH244">
            <v>204</v>
          </cell>
          <cell r="AI244">
            <v>204</v>
          </cell>
          <cell r="AJ244">
            <v>204</v>
          </cell>
          <cell r="AK244">
            <v>204</v>
          </cell>
          <cell r="AL244">
            <v>204</v>
          </cell>
          <cell r="AM244">
            <v>204</v>
          </cell>
          <cell r="AN244">
            <v>204</v>
          </cell>
          <cell r="AO244">
            <v>204</v>
          </cell>
          <cell r="AP244">
            <v>204</v>
          </cell>
          <cell r="AQ244">
            <v>204</v>
          </cell>
          <cell r="AR244">
            <v>204</v>
          </cell>
          <cell r="AS244">
            <v>204</v>
          </cell>
          <cell r="AT244">
            <v>204</v>
          </cell>
          <cell r="AU244">
            <v>204</v>
          </cell>
          <cell r="AV244">
            <v>204</v>
          </cell>
          <cell r="AW244">
            <v>204</v>
          </cell>
          <cell r="AX244">
            <v>204</v>
          </cell>
          <cell r="AY244">
            <v>204</v>
          </cell>
          <cell r="AZ244">
            <v>204</v>
          </cell>
          <cell r="BA244">
            <v>204</v>
          </cell>
          <cell r="BB244">
            <v>204</v>
          </cell>
          <cell r="BC244">
            <v>204</v>
          </cell>
          <cell r="BD244">
            <v>204</v>
          </cell>
          <cell r="BE244">
            <v>204</v>
          </cell>
          <cell r="BF244">
            <v>204</v>
          </cell>
          <cell r="BG244">
            <v>204</v>
          </cell>
          <cell r="BH244">
            <v>204</v>
          </cell>
          <cell r="BI244">
            <v>204</v>
          </cell>
          <cell r="BJ244">
            <v>204</v>
          </cell>
        </row>
        <row r="246">
          <cell r="B246" t="str">
            <v>TDA (%)</v>
          </cell>
        </row>
        <row r="247">
          <cell r="B247">
            <v>205</v>
          </cell>
          <cell r="C247" t="str">
            <v>Cartera de Crédito Total</v>
          </cell>
          <cell r="P247">
            <v>5.9224870732764737E-2</v>
          </cell>
          <cell r="Q247">
            <v>5.9802872873887601E-2</v>
          </cell>
          <cell r="R247">
            <v>6.016816997767508E-2</v>
          </cell>
          <cell r="S247">
            <v>6.045350732238236E-2</v>
          </cell>
          <cell r="T247">
            <v>6.0710129628572841E-2</v>
          </cell>
          <cell r="U247">
            <v>6.0914647274779493E-2</v>
          </cell>
          <cell r="V247">
            <v>6.1064016277781609E-2</v>
          </cell>
          <cell r="W247">
            <v>6.1203474486765157E-2</v>
          </cell>
          <cell r="X247">
            <v>6.1264366469612835E-2</v>
          </cell>
          <cell r="Y247">
            <v>6.1447470530454927E-2</v>
          </cell>
          <cell r="Z247">
            <v>6.1576294369565507E-2</v>
          </cell>
          <cell r="AA247">
            <v>6.1584441532368861E-2</v>
          </cell>
          <cell r="AB247">
            <v>6.1822546776779536E-2</v>
          </cell>
          <cell r="AC247">
            <v>6.2025771865989142E-2</v>
          </cell>
          <cell r="AD247">
            <v>6.2299656244537753E-2</v>
          </cell>
          <cell r="AE247">
            <v>6.2657160124370906E-2</v>
          </cell>
          <cell r="AF247">
            <v>6.3049058062995239E-2</v>
          </cell>
          <cell r="AG247">
            <v>6.3569587743147665E-2</v>
          </cell>
          <cell r="AH247">
            <v>6.4146804960691362E-2</v>
          </cell>
          <cell r="AI247">
            <v>6.4733601956966508E-2</v>
          </cell>
          <cell r="AJ247">
            <v>6.5423787423796051E-2</v>
          </cell>
          <cell r="AK247">
            <v>6.5918850277900634E-2</v>
          </cell>
          <cell r="AL247">
            <v>6.6512824962599901E-2</v>
          </cell>
          <cell r="AM247">
            <v>6.7219572387235568E-2</v>
          </cell>
          <cell r="AN247">
            <v>6.789903429518615E-2</v>
          </cell>
          <cell r="AO247">
            <v>6.8500678017248531E-2</v>
          </cell>
          <cell r="AP247">
            <v>6.8905662270553211E-2</v>
          </cell>
          <cell r="AQ247">
            <v>6.9134465855262936E-2</v>
          </cell>
          <cell r="AR247">
            <v>6.9260670091941853E-2</v>
          </cell>
          <cell r="AS247">
            <v>6.9179746895539504E-2</v>
          </cell>
          <cell r="AT247">
            <v>6.9013962659501549E-2</v>
          </cell>
          <cell r="AU247">
            <v>6.88211287443279E-2</v>
          </cell>
          <cell r="AV247">
            <v>6.852827238357044E-2</v>
          </cell>
          <cell r="AW247">
            <v>6.8299965452890091E-2</v>
          </cell>
          <cell r="AX247">
            <v>6.7972243458818957E-2</v>
          </cell>
          <cell r="AY247">
            <v>6.7601681865280552E-2</v>
          </cell>
          <cell r="AZ247">
            <v>6.7224099906050258E-2</v>
          </cell>
          <cell r="BA247">
            <v>6.6877440795374318E-2</v>
          </cell>
          <cell r="BB247">
            <v>6.662965420900939E-2</v>
          </cell>
          <cell r="BC247">
            <v>6.641427163783982E-2</v>
          </cell>
          <cell r="BD247">
            <v>6.6274310427009459E-2</v>
          </cell>
          <cell r="BE247">
            <v>6.6180490138629033E-2</v>
          </cell>
          <cell r="BF247">
            <v>6.610083059026968E-2</v>
          </cell>
          <cell r="BG247">
            <v>6.6000029548694897E-2</v>
          </cell>
          <cell r="BH247">
            <v>6.5925826397757126E-2</v>
          </cell>
          <cell r="BI247">
            <v>6.5864051104195895E-2</v>
          </cell>
          <cell r="BJ247">
            <v>6.5824948315393247E-2</v>
          </cell>
        </row>
        <row r="248">
          <cell r="B248">
            <v>206</v>
          </cell>
          <cell r="C248" t="str">
            <v>Cartera Comercial</v>
          </cell>
          <cell r="P248">
            <v>2.8256989130711473E-2</v>
          </cell>
          <cell r="Q248">
            <v>2.8787087886770819E-2</v>
          </cell>
          <cell r="R248">
            <v>2.9201525641857028E-2</v>
          </cell>
          <cell r="S248">
            <v>2.9556898529685662E-2</v>
          </cell>
          <cell r="T248">
            <v>2.9877400754890593E-2</v>
          </cell>
          <cell r="U248">
            <v>3.012630933833858E-2</v>
          </cell>
          <cell r="V248">
            <v>3.0244533556701016E-2</v>
          </cell>
          <cell r="W248">
            <v>3.0328276180974469E-2</v>
          </cell>
          <cell r="X248">
            <v>3.0264138499933552E-2</v>
          </cell>
          <cell r="Y248">
            <v>3.0128934904084755E-2</v>
          </cell>
          <cell r="Z248">
            <v>2.9969912438646228E-2</v>
          </cell>
          <cell r="AA248">
            <v>2.9830494430603066E-2</v>
          </cell>
          <cell r="AB248">
            <v>2.9807690197776765E-2</v>
          </cell>
          <cell r="AC248">
            <v>2.9712936072459815E-2</v>
          </cell>
          <cell r="AD248">
            <v>2.9658833881349472E-2</v>
          </cell>
          <cell r="AE248">
            <v>2.9638199690433093E-2</v>
          </cell>
          <cell r="AF248">
            <v>2.9564090897564278E-2</v>
          </cell>
          <cell r="AG248">
            <v>2.9440459706639461E-2</v>
          </cell>
          <cell r="AH248">
            <v>2.9372546432457888E-2</v>
          </cell>
          <cell r="AI248">
            <v>2.929088462758114E-2</v>
          </cell>
          <cell r="AJ248">
            <v>2.9312205366670088E-2</v>
          </cell>
          <cell r="AK248">
            <v>2.9365040770447371E-2</v>
          </cell>
          <cell r="AL248">
            <v>2.9478626505043719E-2</v>
          </cell>
          <cell r="AM248">
            <v>2.9487117030691831E-2</v>
          </cell>
          <cell r="AN248">
            <v>2.9465327384937994E-2</v>
          </cell>
          <cell r="AO248">
            <v>2.936792815587919E-2</v>
          </cell>
          <cell r="AP248">
            <v>2.9008229728955864E-2</v>
          </cell>
          <cell r="AQ248">
            <v>2.8476562036247363E-2</v>
          </cell>
          <cell r="AR248">
            <v>2.7879772373900252E-2</v>
          </cell>
          <cell r="AS248">
            <v>2.7304916447332798E-2</v>
          </cell>
          <cell r="AT248">
            <v>2.6605604314967678E-2</v>
          </cell>
          <cell r="AU248">
            <v>2.5866330177309549E-2</v>
          </cell>
          <cell r="AV248">
            <v>2.5031353143719907E-2</v>
          </cell>
          <cell r="AW248">
            <v>2.4199314624553853E-2</v>
          </cell>
          <cell r="AX248">
            <v>2.3254366519978729E-2</v>
          </cell>
          <cell r="AY248">
            <v>2.2410811116958942E-2</v>
          </cell>
          <cell r="AZ248">
            <v>2.1607052073587502E-2</v>
          </cell>
          <cell r="BA248">
            <v>2.0839158613439279E-2</v>
          </cell>
          <cell r="BB248">
            <v>2.0230474581572937E-2</v>
          </cell>
          <cell r="BC248">
            <v>1.966018834392446E-2</v>
          </cell>
          <cell r="BD248">
            <v>1.9346693812179492E-2</v>
          </cell>
          <cell r="BE248">
            <v>1.898246250883031E-2</v>
          </cell>
          <cell r="BF248">
            <v>1.8675272344443099E-2</v>
          </cell>
          <cell r="BG248">
            <v>1.8376775982439711E-2</v>
          </cell>
          <cell r="BH248">
            <v>1.8146720905988543E-2</v>
          </cell>
          <cell r="BI248">
            <v>1.7910896864189899E-2</v>
          </cell>
          <cell r="BJ248">
            <v>1.7812408368124758E-2</v>
          </cell>
        </row>
        <row r="249">
          <cell r="B249">
            <v>207</v>
          </cell>
          <cell r="C249" t="str">
            <v>Cartera Empresas</v>
          </cell>
          <cell r="P249">
            <v>3.967114635155241E-2</v>
          </cell>
          <cell r="Q249">
            <v>4.0432487237508696E-2</v>
          </cell>
          <cell r="R249">
            <v>4.1040102759760187E-2</v>
          </cell>
          <cell r="S249">
            <v>4.1558114821967071E-2</v>
          </cell>
          <cell r="T249">
            <v>4.1995891773774982E-2</v>
          </cell>
          <cell r="U249">
            <v>4.2336800234363946E-2</v>
          </cell>
          <cell r="V249">
            <v>4.2487506092606556E-2</v>
          </cell>
          <cell r="W249">
            <v>4.2575784421314211E-2</v>
          </cell>
          <cell r="X249">
            <v>4.2483634276226159E-2</v>
          </cell>
          <cell r="Y249">
            <v>4.2306002258319868E-2</v>
          </cell>
          <cell r="Z249">
            <v>4.2105245782950593E-2</v>
          </cell>
          <cell r="AA249">
            <v>4.1914072635014094E-2</v>
          </cell>
          <cell r="AB249">
            <v>4.1874569429768083E-2</v>
          </cell>
          <cell r="AC249">
            <v>4.1718253447684678E-2</v>
          </cell>
          <cell r="AD249">
            <v>4.1605247550477911E-2</v>
          </cell>
          <cell r="AE249">
            <v>4.1523579370028797E-2</v>
          </cell>
          <cell r="AF249">
            <v>4.1371520217982162E-2</v>
          </cell>
          <cell r="AG249">
            <v>4.1142936489260533E-2</v>
          </cell>
          <cell r="AH249">
            <v>4.0971537842667653E-2</v>
          </cell>
          <cell r="AI249">
            <v>4.0792114847584465E-2</v>
          </cell>
          <cell r="AJ249">
            <v>4.0746055876501923E-2</v>
          </cell>
          <cell r="AK249">
            <v>4.0740625456034296E-2</v>
          </cell>
          <cell r="AL249">
            <v>4.0813524061184651E-2</v>
          </cell>
          <cell r="AM249">
            <v>4.0755948665192672E-2</v>
          </cell>
          <cell r="AN249">
            <v>4.066830586812422E-2</v>
          </cell>
          <cell r="AO249">
            <v>4.0483674772456867E-2</v>
          </cell>
          <cell r="AP249">
            <v>3.9938727704217726E-2</v>
          </cell>
          <cell r="AQ249">
            <v>3.9167324501808383E-2</v>
          </cell>
          <cell r="AR249">
            <v>3.8310189702179503E-2</v>
          </cell>
          <cell r="AS249">
            <v>3.7490727405509135E-2</v>
          </cell>
          <cell r="AT249">
            <v>3.6543852111353116E-2</v>
          </cell>
          <cell r="AU249">
            <v>3.554280008003121E-2</v>
          </cell>
          <cell r="AV249">
            <v>3.4400300321425901E-2</v>
          </cell>
          <cell r="AW249">
            <v>3.3248951978857216E-2</v>
          </cell>
          <cell r="AX249">
            <v>3.1934201892279808E-2</v>
          </cell>
          <cell r="AY249">
            <v>3.0758105019541324E-2</v>
          </cell>
          <cell r="AZ249">
            <v>2.964009858558514E-2</v>
          </cell>
          <cell r="BA249">
            <v>2.8581873017705955E-2</v>
          </cell>
          <cell r="BB249">
            <v>2.7748642431350903E-2</v>
          </cell>
          <cell r="BC249">
            <v>2.6964916731195471E-2</v>
          </cell>
          <cell r="BD249">
            <v>2.6540211692131378E-2</v>
          </cell>
          <cell r="BE249">
            <v>2.6047753838084043E-2</v>
          </cell>
          <cell r="BF249">
            <v>2.5611676047529435E-2</v>
          </cell>
          <cell r="BG249">
            <v>2.5184631502794774E-2</v>
          </cell>
          <cell r="BH249">
            <v>2.4856189094727258E-2</v>
          </cell>
          <cell r="BI249">
            <v>2.4527892453727201E-2</v>
          </cell>
          <cell r="BJ249">
            <v>2.4394378294046015E-2</v>
          </cell>
        </row>
        <row r="250">
          <cell r="B250">
            <v>208</v>
          </cell>
          <cell r="C250" t="str">
            <v>Cartera Entidades Financieras</v>
          </cell>
          <cell r="P250">
            <v>5.179244619057476E-4</v>
          </cell>
          <cell r="Q250">
            <v>5.313698615869852E-4</v>
          </cell>
          <cell r="R250">
            <v>5.2803994668774307E-4</v>
          </cell>
          <cell r="S250">
            <v>5.1327535396507675E-4</v>
          </cell>
          <cell r="T250">
            <v>4.932383578149463E-4</v>
          </cell>
          <cell r="U250">
            <v>4.8257597718119599E-4</v>
          </cell>
          <cell r="V250">
            <v>4.6458477459665373E-4</v>
          </cell>
          <cell r="W250">
            <v>4.4689832482934597E-4</v>
          </cell>
          <cell r="X250">
            <v>4.661339622937644E-4</v>
          </cell>
          <cell r="Y250">
            <v>5.1738232649727891E-4</v>
          </cell>
          <cell r="Z250">
            <v>5.9603166279270832E-4</v>
          </cell>
          <cell r="AA250">
            <v>6.9996809481529107E-4</v>
          </cell>
          <cell r="AB250">
            <v>8.5179937708010649E-4</v>
          </cell>
          <cell r="AC250">
            <v>1.0383166840523823E-3</v>
          </cell>
          <cell r="AD250">
            <v>1.2570528174824078E-3</v>
          </cell>
          <cell r="AE250">
            <v>1.5171374611804749E-3</v>
          </cell>
          <cell r="AF250">
            <v>1.81430568239896E-3</v>
          </cell>
          <cell r="AG250">
            <v>2.1350927245847497E-3</v>
          </cell>
          <cell r="AH250">
            <v>2.8748865333110031E-3</v>
          </cell>
          <cell r="AI250">
            <v>3.5971452026611838E-3</v>
          </cell>
          <cell r="AJ250">
            <v>4.2758316150827034E-3</v>
          </cell>
          <cell r="AK250">
            <v>4.8797541751646112E-3</v>
          </cell>
          <cell r="AL250">
            <v>5.3986951558484637E-3</v>
          </cell>
          <cell r="AM250">
            <v>5.833919428894524E-3</v>
          </cell>
          <cell r="AN250">
            <v>6.1904032317172562E-3</v>
          </cell>
          <cell r="AO250">
            <v>6.5076133961787788E-3</v>
          </cell>
          <cell r="AP250">
            <v>6.8054035540686718E-3</v>
          </cell>
          <cell r="AQ250">
            <v>7.0530899511600667E-3</v>
          </cell>
          <cell r="AR250">
            <v>7.2552533876162305E-3</v>
          </cell>
          <cell r="AS250">
            <v>7.4129139663183527E-3</v>
          </cell>
          <cell r="AT250">
            <v>6.8012672881406456E-3</v>
          </cell>
          <cell r="AU250">
            <v>6.2275162320777301E-3</v>
          </cell>
          <cell r="AV250">
            <v>5.6817533527847132E-3</v>
          </cell>
          <cell r="AW250">
            <v>5.2111403428258263E-3</v>
          </cell>
          <cell r="AX250">
            <v>4.8347355200780602E-3</v>
          </cell>
          <cell r="AY250">
            <v>4.5610764612317159E-3</v>
          </cell>
          <cell r="AZ250">
            <v>4.3968371683432888E-3</v>
          </cell>
          <cell r="BA250">
            <v>4.2230901144158705E-3</v>
          </cell>
          <cell r="BB250">
            <v>4.0142833247639956E-3</v>
          </cell>
          <cell r="BC250">
            <v>3.789963170322902E-3</v>
          </cell>
          <cell r="BD250">
            <v>3.5522261616876922E-3</v>
          </cell>
          <cell r="BE250">
            <v>3.2903852253897219E-3</v>
          </cell>
          <cell r="BF250">
            <v>3.4454943475805857E-3</v>
          </cell>
          <cell r="BG250">
            <v>3.6130330740399876E-3</v>
          </cell>
          <cell r="BH250">
            <v>3.8127375903955355E-3</v>
          </cell>
          <cell r="BI250">
            <v>4.0184718211605996E-3</v>
          </cell>
          <cell r="BJ250">
            <v>4.2035744011967111E-3</v>
          </cell>
        </row>
        <row r="251">
          <cell r="B251">
            <v>209</v>
          </cell>
          <cell r="C251" t="str">
            <v>Cartera Bancarias</v>
          </cell>
          <cell r="P251">
            <v>209</v>
          </cell>
          <cell r="Q251">
            <v>209</v>
          </cell>
          <cell r="R251">
            <v>209</v>
          </cell>
          <cell r="S251">
            <v>209</v>
          </cell>
          <cell r="T251">
            <v>209</v>
          </cell>
          <cell r="U251">
            <v>209</v>
          </cell>
          <cell r="V251">
            <v>209</v>
          </cell>
          <cell r="W251">
            <v>209</v>
          </cell>
          <cell r="X251">
            <v>209</v>
          </cell>
          <cell r="Y251">
            <v>209</v>
          </cell>
          <cell r="Z251">
            <v>209</v>
          </cell>
          <cell r="AA251">
            <v>209</v>
          </cell>
          <cell r="AB251">
            <v>209</v>
          </cell>
          <cell r="AC251">
            <v>209</v>
          </cell>
          <cell r="AD251">
            <v>209</v>
          </cell>
          <cell r="AE251">
            <v>209</v>
          </cell>
          <cell r="AF251">
            <v>209</v>
          </cell>
          <cell r="AG251">
            <v>209</v>
          </cell>
          <cell r="AH251">
            <v>209</v>
          </cell>
          <cell r="AI251">
            <v>209</v>
          </cell>
          <cell r="AJ251">
            <v>209</v>
          </cell>
          <cell r="AK251">
            <v>209</v>
          </cell>
          <cell r="AL251">
            <v>209</v>
          </cell>
          <cell r="AM251">
            <v>209</v>
          </cell>
          <cell r="AN251">
            <v>209</v>
          </cell>
          <cell r="AO251">
            <v>209</v>
          </cell>
          <cell r="AP251">
            <v>209</v>
          </cell>
          <cell r="AQ251">
            <v>209</v>
          </cell>
          <cell r="AR251">
            <v>209</v>
          </cell>
          <cell r="AS251">
            <v>209</v>
          </cell>
          <cell r="AT251">
            <v>209</v>
          </cell>
          <cell r="AU251">
            <v>209</v>
          </cell>
          <cell r="AV251">
            <v>209</v>
          </cell>
          <cell r="AW251">
            <v>209</v>
          </cell>
          <cell r="AX251">
            <v>209</v>
          </cell>
          <cell r="AY251">
            <v>209</v>
          </cell>
          <cell r="AZ251">
            <v>209</v>
          </cell>
          <cell r="BA251">
            <v>209</v>
          </cell>
          <cell r="BB251">
            <v>209</v>
          </cell>
          <cell r="BC251">
            <v>209</v>
          </cell>
          <cell r="BD251">
            <v>209</v>
          </cell>
          <cell r="BE251">
            <v>209</v>
          </cell>
          <cell r="BF251">
            <v>209</v>
          </cell>
          <cell r="BG251">
            <v>209</v>
          </cell>
          <cell r="BH251">
            <v>209</v>
          </cell>
          <cell r="BI251">
            <v>209</v>
          </cell>
          <cell r="BJ251">
            <v>209</v>
          </cell>
        </row>
        <row r="252">
          <cell r="B252">
            <v>210</v>
          </cell>
          <cell r="C252" t="str">
            <v>Cartera No Bancarias</v>
          </cell>
          <cell r="P252">
            <v>210</v>
          </cell>
          <cell r="Q252">
            <v>210</v>
          </cell>
          <cell r="R252">
            <v>210</v>
          </cell>
          <cell r="S252">
            <v>210</v>
          </cell>
          <cell r="T252">
            <v>210</v>
          </cell>
          <cell r="U252">
            <v>210</v>
          </cell>
          <cell r="V252">
            <v>210</v>
          </cell>
          <cell r="W252">
            <v>210</v>
          </cell>
          <cell r="X252">
            <v>210</v>
          </cell>
          <cell r="Y252">
            <v>210</v>
          </cell>
          <cell r="Z252">
            <v>210</v>
          </cell>
          <cell r="AA252">
            <v>210</v>
          </cell>
          <cell r="AB252">
            <v>210</v>
          </cell>
          <cell r="AC252">
            <v>210</v>
          </cell>
          <cell r="AD252">
            <v>210</v>
          </cell>
          <cell r="AE252">
            <v>210</v>
          </cell>
          <cell r="AF252">
            <v>210</v>
          </cell>
          <cell r="AG252">
            <v>210</v>
          </cell>
          <cell r="AH252">
            <v>210</v>
          </cell>
          <cell r="AI252">
            <v>210</v>
          </cell>
          <cell r="AJ252">
            <v>210</v>
          </cell>
          <cell r="AK252">
            <v>210</v>
          </cell>
          <cell r="AL252">
            <v>210</v>
          </cell>
          <cell r="AM252">
            <v>210</v>
          </cell>
          <cell r="AN252">
            <v>210</v>
          </cell>
          <cell r="AO252">
            <v>210</v>
          </cell>
          <cell r="AP252">
            <v>210</v>
          </cell>
          <cell r="AQ252">
            <v>210</v>
          </cell>
          <cell r="AR252">
            <v>210</v>
          </cell>
          <cell r="AS252">
            <v>210</v>
          </cell>
          <cell r="AT252">
            <v>210</v>
          </cell>
          <cell r="AU252">
            <v>210</v>
          </cell>
          <cell r="AV252">
            <v>210</v>
          </cell>
          <cell r="AW252">
            <v>210</v>
          </cell>
          <cell r="AX252">
            <v>210</v>
          </cell>
          <cell r="AY252">
            <v>210</v>
          </cell>
          <cell r="AZ252">
            <v>210</v>
          </cell>
          <cell r="BA252">
            <v>210</v>
          </cell>
          <cell r="BB252">
            <v>210</v>
          </cell>
          <cell r="BC252">
            <v>210</v>
          </cell>
          <cell r="BD252">
            <v>210</v>
          </cell>
          <cell r="BE252">
            <v>210</v>
          </cell>
          <cell r="BF252">
            <v>210</v>
          </cell>
          <cell r="BG252">
            <v>210</v>
          </cell>
          <cell r="BH252">
            <v>210</v>
          </cell>
          <cell r="BI252">
            <v>210</v>
          </cell>
          <cell r="BJ252">
            <v>210</v>
          </cell>
        </row>
        <row r="253">
          <cell r="B253">
            <v>211</v>
          </cell>
          <cell r="C253" t="str">
            <v>Cartera Entidades Gubernamentales</v>
          </cell>
          <cell r="P253">
            <v>2.1880696158065585E-3</v>
          </cell>
          <cell r="Q253">
            <v>2.187509393242807E-3</v>
          </cell>
          <cell r="R253">
            <v>2.1798387259032576E-3</v>
          </cell>
          <cell r="S253">
            <v>2.1715171847942879E-3</v>
          </cell>
          <cell r="T253">
            <v>2.193841674118029E-3</v>
          </cell>
          <cell r="U253">
            <v>2.2295073695210166E-3</v>
          </cell>
          <cell r="V253">
            <v>2.2787824154894658E-3</v>
          </cell>
          <cell r="W253">
            <v>2.349028323688533E-3</v>
          </cell>
          <cell r="X253">
            <v>2.359248966129305E-3</v>
          </cell>
          <cell r="Y253">
            <v>2.3312784180049258E-3</v>
          </cell>
          <cell r="Z253">
            <v>2.2684675637120871E-3</v>
          </cell>
          <cell r="AA253">
            <v>2.2315973602763076E-3</v>
          </cell>
          <cell r="AB253">
            <v>2.2118028869845389E-3</v>
          </cell>
          <cell r="AC253">
            <v>2.2024209121633618E-3</v>
          </cell>
          <cell r="AD253">
            <v>2.2039752790551531E-3</v>
          </cell>
          <cell r="AE253">
            <v>2.2081318842600084E-3</v>
          </cell>
          <cell r="AF253">
            <v>2.1897867836161394E-3</v>
          </cell>
          <cell r="AG253">
            <v>2.1491460586708254E-3</v>
          </cell>
          <cell r="AH253">
            <v>2.0800588119707932E-3</v>
          </cell>
          <cell r="AI253">
            <v>1.9651067826253585E-3</v>
          </cell>
          <cell r="AJ253">
            <v>1.8573068895614546E-3</v>
          </cell>
          <cell r="AK253">
            <v>1.7506083964315669E-3</v>
          </cell>
          <cell r="AL253">
            <v>1.6591267298193104E-3</v>
          </cell>
          <cell r="AM253">
            <v>1.5366181064004666E-3</v>
          </cell>
          <cell r="AN253">
            <v>1.3929340172812693E-3</v>
          </cell>
          <cell r="AO253">
            <v>1.2293060842397592E-3</v>
          </cell>
          <cell r="AP253">
            <v>1.0484253302893579E-3</v>
          </cell>
          <cell r="AQ253">
            <v>8.6651160620088673E-4</v>
          </cell>
          <cell r="AR253">
            <v>6.9578853970724995E-4</v>
          </cell>
          <cell r="AS253">
            <v>5.3702599880081387E-4</v>
          </cell>
          <cell r="AT253">
            <v>3.928895898296981E-4</v>
          </cell>
          <cell r="AU253">
            <v>2.7250965704491613E-4</v>
          </cell>
          <cell r="AV253">
            <v>1.7835480769079004E-4</v>
          </cell>
          <cell r="AW253">
            <v>1.1324895024416224E-4</v>
          </cell>
          <cell r="AX253">
            <v>6.9498347711075743E-5</v>
          </cell>
          <cell r="AY253">
            <v>4.1296508378938202E-5</v>
          </cell>
          <cell r="AZ253">
            <v>2.3889889389001819E-5</v>
          </cell>
          <cell r="BA253">
            <v>1.6094871071602729E-5</v>
          </cell>
          <cell r="BB253">
            <v>1.6482947835157697E-5</v>
          </cell>
          <cell r="BC253">
            <v>1.6790485374583648E-5</v>
          </cell>
          <cell r="BD253">
            <v>1.7014927157461716E-5</v>
          </cell>
          <cell r="BE253">
            <v>1.7216754241712244E-5</v>
          </cell>
          <cell r="BF253">
            <v>1.7379857685637858E-5</v>
          </cell>
          <cell r="BG253">
            <v>1.7456572956417096E-5</v>
          </cell>
          <cell r="BH253">
            <v>1.7442198144601438E-5</v>
          </cell>
          <cell r="BI253">
            <v>1.7367351507481544E-5</v>
          </cell>
          <cell r="BJ253">
            <v>1.7326463601060735E-5</v>
          </cell>
        </row>
        <row r="254">
          <cell r="B254">
            <v>212</v>
          </cell>
          <cell r="C254" t="str">
            <v>Cartera Estados y Municipios</v>
          </cell>
          <cell r="P254">
            <v>212</v>
          </cell>
          <cell r="Q254">
            <v>212</v>
          </cell>
          <cell r="R254">
            <v>212</v>
          </cell>
          <cell r="S254">
            <v>212</v>
          </cell>
          <cell r="T254">
            <v>212</v>
          </cell>
          <cell r="U254">
            <v>212</v>
          </cell>
          <cell r="V254">
            <v>212</v>
          </cell>
          <cell r="W254">
            <v>212</v>
          </cell>
          <cell r="X254">
            <v>212</v>
          </cell>
          <cell r="Y254">
            <v>212</v>
          </cell>
          <cell r="Z254">
            <v>212</v>
          </cell>
          <cell r="AA254">
            <v>212</v>
          </cell>
          <cell r="AB254">
            <v>212</v>
          </cell>
          <cell r="AC254">
            <v>212</v>
          </cell>
          <cell r="AD254">
            <v>212</v>
          </cell>
          <cell r="AE254">
            <v>212</v>
          </cell>
          <cell r="AF254">
            <v>212</v>
          </cell>
          <cell r="AG254">
            <v>212</v>
          </cell>
          <cell r="AH254">
            <v>212</v>
          </cell>
          <cell r="AI254">
            <v>212</v>
          </cell>
          <cell r="AJ254">
            <v>212</v>
          </cell>
          <cell r="AK254">
            <v>212</v>
          </cell>
          <cell r="AL254">
            <v>212</v>
          </cell>
          <cell r="AM254">
            <v>212</v>
          </cell>
          <cell r="AN254">
            <v>212</v>
          </cell>
          <cell r="AO254">
            <v>212</v>
          </cell>
          <cell r="AP254">
            <v>212</v>
          </cell>
          <cell r="AQ254">
            <v>212</v>
          </cell>
          <cell r="AR254">
            <v>212</v>
          </cell>
          <cell r="AS254">
            <v>212</v>
          </cell>
          <cell r="AT254">
            <v>212</v>
          </cell>
          <cell r="AU254">
            <v>212</v>
          </cell>
          <cell r="AV254">
            <v>212</v>
          </cell>
          <cell r="AW254">
            <v>212</v>
          </cell>
          <cell r="AX254">
            <v>212</v>
          </cell>
          <cell r="AY254">
            <v>212</v>
          </cell>
          <cell r="AZ254">
            <v>212</v>
          </cell>
          <cell r="BA254">
            <v>212</v>
          </cell>
          <cell r="BB254">
            <v>212</v>
          </cell>
          <cell r="BC254">
            <v>212</v>
          </cell>
          <cell r="BD254">
            <v>212</v>
          </cell>
          <cell r="BE254">
            <v>212</v>
          </cell>
          <cell r="BF254">
            <v>212</v>
          </cell>
          <cell r="BG254">
            <v>212</v>
          </cell>
          <cell r="BH254">
            <v>212</v>
          </cell>
          <cell r="BI254">
            <v>212</v>
          </cell>
          <cell r="BJ254">
            <v>212</v>
          </cell>
        </row>
        <row r="255">
          <cell r="B255">
            <v>213</v>
          </cell>
          <cell r="C255" t="str">
            <v>Cartera Gubernamental Otros</v>
          </cell>
          <cell r="P255">
            <v>213</v>
          </cell>
          <cell r="Q255">
            <v>213</v>
          </cell>
          <cell r="R255">
            <v>213</v>
          </cell>
          <cell r="S255">
            <v>213</v>
          </cell>
          <cell r="T255">
            <v>213</v>
          </cell>
          <cell r="U255">
            <v>213</v>
          </cell>
          <cell r="V255">
            <v>213</v>
          </cell>
          <cell r="W255">
            <v>213</v>
          </cell>
          <cell r="X255">
            <v>213</v>
          </cell>
          <cell r="Y255">
            <v>213</v>
          </cell>
          <cell r="Z255">
            <v>213</v>
          </cell>
          <cell r="AA255">
            <v>213</v>
          </cell>
          <cell r="AB255">
            <v>213</v>
          </cell>
          <cell r="AC255">
            <v>213</v>
          </cell>
          <cell r="AD255">
            <v>213</v>
          </cell>
          <cell r="AE255">
            <v>213</v>
          </cell>
          <cell r="AF255">
            <v>213</v>
          </cell>
          <cell r="AG255">
            <v>213</v>
          </cell>
          <cell r="AH255">
            <v>213</v>
          </cell>
          <cell r="AI255">
            <v>213</v>
          </cell>
          <cell r="AJ255">
            <v>213</v>
          </cell>
          <cell r="AK255">
            <v>213</v>
          </cell>
          <cell r="AL255">
            <v>213</v>
          </cell>
          <cell r="AM255">
            <v>213</v>
          </cell>
          <cell r="AN255">
            <v>213</v>
          </cell>
          <cell r="AO255">
            <v>213</v>
          </cell>
          <cell r="AP255">
            <v>213</v>
          </cell>
          <cell r="AQ255">
            <v>213</v>
          </cell>
          <cell r="AR255">
            <v>213</v>
          </cell>
          <cell r="AS255">
            <v>213</v>
          </cell>
          <cell r="AT255">
            <v>213</v>
          </cell>
          <cell r="AU255">
            <v>213</v>
          </cell>
          <cell r="AV255">
            <v>213</v>
          </cell>
          <cell r="AW255">
            <v>213</v>
          </cell>
          <cell r="AX255">
            <v>213</v>
          </cell>
          <cell r="AY255">
            <v>213</v>
          </cell>
          <cell r="AZ255">
            <v>213</v>
          </cell>
          <cell r="BA255">
            <v>213</v>
          </cell>
          <cell r="BB255">
            <v>213</v>
          </cell>
          <cell r="BC255">
            <v>213</v>
          </cell>
          <cell r="BD255">
            <v>213</v>
          </cell>
          <cell r="BE255">
            <v>213</v>
          </cell>
          <cell r="BF255">
            <v>213</v>
          </cell>
          <cell r="BG255">
            <v>213</v>
          </cell>
          <cell r="BH255">
            <v>213</v>
          </cell>
          <cell r="BI255">
            <v>213</v>
          </cell>
          <cell r="BJ255">
            <v>213</v>
          </cell>
        </row>
        <row r="256">
          <cell r="B256">
            <v>214</v>
          </cell>
          <cell r="C256" t="str">
            <v>Cartera Consumo</v>
          </cell>
          <cell r="P256">
            <v>0.1173415551012245</v>
          </cell>
          <cell r="Q256">
            <v>0.11781589764507575</v>
          </cell>
          <cell r="R256">
            <v>0.11776655304989618</v>
          </cell>
          <cell r="S256">
            <v>0.11764872055622028</v>
          </cell>
          <cell r="T256">
            <v>0.11758290929713817</v>
          </cell>
          <cell r="U256">
            <v>0.11756713646899079</v>
          </cell>
          <cell r="V256">
            <v>0.11761339759269367</v>
          </cell>
          <cell r="W256">
            <v>0.11768073015071046</v>
          </cell>
          <cell r="X256">
            <v>0.11774324809174347</v>
          </cell>
          <cell r="Y256">
            <v>0.11783430956725131</v>
          </cell>
          <cell r="Z256">
            <v>0.1179710013008506</v>
          </cell>
          <cell r="AA256">
            <v>0.1181636166868425</v>
          </cell>
          <cell r="AB256">
            <v>0.11850271861408906</v>
          </cell>
          <cell r="AC256">
            <v>0.11888318102878699</v>
          </cell>
          <cell r="AD256">
            <v>0.11949318906188473</v>
          </cell>
          <cell r="AE256">
            <v>0.12032502352876573</v>
          </cell>
          <cell r="AF256">
            <v>0.12130378922738792</v>
          </cell>
          <cell r="AG256">
            <v>0.12274758579573329</v>
          </cell>
          <cell r="AH256">
            <v>0.12425618925466052</v>
          </cell>
          <cell r="AI256">
            <v>0.12583073706845108</v>
          </cell>
          <cell r="AJ256">
            <v>0.12754787033994555</v>
          </cell>
          <cell r="AK256">
            <v>0.12933121947044468</v>
          </cell>
          <cell r="AL256">
            <v>0.13114771546240217</v>
          </cell>
          <cell r="AM256">
            <v>0.13293015575548978</v>
          </cell>
          <cell r="AN256">
            <v>0.13464706802841753</v>
          </cell>
          <cell r="AO256">
            <v>0.13621033259021501</v>
          </cell>
          <cell r="AP256">
            <v>0.13749180291467655</v>
          </cell>
          <cell r="AQ256">
            <v>0.13847853933275103</v>
          </cell>
          <cell r="AR256">
            <v>0.13928880614691</v>
          </cell>
          <cell r="AS256">
            <v>0.13933588630699997</v>
          </cell>
          <cell r="AT256">
            <v>0.13928095069520013</v>
          </cell>
          <cell r="AU256">
            <v>0.13913887771802338</v>
          </cell>
          <cell r="AV256">
            <v>0.13882453910122342</v>
          </cell>
          <cell r="AW256">
            <v>0.13840172771679424</v>
          </cell>
          <cell r="AX256">
            <v>0.13790857229850945</v>
          </cell>
          <cell r="AY256">
            <v>0.13736399142184522</v>
          </cell>
          <cell r="AZ256">
            <v>0.13679814878361329</v>
          </cell>
          <cell r="BA256">
            <v>0.13634378615998602</v>
          </cell>
          <cell r="BB256">
            <v>0.13608910864968357</v>
          </cell>
          <cell r="BC256">
            <v>0.13601443281183098</v>
          </cell>
          <cell r="BD256">
            <v>0.13576228539343529</v>
          </cell>
          <cell r="BE256">
            <v>0.13580063462583108</v>
          </cell>
          <cell r="BF256">
            <v>0.13585237419531898</v>
          </cell>
          <cell r="BG256">
            <v>0.13591620145770961</v>
          </cell>
          <cell r="BH256">
            <v>0.13603609774076222</v>
          </cell>
          <cell r="BI256">
            <v>0.13621206139761241</v>
          </cell>
          <cell r="BJ256">
            <v>0.13641087257295167</v>
          </cell>
        </row>
        <row r="257">
          <cell r="B257">
            <v>215</v>
          </cell>
          <cell r="C257" t="str">
            <v>Cartera TDC</v>
          </cell>
          <cell r="P257">
            <v>0.14980811517955864</v>
          </cell>
          <cell r="Q257">
            <v>0.14942799900037579</v>
          </cell>
          <cell r="R257">
            <v>0.14887048756602342</v>
          </cell>
          <cell r="S257">
            <v>0.14836350812785157</v>
          </cell>
          <cell r="T257">
            <v>0.14791783344157028</v>
          </cell>
          <cell r="U257">
            <v>0.14750272381883878</v>
          </cell>
          <cell r="V257">
            <v>0.1470540976210494</v>
          </cell>
          <cell r="W257">
            <v>0.14656352798701747</v>
          </cell>
          <cell r="X257">
            <v>0.14607090344286466</v>
          </cell>
          <cell r="Y257">
            <v>0.14559545688984177</v>
          </cell>
          <cell r="Z257">
            <v>0.1451585127571324</v>
          </cell>
          <cell r="AA257">
            <v>0.14474319754983006</v>
          </cell>
          <cell r="AB257">
            <v>0.14394422390323366</v>
          </cell>
          <cell r="AC257">
            <v>0.14324369640177745</v>
          </cell>
          <cell r="AD257">
            <v>0.1427914841020794</v>
          </cell>
          <cell r="AE257">
            <v>0.14256651215310209</v>
          </cell>
          <cell r="AF257">
            <v>0.1425072582469977</v>
          </cell>
          <cell r="AG257">
            <v>0.14323161337126197</v>
          </cell>
          <cell r="AH257">
            <v>0.14412955890382903</v>
          </cell>
          <cell r="AI257">
            <v>0.14523425351398564</v>
          </cell>
          <cell r="AJ257">
            <v>0.1466119197579496</v>
          </cell>
          <cell r="AK257">
            <v>0.14819186676045301</v>
          </cell>
          <cell r="AL257">
            <v>0.1499532937537921</v>
          </cell>
          <cell r="AM257">
            <v>0.15183355462646264</v>
          </cell>
          <cell r="AN257">
            <v>0.15375436571097015</v>
          </cell>
          <cell r="AO257">
            <v>0.15560368932734311</v>
          </cell>
          <cell r="AP257">
            <v>0.15717102862470647</v>
          </cell>
          <cell r="AQ257">
            <v>0.1584652282640063</v>
          </cell>
          <cell r="AR257">
            <v>0.15966326982585516</v>
          </cell>
          <cell r="AS257">
            <v>0.15963691120028592</v>
          </cell>
          <cell r="AT257">
            <v>0.15954414293723287</v>
          </cell>
          <cell r="AU257">
            <v>0.15933541283123373</v>
          </cell>
          <cell r="AV257">
            <v>0.15889842396867102</v>
          </cell>
          <cell r="AW257">
            <v>0.15829253519101608</v>
          </cell>
          <cell r="AX257">
            <v>0.15755996767433031</v>
          </cell>
          <cell r="AY257">
            <v>0.15681020868145598</v>
          </cell>
          <cell r="AZ257">
            <v>0.15610771704369347</v>
          </cell>
          <cell r="BA257">
            <v>0.15557187886942389</v>
          </cell>
          <cell r="BB257">
            <v>0.15531784387975642</v>
          </cell>
          <cell r="BC257">
            <v>0.15527829483786523</v>
          </cell>
          <cell r="BD257">
            <v>0.15486717740809131</v>
          </cell>
          <cell r="BE257">
            <v>0.1549735817799483</v>
          </cell>
          <cell r="BF257">
            <v>0.15507903890344463</v>
          </cell>
          <cell r="BG257">
            <v>0.15522877944153973</v>
          </cell>
          <cell r="BH257">
            <v>0.15548745712369433</v>
          </cell>
          <cell r="BI257">
            <v>0.15590117720917387</v>
          </cell>
          <cell r="BJ257">
            <v>0.15645433562103295</v>
          </cell>
        </row>
        <row r="258">
          <cell r="B258">
            <v>216</v>
          </cell>
          <cell r="C258" t="str">
            <v>Cartera Personales</v>
          </cell>
          <cell r="P258">
            <v>0.2455344141868947</v>
          </cell>
          <cell r="Q258">
            <v>0.25077425080416921</v>
          </cell>
          <cell r="R258">
            <v>0.25289904096025168</v>
          </cell>
          <cell r="S258">
            <v>0.25358051392346281</v>
          </cell>
          <cell r="T258">
            <v>0.2547358030637496</v>
          </cell>
          <cell r="U258">
            <v>0.25633788629468995</v>
          </cell>
          <cell r="V258">
            <v>0.25804832606908612</v>
          </cell>
          <cell r="W258">
            <v>0.2602518189137239</v>
          </cell>
          <cell r="X258">
            <v>0.26271715382229882</v>
          </cell>
          <cell r="Y258">
            <v>0.26527938751600588</v>
          </cell>
          <cell r="Z258">
            <v>0.26796850485774865</v>
          </cell>
          <cell r="AA258">
            <v>0.27089712121946624</v>
          </cell>
          <cell r="AB258">
            <v>0.27484046839177118</v>
          </cell>
          <cell r="AC258">
            <v>0.27701435051535567</v>
          </cell>
          <cell r="AD258">
            <v>0.27860517297610415</v>
          </cell>
          <cell r="AE258">
            <v>0.2801053507056227</v>
          </cell>
          <cell r="AF258">
            <v>0.28048471521228024</v>
          </cell>
          <cell r="AG258">
            <v>0.27958827366256461</v>
          </cell>
          <cell r="AH258">
            <v>0.2775882903219225</v>
          </cell>
          <cell r="AI258">
            <v>0.27383024949575718</v>
          </cell>
          <cell r="AJ258">
            <v>0.26850412125059592</v>
          </cell>
          <cell r="AK258">
            <v>0.26151575088724577</v>
          </cell>
          <cell r="AL258">
            <v>0.25276851692802293</v>
          </cell>
          <cell r="AM258">
            <v>0.24208658905696737</v>
          </cell>
          <cell r="AN258">
            <v>0.23276650634669427</v>
          </cell>
          <cell r="AO258">
            <v>0.22477943068337122</v>
          </cell>
          <cell r="AP258">
            <v>0.21714464730956226</v>
          </cell>
          <cell r="AQ258">
            <v>0.20944912465463525</v>
          </cell>
          <cell r="AR258">
            <v>0.20251164100776753</v>
          </cell>
          <cell r="AS258">
            <v>0.19653132071941304</v>
          </cell>
          <cell r="AT258">
            <v>0.19143006841679874</v>
          </cell>
          <cell r="AU258">
            <v>0.18768386247204161</v>
          </cell>
          <cell r="AV258">
            <v>0.18508645082586261</v>
          </cell>
          <cell r="AW258">
            <v>0.18387107541413902</v>
          </cell>
          <cell r="AX258">
            <v>0.18413125470748712</v>
          </cell>
          <cell r="AY258">
            <v>0.18581675671276465</v>
          </cell>
          <cell r="AZ258">
            <v>0.18699774597163543</v>
          </cell>
          <cell r="BA258">
            <v>0.18802744130963436</v>
          </cell>
          <cell r="BB258">
            <v>0.18950042810192105</v>
          </cell>
          <cell r="BC258">
            <v>0.19143349971961002</v>
          </cell>
          <cell r="BD258">
            <v>0.19241295151754054</v>
          </cell>
          <cell r="BE258">
            <v>0.19347153063003947</v>
          </cell>
          <cell r="BF258">
            <v>0.19462435214488974</v>
          </cell>
          <cell r="BG258">
            <v>0.19574923271611119</v>
          </cell>
          <cell r="BH258">
            <v>0.19694807247629639</v>
          </cell>
          <cell r="BI258">
            <v>0.19812366097926504</v>
          </cell>
          <cell r="BJ258">
            <v>0.19914538871818233</v>
          </cell>
        </row>
        <row r="259">
          <cell r="B259">
            <v>217</v>
          </cell>
          <cell r="C259" t="str">
            <v>Cartera Nómina</v>
          </cell>
          <cell r="P259">
            <v>2.6861913199758312E-2</v>
          </cell>
          <cell r="Q259">
            <v>2.7282648122496457E-2</v>
          </cell>
          <cell r="R259">
            <v>2.7272354768417873E-2</v>
          </cell>
          <cell r="S259">
            <v>2.7708006470839791E-2</v>
          </cell>
          <cell r="T259">
            <v>2.8174026184071166E-2</v>
          </cell>
          <cell r="U259">
            <v>2.8631371795913584E-2</v>
          </cell>
          <cell r="V259">
            <v>2.9488001346284081E-2</v>
          </cell>
          <cell r="W259">
            <v>3.0269605297224358E-2</v>
          </cell>
          <cell r="X259">
            <v>3.0858049281892619E-2</v>
          </cell>
          <cell r="Y259">
            <v>3.1445322164891168E-2</v>
          </cell>
          <cell r="Z259">
            <v>3.2026453146638587E-2</v>
          </cell>
          <cell r="AA259">
            <v>3.2631274085363086E-2</v>
          </cell>
          <cell r="AB259">
            <v>3.4764176343082091E-2</v>
          </cell>
          <cell r="AC259">
            <v>3.793574865432587E-2</v>
          </cell>
          <cell r="AD259">
            <v>4.1943885099081923E-2</v>
          </cell>
          <cell r="AE259">
            <v>4.6481701929210528E-2</v>
          </cell>
          <cell r="AF259">
            <v>5.1758937143695886E-2</v>
          </cell>
          <cell r="AG259">
            <v>5.7671288104609496E-2</v>
          </cell>
          <cell r="AH259">
            <v>6.3824240061890261E-2</v>
          </cell>
          <cell r="AI259">
            <v>7.0531283350415655E-2</v>
          </cell>
          <cell r="AJ259">
            <v>7.7853185348223594E-2</v>
          </cell>
          <cell r="AK259">
            <v>8.5668696371366829E-2</v>
          </cell>
          <cell r="AL259">
            <v>9.3931413514066711E-2</v>
          </cell>
          <cell r="AM259">
            <v>0.10257228456635643</v>
          </cell>
          <cell r="AN259">
            <v>0.10987148969947348</v>
          </cell>
          <cell r="AO259">
            <v>0.11572112645509847</v>
          </cell>
          <cell r="AP259">
            <v>0.1206550019236705</v>
          </cell>
          <cell r="AQ259">
            <v>0.12479605230663023</v>
          </cell>
          <cell r="AR259">
            <v>0.12792898733123578</v>
          </cell>
          <cell r="AS259">
            <v>0.13022952701328569</v>
          </cell>
          <cell r="AT259">
            <v>0.13185334355049885</v>
          </cell>
          <cell r="AU259">
            <v>0.13271861514851868</v>
          </cell>
          <cell r="AV259">
            <v>0.13288456925821393</v>
          </cell>
          <cell r="AW259">
            <v>0.13238405582226928</v>
          </cell>
          <cell r="AX259">
            <v>0.13127029583708794</v>
          </cell>
          <cell r="AY259">
            <v>0.12943166422827942</v>
          </cell>
          <cell r="AZ259">
            <v>0.12762708781825063</v>
          </cell>
          <cell r="BA259">
            <v>0.12604847912740938</v>
          </cell>
          <cell r="BB259">
            <v>0.12450197849050877</v>
          </cell>
          <cell r="BC259">
            <v>0.12308816014452838</v>
          </cell>
          <cell r="BD259">
            <v>0.12237252489347755</v>
          </cell>
          <cell r="BE259">
            <v>0.12166249862575651</v>
          </cell>
          <cell r="BF259">
            <v>0.12096399840834783</v>
          </cell>
          <cell r="BG259">
            <v>0.12025842176034766</v>
          </cell>
          <cell r="BH259">
            <v>0.11952107137621491</v>
          </cell>
          <cell r="BI259">
            <v>0.11868945841254062</v>
          </cell>
          <cell r="BJ259">
            <v>0.11770230032418165</v>
          </cell>
        </row>
        <row r="260">
          <cell r="B260">
            <v>218</v>
          </cell>
          <cell r="C260" t="str">
            <v>Cartera Automotriz</v>
          </cell>
          <cell r="P260">
            <v>2.5244907075605044E-2</v>
          </cell>
          <cell r="Q260">
            <v>2.5436615823116765E-2</v>
          </cell>
          <cell r="R260">
            <v>2.5504557625665444E-2</v>
          </cell>
          <cell r="S260">
            <v>2.5517209689273332E-2</v>
          </cell>
          <cell r="T260">
            <v>2.5486552613242137E-2</v>
          </cell>
          <cell r="U260">
            <v>2.5444341594806602E-2</v>
          </cell>
          <cell r="V260">
            <v>2.545310633649684E-2</v>
          </cell>
          <cell r="W260">
            <v>2.5460759462276574E-2</v>
          </cell>
          <cell r="X260">
            <v>2.5437915258307953E-2</v>
          </cell>
          <cell r="Y260">
            <v>2.5434333033212863E-2</v>
          </cell>
          <cell r="Z260">
            <v>2.5447917761301342E-2</v>
          </cell>
          <cell r="AA260">
            <v>2.5495705653623347E-2</v>
          </cell>
          <cell r="AB260">
            <v>2.560539513267485E-2</v>
          </cell>
          <cell r="AC260">
            <v>2.5745207211851417E-2</v>
          </cell>
          <cell r="AD260">
            <v>2.5940742737664165E-2</v>
          </cell>
          <cell r="AE260">
            <v>2.617595005892431E-2</v>
          </cell>
          <cell r="AF260">
            <v>2.6529370818050346E-2</v>
          </cell>
          <cell r="AG260">
            <v>2.6988541719857453E-2</v>
          </cell>
          <cell r="AH260">
            <v>2.7529857478132348E-2</v>
          </cell>
          <cell r="AI260">
            <v>2.8118672365292401E-2</v>
          </cell>
          <cell r="AJ260">
            <v>2.8834806954627066E-2</v>
          </cell>
          <cell r="AK260">
            <v>2.9632411932166241E-2</v>
          </cell>
          <cell r="AL260">
            <v>3.0496035234012772E-2</v>
          </cell>
          <cell r="AM260">
            <v>3.1422861974390343E-2</v>
          </cell>
          <cell r="AN260">
            <v>3.2348227646654439E-2</v>
          </cell>
          <cell r="AO260">
            <v>3.3318173885376411E-2</v>
          </cell>
          <cell r="AP260">
            <v>3.4293529860997568E-2</v>
          </cell>
          <cell r="AQ260">
            <v>3.5315567599251842E-2</v>
          </cell>
          <cell r="AR260">
            <v>3.626090055431954E-2</v>
          </cell>
          <cell r="AS260">
            <v>3.7155064229969489E-2</v>
          </cell>
          <cell r="AT260">
            <v>3.7936223188335151E-2</v>
          </cell>
          <cell r="AU260">
            <v>3.8714542506641129E-2</v>
          </cell>
          <cell r="AV260">
            <v>3.9395906943877991E-2</v>
          </cell>
          <cell r="AW260">
            <v>3.9979369954283736E-2</v>
          </cell>
          <cell r="AX260">
            <v>4.0491319986687049E-2</v>
          </cell>
          <cell r="AY260">
            <v>4.0840925922779082E-2</v>
          </cell>
          <cell r="AZ260">
            <v>4.1137391719019333E-2</v>
          </cell>
          <cell r="BA260">
            <v>4.1309110399872458E-2</v>
          </cell>
          <cell r="BB260">
            <v>4.1404400860556807E-2</v>
          </cell>
          <cell r="BC260">
            <v>4.140961153653161E-2</v>
          </cell>
          <cell r="BD260">
            <v>4.1451488141721574E-2</v>
          </cell>
          <cell r="BE260">
            <v>4.1449306812682364E-2</v>
          </cell>
          <cell r="BF260">
            <v>4.1457519637833173E-2</v>
          </cell>
          <cell r="BG260">
            <v>4.1399716866521441E-2</v>
          </cell>
          <cell r="BH260">
            <v>4.1310369283822E-2</v>
          </cell>
          <cell r="BI260">
            <v>4.1199612687343005E-2</v>
          </cell>
          <cell r="BJ260">
            <v>4.1021406214174765E-2</v>
          </cell>
        </row>
        <row r="261">
          <cell r="B261">
            <v>219</v>
          </cell>
          <cell r="C261" t="str">
            <v>Cartera Consumo Otros</v>
          </cell>
          <cell r="P261">
            <v>0.21951219512195122</v>
          </cell>
          <cell r="Q261">
            <v>-0.15214866434378632</v>
          </cell>
          <cell r="R261">
            <v>0.23190089043747578</v>
          </cell>
          <cell r="S261">
            <v>0.14485590038624638</v>
          </cell>
          <cell r="T261">
            <v>7.8847683271960067E-2</v>
          </cell>
          <cell r="U261">
            <v>4.1896878917109581E-2</v>
          </cell>
          <cell r="V261">
            <v>2.1133285377226928E-2</v>
          </cell>
          <cell r="W261">
            <v>0.14349162470507357</v>
          </cell>
          <cell r="X261">
            <v>0.14349162470507357</v>
          </cell>
          <cell r="Y261">
            <v>0.23865922196006542</v>
          </cell>
          <cell r="Z261">
            <v>0.3147932997640589</v>
          </cell>
          <cell r="AA261">
            <v>0.37708481796732624</v>
          </cell>
          <cell r="AB261">
            <v>0.35419661254568258</v>
          </cell>
          <cell r="AC261">
            <v>0.3924112714499966</v>
          </cell>
          <cell r="AD261">
            <v>0.2846671637058889</v>
          </cell>
          <cell r="AE261">
            <v>0.28753382798366867</v>
          </cell>
          <cell r="AF261">
            <v>0.29582183627167696</v>
          </cell>
          <cell r="AG261">
            <v>0.29488583533567603</v>
          </cell>
          <cell r="AH261">
            <v>0.28331120307138852</v>
          </cell>
          <cell r="AI261">
            <v>0.17142309118327664</v>
          </cell>
          <cell r="AJ261">
            <v>0.14350146994830662</v>
          </cell>
          <cell r="AK261">
            <v>4.7405373852210587E-2</v>
          </cell>
          <cell r="AL261">
            <v>-5.2594626147789425E-2</v>
          </cell>
          <cell r="AM261">
            <v>-0.1795787531319164</v>
          </cell>
          <cell r="AN261">
            <v>-0.25041999285361155</v>
          </cell>
          <cell r="AO261">
            <v>-0.15846596986510578</v>
          </cell>
          <cell r="AP261">
            <v>-0.13177260983841244</v>
          </cell>
          <cell r="AQ261">
            <v>-0.12218521042050452</v>
          </cell>
          <cell r="AR261">
            <v>-0.11182520006049419</v>
          </cell>
          <cell r="AS261">
            <v>-0.11358843118152347</v>
          </cell>
          <cell r="AT261">
            <v>-1.1024328617420901E-2</v>
          </cell>
          <cell r="AU261">
            <v>9.1539773946681627E-2</v>
          </cell>
          <cell r="AV261">
            <v>8.5945368352276022E-2</v>
          </cell>
          <cell r="AW261">
            <v>6.9760762693986192E-2</v>
          </cell>
          <cell r="AX261">
            <v>0.16976076269398618</v>
          </cell>
          <cell r="AY261">
            <v>0.22215281508603857</v>
          </cell>
          <cell r="AZ261">
            <v>0.37901556018407784</v>
          </cell>
          <cell r="BA261">
            <v>0.30115667940548901</v>
          </cell>
          <cell r="BB261">
            <v>0.29479737892854146</v>
          </cell>
          <cell r="BC261">
            <v>0.29418052334985384</v>
          </cell>
          <cell r="BD261">
            <v>0.31816938635411052</v>
          </cell>
          <cell r="BE261">
            <v>0.36741751765007202</v>
          </cell>
          <cell r="BF261">
            <v>0.29713057516674662</v>
          </cell>
          <cell r="BG261">
            <v>0.20927189706259</v>
          </cell>
          <cell r="BH261">
            <v>0.27213491532427869</v>
          </cell>
          <cell r="BI261">
            <v>0.37538547138709705</v>
          </cell>
          <cell r="BJ261">
            <v>0.25046256566451652</v>
          </cell>
        </row>
        <row r="262">
          <cell r="B262">
            <v>220</v>
          </cell>
          <cell r="C262" t="str">
            <v>Cartera Vivienda</v>
          </cell>
          <cell r="P262">
            <v>6.5314416324905464E-2</v>
          </cell>
          <cell r="Q262">
            <v>6.5499947981868062E-2</v>
          </cell>
          <cell r="R262">
            <v>6.5691390400500552E-2</v>
          </cell>
          <cell r="S262">
            <v>6.578377749707956E-2</v>
          </cell>
          <cell r="T262">
            <v>6.58583233214588E-2</v>
          </cell>
          <cell r="U262">
            <v>6.5928361646107242E-2</v>
          </cell>
          <cell r="V262">
            <v>6.5989365345054826E-2</v>
          </cell>
          <cell r="W262">
            <v>6.6066392472041366E-2</v>
          </cell>
          <cell r="X262">
            <v>6.6129758875039024E-2</v>
          </cell>
          <cell r="Y262">
            <v>6.6806314572846109E-2</v>
          </cell>
          <cell r="Z262">
            <v>6.7259453608612851E-2</v>
          </cell>
          <cell r="AA262">
            <v>6.7088469336335235E-2</v>
          </cell>
          <cell r="AB262">
            <v>6.7116287254092674E-2</v>
          </cell>
          <cell r="AC262">
            <v>6.7161259056009268E-2</v>
          </cell>
          <cell r="AD262">
            <v>6.7203969473827577E-2</v>
          </cell>
          <cell r="AE262">
            <v>6.7321432363774678E-2</v>
          </cell>
          <cell r="AF262">
            <v>6.7520456740511034E-2</v>
          </cell>
          <cell r="AG262">
            <v>6.7775858695482791E-2</v>
          </cell>
          <cell r="AH262">
            <v>6.8095187677034708E-2</v>
          </cell>
          <cell r="AI262">
            <v>6.844114749804836E-2</v>
          </cell>
          <cell r="AJ262">
            <v>6.8841556928782757E-2</v>
          </cell>
          <cell r="AK262">
            <v>6.8289533730967675E-2</v>
          </cell>
          <cell r="AL262">
            <v>6.8035701188750797E-2</v>
          </cell>
          <cell r="AM262">
            <v>6.8587098996997456E-2</v>
          </cell>
          <cell r="AN262">
            <v>6.9249486446963437E-2</v>
          </cell>
          <cell r="AO262">
            <v>6.9985770910110101E-2</v>
          </cell>
          <cell r="AP262">
            <v>7.08293087108606E-2</v>
          </cell>
          <cell r="AQ262">
            <v>7.1692538155641083E-2</v>
          </cell>
          <cell r="AR262">
            <v>7.2552285596503854E-2</v>
          </cell>
          <cell r="AS262">
            <v>7.3475230626942237E-2</v>
          </cell>
          <cell r="AT262">
            <v>7.4438263698170928E-2</v>
          </cell>
          <cell r="AU262">
            <v>7.5464505487200628E-2</v>
          </cell>
          <cell r="AV262">
            <v>7.6548568568558545E-2</v>
          </cell>
          <cell r="AW262">
            <v>7.8096352001119904E-2</v>
          </cell>
          <cell r="AX262">
            <v>7.9565738129111427E-2</v>
          </cell>
          <cell r="AY262">
            <v>8.067586801252434E-2</v>
          </cell>
          <cell r="AZ262">
            <v>8.1652550687103462E-2</v>
          </cell>
          <cell r="BA262">
            <v>8.2539763319143103E-2</v>
          </cell>
          <cell r="BB262">
            <v>8.3282083587905814E-2</v>
          </cell>
          <cell r="BC262">
            <v>8.3934633377178838E-2</v>
          </cell>
          <cell r="BD262">
            <v>8.439580291781644E-2</v>
          </cell>
          <cell r="BE262">
            <v>8.4793511500170962E-2</v>
          </cell>
          <cell r="BF262">
            <v>8.5132375869955784E-2</v>
          </cell>
          <cell r="BG262">
            <v>8.5389922643516858E-2</v>
          </cell>
          <cell r="BH262">
            <v>8.5524145843429558E-2</v>
          </cell>
          <cell r="BI262">
            <v>8.5637430372323645E-2</v>
          </cell>
          <cell r="BJ262">
            <v>8.5489419047673099E-2</v>
          </cell>
        </row>
        <row r="263">
          <cell r="B263">
            <v>221</v>
          </cell>
          <cell r="C263" t="str">
            <v>Media y Residencial</v>
          </cell>
          <cell r="P263">
            <v>221</v>
          </cell>
          <cell r="Q263">
            <v>221</v>
          </cell>
          <cell r="R263">
            <v>221</v>
          </cell>
          <cell r="S263">
            <v>221</v>
          </cell>
          <cell r="T263">
            <v>221</v>
          </cell>
          <cell r="U263">
            <v>221</v>
          </cell>
          <cell r="V263">
            <v>221</v>
          </cell>
          <cell r="W263">
            <v>221</v>
          </cell>
          <cell r="X263">
            <v>221</v>
          </cell>
          <cell r="Y263">
            <v>221</v>
          </cell>
          <cell r="Z263">
            <v>221</v>
          </cell>
          <cell r="AA263">
            <v>221</v>
          </cell>
          <cell r="AB263">
            <v>221</v>
          </cell>
          <cell r="AC263">
            <v>221</v>
          </cell>
          <cell r="AD263">
            <v>221</v>
          </cell>
          <cell r="AE263">
            <v>221</v>
          </cell>
          <cell r="AF263">
            <v>221</v>
          </cell>
          <cell r="AG263">
            <v>221</v>
          </cell>
          <cell r="AH263">
            <v>221</v>
          </cell>
          <cell r="AI263">
            <v>221</v>
          </cell>
          <cell r="AJ263">
            <v>221</v>
          </cell>
          <cell r="AK263">
            <v>221</v>
          </cell>
          <cell r="AL263">
            <v>221</v>
          </cell>
          <cell r="AM263">
            <v>221</v>
          </cell>
          <cell r="AN263">
            <v>221</v>
          </cell>
          <cell r="AO263">
            <v>221</v>
          </cell>
          <cell r="AP263">
            <v>221</v>
          </cell>
          <cell r="AQ263">
            <v>221</v>
          </cell>
          <cell r="AR263">
            <v>221</v>
          </cell>
          <cell r="AS263">
            <v>221</v>
          </cell>
          <cell r="AT263">
            <v>221</v>
          </cell>
          <cell r="AU263">
            <v>221</v>
          </cell>
          <cell r="AV263">
            <v>221</v>
          </cell>
          <cell r="AW263">
            <v>221</v>
          </cell>
          <cell r="AX263">
            <v>221</v>
          </cell>
          <cell r="AY263">
            <v>221</v>
          </cell>
          <cell r="AZ263">
            <v>221</v>
          </cell>
          <cell r="BA263">
            <v>221</v>
          </cell>
          <cell r="BB263">
            <v>221</v>
          </cell>
          <cell r="BC263">
            <v>221</v>
          </cell>
          <cell r="BD263">
            <v>221</v>
          </cell>
          <cell r="BE263">
            <v>221</v>
          </cell>
          <cell r="BF263">
            <v>221</v>
          </cell>
          <cell r="BG263">
            <v>221</v>
          </cell>
          <cell r="BH263">
            <v>221</v>
          </cell>
          <cell r="BI263">
            <v>221</v>
          </cell>
          <cell r="BJ263">
            <v>221</v>
          </cell>
        </row>
        <row r="264">
          <cell r="B264">
            <v>222</v>
          </cell>
          <cell r="C264" t="str">
            <v>De Interés Social</v>
          </cell>
          <cell r="P264">
            <v>222</v>
          </cell>
          <cell r="Q264">
            <v>222</v>
          </cell>
          <cell r="R264">
            <v>222</v>
          </cell>
          <cell r="S264">
            <v>222</v>
          </cell>
          <cell r="T264">
            <v>222</v>
          </cell>
          <cell r="U264">
            <v>222</v>
          </cell>
          <cell r="V264">
            <v>222</v>
          </cell>
          <cell r="W264">
            <v>222</v>
          </cell>
          <cell r="X264">
            <v>222</v>
          </cell>
          <cell r="Y264">
            <v>222</v>
          </cell>
          <cell r="Z264">
            <v>222</v>
          </cell>
          <cell r="AA264">
            <v>222</v>
          </cell>
          <cell r="AB264">
            <v>222</v>
          </cell>
          <cell r="AC264">
            <v>222</v>
          </cell>
          <cell r="AD264">
            <v>222</v>
          </cell>
          <cell r="AE264">
            <v>222</v>
          </cell>
          <cell r="AF264">
            <v>222</v>
          </cell>
          <cell r="AG264">
            <v>222</v>
          </cell>
          <cell r="AH264">
            <v>222</v>
          </cell>
          <cell r="AI264">
            <v>222</v>
          </cell>
          <cell r="AJ264">
            <v>222</v>
          </cell>
          <cell r="AK264">
            <v>222</v>
          </cell>
          <cell r="AL264">
            <v>222</v>
          </cell>
          <cell r="AM264">
            <v>222</v>
          </cell>
          <cell r="AN264">
            <v>222</v>
          </cell>
          <cell r="AO264">
            <v>222</v>
          </cell>
          <cell r="AP264">
            <v>222</v>
          </cell>
          <cell r="AQ264">
            <v>222</v>
          </cell>
          <cell r="AR264">
            <v>222</v>
          </cell>
          <cell r="AS264">
            <v>222</v>
          </cell>
          <cell r="AT264">
            <v>222</v>
          </cell>
          <cell r="AU264">
            <v>222</v>
          </cell>
          <cell r="AV264">
            <v>222</v>
          </cell>
          <cell r="AW264">
            <v>222</v>
          </cell>
          <cell r="AX264">
            <v>222</v>
          </cell>
          <cell r="AY264">
            <v>222</v>
          </cell>
          <cell r="AZ264">
            <v>222</v>
          </cell>
          <cell r="BA264">
            <v>222</v>
          </cell>
          <cell r="BB264">
            <v>222</v>
          </cell>
          <cell r="BC264">
            <v>222</v>
          </cell>
          <cell r="BD264">
            <v>222</v>
          </cell>
          <cell r="BE264">
            <v>222</v>
          </cell>
          <cell r="BF264">
            <v>222</v>
          </cell>
          <cell r="BG264">
            <v>222</v>
          </cell>
          <cell r="BH264">
            <v>222</v>
          </cell>
          <cell r="BI264">
            <v>222</v>
          </cell>
          <cell r="BJ264">
            <v>222</v>
          </cell>
        </row>
        <row r="266">
          <cell r="B266" t="str">
            <v>ICOR (%)</v>
          </cell>
        </row>
        <row r="267">
          <cell r="B267">
            <v>223</v>
          </cell>
          <cell r="C267" t="str">
            <v>Cartera de Crédito Total</v>
          </cell>
          <cell r="P267">
            <v>1.1319646876835388</v>
          </cell>
          <cell r="Q267">
            <v>1.1100689509967863</v>
          </cell>
          <cell r="R267">
            <v>1.0864116239124417</v>
          </cell>
          <cell r="S267">
            <v>1.065900790343014</v>
          </cell>
          <cell r="T267">
            <v>1.0494145453910264</v>
          </cell>
          <cell r="U267">
            <v>1.0413925640122319</v>
          </cell>
          <cell r="V267">
            <v>1.0368558134743138</v>
          </cell>
          <cell r="W267">
            <v>1.0309783360490259</v>
          </cell>
          <cell r="X267">
            <v>1.0311649570822752</v>
          </cell>
          <cell r="Y267">
            <v>1.037540384190603</v>
          </cell>
          <cell r="Z267">
            <v>1.0455874935976457</v>
          </cell>
          <cell r="AA267">
            <v>1.0452572765077406</v>
          </cell>
          <cell r="AB267">
            <v>1.0454970845045908</v>
          </cell>
          <cell r="AC267">
            <v>1.0456944462776268</v>
          </cell>
          <cell r="AD267">
            <v>1.0452586217090836</v>
          </cell>
          <cell r="AE267">
            <v>1.0434582319885239</v>
          </cell>
          <cell r="AF267">
            <v>1.038914839763539</v>
          </cell>
          <cell r="AG267">
            <v>1.0426898046713065</v>
          </cell>
          <cell r="AH267">
            <v>1.0437788611781307</v>
          </cell>
          <cell r="AI267">
            <v>1.0457009164127755</v>
          </cell>
          <cell r="AJ267">
            <v>1.0452793303225147</v>
          </cell>
          <cell r="AK267">
            <v>1.0410456873436404</v>
          </cell>
          <cell r="AL267">
            <v>1.0381919004049631</v>
          </cell>
          <cell r="AM267">
            <v>1.0374169057954037</v>
          </cell>
          <cell r="AN267">
            <v>1.0384798730704172</v>
          </cell>
          <cell r="AO267">
            <v>1.0419383682761205</v>
          </cell>
          <cell r="AP267">
            <v>1.0454877321484146</v>
          </cell>
          <cell r="AQ267">
            <v>1.0504371469341782</v>
          </cell>
          <cell r="AR267">
            <v>1.0610761900636858</v>
          </cell>
          <cell r="AS267">
            <v>1.0598387485302663</v>
          </cell>
          <cell r="AT267">
            <v>1.0616144354635355</v>
          </cell>
          <cell r="AU267">
            <v>1.0625421030173028</v>
          </cell>
          <cell r="AV267">
            <v>1.0670022883052408</v>
          </cell>
          <cell r="AW267">
            <v>1.0744587154235032</v>
          </cell>
          <cell r="AX267">
            <v>1.0804928627598687</v>
          </cell>
          <cell r="AY267">
            <v>1.08197606409139</v>
          </cell>
          <cell r="AZ267">
            <v>1.0822318145563188</v>
          </cell>
          <cell r="BA267">
            <v>1.0816158952432129</v>
          </cell>
          <cell r="BB267">
            <v>1.0820544741280913</v>
          </cell>
          <cell r="BC267">
            <v>1.0922571007256938</v>
          </cell>
          <cell r="BD267">
            <v>1.0922565460205078</v>
          </cell>
          <cell r="BE267">
            <v>1.0922565460205078</v>
          </cell>
          <cell r="BF267">
            <v>1.0922565460205078</v>
          </cell>
          <cell r="BG267">
            <v>1.0922565460205078</v>
          </cell>
          <cell r="BH267">
            <v>1.0922565460205078</v>
          </cell>
          <cell r="BI267">
            <v>1.0922565460205078</v>
          </cell>
          <cell r="BJ267">
            <v>1.0922565460205078</v>
          </cell>
        </row>
        <row r="268">
          <cell r="B268">
            <v>224</v>
          </cell>
          <cell r="C268" t="str">
            <v>Cartera Comercial</v>
          </cell>
          <cell r="P268">
            <v>0.92536352094364871</v>
          </cell>
          <cell r="Q268">
            <v>0.87197962967453269</v>
          </cell>
          <cell r="R268">
            <v>0.82753390161134333</v>
          </cell>
          <cell r="S268">
            <v>0.79107665805818161</v>
          </cell>
          <cell r="T268">
            <v>0.76493940205413002</v>
          </cell>
          <cell r="U268">
            <v>0.75054094931286974</v>
          </cell>
          <cell r="V268">
            <v>0.74525811619029303</v>
          </cell>
          <cell r="W268">
            <v>0.73453621428500604</v>
          </cell>
          <cell r="X268">
            <v>0.73168860307411887</v>
          </cell>
          <cell r="Y268">
            <v>0.7384191611746872</v>
          </cell>
          <cell r="Z268">
            <v>0.74978142156708494</v>
          </cell>
          <cell r="AA268">
            <v>0.76047665444077817</v>
          </cell>
          <cell r="AB268">
            <v>0.76355457355789935</v>
          </cell>
          <cell r="AC268">
            <v>0.76980512732918849</v>
          </cell>
          <cell r="AD268">
            <v>0.77492553607546677</v>
          </cell>
          <cell r="AE268">
            <v>0.77863332803332064</v>
          </cell>
          <cell r="AF268">
            <v>0.77609748310311577</v>
          </cell>
          <cell r="AG268">
            <v>0.80099740373504291</v>
          </cell>
          <cell r="AH268">
            <v>0.81891140888995972</v>
          </cell>
          <cell r="AI268">
            <v>0.83502880307029503</v>
          </cell>
          <cell r="AJ268">
            <v>0.85346024167900614</v>
          </cell>
          <cell r="AK268">
            <v>0.86996836626121821</v>
          </cell>
          <cell r="AL268">
            <v>0.88575006347292862</v>
          </cell>
          <cell r="AM268">
            <v>0.90231688779223551</v>
          </cell>
          <cell r="AN268">
            <v>0.9262670846158324</v>
          </cell>
          <cell r="AO268">
            <v>0.95172329532089961</v>
          </cell>
          <cell r="AP268">
            <v>0.97823491280301711</v>
          </cell>
          <cell r="AQ268">
            <v>1.0064639338954116</v>
          </cell>
          <cell r="AR268">
            <v>1.0426003648755289</v>
          </cell>
          <cell r="AS268">
            <v>1.0424555057275533</v>
          </cell>
          <cell r="AT268">
            <v>1.0490842269598262</v>
          </cell>
          <cell r="AU268">
            <v>1.0588175565335531</v>
          </cell>
          <cell r="AV268">
            <v>1.067602706962355</v>
          </cell>
          <cell r="AW268">
            <v>1.0815941902614676</v>
          </cell>
          <cell r="AX268">
            <v>1.0952871866420801</v>
          </cell>
          <cell r="AY268">
            <v>1.0996454418096731</v>
          </cell>
          <cell r="AZ268">
            <v>1.107949458133535</v>
          </cell>
          <cell r="BA268">
            <v>1.1106831904593328</v>
          </cell>
          <cell r="BB268">
            <v>1.110248094264388</v>
          </cell>
          <cell r="BC268">
            <v>1.1219981106343766</v>
          </cell>
          <cell r="BD268">
            <v>1.1219978332519531</v>
          </cell>
          <cell r="BE268">
            <v>1.1219978332519531</v>
          </cell>
          <cell r="BF268">
            <v>1.1219978332519531</v>
          </cell>
          <cell r="BG268">
            <v>1.1219978332519531</v>
          </cell>
          <cell r="BH268">
            <v>1.1219978332519531</v>
          </cell>
          <cell r="BI268">
            <v>1.1219978332519531</v>
          </cell>
          <cell r="BJ268">
            <v>1.1219978332519531</v>
          </cell>
        </row>
        <row r="269">
          <cell r="B269">
            <v>225</v>
          </cell>
          <cell r="C269" t="str">
            <v>Cartera Empresas</v>
          </cell>
          <cell r="P269">
            <v>0.83260329071556027</v>
          </cell>
          <cell r="Q269">
            <v>0.78665646497723418</v>
          </cell>
          <cell r="R269">
            <v>0.74799425205499281</v>
          </cell>
          <cell r="S269">
            <v>0.71725662092510334</v>
          </cell>
          <cell r="T269">
            <v>0.69670786889636738</v>
          </cell>
          <cell r="U269">
            <v>0.6844092826650181</v>
          </cell>
          <cell r="V269">
            <v>0.67963524951365251</v>
          </cell>
          <cell r="W269">
            <v>0.67093950273434932</v>
          </cell>
          <cell r="X269">
            <v>0.66287857692015406</v>
          </cell>
          <cell r="Y269">
            <v>0.66536580541840917</v>
          </cell>
          <cell r="Z269">
            <v>0.6722740030538894</v>
          </cell>
          <cell r="AA269">
            <v>0.67974249819192245</v>
          </cell>
          <cell r="AB269">
            <v>0.68041540679632451</v>
          </cell>
          <cell r="AC269">
            <v>0.68344196280578406</v>
          </cell>
          <cell r="AD269">
            <v>0.6845966359068677</v>
          </cell>
          <cell r="AE269">
            <v>0.68389773526484865</v>
          </cell>
          <cell r="AF269">
            <v>0.67595494513744436</v>
          </cell>
          <cell r="AG269">
            <v>0.69313252655744961</v>
          </cell>
          <cell r="AH269">
            <v>0.70419302636388281</v>
          </cell>
          <cell r="AI269">
            <v>0.71346178093131252</v>
          </cell>
          <cell r="AJ269">
            <v>0.72512799603858358</v>
          </cell>
          <cell r="AK269">
            <v>0.73532606890413599</v>
          </cell>
          <cell r="AL269">
            <v>0.74453648028497055</v>
          </cell>
          <cell r="AM269">
            <v>0.75867483762517052</v>
          </cell>
          <cell r="AN269">
            <v>0.77960836729965288</v>
          </cell>
          <cell r="AO269">
            <v>0.80257515535605517</v>
          </cell>
          <cell r="AP269">
            <v>0.8259506351092939</v>
          </cell>
          <cell r="AQ269">
            <v>0.85063455684314182</v>
          </cell>
          <cell r="AR269">
            <v>0.88281935418368673</v>
          </cell>
          <cell r="AS269">
            <v>0.88290655502842552</v>
          </cell>
          <cell r="AT269">
            <v>0.88992739759809891</v>
          </cell>
          <cell r="AU269">
            <v>0.90013232506732932</v>
          </cell>
          <cell r="AV269">
            <v>0.91037141927021725</v>
          </cell>
          <cell r="AW269">
            <v>0.92474878404543726</v>
          </cell>
          <cell r="AX269">
            <v>0.94036398648758424</v>
          </cell>
          <cell r="AY269">
            <v>0.94274315389077512</v>
          </cell>
          <cell r="AZ269">
            <v>0.94785328187118689</v>
          </cell>
          <cell r="BA269">
            <v>0.94552596943691614</v>
          </cell>
          <cell r="BB269">
            <v>0.94303424001034597</v>
          </cell>
          <cell r="BC269">
            <v>0.95455809358015276</v>
          </cell>
          <cell r="BD269">
            <v>0.95455789566040039</v>
          </cell>
          <cell r="BE269">
            <v>0.95455789566040039</v>
          </cell>
          <cell r="BF269">
            <v>0.95455789566040039</v>
          </cell>
          <cell r="BG269">
            <v>0.95455789566040039</v>
          </cell>
          <cell r="BH269">
            <v>0.95455789566040039</v>
          </cell>
          <cell r="BI269">
            <v>0.95455789566040039</v>
          </cell>
          <cell r="BJ269">
            <v>0.95455789566040039</v>
          </cell>
        </row>
        <row r="270">
          <cell r="B270">
            <v>226</v>
          </cell>
          <cell r="C270" t="str">
            <v>Cartera Entidades Financieras</v>
          </cell>
          <cell r="P270">
            <v>179.2859424705737</v>
          </cell>
          <cell r="Q270">
            <v>40.637919802007559</v>
          </cell>
          <cell r="R270">
            <v>47.064772308437483</v>
          </cell>
          <cell r="S270">
            <v>53.856805622868897</v>
          </cell>
          <cell r="T270">
            <v>59.339176618926075</v>
          </cell>
          <cell r="U270">
            <v>58.865682218960977</v>
          </cell>
          <cell r="V270">
            <v>70.226212752876847</v>
          </cell>
          <cell r="W270">
            <v>76.012984545430427</v>
          </cell>
          <cell r="X270">
            <v>72.669034065094451</v>
          </cell>
          <cell r="Y270">
            <v>68.786324083987026</v>
          </cell>
          <cell r="Z270">
            <v>68.09477178296855</v>
          </cell>
          <cell r="AA270">
            <v>60.606024380010133</v>
          </cell>
          <cell r="AB270">
            <v>52.001524691305868</v>
          </cell>
          <cell r="AC270">
            <v>47.849398116286729</v>
          </cell>
          <cell r="AD270">
            <v>39.361354600017187</v>
          </cell>
          <cell r="AE270">
            <v>31.571507292529422</v>
          </cell>
          <cell r="AF270">
            <v>25.2132177773946</v>
          </cell>
          <cell r="AG270">
            <v>24.78859944912335</v>
          </cell>
          <cell r="AH270">
            <v>13.590804804623504</v>
          </cell>
          <cell r="AI270">
            <v>6.583350720302322</v>
          </cell>
          <cell r="AJ270">
            <v>7.9860168944011347</v>
          </cell>
          <cell r="AK270">
            <v>7.7940097500590371</v>
          </cell>
          <cell r="AL270">
            <v>8.0459381301685724</v>
          </cell>
          <cell r="AM270">
            <v>8.3753051804564205</v>
          </cell>
          <cell r="AN270">
            <v>8.8817126766558854</v>
          </cell>
          <cell r="AO270">
            <v>8.4912246114322318</v>
          </cell>
          <cell r="AP270">
            <v>8.1461672246843175</v>
          </cell>
          <cell r="AQ270">
            <v>7.8605946410484364</v>
          </cell>
          <cell r="AR270">
            <v>7.527612648946687</v>
          </cell>
          <cell r="AS270">
            <v>7.7935429655120476</v>
          </cell>
          <cell r="AT270">
            <v>7.7935429655120476</v>
          </cell>
          <cell r="AU270">
            <v>7.7935429655120476</v>
          </cell>
          <cell r="AV270">
            <v>3.9171553312257781</v>
          </cell>
          <cell r="AW270">
            <v>3.9171553312257781</v>
          </cell>
          <cell r="AX270">
            <v>3.9171553312257781</v>
          </cell>
          <cell r="AY270">
            <v>3.9171553312257781</v>
          </cell>
          <cell r="AZ270">
            <v>3.9171553312257781</v>
          </cell>
          <cell r="BA270">
            <v>3.8768733749677042</v>
          </cell>
          <cell r="BB270">
            <v>3.886343383769912</v>
          </cell>
          <cell r="BC270">
            <v>3.9950720959993657</v>
          </cell>
          <cell r="BD270">
            <v>3.9950714111328125</v>
          </cell>
          <cell r="BE270">
            <v>3.9950714111328125</v>
          </cell>
          <cell r="BF270">
            <v>3.9950714111328125</v>
          </cell>
          <cell r="BG270">
            <v>3.9950714111328125</v>
          </cell>
          <cell r="BH270">
            <v>3.9950714111328125</v>
          </cell>
          <cell r="BI270">
            <v>3.9950714111328125</v>
          </cell>
          <cell r="BJ270">
            <v>3.9950714111328125</v>
          </cell>
        </row>
        <row r="271">
          <cell r="B271">
            <v>227</v>
          </cell>
          <cell r="C271" t="str">
            <v>Cartera Bancarias</v>
          </cell>
          <cell r="P271">
            <v>227</v>
          </cell>
          <cell r="Q271">
            <v>227</v>
          </cell>
          <cell r="R271">
            <v>227</v>
          </cell>
          <cell r="S271">
            <v>227</v>
          </cell>
          <cell r="T271">
            <v>227</v>
          </cell>
          <cell r="U271">
            <v>227</v>
          </cell>
          <cell r="V271">
            <v>227</v>
          </cell>
          <cell r="W271">
            <v>227</v>
          </cell>
          <cell r="X271">
            <v>227</v>
          </cell>
          <cell r="Y271">
            <v>227</v>
          </cell>
          <cell r="Z271">
            <v>227</v>
          </cell>
          <cell r="AA271">
            <v>227</v>
          </cell>
          <cell r="AB271">
            <v>227</v>
          </cell>
          <cell r="AC271">
            <v>227</v>
          </cell>
          <cell r="AD271">
            <v>227</v>
          </cell>
          <cell r="AE271">
            <v>227</v>
          </cell>
          <cell r="AF271">
            <v>227</v>
          </cell>
          <cell r="AG271">
            <v>227</v>
          </cell>
          <cell r="AH271">
            <v>227</v>
          </cell>
          <cell r="AI271">
            <v>227</v>
          </cell>
          <cell r="AJ271">
            <v>227</v>
          </cell>
          <cell r="AK271">
            <v>227</v>
          </cell>
          <cell r="AL271">
            <v>227</v>
          </cell>
          <cell r="AM271">
            <v>227</v>
          </cell>
          <cell r="AN271">
            <v>227</v>
          </cell>
          <cell r="AO271">
            <v>227</v>
          </cell>
          <cell r="AP271">
            <v>227</v>
          </cell>
          <cell r="AQ271">
            <v>227</v>
          </cell>
          <cell r="AR271">
            <v>227</v>
          </cell>
          <cell r="AS271">
            <v>227</v>
          </cell>
          <cell r="AT271">
            <v>227</v>
          </cell>
          <cell r="AU271">
            <v>227</v>
          </cell>
          <cell r="AV271">
            <v>227</v>
          </cell>
          <cell r="AW271">
            <v>227</v>
          </cell>
          <cell r="AX271">
            <v>227</v>
          </cell>
          <cell r="AY271">
            <v>227</v>
          </cell>
          <cell r="AZ271">
            <v>227</v>
          </cell>
          <cell r="BA271">
            <v>227</v>
          </cell>
          <cell r="BB271">
            <v>227</v>
          </cell>
          <cell r="BC271">
            <v>227</v>
          </cell>
          <cell r="BD271">
            <v>227</v>
          </cell>
          <cell r="BE271">
            <v>227</v>
          </cell>
          <cell r="BF271">
            <v>227</v>
          </cell>
          <cell r="BG271">
            <v>227</v>
          </cell>
          <cell r="BH271">
            <v>227</v>
          </cell>
          <cell r="BI271">
            <v>227</v>
          </cell>
          <cell r="BJ271">
            <v>227</v>
          </cell>
        </row>
        <row r="272">
          <cell r="B272">
            <v>228</v>
          </cell>
          <cell r="C272" t="str">
            <v>Cartera No Bancarias</v>
          </cell>
          <cell r="P272">
            <v>228</v>
          </cell>
          <cell r="Q272">
            <v>228</v>
          </cell>
          <cell r="R272">
            <v>228</v>
          </cell>
          <cell r="S272">
            <v>228</v>
          </cell>
          <cell r="T272">
            <v>228</v>
          </cell>
          <cell r="U272">
            <v>228</v>
          </cell>
          <cell r="V272">
            <v>228</v>
          </cell>
          <cell r="W272">
            <v>228</v>
          </cell>
          <cell r="X272">
            <v>228</v>
          </cell>
          <cell r="Y272">
            <v>228</v>
          </cell>
          <cell r="Z272">
            <v>228</v>
          </cell>
          <cell r="AA272">
            <v>228</v>
          </cell>
          <cell r="AB272">
            <v>228</v>
          </cell>
          <cell r="AC272">
            <v>228</v>
          </cell>
          <cell r="AD272">
            <v>228</v>
          </cell>
          <cell r="AE272">
            <v>228</v>
          </cell>
          <cell r="AF272">
            <v>228</v>
          </cell>
          <cell r="AG272">
            <v>228</v>
          </cell>
          <cell r="AH272">
            <v>228</v>
          </cell>
          <cell r="AI272">
            <v>228</v>
          </cell>
          <cell r="AJ272">
            <v>228</v>
          </cell>
          <cell r="AK272">
            <v>228</v>
          </cell>
          <cell r="AL272">
            <v>228</v>
          </cell>
          <cell r="AM272">
            <v>228</v>
          </cell>
          <cell r="AN272">
            <v>228</v>
          </cell>
          <cell r="AO272">
            <v>228</v>
          </cell>
          <cell r="AP272">
            <v>228</v>
          </cell>
          <cell r="AQ272">
            <v>228</v>
          </cell>
          <cell r="AR272">
            <v>228</v>
          </cell>
          <cell r="AS272">
            <v>228</v>
          </cell>
          <cell r="AT272">
            <v>228</v>
          </cell>
          <cell r="AU272">
            <v>228</v>
          </cell>
          <cell r="AV272">
            <v>228</v>
          </cell>
          <cell r="AW272">
            <v>228</v>
          </cell>
          <cell r="AX272">
            <v>228</v>
          </cell>
          <cell r="AY272">
            <v>228</v>
          </cell>
          <cell r="AZ272">
            <v>228</v>
          </cell>
          <cell r="BA272">
            <v>228</v>
          </cell>
          <cell r="BB272">
            <v>228</v>
          </cell>
          <cell r="BC272">
            <v>228</v>
          </cell>
          <cell r="BD272">
            <v>228</v>
          </cell>
          <cell r="BE272">
            <v>228</v>
          </cell>
          <cell r="BF272">
            <v>228</v>
          </cell>
          <cell r="BG272">
            <v>228</v>
          </cell>
          <cell r="BH272">
            <v>228</v>
          </cell>
          <cell r="BI272">
            <v>228</v>
          </cell>
          <cell r="BJ272">
            <v>228</v>
          </cell>
        </row>
        <row r="273">
          <cell r="B273">
            <v>229</v>
          </cell>
          <cell r="C273" t="str">
            <v>Cartera Entidades Gubernamentales</v>
          </cell>
          <cell r="P273">
            <v>169.56592610492794</v>
          </cell>
          <cell r="Q273">
            <v>169.56592610492794</v>
          </cell>
          <cell r="R273">
            <v>229.26750346204395</v>
          </cell>
          <cell r="S273">
            <v>246.76938128890549</v>
          </cell>
          <cell r="T273">
            <v>239.01433439151762</v>
          </cell>
          <cell r="U273">
            <v>225.64732715396769</v>
          </cell>
          <cell r="V273">
            <v>91.226371952834839</v>
          </cell>
          <cell r="W273">
            <v>82.289331096852905</v>
          </cell>
          <cell r="X273">
            <v>82.38622867285838</v>
          </cell>
          <cell r="Y273">
            <v>82.461914153410589</v>
          </cell>
          <cell r="Z273">
            <v>82.597673118281392</v>
          </cell>
          <cell r="AA273">
            <v>75.394958680852241</v>
          </cell>
          <cell r="AB273">
            <v>72.560853280718121</v>
          </cell>
          <cell r="AC273">
            <v>66.912736398130221</v>
          </cell>
          <cell r="AD273">
            <v>19.686619685723777</v>
          </cell>
          <cell r="AE273">
            <v>89.978634957611476</v>
          </cell>
          <cell r="AF273">
            <v>189.35790702916313</v>
          </cell>
          <cell r="AG273">
            <v>309.77326808411158</v>
          </cell>
          <cell r="AH273">
            <v>442.3746598228509</v>
          </cell>
          <cell r="AI273">
            <v>579.31020688385911</v>
          </cell>
          <cell r="AJ273">
            <v>654.68730448911299</v>
          </cell>
          <cell r="AK273">
            <v>700.75387515337218</v>
          </cell>
          <cell r="AL273">
            <v>735.46226271554031</v>
          </cell>
          <cell r="AM273">
            <v>769.37589132293567</v>
          </cell>
          <cell r="AN273">
            <v>803.21599558015566</v>
          </cell>
          <cell r="AO273">
            <v>835.5521876166481</v>
          </cell>
          <cell r="AP273">
            <v>872.67333222792433</v>
          </cell>
          <cell r="AQ273">
            <v>823.77592746046821</v>
          </cell>
          <cell r="AR273">
            <v>762.38214786911578</v>
          </cell>
          <cell r="AS273">
            <v>700.00775243646865</v>
          </cell>
          <cell r="AT273">
            <v>610.62209147987619</v>
          </cell>
          <cell r="AU273">
            <v>495.68204296373875</v>
          </cell>
          <cell r="AV273">
            <v>444.33842494777821</v>
          </cell>
          <cell r="AW273">
            <v>428.60345185900741</v>
          </cell>
          <cell r="AX273">
            <v>430.23813836224326</v>
          </cell>
          <cell r="AY273">
            <v>434.21949451563086</v>
          </cell>
          <cell r="AZ273">
            <v>440.1134957554724</v>
          </cell>
          <cell r="BA273">
            <v>455.87874263143908</v>
          </cell>
          <cell r="BB273">
            <v>458.23403781889976</v>
          </cell>
          <cell r="BC273">
            <v>458.86467740158605</v>
          </cell>
          <cell r="BD273">
            <v>458.864501953125</v>
          </cell>
          <cell r="BE273">
            <v>458.864501953125</v>
          </cell>
          <cell r="BF273">
            <v>458.864501953125</v>
          </cell>
          <cell r="BG273">
            <v>458.864501953125</v>
          </cell>
          <cell r="BH273">
            <v>458.864501953125</v>
          </cell>
          <cell r="BI273">
            <v>458.864501953125</v>
          </cell>
          <cell r="BJ273">
            <v>458.864501953125</v>
          </cell>
        </row>
        <row r="274">
          <cell r="B274">
            <v>230</v>
          </cell>
          <cell r="C274" t="str">
            <v>Cartera Estados y Municipios</v>
          </cell>
          <cell r="P274">
            <v>230</v>
          </cell>
          <cell r="Q274">
            <v>230</v>
          </cell>
          <cell r="R274">
            <v>230</v>
          </cell>
          <cell r="S274">
            <v>230</v>
          </cell>
          <cell r="T274">
            <v>230</v>
          </cell>
          <cell r="U274">
            <v>230</v>
          </cell>
          <cell r="V274">
            <v>230</v>
          </cell>
          <cell r="W274">
            <v>230</v>
          </cell>
          <cell r="X274">
            <v>230</v>
          </cell>
          <cell r="Y274">
            <v>230</v>
          </cell>
          <cell r="Z274">
            <v>230</v>
          </cell>
          <cell r="AA274">
            <v>230</v>
          </cell>
          <cell r="AB274">
            <v>230</v>
          </cell>
          <cell r="AC274">
            <v>230</v>
          </cell>
          <cell r="AD274">
            <v>230</v>
          </cell>
          <cell r="AE274">
            <v>230</v>
          </cell>
          <cell r="AF274">
            <v>230</v>
          </cell>
          <cell r="AG274">
            <v>230</v>
          </cell>
          <cell r="AH274">
            <v>230</v>
          </cell>
          <cell r="AI274">
            <v>230</v>
          </cell>
          <cell r="AJ274">
            <v>230</v>
          </cell>
          <cell r="AK274">
            <v>230</v>
          </cell>
          <cell r="AL274">
            <v>230</v>
          </cell>
          <cell r="AM274">
            <v>230</v>
          </cell>
          <cell r="AN274">
            <v>230</v>
          </cell>
          <cell r="AO274">
            <v>230</v>
          </cell>
          <cell r="AP274">
            <v>230</v>
          </cell>
          <cell r="AQ274">
            <v>230</v>
          </cell>
          <cell r="AR274">
            <v>230</v>
          </cell>
          <cell r="AS274">
            <v>230</v>
          </cell>
          <cell r="AT274">
            <v>230</v>
          </cell>
          <cell r="AU274">
            <v>230</v>
          </cell>
          <cell r="AV274">
            <v>230</v>
          </cell>
          <cell r="AW274">
            <v>230</v>
          </cell>
          <cell r="AX274">
            <v>230</v>
          </cell>
          <cell r="AY274">
            <v>230</v>
          </cell>
          <cell r="AZ274">
            <v>230</v>
          </cell>
          <cell r="BA274">
            <v>230</v>
          </cell>
          <cell r="BB274">
            <v>230</v>
          </cell>
          <cell r="BC274">
            <v>230</v>
          </cell>
          <cell r="BD274">
            <v>230</v>
          </cell>
          <cell r="BE274">
            <v>230</v>
          </cell>
          <cell r="BF274">
            <v>230</v>
          </cell>
          <cell r="BG274">
            <v>230</v>
          </cell>
          <cell r="BH274">
            <v>230</v>
          </cell>
          <cell r="BI274">
            <v>230</v>
          </cell>
          <cell r="BJ274">
            <v>230</v>
          </cell>
        </row>
        <row r="275">
          <cell r="B275">
            <v>231</v>
          </cell>
          <cell r="C275" t="str">
            <v>Cartera Gubernamental Otros</v>
          </cell>
          <cell r="P275">
            <v>231</v>
          </cell>
          <cell r="Q275">
            <v>231</v>
          </cell>
          <cell r="R275">
            <v>231</v>
          </cell>
          <cell r="S275">
            <v>231</v>
          </cell>
          <cell r="T275">
            <v>231</v>
          </cell>
          <cell r="U275">
            <v>231</v>
          </cell>
          <cell r="V275">
            <v>231</v>
          </cell>
          <cell r="W275">
            <v>231</v>
          </cell>
          <cell r="X275">
            <v>231</v>
          </cell>
          <cell r="Y275">
            <v>231</v>
          </cell>
          <cell r="Z275">
            <v>231</v>
          </cell>
          <cell r="AA275">
            <v>231</v>
          </cell>
          <cell r="AB275">
            <v>231</v>
          </cell>
          <cell r="AC275">
            <v>231</v>
          </cell>
          <cell r="AD275">
            <v>231</v>
          </cell>
          <cell r="AE275">
            <v>231</v>
          </cell>
          <cell r="AF275">
            <v>231</v>
          </cell>
          <cell r="AG275">
            <v>231</v>
          </cell>
          <cell r="AH275">
            <v>231</v>
          </cell>
          <cell r="AI275">
            <v>231</v>
          </cell>
          <cell r="AJ275">
            <v>231</v>
          </cell>
          <cell r="AK275">
            <v>231</v>
          </cell>
          <cell r="AL275">
            <v>231</v>
          </cell>
          <cell r="AM275">
            <v>231</v>
          </cell>
          <cell r="AN275">
            <v>231</v>
          </cell>
          <cell r="AO275">
            <v>231</v>
          </cell>
          <cell r="AP275">
            <v>231</v>
          </cell>
          <cell r="AQ275">
            <v>231</v>
          </cell>
          <cell r="AR275">
            <v>231</v>
          </cell>
          <cell r="AS275">
            <v>231</v>
          </cell>
          <cell r="AT275">
            <v>231</v>
          </cell>
          <cell r="AU275">
            <v>231</v>
          </cell>
          <cell r="AV275">
            <v>231</v>
          </cell>
          <cell r="AW275">
            <v>231</v>
          </cell>
          <cell r="AX275">
            <v>231</v>
          </cell>
          <cell r="AY275">
            <v>231</v>
          </cell>
          <cell r="AZ275">
            <v>231</v>
          </cell>
          <cell r="BA275">
            <v>231</v>
          </cell>
          <cell r="BB275">
            <v>231</v>
          </cell>
          <cell r="BC275">
            <v>231</v>
          </cell>
          <cell r="BD275">
            <v>231</v>
          </cell>
          <cell r="BE275">
            <v>231</v>
          </cell>
          <cell r="BF275">
            <v>231</v>
          </cell>
          <cell r="BG275">
            <v>231</v>
          </cell>
          <cell r="BH275">
            <v>231</v>
          </cell>
          <cell r="BI275">
            <v>231</v>
          </cell>
          <cell r="BJ275">
            <v>231</v>
          </cell>
        </row>
        <row r="276">
          <cell r="B276">
            <v>232</v>
          </cell>
          <cell r="C276" t="str">
            <v>Cartera Consumo</v>
          </cell>
          <cell r="P276">
            <v>2.0329264116108123</v>
          </cell>
          <cell r="Q276">
            <v>2.0675631968646382</v>
          </cell>
          <cell r="R276">
            <v>2.0761162318836495</v>
          </cell>
          <cell r="S276">
            <v>2.0783445929467623</v>
          </cell>
          <cell r="T276">
            <v>2.0741401088435252</v>
          </cell>
          <cell r="U276">
            <v>2.0705657747053525</v>
          </cell>
          <cell r="V276">
            <v>2.0586275245332661</v>
          </cell>
          <cell r="W276">
            <v>2.053199030663833</v>
          </cell>
          <cell r="X276">
            <v>2.0564678897703819</v>
          </cell>
          <cell r="Y276">
            <v>2.0487988822119356</v>
          </cell>
          <cell r="Z276">
            <v>2.037255518560888</v>
          </cell>
          <cell r="AA276">
            <v>2.0119874106553017</v>
          </cell>
          <cell r="AB276">
            <v>1.9984652790498547</v>
          </cell>
          <cell r="AC276">
            <v>1.9774904668453808</v>
          </cell>
          <cell r="AD276">
            <v>1.9554292398200033</v>
          </cell>
          <cell r="AE276">
            <v>1.9390600215329794</v>
          </cell>
          <cell r="AF276">
            <v>1.9261003013110567</v>
          </cell>
          <cell r="AG276">
            <v>1.919277423764292</v>
          </cell>
          <cell r="AH276">
            <v>1.9120211737816921</v>
          </cell>
          <cell r="AI276">
            <v>1.9117019597357212</v>
          </cell>
          <cell r="AJ276">
            <v>1.8950782626095453</v>
          </cell>
          <cell r="AK276">
            <v>1.8897161050131326</v>
          </cell>
          <cell r="AL276">
            <v>1.8874808773864251</v>
          </cell>
          <cell r="AM276">
            <v>1.8912195965385952</v>
          </cell>
          <cell r="AN276">
            <v>1.8918636935061837</v>
          </cell>
          <cell r="AO276">
            <v>1.8969855781723783</v>
          </cell>
          <cell r="AP276">
            <v>1.8996660567211361</v>
          </cell>
          <cell r="AQ276">
            <v>1.8979748328295483</v>
          </cell>
          <cell r="AR276">
            <v>1.9044814402206309</v>
          </cell>
          <cell r="AS276">
            <v>1.901396818052413</v>
          </cell>
          <cell r="AT276">
            <v>1.9077737015418861</v>
          </cell>
          <cell r="AU276">
            <v>1.9053440501491663</v>
          </cell>
          <cell r="AV276">
            <v>1.917963759417423</v>
          </cell>
          <cell r="AW276">
            <v>1.9357018568442008</v>
          </cell>
          <cell r="AX276">
            <v>1.9401177001503624</v>
          </cell>
          <cell r="AY276">
            <v>1.9516094377168645</v>
          </cell>
          <cell r="AZ276">
            <v>1.9485423193844225</v>
          </cell>
          <cell r="BA276">
            <v>1.9142339422621353</v>
          </cell>
          <cell r="BB276">
            <v>1.8901628720846229</v>
          </cell>
          <cell r="BC276">
            <v>1.8753163010890816</v>
          </cell>
          <cell r="BD276">
            <v>1.8753156661987305</v>
          </cell>
          <cell r="BE276">
            <v>1.8753156661987305</v>
          </cell>
          <cell r="BF276">
            <v>1.8753156661987305</v>
          </cell>
          <cell r="BG276">
            <v>1.8753156661987305</v>
          </cell>
          <cell r="BH276">
            <v>1.8753156661987305</v>
          </cell>
          <cell r="BI276">
            <v>1.8753156661987305</v>
          </cell>
          <cell r="BJ276">
            <v>1.8753156661987305</v>
          </cell>
        </row>
        <row r="277">
          <cell r="B277">
            <v>233</v>
          </cell>
          <cell r="C277" t="str">
            <v>Cartera TDC</v>
          </cell>
          <cell r="P277">
            <v>1.8576307584191991</v>
          </cell>
          <cell r="Q277">
            <v>1.8599755730702163</v>
          </cell>
          <cell r="R277">
            <v>1.8621279838764313</v>
          </cell>
          <cell r="S277">
            <v>1.8630310351074197</v>
          </cell>
          <cell r="T277">
            <v>1.8644924610880389</v>
          </cell>
          <cell r="U277">
            <v>1.8630603694473067</v>
          </cell>
          <cell r="V277">
            <v>1.8631228785384664</v>
          </cell>
          <cell r="W277">
            <v>1.8645678490581066</v>
          </cell>
          <cell r="X277">
            <v>1.8661993058352968</v>
          </cell>
          <cell r="Y277">
            <v>1.8663434902368454</v>
          </cell>
          <cell r="Z277">
            <v>1.8631588821742031</v>
          </cell>
          <cell r="AA277">
            <v>1.8568216171600234</v>
          </cell>
          <cell r="AB277">
            <v>1.8615939377543569</v>
          </cell>
          <cell r="AC277">
            <v>1.8582891347695885</v>
          </cell>
          <cell r="AD277">
            <v>1.8534627621668402</v>
          </cell>
          <cell r="AE277">
            <v>1.852180406929109</v>
          </cell>
          <cell r="AF277">
            <v>1.8499341758027568</v>
          </cell>
          <cell r="AG277">
            <v>1.8594893750010459</v>
          </cell>
          <cell r="AH277">
            <v>1.8658108219415837</v>
          </cell>
          <cell r="AI277">
            <v>1.8672114186835886</v>
          </cell>
          <cell r="AJ277">
            <v>1.8700735351457369</v>
          </cell>
          <cell r="AK277">
            <v>1.8749706739944811</v>
          </cell>
          <cell r="AL277">
            <v>1.8846570445206041</v>
          </cell>
          <cell r="AM277">
            <v>1.9060322837900718</v>
          </cell>
          <cell r="AN277">
            <v>1.9211541030403738</v>
          </cell>
          <cell r="AO277">
            <v>1.9396190792390919</v>
          </cell>
          <cell r="AP277">
            <v>1.9487796925187748</v>
          </cell>
          <cell r="AQ277">
            <v>1.9497662257514845</v>
          </cell>
          <cell r="AR277">
            <v>1.9496780833108975</v>
          </cell>
          <cell r="AS277">
            <v>1.9512903214072426</v>
          </cell>
          <cell r="AT277">
            <v>1.9535453242513281</v>
          </cell>
          <cell r="AU277">
            <v>1.9607163404375691</v>
          </cell>
          <cell r="AV277">
            <v>1.9730193685905293</v>
          </cell>
          <cell r="AW277">
            <v>1.9928216949765694</v>
          </cell>
          <cell r="AX277">
            <v>2.0109016645407576</v>
          </cell>
          <cell r="AY277">
            <v>1.9993576756814413</v>
          </cell>
          <cell r="AZ277">
            <v>1.943233112879333</v>
          </cell>
          <cell r="BA277">
            <v>1.8705910928403322</v>
          </cell>
          <cell r="BB277">
            <v>1.8322023781392307</v>
          </cell>
          <cell r="BC277">
            <v>1.8217872678992644</v>
          </cell>
          <cell r="BD277">
            <v>1.8217868804931641</v>
          </cell>
          <cell r="BE277">
            <v>1.8217868804931641</v>
          </cell>
          <cell r="BF277">
            <v>1.8217868804931641</v>
          </cell>
          <cell r="BG277">
            <v>1.8217868804931641</v>
          </cell>
          <cell r="BH277">
            <v>1.8217868804931641</v>
          </cell>
          <cell r="BI277">
            <v>1.8217868804931641</v>
          </cell>
          <cell r="BJ277">
            <v>1.8217868804931641</v>
          </cell>
        </row>
        <row r="278">
          <cell r="B278">
            <v>234</v>
          </cell>
          <cell r="C278" t="str">
            <v>Cartera Personales</v>
          </cell>
          <cell r="P278">
            <v>2.5536118045151954</v>
          </cell>
          <cell r="Q278">
            <v>2.624272418056306</v>
          </cell>
          <cell r="R278">
            <v>2.5392763048579385</v>
          </cell>
          <cell r="S278">
            <v>2.4413389073519238</v>
          </cell>
          <cell r="T278">
            <v>2.3771104933785892</v>
          </cell>
          <cell r="U278">
            <v>2.3194738855121666</v>
          </cell>
          <cell r="V278">
            <v>2.2457552832697516</v>
          </cell>
          <cell r="W278">
            <v>2.2199443685560767</v>
          </cell>
          <cell r="X278">
            <v>2.2215163151465549</v>
          </cell>
          <cell r="Y278">
            <v>2.2081113236776515</v>
          </cell>
          <cell r="Z278">
            <v>2.2152775960109841</v>
          </cell>
          <cell r="AA278">
            <v>2.1775862060553757</v>
          </cell>
          <cell r="AB278">
            <v>2.1734261626027624</v>
          </cell>
          <cell r="AC278">
            <v>2.161269468549738</v>
          </cell>
          <cell r="AD278">
            <v>2.1510066659288003</v>
          </cell>
          <cell r="AE278">
            <v>2.1380646401992442</v>
          </cell>
          <cell r="AF278">
            <v>2.1195717811636556</v>
          </cell>
          <cell r="AG278">
            <v>2.0894130447793615</v>
          </cell>
          <cell r="AH278">
            <v>2.0686596799135644</v>
          </cell>
          <cell r="AI278">
            <v>2.0644896225597318</v>
          </cell>
          <cell r="AJ278">
            <v>2.0143679585702663</v>
          </cell>
          <cell r="AK278">
            <v>1.9877647661257682</v>
          </cell>
          <cell r="AL278">
            <v>1.9360074315325724</v>
          </cell>
          <cell r="AM278">
            <v>1.8990879613733782</v>
          </cell>
          <cell r="AN278">
            <v>1.8663680193963759</v>
          </cell>
          <cell r="AO278">
            <v>1.8271275465390604</v>
          </cell>
          <cell r="AP278">
            <v>1.7879198999695418</v>
          </cell>
          <cell r="AQ278">
            <v>1.7464491151821246</v>
          </cell>
          <cell r="AR278">
            <v>1.7288925979478167</v>
          </cell>
          <cell r="AS278">
            <v>1.7070188081846951</v>
          </cell>
          <cell r="AT278">
            <v>1.7070261467278656</v>
          </cell>
          <cell r="AU278">
            <v>1.6833385894097654</v>
          </cell>
          <cell r="AV278">
            <v>1.6848190128156955</v>
          </cell>
          <cell r="AW278">
            <v>1.6873938387244589</v>
          </cell>
          <cell r="AX278">
            <v>1.6563766209259561</v>
          </cell>
          <cell r="AY278">
            <v>1.6673653475027848</v>
          </cell>
          <cell r="AZ278">
            <v>1.6904017562225766</v>
          </cell>
          <cell r="BA278">
            <v>1.6701729655402129</v>
          </cell>
          <cell r="BB278">
            <v>1.6391728542223754</v>
          </cell>
          <cell r="BC278">
            <v>1.597339449450677</v>
          </cell>
          <cell r="BD278">
            <v>1.5973386764526367</v>
          </cell>
          <cell r="BE278">
            <v>1.5973386764526367</v>
          </cell>
          <cell r="BF278">
            <v>1.5973386764526367</v>
          </cell>
          <cell r="BG278">
            <v>1.5973386764526367</v>
          </cell>
          <cell r="BH278">
            <v>1.5973386764526367</v>
          </cell>
          <cell r="BI278">
            <v>1.5973386764526367</v>
          </cell>
          <cell r="BJ278">
            <v>1.5973386764526367</v>
          </cell>
        </row>
        <row r="279">
          <cell r="B279">
            <v>235</v>
          </cell>
          <cell r="C279" t="str">
            <v>Cartera Nómina</v>
          </cell>
          <cell r="P279">
            <v>2.7934508521772958</v>
          </cell>
          <cell r="Q279">
            <v>2.9461987188763703</v>
          </cell>
          <cell r="R279">
            <v>2.9855758568244402</v>
          </cell>
          <cell r="S279">
            <v>2.9902608251335772</v>
          </cell>
          <cell r="T279">
            <v>2.9539071630275262</v>
          </cell>
          <cell r="U279">
            <v>2.9030995924602951</v>
          </cell>
          <cell r="V279">
            <v>2.8250224763163736</v>
          </cell>
          <cell r="W279">
            <v>2.7654546305787684</v>
          </cell>
          <cell r="X279">
            <v>2.7289603498271195</v>
          </cell>
          <cell r="Y279">
            <v>2.6498519476772429</v>
          </cell>
          <cell r="Z279">
            <v>2.5488734317067414</v>
          </cell>
          <cell r="AA279">
            <v>2.4330961333590699</v>
          </cell>
          <cell r="AB279">
            <v>2.350969155264504</v>
          </cell>
          <cell r="AC279">
            <v>2.2456319743210913</v>
          </cell>
          <cell r="AD279">
            <v>2.132554282899537</v>
          </cell>
          <cell r="AE279">
            <v>2.0384616242194222</v>
          </cell>
          <cell r="AF279">
            <v>1.9987435259882205</v>
          </cell>
          <cell r="AG279">
            <v>1.9565089601087646</v>
          </cell>
          <cell r="AH279">
            <v>1.9271392025630834</v>
          </cell>
          <cell r="AI279">
            <v>1.9326035390696459</v>
          </cell>
          <cell r="AJ279">
            <v>1.8811448359932081</v>
          </cell>
          <cell r="AK279">
            <v>1.8681506212072305</v>
          </cell>
          <cell r="AL279">
            <v>1.8615125043158105</v>
          </cell>
          <cell r="AM279">
            <v>1.8571297660978106</v>
          </cell>
          <cell r="AN279">
            <v>1.8631968582918932</v>
          </cell>
          <cell r="AO279">
            <v>1.8714360156925423</v>
          </cell>
          <cell r="AP279">
            <v>1.8871727058533458</v>
          </cell>
          <cell r="AQ279">
            <v>1.9110552649654922</v>
          </cell>
          <cell r="AR279">
            <v>1.9654057139950301</v>
          </cell>
          <cell r="AS279">
            <v>1.9711401053413367</v>
          </cell>
          <cell r="AT279">
            <v>2.0003525827860864</v>
          </cell>
          <cell r="AU279">
            <v>1.9932351166298758</v>
          </cell>
          <cell r="AV279">
            <v>2.0263422961501023</v>
          </cell>
          <cell r="AW279">
            <v>2.0633576377375982</v>
          </cell>
          <cell r="AX279">
            <v>2.0707368656604639</v>
          </cell>
          <cell r="AY279">
            <v>2.1467129158530938</v>
          </cell>
          <cell r="AZ279">
            <v>2.2486841541995219</v>
          </cell>
          <cell r="BA279">
            <v>2.3099170233465065</v>
          </cell>
          <cell r="BB279">
            <v>2.3445285843448147</v>
          </cell>
          <cell r="BC279">
            <v>2.3367347044402118</v>
          </cell>
          <cell r="BD279">
            <v>2.3367328643798828</v>
          </cell>
          <cell r="BE279">
            <v>2.3367328643798828</v>
          </cell>
          <cell r="BF279">
            <v>2.3367328643798828</v>
          </cell>
          <cell r="BG279">
            <v>2.3367328643798828</v>
          </cell>
          <cell r="BH279">
            <v>2.3367328643798828</v>
          </cell>
          <cell r="BI279">
            <v>2.3367328643798828</v>
          </cell>
          <cell r="BJ279">
            <v>2.3367328643798828</v>
          </cell>
        </row>
        <row r="280">
          <cell r="B280">
            <v>236</v>
          </cell>
          <cell r="C280" t="str">
            <v>Cartera Automotriz</v>
          </cell>
          <cell r="P280">
            <v>2.2062476185972977</v>
          </cell>
          <cell r="Q280">
            <v>2.374425018782492</v>
          </cell>
          <cell r="R280">
            <v>2.48067761892941</v>
          </cell>
          <cell r="S280">
            <v>2.5296698482166735</v>
          </cell>
          <cell r="T280">
            <v>2.563166869316607</v>
          </cell>
          <cell r="U280">
            <v>2.6118425536317265</v>
          </cell>
          <cell r="V280">
            <v>2.629432653398093</v>
          </cell>
          <cell r="W280">
            <v>2.6681459884011836</v>
          </cell>
          <cell r="X280">
            <v>2.7293009040398766</v>
          </cell>
          <cell r="Y280">
            <v>2.7535890647369832</v>
          </cell>
          <cell r="Z280">
            <v>2.7117321455955583</v>
          </cell>
          <cell r="AA280">
            <v>2.6415959748981743</v>
          </cell>
          <cell r="AB280">
            <v>2.5754363856112499</v>
          </cell>
          <cell r="AC280">
            <v>2.475919453746287</v>
          </cell>
          <cell r="AD280">
            <v>2.3517177711422468</v>
          </cell>
          <cell r="AE280">
            <v>2.279679831891483</v>
          </cell>
          <cell r="AF280">
            <v>2.2357729221090223</v>
          </cell>
          <cell r="AG280">
            <v>2.173498583052909</v>
          </cell>
          <cell r="AH280">
            <v>2.1271611845497262</v>
          </cell>
          <cell r="AI280">
            <v>2.0975294721536404</v>
          </cell>
          <cell r="AJ280">
            <v>2.0371678600522527</v>
          </cell>
          <cell r="AK280">
            <v>1.9948534761052363</v>
          </cell>
          <cell r="AL280">
            <v>1.9573679986592267</v>
          </cell>
          <cell r="AM280">
            <v>1.9333940524365794</v>
          </cell>
          <cell r="AN280">
            <v>1.9073069475198892</v>
          </cell>
          <cell r="AO280">
            <v>1.884890797430022</v>
          </cell>
          <cell r="AP280">
            <v>1.8704085371666455</v>
          </cell>
          <cell r="AQ280">
            <v>1.8566448043352677</v>
          </cell>
          <cell r="AR280">
            <v>1.8691935065872087</v>
          </cell>
          <cell r="AS280">
            <v>1.8542915701547138</v>
          </cell>
          <cell r="AT280">
            <v>1.8607464204155864</v>
          </cell>
          <cell r="AU280">
            <v>1.8470748711545839</v>
          </cell>
          <cell r="AV280">
            <v>1.8522144062530292</v>
          </cell>
          <cell r="AW280">
            <v>1.8610967670604295</v>
          </cell>
          <cell r="AX280">
            <v>1.8514351907627835</v>
          </cell>
          <cell r="AY280">
            <v>1.8875294645139067</v>
          </cell>
          <cell r="AZ280">
            <v>1.9337886446658612</v>
          </cell>
          <cell r="BA280">
            <v>1.9561282883988624</v>
          </cell>
          <cell r="BB280">
            <v>1.9682830602210142</v>
          </cell>
          <cell r="BC280">
            <v>1.9844494243023825</v>
          </cell>
          <cell r="BD280">
            <v>1.9844493865966797</v>
          </cell>
          <cell r="BE280">
            <v>1.9844493865966797</v>
          </cell>
          <cell r="BF280">
            <v>1.9844493865966797</v>
          </cell>
          <cell r="BG280">
            <v>1.9844493865966797</v>
          </cell>
          <cell r="BH280">
            <v>1.9844493865966797</v>
          </cell>
          <cell r="BI280">
            <v>1.9844493865966797</v>
          </cell>
          <cell r="BJ280">
            <v>1.9844493865966797</v>
          </cell>
        </row>
        <row r="281">
          <cell r="B281">
            <v>237</v>
          </cell>
          <cell r="C281" t="str">
            <v>Cartera Consumo Otros</v>
          </cell>
          <cell r="P281">
            <v>-0.5</v>
          </cell>
          <cell r="Q281">
            <v>-0.8</v>
          </cell>
          <cell r="R281">
            <v>-0.66666666666666663</v>
          </cell>
          <cell r="S281">
            <v>-0.66666666666666663</v>
          </cell>
          <cell r="T281">
            <v>-0.66666666666666663</v>
          </cell>
          <cell r="U281">
            <v>-0.4</v>
          </cell>
          <cell r="V281">
            <v>-0.4</v>
          </cell>
          <cell r="W281">
            <v>-0.4</v>
          </cell>
          <cell r="X281">
            <v>-0.4</v>
          </cell>
          <cell r="Y281">
            <v>-0.4</v>
          </cell>
          <cell r="Z281">
            <v>-0.4</v>
          </cell>
          <cell r="AA281">
            <v>-0.5</v>
          </cell>
          <cell r="AB281">
            <v>-0.4</v>
          </cell>
          <cell r="AC281">
            <v>0.4</v>
          </cell>
          <cell r="AD281">
            <v>0.5</v>
          </cell>
          <cell r="AE281">
            <v>0.5</v>
          </cell>
          <cell r="AF281">
            <v>0.4</v>
          </cell>
          <cell r="AG281">
            <v>0.4</v>
          </cell>
          <cell r="AH281">
            <v>0.5</v>
          </cell>
          <cell r="AI281">
            <v>0.5</v>
          </cell>
          <cell r="AJ281">
            <v>0.5</v>
          </cell>
          <cell r="AK281">
            <v>0.5</v>
          </cell>
          <cell r="AL281">
            <v>0.4</v>
          </cell>
          <cell r="AM281">
            <v>0.33333333333333331</v>
          </cell>
          <cell r="AN281">
            <v>0.4</v>
          </cell>
          <cell r="AO281">
            <v>0</v>
          </cell>
          <cell r="AP281">
            <v>0</v>
          </cell>
          <cell r="AQ281">
            <v>0</v>
          </cell>
          <cell r="AR281">
            <v>0</v>
          </cell>
          <cell r="AS281">
            <v>0</v>
          </cell>
          <cell r="AT281">
            <v>0</v>
          </cell>
          <cell r="AU281">
            <v>0</v>
          </cell>
          <cell r="AV281">
            <v>0</v>
          </cell>
          <cell r="AW281">
            <v>0</v>
          </cell>
          <cell r="AX281">
            <v>0</v>
          </cell>
          <cell r="AY281">
            <v>0</v>
          </cell>
          <cell r="AZ281">
            <v>0</v>
          </cell>
          <cell r="BA281">
            <v>0</v>
          </cell>
          <cell r="BB281">
            <v>0</v>
          </cell>
          <cell r="BC281">
            <v>0</v>
          </cell>
          <cell r="BD281">
            <v>0</v>
          </cell>
          <cell r="BE281">
            <v>0</v>
          </cell>
          <cell r="BF281">
            <v>0</v>
          </cell>
          <cell r="BG281">
            <v>0</v>
          </cell>
          <cell r="BH281">
            <v>0</v>
          </cell>
          <cell r="BI281">
            <v>0</v>
          </cell>
          <cell r="BJ281">
            <v>0</v>
          </cell>
        </row>
        <row r="282">
          <cell r="B282">
            <v>238</v>
          </cell>
          <cell r="C282" t="str">
            <v>Cartera Vivienda</v>
          </cell>
          <cell r="P282">
            <v>0.59182158983077926</v>
          </cell>
          <cell r="Q282">
            <v>0.56355253908725655</v>
          </cell>
          <cell r="R282">
            <v>0.54606341464872687</v>
          </cell>
          <cell r="S282">
            <v>0.53210968838730688</v>
          </cell>
          <cell r="T282">
            <v>0.51896022652396989</v>
          </cell>
          <cell r="U282">
            <v>0.51531371992580544</v>
          </cell>
          <cell r="V282">
            <v>0.51216895905209403</v>
          </cell>
          <cell r="W282">
            <v>0.50804258529808566</v>
          </cell>
          <cell r="X282">
            <v>0.50720263969948531</v>
          </cell>
          <cell r="Y282">
            <v>0.50588847196837083</v>
          </cell>
          <cell r="Z282">
            <v>0.50415576202495183</v>
          </cell>
          <cell r="AA282">
            <v>0.50029068911947427</v>
          </cell>
          <cell r="AB282">
            <v>0.49811125337652301</v>
          </cell>
          <cell r="AC282">
            <v>0.49630995807454958</v>
          </cell>
          <cell r="AD282">
            <v>0.49439754764858129</v>
          </cell>
          <cell r="AE282">
            <v>0.49016356136933198</v>
          </cell>
          <cell r="AF282">
            <v>0.48438116551445742</v>
          </cell>
          <cell r="AG282">
            <v>0.47940441720736732</v>
          </cell>
          <cell r="AH282">
            <v>0.47339956033037334</v>
          </cell>
          <cell r="AI282">
            <v>0.46852554452011291</v>
          </cell>
          <cell r="AJ282">
            <v>0.46314724753659647</v>
          </cell>
          <cell r="AK282">
            <v>0.4538182242560414</v>
          </cell>
          <cell r="AL282">
            <v>0.4482614378956149</v>
          </cell>
          <cell r="AM282">
            <v>0.44420464086296185</v>
          </cell>
          <cell r="AN282">
            <v>0.44006161940845839</v>
          </cell>
          <cell r="AO282">
            <v>0.43822114309094662</v>
          </cell>
          <cell r="AP282">
            <v>0.43554633970213824</v>
          </cell>
          <cell r="AQ282">
            <v>0.43452014938065875</v>
          </cell>
          <cell r="AR282">
            <v>0.43513819978532903</v>
          </cell>
          <cell r="AS282">
            <v>0.43570780980274093</v>
          </cell>
          <cell r="AT282">
            <v>0.43403025806652462</v>
          </cell>
          <cell r="AU282">
            <v>0.43079831647451061</v>
          </cell>
          <cell r="AV282">
            <v>0.42967704774222903</v>
          </cell>
          <cell r="AW282">
            <v>0.42835250636216876</v>
          </cell>
          <cell r="AX282">
            <v>0.43014118603664359</v>
          </cell>
          <cell r="AY282">
            <v>0.42880143527972248</v>
          </cell>
          <cell r="AZ282">
            <v>0.42553183227544517</v>
          </cell>
          <cell r="BA282">
            <v>0.43350211152746859</v>
          </cell>
          <cell r="BB282">
            <v>0.44203380656956187</v>
          </cell>
          <cell r="BC282">
            <v>0.46181624761880324</v>
          </cell>
          <cell r="BD282">
            <v>0.46181607246398926</v>
          </cell>
          <cell r="BE282">
            <v>0.46181607246398926</v>
          </cell>
          <cell r="BF282">
            <v>0.46181607246398926</v>
          </cell>
          <cell r="BG282">
            <v>0.46181607246398926</v>
          </cell>
          <cell r="BH282">
            <v>0.46181607246398926</v>
          </cell>
          <cell r="BI282">
            <v>0.46181607246398926</v>
          </cell>
          <cell r="BJ282">
            <v>0.46181607246398926</v>
          </cell>
        </row>
        <row r="283">
          <cell r="B283">
            <v>239</v>
          </cell>
          <cell r="C283" t="str">
            <v>Media y Residencial</v>
          </cell>
          <cell r="P283">
            <v>0.60161898215040666</v>
          </cell>
          <cell r="Q283">
            <v>0.57383147772208665</v>
          </cell>
          <cell r="R283">
            <v>0.55898145478285832</v>
          </cell>
          <cell r="S283">
            <v>0.54791006140078913</v>
          </cell>
          <cell r="T283">
            <v>0.53790375010899405</v>
          </cell>
          <cell r="U283">
            <v>0.53485574271870784</v>
          </cell>
          <cell r="V283">
            <v>0.53251881132263834</v>
          </cell>
          <cell r="W283">
            <v>0.52950225156118391</v>
          </cell>
          <cell r="X283">
            <v>0.53052904735774542</v>
          </cell>
          <cell r="Y283">
            <v>0.53144961999747953</v>
          </cell>
          <cell r="Z283">
            <v>0.53194547582677232</v>
          </cell>
          <cell r="AA283">
            <v>0.53050136246965607</v>
          </cell>
          <cell r="AB283">
            <v>0.53111839884247358</v>
          </cell>
          <cell r="AC283">
            <v>0.53125433334594252</v>
          </cell>
          <cell r="AD283">
            <v>0.53104169001218637</v>
          </cell>
          <cell r="AE283">
            <v>0.52803990839960024</v>
          </cell>
          <cell r="AF283">
            <v>0.522800862366957</v>
          </cell>
          <cell r="AG283">
            <v>0.51813774898428833</v>
          </cell>
          <cell r="AH283">
            <v>0.51214465105903584</v>
          </cell>
          <cell r="AI283">
            <v>0.50721779501817721</v>
          </cell>
          <cell r="AJ283">
            <v>0.50134556505085082</v>
          </cell>
          <cell r="AK283">
            <v>0.49094494912403103</v>
          </cell>
          <cell r="AL283">
            <v>0.48445455452835517</v>
          </cell>
          <cell r="AM283">
            <v>0.47984504247309995</v>
          </cell>
          <cell r="AN283">
            <v>0.47511329095920435</v>
          </cell>
          <cell r="AO283">
            <v>0.47224000840206365</v>
          </cell>
          <cell r="AP283">
            <v>0.46834064077857179</v>
          </cell>
          <cell r="AQ283">
            <v>0.46617929462901331</v>
          </cell>
          <cell r="AR283">
            <v>0.46593017903714035</v>
          </cell>
          <cell r="AS283">
            <v>0.46621687963564418</v>
          </cell>
          <cell r="AT283">
            <v>0.46402100989438999</v>
          </cell>
          <cell r="AU283">
            <v>0.4599352289719203</v>
          </cell>
          <cell r="AV283">
            <v>0.45825910783979962</v>
          </cell>
          <cell r="AW283">
            <v>0.45647362166516714</v>
          </cell>
          <cell r="AX283">
            <v>0.45782674057555134</v>
          </cell>
          <cell r="AY283">
            <v>0.45509267442106349</v>
          </cell>
          <cell r="AZ283">
            <v>0.44935520247805438</v>
          </cell>
          <cell r="BA283">
            <v>0.45806817958070339</v>
          </cell>
          <cell r="BB283">
            <v>0.46728744648416742</v>
          </cell>
          <cell r="BC283">
            <v>0.48857750673154304</v>
          </cell>
          <cell r="BD283">
            <v>0.48857736587524414</v>
          </cell>
          <cell r="BE283">
            <v>0.48857736587524414</v>
          </cell>
          <cell r="BF283">
            <v>0.48857736587524414</v>
          </cell>
          <cell r="BG283">
            <v>0.48857736587524414</v>
          </cell>
          <cell r="BH283">
            <v>0.48857736587524414</v>
          </cell>
          <cell r="BI283">
            <v>0.48857736587524414</v>
          </cell>
          <cell r="BJ283">
            <v>0.48857736587524414</v>
          </cell>
        </row>
        <row r="284">
          <cell r="B284">
            <v>240</v>
          </cell>
          <cell r="C284" t="str">
            <v>De Interés Social</v>
          </cell>
          <cell r="P284">
            <v>0.55306329026203704</v>
          </cell>
          <cell r="Q284">
            <v>0.522199757642961</v>
          </cell>
          <cell r="R284">
            <v>0.49436729786523004</v>
          </cell>
          <cell r="S284">
            <v>0.46917448879542767</v>
          </cell>
          <cell r="T284">
            <v>0.44388517316364573</v>
          </cell>
          <cell r="U284">
            <v>0.43714204763540643</v>
          </cell>
          <cell r="V284">
            <v>0.4301406450543232</v>
          </cell>
          <cell r="W284">
            <v>0.42135705833071579</v>
          </cell>
          <cell r="X284">
            <v>0.41380713989505891</v>
          </cell>
          <cell r="Y284">
            <v>0.40429754274244734</v>
          </cell>
          <cell r="Z284">
            <v>0.3946192753105216</v>
          </cell>
          <cell r="AA284">
            <v>0.38248993054343883</v>
          </cell>
          <cell r="AB284">
            <v>0.37048055562142213</v>
          </cell>
          <cell r="AC284">
            <v>0.36189007687150632</v>
          </cell>
          <cell r="AD284">
            <v>0.35407877548929229</v>
          </cell>
          <cell r="AE284">
            <v>0.3455924705414879</v>
          </cell>
          <cell r="AF284">
            <v>0.33760161277156947</v>
          </cell>
          <cell r="AG284">
            <v>0.33088676360457442</v>
          </cell>
          <cell r="AH284">
            <v>0.32399837832267459</v>
          </cell>
          <cell r="AI284">
            <v>0.31819238275733769</v>
          </cell>
          <cell r="AJ284">
            <v>0.31300801605917122</v>
          </cell>
          <cell r="AK284">
            <v>0.30633493750707358</v>
          </cell>
          <cell r="AL284">
            <v>0.3028155862546385</v>
          </cell>
          <cell r="AM284">
            <v>0.29915966384580978</v>
          </cell>
          <cell r="AN284">
            <v>0.29576457096906567</v>
          </cell>
          <cell r="AO284">
            <v>0.29582852317131697</v>
          </cell>
          <cell r="AP284">
            <v>0.295683699927416</v>
          </cell>
          <cell r="AQ284">
            <v>0.29668071811205382</v>
          </cell>
          <cell r="AR284">
            <v>0.29796347873549001</v>
          </cell>
          <cell r="AS284">
            <v>0.29854533800078376</v>
          </cell>
          <cell r="AT284">
            <v>0.29778638421558407</v>
          </cell>
          <cell r="AU284">
            <v>0.29678260825840996</v>
          </cell>
          <cell r="AV284">
            <v>0.29683351670045571</v>
          </cell>
          <cell r="AW284">
            <v>0.2964316537442695</v>
          </cell>
          <cell r="AX284">
            <v>0.29867770125290766</v>
          </cell>
          <cell r="AY284">
            <v>0.30144645224662903</v>
          </cell>
          <cell r="AZ284">
            <v>0.30481385987112375</v>
          </cell>
          <cell r="BA284">
            <v>0.30811458414706872</v>
          </cell>
          <cell r="BB284">
            <v>0.31173753520880942</v>
          </cell>
          <cell r="BC284">
            <v>0.32214631200336491</v>
          </cell>
          <cell r="BD284">
            <v>0.32214617729187012</v>
          </cell>
          <cell r="BE284">
            <v>0.32214617729187012</v>
          </cell>
          <cell r="BF284">
            <v>0.32214617729187012</v>
          </cell>
          <cell r="BG284">
            <v>0.32214617729187012</v>
          </cell>
          <cell r="BH284">
            <v>0.32214617729187012</v>
          </cell>
          <cell r="BI284">
            <v>0.32214617729187012</v>
          </cell>
          <cell r="BJ284">
            <v>0.32214617729187012</v>
          </cell>
        </row>
        <row r="286">
          <cell r="B286" t="str">
            <v>Pérdida Esperada (%)</v>
          </cell>
        </row>
        <row r="287">
          <cell r="B287">
            <v>241</v>
          </cell>
          <cell r="C287" t="str">
            <v>Cartera de Crédito Total</v>
          </cell>
          <cell r="P287">
            <v>4.1712440337883801E-2</v>
          </cell>
          <cell r="Q287">
            <v>4.1900781040964431E-2</v>
          </cell>
          <cell r="R287">
            <v>4.2011743960365396E-2</v>
          </cell>
          <cell r="S287">
            <v>4.2119371357813677E-2</v>
          </cell>
          <cell r="T287">
            <v>4.2100526364162782E-2</v>
          </cell>
          <cell r="U287">
            <v>4.2043743126908555E-2</v>
          </cell>
          <cell r="V287">
            <v>4.2012699813775721E-2</v>
          </cell>
          <cell r="W287">
            <v>4.1973446410767536E-2</v>
          </cell>
          <cell r="X287">
            <v>4.1959447463268358E-2</v>
          </cell>
          <cell r="Y287">
            <v>4.1774577995754035E-2</v>
          </cell>
          <cell r="Z287">
            <v>4.1677889028775388E-2</v>
          </cell>
          <cell r="AA287">
            <v>4.1893831475614624E-2</v>
          </cell>
          <cell r="AB287">
            <v>4.2218079087429639E-2</v>
          </cell>
          <cell r="AC287">
            <v>4.2485802784136446E-2</v>
          </cell>
          <cell r="AD287">
            <v>4.2578856264470506E-2</v>
          </cell>
          <cell r="AE287">
            <v>4.2549285522015444E-2</v>
          </cell>
          <cell r="AF287">
            <v>4.2558385859175686E-2</v>
          </cell>
          <cell r="AG287">
            <v>4.2608699701162149E-2</v>
          </cell>
          <cell r="AH287">
            <v>4.2567510350739864E-2</v>
          </cell>
          <cell r="AI287">
            <v>4.240472399439927E-2</v>
          </cell>
          <cell r="AJ287">
            <v>4.22817039190009E-2</v>
          </cell>
          <cell r="AK287">
            <v>4.2224164754256686E-2</v>
          </cell>
          <cell r="AL287">
            <v>4.1977225313523485E-2</v>
          </cell>
          <cell r="AM287">
            <v>4.1639693573408208E-2</v>
          </cell>
          <cell r="AN287">
            <v>4.1153094937907045E-2</v>
          </cell>
          <cell r="AO287">
            <v>4.0661421606253099E-2</v>
          </cell>
          <cell r="AP287">
            <v>4.030796588297738E-2</v>
          </cell>
          <cell r="AQ287">
            <v>3.9996338938778499E-2</v>
          </cell>
          <cell r="AR287">
            <v>3.9611608647218174E-2</v>
          </cell>
          <cell r="AS287">
            <v>3.9331618568302439E-2</v>
          </cell>
          <cell r="AT287">
            <v>3.9050662337765336E-2</v>
          </cell>
          <cell r="AU287">
            <v>3.878546725298581E-2</v>
          </cell>
          <cell r="AV287">
            <v>3.8413421126979819E-2</v>
          </cell>
          <cell r="AW287">
            <v>3.8000744380243714E-2</v>
          </cell>
          <cell r="AX287">
            <v>3.7649595402511823E-2</v>
          </cell>
          <cell r="AY287">
            <v>3.754072480428057E-2</v>
          </cell>
          <cell r="AZ287">
            <v>3.7442521437567301E-2</v>
          </cell>
          <cell r="BA287">
            <v>3.7393507405899425E-2</v>
          </cell>
          <cell r="BB287">
            <v>3.7298839784932786E-2</v>
          </cell>
          <cell r="BC287">
            <v>3.7091114395514636E-2</v>
          </cell>
          <cell r="BD287">
            <v>3.7091106176376343E-2</v>
          </cell>
          <cell r="BE287">
            <v>3.7091106176376343E-2</v>
          </cell>
          <cell r="BF287">
            <v>3.7091106176376343E-2</v>
          </cell>
          <cell r="BG287">
            <v>3.7091106176376343E-2</v>
          </cell>
          <cell r="BH287">
            <v>3.7091106176376343E-2</v>
          </cell>
          <cell r="BI287">
            <v>3.7091106176376343E-2</v>
          </cell>
          <cell r="BJ287">
            <v>3.7091106176376343E-2</v>
          </cell>
        </row>
        <row r="288">
          <cell r="B288">
            <v>242</v>
          </cell>
          <cell r="C288" t="str">
            <v>Cartera Comercial</v>
          </cell>
          <cell r="P288">
            <v>1.9194967806684209E-2</v>
          </cell>
          <cell r="Q288">
            <v>1.9205751713895863E-2</v>
          </cell>
          <cell r="R288">
            <v>1.9106580554389279E-2</v>
          </cell>
          <cell r="S288">
            <v>1.9003304172022752E-2</v>
          </cell>
          <cell r="T288">
            <v>1.8828810705620924E-2</v>
          </cell>
          <cell r="U288">
            <v>1.8610396309446123E-2</v>
          </cell>
          <cell r="V288">
            <v>1.8439630214850317E-2</v>
          </cell>
          <cell r="W288">
            <v>1.8211262629354984E-2</v>
          </cell>
          <cell r="X288">
            <v>1.8025268938244497E-2</v>
          </cell>
          <cell r="Y288">
            <v>1.786840186316405E-2</v>
          </cell>
          <cell r="Z288">
            <v>1.7814036495525504E-2</v>
          </cell>
          <cell r="AA288">
            <v>1.7803484951420517E-2</v>
          </cell>
          <cell r="AB288">
            <v>1.7793976496678306E-2</v>
          </cell>
          <cell r="AC288">
            <v>1.7770410716712075E-2</v>
          </cell>
          <cell r="AD288">
            <v>1.7624217304741067E-2</v>
          </cell>
          <cell r="AE288">
            <v>1.7448340543554351E-2</v>
          </cell>
          <cell r="AF288">
            <v>1.7301792197371747E-2</v>
          </cell>
          <cell r="AG288">
            <v>1.7502979838724873E-2</v>
          </cell>
          <cell r="AH288">
            <v>1.7725371480724353E-2</v>
          </cell>
          <cell r="AI288">
            <v>1.7890197810155876E-2</v>
          </cell>
          <cell r="AJ288">
            <v>1.8054689314924818E-2</v>
          </cell>
          <cell r="AK288">
            <v>1.8149534962642766E-2</v>
          </cell>
          <cell r="AL288">
            <v>1.8059102157323752E-2</v>
          </cell>
          <cell r="AM288">
            <v>1.8001821778393164E-2</v>
          </cell>
          <cell r="AN288">
            <v>1.7905538711466985E-2</v>
          </cell>
          <cell r="AO288">
            <v>1.7818858097269321E-2</v>
          </cell>
          <cell r="AP288">
            <v>1.7837572326840776E-2</v>
          </cell>
          <cell r="AQ288">
            <v>1.7804765721754889E-2</v>
          </cell>
          <cell r="AR288">
            <v>1.7718465183940421E-2</v>
          </cell>
          <cell r="AS288">
            <v>1.7481552587764179E-2</v>
          </cell>
          <cell r="AT288">
            <v>1.7163373428982064E-2</v>
          </cell>
          <cell r="AU288">
            <v>1.6841706924848168E-2</v>
          </cell>
          <cell r="AV288">
            <v>1.6522931773122647E-2</v>
          </cell>
          <cell r="AW288">
            <v>1.6200472695730463E-2</v>
          </cell>
          <cell r="AX288">
            <v>1.6004903145108343E-2</v>
          </cell>
          <cell r="AY288">
            <v>1.5906008905031448E-2</v>
          </cell>
          <cell r="AZ288">
            <v>1.5812319217813915E-2</v>
          </cell>
          <cell r="BA288">
            <v>1.5688367926754581E-2</v>
          </cell>
          <cell r="BB288">
            <v>1.5392416817725442E-2</v>
          </cell>
          <cell r="BC288">
            <v>1.5256620567252242E-2</v>
          </cell>
          <cell r="BD288">
            <v>1.5256613492965698E-2</v>
          </cell>
          <cell r="BE288">
            <v>1.5256613492965698E-2</v>
          </cell>
          <cell r="BF288">
            <v>1.5256613492965698E-2</v>
          </cell>
          <cell r="BG288">
            <v>1.5256613492965698E-2</v>
          </cell>
          <cell r="BH288">
            <v>1.5256613492965698E-2</v>
          </cell>
          <cell r="BI288">
            <v>1.5256613492965698E-2</v>
          </cell>
          <cell r="BJ288">
            <v>1.5256613492965698E-2</v>
          </cell>
        </row>
        <row r="289">
          <cell r="B289">
            <v>243</v>
          </cell>
          <cell r="C289" t="str">
            <v>Cartera Empresas</v>
          </cell>
          <cell r="P289">
            <v>2.4354374198110044E-2</v>
          </cell>
          <cell r="Q289">
            <v>2.4403537126691549E-2</v>
          </cell>
          <cell r="R289">
            <v>2.4323875273009759E-2</v>
          </cell>
          <cell r="S289">
            <v>2.4243047510400396E-2</v>
          </cell>
          <cell r="T289">
            <v>2.4030996511790192E-2</v>
          </cell>
          <cell r="U289">
            <v>2.3758739787511692E-2</v>
          </cell>
          <cell r="V289">
            <v>2.3494673743416381E-2</v>
          </cell>
          <cell r="W289">
            <v>2.3134725805470002E-2</v>
          </cell>
          <cell r="X289">
            <v>2.2871995231921991E-2</v>
          </cell>
          <cell r="Y289">
            <v>2.2643606639080657E-2</v>
          </cell>
          <cell r="Z289">
            <v>2.2546098467796399E-2</v>
          </cell>
          <cell r="AA289">
            <v>2.2367411067525614E-2</v>
          </cell>
          <cell r="AB289">
            <v>2.2185404373419343E-2</v>
          </cell>
          <cell r="AC289">
            <v>2.1978620746334662E-2</v>
          </cell>
          <cell r="AD289">
            <v>2.1619919829455922E-2</v>
          </cell>
          <cell r="AE289">
            <v>2.1187779075956824E-2</v>
          </cell>
          <cell r="AF289">
            <v>2.0788619534192917E-2</v>
          </cell>
          <cell r="AG289">
            <v>2.085301054475662E-2</v>
          </cell>
          <cell r="AH289">
            <v>2.0929661249225615E-2</v>
          </cell>
          <cell r="AI289">
            <v>2.0995949027890707E-2</v>
          </cell>
          <cell r="AJ289">
            <v>2.112142093095519E-2</v>
          </cell>
          <cell r="AK289">
            <v>2.1185507682283323E-2</v>
          </cell>
          <cell r="AL289">
            <v>2.1013617220023765E-2</v>
          </cell>
          <cell r="AM289">
            <v>2.0965634911422171E-2</v>
          </cell>
          <cell r="AN289">
            <v>2.0849236139622803E-2</v>
          </cell>
          <cell r="AO289">
            <v>2.0741925645095801E-2</v>
          </cell>
          <cell r="AP289">
            <v>2.0744567634335461E-2</v>
          </cell>
          <cell r="AQ289">
            <v>2.0714301922725418E-2</v>
          </cell>
          <cell r="AR289">
            <v>2.0645620058614294E-2</v>
          </cell>
          <cell r="AS289">
            <v>2.0366531191377688E-2</v>
          </cell>
          <cell r="AT289">
            <v>2.0059003330117224E-2</v>
          </cell>
          <cell r="AU289">
            <v>1.9732001151149519E-2</v>
          </cell>
          <cell r="AV289">
            <v>1.9372580416841999E-2</v>
          </cell>
          <cell r="AW289">
            <v>1.8994304657233625E-2</v>
          </cell>
          <cell r="AX289">
            <v>1.8817946789351021E-2</v>
          </cell>
          <cell r="AY289">
            <v>1.86585352227467E-2</v>
          </cell>
          <cell r="AZ289">
            <v>1.849761185604154E-2</v>
          </cell>
          <cell r="BA289">
            <v>1.8305452548526512E-2</v>
          </cell>
          <cell r="BB289">
            <v>1.7923537049466257E-2</v>
          </cell>
          <cell r="BC289">
            <v>1.7753209902628173E-2</v>
          </cell>
          <cell r="BD289">
            <v>1.7753198742866516E-2</v>
          </cell>
          <cell r="BE289">
            <v>1.7753198742866516E-2</v>
          </cell>
          <cell r="BF289">
            <v>1.7753198742866516E-2</v>
          </cell>
          <cell r="BG289">
            <v>1.7753198742866516E-2</v>
          </cell>
          <cell r="BH289">
            <v>1.7753198742866516E-2</v>
          </cell>
          <cell r="BI289">
            <v>1.7753198742866516E-2</v>
          </cell>
          <cell r="BJ289">
            <v>1.7753198742866516E-2</v>
          </cell>
        </row>
        <row r="290">
          <cell r="B290">
            <v>244</v>
          </cell>
          <cell r="C290" t="str">
            <v>Cartera Entidades Financieras</v>
          </cell>
          <cell r="P290">
            <v>1.2582234857137818E-2</v>
          </cell>
          <cell r="Q290">
            <v>1.2699768538461728E-2</v>
          </cell>
          <cell r="R290">
            <v>1.2753743422216206E-2</v>
          </cell>
          <cell r="S290">
            <v>1.2757248530762757E-2</v>
          </cell>
          <cell r="T290">
            <v>1.2649989507570987E-2</v>
          </cell>
          <cell r="U290">
            <v>1.2377336083614373E-2</v>
          </cell>
          <cell r="V290">
            <v>1.3593360130523533E-2</v>
          </cell>
          <cell r="W290">
            <v>1.548111299083251E-2</v>
          </cell>
          <cell r="X290">
            <v>1.6944302276186284E-2</v>
          </cell>
          <cell r="Y290">
            <v>1.8543709276923344E-2</v>
          </cell>
          <cell r="Z290">
            <v>2.0070454106146388E-2</v>
          </cell>
          <cell r="AA290">
            <v>2.1571521487855749E-2</v>
          </cell>
          <cell r="AB290">
            <v>2.3110269570972425E-2</v>
          </cell>
          <cell r="AC290">
            <v>2.497343322007194E-2</v>
          </cell>
          <cell r="AD290">
            <v>2.60059431691116E-2</v>
          </cell>
          <cell r="AE290">
            <v>2.7817955457841007E-2</v>
          </cell>
          <cell r="AF290">
            <v>2.9636083470663318E-2</v>
          </cell>
          <cell r="AG290">
            <v>3.1130148522709841E-2</v>
          </cell>
          <cell r="AH290">
            <v>3.1534143924153116E-2</v>
          </cell>
          <cell r="AI290">
            <v>3.0868418228005661E-2</v>
          </cell>
          <cell r="AJ290">
            <v>3.0921377780734421E-2</v>
          </cell>
          <cell r="AK290">
            <v>3.0574728513784896E-2</v>
          </cell>
          <cell r="AL290">
            <v>3.0088996091437906E-2</v>
          </cell>
          <cell r="AM290">
            <v>2.8625729062484877E-2</v>
          </cell>
          <cell r="AN290">
            <v>2.7303437976833881E-2</v>
          </cell>
          <cell r="AO290">
            <v>2.6093549874925685E-2</v>
          </cell>
          <cell r="AP290">
            <v>2.5650214653432868E-2</v>
          </cell>
          <cell r="AQ290">
            <v>2.4197315606761624E-2</v>
          </cell>
          <cell r="AR290">
            <v>2.2740838915823791E-2</v>
          </cell>
          <cell r="AS290">
            <v>2.223769717857247E-2</v>
          </cell>
          <cell r="AT290">
            <v>2.1349737981329338E-2</v>
          </cell>
          <cell r="AU290">
            <v>2.078612890714128E-2</v>
          </cell>
          <cell r="AV290">
            <v>1.973962151102443E-2</v>
          </cell>
          <cell r="AW290">
            <v>1.8583360392298066E-2</v>
          </cell>
          <cell r="AX290">
            <v>1.7394538922297306E-2</v>
          </cell>
          <cell r="AY290">
            <v>1.7937070385224567E-2</v>
          </cell>
          <cell r="AZ290">
            <v>1.8317433962205535E-2</v>
          </cell>
          <cell r="BA290">
            <v>1.7544581592954741E-2</v>
          </cell>
          <cell r="BB290">
            <v>1.6348916118941792E-2</v>
          </cell>
          <cell r="BC290">
            <v>1.5462495926644627E-2</v>
          </cell>
          <cell r="BD290">
            <v>1.5462495386600494E-2</v>
          </cell>
          <cell r="BE290">
            <v>1.5462495386600494E-2</v>
          </cell>
          <cell r="BF290">
            <v>1.5462495386600494E-2</v>
          </cell>
          <cell r="BG290">
            <v>1.5462495386600494E-2</v>
          </cell>
          <cell r="BH290">
            <v>1.5462495386600494E-2</v>
          </cell>
          <cell r="BI290">
            <v>1.5462495386600494E-2</v>
          </cell>
          <cell r="BJ290">
            <v>1.5462495386600494E-2</v>
          </cell>
        </row>
        <row r="291">
          <cell r="B291">
            <v>245</v>
          </cell>
          <cell r="C291" t="str">
            <v>Cartera Bancarias</v>
          </cell>
          <cell r="P291">
            <v>245</v>
          </cell>
          <cell r="Q291">
            <v>245</v>
          </cell>
          <cell r="R291">
            <v>245</v>
          </cell>
          <cell r="S291">
            <v>245</v>
          </cell>
          <cell r="T291">
            <v>245</v>
          </cell>
          <cell r="U291">
            <v>245</v>
          </cell>
          <cell r="V291">
            <v>245</v>
          </cell>
          <cell r="W291">
            <v>245</v>
          </cell>
          <cell r="X291">
            <v>245</v>
          </cell>
          <cell r="Y291">
            <v>245</v>
          </cell>
          <cell r="Z291">
            <v>245</v>
          </cell>
          <cell r="AA291">
            <v>245</v>
          </cell>
          <cell r="AB291">
            <v>245</v>
          </cell>
          <cell r="AC291">
            <v>245</v>
          </cell>
          <cell r="AD291">
            <v>245</v>
          </cell>
          <cell r="AE291">
            <v>245</v>
          </cell>
          <cell r="AF291">
            <v>245</v>
          </cell>
          <cell r="AG291">
            <v>245</v>
          </cell>
          <cell r="AH291">
            <v>245</v>
          </cell>
          <cell r="AI291">
            <v>245</v>
          </cell>
          <cell r="AJ291">
            <v>245</v>
          </cell>
          <cell r="AK291">
            <v>245</v>
          </cell>
          <cell r="AL291">
            <v>245</v>
          </cell>
          <cell r="AM291">
            <v>245</v>
          </cell>
          <cell r="AN291">
            <v>245</v>
          </cell>
          <cell r="AO291">
            <v>245</v>
          </cell>
          <cell r="AP291">
            <v>245</v>
          </cell>
          <cell r="AQ291">
            <v>245</v>
          </cell>
          <cell r="AR291">
            <v>245</v>
          </cell>
          <cell r="AS291">
            <v>245</v>
          </cell>
          <cell r="AT291">
            <v>245</v>
          </cell>
          <cell r="AU291">
            <v>245</v>
          </cell>
          <cell r="AV291">
            <v>245</v>
          </cell>
          <cell r="AW291">
            <v>245</v>
          </cell>
          <cell r="AX291">
            <v>245</v>
          </cell>
          <cell r="AY291">
            <v>245</v>
          </cell>
          <cell r="AZ291">
            <v>245</v>
          </cell>
          <cell r="BA291">
            <v>245</v>
          </cell>
          <cell r="BB291">
            <v>245</v>
          </cell>
          <cell r="BC291">
            <v>245</v>
          </cell>
          <cell r="BD291">
            <v>245</v>
          </cell>
          <cell r="BE291">
            <v>245</v>
          </cell>
          <cell r="BF291">
            <v>245</v>
          </cell>
          <cell r="BG291">
            <v>245</v>
          </cell>
          <cell r="BH291">
            <v>245</v>
          </cell>
          <cell r="BI291">
            <v>245</v>
          </cell>
          <cell r="BJ291">
            <v>245</v>
          </cell>
        </row>
        <row r="292">
          <cell r="B292">
            <v>246</v>
          </cell>
          <cell r="C292" t="str">
            <v>Cartera No Bancarias</v>
          </cell>
          <cell r="P292">
            <v>246</v>
          </cell>
          <cell r="Q292">
            <v>246</v>
          </cell>
          <cell r="R292">
            <v>246</v>
          </cell>
          <cell r="S292">
            <v>246</v>
          </cell>
          <cell r="T292">
            <v>246</v>
          </cell>
          <cell r="U292">
            <v>246</v>
          </cell>
          <cell r="V292">
            <v>246</v>
          </cell>
          <cell r="W292">
            <v>246</v>
          </cell>
          <cell r="X292">
            <v>246</v>
          </cell>
          <cell r="Y292">
            <v>246</v>
          </cell>
          <cell r="Z292">
            <v>246</v>
          </cell>
          <cell r="AA292">
            <v>246</v>
          </cell>
          <cell r="AB292">
            <v>246</v>
          </cell>
          <cell r="AC292">
            <v>246</v>
          </cell>
          <cell r="AD292">
            <v>246</v>
          </cell>
          <cell r="AE292">
            <v>246</v>
          </cell>
          <cell r="AF292">
            <v>246</v>
          </cell>
          <cell r="AG292">
            <v>246</v>
          </cell>
          <cell r="AH292">
            <v>246</v>
          </cell>
          <cell r="AI292">
            <v>246</v>
          </cell>
          <cell r="AJ292">
            <v>246</v>
          </cell>
          <cell r="AK292">
            <v>246</v>
          </cell>
          <cell r="AL292">
            <v>246</v>
          </cell>
          <cell r="AM292">
            <v>246</v>
          </cell>
          <cell r="AN292">
            <v>246</v>
          </cell>
          <cell r="AO292">
            <v>246</v>
          </cell>
          <cell r="AP292">
            <v>246</v>
          </cell>
          <cell r="AQ292">
            <v>246</v>
          </cell>
          <cell r="AR292">
            <v>246</v>
          </cell>
          <cell r="AS292">
            <v>246</v>
          </cell>
          <cell r="AT292">
            <v>246</v>
          </cell>
          <cell r="AU292">
            <v>246</v>
          </cell>
          <cell r="AV292">
            <v>246</v>
          </cell>
          <cell r="AW292">
            <v>246</v>
          </cell>
          <cell r="AX292">
            <v>246</v>
          </cell>
          <cell r="AY292">
            <v>246</v>
          </cell>
          <cell r="AZ292">
            <v>246</v>
          </cell>
          <cell r="BA292">
            <v>246</v>
          </cell>
          <cell r="BB292">
            <v>246</v>
          </cell>
          <cell r="BC292">
            <v>246</v>
          </cell>
          <cell r="BD292">
            <v>246</v>
          </cell>
          <cell r="BE292">
            <v>246</v>
          </cell>
          <cell r="BF292">
            <v>246</v>
          </cell>
          <cell r="BG292">
            <v>246</v>
          </cell>
          <cell r="BH292">
            <v>246</v>
          </cell>
          <cell r="BI292">
            <v>246</v>
          </cell>
          <cell r="BJ292">
            <v>246</v>
          </cell>
        </row>
        <row r="293">
          <cell r="B293">
            <v>247</v>
          </cell>
          <cell r="C293" t="str">
            <v>Cartera Entidades Gubernamentales</v>
          </cell>
          <cell r="P293">
            <v>7.0113170335327412E-3</v>
          </cell>
          <cell r="Q293">
            <v>6.9353881314106894E-3</v>
          </cell>
          <cell r="R293">
            <v>6.8063808516726854E-3</v>
          </cell>
          <cell r="S293">
            <v>6.6441540969527681E-3</v>
          </cell>
          <cell r="T293">
            <v>6.475650025022533E-3</v>
          </cell>
          <cell r="U293">
            <v>6.4462133589874024E-3</v>
          </cell>
          <cell r="V293">
            <v>6.371751478455809E-3</v>
          </cell>
          <cell r="W293">
            <v>6.2435967375178286E-3</v>
          </cell>
          <cell r="X293">
            <v>6.1213414790679344E-3</v>
          </cell>
          <cell r="Y293">
            <v>5.9942449595760368E-3</v>
          </cell>
          <cell r="Z293">
            <v>5.8835700362596033E-3</v>
          </cell>
          <cell r="AA293">
            <v>6.080448807845514E-3</v>
          </cell>
          <cell r="AB293">
            <v>6.2308726248901198E-3</v>
          </cell>
          <cell r="AC293">
            <v>6.3481317752775114E-3</v>
          </cell>
          <cell r="AD293">
            <v>6.4845050478687062E-3</v>
          </cell>
          <cell r="AE293">
            <v>6.6335394986934103E-3</v>
          </cell>
          <cell r="AF293">
            <v>6.8720960685586703E-3</v>
          </cell>
          <cell r="AG293">
            <v>7.1555544275537309E-3</v>
          </cell>
          <cell r="AH293">
            <v>7.5893343067357085E-3</v>
          </cell>
          <cell r="AI293">
            <v>7.9625534035538698E-3</v>
          </cell>
          <cell r="AJ293">
            <v>8.1686204611152238E-3</v>
          </cell>
          <cell r="AK293">
            <v>8.2980783165625648E-3</v>
          </cell>
          <cell r="AL293">
            <v>8.3955425804343817E-3</v>
          </cell>
          <cell r="AM293">
            <v>8.378834266994168E-3</v>
          </cell>
          <cell r="AN293">
            <v>8.3859338777600191E-3</v>
          </cell>
          <cell r="AO293">
            <v>8.4084573096423424E-3</v>
          </cell>
          <cell r="AP293">
            <v>8.4887903791391484E-3</v>
          </cell>
          <cell r="AQ293">
            <v>8.5666003066476905E-3</v>
          </cell>
          <cell r="AR293">
            <v>8.5503744714773098E-3</v>
          </cell>
          <cell r="AS293">
            <v>8.4541920863578802E-3</v>
          </cell>
          <cell r="AT293">
            <v>8.20418681014368E-3</v>
          </cell>
          <cell r="AU293">
            <v>7.9364801065737334E-3</v>
          </cell>
          <cell r="AV293">
            <v>7.7580350395172193E-3</v>
          </cell>
          <cell r="AW293">
            <v>7.6644203520565826E-3</v>
          </cell>
          <cell r="AX293">
            <v>7.5546170233224573E-3</v>
          </cell>
          <cell r="AY293">
            <v>7.5931049925723054E-3</v>
          </cell>
          <cell r="AZ293">
            <v>7.673129457743998E-3</v>
          </cell>
          <cell r="BA293">
            <v>7.8821478871958714E-3</v>
          </cell>
          <cell r="BB293">
            <v>7.8990074077068175E-3</v>
          </cell>
          <cell r="BC293">
            <v>7.8730098606987226E-3</v>
          </cell>
          <cell r="BD293">
            <v>7.8730061650276184E-3</v>
          </cell>
          <cell r="BE293">
            <v>7.8730061650276184E-3</v>
          </cell>
          <cell r="BF293">
            <v>7.8730061650276184E-3</v>
          </cell>
          <cell r="BG293">
            <v>7.8730061650276184E-3</v>
          </cell>
          <cell r="BH293">
            <v>7.8730061650276184E-3</v>
          </cell>
          <cell r="BI293">
            <v>7.8730061650276184E-3</v>
          </cell>
          <cell r="BJ293">
            <v>7.8730061650276184E-3</v>
          </cell>
        </row>
        <row r="294">
          <cell r="B294">
            <v>248</v>
          </cell>
          <cell r="C294" t="str">
            <v>Cartera Estados y Municipios</v>
          </cell>
          <cell r="P294">
            <v>248</v>
          </cell>
          <cell r="Q294">
            <v>248</v>
          </cell>
          <cell r="R294">
            <v>248</v>
          </cell>
          <cell r="S294">
            <v>248</v>
          </cell>
          <cell r="T294">
            <v>248</v>
          </cell>
          <cell r="U294">
            <v>248</v>
          </cell>
          <cell r="V294">
            <v>248</v>
          </cell>
          <cell r="W294">
            <v>248</v>
          </cell>
          <cell r="X294">
            <v>248</v>
          </cell>
          <cell r="Y294">
            <v>248</v>
          </cell>
          <cell r="Z294">
            <v>248</v>
          </cell>
          <cell r="AA294">
            <v>248</v>
          </cell>
          <cell r="AB294">
            <v>248</v>
          </cell>
          <cell r="AC294">
            <v>248</v>
          </cell>
          <cell r="AD294">
            <v>248</v>
          </cell>
          <cell r="AE294">
            <v>248</v>
          </cell>
          <cell r="AF294">
            <v>248</v>
          </cell>
          <cell r="AG294">
            <v>248</v>
          </cell>
          <cell r="AH294">
            <v>248</v>
          </cell>
          <cell r="AI294">
            <v>248</v>
          </cell>
          <cell r="AJ294">
            <v>248</v>
          </cell>
          <cell r="AK294">
            <v>248</v>
          </cell>
          <cell r="AL294">
            <v>248</v>
          </cell>
          <cell r="AM294">
            <v>248</v>
          </cell>
          <cell r="AN294">
            <v>248</v>
          </cell>
          <cell r="AO294">
            <v>248</v>
          </cell>
          <cell r="AP294">
            <v>248</v>
          </cell>
          <cell r="AQ294">
            <v>248</v>
          </cell>
          <cell r="AR294">
            <v>248</v>
          </cell>
          <cell r="AS294">
            <v>248</v>
          </cell>
          <cell r="AT294">
            <v>248</v>
          </cell>
          <cell r="AU294">
            <v>248</v>
          </cell>
          <cell r="AV294">
            <v>248</v>
          </cell>
          <cell r="AW294">
            <v>248</v>
          </cell>
          <cell r="AX294">
            <v>248</v>
          </cell>
          <cell r="AY294">
            <v>248</v>
          </cell>
          <cell r="AZ294">
            <v>248</v>
          </cell>
          <cell r="BA294">
            <v>248</v>
          </cell>
          <cell r="BB294">
            <v>248</v>
          </cell>
          <cell r="BC294">
            <v>248</v>
          </cell>
          <cell r="BD294">
            <v>248</v>
          </cell>
          <cell r="BE294">
            <v>248</v>
          </cell>
          <cell r="BF294">
            <v>248</v>
          </cell>
          <cell r="BG294">
            <v>248</v>
          </cell>
          <cell r="BH294">
            <v>248</v>
          </cell>
          <cell r="BI294">
            <v>248</v>
          </cell>
          <cell r="BJ294">
            <v>248</v>
          </cell>
        </row>
        <row r="295">
          <cell r="B295">
            <v>249</v>
          </cell>
          <cell r="C295" t="str">
            <v>Cartera Gubernamental Otros</v>
          </cell>
          <cell r="P295">
            <v>249</v>
          </cell>
          <cell r="Q295">
            <v>249</v>
          </cell>
          <cell r="R295">
            <v>249</v>
          </cell>
          <cell r="S295">
            <v>249</v>
          </cell>
          <cell r="T295">
            <v>249</v>
          </cell>
          <cell r="U295">
            <v>249</v>
          </cell>
          <cell r="V295">
            <v>249</v>
          </cell>
          <cell r="W295">
            <v>249</v>
          </cell>
          <cell r="X295">
            <v>249</v>
          </cell>
          <cell r="Y295">
            <v>249</v>
          </cell>
          <cell r="Z295">
            <v>249</v>
          </cell>
          <cell r="AA295">
            <v>249</v>
          </cell>
          <cell r="AB295">
            <v>249</v>
          </cell>
          <cell r="AC295">
            <v>249</v>
          </cell>
          <cell r="AD295">
            <v>249</v>
          </cell>
          <cell r="AE295">
            <v>249</v>
          </cell>
          <cell r="AF295">
            <v>249</v>
          </cell>
          <cell r="AG295">
            <v>249</v>
          </cell>
          <cell r="AH295">
            <v>249</v>
          </cell>
          <cell r="AI295">
            <v>249</v>
          </cell>
          <cell r="AJ295">
            <v>249</v>
          </cell>
          <cell r="AK295">
            <v>249</v>
          </cell>
          <cell r="AL295">
            <v>249</v>
          </cell>
          <cell r="AM295">
            <v>249</v>
          </cell>
          <cell r="AN295">
            <v>249</v>
          </cell>
          <cell r="AO295">
            <v>249</v>
          </cell>
          <cell r="AP295">
            <v>249</v>
          </cell>
          <cell r="AQ295">
            <v>249</v>
          </cell>
          <cell r="AR295">
            <v>249</v>
          </cell>
          <cell r="AS295">
            <v>249</v>
          </cell>
          <cell r="AT295">
            <v>249</v>
          </cell>
          <cell r="AU295">
            <v>249</v>
          </cell>
          <cell r="AV295">
            <v>249</v>
          </cell>
          <cell r="AW295">
            <v>249</v>
          </cell>
          <cell r="AX295">
            <v>249</v>
          </cell>
          <cell r="AY295">
            <v>249</v>
          </cell>
          <cell r="AZ295">
            <v>249</v>
          </cell>
          <cell r="BA295">
            <v>249</v>
          </cell>
          <cell r="BB295">
            <v>249</v>
          </cell>
          <cell r="BC295">
            <v>249</v>
          </cell>
          <cell r="BD295">
            <v>249</v>
          </cell>
          <cell r="BE295">
            <v>249</v>
          </cell>
          <cell r="BF295">
            <v>249</v>
          </cell>
          <cell r="BG295">
            <v>249</v>
          </cell>
          <cell r="BH295">
            <v>249</v>
          </cell>
          <cell r="BI295">
            <v>249</v>
          </cell>
          <cell r="BJ295">
            <v>249</v>
          </cell>
        </row>
        <row r="296">
          <cell r="B296">
            <v>250</v>
          </cell>
          <cell r="C296" t="str">
            <v>Cartera Consumo</v>
          </cell>
          <cell r="P296">
            <v>8.0625498506663659E-2</v>
          </cell>
          <cell r="Q296">
            <v>8.151352383008155E-2</v>
          </cell>
          <cell r="R296">
            <v>8.1564213263685015E-2</v>
          </cell>
          <cell r="S296">
            <v>8.1578240140606439E-2</v>
          </cell>
          <cell r="T296">
            <v>8.155381065037226E-2</v>
          </cell>
          <cell r="U296">
            <v>8.1513324823122388E-2</v>
          </cell>
          <cell r="V296">
            <v>8.1383443033983274E-2</v>
          </cell>
          <cell r="W296">
            <v>8.126510292245788E-2</v>
          </cell>
          <cell r="X296">
            <v>8.1144661738668064E-2</v>
          </cell>
          <cell r="Y296">
            <v>8.10020600314037E-2</v>
          </cell>
          <cell r="Z296">
            <v>8.0885693611760151E-2</v>
          </cell>
          <cell r="AA296">
            <v>8.0899392641508625E-2</v>
          </cell>
          <cell r="AB296">
            <v>8.1239864346480464E-2</v>
          </cell>
          <cell r="AC296">
            <v>8.1491154388830284E-2</v>
          </cell>
          <cell r="AD296">
            <v>8.1757075063741427E-2</v>
          </cell>
          <cell r="AE296">
            <v>8.1937398065316178E-2</v>
          </cell>
          <cell r="AF296">
            <v>8.212681023224791E-2</v>
          </cell>
          <cell r="AG296">
            <v>8.1986703380845308E-2</v>
          </cell>
          <cell r="AH296">
            <v>8.1838630290572395E-2</v>
          </cell>
          <cell r="AI296">
            <v>8.1558835948550873E-2</v>
          </cell>
          <cell r="AJ296">
            <v>8.1256701820866958E-2</v>
          </cell>
          <cell r="AK296">
            <v>8.0942406479643778E-2</v>
          </cell>
          <cell r="AL296">
            <v>8.0502721272869712E-2</v>
          </cell>
          <cell r="AM296">
            <v>7.99441158154129E-2</v>
          </cell>
          <cell r="AN296">
            <v>7.9057513870434346E-2</v>
          </cell>
          <cell r="AO296">
            <v>7.8213952759731351E-2</v>
          </cell>
          <cell r="AP296">
            <v>7.7350076488287359E-2</v>
          </cell>
          <cell r="AQ296">
            <v>7.6569832788022221E-2</v>
          </cell>
          <cell r="AR296">
            <v>7.5795701463175796E-2</v>
          </cell>
          <cell r="AS296">
            <v>7.5438487352700812E-2</v>
          </cell>
          <cell r="AT296">
            <v>7.510609434073319E-2</v>
          </cell>
          <cell r="AU296">
            <v>7.4837461856984991E-2</v>
          </cell>
          <cell r="AV296">
            <v>7.4559361060031304E-2</v>
          </cell>
          <cell r="AW296">
            <v>7.4199558086785064E-2</v>
          </cell>
          <cell r="AX296">
            <v>7.3909946338718821E-2</v>
          </cell>
          <cell r="AY296">
            <v>7.3834526063087491E-2</v>
          </cell>
          <cell r="AZ296">
            <v>7.367841826430227E-2</v>
          </cell>
          <cell r="BA296">
            <v>7.3892788010316748E-2</v>
          </cell>
          <cell r="BB296">
            <v>7.4253632182039425E-2</v>
          </cell>
          <cell r="BC296">
            <v>7.4736924347605385E-2</v>
          </cell>
          <cell r="BD296">
            <v>7.4736893177032471E-2</v>
          </cell>
          <cell r="BE296">
            <v>7.4736893177032471E-2</v>
          </cell>
          <cell r="BF296">
            <v>7.4736893177032471E-2</v>
          </cell>
          <cell r="BG296">
            <v>7.4736893177032471E-2</v>
          </cell>
          <cell r="BH296">
            <v>7.4736893177032471E-2</v>
          </cell>
          <cell r="BI296">
            <v>7.4736893177032471E-2</v>
          </cell>
          <cell r="BJ296">
            <v>7.4736893177032471E-2</v>
          </cell>
        </row>
        <row r="297">
          <cell r="B297">
            <v>251</v>
          </cell>
          <cell r="C297" t="str">
            <v>Cartera TDC</v>
          </cell>
          <cell r="P297">
            <v>9.5375235154457783E-2</v>
          </cell>
          <cell r="Q297">
            <v>9.4766897585760831E-2</v>
          </cell>
          <cell r="R297">
            <v>9.4281842594041057E-2</v>
          </cell>
          <cell r="S297">
            <v>9.3792466224103102E-2</v>
          </cell>
          <cell r="T297">
            <v>9.3289443890478552E-2</v>
          </cell>
          <cell r="U297">
            <v>9.2663999657307095E-2</v>
          </cell>
          <cell r="V297">
            <v>9.1940789873165521E-2</v>
          </cell>
          <cell r="W297">
            <v>9.1306905473134914E-2</v>
          </cell>
          <cell r="X297">
            <v>9.0660678336725586E-2</v>
          </cell>
          <cell r="Y297">
            <v>9.0041514599335556E-2</v>
          </cell>
          <cell r="Z297">
            <v>8.9612178499744899E-2</v>
          </cell>
          <cell r="AA297">
            <v>8.9363163052520511E-2</v>
          </cell>
          <cell r="AB297">
            <v>8.9803722517867543E-2</v>
          </cell>
          <cell r="AC297">
            <v>9.0173729222416121E-2</v>
          </cell>
          <cell r="AD297">
            <v>9.0604168258451453E-2</v>
          </cell>
          <cell r="AE297">
            <v>9.0969723376351855E-2</v>
          </cell>
          <cell r="AF297">
            <v>9.1448660159183862E-2</v>
          </cell>
          <cell r="AG297">
            <v>9.1384791858873701E-2</v>
          </cell>
          <cell r="AH297">
            <v>9.1398427917339362E-2</v>
          </cell>
          <cell r="AI297">
            <v>9.1272053832888722E-2</v>
          </cell>
          <cell r="AJ297">
            <v>9.1108094451162844E-2</v>
          </cell>
          <cell r="AK297">
            <v>9.0966343679377171E-2</v>
          </cell>
          <cell r="AL297">
            <v>9.0668601222756703E-2</v>
          </cell>
          <cell r="AM297">
            <v>9.0246867707777748E-2</v>
          </cell>
          <cell r="AN297">
            <v>8.9178725080471186E-2</v>
          </cell>
          <cell r="AO297">
            <v>8.8222092126679363E-2</v>
          </cell>
          <cell r="AP297">
            <v>8.7273241659309442E-2</v>
          </cell>
          <cell r="AQ297">
            <v>8.6468068339898077E-2</v>
          </cell>
          <cell r="AR297">
            <v>8.5643918486081175E-2</v>
          </cell>
          <cell r="AS297">
            <v>8.5339767151371759E-2</v>
          </cell>
          <cell r="AT297">
            <v>8.5034657264189878E-2</v>
          </cell>
          <cell r="AU297">
            <v>8.4796957053586752E-2</v>
          </cell>
          <cell r="AV297">
            <v>8.4585657886768473E-2</v>
          </cell>
          <cell r="AW297">
            <v>8.4292973804003996E-2</v>
          </cell>
          <cell r="AX297">
            <v>8.4142422713530993E-2</v>
          </cell>
          <cell r="AY297">
            <v>8.4241970362953444E-2</v>
          </cell>
          <cell r="AZ297">
            <v>8.4302497125529091E-2</v>
          </cell>
          <cell r="BA297">
            <v>8.4936540839809505E-2</v>
          </cell>
          <cell r="BB297">
            <v>8.5678902566671461E-2</v>
          </cell>
          <cell r="BC297">
            <v>8.6717838487119475E-2</v>
          </cell>
          <cell r="BD297">
            <v>8.6717784404754639E-2</v>
          </cell>
          <cell r="BE297">
            <v>8.6717784404754639E-2</v>
          </cell>
          <cell r="BF297">
            <v>8.6717784404754639E-2</v>
          </cell>
          <cell r="BG297">
            <v>8.6717784404754639E-2</v>
          </cell>
          <cell r="BH297">
            <v>8.6717784404754639E-2</v>
          </cell>
          <cell r="BI297">
            <v>8.6717784404754639E-2</v>
          </cell>
          <cell r="BJ297">
            <v>8.6717784404754639E-2</v>
          </cell>
        </row>
        <row r="298">
          <cell r="B298">
            <v>252</v>
          </cell>
          <cell r="C298" t="str">
            <v>Cartera Personales</v>
          </cell>
          <cell r="P298">
            <v>0.13146636308659349</v>
          </cell>
          <cell r="Q298">
            <v>0.13821073265279107</v>
          </cell>
          <cell r="R298">
            <v>0.13905763464528234</v>
          </cell>
          <cell r="S298">
            <v>0.13996738273104381</v>
          </cell>
          <cell r="T298">
            <v>0.14140107581533534</v>
          </cell>
          <cell r="U298">
            <v>0.14324896525584571</v>
          </cell>
          <cell r="V298">
            <v>0.14483111045248628</v>
          </cell>
          <cell r="W298">
            <v>0.14612759271575451</v>
          </cell>
          <cell r="X298">
            <v>0.14721957235312599</v>
          </cell>
          <cell r="Y298">
            <v>0.14805605399144137</v>
          </cell>
          <cell r="Z298">
            <v>0.14889696307923961</v>
          </cell>
          <cell r="AA298">
            <v>0.1490165118472441</v>
          </cell>
          <cell r="AB298">
            <v>0.14972549773076121</v>
          </cell>
          <cell r="AC298">
            <v>0.15008880155568691</v>
          </cell>
          <cell r="AD298">
            <v>0.15040297500809627</v>
          </cell>
          <cell r="AE298">
            <v>0.15001074685723328</v>
          </cell>
          <cell r="AF298">
            <v>0.14825201031271573</v>
          </cell>
          <cell r="AG298">
            <v>0.14630666034673964</v>
          </cell>
          <cell r="AH298">
            <v>0.14358290126949605</v>
          </cell>
          <cell r="AI298">
            <v>0.14046061030446466</v>
          </cell>
          <cell r="AJ298">
            <v>0.13744877306857131</v>
          </cell>
          <cell r="AK298">
            <v>0.13444972283500189</v>
          </cell>
          <cell r="AL298">
            <v>0.13138497331465865</v>
          </cell>
          <cell r="AM298">
            <v>0.12814853397918394</v>
          </cell>
          <cell r="AN298">
            <v>0.12498825926643936</v>
          </cell>
          <cell r="AO298">
            <v>0.12171591733710614</v>
          </cell>
          <cell r="AP298">
            <v>0.11835324511335509</v>
          </cell>
          <cell r="AQ298">
            <v>0.11507006768908212</v>
          </cell>
          <cell r="AR298">
            <v>0.11203803357169174</v>
          </cell>
          <cell r="AS298">
            <v>0.10993084016447657</v>
          </cell>
          <cell r="AT298">
            <v>0.10847502450724052</v>
          </cell>
          <cell r="AU298">
            <v>0.10734119002554689</v>
          </cell>
          <cell r="AV298">
            <v>0.10621642313187987</v>
          </cell>
          <cell r="AW298">
            <v>0.10519495891865452</v>
          </cell>
          <cell r="AX298">
            <v>0.10438656416806691</v>
          </cell>
          <cell r="AY298">
            <v>0.10364788065051163</v>
          </cell>
          <cell r="AZ298">
            <v>0.10261583807781577</v>
          </cell>
          <cell r="BA298">
            <v>0.10203237705794033</v>
          </cell>
          <cell r="BB298">
            <v>0.1018192329125444</v>
          </cell>
          <cell r="BC298">
            <v>0.10161648623566036</v>
          </cell>
          <cell r="BD298">
            <v>0.10161644220352173</v>
          </cell>
          <cell r="BE298">
            <v>0.10161644220352173</v>
          </cell>
          <cell r="BF298">
            <v>0.10161644220352173</v>
          </cell>
          <cell r="BG298">
            <v>0.10161644220352173</v>
          </cell>
          <cell r="BH298">
            <v>0.10161644220352173</v>
          </cell>
          <cell r="BI298">
            <v>0.10161644220352173</v>
          </cell>
          <cell r="BJ298">
            <v>0.10161644220352173</v>
          </cell>
        </row>
        <row r="299">
          <cell r="B299">
            <v>253</v>
          </cell>
          <cell r="C299" t="str">
            <v>Cartera Nómina</v>
          </cell>
          <cell r="P299">
            <v>6.0416871024903639E-2</v>
          </cell>
          <cell r="Q299">
            <v>6.321195502899081E-2</v>
          </cell>
          <cell r="R299">
            <v>6.3850323037741075E-2</v>
          </cell>
          <cell r="S299">
            <v>6.4507400237934137E-2</v>
          </cell>
          <cell r="T299">
            <v>6.4934523740745598E-2</v>
          </cell>
          <cell r="U299">
            <v>6.54278113517998E-2</v>
          </cell>
          <cell r="V299">
            <v>6.5820001821782492E-2</v>
          </cell>
          <cell r="W299">
            <v>6.6124715679985666E-2</v>
          </cell>
          <cell r="X299">
            <v>6.6543805020700411E-2</v>
          </cell>
          <cell r="Y299">
            <v>6.6879809689836908E-2</v>
          </cell>
          <cell r="Z299">
            <v>6.7178557468176039E-2</v>
          </cell>
          <cell r="AA299">
            <v>6.7680916277731429E-2</v>
          </cell>
          <cell r="AB299">
            <v>6.7994790504940811E-2</v>
          </cell>
          <cell r="AC299">
            <v>6.8317927957641397E-2</v>
          </cell>
          <cell r="AD299">
            <v>6.8545486735568303E-2</v>
          </cell>
          <cell r="AE299">
            <v>6.8568125689836432E-2</v>
          </cell>
          <cell r="AF299">
            <v>6.8702685054093382E-2</v>
          </cell>
          <cell r="AG299">
            <v>6.8728357635034668E-2</v>
          </cell>
          <cell r="AH299">
            <v>6.866039443367615E-2</v>
          </cell>
          <cell r="AI299">
            <v>6.8529686263354636E-2</v>
          </cell>
          <cell r="AJ299">
            <v>6.8334972568410271E-2</v>
          </cell>
          <cell r="AK299">
            <v>6.8131393036044388E-2</v>
          </cell>
          <cell r="AL299">
            <v>6.7840558511406746E-2</v>
          </cell>
          <cell r="AM299">
            <v>6.7327161441946171E-2</v>
          </cell>
          <cell r="AN299">
            <v>6.6934168092067078E-2</v>
          </cell>
          <cell r="AO299">
            <v>6.6460484819255039E-2</v>
          </cell>
          <cell r="AP299">
            <v>6.5941360811007585E-2</v>
          </cell>
          <cell r="AQ299">
            <v>6.5431914836260222E-2</v>
          </cell>
          <cell r="AR299">
            <v>6.4891810347192228E-2</v>
          </cell>
          <cell r="AS299">
            <v>6.4625643749209746E-2</v>
          </cell>
          <cell r="AT299">
            <v>6.4408726239384914E-2</v>
          </cell>
          <cell r="AU299">
            <v>6.4192038374286386E-2</v>
          </cell>
          <cell r="AV299">
            <v>6.3937407283430989E-2</v>
          </cell>
          <cell r="AW299">
            <v>6.3549891819815296E-2</v>
          </cell>
          <cell r="AX299">
            <v>6.3119991191349381E-2</v>
          </cell>
          <cell r="AY299">
            <v>6.2834276119763263E-2</v>
          </cell>
          <cell r="AZ299">
            <v>6.2330209367916854E-2</v>
          </cell>
          <cell r="BA299">
            <v>6.1847055615668826E-2</v>
          </cell>
          <cell r="BB299">
            <v>6.1488902372213237E-2</v>
          </cell>
          <cell r="BC299">
            <v>6.1202811879781556E-2</v>
          </cell>
          <cell r="BD299">
            <v>6.1202794313430786E-2</v>
          </cell>
          <cell r="BE299">
            <v>6.1202794313430786E-2</v>
          </cell>
          <cell r="BF299">
            <v>6.1202794313430786E-2</v>
          </cell>
          <cell r="BG299">
            <v>6.1202794313430786E-2</v>
          </cell>
          <cell r="BH299">
            <v>6.1202794313430786E-2</v>
          </cell>
          <cell r="BI299">
            <v>6.1202794313430786E-2</v>
          </cell>
          <cell r="BJ299">
            <v>6.1202794313430786E-2</v>
          </cell>
        </row>
        <row r="300">
          <cell r="B300">
            <v>254</v>
          </cell>
          <cell r="C300" t="str">
            <v>Cartera Automotriz</v>
          </cell>
          <cell r="P300">
            <v>2.8470938888175441E-2</v>
          </cell>
          <cell r="Q300">
            <v>2.9853312827114484E-2</v>
          </cell>
          <cell r="R300">
            <v>3.0269151279297843E-2</v>
          </cell>
          <cell r="S300">
            <v>3.0417475027071553E-2</v>
          </cell>
          <cell r="T300">
            <v>3.0731422980449202E-2</v>
          </cell>
          <cell r="U300">
            <v>3.1097456006331913E-2</v>
          </cell>
          <cell r="V300">
            <v>3.1472847112466958E-2</v>
          </cell>
          <cell r="W300">
            <v>3.1833777915918869E-2</v>
          </cell>
          <cell r="X300">
            <v>3.2224848158452897E-2</v>
          </cell>
          <cell r="Y300">
            <v>3.266393700890026E-2</v>
          </cell>
          <cell r="Z300">
            <v>3.2666674476981412E-2</v>
          </cell>
          <cell r="AA300">
            <v>3.2966578025424846E-2</v>
          </cell>
          <cell r="AB300">
            <v>3.2893563257258084E-2</v>
          </cell>
          <cell r="AC300">
            <v>3.2725796648371844E-2</v>
          </cell>
          <cell r="AD300">
            <v>3.2577741465190886E-2</v>
          </cell>
          <cell r="AE300">
            <v>3.2795975472614917E-2</v>
          </cell>
          <cell r="AF300">
            <v>3.29534038313547E-2</v>
          </cell>
          <cell r="AG300">
            <v>3.3189472019781001E-2</v>
          </cell>
          <cell r="AH300">
            <v>3.3540007681468594E-2</v>
          </cell>
          <cell r="AI300">
            <v>3.3820786761675194E-2</v>
          </cell>
          <cell r="AJ300">
            <v>3.4171312488797255E-2</v>
          </cell>
          <cell r="AK300">
            <v>3.4465350145837258E-2</v>
          </cell>
          <cell r="AL300">
            <v>3.4615996150916213E-2</v>
          </cell>
          <cell r="AM300">
            <v>3.4805403246026281E-2</v>
          </cell>
          <cell r="AN300">
            <v>3.4934131359468427E-2</v>
          </cell>
          <cell r="AO300">
            <v>3.5072640592760419E-2</v>
          </cell>
          <cell r="AP300">
            <v>3.5181157253370926E-2</v>
          </cell>
          <cell r="AQ300">
            <v>3.526553661868722E-2</v>
          </cell>
          <cell r="AR300">
            <v>3.5360655946973255E-2</v>
          </cell>
          <cell r="AS300">
            <v>3.5403116457479525E-2</v>
          </cell>
          <cell r="AT300">
            <v>3.5322237971885551E-2</v>
          </cell>
          <cell r="AU300">
            <v>3.5281769800112127E-2</v>
          </cell>
          <cell r="AV300">
            <v>3.5131160223490762E-2</v>
          </cell>
          <cell r="AW300">
            <v>3.4854391270225243E-2</v>
          </cell>
          <cell r="AX300">
            <v>3.4669675094796133E-2</v>
          </cell>
          <cell r="AY300">
            <v>3.4629236112489456E-2</v>
          </cell>
          <cell r="AZ300">
            <v>3.4625610518358822E-2</v>
          </cell>
          <cell r="BA300">
            <v>3.4834159648531142E-2</v>
          </cell>
          <cell r="BB300">
            <v>3.517390057057905E-2</v>
          </cell>
          <cell r="BC300">
            <v>3.5337810549140557E-2</v>
          </cell>
          <cell r="BD300">
            <v>3.533780574798584E-2</v>
          </cell>
          <cell r="BE300">
            <v>3.533780574798584E-2</v>
          </cell>
          <cell r="BF300">
            <v>3.533780574798584E-2</v>
          </cell>
          <cell r="BG300">
            <v>3.533780574798584E-2</v>
          </cell>
          <cell r="BH300">
            <v>3.533780574798584E-2</v>
          </cell>
          <cell r="BI300">
            <v>3.533780574798584E-2</v>
          </cell>
          <cell r="BJ300">
            <v>3.533780574798584E-2</v>
          </cell>
        </row>
        <row r="301">
          <cell r="B301">
            <v>255</v>
          </cell>
          <cell r="C301" t="str">
            <v>Cartera Consumo Otros</v>
          </cell>
          <cell r="P301">
            <v>-0.25</v>
          </cell>
          <cell r="Q301">
            <v>-0.21505376344086022</v>
          </cell>
          <cell r="R301">
            <v>-0.21505376344086022</v>
          </cell>
          <cell r="S301">
            <v>-0.21505376344086022</v>
          </cell>
          <cell r="T301">
            <v>-0.24193548387096775</v>
          </cell>
          <cell r="U301">
            <v>9.2165898617511521E-3</v>
          </cell>
          <cell r="V301">
            <v>9.2165898617511521E-3</v>
          </cell>
          <cell r="W301">
            <v>1.075268817204301E-2</v>
          </cell>
          <cell r="X301">
            <v>1.075268817204301E-2</v>
          </cell>
          <cell r="Y301">
            <v>1.075268817204301E-2</v>
          </cell>
          <cell r="Z301">
            <v>1.075268817204301E-2</v>
          </cell>
          <cell r="AA301">
            <v>1.075268817204301E-2</v>
          </cell>
          <cell r="AB301">
            <v>9.2165898617511521E-3</v>
          </cell>
          <cell r="AC301">
            <v>0.2857142857142857</v>
          </cell>
          <cell r="AD301">
            <v>0.2857142857142857</v>
          </cell>
          <cell r="AE301">
            <v>0.29464285714285715</v>
          </cell>
          <cell r="AF301">
            <v>0.2578125</v>
          </cell>
          <cell r="AG301">
            <v>0.2578125</v>
          </cell>
          <cell r="AH301">
            <v>0.265625</v>
          </cell>
          <cell r="AI301">
            <v>0.265625</v>
          </cell>
          <cell r="AJ301">
            <v>0.22916666666666666</v>
          </cell>
          <cell r="AK301">
            <v>0.22916666666666666</v>
          </cell>
          <cell r="AL301">
            <v>0.20624999999999999</v>
          </cell>
          <cell r="AM301">
            <v>0.20624999999999999</v>
          </cell>
          <cell r="AN301">
            <v>0.2</v>
          </cell>
          <cell r="AO301">
            <v>-6.2500000000000003E-3</v>
          </cell>
          <cell r="AP301">
            <v>-6.9444444444444441E-3</v>
          </cell>
          <cell r="AQ301">
            <v>-1.5625E-2</v>
          </cell>
          <cell r="AR301">
            <v>-1.5625E-2</v>
          </cell>
          <cell r="AS301">
            <v>-1.5625E-2</v>
          </cell>
          <cell r="AT301">
            <v>-2.6785714285714284E-2</v>
          </cell>
          <cell r="AU301">
            <v>-2.6785714285714284E-2</v>
          </cell>
          <cell r="AV301">
            <v>-2.0833333333333332E-2</v>
          </cell>
          <cell r="AW301">
            <v>-2.5000000000000001E-2</v>
          </cell>
          <cell r="AX301">
            <v>-3.125E-2</v>
          </cell>
          <cell r="AY301">
            <v>-4.1666666666666664E-2</v>
          </cell>
          <cell r="AZ301">
            <v>-3.125E-2</v>
          </cell>
          <cell r="BA301">
            <v>0</v>
          </cell>
          <cell r="BB301">
            <v>0</v>
          </cell>
          <cell r="BC301">
            <v>0</v>
          </cell>
          <cell r="BD301">
            <v>0</v>
          </cell>
          <cell r="BE301">
            <v>0</v>
          </cell>
          <cell r="BF301">
            <v>0</v>
          </cell>
          <cell r="BG301">
            <v>0</v>
          </cell>
          <cell r="BH301">
            <v>0</v>
          </cell>
          <cell r="BI301">
            <v>0</v>
          </cell>
          <cell r="BJ301">
            <v>0</v>
          </cell>
        </row>
        <row r="302">
          <cell r="B302">
            <v>256</v>
          </cell>
          <cell r="C302" t="str">
            <v>Cartera Vivienda</v>
          </cell>
          <cell r="P302">
            <v>2.6406136096176123E-2</v>
          </cell>
          <cell r="Q302">
            <v>2.5673657597091129E-2</v>
          </cell>
          <cell r="R302">
            <v>2.542270659874267E-2</v>
          </cell>
          <cell r="S302">
            <v>2.5275983950651375E-2</v>
          </cell>
          <cell r="T302">
            <v>2.5091715042929934E-2</v>
          </cell>
          <cell r="U302">
            <v>2.5272504213748909E-2</v>
          </cell>
          <cell r="V302">
            <v>2.5412615409059747E-2</v>
          </cell>
          <cell r="W302">
            <v>2.5464515823836614E-2</v>
          </cell>
          <cell r="X302">
            <v>2.5628045314947931E-2</v>
          </cell>
          <cell r="Y302">
            <v>2.5191214595809582E-2</v>
          </cell>
          <cell r="Z302">
            <v>2.4750059343748926E-2</v>
          </cell>
          <cell r="AA302">
            <v>2.4795310711257155E-2</v>
          </cell>
          <cell r="AB302">
            <v>2.491127619665974E-2</v>
          </cell>
          <cell r="AC302">
            <v>2.5042329761571943E-2</v>
          </cell>
          <cell r="AD302">
            <v>2.5195265012913932E-2</v>
          </cell>
          <cell r="AE302">
            <v>2.5288789049010194E-2</v>
          </cell>
          <cell r="AF302">
            <v>2.5301199152778221E-2</v>
          </cell>
          <cell r="AG302">
            <v>2.5386765323444766E-2</v>
          </cell>
          <cell r="AH302">
            <v>2.5421866263611561E-2</v>
          </cell>
          <cell r="AI302">
            <v>2.547521297251128E-2</v>
          </cell>
          <cell r="AJ302">
            <v>2.5468516492497664E-2</v>
          </cell>
          <cell r="AK302">
            <v>2.5750067083717926E-2</v>
          </cell>
          <cell r="AL302">
            <v>2.6077452138994248E-2</v>
          </cell>
          <cell r="AM302">
            <v>2.6336833763851247E-2</v>
          </cell>
          <cell r="AN302">
            <v>2.6510657087177595E-2</v>
          </cell>
          <cell r="AO302">
            <v>2.6686561231350006E-2</v>
          </cell>
          <cell r="AP302">
            <v>2.6754202000396372E-2</v>
          </cell>
          <cell r="AQ302">
            <v>2.6858261438373224E-2</v>
          </cell>
          <cell r="AR302">
            <v>2.7026512374876532E-2</v>
          </cell>
          <cell r="AS302">
            <v>2.7121143479146279E-2</v>
          </cell>
          <cell r="AT302">
            <v>2.7039949522446049E-2</v>
          </cell>
          <cell r="AU302">
            <v>2.682167820921183E-2</v>
          </cell>
          <cell r="AV302">
            <v>2.6649184581308542E-2</v>
          </cell>
          <cell r="AW302">
            <v>2.6339684653327856E-2</v>
          </cell>
          <cell r="AX302">
            <v>2.620102413682179E-2</v>
          </cell>
          <cell r="AY302">
            <v>2.6146810488678923E-2</v>
          </cell>
          <cell r="AZ302">
            <v>2.588673459516324E-2</v>
          </cell>
          <cell r="BA302">
            <v>2.636024858662225E-2</v>
          </cell>
          <cell r="BB302">
            <v>2.6916146643999973E-2</v>
          </cell>
          <cell r="BC302">
            <v>2.8079143270532157E-2</v>
          </cell>
          <cell r="BD302">
            <v>2.8079137206077576E-2</v>
          </cell>
          <cell r="BE302">
            <v>2.8079137206077576E-2</v>
          </cell>
          <cell r="BF302">
            <v>2.8079137206077576E-2</v>
          </cell>
          <cell r="BG302">
            <v>2.8079137206077576E-2</v>
          </cell>
          <cell r="BH302">
            <v>2.8079137206077576E-2</v>
          </cell>
          <cell r="BI302">
            <v>2.8079137206077576E-2</v>
          </cell>
          <cell r="BJ302">
            <v>2.8079137206077576E-2</v>
          </cell>
        </row>
        <row r="303">
          <cell r="B303">
            <v>257</v>
          </cell>
          <cell r="C303" t="str">
            <v>Media y Residencial</v>
          </cell>
          <cell r="P303">
            <v>2.5188218908833531E-2</v>
          </cell>
          <cell r="Q303">
            <v>2.4564548268983171E-2</v>
          </cell>
          <cell r="R303">
            <v>2.4456758095648231E-2</v>
          </cell>
          <cell r="S303">
            <v>2.4459691236700516E-2</v>
          </cell>
          <cell r="T303">
            <v>2.441639206889935E-2</v>
          </cell>
          <cell r="U303">
            <v>2.4608133800677764E-2</v>
          </cell>
          <cell r="V303">
            <v>2.4764384046112697E-2</v>
          </cell>
          <cell r="W303">
            <v>2.4833928322911401E-2</v>
          </cell>
          <cell r="X303">
            <v>2.5004225421838607E-2</v>
          </cell>
          <cell r="Y303">
            <v>2.4587294907023344E-2</v>
          </cell>
          <cell r="Z303">
            <v>2.4167063577981956E-2</v>
          </cell>
          <cell r="AA303">
            <v>2.4199680082809219E-2</v>
          </cell>
          <cell r="AB303">
            <v>2.4316428019080457E-2</v>
          </cell>
          <cell r="AC303">
            <v>2.4442774997237428E-2</v>
          </cell>
          <cell r="AD303">
            <v>2.4594508959367736E-2</v>
          </cell>
          <cell r="AE303">
            <v>2.4687967349100465E-2</v>
          </cell>
          <cell r="AF303">
            <v>2.4701635488857589E-2</v>
          </cell>
          <cell r="AG303">
            <v>2.4797884026420355E-2</v>
          </cell>
          <cell r="AH303">
            <v>2.4844488711050605E-2</v>
          </cell>
          <cell r="AI303">
            <v>2.4912589386146444E-2</v>
          </cell>
          <cell r="AJ303">
            <v>2.4926450385497182E-2</v>
          </cell>
          <cell r="AK303">
            <v>2.5205064011909206E-2</v>
          </cell>
          <cell r="AL303">
            <v>2.5525288917064275E-2</v>
          </cell>
          <cell r="AM303">
            <v>2.5792114611785433E-2</v>
          </cell>
          <cell r="AN303">
            <v>2.5965982454678821E-2</v>
          </cell>
          <cell r="AO303">
            <v>2.6146616396158048E-2</v>
          </cell>
          <cell r="AP303">
            <v>2.6216413508851583E-2</v>
          </cell>
          <cell r="AQ303">
            <v>2.6324372997186613E-2</v>
          </cell>
          <cell r="AR303">
            <v>2.6507257591816824E-2</v>
          </cell>
          <cell r="AS303">
            <v>2.6603885977273908E-2</v>
          </cell>
          <cell r="AT303">
            <v>2.6528187146208509E-2</v>
          </cell>
          <cell r="AU303">
            <v>2.6310372827676391E-2</v>
          </cell>
          <cell r="AV303">
            <v>2.6139610716016976E-2</v>
          </cell>
          <cell r="AW303">
            <v>2.5838427337243626E-2</v>
          </cell>
          <cell r="AX303">
            <v>2.5707617097682656E-2</v>
          </cell>
          <cell r="AY303">
            <v>2.5645435768357573E-2</v>
          </cell>
          <cell r="AZ303">
            <v>2.5393013582074863E-2</v>
          </cell>
          <cell r="BA303">
            <v>2.588645426478749E-2</v>
          </cell>
          <cell r="BB303">
            <v>2.6470933423775472E-2</v>
          </cell>
          <cell r="BC303">
            <v>2.7666005309876937E-2</v>
          </cell>
          <cell r="BD303">
            <v>2.7666002511978149E-2</v>
          </cell>
          <cell r="BE303">
            <v>2.7666002511978149E-2</v>
          </cell>
          <cell r="BF303">
            <v>2.7666002511978149E-2</v>
          </cell>
          <cell r="BG303">
            <v>2.7666002511978149E-2</v>
          </cell>
          <cell r="BH303">
            <v>2.7666002511978149E-2</v>
          </cell>
          <cell r="BI303">
            <v>2.7666002511978149E-2</v>
          </cell>
          <cell r="BJ303">
            <v>2.7666002511978149E-2</v>
          </cell>
        </row>
        <row r="304">
          <cell r="B304">
            <v>258</v>
          </cell>
          <cell r="C304" t="str">
            <v>De Interés Social</v>
          </cell>
          <cell r="P304">
            <v>3.2780357353093412E-2</v>
          </cell>
          <cell r="Q304">
            <v>3.1571129601728913E-2</v>
          </cell>
          <cell r="R304">
            <v>3.0664077136861794E-2</v>
          </cell>
          <cell r="S304">
            <v>2.9815050579159133E-2</v>
          </cell>
          <cell r="T304">
            <v>2.8974419183985994E-2</v>
          </cell>
          <cell r="U304">
            <v>2.9171553526518942E-2</v>
          </cell>
          <cell r="V304">
            <v>2.9304798879704174E-2</v>
          </cell>
          <cell r="W304">
            <v>2.9340523830824704E-2</v>
          </cell>
          <cell r="X304">
            <v>2.955243415857137E-2</v>
          </cell>
          <cell r="Y304">
            <v>2.9064517263584087E-2</v>
          </cell>
          <cell r="Z304">
            <v>2.8553574616321659E-2</v>
          </cell>
          <cell r="AA304">
            <v>2.8730550152235055E-2</v>
          </cell>
          <cell r="AB304">
            <v>2.8894556238943034E-2</v>
          </cell>
          <cell r="AC304">
            <v>2.9114041328663787E-2</v>
          </cell>
          <cell r="AD304">
            <v>2.9328295871230051E-2</v>
          </cell>
          <cell r="AE304">
            <v>2.9474387593379028E-2</v>
          </cell>
          <cell r="AF304">
            <v>2.9539176637827926E-2</v>
          </cell>
          <cell r="AG304">
            <v>2.9605210202656888E-2</v>
          </cell>
          <cell r="AH304">
            <v>2.9617806309892507E-2</v>
          </cell>
          <cell r="AI304">
            <v>2.9620735565778596E-2</v>
          </cell>
          <cell r="AJ304">
            <v>2.952462895158367E-2</v>
          </cell>
          <cell r="AK304">
            <v>2.9878943204847516E-2</v>
          </cell>
          <cell r="AL304">
            <v>3.0308372392905961E-2</v>
          </cell>
          <cell r="AM304">
            <v>3.0557734224833853E-2</v>
          </cell>
          <cell r="AN304">
            <v>3.0782902307888865E-2</v>
          </cell>
          <cell r="AO304">
            <v>3.0987133454149357E-2</v>
          </cell>
          <cell r="AP304">
            <v>3.1101295596097242E-2</v>
          </cell>
          <cell r="AQ304">
            <v>3.1233190134420181E-2</v>
          </cell>
          <cell r="AR304">
            <v>3.1340433752194731E-2</v>
          </cell>
          <cell r="AS304">
            <v>3.1453068864775988E-2</v>
          </cell>
          <cell r="AT304">
            <v>3.1362601100038801E-2</v>
          </cell>
          <cell r="AU304">
            <v>3.1174248675898179E-2</v>
          </cell>
          <cell r="AV304">
            <v>3.1021750080101336E-2</v>
          </cell>
          <cell r="AW304">
            <v>3.0676249019054053E-2</v>
          </cell>
          <cell r="AX304">
            <v>3.0504699984704675E-2</v>
          </cell>
          <cell r="AY304">
            <v>3.0544030171390534E-2</v>
          </cell>
          <cell r="AZ304">
            <v>3.0267611064026083E-2</v>
          </cell>
          <cell r="BA304">
            <v>3.0599966975092374E-2</v>
          </cell>
          <cell r="BB304">
            <v>3.0934893211430621E-2</v>
          </cell>
          <cell r="BC304">
            <v>3.1843061265927404E-2</v>
          </cell>
          <cell r="BD304">
            <v>3.1843036413192749E-2</v>
          </cell>
          <cell r="BE304">
            <v>3.1843036413192749E-2</v>
          </cell>
          <cell r="BF304">
            <v>3.1843036413192749E-2</v>
          </cell>
          <cell r="BG304">
            <v>3.1843036413192749E-2</v>
          </cell>
          <cell r="BH304">
            <v>3.1843036413192749E-2</v>
          </cell>
          <cell r="BI304">
            <v>3.1843036413192749E-2</v>
          </cell>
          <cell r="BJ304">
            <v>3.1843036413192749E-2</v>
          </cell>
        </row>
        <row r="306">
          <cell r="B306" t="str">
            <v>Liquidez (%)</v>
          </cell>
        </row>
        <row r="307">
          <cell r="B307">
            <v>259</v>
          </cell>
          <cell r="C307" t="str">
            <v>Disponibilidades/Captación total (CP)</v>
          </cell>
          <cell r="P307">
            <v>0.16877764263505335</v>
          </cell>
          <cell r="Q307">
            <v>0.16936939226715567</v>
          </cell>
          <cell r="R307">
            <v>0.17221926497763487</v>
          </cell>
          <cell r="S307">
            <v>0.16769141435060228</v>
          </cell>
          <cell r="T307">
            <v>0.16920577297439418</v>
          </cell>
          <cell r="U307">
            <v>0.16647635981120712</v>
          </cell>
          <cell r="V307">
            <v>0.16236825857633178</v>
          </cell>
          <cell r="W307">
            <v>0.16237756323501304</v>
          </cell>
          <cell r="X307">
            <v>0.16448500082097819</v>
          </cell>
          <cell r="Y307">
            <v>0.16334940519917193</v>
          </cell>
          <cell r="Z307">
            <v>0.15993627805085206</v>
          </cell>
          <cell r="AA307">
            <v>0.16005070528501755</v>
          </cell>
          <cell r="AB307">
            <v>0.159516321127007</v>
          </cell>
          <cell r="AC307">
            <v>0.16155233948471134</v>
          </cell>
          <cell r="AD307">
            <v>0.15917726535693802</v>
          </cell>
          <cell r="AE307">
            <v>0.15521153393225112</v>
          </cell>
          <cell r="AF307">
            <v>0.15417320792888231</v>
          </cell>
          <cell r="AG307">
            <v>0.15499463751513229</v>
          </cell>
          <cell r="AH307">
            <v>0.1511127015690005</v>
          </cell>
          <cell r="AI307">
            <v>0.15166244177233748</v>
          </cell>
          <cell r="AJ307">
            <v>0.15033179367848357</v>
          </cell>
          <cell r="AK307">
            <v>0.15150635331626414</v>
          </cell>
          <cell r="AL307">
            <v>0.15175043387093609</v>
          </cell>
          <cell r="AM307">
            <v>0.15158752519239491</v>
          </cell>
          <cell r="AN307">
            <v>0.1531405781661643</v>
          </cell>
          <cell r="AO307">
            <v>0.15229279982686117</v>
          </cell>
          <cell r="AP307">
            <v>0.15449247627372298</v>
          </cell>
          <cell r="AQ307">
            <v>0.15684561943181222</v>
          </cell>
          <cell r="AR307">
            <v>0.15606363119836153</v>
          </cell>
          <cell r="AS307">
            <v>0.1581944939508633</v>
          </cell>
          <cell r="AT307">
            <v>0.16258251387022341</v>
          </cell>
          <cell r="AU307">
            <v>0.16506097261791672</v>
          </cell>
          <cell r="AV307">
            <v>0.16593003949741761</v>
          </cell>
          <cell r="AW307">
            <v>0.16762913744913496</v>
          </cell>
          <cell r="AX307">
            <v>0.1705477700833101</v>
          </cell>
          <cell r="AY307">
            <v>0.17062839783595563</v>
          </cell>
          <cell r="AZ307">
            <v>0.16812670895814955</v>
          </cell>
          <cell r="BA307">
            <v>0.16644549751154</v>
          </cell>
          <cell r="BB307">
            <v>0.15692575748590304</v>
          </cell>
          <cell r="BC307">
            <v>0.15891632400881353</v>
          </cell>
          <cell r="BD307">
            <v>0.15891623497009277</v>
          </cell>
          <cell r="BE307">
            <v>0.15891623497009277</v>
          </cell>
          <cell r="BF307">
            <v>0.15891623497009277</v>
          </cell>
          <cell r="BG307">
            <v>0.15891623497009277</v>
          </cell>
          <cell r="BH307">
            <v>0.15891623497009277</v>
          </cell>
          <cell r="BI307">
            <v>0.15891623497009277</v>
          </cell>
          <cell r="BJ307">
            <v>0.15891623497009277</v>
          </cell>
        </row>
        <row r="308">
          <cell r="B308">
            <v>260</v>
          </cell>
          <cell r="C308" t="str">
            <v>Disponibilidades/Total de depósitos (D)</v>
          </cell>
          <cell r="P308">
            <v>0.19149422223895129</v>
          </cell>
          <cell r="Q308">
            <v>0.19235199219846313</v>
          </cell>
          <cell r="R308">
            <v>0.19553218648851087</v>
          </cell>
          <cell r="S308">
            <v>0.19023125540901675</v>
          </cell>
          <cell r="T308">
            <v>0.19180549509931566</v>
          </cell>
          <cell r="U308">
            <v>0.18858919360959003</v>
          </cell>
          <cell r="V308">
            <v>0.18383108754171837</v>
          </cell>
          <cell r="W308">
            <v>0.18360127429008788</v>
          </cell>
          <cell r="X308">
            <v>0.18586104972281062</v>
          </cell>
          <cell r="Y308">
            <v>0.18475944357745336</v>
          </cell>
          <cell r="Z308">
            <v>0.18091236009991196</v>
          </cell>
          <cell r="AA308">
            <v>0.1811493112622152</v>
          </cell>
          <cell r="AB308">
            <v>0.18021398294243215</v>
          </cell>
          <cell r="AC308">
            <v>0.18227830091850303</v>
          </cell>
          <cell r="AD308">
            <v>0.1793074446882276</v>
          </cell>
          <cell r="AE308">
            <v>0.17481878947199481</v>
          </cell>
          <cell r="AF308">
            <v>0.17293135293617815</v>
          </cell>
          <cell r="AG308">
            <v>0.17374453996229353</v>
          </cell>
          <cell r="AH308">
            <v>0.16966395303794898</v>
          </cell>
          <cell r="AI308">
            <v>0.17028536669978747</v>
          </cell>
          <cell r="AJ308">
            <v>0.16851423050463654</v>
          </cell>
          <cell r="AK308">
            <v>0.16949826691380462</v>
          </cell>
          <cell r="AL308">
            <v>0.1696434866343893</v>
          </cell>
          <cell r="AM308">
            <v>0.16948554139630734</v>
          </cell>
          <cell r="AN308">
            <v>0.17185303086332696</v>
          </cell>
          <cell r="AO308">
            <v>0.17104088064529141</v>
          </cell>
          <cell r="AP308">
            <v>0.17396659863322839</v>
          </cell>
          <cell r="AQ308">
            <v>0.17715141231890316</v>
          </cell>
          <cell r="AR308">
            <v>0.17669136892527826</v>
          </cell>
          <cell r="AS308">
            <v>0.17941894470082398</v>
          </cell>
          <cell r="AT308">
            <v>0.18428021314170268</v>
          </cell>
          <cell r="AU308">
            <v>0.1871894038463412</v>
          </cell>
          <cell r="AV308">
            <v>0.18869844953105283</v>
          </cell>
          <cell r="AW308">
            <v>0.19123485710019184</v>
          </cell>
          <cell r="AX308">
            <v>0.19528086748747428</v>
          </cell>
          <cell r="AY308">
            <v>0.19577218018142212</v>
          </cell>
          <cell r="AZ308">
            <v>0.19247681617285672</v>
          </cell>
          <cell r="BA308">
            <v>0.19164498627671303</v>
          </cell>
          <cell r="BB308">
            <v>0.18134393244490782</v>
          </cell>
          <cell r="BC308">
            <v>0.18346398902547317</v>
          </cell>
          <cell r="BD308">
            <v>0.1834639310836792</v>
          </cell>
          <cell r="BE308">
            <v>0.1834639310836792</v>
          </cell>
          <cell r="BF308">
            <v>0.1834639310836792</v>
          </cell>
          <cell r="BG308">
            <v>0.1834639310836792</v>
          </cell>
          <cell r="BH308">
            <v>0.1834639310836792</v>
          </cell>
          <cell r="BI308">
            <v>0.1834639310836792</v>
          </cell>
          <cell r="BJ308">
            <v>0.1834639310836792</v>
          </cell>
        </row>
        <row r="309">
          <cell r="B309">
            <v>261</v>
          </cell>
          <cell r="C309" t="str">
            <v>Disponibilidades/Obligaciones (O)</v>
          </cell>
          <cell r="P309">
            <v>1.9177965996734303</v>
          </cell>
          <cell r="Q309">
            <v>1.8817599910478362</v>
          </cell>
          <cell r="R309">
            <v>1.9338077237653148</v>
          </cell>
          <cell r="S309">
            <v>1.8762842967982294</v>
          </cell>
          <cell r="T309">
            <v>1.9132456491222836</v>
          </cell>
          <cell r="U309">
            <v>1.9067957324209208</v>
          </cell>
          <cell r="V309">
            <v>1.8464989932423901</v>
          </cell>
          <cell r="W309">
            <v>1.8352957017278715</v>
          </cell>
          <cell r="X309">
            <v>1.8468906349845913</v>
          </cell>
          <cell r="Y309">
            <v>1.8129408049535385</v>
          </cell>
          <cell r="Z309">
            <v>1.7636900731473852</v>
          </cell>
          <cell r="AA309">
            <v>1.7576165604446057</v>
          </cell>
          <cell r="AB309">
            <v>1.7302471125166683</v>
          </cell>
          <cell r="AC309">
            <v>1.7349064959718463</v>
          </cell>
          <cell r="AD309">
            <v>1.6905303476239431</v>
          </cell>
          <cell r="AE309">
            <v>1.6457449020880361</v>
          </cell>
          <cell r="AF309">
            <v>1.5950635414723464</v>
          </cell>
          <cell r="AG309">
            <v>1.5680870504224964</v>
          </cell>
          <cell r="AH309">
            <v>1.5274909897969915</v>
          </cell>
          <cell r="AI309">
            <v>1.5323474288049832</v>
          </cell>
          <cell r="AJ309">
            <v>1.5243511637491283</v>
          </cell>
          <cell r="AK309">
            <v>1.554933141795722</v>
          </cell>
          <cell r="AL309">
            <v>1.5750837813023979</v>
          </cell>
          <cell r="AM309">
            <v>1.5925457037449433</v>
          </cell>
          <cell r="AN309">
            <v>1.6318818378219238</v>
          </cell>
          <cell r="AO309">
            <v>1.6413314672736046</v>
          </cell>
          <cell r="AP309">
            <v>1.6883700494491254</v>
          </cell>
          <cell r="AQ309">
            <v>1.7320414166062437</v>
          </cell>
          <cell r="AR309">
            <v>1.7528767932004612</v>
          </cell>
          <cell r="AS309">
            <v>1.7880967871569289</v>
          </cell>
          <cell r="AT309">
            <v>1.8463099940324166</v>
          </cell>
          <cell r="AU309">
            <v>1.889667055361528</v>
          </cell>
          <cell r="AV309">
            <v>1.9206764272999746</v>
          </cell>
          <cell r="AW309">
            <v>1.952548071083928</v>
          </cell>
          <cell r="AX309">
            <v>1.9974797978923959</v>
          </cell>
          <cell r="AY309">
            <v>2.0051302884356548</v>
          </cell>
          <cell r="AZ309">
            <v>1.9909190837740494</v>
          </cell>
          <cell r="BA309">
            <v>2.0093056252432242</v>
          </cell>
          <cell r="BB309">
            <v>1.9287077211321622</v>
          </cell>
          <cell r="BC309">
            <v>1.9817221497220909</v>
          </cell>
          <cell r="BD309">
            <v>1.9817218780517578</v>
          </cell>
          <cell r="BE309">
            <v>1.9817218780517578</v>
          </cell>
          <cell r="BF309">
            <v>1.9817218780517578</v>
          </cell>
          <cell r="BG309">
            <v>1.9817218780517578</v>
          </cell>
          <cell r="BH309">
            <v>1.9817218780517578</v>
          </cell>
          <cell r="BI309">
            <v>1.9817218780517578</v>
          </cell>
          <cell r="BJ309">
            <v>1.9817218780517578</v>
          </cell>
        </row>
        <row r="310">
          <cell r="B310">
            <v>262</v>
          </cell>
          <cell r="C310" t="str">
            <v>Disponibilidades/CP+O</v>
          </cell>
          <cell r="P310">
            <v>0.15504629634079165</v>
          </cell>
          <cell r="Q310">
            <v>0.15536205997357294</v>
          </cell>
          <cell r="R310">
            <v>0.15812721208657773</v>
          </cell>
          <cell r="S310">
            <v>0.15392372822125736</v>
          </cell>
          <cell r="T310">
            <v>0.15542778880169308</v>
          </cell>
          <cell r="U310">
            <v>0.15305382466642925</v>
          </cell>
          <cell r="V310">
            <v>0.14918371963687485</v>
          </cell>
          <cell r="W310">
            <v>0.14911312217261641</v>
          </cell>
          <cell r="X310">
            <v>0.15095544465461633</v>
          </cell>
          <cell r="Y310">
            <v>0.14974904114807744</v>
          </cell>
          <cell r="Z310">
            <v>0.14652787894143934</v>
          </cell>
          <cell r="AA310">
            <v>0.1465765510727976</v>
          </cell>
          <cell r="AB310">
            <v>0.14592647460305694</v>
          </cell>
          <cell r="AC310">
            <v>0.14765884870723142</v>
          </cell>
          <cell r="AD310">
            <v>0.14534956820905573</v>
          </cell>
          <cell r="AE310">
            <v>0.14170577173869553</v>
          </cell>
          <cell r="AF310">
            <v>0.14050534650141058</v>
          </cell>
          <cell r="AG310">
            <v>0.14104151537774393</v>
          </cell>
          <cell r="AH310">
            <v>0.13749837049405225</v>
          </cell>
          <cell r="AI310">
            <v>0.13799328462268654</v>
          </cell>
          <cell r="AJ310">
            <v>0.13682609328987397</v>
          </cell>
          <cell r="AK310">
            <v>0.13804257294578595</v>
          </cell>
          <cell r="AL310">
            <v>0.13839882063917597</v>
          </cell>
          <cell r="AM310">
            <v>0.13838730138918928</v>
          </cell>
          <cell r="AN310">
            <v>0.13997619614007736</v>
          </cell>
          <cell r="AO310">
            <v>0.13934009325071736</v>
          </cell>
          <cell r="AP310">
            <v>0.14151772010884126</v>
          </cell>
          <cell r="AQ310">
            <v>0.14379060613089314</v>
          </cell>
          <cell r="AR310">
            <v>0.14326780836806544</v>
          </cell>
          <cell r="AS310">
            <v>0.14530278989206175</v>
          </cell>
          <cell r="AT310">
            <v>0.14939141185936422</v>
          </cell>
          <cell r="AU310">
            <v>0.15177378802678157</v>
          </cell>
          <cell r="AV310">
            <v>0.1527182372435204</v>
          </cell>
          <cell r="AW310">
            <v>0.15436055656149125</v>
          </cell>
          <cell r="AX310">
            <v>0.15711670372852404</v>
          </cell>
          <cell r="AY310">
            <v>0.15723015423459752</v>
          </cell>
          <cell r="AZ310">
            <v>0.15501630182331694</v>
          </cell>
          <cell r="BA310">
            <v>0.15370479439487342</v>
          </cell>
          <cell r="BB310">
            <v>0.1451162468139654</v>
          </cell>
          <cell r="BC310">
            <v>0.14711872327128289</v>
          </cell>
          <cell r="BD310">
            <v>0.14711868762969971</v>
          </cell>
          <cell r="BE310">
            <v>0.14711868762969971</v>
          </cell>
          <cell r="BF310">
            <v>0.14711868762969971</v>
          </cell>
          <cell r="BG310">
            <v>0.14711868762969971</v>
          </cell>
          <cell r="BH310">
            <v>0.14711868762969971</v>
          </cell>
          <cell r="BI310">
            <v>0.14711868762969971</v>
          </cell>
          <cell r="BJ310">
            <v>0.14711868762969971</v>
          </cell>
        </row>
        <row r="311">
          <cell r="B311">
            <v>263</v>
          </cell>
          <cell r="C311" t="str">
            <v>Disponibilidades + inv. valores y depósitos/CP</v>
          </cell>
          <cell r="P311">
            <v>0.65456635039121169</v>
          </cell>
          <cell r="Q311">
            <v>0.65626510034857932</v>
          </cell>
          <cell r="R311">
            <v>0.65968156121186483</v>
          </cell>
          <cell r="S311">
            <v>0.65820148930304145</v>
          </cell>
          <cell r="T311">
            <v>0.66191127962928953</v>
          </cell>
          <cell r="U311">
            <v>0.65905174327006122</v>
          </cell>
          <cell r="V311">
            <v>0.66147635188529386</v>
          </cell>
          <cell r="W311">
            <v>0.66541724888627585</v>
          </cell>
          <cell r="X311">
            <v>0.67543747171138835</v>
          </cell>
          <cell r="Y311">
            <v>0.68410247465074248</v>
          </cell>
          <cell r="Z311">
            <v>0.68532553271013852</v>
          </cell>
          <cell r="AA311">
            <v>0.68550144954868319</v>
          </cell>
          <cell r="AB311">
            <v>0.68767323056700225</v>
          </cell>
          <cell r="AC311">
            <v>0.68858919899878368</v>
          </cell>
          <cell r="AD311">
            <v>0.68067436591961739</v>
          </cell>
          <cell r="AE311">
            <v>0.67126476562621107</v>
          </cell>
          <cell r="AF311">
            <v>0.66654085514398875</v>
          </cell>
          <cell r="AG311">
            <v>0.66406753243866667</v>
          </cell>
          <cell r="AH311">
            <v>0.65769700754325156</v>
          </cell>
          <cell r="AI311">
            <v>0.65526911904320018</v>
          </cell>
          <cell r="AJ311">
            <v>0.64952491973818527</v>
          </cell>
          <cell r="AK311">
            <v>0.6454858833354874</v>
          </cell>
          <cell r="AL311">
            <v>0.64302416318961086</v>
          </cell>
          <cell r="AM311">
            <v>0.64455773697507135</v>
          </cell>
          <cell r="AN311">
            <v>0.64592267861079466</v>
          </cell>
          <cell r="AO311">
            <v>0.65052871074672325</v>
          </cell>
          <cell r="AP311">
            <v>0.66551001509509167</v>
          </cell>
          <cell r="AQ311">
            <v>0.68175290517791953</v>
          </cell>
          <cell r="AR311">
            <v>0.69087568278351963</v>
          </cell>
          <cell r="AS311">
            <v>0.69900039846806139</v>
          </cell>
          <cell r="AT311">
            <v>0.70498396268544772</v>
          </cell>
          <cell r="AU311">
            <v>0.71135053565148831</v>
          </cell>
          <cell r="AV311">
            <v>0.71781695752676167</v>
          </cell>
          <cell r="AW311">
            <v>0.72331028553689369</v>
          </cell>
          <cell r="AX311">
            <v>0.73055924295994512</v>
          </cell>
          <cell r="AY311">
            <v>0.73817014789391533</v>
          </cell>
          <cell r="AZ311">
            <v>0.75092153146409979</v>
          </cell>
          <cell r="BA311">
            <v>0.7638887486524415</v>
          </cell>
          <cell r="BB311">
            <v>0.76236380847143392</v>
          </cell>
          <cell r="BC311">
            <v>0.7340331685846625</v>
          </cell>
          <cell r="BD311">
            <v>0.73403310775756836</v>
          </cell>
          <cell r="BE311">
            <v>0.73403310775756836</v>
          </cell>
          <cell r="BF311">
            <v>0.73403310775756836</v>
          </cell>
          <cell r="BG311">
            <v>0.73403310775756836</v>
          </cell>
          <cell r="BH311">
            <v>0.73403310775756836</v>
          </cell>
          <cell r="BI311">
            <v>0.73403310775756836</v>
          </cell>
          <cell r="BJ311">
            <v>0.73403310775756836</v>
          </cell>
        </row>
        <row r="313">
          <cell r="B313" t="str">
            <v>Productividad/Operativos (MDP)</v>
          </cell>
        </row>
        <row r="314">
          <cell r="B314">
            <v>264</v>
          </cell>
          <cell r="C314" t="str">
            <v>Activos Totales/Empleados</v>
          </cell>
          <cell r="P314">
            <v>42.583339990854526</v>
          </cell>
          <cell r="Q314">
            <v>42.629657279233292</v>
          </cell>
          <cell r="R314">
            <v>42.849129687365284</v>
          </cell>
          <cell r="S314">
            <v>42.949768331214692</v>
          </cell>
          <cell r="T314">
            <v>43.206334351574469</v>
          </cell>
          <cell r="U314">
            <v>43.369851042821445</v>
          </cell>
          <cell r="V314">
            <v>43.614765763976891</v>
          </cell>
          <cell r="W314">
            <v>43.737704549059742</v>
          </cell>
          <cell r="X314">
            <v>43.949069183688685</v>
          </cell>
          <cell r="Y314">
            <v>44.254797165175205</v>
          </cell>
          <cell r="Z314">
            <v>44.367292913317264</v>
          </cell>
          <cell r="AA314">
            <v>44.451666015223402</v>
          </cell>
          <cell r="AB314">
            <v>44.49772309198422</v>
          </cell>
          <cell r="AC314">
            <v>44.536143676496231</v>
          </cell>
          <cell r="AD314">
            <v>44.4046165215861</v>
          </cell>
          <cell r="AE314">
            <v>44.360151772300206</v>
          </cell>
          <cell r="AF314">
            <v>44.239496709056645</v>
          </cell>
          <cell r="AG314">
            <v>44.283840700680891</v>
          </cell>
          <cell r="AH314">
            <v>44.310476882150915</v>
          </cell>
          <cell r="AI314">
            <v>44.514367555643048</v>
          </cell>
          <cell r="AJ314">
            <v>44.492126070098664</v>
          </cell>
          <cell r="AK314">
            <v>44.526418902266848</v>
          </cell>
          <cell r="AL314">
            <v>44.636448592797827</v>
          </cell>
          <cell r="AM314">
            <v>44.847298894861176</v>
          </cell>
          <cell r="AN314">
            <v>45.192985834939371</v>
          </cell>
          <cell r="AO314">
            <v>45.536572332567609</v>
          </cell>
          <cell r="AP314">
            <v>46.096849713020411</v>
          </cell>
          <cell r="AQ314">
            <v>46.73811597349814</v>
          </cell>
          <cell r="AR314">
            <v>47.266648644545192</v>
          </cell>
          <cell r="AS314">
            <v>47.552625734057756</v>
          </cell>
          <cell r="AT314">
            <v>47.751252634977959</v>
          </cell>
          <cell r="AU314">
            <v>47.896437312478319</v>
          </cell>
          <cell r="AV314">
            <v>48.263903512151643</v>
          </cell>
          <cell r="AW314">
            <v>48.631503503988533</v>
          </cell>
          <cell r="AX314">
            <v>48.962118134801948</v>
          </cell>
          <cell r="AY314">
            <v>49.349359407835415</v>
          </cell>
          <cell r="AZ314">
            <v>49.702848382516535</v>
          </cell>
          <cell r="BA314">
            <v>50.362720364327835</v>
          </cell>
          <cell r="BB314">
            <v>50.80309374767252</v>
          </cell>
          <cell r="BC314">
            <v>49.821378252914556</v>
          </cell>
          <cell r="BD314">
            <v>49.82135009765625</v>
          </cell>
          <cell r="BE314">
            <v>49.82135009765625</v>
          </cell>
          <cell r="BF314">
            <v>49.82135009765625</v>
          </cell>
          <cell r="BG314">
            <v>49.82135009765625</v>
          </cell>
          <cell r="BH314">
            <v>49.82135009765625</v>
          </cell>
          <cell r="BI314">
            <v>49.82135009765625</v>
          </cell>
          <cell r="BJ314">
            <v>49.82135009765625</v>
          </cell>
        </row>
        <row r="315">
          <cell r="B315">
            <v>265</v>
          </cell>
          <cell r="C315" t="str">
            <v>Activos Totales/Sucursales</v>
          </cell>
          <cell r="P315">
            <v>645.37627992117382</v>
          </cell>
          <cell r="Q315">
            <v>647.40852513927052</v>
          </cell>
          <cell r="R315">
            <v>652.72594350603515</v>
          </cell>
          <cell r="S315">
            <v>656.23920602008798</v>
          </cell>
          <cell r="T315">
            <v>662.98858723550995</v>
          </cell>
          <cell r="U315">
            <v>669.00432665915093</v>
          </cell>
          <cell r="V315">
            <v>675.38929657009248</v>
          </cell>
          <cell r="W315">
            <v>679.43535226493611</v>
          </cell>
          <cell r="X315">
            <v>684.48528426772646</v>
          </cell>
          <cell r="Y315">
            <v>691.46548872113783</v>
          </cell>
          <cell r="Z315">
            <v>694.53888369937476</v>
          </cell>
          <cell r="AA315">
            <v>696.92912129908018</v>
          </cell>
          <cell r="AB315">
            <v>698.76793720520709</v>
          </cell>
          <cell r="AC315">
            <v>700.79223729407875</v>
          </cell>
          <cell r="AD315">
            <v>700.72934105547108</v>
          </cell>
          <cell r="AE315">
            <v>701.67465237364638</v>
          </cell>
          <cell r="AF315">
            <v>700.71349640465633</v>
          </cell>
          <cell r="AG315">
            <v>701.91213700910782</v>
          </cell>
          <cell r="AH315">
            <v>703.00431500222294</v>
          </cell>
          <cell r="AI315">
            <v>707.24226774513374</v>
          </cell>
          <cell r="AJ315">
            <v>708.5125867517504</v>
          </cell>
          <cell r="AK315">
            <v>709.47511120054139</v>
          </cell>
          <cell r="AL315">
            <v>712.43917694337188</v>
          </cell>
          <cell r="AM315">
            <v>717.50862128323968</v>
          </cell>
          <cell r="AN315">
            <v>724.48575850575628</v>
          </cell>
          <cell r="AO315">
            <v>731.0547125042699</v>
          </cell>
          <cell r="AP315">
            <v>740.88173950775706</v>
          </cell>
          <cell r="AQ315">
            <v>752.34738295963837</v>
          </cell>
          <cell r="AR315">
            <v>761.96875001521846</v>
          </cell>
          <cell r="AS315">
            <v>767.32869058261861</v>
          </cell>
          <cell r="AT315">
            <v>771.53849132350865</v>
          </cell>
          <cell r="AU315">
            <v>774.79457722680172</v>
          </cell>
          <cell r="AV315">
            <v>781.19826665807659</v>
          </cell>
          <cell r="AW315">
            <v>787.50805935708274</v>
          </cell>
          <cell r="AX315">
            <v>792.95834721828533</v>
          </cell>
          <cell r="AY315">
            <v>798.75512273485219</v>
          </cell>
          <cell r="AZ315">
            <v>804.36690641605969</v>
          </cell>
          <cell r="BA315">
            <v>814.86178469242748</v>
          </cell>
          <cell r="BB315">
            <v>823.07376804644059</v>
          </cell>
          <cell r="BC315">
            <v>808.1149473681869</v>
          </cell>
          <cell r="BD315">
            <v>808.11474609375</v>
          </cell>
          <cell r="BE315">
            <v>808.11474609375</v>
          </cell>
          <cell r="BF315">
            <v>808.11474609375</v>
          </cell>
          <cell r="BG315">
            <v>808.11474609375</v>
          </cell>
          <cell r="BH315">
            <v>808.11474609375</v>
          </cell>
          <cell r="BI315">
            <v>808.11474609375</v>
          </cell>
          <cell r="BJ315">
            <v>808.11474609375</v>
          </cell>
        </row>
        <row r="316">
          <cell r="B316">
            <v>266</v>
          </cell>
          <cell r="C316" t="str">
            <v>Resultado Neto/Empleados</v>
          </cell>
          <cell r="P316">
            <v>266</v>
          </cell>
          <cell r="Q316">
            <v>266</v>
          </cell>
          <cell r="R316">
            <v>266</v>
          </cell>
          <cell r="S316">
            <v>266</v>
          </cell>
          <cell r="T316">
            <v>266</v>
          </cell>
          <cell r="U316">
            <v>266</v>
          </cell>
          <cell r="V316">
            <v>266</v>
          </cell>
          <cell r="W316">
            <v>266</v>
          </cell>
          <cell r="X316">
            <v>266</v>
          </cell>
          <cell r="Y316">
            <v>266</v>
          </cell>
          <cell r="Z316">
            <v>266</v>
          </cell>
          <cell r="AA316">
            <v>266</v>
          </cell>
          <cell r="AB316">
            <v>266</v>
          </cell>
          <cell r="AC316">
            <v>266</v>
          </cell>
          <cell r="AD316">
            <v>266</v>
          </cell>
          <cell r="AE316">
            <v>266</v>
          </cell>
          <cell r="AF316">
            <v>266</v>
          </cell>
          <cell r="AG316">
            <v>266</v>
          </cell>
          <cell r="AH316">
            <v>266</v>
          </cell>
          <cell r="AI316">
            <v>266</v>
          </cell>
          <cell r="AJ316">
            <v>266</v>
          </cell>
          <cell r="AK316">
            <v>266</v>
          </cell>
          <cell r="AL316">
            <v>266</v>
          </cell>
          <cell r="AM316">
            <v>266</v>
          </cell>
          <cell r="AN316">
            <v>266</v>
          </cell>
          <cell r="AO316">
            <v>266</v>
          </cell>
          <cell r="AP316">
            <v>266</v>
          </cell>
          <cell r="AQ316">
            <v>266</v>
          </cell>
          <cell r="AR316">
            <v>266</v>
          </cell>
          <cell r="AS316">
            <v>266</v>
          </cell>
          <cell r="AT316">
            <v>266</v>
          </cell>
          <cell r="AU316">
            <v>266</v>
          </cell>
          <cell r="AV316">
            <v>266</v>
          </cell>
          <cell r="AW316">
            <v>266</v>
          </cell>
          <cell r="AX316">
            <v>266</v>
          </cell>
          <cell r="AY316">
            <v>266</v>
          </cell>
          <cell r="AZ316">
            <v>266</v>
          </cell>
          <cell r="BA316">
            <v>266</v>
          </cell>
          <cell r="BB316">
            <v>266</v>
          </cell>
          <cell r="BC316">
            <v>266</v>
          </cell>
          <cell r="BD316">
            <v>266</v>
          </cell>
          <cell r="BE316">
            <v>266</v>
          </cell>
          <cell r="BF316">
            <v>266</v>
          </cell>
          <cell r="BG316">
            <v>266</v>
          </cell>
          <cell r="BH316">
            <v>266</v>
          </cell>
          <cell r="BI316">
            <v>266</v>
          </cell>
          <cell r="BJ316">
            <v>266</v>
          </cell>
        </row>
        <row r="317">
          <cell r="B317">
            <v>267</v>
          </cell>
          <cell r="C317" t="str">
            <v>Resultado Neto/Sucursales</v>
          </cell>
          <cell r="P317">
            <v>267</v>
          </cell>
          <cell r="Q317">
            <v>267</v>
          </cell>
          <cell r="R317">
            <v>267</v>
          </cell>
          <cell r="S317">
            <v>267</v>
          </cell>
          <cell r="T317">
            <v>267</v>
          </cell>
          <cell r="U317">
            <v>267</v>
          </cell>
          <cell r="V317">
            <v>267</v>
          </cell>
          <cell r="W317">
            <v>267</v>
          </cell>
          <cell r="X317">
            <v>267</v>
          </cell>
          <cell r="Y317">
            <v>267</v>
          </cell>
          <cell r="Z317">
            <v>267</v>
          </cell>
          <cell r="AA317">
            <v>267</v>
          </cell>
          <cell r="AB317">
            <v>267</v>
          </cell>
          <cell r="AC317">
            <v>267</v>
          </cell>
          <cell r="AD317">
            <v>267</v>
          </cell>
          <cell r="AE317">
            <v>267</v>
          </cell>
          <cell r="AF317">
            <v>267</v>
          </cell>
          <cell r="AG317">
            <v>267</v>
          </cell>
          <cell r="AH317">
            <v>267</v>
          </cell>
          <cell r="AI317">
            <v>267</v>
          </cell>
          <cell r="AJ317">
            <v>267</v>
          </cell>
          <cell r="AK317">
            <v>267</v>
          </cell>
          <cell r="AL317">
            <v>267</v>
          </cell>
          <cell r="AM317">
            <v>267</v>
          </cell>
          <cell r="AN317">
            <v>267</v>
          </cell>
          <cell r="AO317">
            <v>267</v>
          </cell>
          <cell r="AP317">
            <v>267</v>
          </cell>
          <cell r="AQ317">
            <v>267</v>
          </cell>
          <cell r="AR317">
            <v>267</v>
          </cell>
          <cell r="AS317">
            <v>267</v>
          </cell>
          <cell r="AT317">
            <v>267</v>
          </cell>
          <cell r="AU317">
            <v>267</v>
          </cell>
          <cell r="AV317">
            <v>267</v>
          </cell>
          <cell r="AW317">
            <v>267</v>
          </cell>
          <cell r="AX317">
            <v>267</v>
          </cell>
          <cell r="AY317">
            <v>267</v>
          </cell>
          <cell r="AZ317">
            <v>267</v>
          </cell>
          <cell r="BA317">
            <v>267</v>
          </cell>
          <cell r="BB317">
            <v>267</v>
          </cell>
          <cell r="BC317">
            <v>267</v>
          </cell>
          <cell r="BD317">
            <v>267</v>
          </cell>
          <cell r="BE317">
            <v>267</v>
          </cell>
          <cell r="BF317">
            <v>267</v>
          </cell>
          <cell r="BG317">
            <v>267</v>
          </cell>
          <cell r="BH317">
            <v>267</v>
          </cell>
          <cell r="BI317">
            <v>267</v>
          </cell>
          <cell r="BJ317">
            <v>267</v>
          </cell>
        </row>
        <row r="318">
          <cell r="B318">
            <v>268</v>
          </cell>
          <cell r="C318" t="str">
            <v>GAP/Empleados</v>
          </cell>
          <cell r="P318">
            <v>0.77225928154565071</v>
          </cell>
          <cell r="Q318">
            <v>0.72779384189645413</v>
          </cell>
          <cell r="R318">
            <v>0.72895553740256958</v>
          </cell>
          <cell r="S318">
            <v>0.73043883329481796</v>
          </cell>
          <cell r="T318">
            <v>0.73170350230976711</v>
          </cell>
          <cell r="U318">
            <v>0.73322190486359473</v>
          </cell>
          <cell r="V318">
            <v>0.73653895209676934</v>
          </cell>
          <cell r="W318">
            <v>0.74080952020148716</v>
          </cell>
          <cell r="X318">
            <v>0.74578055295055512</v>
          </cell>
          <cell r="Y318">
            <v>0.75205192454813174</v>
          </cell>
          <cell r="Z318">
            <v>0.75980634629204158</v>
          </cell>
          <cell r="AA318">
            <v>0.77014632074936451</v>
          </cell>
          <cell r="AB318">
            <v>0.7700461745778483</v>
          </cell>
          <cell r="AC318">
            <v>0.76994921888137202</v>
          </cell>
          <cell r="AD318">
            <v>0.7701378090908152</v>
          </cell>
          <cell r="AE318">
            <v>0.77088491139660442</v>
          </cell>
          <cell r="AF318">
            <v>0.77227211351415448</v>
          </cell>
          <cell r="AG318">
            <v>0.77450563794931659</v>
          </cell>
          <cell r="AH318">
            <v>0.777069439704971</v>
          </cell>
          <cell r="AI318">
            <v>0.77962821523508186</v>
          </cell>
          <cell r="AJ318">
            <v>0.78238421219210996</v>
          </cell>
          <cell r="AK318">
            <v>0.78608343592811369</v>
          </cell>
          <cell r="AL318">
            <v>0.78958927459583983</v>
          </cell>
          <cell r="AM318">
            <v>0.79058122816064402</v>
          </cell>
          <cell r="AN318">
            <v>0.7911315741801318</v>
          </cell>
          <cell r="AO318">
            <v>0.79245574315414213</v>
          </cell>
          <cell r="AP318">
            <v>0.79491089982312502</v>
          </cell>
          <cell r="AQ318">
            <v>0.79771405898838521</v>
          </cell>
          <cell r="AR318">
            <v>0.80150322612810909</v>
          </cell>
          <cell r="AS318">
            <v>0.80820303272257055</v>
          </cell>
          <cell r="AT318">
            <v>0.80351740595809518</v>
          </cell>
          <cell r="AU318">
            <v>0.78418756207108054</v>
          </cell>
          <cell r="AV318">
            <v>0.74521517400961246</v>
          </cell>
          <cell r="AW318">
            <v>0.67705806812161839</v>
          </cell>
          <cell r="AX318">
            <v>0.56543551613718546</v>
          </cell>
          <cell r="AY318">
            <v>0.38845828395203036</v>
          </cell>
          <cell r="AZ318">
            <v>0.45418287247424682</v>
          </cell>
          <cell r="BA318">
            <v>0.52111030827042837</v>
          </cell>
          <cell r="BB318">
            <v>0.58616195945370209</v>
          </cell>
          <cell r="BC318">
            <v>0.65224269479495267</v>
          </cell>
          <cell r="BD318">
            <v>0.65224266052246094</v>
          </cell>
          <cell r="BE318">
            <v>0.65224266052246094</v>
          </cell>
          <cell r="BF318">
            <v>0.65224266052246094</v>
          </cell>
          <cell r="BG318">
            <v>0.65224266052246094</v>
          </cell>
          <cell r="BH318">
            <v>0.65224266052246094</v>
          </cell>
          <cell r="BI318">
            <v>0.65224266052246094</v>
          </cell>
          <cell r="BJ318">
            <v>0.65224266052246094</v>
          </cell>
        </row>
        <row r="319">
          <cell r="B319">
            <v>269</v>
          </cell>
          <cell r="C319" t="str">
            <v>GAP/Sucursales</v>
          </cell>
          <cell r="P319">
            <v>11.748767517437132</v>
          </cell>
          <cell r="Q319">
            <v>11.078500942923734</v>
          </cell>
          <cell r="R319">
            <v>11.112458191061911</v>
          </cell>
          <cell r="S319">
            <v>11.156107312327281</v>
          </cell>
          <cell r="T319">
            <v>11.213408785445615</v>
          </cell>
          <cell r="U319">
            <v>11.293698056372413</v>
          </cell>
          <cell r="V319">
            <v>11.392822588316291</v>
          </cell>
          <cell r="W319">
            <v>11.504455428783736</v>
          </cell>
          <cell r="X319">
            <v>11.623194680348446</v>
          </cell>
          <cell r="Y319">
            <v>11.77884199067519</v>
          </cell>
          <cell r="Z319">
            <v>11.937382886325743</v>
          </cell>
          <cell r="AA319">
            <v>12.132727098062924</v>
          </cell>
          <cell r="AB319">
            <v>12.134228921148122</v>
          </cell>
          <cell r="AC319">
            <v>12.140501487891072</v>
          </cell>
          <cell r="AD319">
            <v>12.15995607489563</v>
          </cell>
          <cell r="AE319">
            <v>12.189498901569499</v>
          </cell>
          <cell r="AF319">
            <v>12.224221056366034</v>
          </cell>
          <cell r="AG319">
            <v>12.267723045091195</v>
          </cell>
          <cell r="AH319">
            <v>12.320702125409694</v>
          </cell>
          <cell r="AI319">
            <v>12.382673077368432</v>
          </cell>
          <cell r="AJ319">
            <v>12.465299878549056</v>
          </cell>
          <cell r="AK319">
            <v>12.53562065601276</v>
          </cell>
          <cell r="AL319">
            <v>12.626419990418063</v>
          </cell>
          <cell r="AM319">
            <v>12.695681151200089</v>
          </cell>
          <cell r="AN319">
            <v>12.708339642828172</v>
          </cell>
          <cell r="AO319">
            <v>12.735256871135492</v>
          </cell>
          <cell r="AP319">
            <v>12.78152275146571</v>
          </cell>
          <cell r="AQ319">
            <v>12.838890673406416</v>
          </cell>
          <cell r="AR319">
            <v>12.91498340619645</v>
          </cell>
          <cell r="AS319">
            <v>13.034833205949429</v>
          </cell>
          <cell r="AT319">
            <v>12.977410618916313</v>
          </cell>
          <cell r="AU319">
            <v>12.683649469919393</v>
          </cell>
          <cell r="AV319">
            <v>12.064197784787449</v>
          </cell>
          <cell r="AW319">
            <v>10.970944031405192</v>
          </cell>
          <cell r="AX319">
            <v>9.1673669214760665</v>
          </cell>
          <cell r="AY319">
            <v>6.2885074988593503</v>
          </cell>
          <cell r="AZ319">
            <v>7.3522774526387771</v>
          </cell>
          <cell r="BA319">
            <v>8.4350878822251687</v>
          </cell>
          <cell r="BB319">
            <v>9.4980003695773085</v>
          </cell>
          <cell r="BC319">
            <v>10.579536124026696</v>
          </cell>
          <cell r="BD319">
            <v>10.57952880859375</v>
          </cell>
          <cell r="BE319">
            <v>10.57952880859375</v>
          </cell>
          <cell r="BF319">
            <v>10.57952880859375</v>
          </cell>
          <cell r="BG319">
            <v>10.57952880859375</v>
          </cell>
          <cell r="BH319">
            <v>10.57952880859375</v>
          </cell>
          <cell r="BI319">
            <v>10.57952880859375</v>
          </cell>
          <cell r="BJ319">
            <v>10.57952880859375</v>
          </cell>
        </row>
      </sheetData>
      <sheetData sheetId="20">
        <row r="7">
          <cell r="AW7">
            <v>1</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v>0</v>
          </cell>
          <cell r="BZ7">
            <v>0</v>
          </cell>
          <cell r="CA7">
            <v>0</v>
          </cell>
          <cell r="CB7">
            <v>0</v>
          </cell>
          <cell r="CC7">
            <v>0</v>
          </cell>
          <cell r="CD7">
            <v>0</v>
          </cell>
          <cell r="CE7">
            <v>0</v>
          </cell>
          <cell r="CF7">
            <v>0</v>
          </cell>
          <cell r="CG7">
            <v>0</v>
          </cell>
          <cell r="CH7">
            <v>0</v>
          </cell>
          <cell r="CI7">
            <v>0</v>
          </cell>
          <cell r="CJ7">
            <v>0</v>
          </cell>
          <cell r="CK7">
            <v>0</v>
          </cell>
          <cell r="CL7">
            <v>0</v>
          </cell>
          <cell r="CM7">
            <v>0</v>
          </cell>
          <cell r="CN7">
            <v>0</v>
          </cell>
          <cell r="CO7">
            <v>0</v>
          </cell>
          <cell r="CP7">
            <v>0</v>
          </cell>
          <cell r="CQ7">
            <v>1</v>
          </cell>
          <cell r="CR7">
            <v>0</v>
          </cell>
          <cell r="CS7">
            <v>0</v>
          </cell>
          <cell r="CT7">
            <v>0</v>
          </cell>
          <cell r="CU7">
            <v>0</v>
          </cell>
          <cell r="CV7">
            <v>0</v>
          </cell>
          <cell r="CW7">
            <v>0</v>
          </cell>
          <cell r="CX7">
            <v>0</v>
          </cell>
          <cell r="CY7">
            <v>0</v>
          </cell>
          <cell r="CZ7">
            <v>0</v>
          </cell>
          <cell r="DA7">
            <v>0</v>
          </cell>
          <cell r="DB7">
            <v>0</v>
          </cell>
          <cell r="DC7">
            <v>0</v>
          </cell>
          <cell r="DD7">
            <v>0</v>
          </cell>
          <cell r="DE7">
            <v>0</v>
          </cell>
          <cell r="DF7">
            <v>0</v>
          </cell>
          <cell r="DG7">
            <v>0</v>
          </cell>
          <cell r="DH7">
            <v>0</v>
          </cell>
          <cell r="DI7">
            <v>0</v>
          </cell>
          <cell r="DJ7">
            <v>0</v>
          </cell>
          <cell r="DK7">
            <v>0</v>
          </cell>
          <cell r="DL7">
            <v>0</v>
          </cell>
          <cell r="DM7">
            <v>0</v>
          </cell>
          <cell r="DN7">
            <v>0</v>
          </cell>
          <cell r="DO7">
            <v>0</v>
          </cell>
          <cell r="DP7">
            <v>0</v>
          </cell>
          <cell r="DQ7">
            <v>0</v>
          </cell>
          <cell r="DR7">
            <v>0</v>
          </cell>
          <cell r="DS7">
            <v>0</v>
          </cell>
          <cell r="DT7">
            <v>0</v>
          </cell>
          <cell r="DU7">
            <v>0</v>
          </cell>
          <cell r="DV7">
            <v>0</v>
          </cell>
          <cell r="DW7">
            <v>0</v>
          </cell>
          <cell r="DX7">
            <v>0</v>
          </cell>
          <cell r="DY7">
            <v>0</v>
          </cell>
          <cell r="DZ7">
            <v>0</v>
          </cell>
          <cell r="EA7">
            <v>0</v>
          </cell>
          <cell r="EB7">
            <v>0</v>
          </cell>
          <cell r="EC7">
            <v>0</v>
          </cell>
          <cell r="ED7">
            <v>0</v>
          </cell>
          <cell r="EE7">
            <v>0</v>
          </cell>
          <cell r="EF7">
            <v>0</v>
          </cell>
          <cell r="EG7">
            <v>0</v>
          </cell>
          <cell r="EH7">
            <v>0</v>
          </cell>
          <cell r="EI7">
            <v>0</v>
          </cell>
          <cell r="EJ7">
            <v>0</v>
          </cell>
          <cell r="EL7">
            <v>1</v>
          </cell>
          <cell r="EM7">
            <v>1</v>
          </cell>
          <cell r="EN7">
            <v>1</v>
          </cell>
          <cell r="EO7">
            <v>1</v>
          </cell>
          <cell r="EP7">
            <v>1</v>
          </cell>
          <cell r="EQ7">
            <v>1</v>
          </cell>
          <cell r="ER7">
            <v>1</v>
          </cell>
        </row>
        <row r="8">
          <cell r="AW8">
            <v>2</v>
          </cell>
          <cell r="AX8">
            <v>25</v>
          </cell>
          <cell r="AY8">
            <v>50</v>
          </cell>
          <cell r="AZ8">
            <v>100</v>
          </cell>
          <cell r="BA8">
            <v>75</v>
          </cell>
          <cell r="BB8">
            <v>0</v>
          </cell>
          <cell r="BC8">
            <v>66.600000000000009</v>
          </cell>
          <cell r="BD8">
            <v>50</v>
          </cell>
          <cell r="BE8">
            <v>16.600000000000001</v>
          </cell>
          <cell r="BF8">
            <v>0</v>
          </cell>
          <cell r="BG8">
            <v>100</v>
          </cell>
          <cell r="BH8">
            <v>33.300000000000004</v>
          </cell>
          <cell r="BI8">
            <v>83.3</v>
          </cell>
          <cell r="BJ8">
            <v>0</v>
          </cell>
          <cell r="BK8">
            <v>33.300000000000004</v>
          </cell>
          <cell r="BL8">
            <v>11.1</v>
          </cell>
          <cell r="BM8">
            <v>22.2</v>
          </cell>
          <cell r="BN8">
            <v>55.500000000000007</v>
          </cell>
          <cell r="BO8">
            <v>66.600000000000009</v>
          </cell>
          <cell r="BP8">
            <v>88.8</v>
          </cell>
          <cell r="BQ8">
            <v>44.4</v>
          </cell>
          <cell r="BR8">
            <v>77.7</v>
          </cell>
          <cell r="BS8">
            <v>100</v>
          </cell>
          <cell r="BT8">
            <v>62.5</v>
          </cell>
          <cell r="BU8">
            <v>25</v>
          </cell>
          <cell r="BV8">
            <v>50</v>
          </cell>
          <cell r="BW8">
            <v>12.5</v>
          </cell>
          <cell r="BX8">
            <v>37.5</v>
          </cell>
          <cell r="BY8">
            <v>75</v>
          </cell>
          <cell r="BZ8">
            <v>100</v>
          </cell>
          <cell r="CA8">
            <v>87.5</v>
          </cell>
          <cell r="CB8">
            <v>0</v>
          </cell>
          <cell r="CC8">
            <v>92.300000000000011</v>
          </cell>
          <cell r="CD8">
            <v>38.4</v>
          </cell>
          <cell r="CE8">
            <v>46.1</v>
          </cell>
          <cell r="CF8">
            <v>69.199999999999989</v>
          </cell>
          <cell r="CG8">
            <v>30.7</v>
          </cell>
          <cell r="CH8">
            <v>84.6</v>
          </cell>
          <cell r="CI8">
            <v>0</v>
          </cell>
          <cell r="CJ8">
            <v>61.5</v>
          </cell>
          <cell r="CK8">
            <v>76.900000000000006</v>
          </cell>
          <cell r="CL8">
            <v>53.800000000000004</v>
          </cell>
          <cell r="CM8">
            <v>100</v>
          </cell>
          <cell r="CN8">
            <v>0</v>
          </cell>
          <cell r="CO8">
            <v>0</v>
          </cell>
          <cell r="CP8">
            <v>0</v>
          </cell>
          <cell r="CQ8">
            <v>2</v>
          </cell>
          <cell r="CR8">
            <v>43.1</v>
          </cell>
          <cell r="CS8">
            <v>45.4</v>
          </cell>
          <cell r="CT8">
            <v>52.2</v>
          </cell>
          <cell r="CU8">
            <v>50</v>
          </cell>
          <cell r="CV8">
            <v>34</v>
          </cell>
          <cell r="CW8">
            <v>84</v>
          </cell>
          <cell r="CX8">
            <v>81.8</v>
          </cell>
          <cell r="CY8">
            <v>61.3</v>
          </cell>
          <cell r="CZ8">
            <v>54.500000000000007</v>
          </cell>
          <cell r="DA8">
            <v>95.399999999999991</v>
          </cell>
          <cell r="DB8">
            <v>70.399999999999991</v>
          </cell>
          <cell r="DC8">
            <v>90.9</v>
          </cell>
          <cell r="DD8">
            <v>20.399999999999999</v>
          </cell>
          <cell r="DE8">
            <v>65.900000000000006</v>
          </cell>
          <cell r="DF8">
            <v>25</v>
          </cell>
          <cell r="DG8">
            <v>59</v>
          </cell>
          <cell r="DH8">
            <v>75</v>
          </cell>
          <cell r="DI8">
            <v>86.3</v>
          </cell>
          <cell r="DJ8">
            <v>93.100000000000009</v>
          </cell>
          <cell r="DK8">
            <v>72.7</v>
          </cell>
          <cell r="DL8">
            <v>88.6</v>
          </cell>
          <cell r="DM8">
            <v>97.7</v>
          </cell>
          <cell r="DN8">
            <v>68.100000000000009</v>
          </cell>
          <cell r="DO8">
            <v>40.9</v>
          </cell>
          <cell r="DP8">
            <v>63.6</v>
          </cell>
          <cell r="DQ8">
            <v>36.299999999999997</v>
          </cell>
          <cell r="DR8">
            <v>56.8</v>
          </cell>
          <cell r="DS8">
            <v>77.2</v>
          </cell>
          <cell r="DT8">
            <v>100</v>
          </cell>
          <cell r="DU8">
            <v>79.5</v>
          </cell>
          <cell r="DV8">
            <v>15.9</v>
          </cell>
          <cell r="DW8">
            <v>38.6</v>
          </cell>
          <cell r="DX8">
            <v>11.3</v>
          </cell>
          <cell r="DY8">
            <v>13.600000000000001</v>
          </cell>
          <cell r="DZ8">
            <v>27.200000000000003</v>
          </cell>
          <cell r="EA8">
            <v>9</v>
          </cell>
          <cell r="EB8">
            <v>31.8</v>
          </cell>
          <cell r="EC8">
            <v>0</v>
          </cell>
          <cell r="ED8">
            <v>22.7</v>
          </cell>
          <cell r="EE8">
            <v>29.5</v>
          </cell>
          <cell r="EF8">
            <v>18.099999999999998</v>
          </cell>
          <cell r="EG8">
            <v>47.699999999999996</v>
          </cell>
          <cell r="EH8">
            <v>0</v>
          </cell>
          <cell r="EI8">
            <v>0</v>
          </cell>
          <cell r="EJ8">
            <v>0</v>
          </cell>
          <cell r="EL8">
            <v>2</v>
          </cell>
          <cell r="EM8">
            <v>0.44485360392725948</v>
          </cell>
          <cell r="EN8">
            <v>0.65309011815152496</v>
          </cell>
          <cell r="EO8">
            <v>0.58692936543088603</v>
          </cell>
          <cell r="EP8">
            <v>0.51871499400224441</v>
          </cell>
          <cell r="EQ8">
            <v>0.14005213044429959</v>
          </cell>
          <cell r="ER8">
            <v>0.42876349496102734</v>
          </cell>
        </row>
        <row r="9">
          <cell r="AW9">
            <v>3</v>
          </cell>
          <cell r="AX9">
            <v>0</v>
          </cell>
          <cell r="AY9">
            <v>75</v>
          </cell>
          <cell r="AZ9">
            <v>50</v>
          </cell>
          <cell r="BA9">
            <v>25</v>
          </cell>
          <cell r="BB9">
            <v>100</v>
          </cell>
          <cell r="BC9">
            <v>100</v>
          </cell>
          <cell r="BD9">
            <v>66.600000000000009</v>
          </cell>
          <cell r="BE9">
            <v>0</v>
          </cell>
          <cell r="BF9">
            <v>33.300000000000004</v>
          </cell>
          <cell r="BG9">
            <v>16.600000000000001</v>
          </cell>
          <cell r="BH9">
            <v>50</v>
          </cell>
          <cell r="BI9">
            <v>83.3</v>
          </cell>
          <cell r="BJ9">
            <v>33.300000000000004</v>
          </cell>
          <cell r="BK9">
            <v>44.4</v>
          </cell>
          <cell r="BL9">
            <v>11.1</v>
          </cell>
          <cell r="BM9">
            <v>22.2</v>
          </cell>
          <cell r="BN9">
            <v>77.7</v>
          </cell>
          <cell r="BO9">
            <v>55.500000000000007</v>
          </cell>
          <cell r="BP9">
            <v>88.8</v>
          </cell>
          <cell r="BQ9">
            <v>66.600000000000009</v>
          </cell>
          <cell r="BR9">
            <v>100</v>
          </cell>
          <cell r="BS9">
            <v>0</v>
          </cell>
          <cell r="BT9">
            <v>12.5</v>
          </cell>
          <cell r="BU9">
            <v>75</v>
          </cell>
          <cell r="BV9">
            <v>100</v>
          </cell>
          <cell r="BW9">
            <v>87.5</v>
          </cell>
          <cell r="BX9">
            <v>25</v>
          </cell>
          <cell r="BY9">
            <v>50</v>
          </cell>
          <cell r="BZ9">
            <v>37.5</v>
          </cell>
          <cell r="CA9">
            <v>62.5</v>
          </cell>
          <cell r="CB9">
            <v>0</v>
          </cell>
          <cell r="CC9">
            <v>84.6</v>
          </cell>
          <cell r="CD9">
            <v>0</v>
          </cell>
          <cell r="CE9">
            <v>76.900000000000006</v>
          </cell>
          <cell r="CF9">
            <v>100</v>
          </cell>
          <cell r="CG9">
            <v>0</v>
          </cell>
          <cell r="CH9">
            <v>0</v>
          </cell>
          <cell r="CI9">
            <v>0</v>
          </cell>
          <cell r="CJ9">
            <v>69.199999999999989</v>
          </cell>
          <cell r="CK9">
            <v>92.300000000000011</v>
          </cell>
          <cell r="CL9">
            <v>0</v>
          </cell>
          <cell r="CM9">
            <v>0</v>
          </cell>
          <cell r="CN9">
            <v>0</v>
          </cell>
          <cell r="CO9">
            <v>0</v>
          </cell>
          <cell r="CP9">
            <v>0</v>
          </cell>
          <cell r="CQ9">
            <v>3</v>
          </cell>
          <cell r="CR9">
            <v>52.2</v>
          </cell>
          <cell r="CS9">
            <v>63.6</v>
          </cell>
          <cell r="CT9">
            <v>61.3</v>
          </cell>
          <cell r="CU9">
            <v>59</v>
          </cell>
          <cell r="CV9">
            <v>72.7</v>
          </cell>
          <cell r="CW9">
            <v>70.399999999999991</v>
          </cell>
          <cell r="CX9">
            <v>56.8</v>
          </cell>
          <cell r="CY9">
            <v>27.200000000000003</v>
          </cell>
          <cell r="CZ9">
            <v>45.4</v>
          </cell>
          <cell r="DA9">
            <v>34</v>
          </cell>
          <cell r="DB9">
            <v>54.500000000000007</v>
          </cell>
          <cell r="DC9">
            <v>68.100000000000009</v>
          </cell>
          <cell r="DD9">
            <v>47.699999999999996</v>
          </cell>
          <cell r="DE9">
            <v>50</v>
          </cell>
          <cell r="DF9">
            <v>36.299999999999997</v>
          </cell>
          <cell r="DG9">
            <v>43.1</v>
          </cell>
          <cell r="DH9">
            <v>88.6</v>
          </cell>
          <cell r="DI9">
            <v>77.2</v>
          </cell>
          <cell r="DJ9">
            <v>93.100000000000009</v>
          </cell>
          <cell r="DK9">
            <v>86.3</v>
          </cell>
          <cell r="DL9">
            <v>97.7</v>
          </cell>
          <cell r="DM9">
            <v>31.8</v>
          </cell>
          <cell r="DN9">
            <v>65.900000000000006</v>
          </cell>
          <cell r="DO9">
            <v>90.9</v>
          </cell>
          <cell r="DP9">
            <v>100</v>
          </cell>
          <cell r="DQ9">
            <v>95.399999999999991</v>
          </cell>
          <cell r="DR9">
            <v>75</v>
          </cell>
          <cell r="DS9">
            <v>81.8</v>
          </cell>
          <cell r="DT9">
            <v>79.5</v>
          </cell>
          <cell r="DU9">
            <v>84</v>
          </cell>
          <cell r="DV9">
            <v>0</v>
          </cell>
          <cell r="DW9">
            <v>29.5</v>
          </cell>
          <cell r="DX9">
            <v>0</v>
          </cell>
          <cell r="DY9">
            <v>25</v>
          </cell>
          <cell r="DZ9">
            <v>40.9</v>
          </cell>
          <cell r="EA9">
            <v>0</v>
          </cell>
          <cell r="EB9">
            <v>0</v>
          </cell>
          <cell r="EC9">
            <v>0</v>
          </cell>
          <cell r="ED9">
            <v>22.7</v>
          </cell>
          <cell r="EE9">
            <v>38.6</v>
          </cell>
          <cell r="EF9">
            <v>0</v>
          </cell>
          <cell r="EG9">
            <v>0</v>
          </cell>
          <cell r="EH9">
            <v>0</v>
          </cell>
          <cell r="EI9">
            <v>0</v>
          </cell>
          <cell r="EJ9">
            <v>0</v>
          </cell>
          <cell r="EL9">
            <v>3</v>
          </cell>
          <cell r="EM9">
            <v>1.5050553026374541E-2</v>
          </cell>
          <cell r="EN9">
            <v>1.0585202828953482E-2</v>
          </cell>
          <cell r="EO9">
            <v>3.0448541862800681E-2</v>
          </cell>
          <cell r="EP9">
            <v>4.1829867011589375E-2</v>
          </cell>
          <cell r="EQ9">
            <v>8.843282405636213E-4</v>
          </cell>
          <cell r="ER9">
            <v>1.8726311156327755E-2</v>
          </cell>
        </row>
        <row r="10">
          <cell r="AW10">
            <v>4</v>
          </cell>
          <cell r="AX10">
            <v>0</v>
          </cell>
          <cell r="AY10">
            <v>50</v>
          </cell>
          <cell r="AZ10">
            <v>100</v>
          </cell>
          <cell r="BA10">
            <v>75</v>
          </cell>
          <cell r="BB10">
            <v>25</v>
          </cell>
          <cell r="BC10">
            <v>0</v>
          </cell>
          <cell r="BD10">
            <v>50</v>
          </cell>
          <cell r="BE10">
            <v>100</v>
          </cell>
          <cell r="BF10">
            <v>66.600000000000009</v>
          </cell>
          <cell r="BG10">
            <v>33.300000000000004</v>
          </cell>
          <cell r="BH10">
            <v>83.3</v>
          </cell>
          <cell r="BI10">
            <v>16.600000000000001</v>
          </cell>
          <cell r="BJ10">
            <v>88.8</v>
          </cell>
          <cell r="BK10">
            <v>66.600000000000009</v>
          </cell>
          <cell r="BL10">
            <v>77.7</v>
          </cell>
          <cell r="BM10">
            <v>44.4</v>
          </cell>
          <cell r="BN10">
            <v>33.300000000000004</v>
          </cell>
          <cell r="BO10">
            <v>55.500000000000007</v>
          </cell>
          <cell r="BP10">
            <v>11.1</v>
          </cell>
          <cell r="BQ10">
            <v>0</v>
          </cell>
          <cell r="BR10">
            <v>22.2</v>
          </cell>
          <cell r="BS10">
            <v>100</v>
          </cell>
          <cell r="BT10">
            <v>87.5</v>
          </cell>
          <cell r="BU10">
            <v>50</v>
          </cell>
          <cell r="BV10">
            <v>12.5</v>
          </cell>
          <cell r="BW10">
            <v>0</v>
          </cell>
          <cell r="BX10">
            <v>62.5</v>
          </cell>
          <cell r="BY10">
            <v>25</v>
          </cell>
          <cell r="BZ10">
            <v>75</v>
          </cell>
          <cell r="CA10">
            <v>37.5</v>
          </cell>
          <cell r="CB10">
            <v>100</v>
          </cell>
          <cell r="CC10">
            <v>0</v>
          </cell>
          <cell r="CD10">
            <v>53.800000000000004</v>
          </cell>
          <cell r="CE10">
            <v>30.7</v>
          </cell>
          <cell r="CF10">
            <v>23</v>
          </cell>
          <cell r="CG10">
            <v>69.199999999999989</v>
          </cell>
          <cell r="CH10">
            <v>7.6</v>
          </cell>
          <cell r="CI10">
            <v>84.6</v>
          </cell>
          <cell r="CJ10">
            <v>46.1</v>
          </cell>
          <cell r="CK10">
            <v>15.299999999999999</v>
          </cell>
          <cell r="CL10">
            <v>61.5</v>
          </cell>
          <cell r="CM10">
            <v>38.4</v>
          </cell>
          <cell r="CN10">
            <v>84.6</v>
          </cell>
          <cell r="CO10">
            <v>76.900000000000006</v>
          </cell>
          <cell r="CP10">
            <v>84.6</v>
          </cell>
          <cell r="CQ10">
            <v>4</v>
          </cell>
          <cell r="CR10">
            <v>34</v>
          </cell>
          <cell r="CS10">
            <v>43.1</v>
          </cell>
          <cell r="CT10">
            <v>47.699999999999996</v>
          </cell>
          <cell r="CU10">
            <v>45.4</v>
          </cell>
          <cell r="CV10">
            <v>38.6</v>
          </cell>
          <cell r="CW10">
            <v>22.7</v>
          </cell>
          <cell r="CX10">
            <v>50</v>
          </cell>
          <cell r="CY10">
            <v>56.8</v>
          </cell>
          <cell r="CZ10">
            <v>52.2</v>
          </cell>
          <cell r="DA10">
            <v>31.8</v>
          </cell>
          <cell r="DB10">
            <v>54.500000000000007</v>
          </cell>
          <cell r="DC10">
            <v>25</v>
          </cell>
          <cell r="DD10">
            <v>63.6</v>
          </cell>
          <cell r="DE10">
            <v>59</v>
          </cell>
          <cell r="DF10">
            <v>61.3</v>
          </cell>
          <cell r="DG10">
            <v>29.5</v>
          </cell>
          <cell r="DH10">
            <v>27.200000000000003</v>
          </cell>
          <cell r="DI10">
            <v>36.299999999999997</v>
          </cell>
          <cell r="DJ10">
            <v>15.9</v>
          </cell>
          <cell r="DK10">
            <v>13.600000000000001</v>
          </cell>
          <cell r="DL10">
            <v>20.399999999999999</v>
          </cell>
          <cell r="DM10">
            <v>65.900000000000006</v>
          </cell>
          <cell r="DN10">
            <v>40.9</v>
          </cell>
          <cell r="DO10">
            <v>9</v>
          </cell>
          <cell r="DP10">
            <v>2.1999999999999997</v>
          </cell>
          <cell r="DQ10">
            <v>0</v>
          </cell>
          <cell r="DR10">
            <v>11.3</v>
          </cell>
          <cell r="DS10">
            <v>4.5</v>
          </cell>
          <cell r="DT10">
            <v>18.099999999999998</v>
          </cell>
          <cell r="DU10">
            <v>6.8000000000000007</v>
          </cell>
          <cell r="DV10">
            <v>77.2</v>
          </cell>
          <cell r="DW10">
            <v>68.100000000000009</v>
          </cell>
          <cell r="DX10">
            <v>86.3</v>
          </cell>
          <cell r="DY10">
            <v>79.5</v>
          </cell>
          <cell r="DZ10">
            <v>75</v>
          </cell>
          <cell r="EA10">
            <v>90.9</v>
          </cell>
          <cell r="EB10">
            <v>70.399999999999991</v>
          </cell>
          <cell r="EC10">
            <v>95.399999999999991</v>
          </cell>
          <cell r="ED10">
            <v>84</v>
          </cell>
          <cell r="EE10">
            <v>72.7</v>
          </cell>
          <cell r="EF10">
            <v>88.6</v>
          </cell>
          <cell r="EG10">
            <v>81.8</v>
          </cell>
          <cell r="EH10">
            <v>95.399999999999991</v>
          </cell>
          <cell r="EI10">
            <v>93.100000000000009</v>
          </cell>
          <cell r="EJ10">
            <v>95.399999999999991</v>
          </cell>
          <cell r="EL10">
            <v>4</v>
          </cell>
          <cell r="EM10">
            <v>-1.8238344788792982E-2</v>
          </cell>
          <cell r="EN10">
            <v>-1.9656757580950673E-2</v>
          </cell>
          <cell r="EO10">
            <v>-2.4101092795639083E-2</v>
          </cell>
          <cell r="EP10">
            <v>-6.0787421373280304E-2</v>
          </cell>
          <cell r="EQ10">
            <v>-2.236155400212349E-3</v>
          </cell>
          <cell r="ER10">
            <v>-2.3293176065100132E-2</v>
          </cell>
        </row>
        <row r="11">
          <cell r="AW11">
            <v>5</v>
          </cell>
          <cell r="AX11">
            <v>100</v>
          </cell>
          <cell r="AY11">
            <v>0</v>
          </cell>
          <cell r="AZ11">
            <v>75</v>
          </cell>
          <cell r="BA11">
            <v>25</v>
          </cell>
          <cell r="BB11">
            <v>50</v>
          </cell>
          <cell r="BC11">
            <v>33.300000000000004</v>
          </cell>
          <cell r="BD11">
            <v>66.600000000000009</v>
          </cell>
          <cell r="BE11">
            <v>83.3</v>
          </cell>
          <cell r="BF11">
            <v>100</v>
          </cell>
          <cell r="BG11">
            <v>16.600000000000001</v>
          </cell>
          <cell r="BH11">
            <v>50</v>
          </cell>
          <cell r="BI11">
            <v>0</v>
          </cell>
          <cell r="BJ11">
            <v>100</v>
          </cell>
          <cell r="BK11">
            <v>66.600000000000009</v>
          </cell>
          <cell r="BL11">
            <v>88.8</v>
          </cell>
          <cell r="BM11">
            <v>77.7</v>
          </cell>
          <cell r="BN11">
            <v>0</v>
          </cell>
          <cell r="BO11">
            <v>55.500000000000007</v>
          </cell>
          <cell r="BP11">
            <v>0</v>
          </cell>
          <cell r="BQ11">
            <v>0</v>
          </cell>
          <cell r="BR11">
            <v>0</v>
          </cell>
          <cell r="BS11">
            <v>0</v>
          </cell>
          <cell r="BT11">
            <v>75</v>
          </cell>
          <cell r="BU11">
            <v>87.5</v>
          </cell>
          <cell r="BV11">
            <v>62.5</v>
          </cell>
          <cell r="BW11">
            <v>100</v>
          </cell>
          <cell r="BX11">
            <v>0</v>
          </cell>
          <cell r="BY11">
            <v>0</v>
          </cell>
          <cell r="BZ11">
            <v>0</v>
          </cell>
          <cell r="CA11">
            <v>50</v>
          </cell>
          <cell r="CB11">
            <v>0</v>
          </cell>
          <cell r="CC11">
            <v>84.6</v>
          </cell>
          <cell r="CD11">
            <v>46.1</v>
          </cell>
          <cell r="CE11">
            <v>69.199999999999989</v>
          </cell>
          <cell r="CF11">
            <v>100</v>
          </cell>
          <cell r="CG11">
            <v>53.800000000000004</v>
          </cell>
          <cell r="CH11">
            <v>7.6</v>
          </cell>
          <cell r="CI11">
            <v>76.900000000000006</v>
          </cell>
          <cell r="CJ11">
            <v>61.5</v>
          </cell>
          <cell r="CK11">
            <v>23</v>
          </cell>
          <cell r="CL11">
            <v>92.300000000000011</v>
          </cell>
          <cell r="CM11">
            <v>38.4</v>
          </cell>
          <cell r="CN11">
            <v>15.299999999999999</v>
          </cell>
          <cell r="CO11">
            <v>30.7</v>
          </cell>
          <cell r="CP11">
            <v>0</v>
          </cell>
          <cell r="CQ11">
            <v>5</v>
          </cell>
          <cell r="CR11">
            <v>72.7</v>
          </cell>
          <cell r="CS11">
            <v>63.6</v>
          </cell>
          <cell r="CT11">
            <v>70.399999999999991</v>
          </cell>
          <cell r="CU11">
            <v>65.900000000000006</v>
          </cell>
          <cell r="CV11">
            <v>68.100000000000009</v>
          </cell>
          <cell r="CW11">
            <v>38.6</v>
          </cell>
          <cell r="CX11">
            <v>43.1</v>
          </cell>
          <cell r="CY11">
            <v>84</v>
          </cell>
          <cell r="CZ11">
            <v>86.3</v>
          </cell>
          <cell r="DA11">
            <v>36.299999999999997</v>
          </cell>
          <cell r="DB11">
            <v>40.9</v>
          </cell>
          <cell r="DC11">
            <v>0</v>
          </cell>
          <cell r="DD11">
            <v>100</v>
          </cell>
          <cell r="DE11">
            <v>79.5</v>
          </cell>
          <cell r="DF11">
            <v>97.7</v>
          </cell>
          <cell r="DG11">
            <v>81.8</v>
          </cell>
          <cell r="DH11">
            <v>0</v>
          </cell>
          <cell r="DI11">
            <v>56.8</v>
          </cell>
          <cell r="DJ11">
            <v>0</v>
          </cell>
          <cell r="DK11">
            <v>0</v>
          </cell>
          <cell r="DL11">
            <v>0</v>
          </cell>
          <cell r="DM11">
            <v>0</v>
          </cell>
          <cell r="DN11">
            <v>54.500000000000007</v>
          </cell>
          <cell r="DO11">
            <v>75</v>
          </cell>
          <cell r="DP11">
            <v>29.5</v>
          </cell>
          <cell r="DQ11">
            <v>88.6</v>
          </cell>
          <cell r="DR11">
            <v>0</v>
          </cell>
          <cell r="DS11">
            <v>0</v>
          </cell>
          <cell r="DT11">
            <v>0</v>
          </cell>
          <cell r="DU11">
            <v>25</v>
          </cell>
          <cell r="DV11">
            <v>0</v>
          </cell>
          <cell r="DW11">
            <v>90.9</v>
          </cell>
          <cell r="DX11">
            <v>50</v>
          </cell>
          <cell r="DY11">
            <v>61.3</v>
          </cell>
          <cell r="DZ11">
            <v>95.399999999999991</v>
          </cell>
          <cell r="EA11">
            <v>52.2</v>
          </cell>
          <cell r="EB11">
            <v>27.200000000000003</v>
          </cell>
          <cell r="EC11">
            <v>77.2</v>
          </cell>
          <cell r="ED11">
            <v>59</v>
          </cell>
          <cell r="EE11">
            <v>34</v>
          </cell>
          <cell r="EF11">
            <v>93.100000000000009</v>
          </cell>
          <cell r="EG11">
            <v>47.699999999999996</v>
          </cell>
          <cell r="EH11">
            <v>31.8</v>
          </cell>
          <cell r="EI11">
            <v>45.4</v>
          </cell>
          <cell r="EJ11">
            <v>0</v>
          </cell>
          <cell r="EL11">
            <v>5</v>
          </cell>
          <cell r="EM11">
            <v>0.29131482968810929</v>
          </cell>
          <cell r="EN11">
            <v>0.16453487847804604</v>
          </cell>
          <cell r="EO11">
            <v>0.23595504860725591</v>
          </cell>
          <cell r="EP11">
            <v>0.11538089966340372</v>
          </cell>
          <cell r="EQ11">
            <v>0.22444898440308858</v>
          </cell>
          <cell r="ER11">
            <v>0.20330183694385112</v>
          </cell>
        </row>
        <row r="12">
          <cell r="AW12">
            <v>6</v>
          </cell>
          <cell r="AX12">
            <v>25</v>
          </cell>
          <cell r="AY12">
            <v>75</v>
          </cell>
          <cell r="AZ12">
            <v>0</v>
          </cell>
          <cell r="BA12">
            <v>50</v>
          </cell>
          <cell r="BB12">
            <v>100</v>
          </cell>
          <cell r="BC12">
            <v>66.600000000000009</v>
          </cell>
          <cell r="BD12">
            <v>83.3</v>
          </cell>
          <cell r="BE12">
            <v>33.300000000000004</v>
          </cell>
          <cell r="BF12">
            <v>16.600000000000001</v>
          </cell>
          <cell r="BG12">
            <v>100</v>
          </cell>
          <cell r="BH12">
            <v>50</v>
          </cell>
          <cell r="BI12">
            <v>0</v>
          </cell>
          <cell r="BJ12">
            <v>88.8</v>
          </cell>
          <cell r="BK12">
            <v>66.600000000000009</v>
          </cell>
          <cell r="BL12">
            <v>77.7</v>
          </cell>
          <cell r="BM12">
            <v>0</v>
          </cell>
          <cell r="BN12">
            <v>100</v>
          </cell>
          <cell r="BO12">
            <v>0</v>
          </cell>
          <cell r="BP12">
            <v>0</v>
          </cell>
          <cell r="BQ12">
            <v>0</v>
          </cell>
          <cell r="BR12">
            <v>0</v>
          </cell>
          <cell r="BS12">
            <v>0</v>
          </cell>
          <cell r="BT12">
            <v>50</v>
          </cell>
          <cell r="BU12">
            <v>62.5</v>
          </cell>
          <cell r="BV12">
            <v>37.5</v>
          </cell>
          <cell r="BW12">
            <v>0</v>
          </cell>
          <cell r="BX12">
            <v>75</v>
          </cell>
          <cell r="BY12">
            <v>87.5</v>
          </cell>
          <cell r="BZ12">
            <v>12.5</v>
          </cell>
          <cell r="CA12">
            <v>25</v>
          </cell>
          <cell r="CB12">
            <v>100</v>
          </cell>
          <cell r="CC12">
            <v>0</v>
          </cell>
          <cell r="CD12">
            <v>69.199999999999989</v>
          </cell>
          <cell r="CE12">
            <v>76.900000000000006</v>
          </cell>
          <cell r="CF12">
            <v>15.299999999999999</v>
          </cell>
          <cell r="CG12">
            <v>84.6</v>
          </cell>
          <cell r="CH12">
            <v>30.7</v>
          </cell>
          <cell r="CI12">
            <v>61.5</v>
          </cell>
          <cell r="CJ12">
            <v>38.4</v>
          </cell>
          <cell r="CK12">
            <v>46.1</v>
          </cell>
          <cell r="CL12">
            <v>23</v>
          </cell>
          <cell r="CM12">
            <v>53.800000000000004</v>
          </cell>
          <cell r="CN12">
            <v>7.6</v>
          </cell>
          <cell r="CO12">
            <v>100</v>
          </cell>
          <cell r="CP12">
            <v>92.300000000000011</v>
          </cell>
          <cell r="CQ12">
            <v>6</v>
          </cell>
          <cell r="CR12">
            <v>43.1</v>
          </cell>
          <cell r="CS12">
            <v>75</v>
          </cell>
          <cell r="CT12">
            <v>36.299999999999997</v>
          </cell>
          <cell r="CU12">
            <v>61.3</v>
          </cell>
          <cell r="CV12">
            <v>79.5</v>
          </cell>
          <cell r="CW12">
            <v>54.500000000000007</v>
          </cell>
          <cell r="CX12">
            <v>56.8</v>
          </cell>
          <cell r="CY12">
            <v>25</v>
          </cell>
          <cell r="CZ12">
            <v>18.099999999999998</v>
          </cell>
          <cell r="DA12">
            <v>65.900000000000006</v>
          </cell>
          <cell r="DB12">
            <v>27.200000000000003</v>
          </cell>
          <cell r="DC12">
            <v>0</v>
          </cell>
          <cell r="DD12">
            <v>45.4</v>
          </cell>
          <cell r="DE12">
            <v>22.7</v>
          </cell>
          <cell r="DF12">
            <v>34</v>
          </cell>
          <cell r="DG12">
            <v>0</v>
          </cell>
          <cell r="DH12">
            <v>52.2</v>
          </cell>
          <cell r="DI12">
            <v>0</v>
          </cell>
          <cell r="DJ12">
            <v>0</v>
          </cell>
          <cell r="DK12">
            <v>0</v>
          </cell>
          <cell r="DL12">
            <v>0</v>
          </cell>
          <cell r="DM12">
            <v>0</v>
          </cell>
          <cell r="DN12">
            <v>47.699999999999996</v>
          </cell>
          <cell r="DO12">
            <v>63.6</v>
          </cell>
          <cell r="DP12">
            <v>38.6</v>
          </cell>
          <cell r="DQ12">
            <v>0</v>
          </cell>
          <cell r="DR12">
            <v>81.8</v>
          </cell>
          <cell r="DS12">
            <v>84</v>
          </cell>
          <cell r="DT12">
            <v>20.399999999999999</v>
          </cell>
          <cell r="DU12">
            <v>31.8</v>
          </cell>
          <cell r="DV12">
            <v>100</v>
          </cell>
          <cell r="DW12">
            <v>29.5</v>
          </cell>
          <cell r="DX12">
            <v>88.6</v>
          </cell>
          <cell r="DY12">
            <v>90.9</v>
          </cell>
          <cell r="DZ12">
            <v>50</v>
          </cell>
          <cell r="EA12">
            <v>93.100000000000009</v>
          </cell>
          <cell r="EB12">
            <v>68.100000000000009</v>
          </cell>
          <cell r="EC12">
            <v>86.3</v>
          </cell>
          <cell r="ED12">
            <v>70.399999999999991</v>
          </cell>
          <cell r="EE12">
            <v>72.7</v>
          </cell>
          <cell r="EF12">
            <v>59</v>
          </cell>
          <cell r="EG12">
            <v>77.2</v>
          </cell>
          <cell r="EH12">
            <v>40.9</v>
          </cell>
          <cell r="EI12">
            <v>97.7</v>
          </cell>
          <cell r="EJ12">
            <v>95.399999999999991</v>
          </cell>
          <cell r="EL12">
            <v>6</v>
          </cell>
          <cell r="EM12">
            <v>6.8408813196293161E-2</v>
          </cell>
          <cell r="EN12">
            <v>2.9648988437937059E-2</v>
          </cell>
          <cell r="EO12">
            <v>8.8323948522590987E-3</v>
          </cell>
          <cell r="EP12">
            <v>0.149526743019578</v>
          </cell>
          <cell r="EQ12">
            <v>0.23482219137549937</v>
          </cell>
          <cell r="ER12">
            <v>0.11713694000006246</v>
          </cell>
        </row>
        <row r="13">
          <cell r="AW13">
            <v>7</v>
          </cell>
          <cell r="AX13">
            <v>25</v>
          </cell>
          <cell r="AY13">
            <v>100</v>
          </cell>
          <cell r="AZ13">
            <v>50</v>
          </cell>
          <cell r="BA13">
            <v>0</v>
          </cell>
          <cell r="BB13">
            <v>75</v>
          </cell>
          <cell r="BC13">
            <v>50</v>
          </cell>
          <cell r="BD13">
            <v>83.3</v>
          </cell>
          <cell r="BE13">
            <v>33.300000000000004</v>
          </cell>
          <cell r="BF13">
            <v>16.600000000000001</v>
          </cell>
          <cell r="BG13">
            <v>0</v>
          </cell>
          <cell r="BH13">
            <v>66.600000000000009</v>
          </cell>
          <cell r="BI13">
            <v>100</v>
          </cell>
          <cell r="BJ13">
            <v>22.2</v>
          </cell>
          <cell r="BK13">
            <v>0</v>
          </cell>
          <cell r="BL13">
            <v>11.1</v>
          </cell>
          <cell r="BM13">
            <v>44.4</v>
          </cell>
          <cell r="BN13">
            <v>55.500000000000007</v>
          </cell>
          <cell r="BO13">
            <v>33.300000000000004</v>
          </cell>
          <cell r="BP13">
            <v>88.8</v>
          </cell>
          <cell r="BQ13">
            <v>100</v>
          </cell>
          <cell r="BR13">
            <v>77.7</v>
          </cell>
          <cell r="BS13">
            <v>66.600000000000009</v>
          </cell>
          <cell r="BT13">
            <v>50</v>
          </cell>
          <cell r="BU13">
            <v>100</v>
          </cell>
          <cell r="BV13">
            <v>37.5</v>
          </cell>
          <cell r="BW13">
            <v>87.5</v>
          </cell>
          <cell r="BX13">
            <v>75</v>
          </cell>
          <cell r="BY13">
            <v>0</v>
          </cell>
          <cell r="BZ13">
            <v>12.5</v>
          </cell>
          <cell r="CA13">
            <v>62.5</v>
          </cell>
          <cell r="CB13">
            <v>25</v>
          </cell>
          <cell r="CC13">
            <v>15.299999999999999</v>
          </cell>
          <cell r="CD13">
            <v>76.900000000000006</v>
          </cell>
          <cell r="CE13">
            <v>53.800000000000004</v>
          </cell>
          <cell r="CF13">
            <v>46.1</v>
          </cell>
          <cell r="CG13">
            <v>30.7</v>
          </cell>
          <cell r="CH13">
            <v>38.4</v>
          </cell>
          <cell r="CI13">
            <v>69.199999999999989</v>
          </cell>
          <cell r="CJ13">
            <v>84.6</v>
          </cell>
          <cell r="CK13">
            <v>92.300000000000011</v>
          </cell>
          <cell r="CL13">
            <v>7.6</v>
          </cell>
          <cell r="CM13">
            <v>100</v>
          </cell>
          <cell r="CN13">
            <v>23</v>
          </cell>
          <cell r="CO13">
            <v>61.5</v>
          </cell>
          <cell r="CP13">
            <v>0</v>
          </cell>
          <cell r="CQ13">
            <v>7</v>
          </cell>
          <cell r="CR13">
            <v>59</v>
          </cell>
          <cell r="CS13">
            <v>79.5</v>
          </cell>
          <cell r="CT13">
            <v>63.6</v>
          </cell>
          <cell r="CU13">
            <v>56.8</v>
          </cell>
          <cell r="CV13">
            <v>70.399999999999991</v>
          </cell>
          <cell r="CW13">
            <v>38.6</v>
          </cell>
          <cell r="CX13">
            <v>65.900000000000006</v>
          </cell>
          <cell r="CY13">
            <v>36.299999999999997</v>
          </cell>
          <cell r="CZ13">
            <v>27.200000000000003</v>
          </cell>
          <cell r="DA13">
            <v>4.5</v>
          </cell>
          <cell r="DB13">
            <v>54.500000000000007</v>
          </cell>
          <cell r="DC13">
            <v>86.3</v>
          </cell>
          <cell r="DD13">
            <v>13.600000000000001</v>
          </cell>
          <cell r="DE13">
            <v>9</v>
          </cell>
          <cell r="DF13">
            <v>11.3</v>
          </cell>
          <cell r="DG13">
            <v>29.5</v>
          </cell>
          <cell r="DH13">
            <v>34</v>
          </cell>
          <cell r="DI13">
            <v>25</v>
          </cell>
          <cell r="DJ13">
            <v>47.699999999999996</v>
          </cell>
          <cell r="DK13">
            <v>95.399999999999991</v>
          </cell>
          <cell r="DL13">
            <v>43.1</v>
          </cell>
          <cell r="DM13">
            <v>40.9</v>
          </cell>
          <cell r="DN13">
            <v>61.3</v>
          </cell>
          <cell r="DO13">
            <v>88.6</v>
          </cell>
          <cell r="DP13">
            <v>31.8</v>
          </cell>
          <cell r="DQ13">
            <v>84</v>
          </cell>
          <cell r="DR13">
            <v>77.2</v>
          </cell>
          <cell r="DS13">
            <v>6.8000000000000007</v>
          </cell>
          <cell r="DT13">
            <v>15.9</v>
          </cell>
          <cell r="DU13">
            <v>68.100000000000009</v>
          </cell>
          <cell r="DV13">
            <v>20.399999999999999</v>
          </cell>
          <cell r="DW13">
            <v>18.099999999999998</v>
          </cell>
          <cell r="DX13">
            <v>90.9</v>
          </cell>
          <cell r="DY13">
            <v>72.7</v>
          </cell>
          <cell r="DZ13">
            <v>52.2</v>
          </cell>
          <cell r="EA13">
            <v>45.4</v>
          </cell>
          <cell r="EB13">
            <v>50</v>
          </cell>
          <cell r="EC13">
            <v>81.8</v>
          </cell>
          <cell r="ED13">
            <v>93.100000000000009</v>
          </cell>
          <cell r="EE13">
            <v>97.7</v>
          </cell>
          <cell r="EF13">
            <v>2.1999999999999997</v>
          </cell>
          <cell r="EG13">
            <v>100</v>
          </cell>
          <cell r="EH13">
            <v>22.7</v>
          </cell>
          <cell r="EI13">
            <v>75</v>
          </cell>
          <cell r="EJ13">
            <v>0</v>
          </cell>
          <cell r="EL13">
            <v>7</v>
          </cell>
          <cell r="EM13">
            <v>9.6408089798692198E-2</v>
          </cell>
          <cell r="EN13">
            <v>7.3154428488494655E-2</v>
          </cell>
          <cell r="EO13">
            <v>6.5211096628125381E-2</v>
          </cell>
          <cell r="EP13">
            <v>8.3971437286803952E-2</v>
          </cell>
          <cell r="EQ13">
            <v>0.11042969210626541</v>
          </cell>
          <cell r="ER13">
            <v>8.7733134216958442E-2</v>
          </cell>
        </row>
        <row r="14">
          <cell r="AW14">
            <v>8</v>
          </cell>
          <cell r="AX14">
            <v>100</v>
          </cell>
          <cell r="AY14">
            <v>50</v>
          </cell>
          <cell r="AZ14">
            <v>0</v>
          </cell>
          <cell r="BA14">
            <v>25</v>
          </cell>
          <cell r="BB14">
            <v>75</v>
          </cell>
          <cell r="BC14">
            <v>83.3</v>
          </cell>
          <cell r="BD14">
            <v>50</v>
          </cell>
          <cell r="BE14">
            <v>0</v>
          </cell>
          <cell r="BF14">
            <v>33.300000000000004</v>
          </cell>
          <cell r="BG14">
            <v>16.600000000000001</v>
          </cell>
          <cell r="BH14">
            <v>100</v>
          </cell>
          <cell r="BI14">
            <v>66.600000000000009</v>
          </cell>
          <cell r="BJ14">
            <v>11.1</v>
          </cell>
          <cell r="BK14">
            <v>0</v>
          </cell>
          <cell r="BL14">
            <v>66.600000000000009</v>
          </cell>
          <cell r="BM14">
            <v>22.2</v>
          </cell>
          <cell r="BN14">
            <v>100</v>
          </cell>
          <cell r="BO14">
            <v>44.4</v>
          </cell>
          <cell r="BP14">
            <v>55.500000000000007</v>
          </cell>
          <cell r="BQ14">
            <v>77.7</v>
          </cell>
          <cell r="BR14">
            <v>88.8</v>
          </cell>
          <cell r="BS14">
            <v>33.300000000000004</v>
          </cell>
          <cell r="BT14">
            <v>37.5</v>
          </cell>
          <cell r="BU14">
            <v>12.5</v>
          </cell>
          <cell r="BV14">
            <v>100</v>
          </cell>
          <cell r="BW14">
            <v>0</v>
          </cell>
          <cell r="BX14">
            <v>75</v>
          </cell>
          <cell r="BY14">
            <v>62.5</v>
          </cell>
          <cell r="BZ14">
            <v>25</v>
          </cell>
          <cell r="CA14">
            <v>87.5</v>
          </cell>
          <cell r="CB14">
            <v>50</v>
          </cell>
          <cell r="CC14">
            <v>7.6</v>
          </cell>
          <cell r="CD14">
            <v>38.4</v>
          </cell>
          <cell r="CE14">
            <v>30.7</v>
          </cell>
          <cell r="CF14">
            <v>15.299999999999999</v>
          </cell>
          <cell r="CG14">
            <v>53.800000000000004</v>
          </cell>
          <cell r="CH14">
            <v>92.300000000000011</v>
          </cell>
          <cell r="CI14">
            <v>61.5</v>
          </cell>
          <cell r="CJ14">
            <v>69.199999999999989</v>
          </cell>
          <cell r="CK14">
            <v>76.900000000000006</v>
          </cell>
          <cell r="CL14">
            <v>46.1</v>
          </cell>
          <cell r="CM14">
            <v>0</v>
          </cell>
          <cell r="CN14">
            <v>100</v>
          </cell>
          <cell r="CO14">
            <v>23</v>
          </cell>
          <cell r="CP14">
            <v>84.6</v>
          </cell>
          <cell r="CQ14">
            <v>8</v>
          </cell>
          <cell r="CR14">
            <v>59</v>
          </cell>
          <cell r="CS14">
            <v>38.6</v>
          </cell>
          <cell r="CT14">
            <v>31.8</v>
          </cell>
          <cell r="CU14">
            <v>36.299999999999997</v>
          </cell>
          <cell r="CV14">
            <v>47.699999999999996</v>
          </cell>
          <cell r="CW14">
            <v>54.500000000000007</v>
          </cell>
          <cell r="CX14">
            <v>27.200000000000003</v>
          </cell>
          <cell r="CY14">
            <v>2.1999999999999997</v>
          </cell>
          <cell r="CZ14">
            <v>15.9</v>
          </cell>
          <cell r="DA14">
            <v>4.5</v>
          </cell>
          <cell r="DB14">
            <v>70.399999999999991</v>
          </cell>
          <cell r="DC14">
            <v>50</v>
          </cell>
          <cell r="DD14">
            <v>9</v>
          </cell>
          <cell r="DE14">
            <v>0</v>
          </cell>
          <cell r="DF14">
            <v>52.2</v>
          </cell>
          <cell r="DG14">
            <v>18.099999999999998</v>
          </cell>
          <cell r="DH14">
            <v>75</v>
          </cell>
          <cell r="DI14">
            <v>22.7</v>
          </cell>
          <cell r="DJ14">
            <v>45.4</v>
          </cell>
          <cell r="DK14">
            <v>56.8</v>
          </cell>
          <cell r="DL14">
            <v>61.3</v>
          </cell>
          <cell r="DM14">
            <v>20.399999999999999</v>
          </cell>
          <cell r="DN14">
            <v>40.9</v>
          </cell>
          <cell r="DO14">
            <v>25</v>
          </cell>
          <cell r="DP14">
            <v>90.9</v>
          </cell>
          <cell r="DQ14">
            <v>6.8000000000000007</v>
          </cell>
          <cell r="DR14">
            <v>72.7</v>
          </cell>
          <cell r="DS14">
            <v>63.6</v>
          </cell>
          <cell r="DT14">
            <v>34</v>
          </cell>
          <cell r="DU14">
            <v>77.2</v>
          </cell>
          <cell r="DV14">
            <v>43.1</v>
          </cell>
          <cell r="DW14">
            <v>13.600000000000001</v>
          </cell>
          <cell r="DX14">
            <v>79.5</v>
          </cell>
          <cell r="DY14">
            <v>68.100000000000009</v>
          </cell>
          <cell r="DZ14">
            <v>29.5</v>
          </cell>
          <cell r="EA14">
            <v>84</v>
          </cell>
          <cell r="EB14">
            <v>97.7</v>
          </cell>
          <cell r="EC14">
            <v>86.3</v>
          </cell>
          <cell r="ED14">
            <v>88.6</v>
          </cell>
          <cell r="EE14">
            <v>93.100000000000009</v>
          </cell>
          <cell r="EF14">
            <v>81.8</v>
          </cell>
          <cell r="EG14">
            <v>11.3</v>
          </cell>
          <cell r="EH14">
            <v>100</v>
          </cell>
          <cell r="EI14">
            <v>65.900000000000006</v>
          </cell>
          <cell r="EJ14">
            <v>95.399999999999991</v>
          </cell>
          <cell r="EL14">
            <v>8</v>
          </cell>
          <cell r="EM14">
            <v>0.10220245515206434</v>
          </cell>
          <cell r="EN14">
            <v>8.8643141195994354E-2</v>
          </cell>
          <cell r="EO14">
            <v>9.6724645414311944E-2</v>
          </cell>
          <cell r="EP14">
            <v>0.1513634803896608</v>
          </cell>
          <cell r="EQ14">
            <v>0.2915988288304957</v>
          </cell>
          <cell r="ER14">
            <v>0.16763145878687308</v>
          </cell>
        </row>
        <row r="15">
          <cell r="AW15">
            <v>9</v>
          </cell>
          <cell r="AX15">
            <v>75</v>
          </cell>
          <cell r="AY15">
            <v>25</v>
          </cell>
          <cell r="AZ15">
            <v>0</v>
          </cell>
          <cell r="BA15">
            <v>50</v>
          </cell>
          <cell r="BB15">
            <v>100</v>
          </cell>
          <cell r="BC15">
            <v>50</v>
          </cell>
          <cell r="BD15">
            <v>83.3</v>
          </cell>
          <cell r="BE15">
            <v>16.600000000000001</v>
          </cell>
          <cell r="BF15">
            <v>0</v>
          </cell>
          <cell r="BG15">
            <v>100</v>
          </cell>
          <cell r="BH15">
            <v>33.300000000000004</v>
          </cell>
          <cell r="BI15">
            <v>66.600000000000009</v>
          </cell>
          <cell r="BJ15">
            <v>11.1</v>
          </cell>
          <cell r="BK15">
            <v>55.500000000000007</v>
          </cell>
          <cell r="BL15">
            <v>0</v>
          </cell>
          <cell r="BM15">
            <v>22.2</v>
          </cell>
          <cell r="BN15">
            <v>44.4</v>
          </cell>
          <cell r="BO15">
            <v>33.300000000000004</v>
          </cell>
          <cell r="BP15">
            <v>77.7</v>
          </cell>
          <cell r="BQ15">
            <v>88.8</v>
          </cell>
          <cell r="BR15">
            <v>66.600000000000009</v>
          </cell>
          <cell r="BS15">
            <v>100</v>
          </cell>
          <cell r="BT15">
            <v>12.5</v>
          </cell>
          <cell r="BU15">
            <v>75</v>
          </cell>
          <cell r="BV15">
            <v>0</v>
          </cell>
          <cell r="BW15">
            <v>100</v>
          </cell>
          <cell r="BX15">
            <v>37.5</v>
          </cell>
          <cell r="BY15">
            <v>50</v>
          </cell>
          <cell r="BZ15">
            <v>87.5</v>
          </cell>
          <cell r="CA15">
            <v>25</v>
          </cell>
          <cell r="CB15">
            <v>62.5</v>
          </cell>
          <cell r="CC15">
            <v>92.300000000000011</v>
          </cell>
          <cell r="CD15">
            <v>53.800000000000004</v>
          </cell>
          <cell r="CE15">
            <v>46.1</v>
          </cell>
          <cell r="CF15">
            <v>38.4</v>
          </cell>
          <cell r="CG15">
            <v>7.6</v>
          </cell>
          <cell r="CH15">
            <v>69.199999999999989</v>
          </cell>
          <cell r="CI15">
            <v>30.7</v>
          </cell>
          <cell r="CJ15">
            <v>61.5</v>
          </cell>
          <cell r="CK15">
            <v>76.900000000000006</v>
          </cell>
          <cell r="CL15">
            <v>15.299999999999999</v>
          </cell>
          <cell r="CM15">
            <v>100</v>
          </cell>
          <cell r="CN15">
            <v>0</v>
          </cell>
          <cell r="CO15">
            <v>23</v>
          </cell>
          <cell r="CP15">
            <v>84.6</v>
          </cell>
          <cell r="CQ15">
            <v>9</v>
          </cell>
          <cell r="CR15">
            <v>47.699999999999996</v>
          </cell>
          <cell r="CS15">
            <v>43.1</v>
          </cell>
          <cell r="CT15">
            <v>38.6</v>
          </cell>
          <cell r="CU15">
            <v>45.4</v>
          </cell>
          <cell r="CV15">
            <v>52.2</v>
          </cell>
          <cell r="CW15">
            <v>70.399999999999991</v>
          </cell>
          <cell r="CX15">
            <v>88.6</v>
          </cell>
          <cell r="CY15">
            <v>50</v>
          </cell>
          <cell r="CZ15">
            <v>27.200000000000003</v>
          </cell>
          <cell r="DA15">
            <v>97.7</v>
          </cell>
          <cell r="DB15">
            <v>54.500000000000007</v>
          </cell>
          <cell r="DC15">
            <v>81.8</v>
          </cell>
          <cell r="DD15">
            <v>6.8000000000000007</v>
          </cell>
          <cell r="DE15">
            <v>63.6</v>
          </cell>
          <cell r="DF15">
            <v>2.1999999999999997</v>
          </cell>
          <cell r="DG15">
            <v>31.8</v>
          </cell>
          <cell r="DH15">
            <v>61.3</v>
          </cell>
          <cell r="DI15">
            <v>59</v>
          </cell>
          <cell r="DJ15">
            <v>75</v>
          </cell>
          <cell r="DK15">
            <v>77.2</v>
          </cell>
          <cell r="DL15">
            <v>68.100000000000009</v>
          </cell>
          <cell r="DM15">
            <v>95.399999999999991</v>
          </cell>
          <cell r="DN15">
            <v>56.8</v>
          </cell>
          <cell r="DO15">
            <v>86.3</v>
          </cell>
          <cell r="DP15">
            <v>40.9</v>
          </cell>
          <cell r="DQ15">
            <v>100</v>
          </cell>
          <cell r="DR15">
            <v>72.7</v>
          </cell>
          <cell r="DS15">
            <v>79.5</v>
          </cell>
          <cell r="DT15">
            <v>90.9</v>
          </cell>
          <cell r="DU15">
            <v>65.900000000000006</v>
          </cell>
          <cell r="DV15">
            <v>84</v>
          </cell>
          <cell r="DW15">
            <v>36.299999999999997</v>
          </cell>
          <cell r="DX15">
            <v>20.399999999999999</v>
          </cell>
          <cell r="DY15">
            <v>18.099999999999998</v>
          </cell>
          <cell r="DZ15">
            <v>15.9</v>
          </cell>
          <cell r="EA15">
            <v>4.5</v>
          </cell>
          <cell r="EB15">
            <v>25</v>
          </cell>
          <cell r="EC15">
            <v>13.600000000000001</v>
          </cell>
          <cell r="ED15">
            <v>22.7</v>
          </cell>
          <cell r="EE15">
            <v>29.5</v>
          </cell>
          <cell r="EF15">
            <v>9</v>
          </cell>
          <cell r="EG15">
            <v>93.100000000000009</v>
          </cell>
          <cell r="EH15">
            <v>0</v>
          </cell>
          <cell r="EI15">
            <v>11.3</v>
          </cell>
          <cell r="EJ15">
            <v>34</v>
          </cell>
          <cell r="EL15">
            <v>9</v>
          </cell>
          <cell r="EM15">
            <v>0.66317898982965162</v>
          </cell>
          <cell r="EN15">
            <v>0.79635440029890181</v>
          </cell>
          <cell r="EO15">
            <v>0.67675668078719464</v>
          </cell>
          <cell r="EP15">
            <v>0.8442740441005786</v>
          </cell>
          <cell r="EQ15">
            <v>0.4445084598929579</v>
          </cell>
          <cell r="ER15">
            <v>0.65510060876709186</v>
          </cell>
        </row>
        <row r="16">
          <cell r="AW16">
            <v>10</v>
          </cell>
          <cell r="AX16">
            <v>0</v>
          </cell>
          <cell r="AY16">
            <v>50</v>
          </cell>
          <cell r="AZ16">
            <v>25</v>
          </cell>
          <cell r="BA16">
            <v>75</v>
          </cell>
          <cell r="BB16">
            <v>100</v>
          </cell>
          <cell r="BC16">
            <v>16.600000000000001</v>
          </cell>
          <cell r="BD16">
            <v>50</v>
          </cell>
          <cell r="BE16">
            <v>83.3</v>
          </cell>
          <cell r="BF16">
            <v>33.300000000000004</v>
          </cell>
          <cell r="BG16">
            <v>66.600000000000009</v>
          </cell>
          <cell r="BH16">
            <v>100</v>
          </cell>
          <cell r="BI16">
            <v>0</v>
          </cell>
          <cell r="BJ16">
            <v>100</v>
          </cell>
          <cell r="BK16">
            <v>66.600000000000009</v>
          </cell>
          <cell r="BL16">
            <v>88.8</v>
          </cell>
          <cell r="BM16">
            <v>77.7</v>
          </cell>
          <cell r="BN16">
            <v>11.1</v>
          </cell>
          <cell r="BO16">
            <v>55.500000000000007</v>
          </cell>
          <cell r="BP16">
            <v>22.2</v>
          </cell>
          <cell r="BQ16">
            <v>0</v>
          </cell>
          <cell r="BR16">
            <v>44.4</v>
          </cell>
          <cell r="BS16">
            <v>33.300000000000004</v>
          </cell>
          <cell r="BT16">
            <v>87.5</v>
          </cell>
          <cell r="BU16">
            <v>100</v>
          </cell>
          <cell r="BV16">
            <v>62.5</v>
          </cell>
          <cell r="BW16">
            <v>75</v>
          </cell>
          <cell r="BX16">
            <v>12.5</v>
          </cell>
          <cell r="BY16">
            <v>50</v>
          </cell>
          <cell r="BZ16">
            <v>25</v>
          </cell>
          <cell r="CA16">
            <v>37.5</v>
          </cell>
          <cell r="CB16">
            <v>0</v>
          </cell>
          <cell r="CC16">
            <v>46.1</v>
          </cell>
          <cell r="CD16">
            <v>23</v>
          </cell>
          <cell r="CE16">
            <v>61.5</v>
          </cell>
          <cell r="CF16">
            <v>100</v>
          </cell>
          <cell r="CG16">
            <v>38.4</v>
          </cell>
          <cell r="CH16">
            <v>15.299999999999999</v>
          </cell>
          <cell r="CI16">
            <v>84.6</v>
          </cell>
          <cell r="CJ16">
            <v>53.800000000000004</v>
          </cell>
          <cell r="CK16">
            <v>92.300000000000011</v>
          </cell>
          <cell r="CL16">
            <v>69.199999999999989</v>
          </cell>
          <cell r="CM16">
            <v>7.6</v>
          </cell>
          <cell r="CN16">
            <v>30.7</v>
          </cell>
          <cell r="CO16">
            <v>76.900000000000006</v>
          </cell>
          <cell r="CP16">
            <v>0</v>
          </cell>
          <cell r="CQ16">
            <v>10</v>
          </cell>
          <cell r="CR16">
            <v>45.4</v>
          </cell>
          <cell r="CS16">
            <v>61.3</v>
          </cell>
          <cell r="CT16">
            <v>47.699999999999996</v>
          </cell>
          <cell r="CU16">
            <v>68.100000000000009</v>
          </cell>
          <cell r="CV16">
            <v>77.2</v>
          </cell>
          <cell r="CW16">
            <v>18.099999999999998</v>
          </cell>
          <cell r="CX16">
            <v>54.500000000000007</v>
          </cell>
          <cell r="CY16">
            <v>84</v>
          </cell>
          <cell r="CZ16">
            <v>50</v>
          </cell>
          <cell r="DA16">
            <v>81.8</v>
          </cell>
          <cell r="DB16">
            <v>86.3</v>
          </cell>
          <cell r="DC16">
            <v>9</v>
          </cell>
          <cell r="DD16">
            <v>100</v>
          </cell>
          <cell r="DE16">
            <v>56.8</v>
          </cell>
          <cell r="DF16">
            <v>95.399999999999991</v>
          </cell>
          <cell r="DG16">
            <v>75</v>
          </cell>
          <cell r="DH16">
            <v>20.399999999999999</v>
          </cell>
          <cell r="DI16">
            <v>36.299999999999997</v>
          </cell>
          <cell r="DJ16">
            <v>22.7</v>
          </cell>
          <cell r="DK16">
            <v>4.5</v>
          </cell>
          <cell r="DL16">
            <v>31.8</v>
          </cell>
          <cell r="DM16">
            <v>29.5</v>
          </cell>
          <cell r="DN16">
            <v>52.2</v>
          </cell>
          <cell r="DO16">
            <v>59</v>
          </cell>
          <cell r="DP16">
            <v>38.6</v>
          </cell>
          <cell r="DQ16">
            <v>43.1</v>
          </cell>
          <cell r="DR16">
            <v>6.8000000000000007</v>
          </cell>
          <cell r="DS16">
            <v>15.9</v>
          </cell>
          <cell r="DT16">
            <v>11.3</v>
          </cell>
          <cell r="DU16">
            <v>13.600000000000001</v>
          </cell>
          <cell r="DV16">
            <v>2.1999999999999997</v>
          </cell>
          <cell r="DW16">
            <v>65.900000000000006</v>
          </cell>
          <cell r="DX16">
            <v>34</v>
          </cell>
          <cell r="DY16">
            <v>72.7</v>
          </cell>
          <cell r="DZ16">
            <v>97.7</v>
          </cell>
          <cell r="EA16">
            <v>63.6</v>
          </cell>
          <cell r="EB16">
            <v>27.200000000000003</v>
          </cell>
          <cell r="EC16">
            <v>90.9</v>
          </cell>
          <cell r="ED16">
            <v>70.399999999999991</v>
          </cell>
          <cell r="EE16">
            <v>93.100000000000009</v>
          </cell>
          <cell r="EF16">
            <v>79.5</v>
          </cell>
          <cell r="EG16">
            <v>25</v>
          </cell>
          <cell r="EH16">
            <v>40.9</v>
          </cell>
          <cell r="EI16">
            <v>88.6</v>
          </cell>
          <cell r="EJ16">
            <v>0</v>
          </cell>
          <cell r="EL16">
            <v>10</v>
          </cell>
          <cell r="EM16">
            <v>0.89959975223071087</v>
          </cell>
          <cell r="EN16">
            <v>0.86157915651546257</v>
          </cell>
          <cell r="EO16">
            <v>0.82891301444334398</v>
          </cell>
          <cell r="EP16">
            <v>0.70511308768514491</v>
          </cell>
          <cell r="EQ16">
            <v>0.83495814080334496</v>
          </cell>
          <cell r="ER16">
            <v>0.81896921692463009</v>
          </cell>
        </row>
        <row r="17">
          <cell r="AW17">
            <v>11</v>
          </cell>
          <cell r="AX17">
            <v>50</v>
          </cell>
          <cell r="AY17">
            <v>0</v>
          </cell>
          <cell r="AZ17">
            <v>100</v>
          </cell>
          <cell r="BA17">
            <v>25</v>
          </cell>
          <cell r="BB17">
            <v>75</v>
          </cell>
          <cell r="BC17">
            <v>66.600000000000009</v>
          </cell>
          <cell r="BD17">
            <v>83.3</v>
          </cell>
          <cell r="BE17">
            <v>33.300000000000004</v>
          </cell>
          <cell r="BF17">
            <v>16.600000000000001</v>
          </cell>
          <cell r="BG17">
            <v>100</v>
          </cell>
          <cell r="BH17">
            <v>50</v>
          </cell>
          <cell r="BI17">
            <v>0</v>
          </cell>
          <cell r="BJ17">
            <v>33.300000000000004</v>
          </cell>
          <cell r="BK17">
            <v>66.600000000000009</v>
          </cell>
          <cell r="BL17">
            <v>22.2</v>
          </cell>
          <cell r="BM17">
            <v>55.500000000000007</v>
          </cell>
          <cell r="BN17">
            <v>77.7</v>
          </cell>
          <cell r="BO17">
            <v>88.8</v>
          </cell>
          <cell r="BP17">
            <v>11.1</v>
          </cell>
          <cell r="BQ17">
            <v>44.4</v>
          </cell>
          <cell r="BR17">
            <v>0</v>
          </cell>
          <cell r="BS17">
            <v>100</v>
          </cell>
          <cell r="BT17">
            <v>37.5</v>
          </cell>
          <cell r="BU17">
            <v>75</v>
          </cell>
          <cell r="BV17">
            <v>100</v>
          </cell>
          <cell r="BW17">
            <v>87.5</v>
          </cell>
          <cell r="BX17">
            <v>12.5</v>
          </cell>
          <cell r="BY17">
            <v>62.5</v>
          </cell>
          <cell r="BZ17">
            <v>50</v>
          </cell>
          <cell r="CA17">
            <v>25</v>
          </cell>
          <cell r="CB17">
            <v>0</v>
          </cell>
          <cell r="CC17">
            <v>92.300000000000011</v>
          </cell>
          <cell r="CD17">
            <v>30.7</v>
          </cell>
          <cell r="CE17">
            <v>46.1</v>
          </cell>
          <cell r="CF17">
            <v>69.199999999999989</v>
          </cell>
          <cell r="CG17">
            <v>38.4</v>
          </cell>
          <cell r="CH17">
            <v>76.900000000000006</v>
          </cell>
          <cell r="CI17">
            <v>0</v>
          </cell>
          <cell r="CJ17">
            <v>61.5</v>
          </cell>
          <cell r="CK17">
            <v>84.6</v>
          </cell>
          <cell r="CL17">
            <v>53.800000000000004</v>
          </cell>
          <cell r="CM17">
            <v>100</v>
          </cell>
          <cell r="CN17">
            <v>0</v>
          </cell>
          <cell r="CO17">
            <v>0</v>
          </cell>
          <cell r="CP17">
            <v>23</v>
          </cell>
          <cell r="CQ17">
            <v>11</v>
          </cell>
          <cell r="CR17">
            <v>65.900000000000006</v>
          </cell>
          <cell r="CS17">
            <v>50</v>
          </cell>
          <cell r="CT17">
            <v>70.399999999999991</v>
          </cell>
          <cell r="CU17">
            <v>63.6</v>
          </cell>
          <cell r="CV17">
            <v>68.100000000000009</v>
          </cell>
          <cell r="CW17">
            <v>81.8</v>
          </cell>
          <cell r="CX17">
            <v>86.3</v>
          </cell>
          <cell r="CY17">
            <v>56.8</v>
          </cell>
          <cell r="CZ17">
            <v>52.2</v>
          </cell>
          <cell r="DA17">
            <v>93.100000000000009</v>
          </cell>
          <cell r="DB17">
            <v>61.3</v>
          </cell>
          <cell r="DC17">
            <v>38.6</v>
          </cell>
          <cell r="DD17">
            <v>29.5</v>
          </cell>
          <cell r="DE17">
            <v>45.4</v>
          </cell>
          <cell r="DF17">
            <v>27.200000000000003</v>
          </cell>
          <cell r="DG17">
            <v>43.1</v>
          </cell>
          <cell r="DH17">
            <v>47.699999999999996</v>
          </cell>
          <cell r="DI17">
            <v>75</v>
          </cell>
          <cell r="DJ17">
            <v>20.399999999999999</v>
          </cell>
          <cell r="DK17">
            <v>34</v>
          </cell>
          <cell r="DL17">
            <v>11.3</v>
          </cell>
          <cell r="DM17">
            <v>84</v>
          </cell>
          <cell r="DN17">
            <v>77.2</v>
          </cell>
          <cell r="DO17">
            <v>95.399999999999991</v>
          </cell>
          <cell r="DP17">
            <v>100</v>
          </cell>
          <cell r="DQ17">
            <v>97.7</v>
          </cell>
          <cell r="DR17">
            <v>18.099999999999998</v>
          </cell>
          <cell r="DS17">
            <v>90.9</v>
          </cell>
          <cell r="DT17">
            <v>79.5</v>
          </cell>
          <cell r="DU17">
            <v>72.7</v>
          </cell>
          <cell r="DV17">
            <v>9</v>
          </cell>
          <cell r="DW17">
            <v>59</v>
          </cell>
          <cell r="DX17">
            <v>13.600000000000001</v>
          </cell>
          <cell r="DY17">
            <v>22.7</v>
          </cell>
          <cell r="DZ17">
            <v>36.299999999999997</v>
          </cell>
          <cell r="EA17">
            <v>15.9</v>
          </cell>
          <cell r="EB17">
            <v>40.9</v>
          </cell>
          <cell r="EC17">
            <v>0</v>
          </cell>
          <cell r="ED17">
            <v>31.8</v>
          </cell>
          <cell r="EE17">
            <v>54.500000000000007</v>
          </cell>
          <cell r="EF17">
            <v>25</v>
          </cell>
          <cell r="EG17">
            <v>88.6</v>
          </cell>
          <cell r="EH17">
            <v>0</v>
          </cell>
          <cell r="EI17">
            <v>0</v>
          </cell>
          <cell r="EJ17">
            <v>6.8000000000000007</v>
          </cell>
          <cell r="EL17">
            <v>11</v>
          </cell>
          <cell r="EM17">
            <v>0.51638774263480103</v>
          </cell>
          <cell r="EN17">
            <v>0.54116573181607508</v>
          </cell>
          <cell r="EO17">
            <v>0.33764197536966278</v>
          </cell>
          <cell r="EP17">
            <v>0.56985966204418737</v>
          </cell>
          <cell r="EQ17">
            <v>0.22165327275983993</v>
          </cell>
          <cell r="ER17">
            <v>0.39952003036930234</v>
          </cell>
        </row>
        <row r="18">
          <cell r="AW18">
            <v>12</v>
          </cell>
          <cell r="AX18">
            <v>50</v>
          </cell>
          <cell r="AY18">
            <v>100</v>
          </cell>
          <cell r="AZ18">
            <v>25</v>
          </cell>
          <cell r="BA18">
            <v>0</v>
          </cell>
          <cell r="BB18">
            <v>75</v>
          </cell>
          <cell r="BC18">
            <v>0</v>
          </cell>
          <cell r="BD18">
            <v>83.3</v>
          </cell>
          <cell r="BE18">
            <v>33.300000000000004</v>
          </cell>
          <cell r="BF18">
            <v>16.600000000000001</v>
          </cell>
          <cell r="BG18">
            <v>50</v>
          </cell>
          <cell r="BH18">
            <v>66.600000000000009</v>
          </cell>
          <cell r="BI18">
            <v>100</v>
          </cell>
          <cell r="BJ18">
            <v>11.1</v>
          </cell>
          <cell r="BK18">
            <v>55.500000000000007</v>
          </cell>
          <cell r="BL18">
            <v>33.300000000000004</v>
          </cell>
          <cell r="BM18">
            <v>44.4</v>
          </cell>
          <cell r="BN18">
            <v>77.7</v>
          </cell>
          <cell r="BO18">
            <v>22.2</v>
          </cell>
          <cell r="BP18">
            <v>88.8</v>
          </cell>
          <cell r="BQ18">
            <v>0</v>
          </cell>
          <cell r="BR18">
            <v>100</v>
          </cell>
          <cell r="BS18">
            <v>66.600000000000009</v>
          </cell>
          <cell r="BT18">
            <v>75</v>
          </cell>
          <cell r="BU18">
            <v>62.5</v>
          </cell>
          <cell r="BV18">
            <v>0</v>
          </cell>
          <cell r="BW18">
            <v>0</v>
          </cell>
          <cell r="BX18">
            <v>100</v>
          </cell>
          <cell r="BY18">
            <v>0</v>
          </cell>
          <cell r="BZ18">
            <v>0</v>
          </cell>
          <cell r="CA18">
            <v>87.5</v>
          </cell>
          <cell r="CB18">
            <v>0</v>
          </cell>
          <cell r="CC18">
            <v>69.199999999999989</v>
          </cell>
          <cell r="CD18">
            <v>46.1</v>
          </cell>
          <cell r="CE18">
            <v>0</v>
          </cell>
          <cell r="CF18">
            <v>76.900000000000006</v>
          </cell>
          <cell r="CG18">
            <v>84.6</v>
          </cell>
          <cell r="CH18">
            <v>100</v>
          </cell>
          <cell r="CI18">
            <v>0</v>
          </cell>
          <cell r="CJ18">
            <v>61.5</v>
          </cell>
          <cell r="CK18">
            <v>0</v>
          </cell>
          <cell r="CL18">
            <v>38.4</v>
          </cell>
          <cell r="CM18">
            <v>53.800000000000004</v>
          </cell>
          <cell r="CN18">
            <v>0</v>
          </cell>
          <cell r="CO18">
            <v>92.300000000000011</v>
          </cell>
          <cell r="CP18">
            <v>0</v>
          </cell>
          <cell r="CQ18">
            <v>12</v>
          </cell>
          <cell r="CR18">
            <v>52.2</v>
          </cell>
          <cell r="CS18">
            <v>65.900000000000006</v>
          </cell>
          <cell r="CT18">
            <v>40.9</v>
          </cell>
          <cell r="CU18">
            <v>34</v>
          </cell>
          <cell r="CV18">
            <v>59</v>
          </cell>
          <cell r="CW18">
            <v>50</v>
          </cell>
          <cell r="CX18">
            <v>84</v>
          </cell>
          <cell r="CY18">
            <v>75</v>
          </cell>
          <cell r="CZ18">
            <v>54.500000000000007</v>
          </cell>
          <cell r="DA18">
            <v>79.5</v>
          </cell>
          <cell r="DB18">
            <v>81.8</v>
          </cell>
          <cell r="DC18">
            <v>90.9</v>
          </cell>
          <cell r="DD18">
            <v>29.5</v>
          </cell>
          <cell r="DE18">
            <v>86.3</v>
          </cell>
          <cell r="DF18">
            <v>63.6</v>
          </cell>
          <cell r="DG18">
            <v>77.2</v>
          </cell>
          <cell r="DH18">
            <v>93.100000000000009</v>
          </cell>
          <cell r="DI18">
            <v>56.8</v>
          </cell>
          <cell r="DJ18">
            <v>97.7</v>
          </cell>
          <cell r="DK18">
            <v>0</v>
          </cell>
          <cell r="DL18">
            <v>100</v>
          </cell>
          <cell r="DM18">
            <v>88.6</v>
          </cell>
          <cell r="DN18">
            <v>47.699999999999996</v>
          </cell>
          <cell r="DO18">
            <v>27.200000000000003</v>
          </cell>
          <cell r="DP18">
            <v>0</v>
          </cell>
          <cell r="DQ18">
            <v>0</v>
          </cell>
          <cell r="DR18">
            <v>95.399999999999991</v>
          </cell>
          <cell r="DS18">
            <v>0</v>
          </cell>
          <cell r="DT18">
            <v>0</v>
          </cell>
          <cell r="DU18">
            <v>72.7</v>
          </cell>
          <cell r="DV18">
            <v>0</v>
          </cell>
          <cell r="DW18">
            <v>43.1</v>
          </cell>
          <cell r="DX18">
            <v>31.8</v>
          </cell>
          <cell r="DY18">
            <v>0</v>
          </cell>
          <cell r="DZ18">
            <v>45.4</v>
          </cell>
          <cell r="EA18">
            <v>61.3</v>
          </cell>
          <cell r="EB18">
            <v>70.399999999999991</v>
          </cell>
          <cell r="EC18">
            <v>0</v>
          </cell>
          <cell r="ED18">
            <v>38.6</v>
          </cell>
          <cell r="EE18">
            <v>0</v>
          </cell>
          <cell r="EF18">
            <v>25</v>
          </cell>
          <cell r="EG18">
            <v>36.299999999999997</v>
          </cell>
          <cell r="EH18">
            <v>0</v>
          </cell>
          <cell r="EI18">
            <v>68.100000000000009</v>
          </cell>
          <cell r="EJ18">
            <v>0</v>
          </cell>
          <cell r="EL18">
            <v>12</v>
          </cell>
          <cell r="EM18">
            <v>3.3897360680981009E-2</v>
          </cell>
          <cell r="EN18">
            <v>0.13180759046472595</v>
          </cell>
          <cell r="EO18">
            <v>0.23201829201067453</v>
          </cell>
          <cell r="EP18">
            <v>5.183383680988455E-2</v>
          </cell>
          <cell r="EQ18">
            <v>1.9665379072958337E-2</v>
          </cell>
          <cell r="ER18">
            <v>9.2314282112780213E-2</v>
          </cell>
        </row>
        <row r="19">
          <cell r="AW19">
            <v>13</v>
          </cell>
          <cell r="AX19">
            <v>0</v>
          </cell>
          <cell r="AY19">
            <v>75</v>
          </cell>
          <cell r="AZ19">
            <v>50</v>
          </cell>
          <cell r="BA19">
            <v>100</v>
          </cell>
          <cell r="BB19">
            <v>25</v>
          </cell>
          <cell r="BC19">
            <v>0</v>
          </cell>
          <cell r="BD19">
            <v>0</v>
          </cell>
          <cell r="BE19">
            <v>83.3</v>
          </cell>
          <cell r="BF19">
            <v>0</v>
          </cell>
          <cell r="BG19">
            <v>66.600000000000009</v>
          </cell>
          <cell r="BH19">
            <v>100</v>
          </cell>
          <cell r="BI19">
            <v>0</v>
          </cell>
          <cell r="BJ19">
            <v>88.8</v>
          </cell>
          <cell r="BK19">
            <v>100</v>
          </cell>
          <cell r="BL19">
            <v>0</v>
          </cell>
          <cell r="BM19">
            <v>0</v>
          </cell>
          <cell r="BN19">
            <v>0</v>
          </cell>
          <cell r="BO19">
            <v>0</v>
          </cell>
          <cell r="BP19">
            <v>0</v>
          </cell>
          <cell r="BQ19">
            <v>0</v>
          </cell>
          <cell r="BR19">
            <v>0</v>
          </cell>
          <cell r="BS19">
            <v>0</v>
          </cell>
          <cell r="BT19">
            <v>75</v>
          </cell>
          <cell r="BU19">
            <v>87.5</v>
          </cell>
          <cell r="BV19">
            <v>0</v>
          </cell>
          <cell r="BW19">
            <v>0</v>
          </cell>
          <cell r="BX19">
            <v>100</v>
          </cell>
          <cell r="BY19">
            <v>0</v>
          </cell>
          <cell r="BZ19">
            <v>0</v>
          </cell>
          <cell r="CA19">
            <v>0</v>
          </cell>
          <cell r="CB19">
            <v>0</v>
          </cell>
          <cell r="CC19">
            <v>0</v>
          </cell>
          <cell r="CD19">
            <v>0</v>
          </cell>
          <cell r="CE19">
            <v>0</v>
          </cell>
          <cell r="CF19">
            <v>0</v>
          </cell>
          <cell r="CG19">
            <v>0</v>
          </cell>
          <cell r="CH19">
            <v>0</v>
          </cell>
          <cell r="CI19">
            <v>0</v>
          </cell>
          <cell r="CJ19">
            <v>0</v>
          </cell>
          <cell r="CK19">
            <v>0</v>
          </cell>
          <cell r="CL19">
            <v>0</v>
          </cell>
          <cell r="CM19">
            <v>0</v>
          </cell>
          <cell r="CN19">
            <v>0</v>
          </cell>
          <cell r="CO19">
            <v>0</v>
          </cell>
          <cell r="CP19">
            <v>0</v>
          </cell>
          <cell r="CQ19">
            <v>13</v>
          </cell>
          <cell r="CR19">
            <v>0</v>
          </cell>
          <cell r="CS19">
            <v>86.3</v>
          </cell>
          <cell r="CT19">
            <v>84</v>
          </cell>
          <cell r="CU19">
            <v>97.7</v>
          </cell>
          <cell r="CV19">
            <v>81.8</v>
          </cell>
          <cell r="CW19">
            <v>0</v>
          </cell>
          <cell r="CX19">
            <v>0</v>
          </cell>
          <cell r="CY19">
            <v>93.100000000000009</v>
          </cell>
          <cell r="CZ19">
            <v>0</v>
          </cell>
          <cell r="DA19">
            <v>88.6</v>
          </cell>
          <cell r="DB19">
            <v>100</v>
          </cell>
          <cell r="DC19">
            <v>0</v>
          </cell>
          <cell r="DD19">
            <v>79.5</v>
          </cell>
          <cell r="DE19">
            <v>90.9</v>
          </cell>
          <cell r="DF19">
            <v>0</v>
          </cell>
          <cell r="DG19">
            <v>0</v>
          </cell>
          <cell r="DH19">
            <v>0</v>
          </cell>
          <cell r="DI19">
            <v>0</v>
          </cell>
          <cell r="DJ19">
            <v>0</v>
          </cell>
          <cell r="DK19">
            <v>0</v>
          </cell>
          <cell r="DL19">
            <v>0</v>
          </cell>
          <cell r="DM19">
            <v>0</v>
          </cell>
          <cell r="DN19">
            <v>75</v>
          </cell>
          <cell r="DO19">
            <v>77.2</v>
          </cell>
          <cell r="DP19">
            <v>0</v>
          </cell>
          <cell r="DQ19">
            <v>0</v>
          </cell>
          <cell r="DR19">
            <v>95.399999999999991</v>
          </cell>
          <cell r="DS19">
            <v>0</v>
          </cell>
          <cell r="DT19">
            <v>0</v>
          </cell>
          <cell r="DU19">
            <v>0</v>
          </cell>
          <cell r="DV19">
            <v>0</v>
          </cell>
          <cell r="DW19">
            <v>0</v>
          </cell>
          <cell r="DX19">
            <v>0</v>
          </cell>
          <cell r="DY19">
            <v>0</v>
          </cell>
          <cell r="DZ19">
            <v>0</v>
          </cell>
          <cell r="EA19">
            <v>0</v>
          </cell>
          <cell r="EB19">
            <v>0</v>
          </cell>
          <cell r="EC19">
            <v>0</v>
          </cell>
          <cell r="ED19">
            <v>0</v>
          </cell>
          <cell r="EE19">
            <v>0</v>
          </cell>
          <cell r="EF19">
            <v>0</v>
          </cell>
          <cell r="EG19">
            <v>0</v>
          </cell>
          <cell r="EH19">
            <v>0</v>
          </cell>
          <cell r="EI19">
            <v>0</v>
          </cell>
          <cell r="EJ19">
            <v>0</v>
          </cell>
          <cell r="EL19">
            <v>13</v>
          </cell>
          <cell r="EM19">
            <v>1.9666968429743501E-2</v>
          </cell>
          <cell r="EN19">
            <v>1.5093188118501032E-2</v>
          </cell>
          <cell r="EO19">
            <v>3.326453739517652E-3</v>
          </cell>
          <cell r="EP19">
            <v>5.4178639695773873E-3</v>
          </cell>
          <cell r="EQ19">
            <v>0</v>
          </cell>
          <cell r="ER19">
            <v>6.355832713324394E-3</v>
          </cell>
        </row>
        <row r="20">
          <cell r="AW20">
            <v>14</v>
          </cell>
          <cell r="AX20">
            <v>0</v>
          </cell>
          <cell r="AY20">
            <v>75</v>
          </cell>
          <cell r="AZ20">
            <v>100</v>
          </cell>
          <cell r="BA20">
            <v>50</v>
          </cell>
          <cell r="BB20">
            <v>25</v>
          </cell>
          <cell r="BC20">
            <v>50</v>
          </cell>
          <cell r="BD20">
            <v>33.300000000000004</v>
          </cell>
          <cell r="BE20">
            <v>83.3</v>
          </cell>
          <cell r="BF20">
            <v>100</v>
          </cell>
          <cell r="BG20">
            <v>16.600000000000001</v>
          </cell>
          <cell r="BH20">
            <v>66.600000000000009</v>
          </cell>
          <cell r="BI20">
            <v>0</v>
          </cell>
          <cell r="BJ20">
            <v>100</v>
          </cell>
          <cell r="BK20">
            <v>66.600000000000009</v>
          </cell>
          <cell r="BL20">
            <v>88.8</v>
          </cell>
          <cell r="BM20">
            <v>77.7</v>
          </cell>
          <cell r="BN20">
            <v>0</v>
          </cell>
          <cell r="BO20">
            <v>55.500000000000007</v>
          </cell>
          <cell r="BP20">
            <v>0</v>
          </cell>
          <cell r="BQ20">
            <v>0</v>
          </cell>
          <cell r="BR20">
            <v>0</v>
          </cell>
          <cell r="BS20">
            <v>0</v>
          </cell>
          <cell r="BT20">
            <v>100</v>
          </cell>
          <cell r="BU20">
            <v>87.5</v>
          </cell>
          <cell r="BV20">
            <v>0</v>
          </cell>
          <cell r="BW20">
            <v>0</v>
          </cell>
          <cell r="BX20">
            <v>0</v>
          </cell>
          <cell r="BY20">
            <v>0</v>
          </cell>
          <cell r="BZ20">
            <v>0</v>
          </cell>
          <cell r="CA20">
            <v>0</v>
          </cell>
          <cell r="CB20">
            <v>0</v>
          </cell>
          <cell r="CC20">
            <v>61.5</v>
          </cell>
          <cell r="CD20">
            <v>46.1</v>
          </cell>
          <cell r="CE20">
            <v>69.199999999999989</v>
          </cell>
          <cell r="CF20">
            <v>92.300000000000011</v>
          </cell>
          <cell r="CG20">
            <v>84.6</v>
          </cell>
          <cell r="CH20">
            <v>0</v>
          </cell>
          <cell r="CI20">
            <v>53.800000000000004</v>
          </cell>
          <cell r="CJ20">
            <v>38.4</v>
          </cell>
          <cell r="CK20">
            <v>30.7</v>
          </cell>
          <cell r="CL20">
            <v>76.900000000000006</v>
          </cell>
          <cell r="CM20">
            <v>15.299999999999999</v>
          </cell>
          <cell r="CN20">
            <v>23</v>
          </cell>
          <cell r="CO20">
            <v>100</v>
          </cell>
          <cell r="CP20">
            <v>0</v>
          </cell>
          <cell r="CQ20">
            <v>14</v>
          </cell>
          <cell r="CR20">
            <v>56.8</v>
          </cell>
          <cell r="CS20">
            <v>70.399999999999991</v>
          </cell>
          <cell r="CT20">
            <v>72.7</v>
          </cell>
          <cell r="CU20">
            <v>65.900000000000006</v>
          </cell>
          <cell r="CV20">
            <v>59</v>
          </cell>
          <cell r="CW20">
            <v>47.699999999999996</v>
          </cell>
          <cell r="CX20">
            <v>38.6</v>
          </cell>
          <cell r="CY20">
            <v>75</v>
          </cell>
          <cell r="CZ20">
            <v>81.8</v>
          </cell>
          <cell r="DA20">
            <v>34</v>
          </cell>
          <cell r="DB20">
            <v>50</v>
          </cell>
          <cell r="DC20">
            <v>0</v>
          </cell>
          <cell r="DD20">
            <v>100</v>
          </cell>
          <cell r="DE20">
            <v>63.6</v>
          </cell>
          <cell r="DF20">
            <v>97.7</v>
          </cell>
          <cell r="DG20">
            <v>84</v>
          </cell>
          <cell r="DH20">
            <v>0</v>
          </cell>
          <cell r="DI20">
            <v>61.3</v>
          </cell>
          <cell r="DJ20">
            <v>0</v>
          </cell>
          <cell r="DK20">
            <v>0</v>
          </cell>
          <cell r="DL20">
            <v>0</v>
          </cell>
          <cell r="DM20">
            <v>0</v>
          </cell>
          <cell r="DN20">
            <v>52.2</v>
          </cell>
          <cell r="DO20">
            <v>43.1</v>
          </cell>
          <cell r="DP20">
            <v>0</v>
          </cell>
          <cell r="DQ20">
            <v>0</v>
          </cell>
          <cell r="DR20">
            <v>0</v>
          </cell>
          <cell r="DS20">
            <v>0</v>
          </cell>
          <cell r="DT20">
            <v>0</v>
          </cell>
          <cell r="DU20">
            <v>0</v>
          </cell>
          <cell r="DV20">
            <v>0</v>
          </cell>
          <cell r="DW20">
            <v>79.5</v>
          </cell>
          <cell r="DX20">
            <v>68.100000000000009</v>
          </cell>
          <cell r="DY20">
            <v>86.3</v>
          </cell>
          <cell r="DZ20">
            <v>93.100000000000009</v>
          </cell>
          <cell r="EA20">
            <v>90.9</v>
          </cell>
          <cell r="EB20">
            <v>0</v>
          </cell>
          <cell r="EC20">
            <v>77.2</v>
          </cell>
          <cell r="ED20">
            <v>54.500000000000007</v>
          </cell>
          <cell r="EE20">
            <v>45.4</v>
          </cell>
          <cell r="EF20">
            <v>88.6</v>
          </cell>
          <cell r="EG20">
            <v>36.299999999999997</v>
          </cell>
          <cell r="EH20">
            <v>40.9</v>
          </cell>
          <cell r="EI20">
            <v>95.399999999999991</v>
          </cell>
          <cell r="EJ20">
            <v>0</v>
          </cell>
          <cell r="EL20">
            <v>14</v>
          </cell>
          <cell r="EM20">
            <v>0.2378063467807025</v>
          </cell>
          <cell r="EN20">
            <v>0.12407401325710081</v>
          </cell>
          <cell r="EO20">
            <v>0.22017122473133172</v>
          </cell>
          <cell r="EP20">
            <v>2.3320029871451511E-2</v>
          </cell>
          <cell r="EQ20">
            <v>0.26524453843619517</v>
          </cell>
          <cell r="ER20">
            <v>0.18183479735480731</v>
          </cell>
        </row>
        <row r="21">
          <cell r="AW21">
            <v>15</v>
          </cell>
          <cell r="AX21">
            <v>75</v>
          </cell>
          <cell r="AY21">
            <v>50</v>
          </cell>
          <cell r="AZ21">
            <v>0</v>
          </cell>
          <cell r="BA21">
            <v>25</v>
          </cell>
          <cell r="BB21">
            <v>100</v>
          </cell>
          <cell r="BC21">
            <v>50</v>
          </cell>
          <cell r="BD21">
            <v>66.600000000000009</v>
          </cell>
          <cell r="BE21">
            <v>0</v>
          </cell>
          <cell r="BF21">
            <v>16.600000000000001</v>
          </cell>
          <cell r="BG21">
            <v>33.300000000000004</v>
          </cell>
          <cell r="BH21">
            <v>83.3</v>
          </cell>
          <cell r="BI21">
            <v>100</v>
          </cell>
          <cell r="BJ21">
            <v>22.2</v>
          </cell>
          <cell r="BK21">
            <v>100</v>
          </cell>
          <cell r="BL21">
            <v>77.7</v>
          </cell>
          <cell r="BM21">
            <v>66.600000000000009</v>
          </cell>
          <cell r="BN21">
            <v>11.1</v>
          </cell>
          <cell r="BO21">
            <v>33.300000000000004</v>
          </cell>
          <cell r="BP21">
            <v>55.500000000000007</v>
          </cell>
          <cell r="BQ21">
            <v>88.8</v>
          </cell>
          <cell r="BR21">
            <v>44.4</v>
          </cell>
          <cell r="BS21">
            <v>0</v>
          </cell>
          <cell r="BT21">
            <v>75</v>
          </cell>
          <cell r="BU21">
            <v>12.5</v>
          </cell>
          <cell r="BV21">
            <v>0</v>
          </cell>
          <cell r="BW21">
            <v>37.5</v>
          </cell>
          <cell r="BX21">
            <v>100</v>
          </cell>
          <cell r="BY21">
            <v>50</v>
          </cell>
          <cell r="BZ21">
            <v>87.5</v>
          </cell>
          <cell r="CA21">
            <v>25</v>
          </cell>
          <cell r="CB21">
            <v>62.5</v>
          </cell>
          <cell r="CC21">
            <v>7.6</v>
          </cell>
          <cell r="CD21">
            <v>84.6</v>
          </cell>
          <cell r="CE21">
            <v>61.5</v>
          </cell>
          <cell r="CF21">
            <v>15.299999999999999</v>
          </cell>
          <cell r="CG21">
            <v>30.7</v>
          </cell>
          <cell r="CH21">
            <v>53.800000000000004</v>
          </cell>
          <cell r="CI21">
            <v>92.300000000000011</v>
          </cell>
          <cell r="CJ21">
            <v>69.199999999999989</v>
          </cell>
          <cell r="CK21">
            <v>76.900000000000006</v>
          </cell>
          <cell r="CL21">
            <v>46.1</v>
          </cell>
          <cell r="CM21">
            <v>23</v>
          </cell>
          <cell r="CN21">
            <v>100</v>
          </cell>
          <cell r="CO21">
            <v>38.4</v>
          </cell>
          <cell r="CP21">
            <v>0</v>
          </cell>
          <cell r="CQ21">
            <v>15</v>
          </cell>
          <cell r="CR21">
            <v>72.7</v>
          </cell>
          <cell r="CS21">
            <v>63.6</v>
          </cell>
          <cell r="CT21">
            <v>20.399999999999999</v>
          </cell>
          <cell r="CU21">
            <v>59</v>
          </cell>
          <cell r="CV21">
            <v>77.2</v>
          </cell>
          <cell r="CW21">
            <v>40.9</v>
          </cell>
          <cell r="CX21">
            <v>45.4</v>
          </cell>
          <cell r="CY21">
            <v>9</v>
          </cell>
          <cell r="CZ21">
            <v>13.600000000000001</v>
          </cell>
          <cell r="DA21">
            <v>29.5</v>
          </cell>
          <cell r="DB21">
            <v>52.2</v>
          </cell>
          <cell r="DC21">
            <v>70.399999999999991</v>
          </cell>
          <cell r="DD21">
            <v>11.3</v>
          </cell>
          <cell r="DE21">
            <v>56.8</v>
          </cell>
          <cell r="DF21">
            <v>38.6</v>
          </cell>
          <cell r="DG21">
            <v>36.299999999999997</v>
          </cell>
          <cell r="DH21">
            <v>4.5</v>
          </cell>
          <cell r="DI21">
            <v>15.9</v>
          </cell>
          <cell r="DJ21">
            <v>34</v>
          </cell>
          <cell r="DK21">
            <v>54.500000000000007</v>
          </cell>
          <cell r="DL21">
            <v>18.099999999999998</v>
          </cell>
          <cell r="DM21">
            <v>0</v>
          </cell>
          <cell r="DN21">
            <v>61.3</v>
          </cell>
          <cell r="DO21">
            <v>22.7</v>
          </cell>
          <cell r="DP21">
            <v>6.8000000000000007</v>
          </cell>
          <cell r="DQ21">
            <v>31.8</v>
          </cell>
          <cell r="DR21">
            <v>68.100000000000009</v>
          </cell>
          <cell r="DS21">
            <v>43.1</v>
          </cell>
          <cell r="DT21">
            <v>65.900000000000006</v>
          </cell>
          <cell r="DU21">
            <v>25</v>
          </cell>
          <cell r="DV21">
            <v>47.699999999999996</v>
          </cell>
          <cell r="DW21">
            <v>27.200000000000003</v>
          </cell>
          <cell r="DX21">
            <v>95.399999999999991</v>
          </cell>
          <cell r="DY21">
            <v>88.6</v>
          </cell>
          <cell r="DZ21">
            <v>50</v>
          </cell>
          <cell r="EA21">
            <v>79.5</v>
          </cell>
          <cell r="EB21">
            <v>86.3</v>
          </cell>
          <cell r="EC21">
            <v>97.7</v>
          </cell>
          <cell r="ED21">
            <v>90.9</v>
          </cell>
          <cell r="EE21">
            <v>93.100000000000009</v>
          </cell>
          <cell r="EF21">
            <v>84</v>
          </cell>
          <cell r="EG21">
            <v>75</v>
          </cell>
          <cell r="EH21">
            <v>100</v>
          </cell>
          <cell r="EI21">
            <v>81.8</v>
          </cell>
          <cell r="EJ21">
            <v>2.1999999999999997</v>
          </cell>
          <cell r="EL21">
            <v>15</v>
          </cell>
          <cell r="EM21">
            <v>9.1841333704482858E-2</v>
          </cell>
          <cell r="EN21">
            <v>4.9438632859059681E-2</v>
          </cell>
          <cell r="EO21">
            <v>3.5755068592157269E-2</v>
          </cell>
          <cell r="EP21">
            <v>5.4681694990043953E-2</v>
          </cell>
          <cell r="EQ21">
            <v>0.32839495053435153</v>
          </cell>
          <cell r="ER21">
            <v>0.13894427437441603</v>
          </cell>
        </row>
        <row r="22">
          <cell r="AW22">
            <v>16</v>
          </cell>
          <cell r="AX22">
            <v>100</v>
          </cell>
          <cell r="AY22">
            <v>50</v>
          </cell>
          <cell r="AZ22">
            <v>75</v>
          </cell>
          <cell r="BA22">
            <v>25</v>
          </cell>
          <cell r="BB22">
            <v>0</v>
          </cell>
          <cell r="BC22">
            <v>83.3</v>
          </cell>
          <cell r="BD22">
            <v>50</v>
          </cell>
          <cell r="BE22">
            <v>16.600000000000001</v>
          </cell>
          <cell r="BF22">
            <v>66.600000000000009</v>
          </cell>
          <cell r="BG22">
            <v>33.300000000000004</v>
          </cell>
          <cell r="BH22">
            <v>0</v>
          </cell>
          <cell r="BI22">
            <v>100</v>
          </cell>
          <cell r="BJ22">
            <v>0</v>
          </cell>
          <cell r="BK22">
            <v>33.300000000000004</v>
          </cell>
          <cell r="BL22">
            <v>11.1</v>
          </cell>
          <cell r="BM22">
            <v>22.2</v>
          </cell>
          <cell r="BN22">
            <v>88.8</v>
          </cell>
          <cell r="BO22">
            <v>44.4</v>
          </cell>
          <cell r="BP22">
            <v>77.7</v>
          </cell>
          <cell r="BQ22">
            <v>100</v>
          </cell>
          <cell r="BR22">
            <v>55.500000000000007</v>
          </cell>
          <cell r="BS22">
            <v>66.600000000000009</v>
          </cell>
          <cell r="BT22">
            <v>12.5</v>
          </cell>
          <cell r="BU22">
            <v>0</v>
          </cell>
          <cell r="BV22">
            <v>37.5</v>
          </cell>
          <cell r="BW22">
            <v>25</v>
          </cell>
          <cell r="BX22">
            <v>87.5</v>
          </cell>
          <cell r="BY22">
            <v>50</v>
          </cell>
          <cell r="BZ22">
            <v>75</v>
          </cell>
          <cell r="CA22">
            <v>62.5</v>
          </cell>
          <cell r="CB22">
            <v>100</v>
          </cell>
          <cell r="CC22">
            <v>53.800000000000004</v>
          </cell>
          <cell r="CD22">
            <v>76.900000000000006</v>
          </cell>
          <cell r="CE22">
            <v>38.4</v>
          </cell>
          <cell r="CF22">
            <v>0</v>
          </cell>
          <cell r="CG22">
            <v>61.5</v>
          </cell>
          <cell r="CH22">
            <v>84.6</v>
          </cell>
          <cell r="CI22">
            <v>15.299999999999999</v>
          </cell>
          <cell r="CJ22">
            <v>46.1</v>
          </cell>
          <cell r="CK22">
            <v>7.6</v>
          </cell>
          <cell r="CL22">
            <v>30.7</v>
          </cell>
          <cell r="CM22">
            <v>92.300000000000011</v>
          </cell>
          <cell r="CN22">
            <v>69.199999999999989</v>
          </cell>
          <cell r="CO22">
            <v>23</v>
          </cell>
          <cell r="CP22">
            <v>100</v>
          </cell>
          <cell r="CQ22">
            <v>16</v>
          </cell>
          <cell r="CR22">
            <v>54.500000000000007</v>
          </cell>
          <cell r="CS22">
            <v>38.6</v>
          </cell>
          <cell r="CT22">
            <v>52.2</v>
          </cell>
          <cell r="CU22">
            <v>31.8</v>
          </cell>
          <cell r="CV22">
            <v>22.7</v>
          </cell>
          <cell r="CW22">
            <v>81.8</v>
          </cell>
          <cell r="CX22">
            <v>45.4</v>
          </cell>
          <cell r="CY22">
            <v>15.9</v>
          </cell>
          <cell r="CZ22">
            <v>50</v>
          </cell>
          <cell r="DA22">
            <v>18.099999999999998</v>
          </cell>
          <cell r="DB22">
            <v>13.600000000000001</v>
          </cell>
          <cell r="DC22">
            <v>90.9</v>
          </cell>
          <cell r="DD22">
            <v>0</v>
          </cell>
          <cell r="DE22">
            <v>43.1</v>
          </cell>
          <cell r="DF22">
            <v>4.5</v>
          </cell>
          <cell r="DG22">
            <v>25</v>
          </cell>
          <cell r="DH22">
            <v>79.5</v>
          </cell>
          <cell r="DI22">
            <v>63.6</v>
          </cell>
          <cell r="DJ22">
            <v>77.2</v>
          </cell>
          <cell r="DK22">
            <v>95.399999999999991</v>
          </cell>
          <cell r="DL22">
            <v>68.100000000000009</v>
          </cell>
          <cell r="DM22">
            <v>70.399999999999991</v>
          </cell>
          <cell r="DN22">
            <v>47.699999999999996</v>
          </cell>
          <cell r="DO22">
            <v>40.9</v>
          </cell>
          <cell r="DP22">
            <v>61.3</v>
          </cell>
          <cell r="DQ22">
            <v>56.8</v>
          </cell>
          <cell r="DR22">
            <v>93.100000000000009</v>
          </cell>
          <cell r="DS22">
            <v>84</v>
          </cell>
          <cell r="DT22">
            <v>88.6</v>
          </cell>
          <cell r="DU22">
            <v>86.3</v>
          </cell>
          <cell r="DV22">
            <v>97.7</v>
          </cell>
          <cell r="DW22">
            <v>34</v>
          </cell>
          <cell r="DX22">
            <v>65.900000000000006</v>
          </cell>
          <cell r="DY22">
            <v>27.200000000000003</v>
          </cell>
          <cell r="DZ22">
            <v>2.1999999999999997</v>
          </cell>
          <cell r="EA22">
            <v>36.299999999999997</v>
          </cell>
          <cell r="EB22">
            <v>72.7</v>
          </cell>
          <cell r="EC22">
            <v>9</v>
          </cell>
          <cell r="ED22">
            <v>29.5</v>
          </cell>
          <cell r="EE22">
            <v>6.8000000000000007</v>
          </cell>
          <cell r="EF22">
            <v>20.399999999999999</v>
          </cell>
          <cell r="EG22">
            <v>75</v>
          </cell>
          <cell r="EH22">
            <v>59</v>
          </cell>
          <cell r="EI22">
            <v>11.3</v>
          </cell>
          <cell r="EJ22">
            <v>100</v>
          </cell>
          <cell r="EL22">
            <v>16</v>
          </cell>
          <cell r="EM22">
            <v>0.10040024776928917</v>
          </cell>
          <cell r="EN22">
            <v>0.13842084348453745</v>
          </cell>
          <cell r="EO22">
            <v>0.17108698555665608</v>
          </cell>
          <cell r="EP22">
            <v>0.2948869123148552</v>
          </cell>
          <cell r="EQ22">
            <v>0.16504185919665498</v>
          </cell>
          <cell r="ER22">
            <v>0.18103078307536968</v>
          </cell>
        </row>
        <row r="23">
          <cell r="AW23">
            <v>17</v>
          </cell>
          <cell r="AX23">
            <v>50</v>
          </cell>
          <cell r="AY23">
            <v>25</v>
          </cell>
          <cell r="AZ23">
            <v>75</v>
          </cell>
          <cell r="BA23">
            <v>0</v>
          </cell>
          <cell r="BB23">
            <v>100</v>
          </cell>
          <cell r="BC23">
            <v>100</v>
          </cell>
          <cell r="BD23">
            <v>83.3</v>
          </cell>
          <cell r="BE23">
            <v>16.600000000000001</v>
          </cell>
          <cell r="BF23">
            <v>66.600000000000009</v>
          </cell>
          <cell r="BG23">
            <v>50</v>
          </cell>
          <cell r="BH23">
            <v>33.300000000000004</v>
          </cell>
          <cell r="BI23">
            <v>0</v>
          </cell>
          <cell r="BJ23">
            <v>11.1</v>
          </cell>
          <cell r="BK23">
            <v>22.2</v>
          </cell>
          <cell r="BL23">
            <v>0</v>
          </cell>
          <cell r="BM23">
            <v>33.300000000000004</v>
          </cell>
          <cell r="BN23">
            <v>88.8</v>
          </cell>
          <cell r="BO23">
            <v>55.500000000000007</v>
          </cell>
          <cell r="BP23">
            <v>77.7</v>
          </cell>
          <cell r="BQ23">
            <v>100</v>
          </cell>
          <cell r="BR23">
            <v>66.600000000000009</v>
          </cell>
          <cell r="BS23">
            <v>44.4</v>
          </cell>
          <cell r="BT23">
            <v>0</v>
          </cell>
          <cell r="BU23">
            <v>12.5</v>
          </cell>
          <cell r="BV23">
            <v>50</v>
          </cell>
          <cell r="BW23">
            <v>37.5</v>
          </cell>
          <cell r="BX23">
            <v>25</v>
          </cell>
          <cell r="BY23">
            <v>87.5</v>
          </cell>
          <cell r="BZ23">
            <v>62.5</v>
          </cell>
          <cell r="CA23">
            <v>75</v>
          </cell>
          <cell r="CB23">
            <v>100</v>
          </cell>
          <cell r="CC23">
            <v>53.800000000000004</v>
          </cell>
          <cell r="CD23">
            <v>69.199999999999989</v>
          </cell>
          <cell r="CE23">
            <v>46.1</v>
          </cell>
          <cell r="CF23">
            <v>23</v>
          </cell>
          <cell r="CG23">
            <v>61.5</v>
          </cell>
          <cell r="CH23">
            <v>84.6</v>
          </cell>
          <cell r="CI23">
            <v>30.7</v>
          </cell>
          <cell r="CJ23">
            <v>38.4</v>
          </cell>
          <cell r="CK23">
            <v>7.6</v>
          </cell>
          <cell r="CL23">
            <v>15.299999999999999</v>
          </cell>
          <cell r="CM23">
            <v>76.900000000000006</v>
          </cell>
          <cell r="CN23">
            <v>92.300000000000011</v>
          </cell>
          <cell r="CO23">
            <v>0</v>
          </cell>
          <cell r="CP23">
            <v>100</v>
          </cell>
          <cell r="CQ23">
            <v>17</v>
          </cell>
          <cell r="CR23">
            <v>25</v>
          </cell>
          <cell r="CS23">
            <v>18.099999999999998</v>
          </cell>
          <cell r="CT23">
            <v>27.200000000000003</v>
          </cell>
          <cell r="CU23">
            <v>11.3</v>
          </cell>
          <cell r="CV23">
            <v>43.1</v>
          </cell>
          <cell r="CW23">
            <v>61.3</v>
          </cell>
          <cell r="CX23">
            <v>52.2</v>
          </cell>
          <cell r="CY23">
            <v>13.600000000000001</v>
          </cell>
          <cell r="CZ23">
            <v>45.4</v>
          </cell>
          <cell r="DA23">
            <v>40.9</v>
          </cell>
          <cell r="DB23">
            <v>38.6</v>
          </cell>
          <cell r="DC23">
            <v>2.1999999999999997</v>
          </cell>
          <cell r="DD23">
            <v>6.8000000000000007</v>
          </cell>
          <cell r="DE23">
            <v>47.699999999999996</v>
          </cell>
          <cell r="DF23">
            <v>0</v>
          </cell>
          <cell r="DG23">
            <v>50</v>
          </cell>
          <cell r="DH23">
            <v>88.6</v>
          </cell>
          <cell r="DI23">
            <v>75</v>
          </cell>
          <cell r="DJ23">
            <v>81.8</v>
          </cell>
          <cell r="DK23">
            <v>95.399999999999991</v>
          </cell>
          <cell r="DL23">
            <v>77.2</v>
          </cell>
          <cell r="DM23">
            <v>72.7</v>
          </cell>
          <cell r="DN23">
            <v>15.9</v>
          </cell>
          <cell r="DO23">
            <v>20.399999999999999</v>
          </cell>
          <cell r="DP23">
            <v>65.900000000000006</v>
          </cell>
          <cell r="DQ23">
            <v>63.6</v>
          </cell>
          <cell r="DR23">
            <v>59</v>
          </cell>
          <cell r="DS23">
            <v>93.100000000000009</v>
          </cell>
          <cell r="DT23">
            <v>79.5</v>
          </cell>
          <cell r="DU23">
            <v>84</v>
          </cell>
          <cell r="DV23">
            <v>97.7</v>
          </cell>
          <cell r="DW23">
            <v>54.500000000000007</v>
          </cell>
          <cell r="DX23">
            <v>68.100000000000009</v>
          </cell>
          <cell r="DY23">
            <v>36.299999999999997</v>
          </cell>
          <cell r="DZ23">
            <v>29.5</v>
          </cell>
          <cell r="EA23">
            <v>56.8</v>
          </cell>
          <cell r="EB23">
            <v>86.3</v>
          </cell>
          <cell r="EC23">
            <v>31.8</v>
          </cell>
          <cell r="ED23">
            <v>34</v>
          </cell>
          <cell r="EE23">
            <v>9</v>
          </cell>
          <cell r="EF23">
            <v>22.7</v>
          </cell>
          <cell r="EG23">
            <v>70.399999999999991</v>
          </cell>
          <cell r="EH23">
            <v>90.9</v>
          </cell>
          <cell r="EI23">
            <v>4.5</v>
          </cell>
          <cell r="EJ23">
            <v>100</v>
          </cell>
          <cell r="EL23">
            <v>17</v>
          </cell>
          <cell r="EM23">
            <v>3.61480047007963E-2</v>
          </cell>
          <cell r="EN23">
            <v>5.1088893504546644E-2</v>
          </cell>
          <cell r="EO23">
            <v>0.20222685555051467</v>
          </cell>
          <cell r="EP23">
            <v>0.26252272425971979</v>
          </cell>
          <cell r="EQ23">
            <v>0.15797949488011867</v>
          </cell>
          <cell r="ER23">
            <v>0.15855662844889098</v>
          </cell>
        </row>
        <row r="24">
          <cell r="AW24">
            <v>18</v>
          </cell>
          <cell r="AX24">
            <v>100</v>
          </cell>
          <cell r="AY24">
            <v>50</v>
          </cell>
          <cell r="AZ24">
            <v>75</v>
          </cell>
          <cell r="BA24">
            <v>25</v>
          </cell>
          <cell r="BB24">
            <v>0</v>
          </cell>
          <cell r="BC24">
            <v>83.3</v>
          </cell>
          <cell r="BD24">
            <v>33.300000000000004</v>
          </cell>
          <cell r="BE24">
            <v>66.600000000000009</v>
          </cell>
          <cell r="BF24">
            <v>50</v>
          </cell>
          <cell r="BG24">
            <v>0</v>
          </cell>
          <cell r="BH24">
            <v>16.600000000000001</v>
          </cell>
          <cell r="BI24">
            <v>100</v>
          </cell>
          <cell r="BJ24">
            <v>66.600000000000009</v>
          </cell>
          <cell r="BK24">
            <v>100</v>
          </cell>
          <cell r="BL24">
            <v>88.8</v>
          </cell>
          <cell r="BM24">
            <v>77.7</v>
          </cell>
          <cell r="BN24">
            <v>11.1</v>
          </cell>
          <cell r="BO24">
            <v>33.300000000000004</v>
          </cell>
          <cell r="BP24">
            <v>22.2</v>
          </cell>
          <cell r="BQ24">
            <v>0</v>
          </cell>
          <cell r="BR24">
            <v>44.4</v>
          </cell>
          <cell r="BS24">
            <v>55.500000000000007</v>
          </cell>
          <cell r="BT24">
            <v>75</v>
          </cell>
          <cell r="BU24">
            <v>62.5</v>
          </cell>
          <cell r="BV24">
            <v>25</v>
          </cell>
          <cell r="BW24">
            <v>37.5</v>
          </cell>
          <cell r="BX24">
            <v>100</v>
          </cell>
          <cell r="BY24">
            <v>0</v>
          </cell>
          <cell r="BZ24">
            <v>87.5</v>
          </cell>
          <cell r="CA24">
            <v>50</v>
          </cell>
          <cell r="CB24">
            <v>12.5</v>
          </cell>
          <cell r="CC24">
            <v>30.7</v>
          </cell>
          <cell r="CD24">
            <v>46.1</v>
          </cell>
          <cell r="CE24">
            <v>76.900000000000006</v>
          </cell>
          <cell r="CF24">
            <v>15.299999999999999</v>
          </cell>
          <cell r="CG24">
            <v>23</v>
          </cell>
          <cell r="CH24">
            <v>7.6</v>
          </cell>
          <cell r="CI24">
            <v>53.800000000000004</v>
          </cell>
          <cell r="CJ24">
            <v>84.6</v>
          </cell>
          <cell r="CK24">
            <v>69.199999999999989</v>
          </cell>
          <cell r="CL24">
            <v>100</v>
          </cell>
          <cell r="CM24">
            <v>38.4</v>
          </cell>
          <cell r="CN24">
            <v>0</v>
          </cell>
          <cell r="CO24">
            <v>92.300000000000011</v>
          </cell>
          <cell r="CP24">
            <v>61.5</v>
          </cell>
          <cell r="CQ24">
            <v>18</v>
          </cell>
          <cell r="CR24">
            <v>93.100000000000009</v>
          </cell>
          <cell r="CS24">
            <v>81.8</v>
          </cell>
          <cell r="CT24">
            <v>86.3</v>
          </cell>
          <cell r="CU24">
            <v>79.5</v>
          </cell>
          <cell r="CV24">
            <v>45.4</v>
          </cell>
          <cell r="CW24">
            <v>95.399999999999991</v>
          </cell>
          <cell r="CX24">
            <v>52.2</v>
          </cell>
          <cell r="CY24">
            <v>70.399999999999991</v>
          </cell>
          <cell r="CZ24">
            <v>61.3</v>
          </cell>
          <cell r="DA24">
            <v>34</v>
          </cell>
          <cell r="DB24">
            <v>40.9</v>
          </cell>
          <cell r="DC24">
            <v>97.7</v>
          </cell>
          <cell r="DD24">
            <v>25</v>
          </cell>
          <cell r="DE24">
            <v>59</v>
          </cell>
          <cell r="DF24">
            <v>50</v>
          </cell>
          <cell r="DG24">
            <v>31.8</v>
          </cell>
          <cell r="DH24">
            <v>9</v>
          </cell>
          <cell r="DI24">
            <v>13.600000000000001</v>
          </cell>
          <cell r="DJ24">
            <v>11.3</v>
          </cell>
          <cell r="DK24">
            <v>2.1999999999999997</v>
          </cell>
          <cell r="DL24">
            <v>15.9</v>
          </cell>
          <cell r="DM24">
            <v>20.399999999999999</v>
          </cell>
          <cell r="DN24">
            <v>88.6</v>
          </cell>
          <cell r="DO24">
            <v>84</v>
          </cell>
          <cell r="DP24">
            <v>47.699999999999996</v>
          </cell>
          <cell r="DQ24">
            <v>65.900000000000006</v>
          </cell>
          <cell r="DR24">
            <v>100</v>
          </cell>
          <cell r="DS24">
            <v>0</v>
          </cell>
          <cell r="DT24">
            <v>90.9</v>
          </cell>
          <cell r="DU24">
            <v>77.2</v>
          </cell>
          <cell r="DV24">
            <v>18.099999999999998</v>
          </cell>
          <cell r="DW24">
            <v>29.5</v>
          </cell>
          <cell r="DX24">
            <v>38.6</v>
          </cell>
          <cell r="DY24">
            <v>63.6</v>
          </cell>
          <cell r="DZ24">
            <v>22.7</v>
          </cell>
          <cell r="EA24">
            <v>27.200000000000003</v>
          </cell>
          <cell r="EB24">
            <v>6.8000000000000007</v>
          </cell>
          <cell r="EC24">
            <v>43.1</v>
          </cell>
          <cell r="ED24">
            <v>68.100000000000009</v>
          </cell>
          <cell r="EE24">
            <v>56.8</v>
          </cell>
          <cell r="EF24">
            <v>75</v>
          </cell>
          <cell r="EG24">
            <v>36.299999999999997</v>
          </cell>
          <cell r="EH24">
            <v>4.5</v>
          </cell>
          <cell r="EI24">
            <v>72.7</v>
          </cell>
          <cell r="EJ24">
            <v>54.500000000000007</v>
          </cell>
          <cell r="EL24">
            <v>18</v>
          </cell>
          <cell r="EM24">
            <v>6.4252243068492879E-2</v>
          </cell>
          <cell r="EN24">
            <v>8.7331949979990789E-2</v>
          </cell>
          <cell r="EO24">
            <v>-3.11398699938586E-2</v>
          </cell>
          <cell r="EP24">
            <v>3.2364188055135371E-2</v>
          </cell>
          <cell r="EQ24">
            <v>7.0623643165362874E-3</v>
          </cell>
          <cell r="ER24">
            <v>2.2474154626478664E-2</v>
          </cell>
        </row>
        <row r="25">
          <cell r="AX25">
            <v>2.2474139928817749E-2</v>
          </cell>
          <cell r="AY25">
            <v>2.2474139928817749E-2</v>
          </cell>
          <cell r="AZ25">
            <v>2.2474139928817749E-2</v>
          </cell>
          <cell r="BA25">
            <v>2.2474139928817749E-2</v>
          </cell>
          <cell r="BB25">
            <v>2.2474139928817749E-2</v>
          </cell>
          <cell r="BC25">
            <v>2.2474139928817749E-2</v>
          </cell>
          <cell r="BD25">
            <v>2.2474139928817749E-2</v>
          </cell>
          <cell r="BE25">
            <v>2.2474139928817749E-2</v>
          </cell>
          <cell r="BF25">
            <v>2.2474139928817749E-2</v>
          </cell>
          <cell r="BG25">
            <v>2.2474139928817749E-2</v>
          </cell>
          <cell r="BH25">
            <v>2.2474139928817749E-2</v>
          </cell>
          <cell r="BI25">
            <v>2.2474139928817749E-2</v>
          </cell>
          <cell r="BJ25">
            <v>2.2474139928817749E-2</v>
          </cell>
          <cell r="BK25">
            <v>2.2474139928817749E-2</v>
          </cell>
          <cell r="BL25">
            <v>2.2474139928817749E-2</v>
          </cell>
          <cell r="BM25">
            <v>2.2474139928817749E-2</v>
          </cell>
          <cell r="BN25">
            <v>2.2474139928817749E-2</v>
          </cell>
          <cell r="BO25">
            <v>2.2474139928817749E-2</v>
          </cell>
          <cell r="BP25">
            <v>2.2474139928817749E-2</v>
          </cell>
          <cell r="BQ25">
            <v>2.2474139928817749E-2</v>
          </cell>
          <cell r="BR25">
            <v>2.2474139928817749E-2</v>
          </cell>
          <cell r="BS25">
            <v>2.2474139928817749E-2</v>
          </cell>
          <cell r="BT25">
            <v>2.2474139928817749E-2</v>
          </cell>
          <cell r="BU25">
            <v>2.2474139928817749E-2</v>
          </cell>
          <cell r="BV25">
            <v>2.2474139928817749E-2</v>
          </cell>
          <cell r="BW25">
            <v>2.2474139928817749E-2</v>
          </cell>
          <cell r="BX25">
            <v>2.2474139928817749E-2</v>
          </cell>
          <cell r="BY25">
            <v>2.2474139928817749E-2</v>
          </cell>
          <cell r="BZ25">
            <v>2.2474139928817749E-2</v>
          </cell>
          <cell r="CA25">
            <v>2.2474139928817749E-2</v>
          </cell>
          <cell r="CB25">
            <v>2.2474139928817749E-2</v>
          </cell>
          <cell r="CC25">
            <v>2.2474139928817749E-2</v>
          </cell>
          <cell r="CD25">
            <v>2.2474139928817749E-2</v>
          </cell>
          <cell r="CE25">
            <v>2.2474139928817749E-2</v>
          </cell>
          <cell r="CF25">
            <v>2.2474139928817749E-2</v>
          </cell>
          <cell r="CG25">
            <v>2.2474139928817749E-2</v>
          </cell>
          <cell r="CH25">
            <v>2.2474139928817749E-2</v>
          </cell>
          <cell r="CI25">
            <v>2.2474139928817749E-2</v>
          </cell>
          <cell r="CJ25">
            <v>2.2474139928817749E-2</v>
          </cell>
          <cell r="CK25">
            <v>2.2474139928817749E-2</v>
          </cell>
          <cell r="CL25">
            <v>2.2474139928817749E-2</v>
          </cell>
          <cell r="CM25">
            <v>2.2474139928817749E-2</v>
          </cell>
          <cell r="CN25">
            <v>2.2474139928817749E-2</v>
          </cell>
          <cell r="CO25">
            <v>2.2474139928817749E-2</v>
          </cell>
          <cell r="CP25">
            <v>2.2474139928817749E-2</v>
          </cell>
          <cell r="CR25">
            <v>2.2474139928817749E-2</v>
          </cell>
          <cell r="CS25">
            <v>2.2474139928817749E-2</v>
          </cell>
          <cell r="CT25">
            <v>2.2474139928817749E-2</v>
          </cell>
          <cell r="CU25">
            <v>2.2474139928817749E-2</v>
          </cell>
          <cell r="CV25">
            <v>2.2474139928817749E-2</v>
          </cell>
          <cell r="CW25">
            <v>2.2474139928817749E-2</v>
          </cell>
          <cell r="CX25">
            <v>2.2474139928817749E-2</v>
          </cell>
          <cell r="CY25">
            <v>2.2474139928817749E-2</v>
          </cell>
          <cell r="CZ25">
            <v>2.2474139928817749E-2</v>
          </cell>
          <cell r="DA25">
            <v>2.2474139928817749E-2</v>
          </cell>
          <cell r="DB25">
            <v>2.2474139928817749E-2</v>
          </cell>
          <cell r="DC25">
            <v>2.2474139928817749E-2</v>
          </cell>
          <cell r="DD25">
            <v>2.2474139928817749E-2</v>
          </cell>
          <cell r="DE25">
            <v>2.2474139928817749E-2</v>
          </cell>
          <cell r="DF25">
            <v>2.2474139928817749E-2</v>
          </cell>
          <cell r="DG25">
            <v>2.2474139928817749E-2</v>
          </cell>
          <cell r="DH25">
            <v>2.2474139928817749E-2</v>
          </cell>
          <cell r="DI25">
            <v>2.2474139928817749E-2</v>
          </cell>
          <cell r="DJ25">
            <v>2.2474139928817749E-2</v>
          </cell>
          <cell r="DK25">
            <v>2.2474139928817749E-2</v>
          </cell>
          <cell r="DL25">
            <v>2.2474139928817749E-2</v>
          </cell>
          <cell r="DM25">
            <v>2.2474139928817749E-2</v>
          </cell>
          <cell r="DN25">
            <v>2.2474139928817749E-2</v>
          </cell>
          <cell r="DO25">
            <v>2.2474139928817749E-2</v>
          </cell>
          <cell r="DP25">
            <v>2.2474139928817749E-2</v>
          </cell>
          <cell r="DQ25">
            <v>2.2474139928817749E-2</v>
          </cell>
          <cell r="DR25">
            <v>2.2474139928817749E-2</v>
          </cell>
          <cell r="DS25">
            <v>2.2474139928817749E-2</v>
          </cell>
          <cell r="DT25">
            <v>2.2474139928817749E-2</v>
          </cell>
          <cell r="DU25">
            <v>2.2474139928817749E-2</v>
          </cell>
          <cell r="DV25">
            <v>2.2474139928817749E-2</v>
          </cell>
          <cell r="DW25">
            <v>2.2474139928817749E-2</v>
          </cell>
          <cell r="DX25">
            <v>2.2474139928817749E-2</v>
          </cell>
          <cell r="DY25">
            <v>2.2474139928817749E-2</v>
          </cell>
          <cell r="DZ25">
            <v>2.2474139928817749E-2</v>
          </cell>
          <cell r="EA25">
            <v>2.2474139928817749E-2</v>
          </cell>
          <cell r="EB25">
            <v>2.2474139928817749E-2</v>
          </cell>
          <cell r="EC25">
            <v>2.2474139928817749E-2</v>
          </cell>
          <cell r="ED25">
            <v>2.2474139928817749E-2</v>
          </cell>
          <cell r="EE25">
            <v>2.2474139928817749E-2</v>
          </cell>
          <cell r="EF25">
            <v>2.2474139928817749E-2</v>
          </cell>
          <cell r="EG25">
            <v>2.2474139928817749E-2</v>
          </cell>
          <cell r="EH25">
            <v>2.2474139928817749E-2</v>
          </cell>
          <cell r="EI25">
            <v>2.2474139928817749E-2</v>
          </cell>
          <cell r="EJ25">
            <v>2.2474139928817749E-2</v>
          </cell>
        </row>
        <row r="26">
          <cell r="AX26">
            <v>2.2474139928817749E-2</v>
          </cell>
          <cell r="AY26">
            <v>2.2474139928817749E-2</v>
          </cell>
          <cell r="AZ26">
            <v>2.2474139928817749E-2</v>
          </cell>
          <cell r="BA26">
            <v>2.2474139928817749E-2</v>
          </cell>
          <cell r="BB26">
            <v>2.2474139928817749E-2</v>
          </cell>
          <cell r="BC26">
            <v>2.2474139928817749E-2</v>
          </cell>
          <cell r="BD26">
            <v>2.2474139928817749E-2</v>
          </cell>
          <cell r="BE26">
            <v>2.2474139928817749E-2</v>
          </cell>
          <cell r="BF26">
            <v>2.2474139928817749E-2</v>
          </cell>
          <cell r="BG26">
            <v>2.2474139928817749E-2</v>
          </cell>
          <cell r="BH26">
            <v>2.2474139928817749E-2</v>
          </cell>
          <cell r="BI26">
            <v>2.2474139928817749E-2</v>
          </cell>
          <cell r="BJ26">
            <v>2.2474139928817749E-2</v>
          </cell>
          <cell r="BK26">
            <v>2.2474139928817749E-2</v>
          </cell>
          <cell r="BL26">
            <v>2.2474139928817749E-2</v>
          </cell>
          <cell r="BM26">
            <v>2.2474139928817749E-2</v>
          </cell>
          <cell r="BN26">
            <v>2.2474139928817749E-2</v>
          </cell>
          <cell r="BO26">
            <v>2.2474139928817749E-2</v>
          </cell>
          <cell r="BP26">
            <v>2.2474139928817749E-2</v>
          </cell>
          <cell r="BQ26">
            <v>2.2474139928817749E-2</v>
          </cell>
          <cell r="BR26">
            <v>2.2474139928817749E-2</v>
          </cell>
          <cell r="BS26">
            <v>2.2474139928817749E-2</v>
          </cell>
          <cell r="BT26">
            <v>2.2474139928817749E-2</v>
          </cell>
          <cell r="BU26">
            <v>2.2474139928817749E-2</v>
          </cell>
          <cell r="BV26">
            <v>2.2474139928817749E-2</v>
          </cell>
          <cell r="BW26">
            <v>2.2474139928817749E-2</v>
          </cell>
          <cell r="BX26">
            <v>2.2474139928817749E-2</v>
          </cell>
          <cell r="BY26">
            <v>2.2474139928817749E-2</v>
          </cell>
          <cell r="BZ26">
            <v>2.2474139928817749E-2</v>
          </cell>
          <cell r="CA26">
            <v>2.2474139928817749E-2</v>
          </cell>
          <cell r="CB26">
            <v>2.2474139928817749E-2</v>
          </cell>
          <cell r="CC26">
            <v>2.2474139928817749E-2</v>
          </cell>
          <cell r="CD26">
            <v>2.2474139928817749E-2</v>
          </cell>
          <cell r="CE26">
            <v>2.2474139928817749E-2</v>
          </cell>
          <cell r="CF26">
            <v>2.2474139928817749E-2</v>
          </cell>
          <cell r="CG26">
            <v>2.2474139928817749E-2</v>
          </cell>
          <cell r="CH26">
            <v>2.2474139928817749E-2</v>
          </cell>
          <cell r="CI26">
            <v>2.2474139928817749E-2</v>
          </cell>
          <cell r="CJ26">
            <v>2.2474139928817749E-2</v>
          </cell>
          <cell r="CK26">
            <v>2.2474139928817749E-2</v>
          </cell>
          <cell r="CL26">
            <v>2.2474139928817749E-2</v>
          </cell>
          <cell r="CM26">
            <v>2.2474139928817749E-2</v>
          </cell>
          <cell r="CN26">
            <v>2.2474139928817749E-2</v>
          </cell>
          <cell r="CO26">
            <v>2.2474139928817749E-2</v>
          </cell>
          <cell r="CP26">
            <v>2.2474139928817749E-2</v>
          </cell>
          <cell r="CR26">
            <v>2.2474139928817749E-2</v>
          </cell>
          <cell r="CS26">
            <v>2.2474139928817749E-2</v>
          </cell>
          <cell r="CT26">
            <v>2.2474139928817749E-2</v>
          </cell>
          <cell r="CU26">
            <v>2.2474139928817749E-2</v>
          </cell>
          <cell r="CV26">
            <v>2.2474139928817749E-2</v>
          </cell>
          <cell r="CW26">
            <v>2.2474139928817749E-2</v>
          </cell>
          <cell r="CX26">
            <v>2.2474139928817749E-2</v>
          </cell>
          <cell r="CY26">
            <v>2.2474139928817749E-2</v>
          </cell>
          <cell r="CZ26">
            <v>2.2474139928817749E-2</v>
          </cell>
          <cell r="DA26">
            <v>2.2474139928817749E-2</v>
          </cell>
          <cell r="DB26">
            <v>2.2474139928817749E-2</v>
          </cell>
          <cell r="DC26">
            <v>2.2474139928817749E-2</v>
          </cell>
          <cell r="DD26">
            <v>2.2474139928817749E-2</v>
          </cell>
          <cell r="DE26">
            <v>2.2474139928817749E-2</v>
          </cell>
          <cell r="DF26">
            <v>2.2474139928817749E-2</v>
          </cell>
          <cell r="DG26">
            <v>2.2474139928817749E-2</v>
          </cell>
          <cell r="DH26">
            <v>2.2474139928817749E-2</v>
          </cell>
          <cell r="DI26">
            <v>2.2474139928817749E-2</v>
          </cell>
          <cell r="DJ26">
            <v>2.2474139928817749E-2</v>
          </cell>
          <cell r="DK26">
            <v>2.2474139928817749E-2</v>
          </cell>
          <cell r="DL26">
            <v>2.2474139928817749E-2</v>
          </cell>
          <cell r="DM26">
            <v>2.2474139928817749E-2</v>
          </cell>
          <cell r="DN26">
            <v>2.2474139928817749E-2</v>
          </cell>
          <cell r="DO26">
            <v>2.2474139928817749E-2</v>
          </cell>
          <cell r="DP26">
            <v>2.2474139928817749E-2</v>
          </cell>
          <cell r="DQ26">
            <v>2.2474139928817749E-2</v>
          </cell>
          <cell r="DR26">
            <v>2.2474139928817749E-2</v>
          </cell>
          <cell r="DS26">
            <v>2.2474139928817749E-2</v>
          </cell>
          <cell r="DT26">
            <v>2.2474139928817749E-2</v>
          </cell>
          <cell r="DU26">
            <v>2.2474139928817749E-2</v>
          </cell>
          <cell r="DV26">
            <v>2.2474139928817749E-2</v>
          </cell>
          <cell r="DW26">
            <v>2.2474139928817749E-2</v>
          </cell>
          <cell r="DX26">
            <v>2.2474139928817749E-2</v>
          </cell>
          <cell r="DY26">
            <v>2.2474139928817749E-2</v>
          </cell>
          <cell r="DZ26">
            <v>2.2474139928817749E-2</v>
          </cell>
          <cell r="EA26">
            <v>2.2474139928817749E-2</v>
          </cell>
          <cell r="EB26">
            <v>2.2474139928817749E-2</v>
          </cell>
          <cell r="EC26">
            <v>2.2474139928817749E-2</v>
          </cell>
          <cell r="ED26">
            <v>2.2474139928817749E-2</v>
          </cell>
          <cell r="EE26">
            <v>2.2474139928817749E-2</v>
          </cell>
          <cell r="EF26">
            <v>2.2474139928817749E-2</v>
          </cell>
          <cell r="EG26">
            <v>2.2474139928817749E-2</v>
          </cell>
          <cell r="EH26">
            <v>2.2474139928817749E-2</v>
          </cell>
          <cell r="EI26">
            <v>2.2474139928817749E-2</v>
          </cell>
          <cell r="EJ26">
            <v>2.2474139928817749E-2</v>
          </cell>
        </row>
        <row r="27">
          <cell r="AW27">
            <v>19</v>
          </cell>
          <cell r="AX27">
            <v>100</v>
          </cell>
          <cell r="AY27">
            <v>25</v>
          </cell>
          <cell r="AZ27">
            <v>50</v>
          </cell>
          <cell r="BA27">
            <v>75</v>
          </cell>
          <cell r="BB27">
            <v>0</v>
          </cell>
          <cell r="BC27">
            <v>16.600000000000001</v>
          </cell>
          <cell r="BD27">
            <v>33.300000000000004</v>
          </cell>
          <cell r="BE27">
            <v>0</v>
          </cell>
          <cell r="BF27">
            <v>50</v>
          </cell>
          <cell r="BG27">
            <v>66.600000000000009</v>
          </cell>
          <cell r="BH27">
            <v>83.3</v>
          </cell>
          <cell r="BI27">
            <v>100</v>
          </cell>
          <cell r="BJ27">
            <v>11.1</v>
          </cell>
          <cell r="BK27">
            <v>55.500000000000007</v>
          </cell>
          <cell r="BL27">
            <v>0</v>
          </cell>
          <cell r="BM27">
            <v>33.300000000000004</v>
          </cell>
          <cell r="BN27">
            <v>66.600000000000009</v>
          </cell>
          <cell r="BO27">
            <v>44.4</v>
          </cell>
          <cell r="BP27">
            <v>88.8</v>
          </cell>
          <cell r="BQ27">
            <v>100</v>
          </cell>
          <cell r="BR27">
            <v>77.7</v>
          </cell>
          <cell r="BS27">
            <v>22.2</v>
          </cell>
          <cell r="BT27">
            <v>12.5</v>
          </cell>
          <cell r="BU27">
            <v>100</v>
          </cell>
          <cell r="BV27">
            <v>25</v>
          </cell>
          <cell r="BW27">
            <v>75</v>
          </cell>
          <cell r="BX27">
            <v>62.5</v>
          </cell>
          <cell r="BY27">
            <v>37.5</v>
          </cell>
          <cell r="BZ27">
            <v>50</v>
          </cell>
          <cell r="CA27">
            <v>87.5</v>
          </cell>
          <cell r="CB27">
            <v>0</v>
          </cell>
          <cell r="CC27">
            <v>84.6</v>
          </cell>
          <cell r="CD27">
            <v>23</v>
          </cell>
          <cell r="CE27">
            <v>100</v>
          </cell>
          <cell r="CF27">
            <v>76.900000000000006</v>
          </cell>
          <cell r="CG27">
            <v>61.5</v>
          </cell>
          <cell r="CH27">
            <v>69.199999999999989</v>
          </cell>
          <cell r="CI27">
            <v>0</v>
          </cell>
          <cell r="CJ27">
            <v>30.7</v>
          </cell>
          <cell r="CK27">
            <v>92.300000000000011</v>
          </cell>
          <cell r="CL27">
            <v>46.1</v>
          </cell>
          <cell r="CM27">
            <v>38.4</v>
          </cell>
          <cell r="CN27">
            <v>15.299999999999999</v>
          </cell>
          <cell r="CO27">
            <v>7.6</v>
          </cell>
          <cell r="CP27">
            <v>53.800000000000004</v>
          </cell>
          <cell r="CQ27">
            <v>19</v>
          </cell>
          <cell r="CR27">
            <v>68.100000000000009</v>
          </cell>
          <cell r="CS27">
            <v>38.6</v>
          </cell>
          <cell r="CT27">
            <v>56.8</v>
          </cell>
          <cell r="CU27">
            <v>63.6</v>
          </cell>
          <cell r="CV27">
            <v>34</v>
          </cell>
          <cell r="CW27">
            <v>45.4</v>
          </cell>
          <cell r="CX27">
            <v>52.2</v>
          </cell>
          <cell r="CY27">
            <v>27.200000000000003</v>
          </cell>
          <cell r="CZ27">
            <v>54.500000000000007</v>
          </cell>
          <cell r="DA27">
            <v>61.3</v>
          </cell>
          <cell r="DB27">
            <v>65.900000000000006</v>
          </cell>
          <cell r="DC27">
            <v>97.7</v>
          </cell>
          <cell r="DD27">
            <v>29.5</v>
          </cell>
          <cell r="DE27">
            <v>50</v>
          </cell>
          <cell r="DF27">
            <v>25</v>
          </cell>
          <cell r="DG27">
            <v>43.1</v>
          </cell>
          <cell r="DH27">
            <v>70.399999999999991</v>
          </cell>
          <cell r="DI27">
            <v>47.699999999999996</v>
          </cell>
          <cell r="DJ27">
            <v>77.2</v>
          </cell>
          <cell r="DK27">
            <v>100</v>
          </cell>
          <cell r="DL27">
            <v>72.7</v>
          </cell>
          <cell r="DM27">
            <v>36.299999999999997</v>
          </cell>
          <cell r="DN27">
            <v>59</v>
          </cell>
          <cell r="DO27">
            <v>95.399999999999991</v>
          </cell>
          <cell r="DP27">
            <v>75</v>
          </cell>
          <cell r="DQ27">
            <v>90.9</v>
          </cell>
          <cell r="DR27">
            <v>84</v>
          </cell>
          <cell r="DS27">
            <v>79.5</v>
          </cell>
          <cell r="DT27">
            <v>81.8</v>
          </cell>
          <cell r="DU27">
            <v>93.100000000000009</v>
          </cell>
          <cell r="DV27">
            <v>40.9</v>
          </cell>
          <cell r="DW27">
            <v>31.8</v>
          </cell>
          <cell r="DX27">
            <v>6.8000000000000007</v>
          </cell>
          <cell r="DY27">
            <v>88.6</v>
          </cell>
          <cell r="DZ27">
            <v>22.7</v>
          </cell>
          <cell r="EA27">
            <v>18.099999999999998</v>
          </cell>
          <cell r="EB27">
            <v>20.399999999999999</v>
          </cell>
          <cell r="EC27">
            <v>0</v>
          </cell>
          <cell r="ED27">
            <v>9</v>
          </cell>
          <cell r="EE27">
            <v>86.3</v>
          </cell>
          <cell r="EF27">
            <v>13.600000000000001</v>
          </cell>
          <cell r="EG27">
            <v>11.3</v>
          </cell>
          <cell r="EH27">
            <v>4.5</v>
          </cell>
          <cell r="EI27">
            <v>2.1999999999999997</v>
          </cell>
          <cell r="EJ27">
            <v>15.9</v>
          </cell>
          <cell r="EL27">
            <v>19</v>
          </cell>
          <cell r="EM27">
            <v>6.162748575334169E-2</v>
          </cell>
          <cell r="EN27">
            <v>0.12242703338047864</v>
          </cell>
          <cell r="EO27">
            <v>0.11583795118572915</v>
          </cell>
          <cell r="EP27">
            <v>0.16580694840182519</v>
          </cell>
          <cell r="EQ27">
            <v>4.4897791103506897E-2</v>
          </cell>
          <cell r="ER27">
            <v>9.8763061896730536E-2</v>
          </cell>
        </row>
        <row r="28">
          <cell r="AW28">
            <v>20</v>
          </cell>
          <cell r="AX28">
            <v>0</v>
          </cell>
          <cell r="AY28">
            <v>25</v>
          </cell>
          <cell r="AZ28">
            <v>75</v>
          </cell>
          <cell r="BA28">
            <v>100</v>
          </cell>
          <cell r="BB28">
            <v>50</v>
          </cell>
          <cell r="BC28">
            <v>33.300000000000004</v>
          </cell>
          <cell r="BD28">
            <v>66.600000000000009</v>
          </cell>
          <cell r="BE28">
            <v>100</v>
          </cell>
          <cell r="BF28">
            <v>16.600000000000001</v>
          </cell>
          <cell r="BG28">
            <v>50</v>
          </cell>
          <cell r="BH28">
            <v>0</v>
          </cell>
          <cell r="BI28">
            <v>83.3</v>
          </cell>
          <cell r="BJ28">
            <v>22.2</v>
          </cell>
          <cell r="BK28">
            <v>11.1</v>
          </cell>
          <cell r="BL28">
            <v>0</v>
          </cell>
          <cell r="BM28">
            <v>77.7</v>
          </cell>
          <cell r="BN28">
            <v>44.4</v>
          </cell>
          <cell r="BO28">
            <v>33.300000000000004</v>
          </cell>
          <cell r="BP28">
            <v>66.600000000000009</v>
          </cell>
          <cell r="BQ28">
            <v>100</v>
          </cell>
          <cell r="BR28">
            <v>55.500000000000007</v>
          </cell>
          <cell r="BS28">
            <v>88.8</v>
          </cell>
          <cell r="BT28">
            <v>75</v>
          </cell>
          <cell r="BU28">
            <v>37.5</v>
          </cell>
          <cell r="BV28">
            <v>25</v>
          </cell>
          <cell r="BW28">
            <v>50</v>
          </cell>
          <cell r="BX28">
            <v>100</v>
          </cell>
          <cell r="BY28">
            <v>12.5</v>
          </cell>
          <cell r="BZ28">
            <v>62.5</v>
          </cell>
          <cell r="CA28">
            <v>87.5</v>
          </cell>
          <cell r="CB28">
            <v>0</v>
          </cell>
          <cell r="CC28">
            <v>23</v>
          </cell>
          <cell r="CD28">
            <v>30.7</v>
          </cell>
          <cell r="CE28">
            <v>53.800000000000004</v>
          </cell>
          <cell r="CF28">
            <v>69.199999999999989</v>
          </cell>
          <cell r="CG28">
            <v>38.4</v>
          </cell>
          <cell r="CH28">
            <v>76.900000000000006</v>
          </cell>
          <cell r="CI28">
            <v>7.6</v>
          </cell>
          <cell r="CJ28">
            <v>61.5</v>
          </cell>
          <cell r="CK28">
            <v>92.300000000000011</v>
          </cell>
          <cell r="CL28">
            <v>46.1</v>
          </cell>
          <cell r="CM28">
            <v>100</v>
          </cell>
          <cell r="CN28">
            <v>15.299999999999999</v>
          </cell>
          <cell r="CO28">
            <v>84.6</v>
          </cell>
          <cell r="CP28">
            <v>0</v>
          </cell>
          <cell r="CQ28">
            <v>20</v>
          </cell>
          <cell r="CR28">
            <v>36.299999999999997</v>
          </cell>
          <cell r="CS28">
            <v>45.4</v>
          </cell>
          <cell r="CT28">
            <v>52.2</v>
          </cell>
          <cell r="CU28">
            <v>75</v>
          </cell>
          <cell r="CV28">
            <v>50</v>
          </cell>
          <cell r="CW28">
            <v>34</v>
          </cell>
          <cell r="CX28">
            <v>72.7</v>
          </cell>
          <cell r="CY28">
            <v>90.9</v>
          </cell>
          <cell r="CZ28">
            <v>22.7</v>
          </cell>
          <cell r="DA28">
            <v>56.8</v>
          </cell>
          <cell r="DB28">
            <v>20.399999999999999</v>
          </cell>
          <cell r="DC28">
            <v>79.5</v>
          </cell>
          <cell r="DD28">
            <v>29.5</v>
          </cell>
          <cell r="DE28">
            <v>27.200000000000003</v>
          </cell>
          <cell r="DF28">
            <v>18.099999999999998</v>
          </cell>
          <cell r="DG28">
            <v>63.6</v>
          </cell>
          <cell r="DH28">
            <v>47.699999999999996</v>
          </cell>
          <cell r="DI28">
            <v>38.6</v>
          </cell>
          <cell r="DJ28">
            <v>61.3</v>
          </cell>
          <cell r="DK28">
            <v>100</v>
          </cell>
          <cell r="DL28">
            <v>59</v>
          </cell>
          <cell r="DM28">
            <v>68.100000000000009</v>
          </cell>
          <cell r="DN28">
            <v>84</v>
          </cell>
          <cell r="DO28">
            <v>54.500000000000007</v>
          </cell>
          <cell r="DP28">
            <v>25</v>
          </cell>
          <cell r="DQ28">
            <v>65.900000000000006</v>
          </cell>
          <cell r="DR28">
            <v>93.100000000000009</v>
          </cell>
          <cell r="DS28">
            <v>9</v>
          </cell>
          <cell r="DT28">
            <v>77.2</v>
          </cell>
          <cell r="DU28">
            <v>88.6</v>
          </cell>
          <cell r="DV28">
            <v>2.1999999999999997</v>
          </cell>
          <cell r="DW28">
            <v>11.3</v>
          </cell>
          <cell r="DX28">
            <v>13.600000000000001</v>
          </cell>
          <cell r="DY28">
            <v>40.9</v>
          </cell>
          <cell r="DZ28">
            <v>70.399999999999991</v>
          </cell>
          <cell r="EA28">
            <v>15.9</v>
          </cell>
          <cell r="EB28">
            <v>81.8</v>
          </cell>
          <cell r="EC28">
            <v>4.5</v>
          </cell>
          <cell r="ED28">
            <v>43.1</v>
          </cell>
          <cell r="EE28">
            <v>95.399999999999991</v>
          </cell>
          <cell r="EF28">
            <v>31.8</v>
          </cell>
          <cell r="EG28">
            <v>97.7</v>
          </cell>
          <cell r="EH28">
            <v>6.8000000000000007</v>
          </cell>
          <cell r="EI28">
            <v>86.3</v>
          </cell>
          <cell r="EJ28">
            <v>0</v>
          </cell>
          <cell r="EL28">
            <v>20</v>
          </cell>
          <cell r="EM28">
            <v>1.326191907543305E-3</v>
          </cell>
          <cell r="EN28">
            <v>1.3524290302057969E-3</v>
          </cell>
          <cell r="EO28">
            <v>1.84761996956735E-3</v>
          </cell>
          <cell r="EP28">
            <v>1.4924270906456188E-3</v>
          </cell>
          <cell r="EQ28">
            <v>1.3625908869030012E-3</v>
          </cell>
          <cell r="ER28">
            <v>1.4907173039396266E-3</v>
          </cell>
        </row>
        <row r="29">
          <cell r="AW29">
            <v>21</v>
          </cell>
          <cell r="AX29">
            <v>50</v>
          </cell>
          <cell r="AY29">
            <v>100</v>
          </cell>
          <cell r="AZ29">
            <v>25</v>
          </cell>
          <cell r="BA29">
            <v>75</v>
          </cell>
          <cell r="BB29">
            <v>0</v>
          </cell>
          <cell r="BC29">
            <v>0</v>
          </cell>
          <cell r="BD29">
            <v>0</v>
          </cell>
          <cell r="BE29">
            <v>100</v>
          </cell>
          <cell r="BF29">
            <v>0</v>
          </cell>
          <cell r="BG29">
            <v>83.3</v>
          </cell>
          <cell r="BH29">
            <v>0</v>
          </cell>
          <cell r="BI29">
            <v>0</v>
          </cell>
          <cell r="BJ29">
            <v>0</v>
          </cell>
          <cell r="BK29">
            <v>88.8</v>
          </cell>
          <cell r="BL29">
            <v>100</v>
          </cell>
          <cell r="BM29">
            <v>0</v>
          </cell>
          <cell r="BN29">
            <v>0</v>
          </cell>
          <cell r="BO29">
            <v>0</v>
          </cell>
          <cell r="BP29">
            <v>0</v>
          </cell>
          <cell r="BQ29">
            <v>0</v>
          </cell>
          <cell r="BR29">
            <v>0</v>
          </cell>
          <cell r="BS29">
            <v>0</v>
          </cell>
          <cell r="BT29">
            <v>87.5</v>
          </cell>
          <cell r="BU29">
            <v>100</v>
          </cell>
          <cell r="BV29">
            <v>0</v>
          </cell>
          <cell r="BW29">
            <v>0</v>
          </cell>
          <cell r="BX29">
            <v>0</v>
          </cell>
          <cell r="BY29">
            <v>0</v>
          </cell>
          <cell r="BZ29">
            <v>0</v>
          </cell>
          <cell r="CA29">
            <v>0</v>
          </cell>
          <cell r="CB29">
            <v>0</v>
          </cell>
          <cell r="CC29">
            <v>0</v>
          </cell>
          <cell r="CD29">
            <v>76.900000000000006</v>
          </cell>
          <cell r="CE29">
            <v>84.6</v>
          </cell>
          <cell r="CF29">
            <v>0</v>
          </cell>
          <cell r="CG29">
            <v>0</v>
          </cell>
          <cell r="CH29">
            <v>0</v>
          </cell>
          <cell r="CI29">
            <v>92.300000000000011</v>
          </cell>
          <cell r="CJ29">
            <v>0</v>
          </cell>
          <cell r="CK29">
            <v>0</v>
          </cell>
          <cell r="CL29">
            <v>0</v>
          </cell>
          <cell r="CM29">
            <v>0</v>
          </cell>
          <cell r="CN29">
            <v>0</v>
          </cell>
          <cell r="CO29">
            <v>100</v>
          </cell>
          <cell r="CP29">
            <v>0</v>
          </cell>
          <cell r="CQ29">
            <v>21</v>
          </cell>
          <cell r="CR29">
            <v>90.9</v>
          </cell>
          <cell r="CS29">
            <v>97.7</v>
          </cell>
          <cell r="CT29">
            <v>88.6</v>
          </cell>
          <cell r="CU29">
            <v>95.399999999999991</v>
          </cell>
          <cell r="CV29">
            <v>0</v>
          </cell>
          <cell r="CW29">
            <v>0</v>
          </cell>
          <cell r="CX29">
            <v>0</v>
          </cell>
          <cell r="CY29">
            <v>79.5</v>
          </cell>
          <cell r="CZ29">
            <v>0</v>
          </cell>
          <cell r="DA29">
            <v>70.399999999999991</v>
          </cell>
          <cell r="DB29">
            <v>0</v>
          </cell>
          <cell r="DC29">
            <v>0</v>
          </cell>
          <cell r="DD29">
            <v>0</v>
          </cell>
          <cell r="DE29">
            <v>75</v>
          </cell>
          <cell r="DF29">
            <v>81.8</v>
          </cell>
          <cell r="DG29">
            <v>0</v>
          </cell>
          <cell r="DH29">
            <v>0</v>
          </cell>
          <cell r="DI29">
            <v>0</v>
          </cell>
          <cell r="DJ29">
            <v>0</v>
          </cell>
          <cell r="DK29">
            <v>0</v>
          </cell>
          <cell r="DL29">
            <v>0</v>
          </cell>
          <cell r="DM29">
            <v>0</v>
          </cell>
          <cell r="DN29">
            <v>84</v>
          </cell>
          <cell r="DO29">
            <v>93.100000000000009</v>
          </cell>
          <cell r="DP29">
            <v>0</v>
          </cell>
          <cell r="DQ29">
            <v>0</v>
          </cell>
          <cell r="DR29">
            <v>0</v>
          </cell>
          <cell r="DS29">
            <v>0</v>
          </cell>
          <cell r="DT29">
            <v>0</v>
          </cell>
          <cell r="DU29">
            <v>0</v>
          </cell>
          <cell r="DV29">
            <v>0</v>
          </cell>
          <cell r="DW29">
            <v>0</v>
          </cell>
          <cell r="DX29">
            <v>72.7</v>
          </cell>
          <cell r="DY29">
            <v>77.2</v>
          </cell>
          <cell r="DZ29">
            <v>0</v>
          </cell>
          <cell r="EA29">
            <v>0</v>
          </cell>
          <cell r="EB29">
            <v>0</v>
          </cell>
          <cell r="EC29">
            <v>86.3</v>
          </cell>
          <cell r="ED29">
            <v>0</v>
          </cell>
          <cell r="EE29">
            <v>0</v>
          </cell>
          <cell r="EF29">
            <v>0</v>
          </cell>
          <cell r="EG29">
            <v>0</v>
          </cell>
          <cell r="EH29">
            <v>0</v>
          </cell>
          <cell r="EI29">
            <v>100</v>
          </cell>
          <cell r="EJ29">
            <v>0</v>
          </cell>
          <cell r="EL29">
            <v>21</v>
          </cell>
          <cell r="EM29">
            <v>8.130056114714005E-5</v>
          </cell>
          <cell r="EN29">
            <v>1.2069770849620301E-6</v>
          </cell>
          <cell r="EO29">
            <v>1.4973744322956609E-6</v>
          </cell>
          <cell r="EP29">
            <v>5.7186926133697767E-6</v>
          </cell>
          <cell r="EQ29">
            <v>6.3343379223357557E-5</v>
          </cell>
          <cell r="ER29">
            <v>3.040446516223833E-5</v>
          </cell>
        </row>
        <row r="30">
          <cell r="AW30">
            <v>22</v>
          </cell>
          <cell r="AX30">
            <v>25</v>
          </cell>
          <cell r="AY30">
            <v>0</v>
          </cell>
          <cell r="AZ30">
            <v>50</v>
          </cell>
          <cell r="BA30">
            <v>75</v>
          </cell>
          <cell r="BB30">
            <v>100</v>
          </cell>
          <cell r="BC30">
            <v>33.300000000000004</v>
          </cell>
          <cell r="BD30">
            <v>50</v>
          </cell>
          <cell r="BE30">
            <v>83.3</v>
          </cell>
          <cell r="BF30">
            <v>100</v>
          </cell>
          <cell r="BG30">
            <v>66.600000000000009</v>
          </cell>
          <cell r="BH30">
            <v>16.600000000000001</v>
          </cell>
          <cell r="BI30">
            <v>0</v>
          </cell>
          <cell r="BJ30">
            <v>55.500000000000007</v>
          </cell>
          <cell r="BK30">
            <v>88.8</v>
          </cell>
          <cell r="BL30">
            <v>100</v>
          </cell>
          <cell r="BM30">
            <v>0</v>
          </cell>
          <cell r="BN30">
            <v>11.1</v>
          </cell>
          <cell r="BO30">
            <v>77.7</v>
          </cell>
          <cell r="BP30">
            <v>11.1</v>
          </cell>
          <cell r="BQ30">
            <v>11.1</v>
          </cell>
          <cell r="BR30">
            <v>66.600000000000009</v>
          </cell>
          <cell r="BS30">
            <v>11.1</v>
          </cell>
          <cell r="BT30">
            <v>75</v>
          </cell>
          <cell r="BU30">
            <v>87.5</v>
          </cell>
          <cell r="BV30">
            <v>50</v>
          </cell>
          <cell r="BW30">
            <v>100</v>
          </cell>
          <cell r="BX30">
            <v>0</v>
          </cell>
          <cell r="BY30">
            <v>0</v>
          </cell>
          <cell r="BZ30">
            <v>0</v>
          </cell>
          <cell r="CA30">
            <v>62.5</v>
          </cell>
          <cell r="CB30">
            <v>37.5</v>
          </cell>
          <cell r="CC30">
            <v>100</v>
          </cell>
          <cell r="CD30">
            <v>46.1</v>
          </cell>
          <cell r="CE30">
            <v>38.4</v>
          </cell>
          <cell r="CF30">
            <v>92.300000000000011</v>
          </cell>
          <cell r="CG30">
            <v>30.7</v>
          </cell>
          <cell r="CH30">
            <v>61.5</v>
          </cell>
          <cell r="CI30">
            <v>15.299999999999999</v>
          </cell>
          <cell r="CJ30">
            <v>69.199999999999989</v>
          </cell>
          <cell r="CK30">
            <v>53.800000000000004</v>
          </cell>
          <cell r="CL30">
            <v>84.6</v>
          </cell>
          <cell r="CM30">
            <v>23</v>
          </cell>
          <cell r="CN30">
            <v>76.900000000000006</v>
          </cell>
          <cell r="CO30">
            <v>7.6</v>
          </cell>
          <cell r="CP30">
            <v>0</v>
          </cell>
          <cell r="CQ30">
            <v>22</v>
          </cell>
          <cell r="CR30">
            <v>50</v>
          </cell>
          <cell r="CS30">
            <v>40.9</v>
          </cell>
          <cell r="CT30">
            <v>77.2</v>
          </cell>
          <cell r="CU30">
            <v>79.5</v>
          </cell>
          <cell r="CV30">
            <v>86.3</v>
          </cell>
          <cell r="CW30">
            <v>43.1</v>
          </cell>
          <cell r="CX30">
            <v>47.699999999999996</v>
          </cell>
          <cell r="CY30">
            <v>75</v>
          </cell>
          <cell r="CZ30">
            <v>88.6</v>
          </cell>
          <cell r="DA30">
            <v>61.3</v>
          </cell>
          <cell r="DB30">
            <v>25</v>
          </cell>
          <cell r="DC30">
            <v>2.1999999999999997</v>
          </cell>
          <cell r="DD30">
            <v>22.7</v>
          </cell>
          <cell r="DE30">
            <v>84</v>
          </cell>
          <cell r="DF30">
            <v>90.9</v>
          </cell>
          <cell r="DG30">
            <v>0</v>
          </cell>
          <cell r="DH30">
            <v>2.1999999999999997</v>
          </cell>
          <cell r="DI30">
            <v>56.8</v>
          </cell>
          <cell r="DJ30">
            <v>2.1999999999999997</v>
          </cell>
          <cell r="DK30">
            <v>2.1999999999999997</v>
          </cell>
          <cell r="DL30">
            <v>27.200000000000003</v>
          </cell>
          <cell r="DM30">
            <v>2.1999999999999997</v>
          </cell>
          <cell r="DN30">
            <v>52.2</v>
          </cell>
          <cell r="DO30">
            <v>59</v>
          </cell>
          <cell r="DP30">
            <v>36.299999999999997</v>
          </cell>
          <cell r="DQ30">
            <v>95.399999999999991</v>
          </cell>
          <cell r="DR30">
            <v>2.1999999999999997</v>
          </cell>
          <cell r="DS30">
            <v>2.1999999999999997</v>
          </cell>
          <cell r="DT30">
            <v>2.1999999999999997</v>
          </cell>
          <cell r="DU30">
            <v>38.6</v>
          </cell>
          <cell r="DV30">
            <v>29.5</v>
          </cell>
          <cell r="DW30">
            <v>100</v>
          </cell>
          <cell r="DX30">
            <v>65.900000000000006</v>
          </cell>
          <cell r="DY30">
            <v>63.6</v>
          </cell>
          <cell r="DZ30">
            <v>97.7</v>
          </cell>
          <cell r="EA30">
            <v>54.500000000000007</v>
          </cell>
          <cell r="EB30">
            <v>70.399999999999991</v>
          </cell>
          <cell r="EC30">
            <v>34</v>
          </cell>
          <cell r="ED30">
            <v>72.7</v>
          </cell>
          <cell r="EE30">
            <v>68.100000000000009</v>
          </cell>
          <cell r="EF30">
            <v>93.100000000000009</v>
          </cell>
          <cell r="EG30">
            <v>45.4</v>
          </cell>
          <cell r="EH30">
            <v>81.8</v>
          </cell>
          <cell r="EI30">
            <v>31.8</v>
          </cell>
          <cell r="EJ30">
            <v>2.1999999999999997</v>
          </cell>
          <cell r="EL30">
            <v>22</v>
          </cell>
          <cell r="EM30">
            <v>8.4352279001412532E-3</v>
          </cell>
          <cell r="EN30">
            <v>5.6904165630318531E-3</v>
          </cell>
          <cell r="EO30">
            <v>3.2858611780614542E-3</v>
          </cell>
          <cell r="EP30">
            <v>3.759947504880937E-3</v>
          </cell>
          <cell r="EQ30">
            <v>9.3218332065455756E-3</v>
          </cell>
          <cell r="ER30">
            <v>6.2047302146246743E-3</v>
          </cell>
        </row>
        <row r="31">
          <cell r="AW31">
            <v>23</v>
          </cell>
          <cell r="AX31">
            <v>100</v>
          </cell>
          <cell r="AY31">
            <v>75</v>
          </cell>
          <cell r="AZ31">
            <v>50</v>
          </cell>
          <cell r="BA31">
            <v>25</v>
          </cell>
          <cell r="BB31">
            <v>0</v>
          </cell>
          <cell r="BC31">
            <v>83.3</v>
          </cell>
          <cell r="BD31">
            <v>66.600000000000009</v>
          </cell>
          <cell r="BE31">
            <v>33.300000000000004</v>
          </cell>
          <cell r="BF31">
            <v>16.600000000000001</v>
          </cell>
          <cell r="BG31">
            <v>50</v>
          </cell>
          <cell r="BH31">
            <v>100</v>
          </cell>
          <cell r="BI31">
            <v>0</v>
          </cell>
          <cell r="BJ31">
            <v>100</v>
          </cell>
          <cell r="BK31">
            <v>44.4</v>
          </cell>
          <cell r="BL31">
            <v>77.7</v>
          </cell>
          <cell r="BM31">
            <v>88.8</v>
          </cell>
          <cell r="BN31">
            <v>55.500000000000007</v>
          </cell>
          <cell r="BO31">
            <v>33.300000000000004</v>
          </cell>
          <cell r="BP31">
            <v>66.600000000000009</v>
          </cell>
          <cell r="BQ31">
            <v>0</v>
          </cell>
          <cell r="BR31">
            <v>0</v>
          </cell>
          <cell r="BS31">
            <v>0</v>
          </cell>
          <cell r="BT31">
            <v>62.5</v>
          </cell>
          <cell r="BU31">
            <v>37.5</v>
          </cell>
          <cell r="BV31">
            <v>25</v>
          </cell>
          <cell r="BW31">
            <v>0</v>
          </cell>
          <cell r="BX31">
            <v>75</v>
          </cell>
          <cell r="BY31">
            <v>87.5</v>
          </cell>
          <cell r="BZ31">
            <v>0</v>
          </cell>
          <cell r="CA31">
            <v>50</v>
          </cell>
          <cell r="CB31">
            <v>100</v>
          </cell>
          <cell r="CC31">
            <v>15.299999999999999</v>
          </cell>
          <cell r="CD31">
            <v>76.900000000000006</v>
          </cell>
          <cell r="CE31">
            <v>53.800000000000004</v>
          </cell>
          <cell r="CF31">
            <v>7.6</v>
          </cell>
          <cell r="CG31">
            <v>92.300000000000011</v>
          </cell>
          <cell r="CH31">
            <v>84.6</v>
          </cell>
          <cell r="CI31">
            <v>23</v>
          </cell>
          <cell r="CJ31">
            <v>0</v>
          </cell>
          <cell r="CK31">
            <v>30.7</v>
          </cell>
          <cell r="CL31">
            <v>61.5</v>
          </cell>
          <cell r="CM31">
            <v>69.199999999999989</v>
          </cell>
          <cell r="CN31">
            <v>38.4</v>
          </cell>
          <cell r="CO31">
            <v>46.1</v>
          </cell>
          <cell r="CP31">
            <v>100</v>
          </cell>
          <cell r="CQ31">
            <v>23</v>
          </cell>
          <cell r="CR31">
            <v>88.6</v>
          </cell>
          <cell r="CS31">
            <v>86.3</v>
          </cell>
          <cell r="CT31">
            <v>36.299999999999997</v>
          </cell>
          <cell r="CU31">
            <v>22.7</v>
          </cell>
          <cell r="CV31">
            <v>20.399999999999999</v>
          </cell>
          <cell r="CW31">
            <v>72.7</v>
          </cell>
          <cell r="CX31">
            <v>59</v>
          </cell>
          <cell r="CY31">
            <v>38.6</v>
          </cell>
          <cell r="CZ31">
            <v>27.200000000000003</v>
          </cell>
          <cell r="DA31">
            <v>52.2</v>
          </cell>
          <cell r="DB31">
            <v>75</v>
          </cell>
          <cell r="DC31">
            <v>2.1999999999999997</v>
          </cell>
          <cell r="DD31">
            <v>100</v>
          </cell>
          <cell r="DE31">
            <v>31.8</v>
          </cell>
          <cell r="DF31">
            <v>81.8</v>
          </cell>
          <cell r="DG31">
            <v>90.9</v>
          </cell>
          <cell r="DH31">
            <v>43.1</v>
          </cell>
          <cell r="DI31">
            <v>29.5</v>
          </cell>
          <cell r="DJ31">
            <v>50</v>
          </cell>
          <cell r="DK31">
            <v>2.1999999999999997</v>
          </cell>
          <cell r="DL31">
            <v>2.1999999999999997</v>
          </cell>
          <cell r="DM31">
            <v>2.1999999999999997</v>
          </cell>
          <cell r="DN31">
            <v>65.900000000000006</v>
          </cell>
          <cell r="DO31">
            <v>61.3</v>
          </cell>
          <cell r="DP31">
            <v>18.099999999999998</v>
          </cell>
          <cell r="DQ31">
            <v>2.1999999999999997</v>
          </cell>
          <cell r="DR31">
            <v>79.5</v>
          </cell>
          <cell r="DS31">
            <v>84</v>
          </cell>
          <cell r="DT31">
            <v>2.1999999999999997</v>
          </cell>
          <cell r="DU31">
            <v>63.6</v>
          </cell>
          <cell r="DV31">
            <v>93.100000000000009</v>
          </cell>
          <cell r="DW31">
            <v>25</v>
          </cell>
          <cell r="DX31">
            <v>70.399999999999991</v>
          </cell>
          <cell r="DY31">
            <v>54.500000000000007</v>
          </cell>
          <cell r="DZ31">
            <v>15.9</v>
          </cell>
          <cell r="EA31">
            <v>95.399999999999991</v>
          </cell>
          <cell r="EB31">
            <v>77.2</v>
          </cell>
          <cell r="EC31">
            <v>34</v>
          </cell>
          <cell r="ED31">
            <v>0</v>
          </cell>
          <cell r="EE31">
            <v>40.9</v>
          </cell>
          <cell r="EF31">
            <v>56.8</v>
          </cell>
          <cell r="EG31">
            <v>68.100000000000009</v>
          </cell>
          <cell r="EH31">
            <v>45.4</v>
          </cell>
          <cell r="EI31">
            <v>47.699999999999996</v>
          </cell>
          <cell r="EJ31">
            <v>97.7</v>
          </cell>
          <cell r="EL31">
            <v>23</v>
          </cell>
          <cell r="EM31">
            <v>3.4796300440284506E-3</v>
          </cell>
          <cell r="EN31">
            <v>2.56317462758967E-3</v>
          </cell>
          <cell r="EO31">
            <v>4.9177501248598267E-3</v>
          </cell>
          <cell r="EP31">
            <v>4.6532461244021819E-3</v>
          </cell>
          <cell r="EQ31">
            <v>5.7054976434706582E-3</v>
          </cell>
          <cell r="ER31">
            <v>4.5838679108906009E-3</v>
          </cell>
        </row>
        <row r="32">
          <cell r="AW32">
            <v>24</v>
          </cell>
          <cell r="AX32">
            <v>100</v>
          </cell>
          <cell r="AY32">
            <v>25</v>
          </cell>
          <cell r="AZ32">
            <v>50</v>
          </cell>
          <cell r="BA32">
            <v>75</v>
          </cell>
          <cell r="BB32">
            <v>0</v>
          </cell>
          <cell r="BC32">
            <v>33.300000000000004</v>
          </cell>
          <cell r="BD32">
            <v>50</v>
          </cell>
          <cell r="BE32">
            <v>0</v>
          </cell>
          <cell r="BF32">
            <v>16.600000000000001</v>
          </cell>
          <cell r="BG32">
            <v>66.600000000000009</v>
          </cell>
          <cell r="BH32">
            <v>83.3</v>
          </cell>
          <cell r="BI32">
            <v>100</v>
          </cell>
          <cell r="BJ32">
            <v>11.1</v>
          </cell>
          <cell r="BK32">
            <v>33.300000000000004</v>
          </cell>
          <cell r="BL32">
            <v>0</v>
          </cell>
          <cell r="BM32">
            <v>22.2</v>
          </cell>
          <cell r="BN32">
            <v>77.7</v>
          </cell>
          <cell r="BO32">
            <v>55.500000000000007</v>
          </cell>
          <cell r="BP32">
            <v>66.600000000000009</v>
          </cell>
          <cell r="BQ32">
            <v>100</v>
          </cell>
          <cell r="BR32">
            <v>88.8</v>
          </cell>
          <cell r="BS32">
            <v>44.4</v>
          </cell>
          <cell r="BT32">
            <v>12.5</v>
          </cell>
          <cell r="BU32">
            <v>100</v>
          </cell>
          <cell r="BV32">
            <v>25</v>
          </cell>
          <cell r="BW32">
            <v>75</v>
          </cell>
          <cell r="BX32">
            <v>62.5</v>
          </cell>
          <cell r="BY32">
            <v>50</v>
          </cell>
          <cell r="BZ32">
            <v>37.5</v>
          </cell>
          <cell r="CA32">
            <v>87.5</v>
          </cell>
          <cell r="CB32">
            <v>0</v>
          </cell>
          <cell r="CC32">
            <v>100</v>
          </cell>
          <cell r="CD32">
            <v>46.1</v>
          </cell>
          <cell r="CE32">
            <v>38.4</v>
          </cell>
          <cell r="CF32">
            <v>76.900000000000006</v>
          </cell>
          <cell r="CG32">
            <v>30.7</v>
          </cell>
          <cell r="CH32">
            <v>84.6</v>
          </cell>
          <cell r="CI32">
            <v>0</v>
          </cell>
          <cell r="CJ32">
            <v>61.5</v>
          </cell>
          <cell r="CK32">
            <v>92.300000000000011</v>
          </cell>
          <cell r="CL32">
            <v>53.800000000000004</v>
          </cell>
          <cell r="CM32">
            <v>69.199999999999989</v>
          </cell>
          <cell r="CN32">
            <v>0</v>
          </cell>
          <cell r="CO32">
            <v>0</v>
          </cell>
          <cell r="CP32">
            <v>0</v>
          </cell>
          <cell r="CQ32">
            <v>24</v>
          </cell>
          <cell r="CR32">
            <v>68.100000000000009</v>
          </cell>
          <cell r="CS32">
            <v>50</v>
          </cell>
          <cell r="CT32">
            <v>54.500000000000007</v>
          </cell>
          <cell r="CU32">
            <v>65.900000000000006</v>
          </cell>
          <cell r="CV32">
            <v>38.6</v>
          </cell>
          <cell r="CW32">
            <v>52.2</v>
          </cell>
          <cell r="CX32">
            <v>56.8</v>
          </cell>
          <cell r="CY32">
            <v>36.299999999999997</v>
          </cell>
          <cell r="CZ32">
            <v>47.699999999999996</v>
          </cell>
          <cell r="DA32">
            <v>70.399999999999991</v>
          </cell>
          <cell r="DB32">
            <v>72.7</v>
          </cell>
          <cell r="DC32">
            <v>97.7</v>
          </cell>
          <cell r="DD32">
            <v>31.8</v>
          </cell>
          <cell r="DE32">
            <v>45.4</v>
          </cell>
          <cell r="DF32">
            <v>27.200000000000003</v>
          </cell>
          <cell r="DG32">
            <v>43.1</v>
          </cell>
          <cell r="DH32">
            <v>77.2</v>
          </cell>
          <cell r="DI32">
            <v>61.3</v>
          </cell>
          <cell r="DJ32">
            <v>75</v>
          </cell>
          <cell r="DK32">
            <v>100</v>
          </cell>
          <cell r="DL32">
            <v>79.5</v>
          </cell>
          <cell r="DM32">
            <v>59</v>
          </cell>
          <cell r="DN32">
            <v>63.6</v>
          </cell>
          <cell r="DO32">
            <v>95.399999999999991</v>
          </cell>
          <cell r="DP32">
            <v>81.8</v>
          </cell>
          <cell r="DQ32">
            <v>90.9</v>
          </cell>
          <cell r="DR32">
            <v>88.6</v>
          </cell>
          <cell r="DS32">
            <v>86.3</v>
          </cell>
          <cell r="DT32">
            <v>84</v>
          </cell>
          <cell r="DU32">
            <v>93.100000000000009</v>
          </cell>
          <cell r="DV32">
            <v>40.9</v>
          </cell>
          <cell r="DW32">
            <v>34</v>
          </cell>
          <cell r="DX32">
            <v>13.600000000000001</v>
          </cell>
          <cell r="DY32">
            <v>11.3</v>
          </cell>
          <cell r="DZ32">
            <v>22.7</v>
          </cell>
          <cell r="EA32">
            <v>9</v>
          </cell>
          <cell r="EB32">
            <v>25</v>
          </cell>
          <cell r="EC32">
            <v>0</v>
          </cell>
          <cell r="ED32">
            <v>18.099999999999998</v>
          </cell>
          <cell r="EE32">
            <v>29.5</v>
          </cell>
          <cell r="EF32">
            <v>15.9</v>
          </cell>
          <cell r="EG32">
            <v>20.399999999999999</v>
          </cell>
          <cell r="EH32">
            <v>0</v>
          </cell>
          <cell r="EI32">
            <v>0</v>
          </cell>
          <cell r="EJ32">
            <v>0</v>
          </cell>
          <cell r="EL32">
            <v>24</v>
          </cell>
          <cell r="EM32">
            <v>4.569949609081473E-2</v>
          </cell>
          <cell r="EN32">
            <v>0.11098911033591675</v>
          </cell>
          <cell r="EO32">
            <v>9.6368098388922352E-2</v>
          </cell>
          <cell r="EP32">
            <v>0.14945312465694857</v>
          </cell>
          <cell r="EQ32">
            <v>6.6009899063876184E-3</v>
          </cell>
          <cell r="ER32">
            <v>7.5702093717703964E-2</v>
          </cell>
        </row>
        <row r="33">
          <cell r="AW33">
            <v>25</v>
          </cell>
          <cell r="AX33">
            <v>75</v>
          </cell>
          <cell r="AY33">
            <v>25</v>
          </cell>
          <cell r="AZ33">
            <v>100</v>
          </cell>
          <cell r="BA33">
            <v>0</v>
          </cell>
          <cell r="BB33">
            <v>50</v>
          </cell>
          <cell r="BC33">
            <v>100</v>
          </cell>
          <cell r="BD33">
            <v>0</v>
          </cell>
          <cell r="BE33">
            <v>33.300000000000004</v>
          </cell>
          <cell r="BF33">
            <v>66.600000000000009</v>
          </cell>
          <cell r="BG33">
            <v>0</v>
          </cell>
          <cell r="BH33">
            <v>83.3</v>
          </cell>
          <cell r="BI33">
            <v>50</v>
          </cell>
          <cell r="BJ33">
            <v>11.1</v>
          </cell>
          <cell r="BK33">
            <v>55.500000000000007</v>
          </cell>
          <cell r="BL33">
            <v>11.1</v>
          </cell>
          <cell r="BM33">
            <v>77.7</v>
          </cell>
          <cell r="BN33">
            <v>11.1</v>
          </cell>
          <cell r="BO33">
            <v>11.1</v>
          </cell>
          <cell r="BP33">
            <v>100</v>
          </cell>
          <cell r="BQ33">
            <v>0</v>
          </cell>
          <cell r="BR33">
            <v>88.8</v>
          </cell>
          <cell r="BS33">
            <v>66.600000000000009</v>
          </cell>
          <cell r="BT33">
            <v>37.5</v>
          </cell>
          <cell r="BU33">
            <v>75</v>
          </cell>
          <cell r="BV33">
            <v>50</v>
          </cell>
          <cell r="BW33">
            <v>100</v>
          </cell>
          <cell r="BX33">
            <v>0</v>
          </cell>
          <cell r="BY33">
            <v>62.5</v>
          </cell>
          <cell r="BZ33">
            <v>87.5</v>
          </cell>
          <cell r="CA33">
            <v>0</v>
          </cell>
          <cell r="CB33">
            <v>0</v>
          </cell>
          <cell r="CC33">
            <v>92.300000000000011</v>
          </cell>
          <cell r="CD33">
            <v>0</v>
          </cell>
          <cell r="CE33">
            <v>0</v>
          </cell>
          <cell r="CF33">
            <v>0</v>
          </cell>
          <cell r="CG33">
            <v>0</v>
          </cell>
          <cell r="CH33">
            <v>0</v>
          </cell>
          <cell r="CI33">
            <v>0</v>
          </cell>
          <cell r="CJ33">
            <v>0</v>
          </cell>
          <cell r="CK33">
            <v>100</v>
          </cell>
          <cell r="CL33">
            <v>0</v>
          </cell>
          <cell r="CM33">
            <v>0</v>
          </cell>
          <cell r="CN33">
            <v>0</v>
          </cell>
          <cell r="CO33">
            <v>0</v>
          </cell>
          <cell r="CP33">
            <v>0</v>
          </cell>
          <cell r="CQ33">
            <v>25</v>
          </cell>
          <cell r="CR33">
            <v>77.2</v>
          </cell>
          <cell r="CS33">
            <v>68.100000000000009</v>
          </cell>
          <cell r="CT33">
            <v>81.8</v>
          </cell>
          <cell r="CU33">
            <v>61.3</v>
          </cell>
          <cell r="CV33">
            <v>72.7</v>
          </cell>
          <cell r="CW33">
            <v>88.6</v>
          </cell>
          <cell r="CX33">
            <v>2.1999999999999997</v>
          </cell>
          <cell r="CY33">
            <v>56.8</v>
          </cell>
          <cell r="CZ33">
            <v>75</v>
          </cell>
          <cell r="DA33">
            <v>2.1999999999999997</v>
          </cell>
          <cell r="DB33">
            <v>79.5</v>
          </cell>
          <cell r="DC33">
            <v>59</v>
          </cell>
          <cell r="DD33">
            <v>2.1999999999999997</v>
          </cell>
          <cell r="DE33">
            <v>54.500000000000007</v>
          </cell>
          <cell r="DF33">
            <v>2.1999999999999997</v>
          </cell>
          <cell r="DG33">
            <v>84</v>
          </cell>
          <cell r="DH33">
            <v>2.1999999999999997</v>
          </cell>
          <cell r="DI33">
            <v>2.1999999999999997</v>
          </cell>
          <cell r="DJ33">
            <v>97.7</v>
          </cell>
          <cell r="DK33">
            <v>0</v>
          </cell>
          <cell r="DL33">
            <v>90.9</v>
          </cell>
          <cell r="DM33">
            <v>63.6</v>
          </cell>
          <cell r="DN33">
            <v>65.900000000000006</v>
          </cell>
          <cell r="DO33">
            <v>93.100000000000009</v>
          </cell>
          <cell r="DP33">
            <v>70.399999999999991</v>
          </cell>
          <cell r="DQ33">
            <v>100</v>
          </cell>
          <cell r="DR33">
            <v>2.1999999999999997</v>
          </cell>
          <cell r="DS33">
            <v>86.3</v>
          </cell>
          <cell r="DT33">
            <v>95.399999999999991</v>
          </cell>
          <cell r="DU33">
            <v>2.1999999999999997</v>
          </cell>
          <cell r="DV33">
            <v>2.1999999999999997</v>
          </cell>
          <cell r="DW33">
            <v>50</v>
          </cell>
          <cell r="DX33">
            <v>2.1999999999999997</v>
          </cell>
          <cell r="DY33">
            <v>2.1999999999999997</v>
          </cell>
          <cell r="DZ33">
            <v>2.1999999999999997</v>
          </cell>
          <cell r="EA33">
            <v>2.1999999999999997</v>
          </cell>
          <cell r="EB33">
            <v>2.1999999999999997</v>
          </cell>
          <cell r="EC33">
            <v>2.1999999999999997</v>
          </cell>
          <cell r="ED33">
            <v>2.1999999999999997</v>
          </cell>
          <cell r="EE33">
            <v>52.2</v>
          </cell>
          <cell r="EF33">
            <v>2.1999999999999997</v>
          </cell>
          <cell r="EG33">
            <v>2.1999999999999997</v>
          </cell>
          <cell r="EH33">
            <v>2.1999999999999997</v>
          </cell>
          <cell r="EI33">
            <v>2.1999999999999997</v>
          </cell>
          <cell r="EJ33">
            <v>2.1999999999999997</v>
          </cell>
          <cell r="EL33">
            <v>25</v>
          </cell>
          <cell r="EM33">
            <v>3.793211777940204E-4</v>
          </cell>
          <cell r="EN33">
            <v>3.5188147347158623E-4</v>
          </cell>
          <cell r="EO33">
            <v>1.6215710935350593E-3</v>
          </cell>
          <cell r="EP33">
            <v>4.0430923361179519E-3</v>
          </cell>
          <cell r="EQ33">
            <v>2.571577955125639E-6</v>
          </cell>
          <cell r="ER33">
            <v>1.266651561223447E-3</v>
          </cell>
        </row>
        <row r="34">
          <cell r="AW34">
            <v>26</v>
          </cell>
          <cell r="AX34">
            <v>75</v>
          </cell>
          <cell r="AY34">
            <v>25</v>
          </cell>
          <cell r="AZ34">
            <v>100</v>
          </cell>
          <cell r="BA34">
            <v>50</v>
          </cell>
          <cell r="BB34">
            <v>0</v>
          </cell>
          <cell r="BC34">
            <v>33.300000000000004</v>
          </cell>
          <cell r="BD34">
            <v>100</v>
          </cell>
          <cell r="BE34">
            <v>16.600000000000001</v>
          </cell>
          <cell r="BF34">
            <v>83.3</v>
          </cell>
          <cell r="BG34">
            <v>66.600000000000009</v>
          </cell>
          <cell r="BH34">
            <v>50</v>
          </cell>
          <cell r="BI34">
            <v>0</v>
          </cell>
          <cell r="BJ34">
            <v>22.2</v>
          </cell>
          <cell r="BK34">
            <v>66.600000000000009</v>
          </cell>
          <cell r="BL34">
            <v>44.4</v>
          </cell>
          <cell r="BM34">
            <v>77.7</v>
          </cell>
          <cell r="BN34">
            <v>100</v>
          </cell>
          <cell r="BO34">
            <v>33.300000000000004</v>
          </cell>
          <cell r="BP34">
            <v>88.8</v>
          </cell>
          <cell r="BQ34">
            <v>0</v>
          </cell>
          <cell r="BR34">
            <v>55.500000000000007</v>
          </cell>
          <cell r="BS34">
            <v>11.1</v>
          </cell>
          <cell r="BT34">
            <v>87.5</v>
          </cell>
          <cell r="BU34">
            <v>75</v>
          </cell>
          <cell r="BV34">
            <v>62.5</v>
          </cell>
          <cell r="BW34">
            <v>50</v>
          </cell>
          <cell r="BX34">
            <v>0</v>
          </cell>
          <cell r="BY34">
            <v>0</v>
          </cell>
          <cell r="BZ34">
            <v>100</v>
          </cell>
          <cell r="CA34">
            <v>0</v>
          </cell>
          <cell r="CB34">
            <v>0</v>
          </cell>
          <cell r="CC34">
            <v>84.6</v>
          </cell>
          <cell r="CD34">
            <v>0</v>
          </cell>
          <cell r="CE34">
            <v>0</v>
          </cell>
          <cell r="CF34">
            <v>61.5</v>
          </cell>
          <cell r="CG34">
            <v>0</v>
          </cell>
          <cell r="CH34">
            <v>100</v>
          </cell>
          <cell r="CI34">
            <v>0</v>
          </cell>
          <cell r="CJ34">
            <v>76.900000000000006</v>
          </cell>
          <cell r="CK34">
            <v>92.300000000000011</v>
          </cell>
          <cell r="CL34">
            <v>69.199999999999989</v>
          </cell>
          <cell r="CM34">
            <v>53.800000000000004</v>
          </cell>
          <cell r="CN34">
            <v>0</v>
          </cell>
          <cell r="CO34">
            <v>0</v>
          </cell>
          <cell r="CP34">
            <v>0</v>
          </cell>
          <cell r="CQ34">
            <v>26</v>
          </cell>
          <cell r="CR34">
            <v>65.900000000000006</v>
          </cell>
          <cell r="CS34">
            <v>54.500000000000007</v>
          </cell>
          <cell r="CT34">
            <v>81.8</v>
          </cell>
          <cell r="CU34">
            <v>61.3</v>
          </cell>
          <cell r="CV34">
            <v>45.4</v>
          </cell>
          <cell r="CW34">
            <v>47.699999999999996</v>
          </cell>
          <cell r="CX34">
            <v>90.9</v>
          </cell>
          <cell r="CY34">
            <v>29.5</v>
          </cell>
          <cell r="CZ34">
            <v>84</v>
          </cell>
          <cell r="DA34">
            <v>52.2</v>
          </cell>
          <cell r="DB34">
            <v>50</v>
          </cell>
          <cell r="DC34">
            <v>0</v>
          </cell>
          <cell r="DD34">
            <v>63.6</v>
          </cell>
          <cell r="DE34">
            <v>88.6</v>
          </cell>
          <cell r="DF34">
            <v>77.2</v>
          </cell>
          <cell r="DG34">
            <v>93.100000000000009</v>
          </cell>
          <cell r="DH34">
            <v>100</v>
          </cell>
          <cell r="DI34">
            <v>72.7</v>
          </cell>
          <cell r="DJ34">
            <v>97.7</v>
          </cell>
          <cell r="DK34">
            <v>0</v>
          </cell>
          <cell r="DL34">
            <v>86.3</v>
          </cell>
          <cell r="DM34">
            <v>59</v>
          </cell>
          <cell r="DN34">
            <v>70.399999999999991</v>
          </cell>
          <cell r="DO34">
            <v>56.8</v>
          </cell>
          <cell r="DP34">
            <v>43.1</v>
          </cell>
          <cell r="DQ34">
            <v>34</v>
          </cell>
          <cell r="DR34">
            <v>0</v>
          </cell>
          <cell r="DS34">
            <v>0</v>
          </cell>
          <cell r="DT34">
            <v>95.399999999999991</v>
          </cell>
          <cell r="DU34">
            <v>0</v>
          </cell>
          <cell r="DV34">
            <v>0</v>
          </cell>
          <cell r="DW34">
            <v>68.100000000000009</v>
          </cell>
          <cell r="DX34">
            <v>0</v>
          </cell>
          <cell r="DY34">
            <v>0</v>
          </cell>
          <cell r="DZ34">
            <v>36.299999999999997</v>
          </cell>
          <cell r="EA34">
            <v>0</v>
          </cell>
          <cell r="EB34">
            <v>79.5</v>
          </cell>
          <cell r="EC34">
            <v>0</v>
          </cell>
          <cell r="ED34">
            <v>40.9</v>
          </cell>
          <cell r="EE34">
            <v>75</v>
          </cell>
          <cell r="EF34">
            <v>38.6</v>
          </cell>
          <cell r="EG34">
            <v>31.8</v>
          </cell>
          <cell r="EH34">
            <v>0</v>
          </cell>
          <cell r="EI34">
            <v>0</v>
          </cell>
          <cell r="EJ34">
            <v>0</v>
          </cell>
          <cell r="EL34">
            <v>26</v>
          </cell>
          <cell r="EM34">
            <v>1.0345692715533861E-3</v>
          </cell>
          <cell r="EN34">
            <v>1.1266527317193166E-3</v>
          </cell>
          <cell r="EO34">
            <v>4.063276470151647E-3</v>
          </cell>
          <cell r="EP34">
            <v>1.3383553041524654E-3</v>
          </cell>
          <cell r="EQ34">
            <v>3.9430168512771151E-4</v>
          </cell>
          <cell r="ER34">
            <v>1.5835022557884168E-3</v>
          </cell>
        </row>
        <row r="35">
          <cell r="AW35">
            <v>27</v>
          </cell>
          <cell r="AX35">
            <v>50</v>
          </cell>
          <cell r="AY35">
            <v>25</v>
          </cell>
          <cell r="AZ35">
            <v>75</v>
          </cell>
          <cell r="BA35">
            <v>100</v>
          </cell>
          <cell r="BB35">
            <v>0</v>
          </cell>
          <cell r="BC35">
            <v>83.3</v>
          </cell>
          <cell r="BD35">
            <v>16.600000000000001</v>
          </cell>
          <cell r="BE35">
            <v>100</v>
          </cell>
          <cell r="BF35">
            <v>16.600000000000001</v>
          </cell>
          <cell r="BG35">
            <v>16.600000000000001</v>
          </cell>
          <cell r="BH35">
            <v>0</v>
          </cell>
          <cell r="BI35">
            <v>16.600000000000001</v>
          </cell>
          <cell r="BJ35">
            <v>0</v>
          </cell>
          <cell r="BK35">
            <v>77.7</v>
          </cell>
          <cell r="BL35">
            <v>0</v>
          </cell>
          <cell r="BM35">
            <v>0</v>
          </cell>
          <cell r="BN35">
            <v>55.500000000000007</v>
          </cell>
          <cell r="BO35">
            <v>66.600000000000009</v>
          </cell>
          <cell r="BP35">
            <v>100</v>
          </cell>
          <cell r="BQ35">
            <v>0</v>
          </cell>
          <cell r="BR35">
            <v>88.8</v>
          </cell>
          <cell r="BS35">
            <v>0</v>
          </cell>
          <cell r="BT35">
            <v>87.5</v>
          </cell>
          <cell r="BU35">
            <v>100</v>
          </cell>
          <cell r="BV35">
            <v>0</v>
          </cell>
          <cell r="BW35">
            <v>75</v>
          </cell>
          <cell r="BX35">
            <v>0</v>
          </cell>
          <cell r="BY35">
            <v>0</v>
          </cell>
          <cell r="BZ35">
            <v>0</v>
          </cell>
          <cell r="CA35">
            <v>0</v>
          </cell>
          <cell r="CB35">
            <v>0</v>
          </cell>
          <cell r="CC35">
            <v>7.6</v>
          </cell>
          <cell r="CD35">
            <v>7.6</v>
          </cell>
          <cell r="CE35">
            <v>100</v>
          </cell>
          <cell r="CF35">
            <v>7.6</v>
          </cell>
          <cell r="CG35">
            <v>7.6</v>
          </cell>
          <cell r="CH35">
            <v>0</v>
          </cell>
          <cell r="CI35">
            <v>7.6</v>
          </cell>
          <cell r="CJ35">
            <v>69.199999999999989</v>
          </cell>
          <cell r="CK35">
            <v>92.300000000000011</v>
          </cell>
          <cell r="CL35">
            <v>76.900000000000006</v>
          </cell>
          <cell r="CM35">
            <v>7.6</v>
          </cell>
          <cell r="CN35">
            <v>7.6</v>
          </cell>
          <cell r="CO35">
            <v>84.6</v>
          </cell>
          <cell r="CP35">
            <v>7.6</v>
          </cell>
          <cell r="CQ35">
            <v>27</v>
          </cell>
          <cell r="CR35">
            <v>63.6</v>
          </cell>
          <cell r="CS35">
            <v>6.8000000000000007</v>
          </cell>
          <cell r="CT35">
            <v>72.7</v>
          </cell>
          <cell r="CU35">
            <v>84</v>
          </cell>
          <cell r="CV35">
            <v>2.1999999999999997</v>
          </cell>
          <cell r="CW35">
            <v>77.2</v>
          </cell>
          <cell r="CX35">
            <v>9</v>
          </cell>
          <cell r="CY35">
            <v>88.6</v>
          </cell>
          <cell r="CZ35">
            <v>9</v>
          </cell>
          <cell r="DA35">
            <v>9</v>
          </cell>
          <cell r="DB35">
            <v>4.5</v>
          </cell>
          <cell r="DC35">
            <v>9</v>
          </cell>
          <cell r="DD35">
            <v>9</v>
          </cell>
          <cell r="DE35">
            <v>86.3</v>
          </cell>
          <cell r="DF35">
            <v>9</v>
          </cell>
          <cell r="DG35">
            <v>9</v>
          </cell>
          <cell r="DH35">
            <v>65.900000000000006</v>
          </cell>
          <cell r="DI35">
            <v>75</v>
          </cell>
          <cell r="DJ35">
            <v>95.399999999999991</v>
          </cell>
          <cell r="DK35">
            <v>9</v>
          </cell>
          <cell r="DL35">
            <v>90.9</v>
          </cell>
          <cell r="DM35">
            <v>9</v>
          </cell>
          <cell r="DN35">
            <v>81.8</v>
          </cell>
          <cell r="DO35">
            <v>93.100000000000009</v>
          </cell>
          <cell r="DP35">
            <v>9</v>
          </cell>
          <cell r="DQ35">
            <v>70.399999999999991</v>
          </cell>
          <cell r="DR35">
            <v>9</v>
          </cell>
          <cell r="DS35">
            <v>9</v>
          </cell>
          <cell r="DT35">
            <v>9</v>
          </cell>
          <cell r="DU35">
            <v>9</v>
          </cell>
          <cell r="DV35">
            <v>9</v>
          </cell>
          <cell r="DW35">
            <v>9</v>
          </cell>
          <cell r="DX35">
            <v>9</v>
          </cell>
          <cell r="DY35">
            <v>100</v>
          </cell>
          <cell r="DZ35">
            <v>9</v>
          </cell>
          <cell r="EA35">
            <v>9</v>
          </cell>
          <cell r="EB35">
            <v>0</v>
          </cell>
          <cell r="EC35">
            <v>9</v>
          </cell>
          <cell r="ED35">
            <v>61.3</v>
          </cell>
          <cell r="EE35">
            <v>97.7</v>
          </cell>
          <cell r="EF35">
            <v>68.100000000000009</v>
          </cell>
          <cell r="EG35">
            <v>9</v>
          </cell>
          <cell r="EH35">
            <v>9</v>
          </cell>
          <cell r="EI35">
            <v>79.5</v>
          </cell>
          <cell r="EJ35">
            <v>9</v>
          </cell>
          <cell r="EL35">
            <v>27</v>
          </cell>
          <cell r="EM35">
            <v>2.0341855352522484E-4</v>
          </cell>
          <cell r="EN35">
            <v>1.8210732396801104E-4</v>
          </cell>
          <cell r="EO35">
            <v>3.6312901211466783E-3</v>
          </cell>
          <cell r="EP35">
            <v>7.8960156630488863E-4</v>
          </cell>
          <cell r="EQ35">
            <v>2.1477352434810876E-2</v>
          </cell>
          <cell r="ER35">
            <v>7.6976465206881175E-3</v>
          </cell>
        </row>
        <row r="36">
          <cell r="AW36">
            <v>28</v>
          </cell>
          <cell r="AX36">
            <v>25</v>
          </cell>
          <cell r="AY36">
            <v>50</v>
          </cell>
          <cell r="AZ36">
            <v>100</v>
          </cell>
          <cell r="BA36">
            <v>0</v>
          </cell>
          <cell r="BB36">
            <v>75</v>
          </cell>
          <cell r="BC36">
            <v>100</v>
          </cell>
          <cell r="BD36">
            <v>0</v>
          </cell>
          <cell r="BE36">
            <v>66.600000000000009</v>
          </cell>
          <cell r="BF36">
            <v>50</v>
          </cell>
          <cell r="BG36">
            <v>0</v>
          </cell>
          <cell r="BH36">
            <v>0</v>
          </cell>
          <cell r="BI36">
            <v>83.3</v>
          </cell>
          <cell r="BJ36">
            <v>88.8</v>
          </cell>
          <cell r="BK36">
            <v>100</v>
          </cell>
          <cell r="BL36">
            <v>77.7</v>
          </cell>
          <cell r="BM36">
            <v>0</v>
          </cell>
          <cell r="BN36">
            <v>0</v>
          </cell>
          <cell r="BO36">
            <v>0</v>
          </cell>
          <cell r="BP36">
            <v>0</v>
          </cell>
          <cell r="BQ36">
            <v>0</v>
          </cell>
          <cell r="BR36">
            <v>0</v>
          </cell>
          <cell r="BS36">
            <v>0</v>
          </cell>
          <cell r="BT36">
            <v>0</v>
          </cell>
          <cell r="BU36">
            <v>100</v>
          </cell>
          <cell r="BV36">
            <v>0</v>
          </cell>
          <cell r="BW36">
            <v>87.5</v>
          </cell>
          <cell r="BX36">
            <v>0</v>
          </cell>
          <cell r="BY36">
            <v>0</v>
          </cell>
          <cell r="BZ36">
            <v>0</v>
          </cell>
          <cell r="CA36">
            <v>0</v>
          </cell>
          <cell r="CB36">
            <v>0</v>
          </cell>
          <cell r="CC36">
            <v>100</v>
          </cell>
          <cell r="CD36">
            <v>7.6</v>
          </cell>
          <cell r="CE36">
            <v>7.6</v>
          </cell>
          <cell r="CF36">
            <v>7.6</v>
          </cell>
          <cell r="CG36">
            <v>7.6</v>
          </cell>
          <cell r="CH36">
            <v>7.6</v>
          </cell>
          <cell r="CI36">
            <v>7.6</v>
          </cell>
          <cell r="CJ36">
            <v>0</v>
          </cell>
          <cell r="CK36">
            <v>7.6</v>
          </cell>
          <cell r="CL36">
            <v>7.6</v>
          </cell>
          <cell r="CM36">
            <v>7.6</v>
          </cell>
          <cell r="CN36">
            <v>7.6</v>
          </cell>
          <cell r="CO36">
            <v>7.6</v>
          </cell>
          <cell r="CP36">
            <v>7.6</v>
          </cell>
          <cell r="CQ36">
            <v>28</v>
          </cell>
          <cell r="CR36">
            <v>84</v>
          </cell>
          <cell r="CS36">
            <v>88.6</v>
          </cell>
          <cell r="CT36">
            <v>97.7</v>
          </cell>
          <cell r="CU36">
            <v>79.5</v>
          </cell>
          <cell r="CV36">
            <v>95.399999999999991</v>
          </cell>
          <cell r="CW36">
            <v>93.100000000000009</v>
          </cell>
          <cell r="CX36">
            <v>2.1999999999999997</v>
          </cell>
          <cell r="CY36">
            <v>75</v>
          </cell>
          <cell r="CZ36">
            <v>70.399999999999991</v>
          </cell>
          <cell r="DA36">
            <v>2.1999999999999997</v>
          </cell>
          <cell r="DB36">
            <v>2.1999999999999997</v>
          </cell>
          <cell r="DC36">
            <v>81.8</v>
          </cell>
          <cell r="DD36">
            <v>86.3</v>
          </cell>
          <cell r="DE36">
            <v>90.9</v>
          </cell>
          <cell r="DF36">
            <v>72.7</v>
          </cell>
          <cell r="DG36">
            <v>2.1999999999999997</v>
          </cell>
          <cell r="DH36">
            <v>2.1999999999999997</v>
          </cell>
          <cell r="DI36">
            <v>2.1999999999999997</v>
          </cell>
          <cell r="DJ36">
            <v>2.1999999999999997</v>
          </cell>
          <cell r="DK36">
            <v>2.1999999999999997</v>
          </cell>
          <cell r="DL36">
            <v>2.1999999999999997</v>
          </cell>
          <cell r="DM36">
            <v>2.1999999999999997</v>
          </cell>
          <cell r="DN36">
            <v>2.1999999999999997</v>
          </cell>
          <cell r="DO36">
            <v>100</v>
          </cell>
          <cell r="DP36">
            <v>2.1999999999999997</v>
          </cell>
          <cell r="DQ36">
            <v>68.100000000000009</v>
          </cell>
          <cell r="DR36">
            <v>2.1999999999999997</v>
          </cell>
          <cell r="DS36">
            <v>2.1999999999999997</v>
          </cell>
          <cell r="DT36">
            <v>2.1999999999999997</v>
          </cell>
          <cell r="DU36">
            <v>2.1999999999999997</v>
          </cell>
          <cell r="DV36">
            <v>2.1999999999999997</v>
          </cell>
          <cell r="DW36">
            <v>77.2</v>
          </cell>
          <cell r="DX36">
            <v>2.1999999999999997</v>
          </cell>
          <cell r="DY36">
            <v>2.1999999999999997</v>
          </cell>
          <cell r="DZ36">
            <v>2.1999999999999997</v>
          </cell>
          <cell r="EA36">
            <v>2.1999999999999997</v>
          </cell>
          <cell r="EB36">
            <v>2.1999999999999997</v>
          </cell>
          <cell r="EC36">
            <v>2.1999999999999997</v>
          </cell>
          <cell r="ED36">
            <v>0</v>
          </cell>
          <cell r="EE36">
            <v>2.1999999999999997</v>
          </cell>
          <cell r="EF36">
            <v>2.1999999999999997</v>
          </cell>
          <cell r="EG36">
            <v>2.1999999999999997</v>
          </cell>
          <cell r="EH36">
            <v>2.1999999999999997</v>
          </cell>
          <cell r="EI36">
            <v>2.1999999999999997</v>
          </cell>
          <cell r="EJ36">
            <v>2.1999999999999997</v>
          </cell>
          <cell r="EL36">
            <v>28</v>
          </cell>
          <cell r="EM36">
            <v>9.883302467941855E-4</v>
          </cell>
          <cell r="EN36">
            <v>1.7005431749066418E-4</v>
          </cell>
          <cell r="EO36">
            <v>1.0098646505249469E-4</v>
          </cell>
          <cell r="EP36">
            <v>2.7143512575919515E-4</v>
          </cell>
          <cell r="EQ36">
            <v>-3.068961691702337E-5</v>
          </cell>
          <cell r="ER36">
            <v>2.0344794670944336E-4</v>
          </cell>
        </row>
        <row r="37">
          <cell r="AW37">
            <v>29</v>
          </cell>
          <cell r="AX37">
            <v>0</v>
          </cell>
          <cell r="AY37">
            <v>75</v>
          </cell>
          <cell r="AZ37">
            <v>100</v>
          </cell>
          <cell r="BA37">
            <v>50</v>
          </cell>
          <cell r="BB37">
            <v>25</v>
          </cell>
          <cell r="BC37">
            <v>50</v>
          </cell>
          <cell r="BD37">
            <v>16.600000000000001</v>
          </cell>
          <cell r="BE37">
            <v>66.600000000000009</v>
          </cell>
          <cell r="BF37">
            <v>33.300000000000004</v>
          </cell>
          <cell r="BG37">
            <v>83.3</v>
          </cell>
          <cell r="BH37">
            <v>100</v>
          </cell>
          <cell r="BI37">
            <v>0</v>
          </cell>
          <cell r="BJ37">
            <v>55.500000000000007</v>
          </cell>
          <cell r="BK37">
            <v>22.2</v>
          </cell>
          <cell r="BL37">
            <v>33.300000000000004</v>
          </cell>
          <cell r="BM37">
            <v>11.1</v>
          </cell>
          <cell r="BN37">
            <v>77.7</v>
          </cell>
          <cell r="BO37">
            <v>44.4</v>
          </cell>
          <cell r="BP37">
            <v>100</v>
          </cell>
          <cell r="BQ37">
            <v>66.600000000000009</v>
          </cell>
          <cell r="BR37">
            <v>88.8</v>
          </cell>
          <cell r="BS37">
            <v>0</v>
          </cell>
          <cell r="BT37">
            <v>37.5</v>
          </cell>
          <cell r="BU37">
            <v>62.5</v>
          </cell>
          <cell r="BV37">
            <v>87.5</v>
          </cell>
          <cell r="BW37">
            <v>25</v>
          </cell>
          <cell r="BX37">
            <v>12.5</v>
          </cell>
          <cell r="BY37">
            <v>50</v>
          </cell>
          <cell r="BZ37">
            <v>75</v>
          </cell>
          <cell r="CA37">
            <v>100</v>
          </cell>
          <cell r="CB37">
            <v>0</v>
          </cell>
          <cell r="CC37">
            <v>69.199999999999989</v>
          </cell>
          <cell r="CD37">
            <v>38.4</v>
          </cell>
          <cell r="CE37">
            <v>100</v>
          </cell>
          <cell r="CF37">
            <v>76.900000000000006</v>
          </cell>
          <cell r="CG37">
            <v>84.6</v>
          </cell>
          <cell r="CH37">
            <v>53.800000000000004</v>
          </cell>
          <cell r="CI37">
            <v>7.6</v>
          </cell>
          <cell r="CJ37">
            <v>46.1</v>
          </cell>
          <cell r="CK37">
            <v>92.300000000000011</v>
          </cell>
          <cell r="CL37">
            <v>61.5</v>
          </cell>
          <cell r="CM37">
            <v>30.7</v>
          </cell>
          <cell r="CN37">
            <v>15.299999999999999</v>
          </cell>
          <cell r="CO37">
            <v>23</v>
          </cell>
          <cell r="CP37">
            <v>0</v>
          </cell>
          <cell r="CQ37">
            <v>29</v>
          </cell>
          <cell r="CR37">
            <v>20.399999999999999</v>
          </cell>
          <cell r="CS37">
            <v>31.8</v>
          </cell>
          <cell r="CT37">
            <v>38.6</v>
          </cell>
          <cell r="CU37">
            <v>25</v>
          </cell>
          <cell r="CV37">
            <v>22.7</v>
          </cell>
          <cell r="CW37">
            <v>52.2</v>
          </cell>
          <cell r="CX37">
            <v>43.1</v>
          </cell>
          <cell r="CY37">
            <v>75</v>
          </cell>
          <cell r="CZ37">
            <v>50</v>
          </cell>
          <cell r="DA37">
            <v>77.2</v>
          </cell>
          <cell r="DB37">
            <v>81.8</v>
          </cell>
          <cell r="DC37">
            <v>29.5</v>
          </cell>
          <cell r="DD37">
            <v>68.100000000000009</v>
          </cell>
          <cell r="DE37">
            <v>56.8</v>
          </cell>
          <cell r="DF37">
            <v>63.6</v>
          </cell>
          <cell r="DG37">
            <v>47.699999999999996</v>
          </cell>
          <cell r="DH37">
            <v>84</v>
          </cell>
          <cell r="DI37">
            <v>65.900000000000006</v>
          </cell>
          <cell r="DJ37">
            <v>93.100000000000009</v>
          </cell>
          <cell r="DK37">
            <v>79.5</v>
          </cell>
          <cell r="DL37">
            <v>90.9</v>
          </cell>
          <cell r="DM37">
            <v>45.4</v>
          </cell>
          <cell r="DN37">
            <v>36.299999999999997</v>
          </cell>
          <cell r="DO37">
            <v>70.399999999999991</v>
          </cell>
          <cell r="DP37">
            <v>88.6</v>
          </cell>
          <cell r="DQ37">
            <v>34</v>
          </cell>
          <cell r="DR37">
            <v>27.200000000000003</v>
          </cell>
          <cell r="DS37">
            <v>54.500000000000007</v>
          </cell>
          <cell r="DT37">
            <v>86.3</v>
          </cell>
          <cell r="DU37">
            <v>95.399999999999991</v>
          </cell>
          <cell r="DV37">
            <v>2.1999999999999997</v>
          </cell>
          <cell r="DW37">
            <v>59</v>
          </cell>
          <cell r="DX37">
            <v>13.600000000000001</v>
          </cell>
          <cell r="DY37">
            <v>100</v>
          </cell>
          <cell r="DZ37">
            <v>61.3</v>
          </cell>
          <cell r="EA37">
            <v>72.7</v>
          </cell>
          <cell r="EB37">
            <v>18.099999999999998</v>
          </cell>
          <cell r="EC37">
            <v>4.5</v>
          </cell>
          <cell r="ED37">
            <v>15.9</v>
          </cell>
          <cell r="EE37">
            <v>97.7</v>
          </cell>
          <cell r="EF37">
            <v>40.9</v>
          </cell>
          <cell r="EG37">
            <v>11.3</v>
          </cell>
          <cell r="EH37">
            <v>6.8000000000000007</v>
          </cell>
          <cell r="EI37">
            <v>9</v>
          </cell>
          <cell r="EJ37">
            <v>0</v>
          </cell>
          <cell r="EL37">
            <v>29</v>
          </cell>
          <cell r="EM37">
            <v>1.6606146821029222E-2</v>
          </cell>
          <cell r="EN37">
            <v>2.7315135110349009E-2</v>
          </cell>
          <cell r="EO37">
            <v>3.5901343606582058E-2</v>
          </cell>
          <cell r="EP37">
            <v>3.3217574324010575E-2</v>
          </cell>
          <cell r="EQ37">
            <v>3.2973192700578011E-2</v>
          </cell>
          <cell r="ER37">
            <v>3.0974066281502146E-2</v>
          </cell>
        </row>
        <row r="38">
          <cell r="AW38">
            <v>30</v>
          </cell>
          <cell r="AX38">
            <v>0</v>
          </cell>
          <cell r="AY38">
            <v>100</v>
          </cell>
          <cell r="AZ38">
            <v>25</v>
          </cell>
          <cell r="BA38">
            <v>75</v>
          </cell>
          <cell r="BB38">
            <v>50</v>
          </cell>
          <cell r="BC38">
            <v>83.3</v>
          </cell>
          <cell r="BD38">
            <v>66.600000000000009</v>
          </cell>
          <cell r="BE38">
            <v>100</v>
          </cell>
          <cell r="BF38">
            <v>33.300000000000004</v>
          </cell>
          <cell r="BG38">
            <v>50</v>
          </cell>
          <cell r="BH38">
            <v>16.600000000000001</v>
          </cell>
          <cell r="BI38">
            <v>0</v>
          </cell>
          <cell r="BJ38">
            <v>88.8</v>
          </cell>
          <cell r="BK38">
            <v>100</v>
          </cell>
          <cell r="BL38">
            <v>44.4</v>
          </cell>
          <cell r="BM38">
            <v>66.600000000000009</v>
          </cell>
          <cell r="BN38">
            <v>0</v>
          </cell>
          <cell r="BO38">
            <v>77.7</v>
          </cell>
          <cell r="BP38">
            <v>11.1</v>
          </cell>
          <cell r="BQ38">
            <v>11.1</v>
          </cell>
          <cell r="BR38">
            <v>55.500000000000007</v>
          </cell>
          <cell r="BS38">
            <v>11.1</v>
          </cell>
          <cell r="BT38">
            <v>50</v>
          </cell>
          <cell r="BU38">
            <v>100</v>
          </cell>
          <cell r="BV38">
            <v>75</v>
          </cell>
          <cell r="BW38">
            <v>87.5</v>
          </cell>
          <cell r="BX38">
            <v>0</v>
          </cell>
          <cell r="BY38">
            <v>62.5</v>
          </cell>
          <cell r="BZ38">
            <v>0</v>
          </cell>
          <cell r="CA38">
            <v>0</v>
          </cell>
          <cell r="CB38">
            <v>37.5</v>
          </cell>
          <cell r="CC38">
            <v>76.900000000000006</v>
          </cell>
          <cell r="CD38">
            <v>92.300000000000011</v>
          </cell>
          <cell r="CE38">
            <v>61.5</v>
          </cell>
          <cell r="CF38">
            <v>84.6</v>
          </cell>
          <cell r="CG38">
            <v>0</v>
          </cell>
          <cell r="CH38">
            <v>100</v>
          </cell>
          <cell r="CI38">
            <v>30.7</v>
          </cell>
          <cell r="CJ38">
            <v>69.199999999999989</v>
          </cell>
          <cell r="CK38">
            <v>53.800000000000004</v>
          </cell>
          <cell r="CL38">
            <v>23</v>
          </cell>
          <cell r="CM38">
            <v>46.1</v>
          </cell>
          <cell r="CN38">
            <v>0</v>
          </cell>
          <cell r="CO38">
            <v>38.4</v>
          </cell>
          <cell r="CP38">
            <v>0</v>
          </cell>
          <cell r="CQ38">
            <v>30</v>
          </cell>
          <cell r="CR38">
            <v>59</v>
          </cell>
          <cell r="CS38">
            <v>79.5</v>
          </cell>
          <cell r="CT38">
            <v>65.900000000000006</v>
          </cell>
          <cell r="CU38">
            <v>75</v>
          </cell>
          <cell r="CV38">
            <v>72.7</v>
          </cell>
          <cell r="CW38">
            <v>93.100000000000009</v>
          </cell>
          <cell r="CX38">
            <v>81.8</v>
          </cell>
          <cell r="CY38">
            <v>95.399999999999991</v>
          </cell>
          <cell r="CZ38">
            <v>56.8</v>
          </cell>
          <cell r="DA38">
            <v>70.399999999999991</v>
          </cell>
          <cell r="DB38">
            <v>50</v>
          </cell>
          <cell r="DC38">
            <v>29.5</v>
          </cell>
          <cell r="DD38">
            <v>68.100000000000009</v>
          </cell>
          <cell r="DE38">
            <v>90.9</v>
          </cell>
          <cell r="DF38">
            <v>22.7</v>
          </cell>
          <cell r="DG38">
            <v>40.9</v>
          </cell>
          <cell r="DH38">
            <v>0</v>
          </cell>
          <cell r="DI38">
            <v>47.699999999999996</v>
          </cell>
          <cell r="DJ38">
            <v>2.1999999999999997</v>
          </cell>
          <cell r="DK38">
            <v>2.1999999999999997</v>
          </cell>
          <cell r="DL38">
            <v>25</v>
          </cell>
          <cell r="DM38">
            <v>2.1999999999999997</v>
          </cell>
          <cell r="DN38">
            <v>77.2</v>
          </cell>
          <cell r="DO38">
            <v>100</v>
          </cell>
          <cell r="DP38">
            <v>88.6</v>
          </cell>
          <cell r="DQ38">
            <v>97.7</v>
          </cell>
          <cell r="DR38">
            <v>2.1999999999999997</v>
          </cell>
          <cell r="DS38">
            <v>84</v>
          </cell>
          <cell r="DT38">
            <v>2.1999999999999997</v>
          </cell>
          <cell r="DU38">
            <v>2.1999999999999997</v>
          </cell>
          <cell r="DV38">
            <v>36.299999999999997</v>
          </cell>
          <cell r="DW38">
            <v>54.500000000000007</v>
          </cell>
          <cell r="DX38">
            <v>63.6</v>
          </cell>
          <cell r="DY38">
            <v>45.4</v>
          </cell>
          <cell r="DZ38">
            <v>61.3</v>
          </cell>
          <cell r="EA38">
            <v>2.1999999999999997</v>
          </cell>
          <cell r="EB38">
            <v>86.3</v>
          </cell>
          <cell r="EC38">
            <v>31.8</v>
          </cell>
          <cell r="ED38">
            <v>52.2</v>
          </cell>
          <cell r="EE38">
            <v>43.1</v>
          </cell>
          <cell r="EF38">
            <v>27.200000000000003</v>
          </cell>
          <cell r="EG38">
            <v>38.6</v>
          </cell>
          <cell r="EH38">
            <v>2.1999999999999997</v>
          </cell>
          <cell r="EI38">
            <v>34</v>
          </cell>
          <cell r="EJ38">
            <v>2.1999999999999997</v>
          </cell>
          <cell r="EL38">
            <v>30</v>
          </cell>
          <cell r="EM38">
            <v>2.0993679933274463E-3</v>
          </cell>
          <cell r="EN38">
            <v>2.7079624543891166E-3</v>
          </cell>
          <cell r="EO38">
            <v>8.478932553335868E-4</v>
          </cell>
          <cell r="EP38">
            <v>4.8267684293724217E-3</v>
          </cell>
          <cell r="EQ38">
            <v>6.9883698458779388E-4</v>
          </cell>
          <cell r="ER38">
            <v>2.0256920744283965E-3</v>
          </cell>
        </row>
        <row r="39">
          <cell r="AW39">
            <v>31</v>
          </cell>
          <cell r="AX39">
            <v>0</v>
          </cell>
          <cell r="AY39">
            <v>50</v>
          </cell>
          <cell r="AZ39">
            <v>100</v>
          </cell>
          <cell r="BA39">
            <v>25</v>
          </cell>
          <cell r="BB39">
            <v>75</v>
          </cell>
          <cell r="BC39">
            <v>16.600000000000001</v>
          </cell>
          <cell r="BD39">
            <v>66.600000000000009</v>
          </cell>
          <cell r="BE39">
            <v>33.300000000000004</v>
          </cell>
          <cell r="BF39">
            <v>50</v>
          </cell>
          <cell r="BG39">
            <v>100</v>
          </cell>
          <cell r="BH39">
            <v>83.3</v>
          </cell>
          <cell r="BI39">
            <v>0</v>
          </cell>
          <cell r="BJ39">
            <v>33.300000000000004</v>
          </cell>
          <cell r="BK39">
            <v>22.2</v>
          </cell>
          <cell r="BL39">
            <v>11.1</v>
          </cell>
          <cell r="BM39">
            <v>55.500000000000007</v>
          </cell>
          <cell r="BN39">
            <v>88.8</v>
          </cell>
          <cell r="BO39">
            <v>66.600000000000009</v>
          </cell>
          <cell r="BP39">
            <v>44.4</v>
          </cell>
          <cell r="BQ39">
            <v>100</v>
          </cell>
          <cell r="BR39">
            <v>0</v>
          </cell>
          <cell r="BS39">
            <v>77.7</v>
          </cell>
          <cell r="BT39">
            <v>62.5</v>
          </cell>
          <cell r="BU39">
            <v>25</v>
          </cell>
          <cell r="BV39">
            <v>87.5</v>
          </cell>
          <cell r="BW39">
            <v>12.5</v>
          </cell>
          <cell r="BX39">
            <v>37.5</v>
          </cell>
          <cell r="BY39">
            <v>75</v>
          </cell>
          <cell r="BZ39">
            <v>50</v>
          </cell>
          <cell r="CA39">
            <v>100</v>
          </cell>
          <cell r="CB39">
            <v>0</v>
          </cell>
          <cell r="CC39">
            <v>92.300000000000011</v>
          </cell>
          <cell r="CD39">
            <v>0</v>
          </cell>
          <cell r="CE39">
            <v>38.4</v>
          </cell>
          <cell r="CF39">
            <v>84.6</v>
          </cell>
          <cell r="CG39">
            <v>61.5</v>
          </cell>
          <cell r="CH39">
            <v>76.900000000000006</v>
          </cell>
          <cell r="CI39">
            <v>0</v>
          </cell>
          <cell r="CJ39">
            <v>69.199999999999989</v>
          </cell>
          <cell r="CK39">
            <v>100</v>
          </cell>
          <cell r="CL39">
            <v>46.1</v>
          </cell>
          <cell r="CM39">
            <v>53.800000000000004</v>
          </cell>
          <cell r="CN39">
            <v>0</v>
          </cell>
          <cell r="CO39">
            <v>30.7</v>
          </cell>
          <cell r="CP39">
            <v>0</v>
          </cell>
          <cell r="CQ39">
            <v>31</v>
          </cell>
          <cell r="CR39">
            <v>20.399999999999999</v>
          </cell>
          <cell r="CS39">
            <v>38.6</v>
          </cell>
          <cell r="CT39">
            <v>54.500000000000007</v>
          </cell>
          <cell r="CU39">
            <v>34</v>
          </cell>
          <cell r="CV39">
            <v>50</v>
          </cell>
          <cell r="CW39">
            <v>25</v>
          </cell>
          <cell r="CX39">
            <v>72.7</v>
          </cell>
          <cell r="CY39">
            <v>65.900000000000006</v>
          </cell>
          <cell r="CZ39">
            <v>70.399999999999991</v>
          </cell>
          <cell r="DA39">
            <v>88.6</v>
          </cell>
          <cell r="DB39">
            <v>79.5</v>
          </cell>
          <cell r="DC39">
            <v>9</v>
          </cell>
          <cell r="DD39">
            <v>56.8</v>
          </cell>
          <cell r="DE39">
            <v>52.2</v>
          </cell>
          <cell r="DF39">
            <v>47.699999999999996</v>
          </cell>
          <cell r="DG39">
            <v>77.2</v>
          </cell>
          <cell r="DH39">
            <v>93.100000000000009</v>
          </cell>
          <cell r="DI39">
            <v>84</v>
          </cell>
          <cell r="DJ39">
            <v>61.3</v>
          </cell>
          <cell r="DK39">
            <v>95.399999999999991</v>
          </cell>
          <cell r="DL39">
            <v>18.099999999999998</v>
          </cell>
          <cell r="DM39">
            <v>86.3</v>
          </cell>
          <cell r="DN39">
            <v>68.100000000000009</v>
          </cell>
          <cell r="DO39">
            <v>36.299999999999997</v>
          </cell>
          <cell r="DP39">
            <v>97.7</v>
          </cell>
          <cell r="DQ39">
            <v>27.200000000000003</v>
          </cell>
          <cell r="DR39">
            <v>40.9</v>
          </cell>
          <cell r="DS39">
            <v>90.9</v>
          </cell>
          <cell r="DT39">
            <v>63.6</v>
          </cell>
          <cell r="DU39">
            <v>100</v>
          </cell>
          <cell r="DV39">
            <v>15.9</v>
          </cell>
          <cell r="DW39">
            <v>75</v>
          </cell>
          <cell r="DX39">
            <v>0</v>
          </cell>
          <cell r="DY39">
            <v>13.600000000000001</v>
          </cell>
          <cell r="DZ39">
            <v>59</v>
          </cell>
          <cell r="EA39">
            <v>31.8</v>
          </cell>
          <cell r="EB39">
            <v>45.4</v>
          </cell>
          <cell r="EC39">
            <v>0</v>
          </cell>
          <cell r="ED39">
            <v>43.1</v>
          </cell>
          <cell r="EE39">
            <v>81.8</v>
          </cell>
          <cell r="EF39">
            <v>22.7</v>
          </cell>
          <cell r="EG39">
            <v>29.5</v>
          </cell>
          <cell r="EH39">
            <v>0</v>
          </cell>
          <cell r="EI39">
            <v>11.3</v>
          </cell>
          <cell r="EJ39">
            <v>0</v>
          </cell>
          <cell r="EL39">
            <v>31</v>
          </cell>
          <cell r="EM39">
            <v>3.5586622672833836E-3</v>
          </cell>
          <cell r="EN39">
            <v>8.7878084976441458E-3</v>
          </cell>
          <cell r="EO39">
            <v>1.2172234028279785E-2</v>
          </cell>
          <cell r="EP39">
            <v>1.3938062018181811E-2</v>
          </cell>
          <cell r="EQ39">
            <v>3.1966969774078558E-3</v>
          </cell>
          <cell r="ER39">
            <v>8.2494805988904442E-3</v>
          </cell>
        </row>
        <row r="40">
          <cell r="AW40">
            <v>32</v>
          </cell>
          <cell r="AX40">
            <v>25</v>
          </cell>
          <cell r="AY40">
            <v>75</v>
          </cell>
          <cell r="AZ40">
            <v>0</v>
          </cell>
          <cell r="BA40">
            <v>100</v>
          </cell>
          <cell r="BB40">
            <v>50</v>
          </cell>
          <cell r="BC40">
            <v>83.3</v>
          </cell>
          <cell r="BD40">
            <v>33.300000000000004</v>
          </cell>
          <cell r="BE40">
            <v>66.600000000000009</v>
          </cell>
          <cell r="BF40">
            <v>0</v>
          </cell>
          <cell r="BG40">
            <v>50</v>
          </cell>
          <cell r="BH40">
            <v>16.600000000000001</v>
          </cell>
          <cell r="BI40">
            <v>100</v>
          </cell>
          <cell r="BJ40">
            <v>0</v>
          </cell>
          <cell r="BK40">
            <v>0</v>
          </cell>
          <cell r="BL40">
            <v>100</v>
          </cell>
          <cell r="BM40">
            <v>0</v>
          </cell>
          <cell r="BN40">
            <v>0</v>
          </cell>
          <cell r="BO40">
            <v>0</v>
          </cell>
          <cell r="BP40">
            <v>0</v>
          </cell>
          <cell r="BQ40">
            <v>0</v>
          </cell>
          <cell r="BR40">
            <v>0</v>
          </cell>
          <cell r="BS40">
            <v>0</v>
          </cell>
          <cell r="BT40">
            <v>87.5</v>
          </cell>
          <cell r="BU40">
            <v>0</v>
          </cell>
          <cell r="BV40">
            <v>0</v>
          </cell>
          <cell r="BW40">
            <v>0</v>
          </cell>
          <cell r="BX40">
            <v>0</v>
          </cell>
          <cell r="BY40">
            <v>0</v>
          </cell>
          <cell r="BZ40">
            <v>100</v>
          </cell>
          <cell r="CA40">
            <v>0</v>
          </cell>
          <cell r="CB40">
            <v>0</v>
          </cell>
          <cell r="CC40">
            <v>0</v>
          </cell>
          <cell r="CD40">
            <v>0</v>
          </cell>
          <cell r="CE40">
            <v>0</v>
          </cell>
          <cell r="CF40">
            <v>0</v>
          </cell>
          <cell r="CG40">
            <v>0</v>
          </cell>
          <cell r="CH40">
            <v>0</v>
          </cell>
          <cell r="CI40">
            <v>0</v>
          </cell>
          <cell r="CJ40">
            <v>100</v>
          </cell>
          <cell r="CK40">
            <v>0</v>
          </cell>
          <cell r="CL40">
            <v>92.300000000000011</v>
          </cell>
          <cell r="CM40">
            <v>0</v>
          </cell>
          <cell r="CN40">
            <v>0</v>
          </cell>
          <cell r="CO40">
            <v>0</v>
          </cell>
          <cell r="CP40">
            <v>0</v>
          </cell>
          <cell r="CQ40">
            <v>32</v>
          </cell>
          <cell r="CR40">
            <v>72.7</v>
          </cell>
          <cell r="CS40">
            <v>84</v>
          </cell>
          <cell r="CT40">
            <v>70.399999999999991</v>
          </cell>
          <cell r="CU40">
            <v>86.3</v>
          </cell>
          <cell r="CV40">
            <v>77.2</v>
          </cell>
          <cell r="CW40">
            <v>95.399999999999991</v>
          </cell>
          <cell r="CX40">
            <v>75</v>
          </cell>
          <cell r="CY40">
            <v>93.100000000000009</v>
          </cell>
          <cell r="CZ40">
            <v>0</v>
          </cell>
          <cell r="DA40">
            <v>79.5</v>
          </cell>
          <cell r="DB40">
            <v>65.900000000000006</v>
          </cell>
          <cell r="DC40">
            <v>97.7</v>
          </cell>
          <cell r="DD40">
            <v>0</v>
          </cell>
          <cell r="DE40">
            <v>0</v>
          </cell>
          <cell r="DF40">
            <v>68.100000000000009</v>
          </cell>
          <cell r="DG40">
            <v>0</v>
          </cell>
          <cell r="DH40">
            <v>0</v>
          </cell>
          <cell r="DI40">
            <v>0</v>
          </cell>
          <cell r="DJ40">
            <v>0</v>
          </cell>
          <cell r="DK40">
            <v>0</v>
          </cell>
          <cell r="DL40">
            <v>0</v>
          </cell>
          <cell r="DM40">
            <v>0</v>
          </cell>
          <cell r="DN40">
            <v>90.9</v>
          </cell>
          <cell r="DO40">
            <v>0</v>
          </cell>
          <cell r="DP40">
            <v>0</v>
          </cell>
          <cell r="DQ40">
            <v>0</v>
          </cell>
          <cell r="DR40">
            <v>0</v>
          </cell>
          <cell r="DS40">
            <v>0</v>
          </cell>
          <cell r="DT40">
            <v>100</v>
          </cell>
          <cell r="DU40">
            <v>0</v>
          </cell>
          <cell r="DV40">
            <v>0</v>
          </cell>
          <cell r="DW40">
            <v>0</v>
          </cell>
          <cell r="DX40">
            <v>0</v>
          </cell>
          <cell r="DY40">
            <v>0</v>
          </cell>
          <cell r="DZ40">
            <v>0</v>
          </cell>
          <cell r="EA40">
            <v>0</v>
          </cell>
          <cell r="EB40">
            <v>0</v>
          </cell>
          <cell r="EC40">
            <v>0</v>
          </cell>
          <cell r="ED40">
            <v>88.6</v>
          </cell>
          <cell r="EE40">
            <v>0</v>
          </cell>
          <cell r="EF40">
            <v>81.8</v>
          </cell>
          <cell r="EG40">
            <v>0</v>
          </cell>
          <cell r="EH40">
            <v>0</v>
          </cell>
          <cell r="EI40">
            <v>0</v>
          </cell>
          <cell r="EJ40">
            <v>0</v>
          </cell>
          <cell r="EL40">
            <v>32</v>
          </cell>
          <cell r="EM40">
            <v>7.8910758084088238E-4</v>
          </cell>
          <cell r="EN40">
            <v>4.4694624389797532E-3</v>
          </cell>
          <cell r="EO40">
            <v>1.9235644853766659E-5</v>
          </cell>
          <cell r="EP40">
            <v>1.8456058635101967E-3</v>
          </cell>
          <cell r="EQ40">
            <v>1.57339757059662E-4</v>
          </cell>
          <cell r="ER40">
            <v>1.2052742399117197E-3</v>
          </cell>
        </row>
        <row r="41">
          <cell r="AW41">
            <v>33</v>
          </cell>
          <cell r="AX41">
            <v>50</v>
          </cell>
          <cell r="AY41">
            <v>100</v>
          </cell>
          <cell r="AZ41">
            <v>25</v>
          </cell>
          <cell r="BA41">
            <v>0</v>
          </cell>
          <cell r="BB41">
            <v>75</v>
          </cell>
          <cell r="BC41">
            <v>16.600000000000001</v>
          </cell>
          <cell r="BD41">
            <v>66.600000000000009</v>
          </cell>
          <cell r="BE41">
            <v>50</v>
          </cell>
          <cell r="BF41">
            <v>0</v>
          </cell>
          <cell r="BG41">
            <v>83.3</v>
          </cell>
          <cell r="BH41">
            <v>100</v>
          </cell>
          <cell r="BI41">
            <v>33.300000000000004</v>
          </cell>
          <cell r="BJ41">
            <v>0</v>
          </cell>
          <cell r="BK41">
            <v>66.600000000000009</v>
          </cell>
          <cell r="BL41">
            <v>22.2</v>
          </cell>
          <cell r="BM41">
            <v>33.300000000000004</v>
          </cell>
          <cell r="BN41">
            <v>77.7</v>
          </cell>
          <cell r="BO41">
            <v>11.1</v>
          </cell>
          <cell r="BP41">
            <v>88.8</v>
          </cell>
          <cell r="BQ41">
            <v>44.4</v>
          </cell>
          <cell r="BR41">
            <v>100</v>
          </cell>
          <cell r="BS41">
            <v>55.500000000000007</v>
          </cell>
          <cell r="BT41">
            <v>87.5</v>
          </cell>
          <cell r="BU41">
            <v>75</v>
          </cell>
          <cell r="BV41">
            <v>50</v>
          </cell>
          <cell r="BW41">
            <v>37.5</v>
          </cell>
          <cell r="BX41">
            <v>100</v>
          </cell>
          <cell r="BY41">
            <v>25</v>
          </cell>
          <cell r="BZ41">
            <v>62.5</v>
          </cell>
          <cell r="CA41">
            <v>0</v>
          </cell>
          <cell r="CB41">
            <v>12.5</v>
          </cell>
          <cell r="CC41">
            <v>84.6</v>
          </cell>
          <cell r="CD41">
            <v>46.1</v>
          </cell>
          <cell r="CE41">
            <v>53.800000000000004</v>
          </cell>
          <cell r="CF41">
            <v>61.5</v>
          </cell>
          <cell r="CG41">
            <v>92.300000000000011</v>
          </cell>
          <cell r="CH41">
            <v>76.900000000000006</v>
          </cell>
          <cell r="CI41">
            <v>23</v>
          </cell>
          <cell r="CJ41">
            <v>69.199999999999989</v>
          </cell>
          <cell r="CK41">
            <v>0</v>
          </cell>
          <cell r="CL41">
            <v>30.7</v>
          </cell>
          <cell r="CM41">
            <v>38.4</v>
          </cell>
          <cell r="CN41">
            <v>0</v>
          </cell>
          <cell r="CO41">
            <v>100</v>
          </cell>
          <cell r="CP41">
            <v>0</v>
          </cell>
          <cell r="CQ41">
            <v>33</v>
          </cell>
          <cell r="CR41">
            <v>45.4</v>
          </cell>
          <cell r="CS41">
            <v>65.900000000000006</v>
          </cell>
          <cell r="CT41">
            <v>43.1</v>
          </cell>
          <cell r="CU41">
            <v>38.6</v>
          </cell>
          <cell r="CV41">
            <v>59</v>
          </cell>
          <cell r="CW41">
            <v>54.500000000000007</v>
          </cell>
          <cell r="CX41">
            <v>84</v>
          </cell>
          <cell r="CY41">
            <v>81.8</v>
          </cell>
          <cell r="CZ41">
            <v>50</v>
          </cell>
          <cell r="DA41">
            <v>88.6</v>
          </cell>
          <cell r="DB41">
            <v>90.9</v>
          </cell>
          <cell r="DC41">
            <v>72.7</v>
          </cell>
          <cell r="DD41">
            <v>25</v>
          </cell>
          <cell r="DE41">
            <v>86.3</v>
          </cell>
          <cell r="DF41">
            <v>68.100000000000009</v>
          </cell>
          <cell r="DG41">
            <v>75</v>
          </cell>
          <cell r="DH41">
            <v>95.399999999999991</v>
          </cell>
          <cell r="DI41">
            <v>63.6</v>
          </cell>
          <cell r="DJ41">
            <v>97.7</v>
          </cell>
          <cell r="DK41">
            <v>77.2</v>
          </cell>
          <cell r="DL41">
            <v>100</v>
          </cell>
          <cell r="DM41">
            <v>79.5</v>
          </cell>
          <cell r="DN41">
            <v>56.8</v>
          </cell>
          <cell r="DO41">
            <v>34</v>
          </cell>
          <cell r="DP41">
            <v>20.399999999999999</v>
          </cell>
          <cell r="DQ41">
            <v>13.600000000000001</v>
          </cell>
          <cell r="DR41">
            <v>93.100000000000009</v>
          </cell>
          <cell r="DS41">
            <v>11.3</v>
          </cell>
          <cell r="DT41">
            <v>29.5</v>
          </cell>
          <cell r="DU41">
            <v>0</v>
          </cell>
          <cell r="DV41">
            <v>9</v>
          </cell>
          <cell r="DW41">
            <v>52.2</v>
          </cell>
          <cell r="DX41">
            <v>27.200000000000003</v>
          </cell>
          <cell r="DY41">
            <v>31.8</v>
          </cell>
          <cell r="DZ41">
            <v>36.299999999999997</v>
          </cell>
          <cell r="EA41">
            <v>61.3</v>
          </cell>
          <cell r="EB41">
            <v>47.699999999999996</v>
          </cell>
          <cell r="EC41">
            <v>15.9</v>
          </cell>
          <cell r="ED41">
            <v>40.9</v>
          </cell>
          <cell r="EE41">
            <v>2.1999999999999997</v>
          </cell>
          <cell r="EF41">
            <v>18.099999999999998</v>
          </cell>
          <cell r="EG41">
            <v>22.7</v>
          </cell>
          <cell r="EH41">
            <v>2.1999999999999997</v>
          </cell>
          <cell r="EI41">
            <v>70.399999999999991</v>
          </cell>
          <cell r="EJ41">
            <v>2.1999999999999997</v>
          </cell>
          <cell r="EL41">
            <v>33</v>
          </cell>
          <cell r="EM41">
            <v>8.9930211327578485E-4</v>
          </cell>
          <cell r="EN41">
            <v>4.5598903578259794E-3</v>
          </cell>
          <cell r="EO41">
            <v>1.1328200679130771E-2</v>
          </cell>
          <cell r="EP41">
            <v>4.6722241057360327E-4</v>
          </cell>
          <cell r="EQ41">
            <v>4.5068068594431487E-4</v>
          </cell>
          <cell r="ER41">
            <v>3.5602729146855844E-3</v>
          </cell>
        </row>
        <row r="42">
          <cell r="AW42">
            <v>34</v>
          </cell>
          <cell r="AX42">
            <v>0</v>
          </cell>
          <cell r="AY42">
            <v>75</v>
          </cell>
          <cell r="AZ42">
            <v>50</v>
          </cell>
          <cell r="BA42">
            <v>100</v>
          </cell>
          <cell r="BB42">
            <v>25</v>
          </cell>
          <cell r="BC42">
            <v>0</v>
          </cell>
          <cell r="BD42">
            <v>0</v>
          </cell>
          <cell r="BE42">
            <v>66.600000000000009</v>
          </cell>
          <cell r="BF42">
            <v>0</v>
          </cell>
          <cell r="BG42">
            <v>83.3</v>
          </cell>
          <cell r="BH42">
            <v>100</v>
          </cell>
          <cell r="BI42">
            <v>0</v>
          </cell>
          <cell r="BJ42">
            <v>77.7</v>
          </cell>
          <cell r="BK42">
            <v>88.8</v>
          </cell>
          <cell r="BL42">
            <v>0</v>
          </cell>
          <cell r="BM42">
            <v>0</v>
          </cell>
          <cell r="BN42">
            <v>100</v>
          </cell>
          <cell r="BO42">
            <v>0</v>
          </cell>
          <cell r="BP42">
            <v>0</v>
          </cell>
          <cell r="BQ42">
            <v>0</v>
          </cell>
          <cell r="BR42">
            <v>0</v>
          </cell>
          <cell r="BS42">
            <v>0</v>
          </cell>
          <cell r="BT42">
            <v>75</v>
          </cell>
          <cell r="BU42">
            <v>87.5</v>
          </cell>
          <cell r="BV42">
            <v>0</v>
          </cell>
          <cell r="BW42">
            <v>0</v>
          </cell>
          <cell r="BX42">
            <v>100</v>
          </cell>
          <cell r="BY42">
            <v>0</v>
          </cell>
          <cell r="BZ42">
            <v>0</v>
          </cell>
          <cell r="CA42">
            <v>0</v>
          </cell>
          <cell r="CB42">
            <v>0</v>
          </cell>
          <cell r="CC42">
            <v>0</v>
          </cell>
          <cell r="CD42">
            <v>0</v>
          </cell>
          <cell r="CE42">
            <v>0</v>
          </cell>
          <cell r="CF42">
            <v>0</v>
          </cell>
          <cell r="CG42">
            <v>0</v>
          </cell>
          <cell r="CH42">
            <v>0</v>
          </cell>
          <cell r="CI42">
            <v>0</v>
          </cell>
          <cell r="CJ42">
            <v>0</v>
          </cell>
          <cell r="CK42">
            <v>0</v>
          </cell>
          <cell r="CL42">
            <v>0</v>
          </cell>
          <cell r="CM42">
            <v>0</v>
          </cell>
          <cell r="CN42">
            <v>0</v>
          </cell>
          <cell r="CO42">
            <v>0</v>
          </cell>
          <cell r="CP42">
            <v>0</v>
          </cell>
          <cell r="CQ42">
            <v>34</v>
          </cell>
          <cell r="CR42">
            <v>0</v>
          </cell>
          <cell r="CS42">
            <v>88.6</v>
          </cell>
          <cell r="CT42">
            <v>81.8</v>
          </cell>
          <cell r="CU42">
            <v>95.399999999999991</v>
          </cell>
          <cell r="CV42">
            <v>77.2</v>
          </cell>
          <cell r="CW42">
            <v>0</v>
          </cell>
          <cell r="CX42">
            <v>0</v>
          </cell>
          <cell r="CY42">
            <v>84</v>
          </cell>
          <cell r="CZ42">
            <v>0</v>
          </cell>
          <cell r="DA42">
            <v>86.3</v>
          </cell>
          <cell r="DB42">
            <v>100</v>
          </cell>
          <cell r="DC42">
            <v>0</v>
          </cell>
          <cell r="DD42">
            <v>79.5</v>
          </cell>
          <cell r="DE42">
            <v>93.100000000000009</v>
          </cell>
          <cell r="DF42">
            <v>0</v>
          </cell>
          <cell r="DG42">
            <v>0</v>
          </cell>
          <cell r="DH42">
            <v>97.7</v>
          </cell>
          <cell r="DI42">
            <v>0</v>
          </cell>
          <cell r="DJ42">
            <v>0</v>
          </cell>
          <cell r="DK42">
            <v>0</v>
          </cell>
          <cell r="DL42">
            <v>0</v>
          </cell>
          <cell r="DM42">
            <v>0</v>
          </cell>
          <cell r="DN42">
            <v>72.7</v>
          </cell>
          <cell r="DO42">
            <v>75</v>
          </cell>
          <cell r="DP42">
            <v>0</v>
          </cell>
          <cell r="DQ42">
            <v>0</v>
          </cell>
          <cell r="DR42">
            <v>90.9</v>
          </cell>
          <cell r="DS42">
            <v>0</v>
          </cell>
          <cell r="DT42">
            <v>0</v>
          </cell>
          <cell r="DU42">
            <v>0</v>
          </cell>
          <cell r="DV42">
            <v>0</v>
          </cell>
          <cell r="DW42">
            <v>0</v>
          </cell>
          <cell r="DX42">
            <v>0</v>
          </cell>
          <cell r="DY42">
            <v>0</v>
          </cell>
          <cell r="DZ42">
            <v>0</v>
          </cell>
          <cell r="EA42">
            <v>0</v>
          </cell>
          <cell r="EB42">
            <v>0</v>
          </cell>
          <cell r="EC42">
            <v>0</v>
          </cell>
          <cell r="ED42">
            <v>0</v>
          </cell>
          <cell r="EE42">
            <v>0</v>
          </cell>
          <cell r="EF42">
            <v>0</v>
          </cell>
          <cell r="EG42">
            <v>0</v>
          </cell>
          <cell r="EH42">
            <v>0</v>
          </cell>
          <cell r="EI42">
            <v>0</v>
          </cell>
          <cell r="EJ42">
            <v>0</v>
          </cell>
          <cell r="EL42">
            <v>34</v>
          </cell>
          <cell r="EM42">
            <v>9.0591295844902092E-4</v>
          </cell>
          <cell r="EN42">
            <v>1.1221616648665882E-3</v>
          </cell>
          <cell r="EO42">
            <v>3.9567213921703917E-4</v>
          </cell>
          <cell r="EP42">
            <v>2.0794900844000173E-4</v>
          </cell>
          <cell r="EQ42">
            <v>0</v>
          </cell>
          <cell r="ER42">
            <v>4.0473242032092497E-4</v>
          </cell>
        </row>
        <row r="43">
          <cell r="AW43">
            <v>35</v>
          </cell>
          <cell r="AX43">
            <v>50</v>
          </cell>
          <cell r="AY43">
            <v>75</v>
          </cell>
          <cell r="AZ43">
            <v>100</v>
          </cell>
          <cell r="BA43">
            <v>25</v>
          </cell>
          <cell r="BB43">
            <v>0</v>
          </cell>
          <cell r="BC43">
            <v>50</v>
          </cell>
          <cell r="BD43">
            <v>33.300000000000004</v>
          </cell>
          <cell r="BE43">
            <v>83.3</v>
          </cell>
          <cell r="BF43">
            <v>100</v>
          </cell>
          <cell r="BG43">
            <v>16.600000000000001</v>
          </cell>
          <cell r="BH43">
            <v>66.600000000000009</v>
          </cell>
          <cell r="BI43">
            <v>0</v>
          </cell>
          <cell r="BJ43">
            <v>66.600000000000009</v>
          </cell>
          <cell r="BK43">
            <v>77.7</v>
          </cell>
          <cell r="BL43">
            <v>100</v>
          </cell>
          <cell r="BM43">
            <v>88.8</v>
          </cell>
          <cell r="BN43">
            <v>0</v>
          </cell>
          <cell r="BO43">
            <v>55.500000000000007</v>
          </cell>
          <cell r="BP43">
            <v>0</v>
          </cell>
          <cell r="BQ43">
            <v>0</v>
          </cell>
          <cell r="BR43">
            <v>0</v>
          </cell>
          <cell r="BS43">
            <v>0</v>
          </cell>
          <cell r="BT43">
            <v>100</v>
          </cell>
          <cell r="BU43">
            <v>87.5</v>
          </cell>
          <cell r="BV43">
            <v>0</v>
          </cell>
          <cell r="BW43">
            <v>0</v>
          </cell>
          <cell r="BX43">
            <v>0</v>
          </cell>
          <cell r="BY43">
            <v>0</v>
          </cell>
          <cell r="BZ43">
            <v>0</v>
          </cell>
          <cell r="CA43">
            <v>0</v>
          </cell>
          <cell r="CB43">
            <v>0</v>
          </cell>
          <cell r="CC43">
            <v>76.900000000000006</v>
          </cell>
          <cell r="CD43">
            <v>38.4</v>
          </cell>
          <cell r="CE43">
            <v>7.6</v>
          </cell>
          <cell r="CF43">
            <v>92.300000000000011</v>
          </cell>
          <cell r="CG43">
            <v>100</v>
          </cell>
          <cell r="CH43">
            <v>15.299999999999999</v>
          </cell>
          <cell r="CI43">
            <v>30.7</v>
          </cell>
          <cell r="CJ43">
            <v>53.800000000000004</v>
          </cell>
          <cell r="CK43">
            <v>69.199999999999989</v>
          </cell>
          <cell r="CL43">
            <v>84.6</v>
          </cell>
          <cell r="CM43">
            <v>46.1</v>
          </cell>
          <cell r="CN43">
            <v>61.5</v>
          </cell>
          <cell r="CO43">
            <v>23</v>
          </cell>
          <cell r="CP43">
            <v>0</v>
          </cell>
          <cell r="CQ43">
            <v>35</v>
          </cell>
          <cell r="CR43">
            <v>70.399999999999991</v>
          </cell>
          <cell r="CS43">
            <v>72.7</v>
          </cell>
          <cell r="CT43">
            <v>86.3</v>
          </cell>
          <cell r="CU43">
            <v>68.100000000000009</v>
          </cell>
          <cell r="CV43">
            <v>56.8</v>
          </cell>
          <cell r="CW43">
            <v>63.6</v>
          </cell>
          <cell r="CX43">
            <v>45.4</v>
          </cell>
          <cell r="CY43">
            <v>81.8</v>
          </cell>
          <cell r="CZ43">
            <v>88.6</v>
          </cell>
          <cell r="DA43">
            <v>34</v>
          </cell>
          <cell r="DB43">
            <v>65.900000000000006</v>
          </cell>
          <cell r="DC43">
            <v>0</v>
          </cell>
          <cell r="DD43">
            <v>77.2</v>
          </cell>
          <cell r="DE43">
            <v>79.5</v>
          </cell>
          <cell r="DF43">
            <v>97.7</v>
          </cell>
          <cell r="DG43">
            <v>84</v>
          </cell>
          <cell r="DH43">
            <v>0</v>
          </cell>
          <cell r="DI43">
            <v>59</v>
          </cell>
          <cell r="DJ43">
            <v>0</v>
          </cell>
          <cell r="DK43">
            <v>0</v>
          </cell>
          <cell r="DL43">
            <v>0</v>
          </cell>
          <cell r="DM43">
            <v>0</v>
          </cell>
          <cell r="DN43">
            <v>75</v>
          </cell>
          <cell r="DO43">
            <v>36.299999999999997</v>
          </cell>
          <cell r="DP43">
            <v>0</v>
          </cell>
          <cell r="DQ43">
            <v>0</v>
          </cell>
          <cell r="DR43">
            <v>0</v>
          </cell>
          <cell r="DS43">
            <v>0</v>
          </cell>
          <cell r="DT43">
            <v>0</v>
          </cell>
          <cell r="DU43">
            <v>0</v>
          </cell>
          <cell r="DV43">
            <v>0</v>
          </cell>
          <cell r="DW43">
            <v>90.9</v>
          </cell>
          <cell r="DX43">
            <v>47.699999999999996</v>
          </cell>
          <cell r="DY43">
            <v>31.8</v>
          </cell>
          <cell r="DZ43">
            <v>95.399999999999991</v>
          </cell>
          <cell r="EA43">
            <v>100</v>
          </cell>
          <cell r="EB43">
            <v>38.6</v>
          </cell>
          <cell r="EC43">
            <v>43.1</v>
          </cell>
          <cell r="ED43">
            <v>52.2</v>
          </cell>
          <cell r="EE43">
            <v>61.3</v>
          </cell>
          <cell r="EF43">
            <v>93.100000000000009</v>
          </cell>
          <cell r="EG43">
            <v>50</v>
          </cell>
          <cell r="EH43">
            <v>54.500000000000007</v>
          </cell>
          <cell r="EI43">
            <v>40.9</v>
          </cell>
          <cell r="EJ43">
            <v>0</v>
          </cell>
          <cell r="EL43">
            <v>35</v>
          </cell>
          <cell r="EM43">
            <v>6.4204560538801232E-3</v>
          </cell>
          <cell r="EN43">
            <v>5.1776041556800189E-3</v>
          </cell>
          <cell r="EO43">
            <v>5.1226601478860569E-3</v>
          </cell>
          <cell r="EP43">
            <v>9.2956120472006693E-4</v>
          </cell>
          <cell r="EQ43">
            <v>7.4159870678566523E-3</v>
          </cell>
          <cell r="ER43">
            <v>5.1502662362332237E-3</v>
          </cell>
        </row>
        <row r="44">
          <cell r="AW44">
            <v>36</v>
          </cell>
          <cell r="AX44">
            <v>100</v>
          </cell>
          <cell r="AY44">
            <v>50</v>
          </cell>
          <cell r="AZ44">
            <v>0</v>
          </cell>
          <cell r="BA44">
            <v>75</v>
          </cell>
          <cell r="BB44">
            <v>25</v>
          </cell>
          <cell r="BC44">
            <v>0</v>
          </cell>
          <cell r="BD44">
            <v>0</v>
          </cell>
          <cell r="BE44">
            <v>100</v>
          </cell>
          <cell r="BF44">
            <v>83.3</v>
          </cell>
          <cell r="BG44">
            <v>0</v>
          </cell>
          <cell r="BH44">
            <v>0</v>
          </cell>
          <cell r="BI44">
            <v>0</v>
          </cell>
          <cell r="BJ44">
            <v>100</v>
          </cell>
          <cell r="BK44">
            <v>0</v>
          </cell>
          <cell r="BL44">
            <v>0</v>
          </cell>
          <cell r="BM44">
            <v>0</v>
          </cell>
          <cell r="BN44">
            <v>0</v>
          </cell>
          <cell r="BO44">
            <v>0</v>
          </cell>
          <cell r="BP44">
            <v>0</v>
          </cell>
          <cell r="BQ44">
            <v>0</v>
          </cell>
          <cell r="BR44">
            <v>0</v>
          </cell>
          <cell r="BS44">
            <v>0</v>
          </cell>
          <cell r="BT44">
            <v>0</v>
          </cell>
          <cell r="BU44">
            <v>0</v>
          </cell>
          <cell r="BV44">
            <v>0</v>
          </cell>
          <cell r="BW44">
            <v>0</v>
          </cell>
          <cell r="BX44">
            <v>0</v>
          </cell>
          <cell r="BY44">
            <v>0</v>
          </cell>
          <cell r="BZ44">
            <v>0</v>
          </cell>
          <cell r="CA44">
            <v>0</v>
          </cell>
          <cell r="CB44">
            <v>0</v>
          </cell>
          <cell r="CC44">
            <v>0</v>
          </cell>
          <cell r="CD44">
            <v>100</v>
          </cell>
          <cell r="CE44">
            <v>92.300000000000011</v>
          </cell>
          <cell r="CF44">
            <v>0</v>
          </cell>
          <cell r="CG44">
            <v>69.199999999999989</v>
          </cell>
          <cell r="CH44">
            <v>0</v>
          </cell>
          <cell r="CI44">
            <v>76.900000000000006</v>
          </cell>
          <cell r="CJ44">
            <v>0</v>
          </cell>
          <cell r="CK44">
            <v>0</v>
          </cell>
          <cell r="CL44">
            <v>0</v>
          </cell>
          <cell r="CM44">
            <v>0</v>
          </cell>
          <cell r="CN44">
            <v>0</v>
          </cell>
          <cell r="CO44">
            <v>84.6</v>
          </cell>
          <cell r="CP44">
            <v>0</v>
          </cell>
          <cell r="CQ44">
            <v>36</v>
          </cell>
          <cell r="CR44">
            <v>95.399999999999991</v>
          </cell>
          <cell r="CS44">
            <v>90.9</v>
          </cell>
          <cell r="CT44">
            <v>0</v>
          </cell>
          <cell r="CU44">
            <v>93.100000000000009</v>
          </cell>
          <cell r="CV44">
            <v>79.5</v>
          </cell>
          <cell r="CW44">
            <v>0</v>
          </cell>
          <cell r="CX44">
            <v>0</v>
          </cell>
          <cell r="CY44">
            <v>77.2</v>
          </cell>
          <cell r="CZ44">
            <v>75</v>
          </cell>
          <cell r="DA44">
            <v>0</v>
          </cell>
          <cell r="DB44">
            <v>0</v>
          </cell>
          <cell r="DC44">
            <v>0</v>
          </cell>
          <cell r="DD44">
            <v>100</v>
          </cell>
          <cell r="DE44">
            <v>0</v>
          </cell>
          <cell r="DF44">
            <v>0</v>
          </cell>
          <cell r="DG44">
            <v>0</v>
          </cell>
          <cell r="DH44">
            <v>0</v>
          </cell>
          <cell r="DI44">
            <v>0</v>
          </cell>
          <cell r="DJ44">
            <v>0</v>
          </cell>
          <cell r="DK44">
            <v>0</v>
          </cell>
          <cell r="DL44">
            <v>0</v>
          </cell>
          <cell r="DM44">
            <v>0</v>
          </cell>
          <cell r="DN44">
            <v>0</v>
          </cell>
          <cell r="DO44">
            <v>0</v>
          </cell>
          <cell r="DP44">
            <v>0</v>
          </cell>
          <cell r="DQ44">
            <v>0</v>
          </cell>
          <cell r="DR44">
            <v>0</v>
          </cell>
          <cell r="DS44">
            <v>0</v>
          </cell>
          <cell r="DT44">
            <v>0</v>
          </cell>
          <cell r="DU44">
            <v>0</v>
          </cell>
          <cell r="DV44">
            <v>0</v>
          </cell>
          <cell r="DW44">
            <v>0</v>
          </cell>
          <cell r="DX44">
            <v>97.7</v>
          </cell>
          <cell r="DY44">
            <v>88.6</v>
          </cell>
          <cell r="DZ44">
            <v>0</v>
          </cell>
          <cell r="EA44">
            <v>81.8</v>
          </cell>
          <cell r="EB44">
            <v>0</v>
          </cell>
          <cell r="EC44">
            <v>84</v>
          </cell>
          <cell r="ED44">
            <v>0</v>
          </cell>
          <cell r="EE44">
            <v>0</v>
          </cell>
          <cell r="EF44">
            <v>0</v>
          </cell>
          <cell r="EG44">
            <v>0</v>
          </cell>
          <cell r="EH44">
            <v>0</v>
          </cell>
          <cell r="EI44">
            <v>86.3</v>
          </cell>
          <cell r="EJ44">
            <v>0</v>
          </cell>
          <cell r="EL44">
            <v>36</v>
          </cell>
          <cell r="EM44">
            <v>5.2625110877091788E-4</v>
          </cell>
          <cell r="EN44">
            <v>4.3354927864968765E-7</v>
          </cell>
          <cell r="EO44">
            <v>1.4301369761794496E-3</v>
          </cell>
          <cell r="EP44">
            <v>0</v>
          </cell>
          <cell r="EQ44">
            <v>3.8749698762561457E-4</v>
          </cell>
          <cell r="ER44">
            <v>4.9690262171907197E-4</v>
          </cell>
        </row>
        <row r="45">
          <cell r="AW45">
            <v>37</v>
          </cell>
          <cell r="AX45">
            <v>0</v>
          </cell>
          <cell r="AY45">
            <v>25</v>
          </cell>
          <cell r="AZ45">
            <v>75</v>
          </cell>
          <cell r="BA45">
            <v>100</v>
          </cell>
          <cell r="BB45">
            <v>50</v>
          </cell>
          <cell r="BC45">
            <v>100</v>
          </cell>
          <cell r="BD45">
            <v>16.600000000000001</v>
          </cell>
          <cell r="BE45">
            <v>0</v>
          </cell>
          <cell r="BF45">
            <v>16.600000000000001</v>
          </cell>
          <cell r="BG45">
            <v>16.600000000000001</v>
          </cell>
          <cell r="BH45">
            <v>83.3</v>
          </cell>
          <cell r="BI45">
            <v>16.600000000000001</v>
          </cell>
          <cell r="BJ45">
            <v>11.1</v>
          </cell>
          <cell r="BK45">
            <v>66.600000000000009</v>
          </cell>
          <cell r="BL45">
            <v>0</v>
          </cell>
          <cell r="BM45">
            <v>11.1</v>
          </cell>
          <cell r="BN45">
            <v>55.500000000000007</v>
          </cell>
          <cell r="BO45">
            <v>77.7</v>
          </cell>
          <cell r="BP45">
            <v>100</v>
          </cell>
          <cell r="BQ45">
            <v>11.1</v>
          </cell>
          <cell r="BR45">
            <v>88.8</v>
          </cell>
          <cell r="BS45">
            <v>11.1</v>
          </cell>
          <cell r="BT45">
            <v>0</v>
          </cell>
          <cell r="BU45">
            <v>100</v>
          </cell>
          <cell r="BV45">
            <v>25</v>
          </cell>
          <cell r="BW45">
            <v>12.5</v>
          </cell>
          <cell r="BX45">
            <v>25</v>
          </cell>
          <cell r="BY45">
            <v>25</v>
          </cell>
          <cell r="BZ45">
            <v>25</v>
          </cell>
          <cell r="CA45">
            <v>25</v>
          </cell>
          <cell r="CB45">
            <v>25</v>
          </cell>
          <cell r="CC45">
            <v>0</v>
          </cell>
          <cell r="CD45">
            <v>0</v>
          </cell>
          <cell r="CE45">
            <v>100</v>
          </cell>
          <cell r="CF45">
            <v>0</v>
          </cell>
          <cell r="CG45">
            <v>0</v>
          </cell>
          <cell r="CH45">
            <v>76.900000000000006</v>
          </cell>
          <cell r="CI45">
            <v>0</v>
          </cell>
          <cell r="CJ45">
            <v>61.5</v>
          </cell>
          <cell r="CK45">
            <v>92.300000000000011</v>
          </cell>
          <cell r="CL45">
            <v>69.199999999999989</v>
          </cell>
          <cell r="CM45">
            <v>0</v>
          </cell>
          <cell r="CN45">
            <v>0</v>
          </cell>
          <cell r="CO45">
            <v>84.6</v>
          </cell>
          <cell r="CP45">
            <v>0</v>
          </cell>
          <cell r="CQ45">
            <v>37</v>
          </cell>
          <cell r="CR45">
            <v>9</v>
          </cell>
          <cell r="CS45">
            <v>65.900000000000006</v>
          </cell>
          <cell r="CT45">
            <v>72.7</v>
          </cell>
          <cell r="CU45">
            <v>84</v>
          </cell>
          <cell r="CV45">
            <v>68.100000000000009</v>
          </cell>
          <cell r="CW45">
            <v>75</v>
          </cell>
          <cell r="CX45">
            <v>9</v>
          </cell>
          <cell r="CY45">
            <v>4.5</v>
          </cell>
          <cell r="CZ45">
            <v>9</v>
          </cell>
          <cell r="DA45">
            <v>9</v>
          </cell>
          <cell r="DB45">
            <v>70.399999999999991</v>
          </cell>
          <cell r="DC45">
            <v>9</v>
          </cell>
          <cell r="DD45">
            <v>9</v>
          </cell>
          <cell r="DE45">
            <v>79.5</v>
          </cell>
          <cell r="DF45">
            <v>6.8000000000000007</v>
          </cell>
          <cell r="DG45">
            <v>9</v>
          </cell>
          <cell r="DH45">
            <v>77.2</v>
          </cell>
          <cell r="DI45">
            <v>86.3</v>
          </cell>
          <cell r="DJ45">
            <v>95.399999999999991</v>
          </cell>
          <cell r="DK45">
            <v>9</v>
          </cell>
          <cell r="DL45">
            <v>90.9</v>
          </cell>
          <cell r="DM45">
            <v>9</v>
          </cell>
          <cell r="DN45">
            <v>0</v>
          </cell>
          <cell r="DO45">
            <v>93.100000000000009</v>
          </cell>
          <cell r="DP45">
            <v>9</v>
          </cell>
          <cell r="DQ45">
            <v>2.1999999999999997</v>
          </cell>
          <cell r="DR45">
            <v>9</v>
          </cell>
          <cell r="DS45">
            <v>9</v>
          </cell>
          <cell r="DT45">
            <v>9</v>
          </cell>
          <cell r="DU45">
            <v>9</v>
          </cell>
          <cell r="DV45">
            <v>9</v>
          </cell>
          <cell r="DW45">
            <v>9</v>
          </cell>
          <cell r="DX45">
            <v>9</v>
          </cell>
          <cell r="DY45">
            <v>100</v>
          </cell>
          <cell r="DZ45">
            <v>9</v>
          </cell>
          <cell r="EA45">
            <v>9</v>
          </cell>
          <cell r="EB45">
            <v>81.8</v>
          </cell>
          <cell r="EC45">
            <v>9</v>
          </cell>
          <cell r="ED45">
            <v>61.3</v>
          </cell>
          <cell r="EE45">
            <v>97.7</v>
          </cell>
          <cell r="EF45">
            <v>63.6</v>
          </cell>
          <cell r="EG45">
            <v>9</v>
          </cell>
          <cell r="EH45">
            <v>9</v>
          </cell>
          <cell r="EI45">
            <v>88.6</v>
          </cell>
          <cell r="EJ45">
            <v>9</v>
          </cell>
          <cell r="EL45">
            <v>37</v>
          </cell>
          <cell r="EM45">
            <v>8.6000505679715837E-5</v>
          </cell>
          <cell r="EN45">
            <v>9.6354938949668199E-6</v>
          </cell>
          <cell r="EO45">
            <v>3.4577624933506178E-3</v>
          </cell>
          <cell r="EP45">
            <v>7.3760893609473054E-4</v>
          </cell>
          <cell r="EQ45">
            <v>2.0662612072698486E-2</v>
          </cell>
          <cell r="ER45">
            <v>7.3553361191511322E-3</v>
          </cell>
        </row>
        <row r="46">
          <cell r="AW46">
            <v>38</v>
          </cell>
          <cell r="AX46">
            <v>50</v>
          </cell>
          <cell r="AY46">
            <v>0</v>
          </cell>
          <cell r="AZ46">
            <v>100</v>
          </cell>
          <cell r="BA46">
            <v>25</v>
          </cell>
          <cell r="BB46">
            <v>75</v>
          </cell>
          <cell r="BC46">
            <v>50</v>
          </cell>
          <cell r="BD46">
            <v>0</v>
          </cell>
          <cell r="BE46">
            <v>16.600000000000001</v>
          </cell>
          <cell r="BF46">
            <v>83.3</v>
          </cell>
          <cell r="BG46">
            <v>100</v>
          </cell>
          <cell r="BH46">
            <v>33.300000000000004</v>
          </cell>
          <cell r="BI46">
            <v>66.600000000000009</v>
          </cell>
          <cell r="BJ46">
            <v>66.600000000000009</v>
          </cell>
          <cell r="BK46">
            <v>77.7</v>
          </cell>
          <cell r="BL46">
            <v>0</v>
          </cell>
          <cell r="BM46">
            <v>0</v>
          </cell>
          <cell r="BN46">
            <v>88.8</v>
          </cell>
          <cell r="BO46">
            <v>100</v>
          </cell>
          <cell r="BP46">
            <v>0</v>
          </cell>
          <cell r="BQ46">
            <v>0</v>
          </cell>
          <cell r="BR46">
            <v>0</v>
          </cell>
          <cell r="BS46">
            <v>0</v>
          </cell>
          <cell r="BT46">
            <v>37.5</v>
          </cell>
          <cell r="BU46">
            <v>62.5</v>
          </cell>
          <cell r="BV46">
            <v>75</v>
          </cell>
          <cell r="BW46">
            <v>50</v>
          </cell>
          <cell r="BX46">
            <v>0</v>
          </cell>
          <cell r="BY46">
            <v>0</v>
          </cell>
          <cell r="BZ46">
            <v>87.5</v>
          </cell>
          <cell r="CA46">
            <v>100</v>
          </cell>
          <cell r="CB46">
            <v>0</v>
          </cell>
          <cell r="CC46">
            <v>92.300000000000011</v>
          </cell>
          <cell r="CD46">
            <v>0</v>
          </cell>
          <cell r="CE46">
            <v>0</v>
          </cell>
          <cell r="CF46">
            <v>100</v>
          </cell>
          <cell r="CG46">
            <v>0</v>
          </cell>
          <cell r="CH46">
            <v>0</v>
          </cell>
          <cell r="CI46">
            <v>0</v>
          </cell>
          <cell r="CJ46">
            <v>0</v>
          </cell>
          <cell r="CK46">
            <v>0</v>
          </cell>
          <cell r="CL46">
            <v>0</v>
          </cell>
          <cell r="CM46">
            <v>0</v>
          </cell>
          <cell r="CN46">
            <v>0</v>
          </cell>
          <cell r="CO46">
            <v>0</v>
          </cell>
          <cell r="CP46">
            <v>0</v>
          </cell>
          <cell r="CQ46">
            <v>38</v>
          </cell>
          <cell r="CR46">
            <v>70.399999999999991</v>
          </cell>
          <cell r="CS46">
            <v>54.500000000000007</v>
          </cell>
          <cell r="CT46">
            <v>90.9</v>
          </cell>
          <cell r="CU46">
            <v>59</v>
          </cell>
          <cell r="CV46">
            <v>81.8</v>
          </cell>
          <cell r="CW46">
            <v>68.100000000000009</v>
          </cell>
          <cell r="CX46">
            <v>0</v>
          </cell>
          <cell r="CY46">
            <v>56.8</v>
          </cell>
          <cell r="CZ46">
            <v>77.2</v>
          </cell>
          <cell r="DA46">
            <v>79.5</v>
          </cell>
          <cell r="DB46">
            <v>61.3</v>
          </cell>
          <cell r="DC46">
            <v>72.7</v>
          </cell>
          <cell r="DD46">
            <v>63.6</v>
          </cell>
          <cell r="DE46">
            <v>65.900000000000006</v>
          </cell>
          <cell r="DF46">
            <v>0</v>
          </cell>
          <cell r="DG46">
            <v>0</v>
          </cell>
          <cell r="DH46">
            <v>88.6</v>
          </cell>
          <cell r="DI46">
            <v>93.100000000000009</v>
          </cell>
          <cell r="DJ46">
            <v>0</v>
          </cell>
          <cell r="DK46">
            <v>0</v>
          </cell>
          <cell r="DL46">
            <v>0</v>
          </cell>
          <cell r="DM46">
            <v>0</v>
          </cell>
          <cell r="DN46">
            <v>75</v>
          </cell>
          <cell r="DO46">
            <v>86.3</v>
          </cell>
          <cell r="DP46">
            <v>95.399999999999991</v>
          </cell>
          <cell r="DQ46">
            <v>84</v>
          </cell>
          <cell r="DR46">
            <v>0</v>
          </cell>
          <cell r="DS46">
            <v>0</v>
          </cell>
          <cell r="DT46">
            <v>97.7</v>
          </cell>
          <cell r="DU46">
            <v>100</v>
          </cell>
          <cell r="DV46">
            <v>0</v>
          </cell>
          <cell r="DW46">
            <v>50</v>
          </cell>
          <cell r="DX46">
            <v>0</v>
          </cell>
          <cell r="DY46">
            <v>0</v>
          </cell>
          <cell r="DZ46">
            <v>52.2</v>
          </cell>
          <cell r="EA46">
            <v>0</v>
          </cell>
          <cell r="EB46">
            <v>0</v>
          </cell>
          <cell r="EC46">
            <v>0</v>
          </cell>
          <cell r="ED46">
            <v>0</v>
          </cell>
          <cell r="EE46">
            <v>0</v>
          </cell>
          <cell r="EF46">
            <v>0</v>
          </cell>
          <cell r="EG46">
            <v>0</v>
          </cell>
          <cell r="EH46">
            <v>0</v>
          </cell>
          <cell r="EI46">
            <v>0</v>
          </cell>
          <cell r="EJ46">
            <v>0</v>
          </cell>
          <cell r="EL46">
            <v>38</v>
          </cell>
          <cell r="EM46">
            <v>1.3210862395219489E-3</v>
          </cell>
          <cell r="EN46">
            <v>4.8017649778979362E-4</v>
          </cell>
          <cell r="EO46">
            <v>1.1275482423509756E-3</v>
          </cell>
          <cell r="EP46">
            <v>1.0264796453117736E-2</v>
          </cell>
          <cell r="EQ46">
            <v>3.5421673976289888E-6</v>
          </cell>
          <cell r="ER46">
            <v>2.5261090561616551E-3</v>
          </cell>
        </row>
        <row r="47">
          <cell r="AW47">
            <v>39</v>
          </cell>
          <cell r="AX47">
            <v>100</v>
          </cell>
          <cell r="AY47">
            <v>25</v>
          </cell>
          <cell r="AZ47">
            <v>50</v>
          </cell>
          <cell r="BA47">
            <v>75</v>
          </cell>
          <cell r="BB47">
            <v>0</v>
          </cell>
          <cell r="BC47">
            <v>16.600000000000001</v>
          </cell>
          <cell r="BD47">
            <v>83.3</v>
          </cell>
          <cell r="BE47">
            <v>0</v>
          </cell>
          <cell r="BF47">
            <v>66.600000000000009</v>
          </cell>
          <cell r="BG47">
            <v>33.300000000000004</v>
          </cell>
          <cell r="BH47">
            <v>50</v>
          </cell>
          <cell r="BI47">
            <v>100</v>
          </cell>
          <cell r="BJ47">
            <v>11.1</v>
          </cell>
          <cell r="BK47">
            <v>44.4</v>
          </cell>
          <cell r="BL47">
            <v>0</v>
          </cell>
          <cell r="BM47">
            <v>66.600000000000009</v>
          </cell>
          <cell r="BN47">
            <v>77.7</v>
          </cell>
          <cell r="BO47">
            <v>22.2</v>
          </cell>
          <cell r="BP47">
            <v>88.8</v>
          </cell>
          <cell r="BQ47">
            <v>100</v>
          </cell>
          <cell r="BR47">
            <v>55.500000000000007</v>
          </cell>
          <cell r="BS47">
            <v>33.300000000000004</v>
          </cell>
          <cell r="BT47">
            <v>0</v>
          </cell>
          <cell r="BU47">
            <v>100</v>
          </cell>
          <cell r="BV47">
            <v>25</v>
          </cell>
          <cell r="BW47">
            <v>75</v>
          </cell>
          <cell r="BX47">
            <v>62.5</v>
          </cell>
          <cell r="BY47">
            <v>50</v>
          </cell>
          <cell r="BZ47">
            <v>37.5</v>
          </cell>
          <cell r="CA47">
            <v>87.5</v>
          </cell>
          <cell r="CB47">
            <v>12.5</v>
          </cell>
          <cell r="CC47">
            <v>84.6</v>
          </cell>
          <cell r="CD47">
            <v>30.7</v>
          </cell>
          <cell r="CE47">
            <v>76.900000000000006</v>
          </cell>
          <cell r="CF47">
            <v>53.800000000000004</v>
          </cell>
          <cell r="CG47">
            <v>7.6</v>
          </cell>
          <cell r="CH47">
            <v>92.300000000000011</v>
          </cell>
          <cell r="CI47">
            <v>0</v>
          </cell>
          <cell r="CJ47">
            <v>38.4</v>
          </cell>
          <cell r="CK47">
            <v>61.5</v>
          </cell>
          <cell r="CL47">
            <v>23</v>
          </cell>
          <cell r="CM47">
            <v>69.199999999999989</v>
          </cell>
          <cell r="CN47">
            <v>46.1</v>
          </cell>
          <cell r="CO47">
            <v>15.299999999999999</v>
          </cell>
          <cell r="CP47">
            <v>100</v>
          </cell>
          <cell r="CQ47">
            <v>39</v>
          </cell>
          <cell r="CR47">
            <v>77.2</v>
          </cell>
          <cell r="CS47">
            <v>63.6</v>
          </cell>
          <cell r="CT47">
            <v>65.900000000000006</v>
          </cell>
          <cell r="CU47">
            <v>72.7</v>
          </cell>
          <cell r="CV47">
            <v>59</v>
          </cell>
          <cell r="CW47">
            <v>45.4</v>
          </cell>
          <cell r="CX47">
            <v>61.3</v>
          </cell>
          <cell r="CY47">
            <v>20.399999999999999</v>
          </cell>
          <cell r="CZ47">
            <v>56.8</v>
          </cell>
          <cell r="DA47">
            <v>52.2</v>
          </cell>
          <cell r="DB47">
            <v>54.500000000000007</v>
          </cell>
          <cell r="DC47">
            <v>97.7</v>
          </cell>
          <cell r="DD47">
            <v>27.200000000000003</v>
          </cell>
          <cell r="DE47">
            <v>43.1</v>
          </cell>
          <cell r="DF47">
            <v>18.099999999999998</v>
          </cell>
          <cell r="DG47">
            <v>50</v>
          </cell>
          <cell r="DH47">
            <v>70.399999999999991</v>
          </cell>
          <cell r="DI47">
            <v>38.6</v>
          </cell>
          <cell r="DJ47">
            <v>79.5</v>
          </cell>
          <cell r="DK47">
            <v>100</v>
          </cell>
          <cell r="DL47">
            <v>47.699999999999996</v>
          </cell>
          <cell r="DM47">
            <v>40.9</v>
          </cell>
          <cell r="DN47">
            <v>68.100000000000009</v>
          </cell>
          <cell r="DO47">
            <v>95.399999999999991</v>
          </cell>
          <cell r="DP47">
            <v>81.8</v>
          </cell>
          <cell r="DQ47">
            <v>90.9</v>
          </cell>
          <cell r="DR47">
            <v>88.6</v>
          </cell>
          <cell r="DS47">
            <v>86.3</v>
          </cell>
          <cell r="DT47">
            <v>84</v>
          </cell>
          <cell r="DU47">
            <v>93.100000000000009</v>
          </cell>
          <cell r="DV47">
            <v>75</v>
          </cell>
          <cell r="DW47">
            <v>31.8</v>
          </cell>
          <cell r="DX47">
            <v>9</v>
          </cell>
          <cell r="DY47">
            <v>29.5</v>
          </cell>
          <cell r="DZ47">
            <v>15.9</v>
          </cell>
          <cell r="EA47">
            <v>2.1999999999999997</v>
          </cell>
          <cell r="EB47">
            <v>34</v>
          </cell>
          <cell r="EC47">
            <v>0</v>
          </cell>
          <cell r="ED47">
            <v>11.3</v>
          </cell>
          <cell r="EE47">
            <v>22.7</v>
          </cell>
          <cell r="EF47">
            <v>6.8000000000000007</v>
          </cell>
          <cell r="EG47">
            <v>25</v>
          </cell>
          <cell r="EH47">
            <v>13.600000000000001</v>
          </cell>
          <cell r="EI47">
            <v>4.5</v>
          </cell>
          <cell r="EJ47">
            <v>36.299999999999997</v>
          </cell>
          <cell r="EL47">
            <v>39</v>
          </cell>
          <cell r="EM47">
            <v>4.5021338932312471E-2</v>
          </cell>
          <cell r="EN47">
            <v>9.5111898270129627E-2</v>
          </cell>
          <cell r="EO47">
            <v>7.9936607579147084E-2</v>
          </cell>
          <cell r="EP47">
            <v>0.13258937407781463</v>
          </cell>
          <cell r="EQ47">
            <v>1.1924598402928895E-2</v>
          </cell>
          <cell r="ER47">
            <v>6.7788995615228345E-2</v>
          </cell>
        </row>
        <row r="48">
          <cell r="AW48">
            <v>40</v>
          </cell>
          <cell r="AX48">
            <v>100</v>
          </cell>
          <cell r="AY48">
            <v>50</v>
          </cell>
          <cell r="AZ48">
            <v>0</v>
          </cell>
          <cell r="BA48">
            <v>75</v>
          </cell>
          <cell r="BB48">
            <v>25</v>
          </cell>
          <cell r="BC48">
            <v>66.600000000000009</v>
          </cell>
          <cell r="BD48">
            <v>16.600000000000001</v>
          </cell>
          <cell r="BE48">
            <v>50</v>
          </cell>
          <cell r="BF48">
            <v>0</v>
          </cell>
          <cell r="BG48">
            <v>33.300000000000004</v>
          </cell>
          <cell r="BH48">
            <v>83.3</v>
          </cell>
          <cell r="BI48">
            <v>100</v>
          </cell>
          <cell r="BJ48">
            <v>44.4</v>
          </cell>
          <cell r="BK48">
            <v>11.1</v>
          </cell>
          <cell r="BL48">
            <v>55.500000000000007</v>
          </cell>
          <cell r="BM48">
            <v>33.300000000000004</v>
          </cell>
          <cell r="BN48">
            <v>77.7</v>
          </cell>
          <cell r="BO48">
            <v>66.600000000000009</v>
          </cell>
          <cell r="BP48">
            <v>88.8</v>
          </cell>
          <cell r="BQ48">
            <v>100</v>
          </cell>
          <cell r="BR48">
            <v>0</v>
          </cell>
          <cell r="BS48">
            <v>22.2</v>
          </cell>
          <cell r="BT48">
            <v>25</v>
          </cell>
          <cell r="BU48">
            <v>62.5</v>
          </cell>
          <cell r="BV48">
            <v>100</v>
          </cell>
          <cell r="BW48">
            <v>87.5</v>
          </cell>
          <cell r="BX48">
            <v>50</v>
          </cell>
          <cell r="BY48">
            <v>75</v>
          </cell>
          <cell r="BZ48">
            <v>12.5</v>
          </cell>
          <cell r="CA48">
            <v>37.5</v>
          </cell>
          <cell r="CB48">
            <v>0</v>
          </cell>
          <cell r="CC48">
            <v>76.900000000000006</v>
          </cell>
          <cell r="CD48">
            <v>46.1</v>
          </cell>
          <cell r="CE48">
            <v>100</v>
          </cell>
          <cell r="CF48">
            <v>92.300000000000011</v>
          </cell>
          <cell r="CG48">
            <v>7.6</v>
          </cell>
          <cell r="CH48">
            <v>0</v>
          </cell>
          <cell r="CI48">
            <v>15.299999999999999</v>
          </cell>
          <cell r="CJ48">
            <v>69.199999999999989</v>
          </cell>
          <cell r="CK48">
            <v>84.6</v>
          </cell>
          <cell r="CL48">
            <v>53.800000000000004</v>
          </cell>
          <cell r="CM48">
            <v>61.5</v>
          </cell>
          <cell r="CN48">
            <v>15.299999999999999</v>
          </cell>
          <cell r="CO48">
            <v>38.4</v>
          </cell>
          <cell r="CP48">
            <v>15.299999999999999</v>
          </cell>
          <cell r="CQ48">
            <v>40</v>
          </cell>
          <cell r="CR48">
            <v>79.5</v>
          </cell>
          <cell r="CS48">
            <v>72.7</v>
          </cell>
          <cell r="CT48">
            <v>68.100000000000009</v>
          </cell>
          <cell r="CU48">
            <v>77.2</v>
          </cell>
          <cell r="CV48">
            <v>70.399999999999991</v>
          </cell>
          <cell r="CW48">
            <v>59</v>
          </cell>
          <cell r="CX48">
            <v>38.6</v>
          </cell>
          <cell r="CY48">
            <v>54.500000000000007</v>
          </cell>
          <cell r="CZ48">
            <v>34</v>
          </cell>
          <cell r="DA48">
            <v>52.2</v>
          </cell>
          <cell r="DB48">
            <v>61.3</v>
          </cell>
          <cell r="DC48">
            <v>88.6</v>
          </cell>
          <cell r="DD48">
            <v>45.4</v>
          </cell>
          <cell r="DE48">
            <v>36.299999999999997</v>
          </cell>
          <cell r="DF48">
            <v>47.699999999999996</v>
          </cell>
          <cell r="DG48">
            <v>43.1</v>
          </cell>
          <cell r="DH48">
            <v>75</v>
          </cell>
          <cell r="DI48">
            <v>63.6</v>
          </cell>
          <cell r="DJ48">
            <v>81.8</v>
          </cell>
          <cell r="DK48">
            <v>90.9</v>
          </cell>
          <cell r="DL48">
            <v>27.200000000000003</v>
          </cell>
          <cell r="DM48">
            <v>40.9</v>
          </cell>
          <cell r="DN48">
            <v>65.900000000000006</v>
          </cell>
          <cell r="DO48">
            <v>93.100000000000009</v>
          </cell>
          <cell r="DP48">
            <v>100</v>
          </cell>
          <cell r="DQ48">
            <v>97.7</v>
          </cell>
          <cell r="DR48">
            <v>86.3</v>
          </cell>
          <cell r="DS48">
            <v>95.399999999999991</v>
          </cell>
          <cell r="DT48">
            <v>56.8</v>
          </cell>
          <cell r="DU48">
            <v>84</v>
          </cell>
          <cell r="DV48">
            <v>18.099999999999998</v>
          </cell>
          <cell r="DW48">
            <v>25</v>
          </cell>
          <cell r="DX48">
            <v>13.600000000000001</v>
          </cell>
          <cell r="DY48">
            <v>50</v>
          </cell>
          <cell r="DZ48">
            <v>31.8</v>
          </cell>
          <cell r="EA48">
            <v>2.1999999999999997</v>
          </cell>
          <cell r="EB48">
            <v>0</v>
          </cell>
          <cell r="EC48">
            <v>4.5</v>
          </cell>
          <cell r="ED48">
            <v>22.7</v>
          </cell>
          <cell r="EE48">
            <v>29.5</v>
          </cell>
          <cell r="EF48">
            <v>15.9</v>
          </cell>
          <cell r="EG48">
            <v>20.399999999999999</v>
          </cell>
          <cell r="EH48">
            <v>4.5</v>
          </cell>
          <cell r="EI48">
            <v>11.3</v>
          </cell>
          <cell r="EJ48">
            <v>4.5</v>
          </cell>
          <cell r="EL48">
            <v>40</v>
          </cell>
          <cell r="EM48">
            <v>1.5958180110531454E-2</v>
          </cell>
          <cell r="EN48">
            <v>1.496560919045682E-2</v>
          </cell>
          <cell r="EO48">
            <v>1.5642979534736919E-2</v>
          </cell>
          <cell r="EP48">
            <v>5.851755803360633E-2</v>
          </cell>
          <cell r="EQ48">
            <v>5.5420036354012479E-4</v>
          </cell>
          <cell r="ER48">
            <v>1.9453261947227615E-2</v>
          </cell>
        </row>
        <row r="49">
          <cell r="AW49">
            <v>41</v>
          </cell>
          <cell r="AX49">
            <v>75</v>
          </cell>
          <cell r="AY49">
            <v>0</v>
          </cell>
          <cell r="AZ49">
            <v>50</v>
          </cell>
          <cell r="BA49">
            <v>100</v>
          </cell>
          <cell r="BB49">
            <v>25</v>
          </cell>
          <cell r="BC49">
            <v>16.600000000000001</v>
          </cell>
          <cell r="BD49">
            <v>66.600000000000009</v>
          </cell>
          <cell r="BE49">
            <v>0</v>
          </cell>
          <cell r="BF49">
            <v>83.3</v>
          </cell>
          <cell r="BG49">
            <v>50</v>
          </cell>
          <cell r="BH49">
            <v>33.300000000000004</v>
          </cell>
          <cell r="BI49">
            <v>100</v>
          </cell>
          <cell r="BJ49">
            <v>11.1</v>
          </cell>
          <cell r="BK49">
            <v>55.500000000000007</v>
          </cell>
          <cell r="BL49">
            <v>0</v>
          </cell>
          <cell r="BM49">
            <v>66.600000000000009</v>
          </cell>
          <cell r="BN49">
            <v>88.8</v>
          </cell>
          <cell r="BO49">
            <v>22.2</v>
          </cell>
          <cell r="BP49">
            <v>44.4</v>
          </cell>
          <cell r="BQ49">
            <v>100</v>
          </cell>
          <cell r="BR49">
            <v>77.7</v>
          </cell>
          <cell r="BS49">
            <v>33.300000000000004</v>
          </cell>
          <cell r="BT49">
            <v>25</v>
          </cell>
          <cell r="BU49">
            <v>100</v>
          </cell>
          <cell r="BV49">
            <v>0</v>
          </cell>
          <cell r="BW49">
            <v>62.5</v>
          </cell>
          <cell r="BX49">
            <v>50</v>
          </cell>
          <cell r="BY49">
            <v>12.5</v>
          </cell>
          <cell r="BZ49">
            <v>75</v>
          </cell>
          <cell r="CA49">
            <v>87.5</v>
          </cell>
          <cell r="CB49">
            <v>37.5</v>
          </cell>
          <cell r="CC49">
            <v>84.6</v>
          </cell>
          <cell r="CD49">
            <v>38.4</v>
          </cell>
          <cell r="CE49">
            <v>61.5</v>
          </cell>
          <cell r="CF49">
            <v>53.800000000000004</v>
          </cell>
          <cell r="CG49">
            <v>7.6</v>
          </cell>
          <cell r="CH49">
            <v>100</v>
          </cell>
          <cell r="CI49">
            <v>0</v>
          </cell>
          <cell r="CJ49">
            <v>30.7</v>
          </cell>
          <cell r="CK49">
            <v>69.199999999999989</v>
          </cell>
          <cell r="CL49">
            <v>23</v>
          </cell>
          <cell r="CM49">
            <v>76.900000000000006</v>
          </cell>
          <cell r="CN49">
            <v>46.1</v>
          </cell>
          <cell r="CO49">
            <v>15.299999999999999</v>
          </cell>
          <cell r="CP49">
            <v>92.300000000000011</v>
          </cell>
          <cell r="CQ49">
            <v>41</v>
          </cell>
          <cell r="CR49">
            <v>79.5</v>
          </cell>
          <cell r="CS49">
            <v>43.1</v>
          </cell>
          <cell r="CT49">
            <v>65.900000000000006</v>
          </cell>
          <cell r="CU49">
            <v>81.8</v>
          </cell>
          <cell r="CV49">
            <v>45.4</v>
          </cell>
          <cell r="CW49">
            <v>40.9</v>
          </cell>
          <cell r="CX49">
            <v>70.399999999999991</v>
          </cell>
          <cell r="CY49">
            <v>13.600000000000001</v>
          </cell>
          <cell r="CZ49">
            <v>75</v>
          </cell>
          <cell r="DA49">
            <v>52.2</v>
          </cell>
          <cell r="DB49">
            <v>50</v>
          </cell>
          <cell r="DC49">
            <v>97.7</v>
          </cell>
          <cell r="DD49">
            <v>27.200000000000003</v>
          </cell>
          <cell r="DE49">
            <v>56.8</v>
          </cell>
          <cell r="DF49">
            <v>18.099999999999998</v>
          </cell>
          <cell r="DG49">
            <v>61.3</v>
          </cell>
          <cell r="DH49">
            <v>68.100000000000009</v>
          </cell>
          <cell r="DI49">
            <v>31.8</v>
          </cell>
          <cell r="DJ49">
            <v>54.500000000000007</v>
          </cell>
          <cell r="DK49">
            <v>100</v>
          </cell>
          <cell r="DL49">
            <v>63.6</v>
          </cell>
          <cell r="DM49">
            <v>47.699999999999996</v>
          </cell>
          <cell r="DN49">
            <v>77.2</v>
          </cell>
          <cell r="DO49">
            <v>95.399999999999991</v>
          </cell>
          <cell r="DP49">
            <v>0</v>
          </cell>
          <cell r="DQ49">
            <v>88.6</v>
          </cell>
          <cell r="DR49">
            <v>86.3</v>
          </cell>
          <cell r="DS49">
            <v>36.299999999999997</v>
          </cell>
          <cell r="DT49">
            <v>90.9</v>
          </cell>
          <cell r="DU49">
            <v>93.100000000000009</v>
          </cell>
          <cell r="DV49">
            <v>84</v>
          </cell>
          <cell r="DW49">
            <v>38.6</v>
          </cell>
          <cell r="DX49">
            <v>15.9</v>
          </cell>
          <cell r="DY49">
            <v>25</v>
          </cell>
          <cell r="DZ49">
            <v>22.7</v>
          </cell>
          <cell r="EA49">
            <v>4.5</v>
          </cell>
          <cell r="EB49">
            <v>72.7</v>
          </cell>
          <cell r="EC49">
            <v>2.1999999999999997</v>
          </cell>
          <cell r="ED49">
            <v>11.3</v>
          </cell>
          <cell r="EE49">
            <v>29.5</v>
          </cell>
          <cell r="EF49">
            <v>9</v>
          </cell>
          <cell r="EG49">
            <v>34</v>
          </cell>
          <cell r="EH49">
            <v>20.399999999999999</v>
          </cell>
          <cell r="EI49">
            <v>6.8000000000000007</v>
          </cell>
          <cell r="EJ49">
            <v>59</v>
          </cell>
          <cell r="EL49">
            <v>41</v>
          </cell>
          <cell r="EM49">
            <v>2.9063158821781017E-2</v>
          </cell>
          <cell r="EN49">
            <v>8.0146289079672806E-2</v>
          </cell>
          <cell r="EO49">
            <v>6.4293628044410162E-2</v>
          </cell>
          <cell r="EP49">
            <v>7.4071816044208302E-2</v>
          </cell>
          <cell r="EQ49">
            <v>1.1370398039388769E-2</v>
          </cell>
          <cell r="ER49">
            <v>4.8335733668000751E-2</v>
          </cell>
        </row>
        <row r="50">
          <cell r="AW50">
            <v>42</v>
          </cell>
          <cell r="AX50">
            <v>100</v>
          </cell>
          <cell r="AY50">
            <v>50</v>
          </cell>
          <cell r="AZ50">
            <v>0</v>
          </cell>
          <cell r="BA50">
            <v>75</v>
          </cell>
          <cell r="BB50">
            <v>25</v>
          </cell>
          <cell r="BC50">
            <v>33.300000000000004</v>
          </cell>
          <cell r="BD50">
            <v>50</v>
          </cell>
          <cell r="BE50">
            <v>100</v>
          </cell>
          <cell r="BF50">
            <v>16.600000000000001</v>
          </cell>
          <cell r="BG50">
            <v>66.600000000000009</v>
          </cell>
          <cell r="BH50">
            <v>0</v>
          </cell>
          <cell r="BI50">
            <v>83.3</v>
          </cell>
          <cell r="BJ50">
            <v>44.4</v>
          </cell>
          <cell r="BK50">
            <v>11.1</v>
          </cell>
          <cell r="BL50">
            <v>55.500000000000007</v>
          </cell>
          <cell r="BM50">
            <v>66.600000000000009</v>
          </cell>
          <cell r="BN50">
            <v>100</v>
          </cell>
          <cell r="BO50">
            <v>77.7</v>
          </cell>
          <cell r="BP50">
            <v>0</v>
          </cell>
          <cell r="BQ50">
            <v>33.300000000000004</v>
          </cell>
          <cell r="BR50">
            <v>88.8</v>
          </cell>
          <cell r="BS50">
            <v>22.2</v>
          </cell>
          <cell r="BT50">
            <v>37.5</v>
          </cell>
          <cell r="BU50">
            <v>50</v>
          </cell>
          <cell r="BV50">
            <v>75</v>
          </cell>
          <cell r="BW50">
            <v>62.5</v>
          </cell>
          <cell r="BX50">
            <v>87.5</v>
          </cell>
          <cell r="BY50">
            <v>100</v>
          </cell>
          <cell r="BZ50">
            <v>0</v>
          </cell>
          <cell r="CA50">
            <v>25</v>
          </cell>
          <cell r="CB50">
            <v>12.5</v>
          </cell>
          <cell r="CC50">
            <v>100</v>
          </cell>
          <cell r="CD50">
            <v>53.800000000000004</v>
          </cell>
          <cell r="CE50">
            <v>30.7</v>
          </cell>
          <cell r="CF50">
            <v>38.4</v>
          </cell>
          <cell r="CG50">
            <v>92.300000000000011</v>
          </cell>
          <cell r="CH50">
            <v>15.299999999999999</v>
          </cell>
          <cell r="CI50">
            <v>0</v>
          </cell>
          <cell r="CJ50">
            <v>61.5</v>
          </cell>
          <cell r="CK50">
            <v>76.900000000000006</v>
          </cell>
          <cell r="CL50">
            <v>23</v>
          </cell>
          <cell r="CM50">
            <v>46.1</v>
          </cell>
          <cell r="CN50">
            <v>84.6</v>
          </cell>
          <cell r="CO50">
            <v>69.199999999999989</v>
          </cell>
          <cell r="CP50">
            <v>7.6</v>
          </cell>
          <cell r="CQ50">
            <v>42</v>
          </cell>
          <cell r="CR50">
            <v>84</v>
          </cell>
          <cell r="CS50">
            <v>68.100000000000009</v>
          </cell>
          <cell r="CT50">
            <v>63.6</v>
          </cell>
          <cell r="CU50">
            <v>75</v>
          </cell>
          <cell r="CV50">
            <v>65.900000000000006</v>
          </cell>
          <cell r="CW50">
            <v>40.9</v>
          </cell>
          <cell r="CX50">
            <v>47.699999999999996</v>
          </cell>
          <cell r="CY50">
            <v>81.8</v>
          </cell>
          <cell r="CZ50">
            <v>36.299999999999997</v>
          </cell>
          <cell r="DA50">
            <v>77.2</v>
          </cell>
          <cell r="DB50">
            <v>34</v>
          </cell>
          <cell r="DC50">
            <v>79.5</v>
          </cell>
          <cell r="DD50">
            <v>45.4</v>
          </cell>
          <cell r="DE50">
            <v>22.7</v>
          </cell>
          <cell r="DF50">
            <v>54.500000000000007</v>
          </cell>
          <cell r="DG50">
            <v>56.8</v>
          </cell>
          <cell r="DH50">
            <v>93.100000000000009</v>
          </cell>
          <cell r="DI50">
            <v>72.7</v>
          </cell>
          <cell r="DJ50">
            <v>13.600000000000001</v>
          </cell>
          <cell r="DK50">
            <v>43.1</v>
          </cell>
          <cell r="DL50">
            <v>86.3</v>
          </cell>
          <cell r="DM50">
            <v>31.8</v>
          </cell>
          <cell r="DN50">
            <v>52.2</v>
          </cell>
          <cell r="DO50">
            <v>61.3</v>
          </cell>
          <cell r="DP50">
            <v>95.399999999999991</v>
          </cell>
          <cell r="DQ50">
            <v>90.9</v>
          </cell>
          <cell r="DR50">
            <v>97.7</v>
          </cell>
          <cell r="DS50">
            <v>100</v>
          </cell>
          <cell r="DT50">
            <v>2.1999999999999997</v>
          </cell>
          <cell r="DU50">
            <v>38.6</v>
          </cell>
          <cell r="DV50">
            <v>4.5</v>
          </cell>
          <cell r="DW50">
            <v>88.6</v>
          </cell>
          <cell r="DX50">
            <v>25</v>
          </cell>
          <cell r="DY50">
            <v>15.9</v>
          </cell>
          <cell r="DZ50">
            <v>18.099999999999998</v>
          </cell>
          <cell r="EA50">
            <v>70.399999999999991</v>
          </cell>
          <cell r="EB50">
            <v>9</v>
          </cell>
          <cell r="EC50">
            <v>0</v>
          </cell>
          <cell r="ED50">
            <v>27.200000000000003</v>
          </cell>
          <cell r="EE50">
            <v>50</v>
          </cell>
          <cell r="EF50">
            <v>11.3</v>
          </cell>
          <cell r="EG50">
            <v>20.399999999999999</v>
          </cell>
          <cell r="EH50">
            <v>59</v>
          </cell>
          <cell r="EI50">
            <v>29.5</v>
          </cell>
          <cell r="EJ50">
            <v>6.8000000000000007</v>
          </cell>
          <cell r="EL50">
            <v>42</v>
          </cell>
          <cell r="EM50">
            <v>1.6577744931922777E-2</v>
          </cell>
          <cell r="EN50">
            <v>1.2311593104163743E-2</v>
          </cell>
          <cell r="EO50">
            <v>1.5091073453403695E-2</v>
          </cell>
          <cell r="EP50">
            <v>4.9088293968068977E-2</v>
          </cell>
          <cell r="EQ50">
            <v>6.7073910998833256E-3</v>
          </cell>
          <cell r="ER50">
            <v>1.9015082934084101E-2</v>
          </cell>
        </row>
        <row r="51">
          <cell r="AW51">
            <v>43</v>
          </cell>
          <cell r="AX51">
            <v>50</v>
          </cell>
          <cell r="AY51">
            <v>25</v>
          </cell>
          <cell r="AZ51">
            <v>75</v>
          </cell>
          <cell r="BA51">
            <v>100</v>
          </cell>
          <cell r="BB51">
            <v>0</v>
          </cell>
          <cell r="BC51">
            <v>0</v>
          </cell>
          <cell r="BD51">
            <v>33.300000000000004</v>
          </cell>
          <cell r="BE51">
            <v>83.3</v>
          </cell>
          <cell r="BF51">
            <v>16.600000000000001</v>
          </cell>
          <cell r="BG51">
            <v>66.600000000000009</v>
          </cell>
          <cell r="BH51">
            <v>50</v>
          </cell>
          <cell r="BI51">
            <v>100</v>
          </cell>
          <cell r="BJ51">
            <v>22.2</v>
          </cell>
          <cell r="BK51">
            <v>44.4</v>
          </cell>
          <cell r="BL51">
            <v>0</v>
          </cell>
          <cell r="BM51">
            <v>77.7</v>
          </cell>
          <cell r="BN51">
            <v>100</v>
          </cell>
          <cell r="BO51">
            <v>66.600000000000009</v>
          </cell>
          <cell r="BP51">
            <v>33.300000000000004</v>
          </cell>
          <cell r="BQ51">
            <v>88.8</v>
          </cell>
          <cell r="BR51">
            <v>55.500000000000007</v>
          </cell>
          <cell r="BS51">
            <v>11.1</v>
          </cell>
          <cell r="BT51">
            <v>37.5</v>
          </cell>
          <cell r="BU51">
            <v>75</v>
          </cell>
          <cell r="BV51">
            <v>62.5</v>
          </cell>
          <cell r="BW51">
            <v>0</v>
          </cell>
          <cell r="BX51">
            <v>25</v>
          </cell>
          <cell r="BY51">
            <v>50</v>
          </cell>
          <cell r="BZ51">
            <v>87.5</v>
          </cell>
          <cell r="CA51">
            <v>100</v>
          </cell>
          <cell r="CB51">
            <v>12.5</v>
          </cell>
          <cell r="CC51">
            <v>7.6</v>
          </cell>
          <cell r="CD51">
            <v>15.299999999999999</v>
          </cell>
          <cell r="CE51">
            <v>23</v>
          </cell>
          <cell r="CF51">
            <v>46.1</v>
          </cell>
          <cell r="CG51">
            <v>84.6</v>
          </cell>
          <cell r="CH51">
            <v>69.199999999999989</v>
          </cell>
          <cell r="CI51">
            <v>38.4</v>
          </cell>
          <cell r="CJ51">
            <v>76.900000000000006</v>
          </cell>
          <cell r="CK51">
            <v>100</v>
          </cell>
          <cell r="CL51">
            <v>61.5</v>
          </cell>
          <cell r="CM51">
            <v>30.7</v>
          </cell>
          <cell r="CN51">
            <v>92.300000000000011</v>
          </cell>
          <cell r="CO51">
            <v>53.800000000000004</v>
          </cell>
          <cell r="CP51">
            <v>0</v>
          </cell>
          <cell r="CQ51">
            <v>43</v>
          </cell>
          <cell r="CR51">
            <v>63.6</v>
          </cell>
          <cell r="CS51">
            <v>59</v>
          </cell>
          <cell r="CT51">
            <v>65.900000000000006</v>
          </cell>
          <cell r="CU51">
            <v>70.399999999999991</v>
          </cell>
          <cell r="CV51">
            <v>56.8</v>
          </cell>
          <cell r="CW51">
            <v>6.8000000000000007</v>
          </cell>
          <cell r="CX51">
            <v>52.2</v>
          </cell>
          <cell r="CY51">
            <v>90.9</v>
          </cell>
          <cell r="CZ51">
            <v>50</v>
          </cell>
          <cell r="DA51">
            <v>81.8</v>
          </cell>
          <cell r="DB51">
            <v>75</v>
          </cell>
          <cell r="DC51">
            <v>93.100000000000009</v>
          </cell>
          <cell r="DD51">
            <v>36.299999999999997</v>
          </cell>
          <cell r="DE51">
            <v>47.699999999999996</v>
          </cell>
          <cell r="DF51">
            <v>25</v>
          </cell>
          <cell r="DG51">
            <v>86.3</v>
          </cell>
          <cell r="DH51">
            <v>97.7</v>
          </cell>
          <cell r="DI51">
            <v>79.5</v>
          </cell>
          <cell r="DJ51">
            <v>43.1</v>
          </cell>
          <cell r="DK51">
            <v>95.399999999999991</v>
          </cell>
          <cell r="DL51">
            <v>72.7</v>
          </cell>
          <cell r="DM51">
            <v>31.8</v>
          </cell>
          <cell r="DN51">
            <v>27.200000000000003</v>
          </cell>
          <cell r="DO51">
            <v>77.2</v>
          </cell>
          <cell r="DP51">
            <v>40.9</v>
          </cell>
          <cell r="DQ51">
            <v>13.600000000000001</v>
          </cell>
          <cell r="DR51">
            <v>22.7</v>
          </cell>
          <cell r="DS51">
            <v>34</v>
          </cell>
          <cell r="DT51">
            <v>88.6</v>
          </cell>
          <cell r="DU51">
            <v>100</v>
          </cell>
          <cell r="DV51">
            <v>18.099999999999998</v>
          </cell>
          <cell r="DW51">
            <v>2.1999999999999997</v>
          </cell>
          <cell r="DX51">
            <v>4.5</v>
          </cell>
          <cell r="DY51">
            <v>9</v>
          </cell>
          <cell r="DZ51">
            <v>20.399999999999999</v>
          </cell>
          <cell r="EA51">
            <v>61.3</v>
          </cell>
          <cell r="EB51">
            <v>45.4</v>
          </cell>
          <cell r="EC51">
            <v>15.9</v>
          </cell>
          <cell r="ED51">
            <v>54.500000000000007</v>
          </cell>
          <cell r="EE51">
            <v>84</v>
          </cell>
          <cell r="EF51">
            <v>38.6</v>
          </cell>
          <cell r="EG51">
            <v>11.3</v>
          </cell>
          <cell r="EH51">
            <v>68.100000000000009</v>
          </cell>
          <cell r="EI51">
            <v>29.5</v>
          </cell>
          <cell r="EJ51">
            <v>0</v>
          </cell>
          <cell r="EL51">
            <v>43</v>
          </cell>
          <cell r="EM51">
            <v>3.7593838930616587E-3</v>
          </cell>
          <cell r="EN51">
            <v>6.1544438887171562E-3</v>
          </cell>
          <cell r="EO51">
            <v>6.8895900198432418E-3</v>
          </cell>
          <cell r="EP51">
            <v>5.2646151308441864E-3</v>
          </cell>
          <cell r="EQ51">
            <v>1.7981287055987445E-3</v>
          </cell>
          <cell r="ER51">
            <v>4.5184281097942428E-3</v>
          </cell>
        </row>
        <row r="52">
          <cell r="AW52">
            <v>44</v>
          </cell>
          <cell r="AX52">
            <v>0</v>
          </cell>
          <cell r="AY52">
            <v>75</v>
          </cell>
          <cell r="AZ52">
            <v>100</v>
          </cell>
          <cell r="BA52">
            <v>25</v>
          </cell>
          <cell r="BB52">
            <v>50</v>
          </cell>
          <cell r="BC52">
            <v>0</v>
          </cell>
          <cell r="BD52">
            <v>66.600000000000009</v>
          </cell>
          <cell r="BE52">
            <v>33.300000000000004</v>
          </cell>
          <cell r="BF52">
            <v>50</v>
          </cell>
          <cell r="BG52">
            <v>83.3</v>
          </cell>
          <cell r="BH52">
            <v>100</v>
          </cell>
          <cell r="BI52">
            <v>16.600000000000001</v>
          </cell>
          <cell r="BJ52">
            <v>66.600000000000009</v>
          </cell>
          <cell r="BK52">
            <v>0</v>
          </cell>
          <cell r="BL52">
            <v>100</v>
          </cell>
          <cell r="BM52">
            <v>77.7</v>
          </cell>
          <cell r="BN52">
            <v>22.2</v>
          </cell>
          <cell r="BO52">
            <v>88.8</v>
          </cell>
          <cell r="BP52">
            <v>11.1</v>
          </cell>
          <cell r="BQ52">
            <v>55.500000000000007</v>
          </cell>
          <cell r="BR52">
            <v>22.2</v>
          </cell>
          <cell r="BS52">
            <v>22.2</v>
          </cell>
          <cell r="BT52">
            <v>62.5</v>
          </cell>
          <cell r="BU52">
            <v>100</v>
          </cell>
          <cell r="BV52">
            <v>75</v>
          </cell>
          <cell r="BW52">
            <v>87.5</v>
          </cell>
          <cell r="BX52">
            <v>12.5</v>
          </cell>
          <cell r="BY52">
            <v>37.5</v>
          </cell>
          <cell r="BZ52">
            <v>50</v>
          </cell>
          <cell r="CA52">
            <v>0</v>
          </cell>
          <cell r="CB52">
            <v>12.5</v>
          </cell>
          <cell r="CC52">
            <v>38.4</v>
          </cell>
          <cell r="CD52">
            <v>46.1</v>
          </cell>
          <cell r="CE52">
            <v>0</v>
          </cell>
          <cell r="CF52">
            <v>23</v>
          </cell>
          <cell r="CG52">
            <v>53.800000000000004</v>
          </cell>
          <cell r="CH52">
            <v>76.900000000000006</v>
          </cell>
          <cell r="CI52">
            <v>69.199999999999989</v>
          </cell>
          <cell r="CJ52">
            <v>84.6</v>
          </cell>
          <cell r="CK52">
            <v>100</v>
          </cell>
          <cell r="CL52">
            <v>92.300000000000011</v>
          </cell>
          <cell r="CM52">
            <v>30.7</v>
          </cell>
          <cell r="CN52">
            <v>7.6</v>
          </cell>
          <cell r="CO52">
            <v>61.5</v>
          </cell>
          <cell r="CP52">
            <v>15.299999999999999</v>
          </cell>
          <cell r="CQ52">
            <v>44</v>
          </cell>
          <cell r="CR52">
            <v>54.500000000000007</v>
          </cell>
          <cell r="CS52">
            <v>72.7</v>
          </cell>
          <cell r="CT52">
            <v>77.2</v>
          </cell>
          <cell r="CU52">
            <v>61.3</v>
          </cell>
          <cell r="CV52">
            <v>63.6</v>
          </cell>
          <cell r="CW52">
            <v>0</v>
          </cell>
          <cell r="CX52">
            <v>56.8</v>
          </cell>
          <cell r="CY52">
            <v>43.1</v>
          </cell>
          <cell r="CZ52">
            <v>45.4</v>
          </cell>
          <cell r="DA52">
            <v>65.900000000000006</v>
          </cell>
          <cell r="DB52">
            <v>70.399999999999991</v>
          </cell>
          <cell r="DC52">
            <v>31.8</v>
          </cell>
          <cell r="DD52">
            <v>47.699999999999996</v>
          </cell>
          <cell r="DE52">
            <v>9</v>
          </cell>
          <cell r="DF52">
            <v>75</v>
          </cell>
          <cell r="DG52">
            <v>52.2</v>
          </cell>
          <cell r="DH52">
            <v>13.600000000000001</v>
          </cell>
          <cell r="DI52">
            <v>68.100000000000009</v>
          </cell>
          <cell r="DJ52">
            <v>11.3</v>
          </cell>
          <cell r="DK52">
            <v>29.5</v>
          </cell>
          <cell r="DL52">
            <v>13.600000000000001</v>
          </cell>
          <cell r="DM52">
            <v>13.600000000000001</v>
          </cell>
          <cell r="DN52">
            <v>36.299999999999997</v>
          </cell>
          <cell r="DO52">
            <v>79.5</v>
          </cell>
          <cell r="DP52">
            <v>38.6</v>
          </cell>
          <cell r="DQ52">
            <v>59</v>
          </cell>
          <cell r="DR52">
            <v>13.600000000000001</v>
          </cell>
          <cell r="DS52">
            <v>27.200000000000003</v>
          </cell>
          <cell r="DT52">
            <v>34</v>
          </cell>
          <cell r="DU52">
            <v>6.8000000000000007</v>
          </cell>
          <cell r="DV52">
            <v>13.600000000000001</v>
          </cell>
          <cell r="DW52">
            <v>81.8</v>
          </cell>
          <cell r="DX52">
            <v>84</v>
          </cell>
          <cell r="DY52">
            <v>2.1999999999999997</v>
          </cell>
          <cell r="DZ52">
            <v>40.9</v>
          </cell>
          <cell r="EA52">
            <v>86.3</v>
          </cell>
          <cell r="EB52">
            <v>93.100000000000009</v>
          </cell>
          <cell r="EC52">
            <v>90.9</v>
          </cell>
          <cell r="ED52">
            <v>95.399999999999991</v>
          </cell>
          <cell r="EE52">
            <v>100</v>
          </cell>
          <cell r="EF52">
            <v>97.7</v>
          </cell>
          <cell r="EG52">
            <v>50</v>
          </cell>
          <cell r="EH52">
            <v>4.5</v>
          </cell>
          <cell r="EI52">
            <v>88.6</v>
          </cell>
          <cell r="EJ52">
            <v>13.600000000000001</v>
          </cell>
          <cell r="EL52">
            <v>44</v>
          </cell>
          <cell r="EM52">
            <v>2.354687200292244E-3</v>
          </cell>
          <cell r="EN52">
            <v>-4.5012991273215116E-4</v>
          </cell>
          <cell r="EO52">
            <v>7.033492369191356E-4</v>
          </cell>
          <cell r="EP52">
            <v>5.9499282664997224E-4</v>
          </cell>
          <cell r="EQ52">
            <v>1.624250097087513E-2</v>
          </cell>
          <cell r="ER52">
            <v>5.5201326225250901E-3</v>
          </cell>
        </row>
        <row r="53">
          <cell r="AW53">
            <v>45</v>
          </cell>
          <cell r="AX53">
            <v>0</v>
          </cell>
          <cell r="AY53">
            <v>75</v>
          </cell>
          <cell r="AZ53">
            <v>50</v>
          </cell>
          <cell r="BA53">
            <v>25</v>
          </cell>
          <cell r="BB53">
            <v>100</v>
          </cell>
          <cell r="BC53">
            <v>100</v>
          </cell>
          <cell r="BD53">
            <v>50</v>
          </cell>
          <cell r="BE53">
            <v>66.600000000000009</v>
          </cell>
          <cell r="BF53">
            <v>16.600000000000001</v>
          </cell>
          <cell r="BG53">
            <v>33.300000000000004</v>
          </cell>
          <cell r="BH53">
            <v>83.3</v>
          </cell>
          <cell r="BI53">
            <v>0</v>
          </cell>
          <cell r="BJ53">
            <v>33.300000000000004</v>
          </cell>
          <cell r="BK53">
            <v>88.8</v>
          </cell>
          <cell r="BL53">
            <v>44.4</v>
          </cell>
          <cell r="BM53">
            <v>22.2</v>
          </cell>
          <cell r="BN53">
            <v>11.1</v>
          </cell>
          <cell r="BO53">
            <v>100</v>
          </cell>
          <cell r="BP53">
            <v>0</v>
          </cell>
          <cell r="BQ53">
            <v>66.600000000000009</v>
          </cell>
          <cell r="BR53">
            <v>77.7</v>
          </cell>
          <cell r="BS53">
            <v>55.500000000000007</v>
          </cell>
          <cell r="BT53">
            <v>25</v>
          </cell>
          <cell r="BU53">
            <v>0</v>
          </cell>
          <cell r="BV53">
            <v>87.5</v>
          </cell>
          <cell r="BW53">
            <v>50</v>
          </cell>
          <cell r="BX53">
            <v>62.5</v>
          </cell>
          <cell r="BY53">
            <v>12.5</v>
          </cell>
          <cell r="BZ53">
            <v>37.5</v>
          </cell>
          <cell r="CA53">
            <v>75</v>
          </cell>
          <cell r="CB53">
            <v>100</v>
          </cell>
          <cell r="CC53">
            <v>92.300000000000011</v>
          </cell>
          <cell r="CD53">
            <v>23</v>
          </cell>
          <cell r="CE53">
            <v>69.199999999999989</v>
          </cell>
          <cell r="CF53">
            <v>0</v>
          </cell>
          <cell r="CG53">
            <v>84.6</v>
          </cell>
          <cell r="CH53">
            <v>30.7</v>
          </cell>
          <cell r="CI53">
            <v>53.800000000000004</v>
          </cell>
          <cell r="CJ53">
            <v>38.4</v>
          </cell>
          <cell r="CK53">
            <v>76.900000000000006</v>
          </cell>
          <cell r="CL53">
            <v>15.299999999999999</v>
          </cell>
          <cell r="CM53">
            <v>7.6</v>
          </cell>
          <cell r="CN53">
            <v>61.5</v>
          </cell>
          <cell r="CO53">
            <v>46.1</v>
          </cell>
          <cell r="CP53">
            <v>100</v>
          </cell>
          <cell r="CQ53">
            <v>45</v>
          </cell>
          <cell r="CR53">
            <v>2.1999999999999997</v>
          </cell>
          <cell r="CS53">
            <v>27.200000000000003</v>
          </cell>
          <cell r="CT53">
            <v>18.099999999999998</v>
          </cell>
          <cell r="CU53">
            <v>13.600000000000001</v>
          </cell>
          <cell r="CV53">
            <v>59</v>
          </cell>
          <cell r="CW53">
            <v>90.9</v>
          </cell>
          <cell r="CX53">
            <v>43.1</v>
          </cell>
          <cell r="CY53">
            <v>68.100000000000009</v>
          </cell>
          <cell r="CZ53">
            <v>34</v>
          </cell>
          <cell r="DA53">
            <v>40.9</v>
          </cell>
          <cell r="DB53">
            <v>72.7</v>
          </cell>
          <cell r="DC53">
            <v>0</v>
          </cell>
          <cell r="DD53">
            <v>29.5</v>
          </cell>
          <cell r="DE53">
            <v>54.500000000000007</v>
          </cell>
          <cell r="DF53">
            <v>31.8</v>
          </cell>
          <cell r="DG53">
            <v>9</v>
          </cell>
          <cell r="DH53">
            <v>6.8000000000000007</v>
          </cell>
          <cell r="DI53">
            <v>84</v>
          </cell>
          <cell r="DJ53">
            <v>4.5</v>
          </cell>
          <cell r="DK53">
            <v>45.4</v>
          </cell>
          <cell r="DL53">
            <v>47.699999999999996</v>
          </cell>
          <cell r="DM53">
            <v>36.299999999999997</v>
          </cell>
          <cell r="DN53">
            <v>65.900000000000006</v>
          </cell>
          <cell r="DO53">
            <v>20.399999999999999</v>
          </cell>
          <cell r="DP53">
            <v>95.399999999999991</v>
          </cell>
          <cell r="DQ53">
            <v>79.5</v>
          </cell>
          <cell r="DR53">
            <v>86.3</v>
          </cell>
          <cell r="DS53">
            <v>61.3</v>
          </cell>
          <cell r="DT53">
            <v>75</v>
          </cell>
          <cell r="DU53">
            <v>93.100000000000009</v>
          </cell>
          <cell r="DV53">
            <v>100</v>
          </cell>
          <cell r="DW53">
            <v>88.6</v>
          </cell>
          <cell r="DX53">
            <v>25</v>
          </cell>
          <cell r="DY53">
            <v>70.399999999999991</v>
          </cell>
          <cell r="DZ53">
            <v>11.3</v>
          </cell>
          <cell r="EA53">
            <v>81.8</v>
          </cell>
          <cell r="EB53">
            <v>38.6</v>
          </cell>
          <cell r="EC53">
            <v>56.8</v>
          </cell>
          <cell r="ED53">
            <v>50</v>
          </cell>
          <cell r="EE53">
            <v>77.2</v>
          </cell>
          <cell r="EF53">
            <v>22.7</v>
          </cell>
          <cell r="EG53">
            <v>15.9</v>
          </cell>
          <cell r="EH53">
            <v>63.6</v>
          </cell>
          <cell r="EI53">
            <v>52.2</v>
          </cell>
          <cell r="EJ53">
            <v>97.7</v>
          </cell>
          <cell r="EL53">
            <v>45</v>
          </cell>
          <cell r="EM53">
            <v>8.6907927664805085E-4</v>
          </cell>
          <cell r="EN53">
            <v>9.8917806644226291E-3</v>
          </cell>
          <cell r="EO53">
            <v>2.6843015361200395E-3</v>
          </cell>
          <cell r="EP53">
            <v>5.9210411781281801E-2</v>
          </cell>
          <cell r="EQ53">
            <v>1.21919711669002E-2</v>
          </cell>
          <cell r="ER53">
            <v>1.7866937305856402E-2</v>
          </cell>
        </row>
        <row r="54">
          <cell r="AW54">
            <v>46</v>
          </cell>
          <cell r="AX54">
            <v>100</v>
          </cell>
          <cell r="AY54">
            <v>0</v>
          </cell>
          <cell r="AZ54">
            <v>50</v>
          </cell>
          <cell r="BA54">
            <v>75</v>
          </cell>
          <cell r="BB54">
            <v>25</v>
          </cell>
          <cell r="BC54">
            <v>83.3</v>
          </cell>
          <cell r="BD54">
            <v>66.600000000000009</v>
          </cell>
          <cell r="BE54">
            <v>0</v>
          </cell>
          <cell r="BF54">
            <v>33.300000000000004</v>
          </cell>
          <cell r="BG54">
            <v>50</v>
          </cell>
          <cell r="BH54">
            <v>16.600000000000001</v>
          </cell>
          <cell r="BI54">
            <v>100</v>
          </cell>
          <cell r="BJ54">
            <v>0</v>
          </cell>
          <cell r="BK54">
            <v>44.4</v>
          </cell>
          <cell r="BL54">
            <v>11.1</v>
          </cell>
          <cell r="BM54">
            <v>55.500000000000007</v>
          </cell>
          <cell r="BN54">
            <v>77.7</v>
          </cell>
          <cell r="BO54">
            <v>66.600000000000009</v>
          </cell>
          <cell r="BP54">
            <v>22.2</v>
          </cell>
          <cell r="BQ54">
            <v>100</v>
          </cell>
          <cell r="BR54">
            <v>88.8</v>
          </cell>
          <cell r="BS54">
            <v>33.300000000000004</v>
          </cell>
          <cell r="BT54">
            <v>0</v>
          </cell>
          <cell r="BU54">
            <v>87.5</v>
          </cell>
          <cell r="BV54">
            <v>25</v>
          </cell>
          <cell r="BW54">
            <v>37.5</v>
          </cell>
          <cell r="BX54">
            <v>75</v>
          </cell>
          <cell r="BY54">
            <v>50</v>
          </cell>
          <cell r="BZ54">
            <v>12.5</v>
          </cell>
          <cell r="CA54">
            <v>62.5</v>
          </cell>
          <cell r="CB54">
            <v>100</v>
          </cell>
          <cell r="CC54">
            <v>100</v>
          </cell>
          <cell r="CD54">
            <v>15.299999999999999</v>
          </cell>
          <cell r="CE54">
            <v>7.6</v>
          </cell>
          <cell r="CF54">
            <v>0</v>
          </cell>
          <cell r="CG54">
            <v>53.800000000000004</v>
          </cell>
          <cell r="CH54">
            <v>61.5</v>
          </cell>
          <cell r="CI54">
            <v>46.1</v>
          </cell>
          <cell r="CJ54">
            <v>76.900000000000006</v>
          </cell>
          <cell r="CK54">
            <v>84.6</v>
          </cell>
          <cell r="CL54">
            <v>69.199999999999989</v>
          </cell>
          <cell r="CM54">
            <v>38.4</v>
          </cell>
          <cell r="CN54">
            <v>30.7</v>
          </cell>
          <cell r="CO54">
            <v>23</v>
          </cell>
          <cell r="CP54">
            <v>92.300000000000011</v>
          </cell>
          <cell r="CQ54">
            <v>46</v>
          </cell>
          <cell r="CR54">
            <v>61.3</v>
          </cell>
          <cell r="CS54">
            <v>38.6</v>
          </cell>
          <cell r="CT54">
            <v>47.699999999999996</v>
          </cell>
          <cell r="CU54">
            <v>54.500000000000007</v>
          </cell>
          <cell r="CV54">
            <v>40.9</v>
          </cell>
          <cell r="CW54">
            <v>70.399999999999991</v>
          </cell>
          <cell r="CX54">
            <v>45.4</v>
          </cell>
          <cell r="CY54">
            <v>22.7</v>
          </cell>
          <cell r="CZ54">
            <v>36.299999999999997</v>
          </cell>
          <cell r="DA54">
            <v>43.1</v>
          </cell>
          <cell r="DB54">
            <v>34</v>
          </cell>
          <cell r="DC54">
            <v>97.7</v>
          </cell>
          <cell r="DD54">
            <v>13.600000000000001</v>
          </cell>
          <cell r="DE54">
            <v>27.200000000000003</v>
          </cell>
          <cell r="DF54">
            <v>15.9</v>
          </cell>
          <cell r="DG54">
            <v>29.5</v>
          </cell>
          <cell r="DH54">
            <v>65.900000000000006</v>
          </cell>
          <cell r="DI54">
            <v>50</v>
          </cell>
          <cell r="DJ54">
            <v>18.099999999999998</v>
          </cell>
          <cell r="DK54">
            <v>100</v>
          </cell>
          <cell r="DL54">
            <v>68.100000000000009</v>
          </cell>
          <cell r="DM54">
            <v>25</v>
          </cell>
          <cell r="DN54">
            <v>52.2</v>
          </cell>
          <cell r="DO54">
            <v>93.100000000000009</v>
          </cell>
          <cell r="DP54">
            <v>77.2</v>
          </cell>
          <cell r="DQ54">
            <v>84</v>
          </cell>
          <cell r="DR54">
            <v>90.9</v>
          </cell>
          <cell r="DS54">
            <v>86.3</v>
          </cell>
          <cell r="DT54">
            <v>72.7</v>
          </cell>
          <cell r="DU54">
            <v>88.6</v>
          </cell>
          <cell r="DV54">
            <v>95.399999999999991</v>
          </cell>
          <cell r="DW54">
            <v>81.8</v>
          </cell>
          <cell r="DX54">
            <v>4.5</v>
          </cell>
          <cell r="DY54">
            <v>2.1999999999999997</v>
          </cell>
          <cell r="DZ54">
            <v>0</v>
          </cell>
          <cell r="EA54">
            <v>31.8</v>
          </cell>
          <cell r="EB54">
            <v>56.8</v>
          </cell>
          <cell r="EC54">
            <v>20.399999999999999</v>
          </cell>
          <cell r="ED54">
            <v>63.6</v>
          </cell>
          <cell r="EE54">
            <v>75</v>
          </cell>
          <cell r="EF54">
            <v>59</v>
          </cell>
          <cell r="EG54">
            <v>11.3</v>
          </cell>
          <cell r="EH54">
            <v>9</v>
          </cell>
          <cell r="EI54">
            <v>6.8000000000000007</v>
          </cell>
          <cell r="EJ54">
            <v>79.5</v>
          </cell>
          <cell r="EL54">
            <v>46</v>
          </cell>
          <cell r="EM54">
            <v>4.5105286337582429E-2</v>
          </cell>
          <cell r="EN54">
            <v>9.5745089046809867E-2</v>
          </cell>
          <cell r="EO54">
            <v>7.5882762251009803E-2</v>
          </cell>
          <cell r="EP54">
            <v>0.17770089948936485</v>
          </cell>
          <cell r="EQ54">
            <v>4.471413257144867E-2</v>
          </cell>
          <cell r="ER54">
            <v>8.6219458420672065E-2</v>
          </cell>
        </row>
        <row r="55">
          <cell r="AW55">
            <v>47</v>
          </cell>
          <cell r="AX55">
            <v>100</v>
          </cell>
          <cell r="AY55">
            <v>0</v>
          </cell>
          <cell r="AZ55">
            <v>25</v>
          </cell>
          <cell r="BA55">
            <v>50</v>
          </cell>
          <cell r="BB55">
            <v>75</v>
          </cell>
          <cell r="BC55">
            <v>16.600000000000001</v>
          </cell>
          <cell r="BD55">
            <v>66.600000000000009</v>
          </cell>
          <cell r="BE55">
            <v>0</v>
          </cell>
          <cell r="BF55">
            <v>33.300000000000004</v>
          </cell>
          <cell r="BG55">
            <v>83.3</v>
          </cell>
          <cell r="BH55">
            <v>50</v>
          </cell>
          <cell r="BI55">
            <v>100</v>
          </cell>
          <cell r="BJ55">
            <v>11.1</v>
          </cell>
          <cell r="BK55">
            <v>33.300000000000004</v>
          </cell>
          <cell r="BL55">
            <v>0</v>
          </cell>
          <cell r="BM55">
            <v>22.2</v>
          </cell>
          <cell r="BN55">
            <v>88.8</v>
          </cell>
          <cell r="BO55">
            <v>55.500000000000007</v>
          </cell>
          <cell r="BP55">
            <v>77.7</v>
          </cell>
          <cell r="BQ55">
            <v>100</v>
          </cell>
          <cell r="BR55">
            <v>66.600000000000009</v>
          </cell>
          <cell r="BS55">
            <v>44.4</v>
          </cell>
          <cell r="BT55">
            <v>12.5</v>
          </cell>
          <cell r="BU55">
            <v>87.5</v>
          </cell>
          <cell r="BV55">
            <v>50</v>
          </cell>
          <cell r="BW55">
            <v>25</v>
          </cell>
          <cell r="BX55">
            <v>75</v>
          </cell>
          <cell r="BY55">
            <v>62.5</v>
          </cell>
          <cell r="BZ55">
            <v>0</v>
          </cell>
          <cell r="CA55">
            <v>37.5</v>
          </cell>
          <cell r="CB55">
            <v>100</v>
          </cell>
          <cell r="CC55">
            <v>92.300000000000011</v>
          </cell>
          <cell r="CD55">
            <v>30.7</v>
          </cell>
          <cell r="CE55">
            <v>7.6</v>
          </cell>
          <cell r="CF55">
            <v>23</v>
          </cell>
          <cell r="CG55">
            <v>46.1</v>
          </cell>
          <cell r="CH55">
            <v>76.900000000000006</v>
          </cell>
          <cell r="CI55">
            <v>0</v>
          </cell>
          <cell r="CJ55">
            <v>61.5</v>
          </cell>
          <cell r="CK55">
            <v>84.6</v>
          </cell>
          <cell r="CL55">
            <v>53.800000000000004</v>
          </cell>
          <cell r="CM55">
            <v>38.4</v>
          </cell>
          <cell r="CN55">
            <v>69.199999999999989</v>
          </cell>
          <cell r="CO55">
            <v>15.299999999999999</v>
          </cell>
          <cell r="CP55">
            <v>100</v>
          </cell>
          <cell r="CQ55">
            <v>47</v>
          </cell>
          <cell r="CR55">
            <v>54.500000000000007</v>
          </cell>
          <cell r="CS55">
            <v>27.200000000000003</v>
          </cell>
          <cell r="CT55">
            <v>34</v>
          </cell>
          <cell r="CU55">
            <v>40.9</v>
          </cell>
          <cell r="CV55">
            <v>50</v>
          </cell>
          <cell r="CW55">
            <v>11.3</v>
          </cell>
          <cell r="CX55">
            <v>36.299999999999997</v>
          </cell>
          <cell r="CY55">
            <v>4.5</v>
          </cell>
          <cell r="CZ55">
            <v>18.099999999999998</v>
          </cell>
          <cell r="DA55">
            <v>38.6</v>
          </cell>
          <cell r="DB55">
            <v>31.8</v>
          </cell>
          <cell r="DC55">
            <v>95.399999999999991</v>
          </cell>
          <cell r="DD55">
            <v>22.7</v>
          </cell>
          <cell r="DE55">
            <v>29.5</v>
          </cell>
          <cell r="DF55">
            <v>20.399999999999999</v>
          </cell>
          <cell r="DG55">
            <v>25</v>
          </cell>
          <cell r="DH55">
            <v>77.2</v>
          </cell>
          <cell r="DI55">
            <v>56.8</v>
          </cell>
          <cell r="DJ55">
            <v>68.100000000000009</v>
          </cell>
          <cell r="DK55">
            <v>100</v>
          </cell>
          <cell r="DL55">
            <v>63.6</v>
          </cell>
          <cell r="DM55">
            <v>45.4</v>
          </cell>
          <cell r="DN55">
            <v>52.2</v>
          </cell>
          <cell r="DO55">
            <v>93.100000000000009</v>
          </cell>
          <cell r="DP55">
            <v>84</v>
          </cell>
          <cell r="DQ55">
            <v>75</v>
          </cell>
          <cell r="DR55">
            <v>88.6</v>
          </cell>
          <cell r="DS55">
            <v>86.3</v>
          </cell>
          <cell r="DT55">
            <v>47.699999999999996</v>
          </cell>
          <cell r="DU55">
            <v>79.5</v>
          </cell>
          <cell r="DV55">
            <v>97.7</v>
          </cell>
          <cell r="DW55">
            <v>81.8</v>
          </cell>
          <cell r="DX55">
            <v>13.600000000000001</v>
          </cell>
          <cell r="DY55">
            <v>2.1999999999999997</v>
          </cell>
          <cell r="DZ55">
            <v>9</v>
          </cell>
          <cell r="EA55">
            <v>43.1</v>
          </cell>
          <cell r="EB55">
            <v>70.399999999999991</v>
          </cell>
          <cell r="EC55">
            <v>0</v>
          </cell>
          <cell r="ED55">
            <v>61.3</v>
          </cell>
          <cell r="EE55">
            <v>72.7</v>
          </cell>
          <cell r="EF55">
            <v>59</v>
          </cell>
          <cell r="EG55">
            <v>15.9</v>
          </cell>
          <cell r="EH55">
            <v>65.900000000000006</v>
          </cell>
          <cell r="EI55">
            <v>6.8000000000000007</v>
          </cell>
          <cell r="EJ55">
            <v>90.9</v>
          </cell>
          <cell r="EL55">
            <v>47</v>
          </cell>
          <cell r="EM55">
            <v>3.1759981448645946E-2</v>
          </cell>
          <cell r="EN55">
            <v>5.6603558185326287E-2</v>
          </cell>
          <cell r="EO55">
            <v>8.6996020194619994E-2</v>
          </cell>
          <cell r="EP55">
            <v>0.14504255159415122</v>
          </cell>
          <cell r="EQ55">
            <v>5.2420489563275392E-2</v>
          </cell>
          <cell r="ER55">
            <v>7.6983440771554015E-2</v>
          </cell>
        </row>
        <row r="56">
          <cell r="AW56">
            <v>48</v>
          </cell>
          <cell r="AX56">
            <v>25</v>
          </cell>
          <cell r="AY56">
            <v>0</v>
          </cell>
          <cell r="AZ56">
            <v>100</v>
          </cell>
          <cell r="BA56">
            <v>75</v>
          </cell>
          <cell r="BB56">
            <v>50</v>
          </cell>
          <cell r="BC56">
            <v>100</v>
          </cell>
          <cell r="BD56">
            <v>83.3</v>
          </cell>
          <cell r="BE56">
            <v>50</v>
          </cell>
          <cell r="BF56">
            <v>66.600000000000009</v>
          </cell>
          <cell r="BG56">
            <v>33.300000000000004</v>
          </cell>
          <cell r="BH56">
            <v>16.600000000000001</v>
          </cell>
          <cell r="BI56">
            <v>0</v>
          </cell>
          <cell r="BJ56">
            <v>77.7</v>
          </cell>
          <cell r="BK56">
            <v>66.600000000000009</v>
          </cell>
          <cell r="BL56">
            <v>100</v>
          </cell>
          <cell r="BM56">
            <v>22.2</v>
          </cell>
          <cell r="BN56">
            <v>11.1</v>
          </cell>
          <cell r="BO56">
            <v>88.8</v>
          </cell>
          <cell r="BP56">
            <v>22.2</v>
          </cell>
          <cell r="BQ56">
            <v>22.2</v>
          </cell>
          <cell r="BR56">
            <v>0</v>
          </cell>
          <cell r="BS56">
            <v>22.2</v>
          </cell>
          <cell r="BT56">
            <v>50</v>
          </cell>
          <cell r="BU56">
            <v>62.5</v>
          </cell>
          <cell r="BV56">
            <v>75</v>
          </cell>
          <cell r="BW56">
            <v>0</v>
          </cell>
          <cell r="BX56">
            <v>87.5</v>
          </cell>
          <cell r="BY56">
            <v>0</v>
          </cell>
          <cell r="BZ56">
            <v>100</v>
          </cell>
          <cell r="CA56">
            <v>0</v>
          </cell>
          <cell r="CB56">
            <v>0</v>
          </cell>
          <cell r="CC56">
            <v>69.199999999999989</v>
          </cell>
          <cell r="CD56">
            <v>76.900000000000006</v>
          </cell>
          <cell r="CE56">
            <v>7.6</v>
          </cell>
          <cell r="CF56">
            <v>7.6</v>
          </cell>
          <cell r="CG56">
            <v>100</v>
          </cell>
          <cell r="CH56">
            <v>0</v>
          </cell>
          <cell r="CI56">
            <v>7.6</v>
          </cell>
          <cell r="CJ56">
            <v>92.300000000000011</v>
          </cell>
          <cell r="CK56">
            <v>84.6</v>
          </cell>
          <cell r="CL56">
            <v>7.6</v>
          </cell>
          <cell r="CM56">
            <v>7.6</v>
          </cell>
          <cell r="CN56">
            <v>7.6</v>
          </cell>
          <cell r="CO56">
            <v>7.6</v>
          </cell>
          <cell r="CP56">
            <v>7.6</v>
          </cell>
          <cell r="CQ56">
            <v>48</v>
          </cell>
          <cell r="CR56">
            <v>68.100000000000009</v>
          </cell>
          <cell r="CS56">
            <v>65.900000000000006</v>
          </cell>
          <cell r="CT56">
            <v>90.9</v>
          </cell>
          <cell r="CU56">
            <v>75</v>
          </cell>
          <cell r="CV56">
            <v>72.7</v>
          </cell>
          <cell r="CW56">
            <v>100</v>
          </cell>
          <cell r="CX56">
            <v>86.3</v>
          </cell>
          <cell r="CY56">
            <v>56.8</v>
          </cell>
          <cell r="CZ56">
            <v>84</v>
          </cell>
          <cell r="DA56">
            <v>52.2</v>
          </cell>
          <cell r="DB56">
            <v>50</v>
          </cell>
          <cell r="DC56">
            <v>6.8000000000000007</v>
          </cell>
          <cell r="DD56">
            <v>47.699999999999996</v>
          </cell>
          <cell r="DE56">
            <v>45.4</v>
          </cell>
          <cell r="DF56">
            <v>63.6</v>
          </cell>
          <cell r="DG56">
            <v>6.8000000000000007</v>
          </cell>
          <cell r="DH56">
            <v>4.5</v>
          </cell>
          <cell r="DI56">
            <v>59</v>
          </cell>
          <cell r="DJ56">
            <v>6.8000000000000007</v>
          </cell>
          <cell r="DK56">
            <v>6.8000000000000007</v>
          </cell>
          <cell r="DL56">
            <v>2.1999999999999997</v>
          </cell>
          <cell r="DM56">
            <v>6.8000000000000007</v>
          </cell>
          <cell r="DN56">
            <v>70.399999999999991</v>
          </cell>
          <cell r="DO56">
            <v>77.2</v>
          </cell>
          <cell r="DP56">
            <v>81.8</v>
          </cell>
          <cell r="DQ56">
            <v>6.8000000000000007</v>
          </cell>
          <cell r="DR56">
            <v>88.6</v>
          </cell>
          <cell r="DS56">
            <v>6.8000000000000007</v>
          </cell>
          <cell r="DT56">
            <v>97.7</v>
          </cell>
          <cell r="DU56">
            <v>6.8000000000000007</v>
          </cell>
          <cell r="DV56">
            <v>6.8000000000000007</v>
          </cell>
          <cell r="DW56">
            <v>54.500000000000007</v>
          </cell>
          <cell r="DX56">
            <v>61.3</v>
          </cell>
          <cell r="DY56">
            <v>6.8000000000000007</v>
          </cell>
          <cell r="DZ56">
            <v>6.8000000000000007</v>
          </cell>
          <cell r="EA56">
            <v>95.399999999999991</v>
          </cell>
          <cell r="EB56">
            <v>0</v>
          </cell>
          <cell r="EC56">
            <v>6.8000000000000007</v>
          </cell>
          <cell r="ED56">
            <v>93.100000000000009</v>
          </cell>
          <cell r="EE56">
            <v>79.5</v>
          </cell>
          <cell r="EF56">
            <v>6.8000000000000007</v>
          </cell>
          <cell r="EG56">
            <v>6.8000000000000007</v>
          </cell>
          <cell r="EH56">
            <v>6.8000000000000007</v>
          </cell>
          <cell r="EI56">
            <v>6.8000000000000007</v>
          </cell>
          <cell r="EJ56">
            <v>6.8000000000000007</v>
          </cell>
          <cell r="EL56">
            <v>48</v>
          </cell>
          <cell r="EM56">
            <v>6.4580696517756804E-4</v>
          </cell>
          <cell r="EN56">
            <v>9.5607328476339591E-4</v>
          </cell>
          <cell r="EO56">
            <v>1.4635990369455014E-5</v>
          </cell>
          <cell r="EP56">
            <v>7.023674339313845E-4</v>
          </cell>
          <cell r="EQ56">
            <v>3.7586132803956709E-4</v>
          </cell>
          <cell r="ER56">
            <v>4.811394049080569E-4</v>
          </cell>
        </row>
        <row r="57">
          <cell r="AW57">
            <v>49</v>
          </cell>
          <cell r="AX57">
            <v>25</v>
          </cell>
          <cell r="AY57">
            <v>50</v>
          </cell>
          <cell r="AZ57">
            <v>75</v>
          </cell>
          <cell r="BA57">
            <v>100</v>
          </cell>
          <cell r="BB57">
            <v>0</v>
          </cell>
          <cell r="BC57">
            <v>83.3</v>
          </cell>
          <cell r="BD57">
            <v>33.300000000000004</v>
          </cell>
          <cell r="BE57">
            <v>50</v>
          </cell>
          <cell r="BF57">
            <v>66.600000000000009</v>
          </cell>
          <cell r="BG57">
            <v>16.600000000000001</v>
          </cell>
          <cell r="BH57">
            <v>0</v>
          </cell>
          <cell r="BI57">
            <v>100</v>
          </cell>
          <cell r="BJ57">
            <v>66.600000000000009</v>
          </cell>
          <cell r="BK57">
            <v>88.8</v>
          </cell>
          <cell r="BL57">
            <v>77.7</v>
          </cell>
          <cell r="BM57">
            <v>100</v>
          </cell>
          <cell r="BN57">
            <v>11.1</v>
          </cell>
          <cell r="BO57">
            <v>55.500000000000007</v>
          </cell>
          <cell r="BP57">
            <v>0</v>
          </cell>
          <cell r="BQ57">
            <v>22.2</v>
          </cell>
          <cell r="BR57">
            <v>44.4</v>
          </cell>
          <cell r="BS57">
            <v>33.300000000000004</v>
          </cell>
          <cell r="BT57">
            <v>25</v>
          </cell>
          <cell r="BU57">
            <v>50</v>
          </cell>
          <cell r="BV57">
            <v>12.5</v>
          </cell>
          <cell r="BW57">
            <v>62.5</v>
          </cell>
          <cell r="BX57">
            <v>87.5</v>
          </cell>
          <cell r="BY57">
            <v>37.5</v>
          </cell>
          <cell r="BZ57">
            <v>75</v>
          </cell>
          <cell r="CA57">
            <v>100</v>
          </cell>
          <cell r="CB57">
            <v>0</v>
          </cell>
          <cell r="CC57">
            <v>53.800000000000004</v>
          </cell>
          <cell r="CD57">
            <v>38.4</v>
          </cell>
          <cell r="CE57">
            <v>30.7</v>
          </cell>
          <cell r="CF57">
            <v>23</v>
          </cell>
          <cell r="CG57">
            <v>61.5</v>
          </cell>
          <cell r="CH57">
            <v>15.299999999999999</v>
          </cell>
          <cell r="CI57">
            <v>100</v>
          </cell>
          <cell r="CJ57">
            <v>92.300000000000011</v>
          </cell>
          <cell r="CK57">
            <v>84.6</v>
          </cell>
          <cell r="CL57">
            <v>76.900000000000006</v>
          </cell>
          <cell r="CM57">
            <v>46.1</v>
          </cell>
          <cell r="CN57">
            <v>7.6</v>
          </cell>
          <cell r="CO57">
            <v>69.199999999999989</v>
          </cell>
          <cell r="CP57">
            <v>0</v>
          </cell>
          <cell r="CQ57">
            <v>49</v>
          </cell>
          <cell r="CR57">
            <v>72.7</v>
          </cell>
          <cell r="CS57">
            <v>79.5</v>
          </cell>
          <cell r="CT57">
            <v>81.8</v>
          </cell>
          <cell r="CU57">
            <v>86.3</v>
          </cell>
          <cell r="CV57">
            <v>29.5</v>
          </cell>
          <cell r="CW57">
            <v>93.100000000000009</v>
          </cell>
          <cell r="CX57">
            <v>70.399999999999991</v>
          </cell>
          <cell r="CY57">
            <v>77.2</v>
          </cell>
          <cell r="CZ57">
            <v>84</v>
          </cell>
          <cell r="DA57">
            <v>59</v>
          </cell>
          <cell r="DB57">
            <v>52.2</v>
          </cell>
          <cell r="DC57">
            <v>100</v>
          </cell>
          <cell r="DD57">
            <v>31.8</v>
          </cell>
          <cell r="DE57">
            <v>47.699999999999996</v>
          </cell>
          <cell r="DF57">
            <v>34</v>
          </cell>
          <cell r="DG57">
            <v>56.8</v>
          </cell>
          <cell r="DH57">
            <v>6.8000000000000007</v>
          </cell>
          <cell r="DI57">
            <v>25</v>
          </cell>
          <cell r="DJ57">
            <v>4.5</v>
          </cell>
          <cell r="DK57">
            <v>11.3</v>
          </cell>
          <cell r="DL57">
            <v>20.399999999999999</v>
          </cell>
          <cell r="DM57">
            <v>18.099999999999998</v>
          </cell>
          <cell r="DN57">
            <v>54.500000000000007</v>
          </cell>
          <cell r="DO57">
            <v>68.100000000000009</v>
          </cell>
          <cell r="DP57">
            <v>15.9</v>
          </cell>
          <cell r="DQ57">
            <v>88.6</v>
          </cell>
          <cell r="DR57">
            <v>95.399999999999991</v>
          </cell>
          <cell r="DS57">
            <v>63.6</v>
          </cell>
          <cell r="DT57">
            <v>90.9</v>
          </cell>
          <cell r="DU57">
            <v>97.7</v>
          </cell>
          <cell r="DV57">
            <v>13.600000000000001</v>
          </cell>
          <cell r="DW57">
            <v>40.9</v>
          </cell>
          <cell r="DX57">
            <v>36.299999999999997</v>
          </cell>
          <cell r="DY57">
            <v>27.200000000000003</v>
          </cell>
          <cell r="DZ57">
            <v>22.7</v>
          </cell>
          <cell r="EA57">
            <v>43.1</v>
          </cell>
          <cell r="EB57">
            <v>9</v>
          </cell>
          <cell r="EC57">
            <v>75</v>
          </cell>
          <cell r="ED57">
            <v>65.900000000000006</v>
          </cell>
          <cell r="EE57">
            <v>61.3</v>
          </cell>
          <cell r="EF57">
            <v>50</v>
          </cell>
          <cell r="EG57">
            <v>38.6</v>
          </cell>
          <cell r="EH57">
            <v>2.1999999999999997</v>
          </cell>
          <cell r="EI57">
            <v>45.4</v>
          </cell>
          <cell r="EJ57">
            <v>0</v>
          </cell>
          <cell r="EL57">
            <v>49</v>
          </cell>
          <cell r="EM57">
            <v>1.3991111854114047E-2</v>
          </cell>
          <cell r="EN57">
            <v>4.0097604146246968E-2</v>
          </cell>
          <cell r="EO57">
            <v>-1.1098621953240732E-2</v>
          </cell>
          <cell r="EP57">
            <v>3.336071532914503E-2</v>
          </cell>
          <cell r="EQ57">
            <v>-7.3304956637871505E-3</v>
          </cell>
          <cell r="ER57">
            <v>9.7171570540261504E-3</v>
          </cell>
        </row>
        <row r="58">
          <cell r="AW58">
            <v>50</v>
          </cell>
          <cell r="AX58">
            <v>75</v>
          </cell>
          <cell r="AY58">
            <v>25</v>
          </cell>
          <cell r="AZ58">
            <v>100</v>
          </cell>
          <cell r="BA58">
            <v>50</v>
          </cell>
          <cell r="BB58">
            <v>0</v>
          </cell>
          <cell r="BC58">
            <v>83.3</v>
          </cell>
          <cell r="BD58">
            <v>33.300000000000004</v>
          </cell>
          <cell r="BE58">
            <v>16.600000000000001</v>
          </cell>
          <cell r="BF58">
            <v>50</v>
          </cell>
          <cell r="BG58">
            <v>66.600000000000009</v>
          </cell>
          <cell r="BH58">
            <v>0</v>
          </cell>
          <cell r="BI58">
            <v>100</v>
          </cell>
          <cell r="BJ58">
            <v>77.7</v>
          </cell>
          <cell r="BK58">
            <v>88.8</v>
          </cell>
          <cell r="BL58">
            <v>0</v>
          </cell>
          <cell r="BM58">
            <v>100</v>
          </cell>
          <cell r="BN58">
            <v>0</v>
          </cell>
          <cell r="BO58">
            <v>0</v>
          </cell>
          <cell r="BP58">
            <v>0</v>
          </cell>
          <cell r="BQ58">
            <v>66.600000000000009</v>
          </cell>
          <cell r="BR58">
            <v>0</v>
          </cell>
          <cell r="BS58">
            <v>0</v>
          </cell>
          <cell r="BT58">
            <v>37.5</v>
          </cell>
          <cell r="BU58">
            <v>50</v>
          </cell>
          <cell r="BV58">
            <v>25</v>
          </cell>
          <cell r="BW58">
            <v>87.5</v>
          </cell>
          <cell r="BX58">
            <v>100</v>
          </cell>
          <cell r="BY58">
            <v>0</v>
          </cell>
          <cell r="BZ58">
            <v>75</v>
          </cell>
          <cell r="CA58">
            <v>62.5</v>
          </cell>
          <cell r="CB58">
            <v>0</v>
          </cell>
          <cell r="CC58">
            <v>76.900000000000006</v>
          </cell>
          <cell r="CD58">
            <v>15.299999999999999</v>
          </cell>
          <cell r="CE58">
            <v>15.299999999999999</v>
          </cell>
          <cell r="CF58">
            <v>0</v>
          </cell>
          <cell r="CG58">
            <v>15.299999999999999</v>
          </cell>
          <cell r="CH58">
            <v>15.299999999999999</v>
          </cell>
          <cell r="CI58">
            <v>100</v>
          </cell>
          <cell r="CJ58">
            <v>92.300000000000011</v>
          </cell>
          <cell r="CK58">
            <v>84.6</v>
          </cell>
          <cell r="CL58">
            <v>69.199999999999989</v>
          </cell>
          <cell r="CM58">
            <v>7.6</v>
          </cell>
          <cell r="CN58">
            <v>15.299999999999999</v>
          </cell>
          <cell r="CO58">
            <v>15.299999999999999</v>
          </cell>
          <cell r="CP58">
            <v>15.299999999999999</v>
          </cell>
          <cell r="CQ58">
            <v>50</v>
          </cell>
          <cell r="CR58">
            <v>84</v>
          </cell>
          <cell r="CS58">
            <v>52.2</v>
          </cell>
          <cell r="CT58">
            <v>86.3</v>
          </cell>
          <cell r="CU58">
            <v>72.7</v>
          </cell>
          <cell r="CV58">
            <v>43.1</v>
          </cell>
          <cell r="CW58">
            <v>81.8</v>
          </cell>
          <cell r="CX58">
            <v>70.399999999999991</v>
          </cell>
          <cell r="CY58">
            <v>68.100000000000009</v>
          </cell>
          <cell r="CZ58">
            <v>77.2</v>
          </cell>
          <cell r="DA58">
            <v>79.5</v>
          </cell>
          <cell r="DB58">
            <v>4.5</v>
          </cell>
          <cell r="DC58">
            <v>100</v>
          </cell>
          <cell r="DD58">
            <v>47.699999999999996</v>
          </cell>
          <cell r="DE58">
            <v>54.500000000000007</v>
          </cell>
          <cell r="DF58">
            <v>4.5</v>
          </cell>
          <cell r="DG58">
            <v>65.900000000000006</v>
          </cell>
          <cell r="DH58">
            <v>4.5</v>
          </cell>
          <cell r="DI58">
            <v>4.5</v>
          </cell>
          <cell r="DJ58">
            <v>4.5</v>
          </cell>
          <cell r="DK58">
            <v>40.9</v>
          </cell>
          <cell r="DL58">
            <v>4.5</v>
          </cell>
          <cell r="DM58">
            <v>4.5</v>
          </cell>
          <cell r="DN58">
            <v>59</v>
          </cell>
          <cell r="DO58">
            <v>61.3</v>
          </cell>
          <cell r="DP58">
            <v>45.4</v>
          </cell>
          <cell r="DQ58">
            <v>95.399999999999991</v>
          </cell>
          <cell r="DR58">
            <v>97.7</v>
          </cell>
          <cell r="DS58">
            <v>4.5</v>
          </cell>
          <cell r="DT58">
            <v>93.100000000000009</v>
          </cell>
          <cell r="DU58">
            <v>90.9</v>
          </cell>
          <cell r="DV58">
            <v>4.5</v>
          </cell>
          <cell r="DW58">
            <v>56.8</v>
          </cell>
          <cell r="DX58">
            <v>4.5</v>
          </cell>
          <cell r="DY58">
            <v>4.5</v>
          </cell>
          <cell r="DZ58">
            <v>0</v>
          </cell>
          <cell r="EA58">
            <v>4.5</v>
          </cell>
          <cell r="EB58">
            <v>4.5</v>
          </cell>
          <cell r="EC58">
            <v>88.6</v>
          </cell>
          <cell r="ED58">
            <v>75</v>
          </cell>
          <cell r="EE58">
            <v>63.6</v>
          </cell>
          <cell r="EF58">
            <v>50</v>
          </cell>
          <cell r="EG58">
            <v>2.1999999999999997</v>
          </cell>
          <cell r="EH58">
            <v>4.5</v>
          </cell>
          <cell r="EI58">
            <v>4.5</v>
          </cell>
          <cell r="EJ58">
            <v>4.5</v>
          </cell>
          <cell r="EL58">
            <v>50</v>
          </cell>
          <cell r="EM58">
            <v>3.9740853905046543E-3</v>
          </cell>
          <cell r="EN58">
            <v>1.2046678265825051E-2</v>
          </cell>
          <cell r="EO58">
            <v>8.2039825014312427E-4</v>
          </cell>
          <cell r="EP58">
            <v>1.0346669620563098E-2</v>
          </cell>
          <cell r="EQ58">
            <v>1.7711624126176902E-3</v>
          </cell>
          <cell r="ER58">
            <v>5.1181657261432333E-3</v>
          </cell>
        </row>
        <row r="59">
          <cell r="AW59">
            <v>51</v>
          </cell>
          <cell r="AX59">
            <v>75</v>
          </cell>
          <cell r="AY59">
            <v>0</v>
          </cell>
          <cell r="AZ59">
            <v>100</v>
          </cell>
          <cell r="BA59">
            <v>25</v>
          </cell>
          <cell r="BB59">
            <v>50</v>
          </cell>
          <cell r="BC59">
            <v>83.3</v>
          </cell>
          <cell r="BD59">
            <v>50</v>
          </cell>
          <cell r="BE59">
            <v>0</v>
          </cell>
          <cell r="BF59">
            <v>16.600000000000001</v>
          </cell>
          <cell r="BG59">
            <v>66.600000000000009</v>
          </cell>
          <cell r="BH59">
            <v>33.300000000000004</v>
          </cell>
          <cell r="BI59">
            <v>100</v>
          </cell>
          <cell r="BJ59">
            <v>33.300000000000004</v>
          </cell>
          <cell r="BK59">
            <v>0</v>
          </cell>
          <cell r="BL59">
            <v>44.4</v>
          </cell>
          <cell r="BM59">
            <v>22.2</v>
          </cell>
          <cell r="BN59">
            <v>88.8</v>
          </cell>
          <cell r="BO59">
            <v>11.1</v>
          </cell>
          <cell r="BP59">
            <v>100</v>
          </cell>
          <cell r="BQ59">
            <v>66.600000000000009</v>
          </cell>
          <cell r="BR59">
            <v>55.500000000000007</v>
          </cell>
          <cell r="BS59">
            <v>77.7</v>
          </cell>
          <cell r="BT59">
            <v>62.5</v>
          </cell>
          <cell r="BU59">
            <v>37.5</v>
          </cell>
          <cell r="BV59">
            <v>100</v>
          </cell>
          <cell r="BW59">
            <v>50</v>
          </cell>
          <cell r="BX59">
            <v>87.5</v>
          </cell>
          <cell r="BY59">
            <v>25</v>
          </cell>
          <cell r="BZ59">
            <v>0</v>
          </cell>
          <cell r="CA59">
            <v>12.5</v>
          </cell>
          <cell r="CB59">
            <v>75</v>
          </cell>
          <cell r="CC59">
            <v>76.900000000000006</v>
          </cell>
          <cell r="CD59">
            <v>15.299999999999999</v>
          </cell>
          <cell r="CE59">
            <v>0</v>
          </cell>
          <cell r="CF59">
            <v>61.5</v>
          </cell>
          <cell r="CG59">
            <v>23</v>
          </cell>
          <cell r="CH59">
            <v>38.4</v>
          </cell>
          <cell r="CI59">
            <v>92.300000000000011</v>
          </cell>
          <cell r="CJ59">
            <v>84.6</v>
          </cell>
          <cell r="CK59">
            <v>69.199999999999989</v>
          </cell>
          <cell r="CL59">
            <v>53.800000000000004</v>
          </cell>
          <cell r="CM59">
            <v>30.7</v>
          </cell>
          <cell r="CN59">
            <v>38.4</v>
          </cell>
          <cell r="CO59">
            <v>7.6</v>
          </cell>
          <cell r="CP59">
            <v>100</v>
          </cell>
          <cell r="CQ59">
            <v>51</v>
          </cell>
          <cell r="CR59">
            <v>52.2</v>
          </cell>
          <cell r="CS59">
            <v>15.9</v>
          </cell>
          <cell r="CT59">
            <v>59</v>
          </cell>
          <cell r="CU59">
            <v>38.6</v>
          </cell>
          <cell r="CV59">
            <v>40.9</v>
          </cell>
          <cell r="CW59">
            <v>77.2</v>
          </cell>
          <cell r="CX59">
            <v>68.100000000000009</v>
          </cell>
          <cell r="CY59">
            <v>36.299999999999997</v>
          </cell>
          <cell r="CZ59">
            <v>43.1</v>
          </cell>
          <cell r="DA59">
            <v>70.399999999999991</v>
          </cell>
          <cell r="DB59">
            <v>50</v>
          </cell>
          <cell r="DC59">
            <v>97.7</v>
          </cell>
          <cell r="DD59">
            <v>61.3</v>
          </cell>
          <cell r="DE59">
            <v>20.399999999999999</v>
          </cell>
          <cell r="DF59">
            <v>63.6</v>
          </cell>
          <cell r="DG59">
            <v>34</v>
          </cell>
          <cell r="DH59">
            <v>88.6</v>
          </cell>
          <cell r="DI59">
            <v>22.7</v>
          </cell>
          <cell r="DJ59">
            <v>95.399999999999991</v>
          </cell>
          <cell r="DK59">
            <v>79.5</v>
          </cell>
          <cell r="DL59">
            <v>75</v>
          </cell>
          <cell r="DM59">
            <v>81.8</v>
          </cell>
          <cell r="DN59">
            <v>72.7</v>
          </cell>
          <cell r="DO59">
            <v>45.4</v>
          </cell>
          <cell r="DP59">
            <v>93.100000000000009</v>
          </cell>
          <cell r="DQ59">
            <v>47.699999999999996</v>
          </cell>
          <cell r="DR59">
            <v>90.9</v>
          </cell>
          <cell r="DS59">
            <v>4.5</v>
          </cell>
          <cell r="DT59">
            <v>0</v>
          </cell>
          <cell r="DU59">
            <v>2.1999999999999997</v>
          </cell>
          <cell r="DV59">
            <v>86.3</v>
          </cell>
          <cell r="DW59">
            <v>56.8</v>
          </cell>
          <cell r="DX59">
            <v>11.3</v>
          </cell>
          <cell r="DY59">
            <v>6.8000000000000007</v>
          </cell>
          <cell r="DZ59">
            <v>31.8</v>
          </cell>
          <cell r="EA59">
            <v>13.600000000000001</v>
          </cell>
          <cell r="EB59">
            <v>22.7</v>
          </cell>
          <cell r="EC59">
            <v>84</v>
          </cell>
          <cell r="ED59">
            <v>65.900000000000006</v>
          </cell>
          <cell r="EE59">
            <v>54.500000000000007</v>
          </cell>
          <cell r="EF59">
            <v>29.5</v>
          </cell>
          <cell r="EG59">
            <v>18.099999999999998</v>
          </cell>
          <cell r="EH59">
            <v>22.7</v>
          </cell>
          <cell r="EI59">
            <v>9</v>
          </cell>
          <cell r="EJ59">
            <v>100</v>
          </cell>
          <cell r="EL59">
            <v>51</v>
          </cell>
          <cell r="EM59">
            <v>4.5674466368223295E-4</v>
          </cell>
          <cell r="EN59">
            <v>5.7362566202604727E-3</v>
          </cell>
          <cell r="EO59">
            <v>3.8027180447429685E-3</v>
          </cell>
          <cell r="EP59">
            <v>5.5734023020558693E-4</v>
          </cell>
          <cell r="EQ59">
            <v>2.6613157855971555E-3</v>
          </cell>
          <cell r="ER59">
            <v>2.7275374039527692E-3</v>
          </cell>
        </row>
        <row r="60">
          <cell r="AW60">
            <v>52</v>
          </cell>
          <cell r="AX60">
            <v>25</v>
          </cell>
          <cell r="AY60">
            <v>50</v>
          </cell>
          <cell r="AZ60">
            <v>75</v>
          </cell>
          <cell r="BA60">
            <v>100</v>
          </cell>
          <cell r="BB60">
            <v>0</v>
          </cell>
          <cell r="BC60">
            <v>83.3</v>
          </cell>
          <cell r="BD60">
            <v>33.300000000000004</v>
          </cell>
          <cell r="BE60">
            <v>50</v>
          </cell>
          <cell r="BF60">
            <v>66.600000000000009</v>
          </cell>
          <cell r="BG60">
            <v>0</v>
          </cell>
          <cell r="BH60">
            <v>16.600000000000001</v>
          </cell>
          <cell r="BI60">
            <v>100</v>
          </cell>
          <cell r="BJ60">
            <v>66.600000000000009</v>
          </cell>
          <cell r="BK60">
            <v>77.7</v>
          </cell>
          <cell r="BL60">
            <v>88.8</v>
          </cell>
          <cell r="BM60">
            <v>100</v>
          </cell>
          <cell r="BN60">
            <v>11.1</v>
          </cell>
          <cell r="BO60">
            <v>55.500000000000007</v>
          </cell>
          <cell r="BP60">
            <v>0</v>
          </cell>
          <cell r="BQ60">
            <v>22.2</v>
          </cell>
          <cell r="BR60">
            <v>33.300000000000004</v>
          </cell>
          <cell r="BS60">
            <v>44.4</v>
          </cell>
          <cell r="BT60">
            <v>50</v>
          </cell>
          <cell r="BU60">
            <v>37.5</v>
          </cell>
          <cell r="BV60">
            <v>12.5</v>
          </cell>
          <cell r="BW60">
            <v>75</v>
          </cell>
          <cell r="BX60">
            <v>87.5</v>
          </cell>
          <cell r="BY60">
            <v>25</v>
          </cell>
          <cell r="BZ60">
            <v>62.5</v>
          </cell>
          <cell r="CA60">
            <v>100</v>
          </cell>
          <cell r="CB60">
            <v>0</v>
          </cell>
          <cell r="CC60">
            <v>46.1</v>
          </cell>
          <cell r="CD60">
            <v>38.4</v>
          </cell>
          <cell r="CE60">
            <v>23</v>
          </cell>
          <cell r="CF60">
            <v>30.7</v>
          </cell>
          <cell r="CG60">
            <v>61.5</v>
          </cell>
          <cell r="CH60">
            <v>15.299999999999999</v>
          </cell>
          <cell r="CI60">
            <v>84.6</v>
          </cell>
          <cell r="CJ60">
            <v>100</v>
          </cell>
          <cell r="CK60">
            <v>92.300000000000011</v>
          </cell>
          <cell r="CL60">
            <v>76.900000000000006</v>
          </cell>
          <cell r="CM60">
            <v>69.199999999999989</v>
          </cell>
          <cell r="CN60">
            <v>0</v>
          </cell>
          <cell r="CO60">
            <v>53.800000000000004</v>
          </cell>
          <cell r="CP60">
            <v>7.6</v>
          </cell>
          <cell r="CQ60">
            <v>52</v>
          </cell>
          <cell r="CR60">
            <v>63.6</v>
          </cell>
          <cell r="CS60">
            <v>79.5</v>
          </cell>
          <cell r="CT60">
            <v>81.8</v>
          </cell>
          <cell r="CU60">
            <v>86.3</v>
          </cell>
          <cell r="CV60">
            <v>31.8</v>
          </cell>
          <cell r="CW60">
            <v>93.100000000000009</v>
          </cell>
          <cell r="CX60">
            <v>75</v>
          </cell>
          <cell r="CY60">
            <v>77.2</v>
          </cell>
          <cell r="CZ60">
            <v>84</v>
          </cell>
          <cell r="DA60">
            <v>56.8</v>
          </cell>
          <cell r="DB60">
            <v>68.100000000000009</v>
          </cell>
          <cell r="DC60">
            <v>100</v>
          </cell>
          <cell r="DD60">
            <v>29.5</v>
          </cell>
          <cell r="DE60">
            <v>38.6</v>
          </cell>
          <cell r="DF60">
            <v>43.1</v>
          </cell>
          <cell r="DG60">
            <v>50</v>
          </cell>
          <cell r="DH60">
            <v>6.8000000000000007</v>
          </cell>
          <cell r="DI60">
            <v>27.200000000000003</v>
          </cell>
          <cell r="DJ60">
            <v>4.5</v>
          </cell>
          <cell r="DK60">
            <v>11.3</v>
          </cell>
          <cell r="DL60">
            <v>20.399999999999999</v>
          </cell>
          <cell r="DM60">
            <v>22.7</v>
          </cell>
          <cell r="DN60">
            <v>72.7</v>
          </cell>
          <cell r="DO60">
            <v>70.399999999999991</v>
          </cell>
          <cell r="DP60">
            <v>47.699999999999996</v>
          </cell>
          <cell r="DQ60">
            <v>90.9</v>
          </cell>
          <cell r="DR60">
            <v>95.399999999999991</v>
          </cell>
          <cell r="DS60">
            <v>52.2</v>
          </cell>
          <cell r="DT60">
            <v>88.6</v>
          </cell>
          <cell r="DU60">
            <v>97.7</v>
          </cell>
          <cell r="DV60">
            <v>13.600000000000001</v>
          </cell>
          <cell r="DW60">
            <v>34</v>
          </cell>
          <cell r="DX60">
            <v>25</v>
          </cell>
          <cell r="DY60">
            <v>15.9</v>
          </cell>
          <cell r="DZ60">
            <v>18.099999999999998</v>
          </cell>
          <cell r="EA60">
            <v>40.9</v>
          </cell>
          <cell r="EB60">
            <v>9</v>
          </cell>
          <cell r="EC60">
            <v>59</v>
          </cell>
          <cell r="ED60">
            <v>65.900000000000006</v>
          </cell>
          <cell r="EE60">
            <v>61.3</v>
          </cell>
          <cell r="EF60">
            <v>54.500000000000007</v>
          </cell>
          <cell r="EG60">
            <v>45.4</v>
          </cell>
          <cell r="EH60">
            <v>0</v>
          </cell>
          <cell r="EI60">
            <v>36.299999999999997</v>
          </cell>
          <cell r="EJ60">
            <v>2.1999999999999997</v>
          </cell>
          <cell r="EL60">
            <v>52</v>
          </cell>
          <cell r="EM60">
            <v>1.0473771127291625E-2</v>
          </cell>
          <cell r="EN60">
            <v>3.3787182500682397E-2</v>
          </cell>
          <cell r="EO60">
            <v>-8.1163021586408892E-3</v>
          </cell>
          <cell r="EP60">
            <v>2.3571385938787517E-2</v>
          </cell>
          <cell r="EQ60">
            <v>-6.4403422908076852E-3</v>
          </cell>
          <cell r="ER60">
            <v>7.3265287318356924E-3</v>
          </cell>
        </row>
        <row r="61">
          <cell r="AW61">
            <v>53</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cell r="BQ61">
            <v>0</v>
          </cell>
          <cell r="BR61">
            <v>0</v>
          </cell>
          <cell r="BS61">
            <v>0</v>
          </cell>
          <cell r="BT61">
            <v>0</v>
          </cell>
          <cell r="BU61">
            <v>0</v>
          </cell>
          <cell r="BV61">
            <v>0</v>
          </cell>
          <cell r="BW61">
            <v>0</v>
          </cell>
          <cell r="BX61">
            <v>0</v>
          </cell>
          <cell r="BY61">
            <v>0</v>
          </cell>
          <cell r="BZ61">
            <v>0</v>
          </cell>
          <cell r="CA61">
            <v>0</v>
          </cell>
          <cell r="CB61">
            <v>0</v>
          </cell>
          <cell r="CC61">
            <v>0</v>
          </cell>
          <cell r="CD61">
            <v>0</v>
          </cell>
          <cell r="CE61">
            <v>0</v>
          </cell>
          <cell r="CF61">
            <v>0</v>
          </cell>
          <cell r="CG61">
            <v>0</v>
          </cell>
          <cell r="CH61">
            <v>0</v>
          </cell>
          <cell r="CI61">
            <v>0</v>
          </cell>
          <cell r="CJ61">
            <v>0</v>
          </cell>
          <cell r="CK61">
            <v>0</v>
          </cell>
          <cell r="CL61">
            <v>0</v>
          </cell>
          <cell r="CM61">
            <v>0</v>
          </cell>
          <cell r="CN61">
            <v>0</v>
          </cell>
          <cell r="CO61">
            <v>0</v>
          </cell>
          <cell r="CP61">
            <v>0</v>
          </cell>
          <cell r="CQ61">
            <v>53</v>
          </cell>
          <cell r="CR61">
            <v>0</v>
          </cell>
          <cell r="CS61">
            <v>0</v>
          </cell>
          <cell r="CT61">
            <v>0</v>
          </cell>
          <cell r="CU61">
            <v>0</v>
          </cell>
          <cell r="CV61">
            <v>0</v>
          </cell>
          <cell r="CW61">
            <v>0</v>
          </cell>
          <cell r="CX61">
            <v>0</v>
          </cell>
          <cell r="CY61">
            <v>0</v>
          </cell>
          <cell r="CZ61">
            <v>0</v>
          </cell>
          <cell r="DA61">
            <v>0</v>
          </cell>
          <cell r="DB61">
            <v>0</v>
          </cell>
          <cell r="DC61">
            <v>0</v>
          </cell>
          <cell r="DD61">
            <v>0</v>
          </cell>
          <cell r="DE61">
            <v>0</v>
          </cell>
          <cell r="DF61">
            <v>0</v>
          </cell>
          <cell r="DG61">
            <v>0</v>
          </cell>
          <cell r="DH61">
            <v>0</v>
          </cell>
          <cell r="DI61">
            <v>0</v>
          </cell>
          <cell r="DJ61">
            <v>0</v>
          </cell>
          <cell r="DK61">
            <v>0</v>
          </cell>
          <cell r="DL61">
            <v>0</v>
          </cell>
          <cell r="DM61">
            <v>0</v>
          </cell>
          <cell r="DN61">
            <v>0</v>
          </cell>
          <cell r="DO61">
            <v>0</v>
          </cell>
          <cell r="DP61">
            <v>0</v>
          </cell>
          <cell r="DQ61">
            <v>0</v>
          </cell>
          <cell r="DR61">
            <v>0</v>
          </cell>
          <cell r="DS61">
            <v>0</v>
          </cell>
          <cell r="DT61">
            <v>0</v>
          </cell>
          <cell r="DU61">
            <v>0</v>
          </cell>
          <cell r="DV61">
            <v>0</v>
          </cell>
          <cell r="DW61">
            <v>0</v>
          </cell>
          <cell r="DX61">
            <v>0</v>
          </cell>
          <cell r="DY61">
            <v>0</v>
          </cell>
          <cell r="DZ61">
            <v>0</v>
          </cell>
          <cell r="EA61">
            <v>0</v>
          </cell>
          <cell r="EB61">
            <v>0</v>
          </cell>
          <cell r="EC61">
            <v>0</v>
          </cell>
          <cell r="ED61">
            <v>0</v>
          </cell>
          <cell r="EE61">
            <v>0</v>
          </cell>
          <cell r="EF61">
            <v>0</v>
          </cell>
          <cell r="EG61">
            <v>0</v>
          </cell>
          <cell r="EH61">
            <v>0</v>
          </cell>
          <cell r="EI61">
            <v>0</v>
          </cell>
          <cell r="EJ61">
            <v>0</v>
          </cell>
          <cell r="EL61">
            <v>53</v>
          </cell>
          <cell r="EM61">
            <v>0</v>
          </cell>
          <cell r="EN61">
            <v>0</v>
          </cell>
          <cell r="EO61">
            <v>0</v>
          </cell>
          <cell r="EP61">
            <v>0</v>
          </cell>
          <cell r="EQ61">
            <v>0</v>
          </cell>
          <cell r="ER61">
            <v>0</v>
          </cell>
        </row>
        <row r="62">
          <cell r="AW62">
            <v>54</v>
          </cell>
          <cell r="AX62">
            <v>25</v>
          </cell>
          <cell r="AY62">
            <v>50</v>
          </cell>
          <cell r="AZ62">
            <v>75</v>
          </cell>
          <cell r="BA62">
            <v>100</v>
          </cell>
          <cell r="BB62">
            <v>0</v>
          </cell>
          <cell r="BC62">
            <v>83.3</v>
          </cell>
          <cell r="BD62">
            <v>33.300000000000004</v>
          </cell>
          <cell r="BE62">
            <v>50</v>
          </cell>
          <cell r="BF62">
            <v>66.600000000000009</v>
          </cell>
          <cell r="BG62">
            <v>0</v>
          </cell>
          <cell r="BH62">
            <v>16.600000000000001</v>
          </cell>
          <cell r="BI62">
            <v>100</v>
          </cell>
          <cell r="BJ62">
            <v>66.600000000000009</v>
          </cell>
          <cell r="BK62">
            <v>77.7</v>
          </cell>
          <cell r="BL62">
            <v>88.8</v>
          </cell>
          <cell r="BM62">
            <v>100</v>
          </cell>
          <cell r="BN62">
            <v>11.1</v>
          </cell>
          <cell r="BO62">
            <v>55.500000000000007</v>
          </cell>
          <cell r="BP62">
            <v>0</v>
          </cell>
          <cell r="BQ62">
            <v>22.2</v>
          </cell>
          <cell r="BR62">
            <v>33.300000000000004</v>
          </cell>
          <cell r="BS62">
            <v>44.4</v>
          </cell>
          <cell r="BT62">
            <v>50</v>
          </cell>
          <cell r="BU62">
            <v>37.5</v>
          </cell>
          <cell r="BV62">
            <v>12.5</v>
          </cell>
          <cell r="BW62">
            <v>75</v>
          </cell>
          <cell r="BX62">
            <v>87.5</v>
          </cell>
          <cell r="BY62">
            <v>25</v>
          </cell>
          <cell r="BZ62">
            <v>62.5</v>
          </cell>
          <cell r="CA62">
            <v>100</v>
          </cell>
          <cell r="CB62">
            <v>0</v>
          </cell>
          <cell r="CC62">
            <v>46.1</v>
          </cell>
          <cell r="CD62">
            <v>38.4</v>
          </cell>
          <cell r="CE62">
            <v>23</v>
          </cell>
          <cell r="CF62">
            <v>30.7</v>
          </cell>
          <cell r="CG62">
            <v>61.5</v>
          </cell>
          <cell r="CH62">
            <v>15.299999999999999</v>
          </cell>
          <cell r="CI62">
            <v>84.6</v>
          </cell>
          <cell r="CJ62">
            <v>100</v>
          </cell>
          <cell r="CK62">
            <v>92.300000000000011</v>
          </cell>
          <cell r="CL62">
            <v>76.900000000000006</v>
          </cell>
          <cell r="CM62">
            <v>69.199999999999989</v>
          </cell>
          <cell r="CN62">
            <v>0</v>
          </cell>
          <cell r="CO62">
            <v>53.800000000000004</v>
          </cell>
          <cell r="CP62">
            <v>7.6</v>
          </cell>
          <cell r="CQ62">
            <v>54</v>
          </cell>
          <cell r="CR62">
            <v>63.6</v>
          </cell>
          <cell r="CS62">
            <v>79.5</v>
          </cell>
          <cell r="CT62">
            <v>81.8</v>
          </cell>
          <cell r="CU62">
            <v>86.3</v>
          </cell>
          <cell r="CV62">
            <v>31.8</v>
          </cell>
          <cell r="CW62">
            <v>93.100000000000009</v>
          </cell>
          <cell r="CX62">
            <v>75</v>
          </cell>
          <cell r="CY62">
            <v>77.2</v>
          </cell>
          <cell r="CZ62">
            <v>84</v>
          </cell>
          <cell r="DA62">
            <v>56.8</v>
          </cell>
          <cell r="DB62">
            <v>68.100000000000009</v>
          </cell>
          <cell r="DC62">
            <v>100</v>
          </cell>
          <cell r="DD62">
            <v>29.5</v>
          </cell>
          <cell r="DE62">
            <v>38.6</v>
          </cell>
          <cell r="DF62">
            <v>43.1</v>
          </cell>
          <cell r="DG62">
            <v>50</v>
          </cell>
          <cell r="DH62">
            <v>6.8000000000000007</v>
          </cell>
          <cell r="DI62">
            <v>27.200000000000003</v>
          </cell>
          <cell r="DJ62">
            <v>4.5</v>
          </cell>
          <cell r="DK62">
            <v>11.3</v>
          </cell>
          <cell r="DL62">
            <v>20.399999999999999</v>
          </cell>
          <cell r="DM62">
            <v>22.7</v>
          </cell>
          <cell r="DN62">
            <v>72.7</v>
          </cell>
          <cell r="DO62">
            <v>70.399999999999991</v>
          </cell>
          <cell r="DP62">
            <v>47.699999999999996</v>
          </cell>
          <cell r="DQ62">
            <v>90.9</v>
          </cell>
          <cell r="DR62">
            <v>95.399999999999991</v>
          </cell>
          <cell r="DS62">
            <v>52.2</v>
          </cell>
          <cell r="DT62">
            <v>88.6</v>
          </cell>
          <cell r="DU62">
            <v>97.7</v>
          </cell>
          <cell r="DV62">
            <v>13.600000000000001</v>
          </cell>
          <cell r="DW62">
            <v>34</v>
          </cell>
          <cell r="DX62">
            <v>25</v>
          </cell>
          <cell r="DY62">
            <v>15.9</v>
          </cell>
          <cell r="DZ62">
            <v>18.099999999999998</v>
          </cell>
          <cell r="EA62">
            <v>40.9</v>
          </cell>
          <cell r="EB62">
            <v>9</v>
          </cell>
          <cell r="EC62">
            <v>59</v>
          </cell>
          <cell r="ED62">
            <v>65.900000000000006</v>
          </cell>
          <cell r="EE62">
            <v>61.3</v>
          </cell>
          <cell r="EF62">
            <v>54.500000000000007</v>
          </cell>
          <cell r="EG62">
            <v>45.4</v>
          </cell>
          <cell r="EH62">
            <v>0</v>
          </cell>
          <cell r="EI62">
            <v>36.299999999999997</v>
          </cell>
          <cell r="EJ62">
            <v>2.1999999999999997</v>
          </cell>
          <cell r="EL62">
            <v>54</v>
          </cell>
          <cell r="EM62">
            <v>1.0473771127291625E-2</v>
          </cell>
          <cell r="EN62">
            <v>3.3787182500682397E-2</v>
          </cell>
          <cell r="EO62">
            <v>-8.1163021586408892E-3</v>
          </cell>
          <cell r="EP62">
            <v>2.3571385938787517E-2</v>
          </cell>
          <cell r="EQ62">
            <v>-6.4403422908076852E-3</v>
          </cell>
          <cell r="ER62">
            <v>7.3265287318356924E-3</v>
          </cell>
        </row>
        <row r="63">
          <cell r="AX63">
            <v>7.3265284299850464E-3</v>
          </cell>
          <cell r="AY63">
            <v>7.3265284299850464E-3</v>
          </cell>
          <cell r="AZ63">
            <v>7.3265284299850464E-3</v>
          </cell>
          <cell r="BA63">
            <v>7.3265284299850464E-3</v>
          </cell>
          <cell r="BB63">
            <v>7.3265284299850464E-3</v>
          </cell>
          <cell r="BC63">
            <v>7.3265284299850464E-3</v>
          </cell>
          <cell r="BD63">
            <v>7.3265284299850464E-3</v>
          </cell>
          <cell r="BE63">
            <v>7.3265284299850464E-3</v>
          </cell>
          <cell r="BF63">
            <v>7.3265284299850464E-3</v>
          </cell>
          <cell r="BG63">
            <v>7.3265284299850464E-3</v>
          </cell>
          <cell r="BH63">
            <v>7.3265284299850464E-3</v>
          </cell>
          <cell r="BI63">
            <v>7.3265284299850464E-3</v>
          </cell>
          <cell r="BJ63">
            <v>7.3265284299850464E-3</v>
          </cell>
          <cell r="BK63">
            <v>7.3265284299850464E-3</v>
          </cell>
          <cell r="BL63">
            <v>7.3265284299850464E-3</v>
          </cell>
          <cell r="BM63">
            <v>7.3265284299850464E-3</v>
          </cell>
          <cell r="BN63">
            <v>7.3265284299850464E-3</v>
          </cell>
          <cell r="BO63">
            <v>7.3265284299850464E-3</v>
          </cell>
          <cell r="BP63">
            <v>7.3265284299850464E-3</v>
          </cell>
          <cell r="BQ63">
            <v>7.3265284299850464E-3</v>
          </cell>
          <cell r="BR63">
            <v>7.3265284299850464E-3</v>
          </cell>
          <cell r="BS63">
            <v>7.3265284299850464E-3</v>
          </cell>
          <cell r="BT63">
            <v>7.3265284299850464E-3</v>
          </cell>
          <cell r="BU63">
            <v>7.3265284299850464E-3</v>
          </cell>
          <cell r="BV63">
            <v>7.3265284299850464E-3</v>
          </cell>
          <cell r="BW63">
            <v>7.3265284299850464E-3</v>
          </cell>
          <cell r="BX63">
            <v>7.3265284299850464E-3</v>
          </cell>
          <cell r="BY63">
            <v>7.3265284299850464E-3</v>
          </cell>
          <cell r="BZ63">
            <v>7.3265284299850464E-3</v>
          </cell>
          <cell r="CA63">
            <v>7.3265284299850464E-3</v>
          </cell>
          <cell r="CB63">
            <v>7.3265284299850464E-3</v>
          </cell>
          <cell r="CC63">
            <v>7.3265284299850464E-3</v>
          </cell>
          <cell r="CD63">
            <v>7.3265284299850464E-3</v>
          </cell>
          <cell r="CE63">
            <v>7.3265284299850464E-3</v>
          </cell>
          <cell r="CF63">
            <v>7.3265284299850464E-3</v>
          </cell>
          <cell r="CG63">
            <v>7.3265284299850464E-3</v>
          </cell>
          <cell r="CH63">
            <v>7.3265284299850464E-3</v>
          </cell>
          <cell r="CI63">
            <v>7.3265284299850464E-3</v>
          </cell>
          <cell r="CJ63">
            <v>7.3265284299850464E-3</v>
          </cell>
          <cell r="CK63">
            <v>7.3265284299850464E-3</v>
          </cell>
          <cell r="CL63">
            <v>7.3265284299850464E-3</v>
          </cell>
          <cell r="CM63">
            <v>7.3265284299850464E-3</v>
          </cell>
          <cell r="CN63">
            <v>7.3265284299850464E-3</v>
          </cell>
          <cell r="CO63">
            <v>7.3265284299850464E-3</v>
          </cell>
          <cell r="CP63">
            <v>7.3265284299850464E-3</v>
          </cell>
          <cell r="CR63">
            <v>7.3265284299850464E-3</v>
          </cell>
          <cell r="CS63">
            <v>7.3265284299850464E-3</v>
          </cell>
          <cell r="CT63">
            <v>7.3265284299850464E-3</v>
          </cell>
          <cell r="CU63">
            <v>7.3265284299850464E-3</v>
          </cell>
          <cell r="CV63">
            <v>7.3265284299850464E-3</v>
          </cell>
          <cell r="CW63">
            <v>7.3265284299850464E-3</v>
          </cell>
          <cell r="CX63">
            <v>7.3265284299850464E-3</v>
          </cell>
          <cell r="CY63">
            <v>7.3265284299850464E-3</v>
          </cell>
          <cell r="CZ63">
            <v>7.3265284299850464E-3</v>
          </cell>
          <cell r="DA63">
            <v>7.3265284299850464E-3</v>
          </cell>
          <cell r="DB63">
            <v>7.3265284299850464E-3</v>
          </cell>
          <cell r="DC63">
            <v>7.3265284299850464E-3</v>
          </cell>
          <cell r="DD63">
            <v>7.3265284299850464E-3</v>
          </cell>
          <cell r="DE63">
            <v>7.3265284299850464E-3</v>
          </cell>
          <cell r="DF63">
            <v>7.3265284299850464E-3</v>
          </cell>
          <cell r="DG63">
            <v>7.3265284299850464E-3</v>
          </cell>
          <cell r="DH63">
            <v>7.3265284299850464E-3</v>
          </cell>
          <cell r="DI63">
            <v>7.3265284299850464E-3</v>
          </cell>
          <cell r="DJ63">
            <v>7.3265284299850464E-3</v>
          </cell>
          <cell r="DK63">
            <v>7.3265284299850464E-3</v>
          </cell>
          <cell r="DL63">
            <v>7.3265284299850464E-3</v>
          </cell>
          <cell r="DM63">
            <v>7.3265284299850464E-3</v>
          </cell>
          <cell r="DN63">
            <v>7.3265284299850464E-3</v>
          </cell>
          <cell r="DO63">
            <v>7.3265284299850464E-3</v>
          </cell>
          <cell r="DP63">
            <v>7.3265284299850464E-3</v>
          </cell>
          <cell r="DQ63">
            <v>7.3265284299850464E-3</v>
          </cell>
          <cell r="DR63">
            <v>7.3265284299850464E-3</v>
          </cell>
          <cell r="DS63">
            <v>7.3265284299850464E-3</v>
          </cell>
          <cell r="DT63">
            <v>7.3265284299850464E-3</v>
          </cell>
          <cell r="DU63">
            <v>7.3265284299850464E-3</v>
          </cell>
          <cell r="DV63">
            <v>7.3265284299850464E-3</v>
          </cell>
          <cell r="DW63">
            <v>7.3265284299850464E-3</v>
          </cell>
          <cell r="DX63">
            <v>7.3265284299850464E-3</v>
          </cell>
          <cell r="DY63">
            <v>7.3265284299850464E-3</v>
          </cell>
          <cell r="DZ63">
            <v>7.3265284299850464E-3</v>
          </cell>
          <cell r="EA63">
            <v>7.3265284299850464E-3</v>
          </cell>
          <cell r="EB63">
            <v>7.3265284299850464E-3</v>
          </cell>
          <cell r="EC63">
            <v>7.3265284299850464E-3</v>
          </cell>
          <cell r="ED63">
            <v>7.3265284299850464E-3</v>
          </cell>
          <cell r="EE63">
            <v>7.3265284299850464E-3</v>
          </cell>
          <cell r="EF63">
            <v>7.3265284299850464E-3</v>
          </cell>
          <cell r="EG63">
            <v>7.3265284299850464E-3</v>
          </cell>
          <cell r="EH63">
            <v>7.3265284299850464E-3</v>
          </cell>
          <cell r="EI63">
            <v>7.3265284299850464E-3</v>
          </cell>
          <cell r="EJ63">
            <v>7.3265284299850464E-3</v>
          </cell>
        </row>
        <row r="64">
          <cell r="AX64">
            <v>7.3265284299850464E-3</v>
          </cell>
          <cell r="AY64">
            <v>7.3265284299850464E-3</v>
          </cell>
          <cell r="AZ64">
            <v>7.3265284299850464E-3</v>
          </cell>
          <cell r="BA64">
            <v>7.3265284299850464E-3</v>
          </cell>
          <cell r="BB64">
            <v>7.3265284299850464E-3</v>
          </cell>
          <cell r="BC64">
            <v>7.3265284299850464E-3</v>
          </cell>
          <cell r="BD64">
            <v>7.3265284299850464E-3</v>
          </cell>
          <cell r="BE64">
            <v>7.3265284299850464E-3</v>
          </cell>
          <cell r="BF64">
            <v>7.3265284299850464E-3</v>
          </cell>
          <cell r="BG64">
            <v>7.3265284299850464E-3</v>
          </cell>
          <cell r="BH64">
            <v>7.3265284299850464E-3</v>
          </cell>
          <cell r="BI64">
            <v>7.3265284299850464E-3</v>
          </cell>
          <cell r="BJ64">
            <v>7.3265284299850464E-3</v>
          </cell>
          <cell r="BK64">
            <v>7.3265284299850464E-3</v>
          </cell>
          <cell r="BL64">
            <v>7.3265284299850464E-3</v>
          </cell>
          <cell r="BM64">
            <v>7.3265284299850464E-3</v>
          </cell>
          <cell r="BN64">
            <v>7.3265284299850464E-3</v>
          </cell>
          <cell r="BO64">
            <v>7.3265284299850464E-3</v>
          </cell>
          <cell r="BP64">
            <v>7.3265284299850464E-3</v>
          </cell>
          <cell r="BQ64">
            <v>7.3265284299850464E-3</v>
          </cell>
          <cell r="BR64">
            <v>7.3265284299850464E-3</v>
          </cell>
          <cell r="BS64">
            <v>7.3265284299850464E-3</v>
          </cell>
          <cell r="BT64">
            <v>7.3265284299850464E-3</v>
          </cell>
          <cell r="BU64">
            <v>7.3265284299850464E-3</v>
          </cell>
          <cell r="BV64">
            <v>7.3265284299850464E-3</v>
          </cell>
          <cell r="BW64">
            <v>7.3265284299850464E-3</v>
          </cell>
          <cell r="BX64">
            <v>7.3265284299850464E-3</v>
          </cell>
          <cell r="BY64">
            <v>7.3265284299850464E-3</v>
          </cell>
          <cell r="BZ64">
            <v>7.3265284299850464E-3</v>
          </cell>
          <cell r="CA64">
            <v>7.3265284299850464E-3</v>
          </cell>
          <cell r="CB64">
            <v>7.3265284299850464E-3</v>
          </cell>
          <cell r="CC64">
            <v>7.3265284299850464E-3</v>
          </cell>
          <cell r="CD64">
            <v>7.3265284299850464E-3</v>
          </cell>
          <cell r="CE64">
            <v>7.3265284299850464E-3</v>
          </cell>
          <cell r="CF64">
            <v>7.3265284299850464E-3</v>
          </cell>
          <cell r="CG64">
            <v>7.3265284299850464E-3</v>
          </cell>
          <cell r="CH64">
            <v>7.3265284299850464E-3</v>
          </cell>
          <cell r="CI64">
            <v>7.3265284299850464E-3</v>
          </cell>
          <cell r="CJ64">
            <v>7.3265284299850464E-3</v>
          </cell>
          <cell r="CK64">
            <v>7.3265284299850464E-3</v>
          </cell>
          <cell r="CL64">
            <v>7.3265284299850464E-3</v>
          </cell>
          <cell r="CM64">
            <v>7.3265284299850464E-3</v>
          </cell>
          <cell r="CN64">
            <v>7.3265284299850464E-3</v>
          </cell>
          <cell r="CO64">
            <v>7.3265284299850464E-3</v>
          </cell>
          <cell r="CP64">
            <v>7.3265284299850464E-3</v>
          </cell>
          <cell r="CR64">
            <v>7.3265284299850464E-3</v>
          </cell>
          <cell r="CS64">
            <v>7.3265284299850464E-3</v>
          </cell>
          <cell r="CT64">
            <v>7.3265284299850464E-3</v>
          </cell>
          <cell r="CU64">
            <v>7.3265284299850464E-3</v>
          </cell>
          <cell r="CV64">
            <v>7.3265284299850464E-3</v>
          </cell>
          <cell r="CW64">
            <v>7.3265284299850464E-3</v>
          </cell>
          <cell r="CX64">
            <v>7.3265284299850464E-3</v>
          </cell>
          <cell r="CY64">
            <v>7.3265284299850464E-3</v>
          </cell>
          <cell r="CZ64">
            <v>7.3265284299850464E-3</v>
          </cell>
          <cell r="DA64">
            <v>7.3265284299850464E-3</v>
          </cell>
          <cell r="DB64">
            <v>7.3265284299850464E-3</v>
          </cell>
          <cell r="DC64">
            <v>7.3265284299850464E-3</v>
          </cell>
          <cell r="DD64">
            <v>7.3265284299850464E-3</v>
          </cell>
          <cell r="DE64">
            <v>7.3265284299850464E-3</v>
          </cell>
          <cell r="DF64">
            <v>7.3265284299850464E-3</v>
          </cell>
          <cell r="DG64">
            <v>7.3265284299850464E-3</v>
          </cell>
          <cell r="DH64">
            <v>7.3265284299850464E-3</v>
          </cell>
          <cell r="DI64">
            <v>7.3265284299850464E-3</v>
          </cell>
          <cell r="DJ64">
            <v>7.3265284299850464E-3</v>
          </cell>
          <cell r="DK64">
            <v>7.3265284299850464E-3</v>
          </cell>
          <cell r="DL64">
            <v>7.3265284299850464E-3</v>
          </cell>
          <cell r="DM64">
            <v>7.3265284299850464E-3</v>
          </cell>
          <cell r="DN64">
            <v>7.3265284299850464E-3</v>
          </cell>
          <cell r="DO64">
            <v>7.3265284299850464E-3</v>
          </cell>
          <cell r="DP64">
            <v>7.3265284299850464E-3</v>
          </cell>
          <cell r="DQ64">
            <v>7.3265284299850464E-3</v>
          </cell>
          <cell r="DR64">
            <v>7.3265284299850464E-3</v>
          </cell>
          <cell r="DS64">
            <v>7.3265284299850464E-3</v>
          </cell>
          <cell r="DT64">
            <v>7.3265284299850464E-3</v>
          </cell>
          <cell r="DU64">
            <v>7.3265284299850464E-3</v>
          </cell>
          <cell r="DV64">
            <v>7.3265284299850464E-3</v>
          </cell>
          <cell r="DW64">
            <v>7.3265284299850464E-3</v>
          </cell>
          <cell r="DX64">
            <v>7.3265284299850464E-3</v>
          </cell>
          <cell r="DY64">
            <v>7.3265284299850464E-3</v>
          </cell>
          <cell r="DZ64">
            <v>7.3265284299850464E-3</v>
          </cell>
          <cell r="EA64">
            <v>7.3265284299850464E-3</v>
          </cell>
          <cell r="EB64">
            <v>7.3265284299850464E-3</v>
          </cell>
          <cell r="EC64">
            <v>7.3265284299850464E-3</v>
          </cell>
          <cell r="ED64">
            <v>7.3265284299850464E-3</v>
          </cell>
          <cell r="EE64">
            <v>7.3265284299850464E-3</v>
          </cell>
          <cell r="EF64">
            <v>7.3265284299850464E-3</v>
          </cell>
          <cell r="EG64">
            <v>7.3265284299850464E-3</v>
          </cell>
          <cell r="EH64">
            <v>7.3265284299850464E-3</v>
          </cell>
          <cell r="EI64">
            <v>7.3265284299850464E-3</v>
          </cell>
          <cell r="EJ64">
            <v>7.3265284299850464E-3</v>
          </cell>
        </row>
        <row r="65">
          <cell r="AW65">
            <v>55</v>
          </cell>
          <cell r="AX65">
            <v>25</v>
          </cell>
          <cell r="AY65">
            <v>50</v>
          </cell>
          <cell r="AZ65">
            <v>100</v>
          </cell>
          <cell r="BA65">
            <v>75</v>
          </cell>
          <cell r="BB65">
            <v>0</v>
          </cell>
          <cell r="BC65">
            <v>66.600000000000009</v>
          </cell>
          <cell r="BD65">
            <v>50</v>
          </cell>
          <cell r="BE65">
            <v>16.600000000000001</v>
          </cell>
          <cell r="BF65">
            <v>0</v>
          </cell>
          <cell r="BG65">
            <v>100</v>
          </cell>
          <cell r="BH65">
            <v>33.300000000000004</v>
          </cell>
          <cell r="BI65">
            <v>83.3</v>
          </cell>
          <cell r="BJ65">
            <v>0</v>
          </cell>
          <cell r="BK65">
            <v>33.300000000000004</v>
          </cell>
          <cell r="BL65">
            <v>11.1</v>
          </cell>
          <cell r="BM65">
            <v>22.2</v>
          </cell>
          <cell r="BN65">
            <v>55.500000000000007</v>
          </cell>
          <cell r="BO65">
            <v>66.600000000000009</v>
          </cell>
          <cell r="BP65">
            <v>88.8</v>
          </cell>
          <cell r="BQ65">
            <v>44.4</v>
          </cell>
          <cell r="BR65">
            <v>77.7</v>
          </cell>
          <cell r="BS65">
            <v>100</v>
          </cell>
          <cell r="BT65">
            <v>50</v>
          </cell>
          <cell r="BU65">
            <v>12.5</v>
          </cell>
          <cell r="BV65">
            <v>62.5</v>
          </cell>
          <cell r="BW65">
            <v>25</v>
          </cell>
          <cell r="BX65">
            <v>37.5</v>
          </cell>
          <cell r="BY65">
            <v>75</v>
          </cell>
          <cell r="BZ65">
            <v>100</v>
          </cell>
          <cell r="CA65">
            <v>87.5</v>
          </cell>
          <cell r="CB65">
            <v>0</v>
          </cell>
          <cell r="CC65">
            <v>92.300000000000011</v>
          </cell>
          <cell r="CD65">
            <v>38.4</v>
          </cell>
          <cell r="CE65">
            <v>46.1</v>
          </cell>
          <cell r="CF65">
            <v>69.199999999999989</v>
          </cell>
          <cell r="CG65">
            <v>30.7</v>
          </cell>
          <cell r="CH65">
            <v>84.6</v>
          </cell>
          <cell r="CI65">
            <v>0</v>
          </cell>
          <cell r="CJ65">
            <v>61.5</v>
          </cell>
          <cell r="CK65">
            <v>76.900000000000006</v>
          </cell>
          <cell r="CL65">
            <v>53.800000000000004</v>
          </cell>
          <cell r="CM65">
            <v>100</v>
          </cell>
          <cell r="CN65">
            <v>0</v>
          </cell>
          <cell r="CO65">
            <v>0</v>
          </cell>
          <cell r="CP65">
            <v>0</v>
          </cell>
          <cell r="CQ65">
            <v>55</v>
          </cell>
          <cell r="CR65">
            <v>40.9</v>
          </cell>
          <cell r="CS65">
            <v>47.699999999999996</v>
          </cell>
          <cell r="CT65">
            <v>52.2</v>
          </cell>
          <cell r="CU65">
            <v>50</v>
          </cell>
          <cell r="CV65">
            <v>36.299999999999997</v>
          </cell>
          <cell r="CW65">
            <v>84</v>
          </cell>
          <cell r="CX65">
            <v>72.7</v>
          </cell>
          <cell r="CY65">
            <v>56.8</v>
          </cell>
          <cell r="CZ65">
            <v>54.500000000000007</v>
          </cell>
          <cell r="DA65">
            <v>90.9</v>
          </cell>
          <cell r="DB65">
            <v>68.100000000000009</v>
          </cell>
          <cell r="DC65">
            <v>88.6</v>
          </cell>
          <cell r="DD65">
            <v>20.399999999999999</v>
          </cell>
          <cell r="DE65">
            <v>63.6</v>
          </cell>
          <cell r="DF65">
            <v>25</v>
          </cell>
          <cell r="DG65">
            <v>59</v>
          </cell>
          <cell r="DH65">
            <v>81.8</v>
          </cell>
          <cell r="DI65">
            <v>86.3</v>
          </cell>
          <cell r="DJ65">
            <v>95.399999999999991</v>
          </cell>
          <cell r="DK65">
            <v>79.5</v>
          </cell>
          <cell r="DL65">
            <v>93.100000000000009</v>
          </cell>
          <cell r="DM65">
            <v>97.7</v>
          </cell>
          <cell r="DN65">
            <v>65.900000000000006</v>
          </cell>
          <cell r="DO65">
            <v>38.6</v>
          </cell>
          <cell r="DP65">
            <v>70.399999999999991</v>
          </cell>
          <cell r="DQ65">
            <v>45.4</v>
          </cell>
          <cell r="DR65">
            <v>61.3</v>
          </cell>
          <cell r="DS65">
            <v>75</v>
          </cell>
          <cell r="DT65">
            <v>100</v>
          </cell>
          <cell r="DU65">
            <v>77.2</v>
          </cell>
          <cell r="DV65">
            <v>15.9</v>
          </cell>
          <cell r="DW65">
            <v>34</v>
          </cell>
          <cell r="DX65">
            <v>11.3</v>
          </cell>
          <cell r="DY65">
            <v>13.600000000000001</v>
          </cell>
          <cell r="DZ65">
            <v>27.200000000000003</v>
          </cell>
          <cell r="EA65">
            <v>9</v>
          </cell>
          <cell r="EB65">
            <v>31.8</v>
          </cell>
          <cell r="EC65">
            <v>0</v>
          </cell>
          <cell r="ED65">
            <v>22.7</v>
          </cell>
          <cell r="EE65">
            <v>29.5</v>
          </cell>
          <cell r="EF65">
            <v>18.099999999999998</v>
          </cell>
          <cell r="EG65">
            <v>43.1</v>
          </cell>
          <cell r="EH65">
            <v>0</v>
          </cell>
          <cell r="EI65">
            <v>0</v>
          </cell>
          <cell r="EJ65">
            <v>0</v>
          </cell>
          <cell r="EL65">
            <v>55</v>
          </cell>
          <cell r="EM65">
            <v>0.45990415695363407</v>
          </cell>
          <cell r="EN65">
            <v>0.66367532098047832</v>
          </cell>
          <cell r="EO65">
            <v>0.6173779072936868</v>
          </cell>
          <cell r="EP65">
            <v>0.56054486101383372</v>
          </cell>
          <cell r="EQ65">
            <v>0.14093645868486324</v>
          </cell>
          <cell r="ER65">
            <v>0.44748980611735506</v>
          </cell>
        </row>
        <row r="66">
          <cell r="AW66">
            <v>56</v>
          </cell>
          <cell r="AX66">
            <v>0</v>
          </cell>
          <cell r="AY66">
            <v>50</v>
          </cell>
          <cell r="AZ66">
            <v>100</v>
          </cell>
          <cell r="BA66">
            <v>75</v>
          </cell>
          <cell r="BB66">
            <v>25</v>
          </cell>
          <cell r="BC66">
            <v>83.3</v>
          </cell>
          <cell r="BD66">
            <v>66.600000000000009</v>
          </cell>
          <cell r="BE66">
            <v>50</v>
          </cell>
          <cell r="BF66">
            <v>33.300000000000004</v>
          </cell>
          <cell r="BG66">
            <v>100</v>
          </cell>
          <cell r="BH66">
            <v>16.600000000000001</v>
          </cell>
          <cell r="BI66">
            <v>0</v>
          </cell>
          <cell r="BJ66">
            <v>11.1</v>
          </cell>
          <cell r="BK66">
            <v>55.500000000000007</v>
          </cell>
          <cell r="BL66">
            <v>22.2</v>
          </cell>
          <cell r="BM66">
            <v>33.300000000000004</v>
          </cell>
          <cell r="BN66">
            <v>77.7</v>
          </cell>
          <cell r="BO66">
            <v>44.4</v>
          </cell>
          <cell r="BP66">
            <v>100</v>
          </cell>
          <cell r="BQ66">
            <v>0</v>
          </cell>
          <cell r="BR66">
            <v>66.600000000000009</v>
          </cell>
          <cell r="BS66">
            <v>88.8</v>
          </cell>
          <cell r="BT66">
            <v>100</v>
          </cell>
          <cell r="BU66">
            <v>62.5</v>
          </cell>
          <cell r="BV66">
            <v>75</v>
          </cell>
          <cell r="BW66">
            <v>50</v>
          </cell>
          <cell r="BX66">
            <v>0</v>
          </cell>
          <cell r="BY66">
            <v>87.5</v>
          </cell>
          <cell r="BZ66">
            <v>0</v>
          </cell>
          <cell r="CA66">
            <v>0</v>
          </cell>
          <cell r="CB66">
            <v>0</v>
          </cell>
          <cell r="CC66">
            <v>84.6</v>
          </cell>
          <cell r="CD66">
            <v>38.4</v>
          </cell>
          <cell r="CE66">
            <v>46.1</v>
          </cell>
          <cell r="CF66">
            <v>76.900000000000006</v>
          </cell>
          <cell r="CG66">
            <v>0</v>
          </cell>
          <cell r="CH66">
            <v>92.300000000000011</v>
          </cell>
          <cell r="CI66">
            <v>0</v>
          </cell>
          <cell r="CJ66">
            <v>69.199999999999989</v>
          </cell>
          <cell r="CK66">
            <v>61.5</v>
          </cell>
          <cell r="CL66">
            <v>53.800000000000004</v>
          </cell>
          <cell r="CM66">
            <v>100</v>
          </cell>
          <cell r="CN66">
            <v>0</v>
          </cell>
          <cell r="CO66">
            <v>0</v>
          </cell>
          <cell r="CP66">
            <v>0</v>
          </cell>
          <cell r="CQ66">
            <v>56</v>
          </cell>
          <cell r="CR66">
            <v>52.2</v>
          </cell>
          <cell r="CS66">
            <v>59</v>
          </cell>
          <cell r="CT66">
            <v>65.900000000000006</v>
          </cell>
          <cell r="CU66">
            <v>61.3</v>
          </cell>
          <cell r="CV66">
            <v>56.8</v>
          </cell>
          <cell r="CW66">
            <v>90.9</v>
          </cell>
          <cell r="CX66">
            <v>88.6</v>
          </cell>
          <cell r="CY66">
            <v>77.2</v>
          </cell>
          <cell r="CZ66">
            <v>75</v>
          </cell>
          <cell r="DA66">
            <v>95.399999999999991</v>
          </cell>
          <cell r="DB66">
            <v>70.399999999999991</v>
          </cell>
          <cell r="DC66">
            <v>22.7</v>
          </cell>
          <cell r="DD66">
            <v>34</v>
          </cell>
          <cell r="DE66">
            <v>84</v>
          </cell>
          <cell r="DF66">
            <v>40.9</v>
          </cell>
          <cell r="DG66">
            <v>79.5</v>
          </cell>
          <cell r="DH66">
            <v>93.100000000000009</v>
          </cell>
          <cell r="DI66">
            <v>81.8</v>
          </cell>
          <cell r="DJ66">
            <v>100</v>
          </cell>
          <cell r="DK66">
            <v>0</v>
          </cell>
          <cell r="DL66">
            <v>86.3</v>
          </cell>
          <cell r="DM66">
            <v>97.7</v>
          </cell>
          <cell r="DN66">
            <v>63.6</v>
          </cell>
          <cell r="DO66">
            <v>36.299999999999997</v>
          </cell>
          <cell r="DP66">
            <v>45.4</v>
          </cell>
          <cell r="DQ66">
            <v>25</v>
          </cell>
          <cell r="DR66">
            <v>0</v>
          </cell>
          <cell r="DS66">
            <v>47.699999999999996</v>
          </cell>
          <cell r="DT66">
            <v>0</v>
          </cell>
          <cell r="DU66">
            <v>0</v>
          </cell>
          <cell r="DV66">
            <v>0</v>
          </cell>
          <cell r="DW66">
            <v>54.500000000000007</v>
          </cell>
          <cell r="DX66">
            <v>27.200000000000003</v>
          </cell>
          <cell r="DY66">
            <v>29.5</v>
          </cell>
          <cell r="DZ66">
            <v>50</v>
          </cell>
          <cell r="EA66">
            <v>0</v>
          </cell>
          <cell r="EB66">
            <v>68.100000000000009</v>
          </cell>
          <cell r="EC66">
            <v>0</v>
          </cell>
          <cell r="ED66">
            <v>43.1</v>
          </cell>
          <cell r="EE66">
            <v>38.6</v>
          </cell>
          <cell r="EF66">
            <v>31.8</v>
          </cell>
          <cell r="EG66">
            <v>72.7</v>
          </cell>
          <cell r="EH66">
            <v>0</v>
          </cell>
          <cell r="EI66">
            <v>0</v>
          </cell>
          <cell r="EJ66">
            <v>0</v>
          </cell>
          <cell r="EL66">
            <v>56</v>
          </cell>
          <cell r="EM66">
            <v>0.27602993538255938</v>
          </cell>
          <cell r="EN66">
            <v>0.47943242924357676</v>
          </cell>
          <cell r="EO66">
            <v>0.4853438508156005</v>
          </cell>
          <cell r="EP66">
            <v>9.4502353681847853E-2</v>
          </cell>
          <cell r="EQ66">
            <v>0.12604258300401297</v>
          </cell>
          <cell r="ER66">
            <v>0.27121627855481445</v>
          </cell>
        </row>
        <row r="67">
          <cell r="AW67">
            <v>57</v>
          </cell>
          <cell r="AX67">
            <v>0</v>
          </cell>
          <cell r="AY67">
            <v>100</v>
          </cell>
          <cell r="AZ67">
            <v>25</v>
          </cell>
          <cell r="BA67">
            <v>50</v>
          </cell>
          <cell r="BB67">
            <v>75</v>
          </cell>
          <cell r="BC67">
            <v>100</v>
          </cell>
          <cell r="BD67">
            <v>83.3</v>
          </cell>
          <cell r="BE67">
            <v>16.600000000000001</v>
          </cell>
          <cell r="BF67">
            <v>66.600000000000009</v>
          </cell>
          <cell r="BG67">
            <v>33.300000000000004</v>
          </cell>
          <cell r="BH67">
            <v>50</v>
          </cell>
          <cell r="BI67">
            <v>0</v>
          </cell>
          <cell r="BJ67">
            <v>11.1</v>
          </cell>
          <cell r="BK67">
            <v>44.4</v>
          </cell>
          <cell r="BL67">
            <v>22.2</v>
          </cell>
          <cell r="BM67">
            <v>33.300000000000004</v>
          </cell>
          <cell r="BN67">
            <v>55.500000000000007</v>
          </cell>
          <cell r="BO67">
            <v>66.600000000000009</v>
          </cell>
          <cell r="BP67">
            <v>100</v>
          </cell>
          <cell r="BQ67">
            <v>0</v>
          </cell>
          <cell r="BR67">
            <v>77.7</v>
          </cell>
          <cell r="BS67">
            <v>88.8</v>
          </cell>
          <cell r="BT67">
            <v>100</v>
          </cell>
          <cell r="BU67">
            <v>62.5</v>
          </cell>
          <cell r="BV67">
            <v>75</v>
          </cell>
          <cell r="BW67">
            <v>50</v>
          </cell>
          <cell r="BX67">
            <v>0</v>
          </cell>
          <cell r="BY67">
            <v>87.5</v>
          </cell>
          <cell r="BZ67">
            <v>0</v>
          </cell>
          <cell r="CA67">
            <v>0</v>
          </cell>
          <cell r="CB67">
            <v>0</v>
          </cell>
          <cell r="CC67">
            <v>84.6</v>
          </cell>
          <cell r="CD67">
            <v>46.1</v>
          </cell>
          <cell r="CE67">
            <v>38.4</v>
          </cell>
          <cell r="CF67">
            <v>76.900000000000006</v>
          </cell>
          <cell r="CG67">
            <v>0</v>
          </cell>
          <cell r="CH67">
            <v>92.300000000000011</v>
          </cell>
          <cell r="CI67">
            <v>0</v>
          </cell>
          <cell r="CJ67">
            <v>69.199999999999989</v>
          </cell>
          <cell r="CK67">
            <v>61.5</v>
          </cell>
          <cell r="CL67">
            <v>53.800000000000004</v>
          </cell>
          <cell r="CM67">
            <v>100</v>
          </cell>
          <cell r="CN67">
            <v>0</v>
          </cell>
          <cell r="CO67">
            <v>0</v>
          </cell>
          <cell r="CP67">
            <v>0</v>
          </cell>
          <cell r="CQ67">
            <v>57</v>
          </cell>
          <cell r="CR67">
            <v>47.699999999999996</v>
          </cell>
          <cell r="CS67">
            <v>65.900000000000006</v>
          </cell>
          <cell r="CT67">
            <v>52.2</v>
          </cell>
          <cell r="CU67">
            <v>54.500000000000007</v>
          </cell>
          <cell r="CV67">
            <v>56.8</v>
          </cell>
          <cell r="CW67">
            <v>93.100000000000009</v>
          </cell>
          <cell r="CX67">
            <v>86.3</v>
          </cell>
          <cell r="CY67">
            <v>40.9</v>
          </cell>
          <cell r="CZ67">
            <v>81.8</v>
          </cell>
          <cell r="DA67">
            <v>72.7</v>
          </cell>
          <cell r="DB67">
            <v>77.2</v>
          </cell>
          <cell r="DC67">
            <v>0</v>
          </cell>
          <cell r="DD67">
            <v>34</v>
          </cell>
          <cell r="DE67">
            <v>84</v>
          </cell>
          <cell r="DF67">
            <v>43.1</v>
          </cell>
          <cell r="DG67">
            <v>70.399999999999991</v>
          </cell>
          <cell r="DH67">
            <v>88.6</v>
          </cell>
          <cell r="DI67">
            <v>90.9</v>
          </cell>
          <cell r="DJ67">
            <v>100</v>
          </cell>
          <cell r="DK67">
            <v>0</v>
          </cell>
          <cell r="DL67">
            <v>95.399999999999991</v>
          </cell>
          <cell r="DM67">
            <v>97.7</v>
          </cell>
          <cell r="DN67">
            <v>63.6</v>
          </cell>
          <cell r="DO67">
            <v>36.299999999999997</v>
          </cell>
          <cell r="DP67">
            <v>50</v>
          </cell>
          <cell r="DQ67">
            <v>25</v>
          </cell>
          <cell r="DR67">
            <v>0</v>
          </cell>
          <cell r="DS67">
            <v>61.3</v>
          </cell>
          <cell r="DT67">
            <v>0</v>
          </cell>
          <cell r="DU67">
            <v>0</v>
          </cell>
          <cell r="DV67">
            <v>0</v>
          </cell>
          <cell r="DW67">
            <v>68.100000000000009</v>
          </cell>
          <cell r="DX67">
            <v>29.5</v>
          </cell>
          <cell r="DY67">
            <v>27.200000000000003</v>
          </cell>
          <cell r="DZ67">
            <v>59</v>
          </cell>
          <cell r="EA67">
            <v>0</v>
          </cell>
          <cell r="EB67">
            <v>75</v>
          </cell>
          <cell r="EC67">
            <v>0</v>
          </cell>
          <cell r="ED67">
            <v>45.4</v>
          </cell>
          <cell r="EE67">
            <v>38.6</v>
          </cell>
          <cell r="EF67">
            <v>31.8</v>
          </cell>
          <cell r="EG67">
            <v>79.5</v>
          </cell>
          <cell r="EH67">
            <v>0</v>
          </cell>
          <cell r="EI67">
            <v>0</v>
          </cell>
          <cell r="EJ67">
            <v>0</v>
          </cell>
          <cell r="EL67">
            <v>57</v>
          </cell>
          <cell r="EM67">
            <v>0.19268115896513544</v>
          </cell>
          <cell r="EN67">
            <v>0.30750560510642611</v>
          </cell>
          <cell r="EO67">
            <v>0.41434107662119574</v>
          </cell>
          <cell r="EP67">
            <v>7.9335138851290343E-2</v>
          </cell>
          <cell r="EQ67">
            <v>0.11161047118489274</v>
          </cell>
          <cell r="ER67">
            <v>0.21190930317850512</v>
          </cell>
        </row>
        <row r="68">
          <cell r="AW68">
            <v>58</v>
          </cell>
          <cell r="AX68">
            <v>100</v>
          </cell>
          <cell r="AY68">
            <v>0</v>
          </cell>
          <cell r="AZ68">
            <v>75</v>
          </cell>
          <cell r="BA68">
            <v>25</v>
          </cell>
          <cell r="BB68">
            <v>50</v>
          </cell>
          <cell r="BC68">
            <v>83.3</v>
          </cell>
          <cell r="BD68">
            <v>100</v>
          </cell>
          <cell r="BE68">
            <v>0</v>
          </cell>
          <cell r="BF68">
            <v>66.600000000000009</v>
          </cell>
          <cell r="BG68">
            <v>16.600000000000001</v>
          </cell>
          <cell r="BH68">
            <v>33.300000000000004</v>
          </cell>
          <cell r="BI68">
            <v>50</v>
          </cell>
          <cell r="BJ68">
            <v>33.300000000000004</v>
          </cell>
          <cell r="BK68">
            <v>88.8</v>
          </cell>
          <cell r="BL68">
            <v>66.600000000000009</v>
          </cell>
          <cell r="BM68">
            <v>22.2</v>
          </cell>
          <cell r="BN68">
            <v>100</v>
          </cell>
          <cell r="BO68">
            <v>44.4</v>
          </cell>
          <cell r="BP68">
            <v>55.500000000000007</v>
          </cell>
          <cell r="BQ68">
            <v>0</v>
          </cell>
          <cell r="BR68">
            <v>0</v>
          </cell>
          <cell r="BS68">
            <v>77.7</v>
          </cell>
          <cell r="BT68">
            <v>100</v>
          </cell>
          <cell r="BU68">
            <v>87.5</v>
          </cell>
          <cell r="BV68">
            <v>75</v>
          </cell>
          <cell r="BW68">
            <v>0</v>
          </cell>
          <cell r="BX68">
            <v>0</v>
          </cell>
          <cell r="BY68">
            <v>0</v>
          </cell>
          <cell r="BZ68">
            <v>0</v>
          </cell>
          <cell r="CA68">
            <v>0</v>
          </cell>
          <cell r="CB68">
            <v>0</v>
          </cell>
          <cell r="CC68">
            <v>84.6</v>
          </cell>
          <cell r="CD68">
            <v>0</v>
          </cell>
          <cell r="CE68">
            <v>53.800000000000004</v>
          </cell>
          <cell r="CF68">
            <v>69.199999999999989</v>
          </cell>
          <cell r="CG68">
            <v>0</v>
          </cell>
          <cell r="CH68">
            <v>100</v>
          </cell>
          <cell r="CI68">
            <v>0</v>
          </cell>
          <cell r="CJ68">
            <v>76.900000000000006</v>
          </cell>
          <cell r="CK68">
            <v>92.300000000000011</v>
          </cell>
          <cell r="CL68">
            <v>0</v>
          </cell>
          <cell r="CM68">
            <v>61.5</v>
          </cell>
          <cell r="CN68">
            <v>0</v>
          </cell>
          <cell r="CO68">
            <v>0</v>
          </cell>
          <cell r="CP68">
            <v>0</v>
          </cell>
          <cell r="CQ68">
            <v>58</v>
          </cell>
          <cell r="CR68">
            <v>70.399999999999991</v>
          </cell>
          <cell r="CS68">
            <v>40.9</v>
          </cell>
          <cell r="CT68">
            <v>61.3</v>
          </cell>
          <cell r="CU68">
            <v>43.1</v>
          </cell>
          <cell r="CV68">
            <v>52.2</v>
          </cell>
          <cell r="CW68">
            <v>86.3</v>
          </cell>
          <cell r="CX68">
            <v>90.9</v>
          </cell>
          <cell r="CY68">
            <v>45.4</v>
          </cell>
          <cell r="CZ68">
            <v>77.2</v>
          </cell>
          <cell r="DA68">
            <v>59</v>
          </cell>
          <cell r="DB68">
            <v>68.100000000000009</v>
          </cell>
          <cell r="DC68">
            <v>75</v>
          </cell>
          <cell r="DD68">
            <v>38.6</v>
          </cell>
          <cell r="DE68">
            <v>97.7</v>
          </cell>
          <cell r="DF68">
            <v>79.5</v>
          </cell>
          <cell r="DG68">
            <v>36.299999999999997</v>
          </cell>
          <cell r="DH68">
            <v>100</v>
          </cell>
          <cell r="DI68">
            <v>50</v>
          </cell>
          <cell r="DJ68">
            <v>72.7</v>
          </cell>
          <cell r="DK68">
            <v>0</v>
          </cell>
          <cell r="DL68">
            <v>0</v>
          </cell>
          <cell r="DM68">
            <v>88.6</v>
          </cell>
          <cell r="DN68">
            <v>95.399999999999991</v>
          </cell>
          <cell r="DO68">
            <v>84</v>
          </cell>
          <cell r="DP68">
            <v>56.8</v>
          </cell>
          <cell r="DQ68">
            <v>0</v>
          </cell>
          <cell r="DR68">
            <v>0</v>
          </cell>
          <cell r="DS68">
            <v>0</v>
          </cell>
          <cell r="DT68">
            <v>0</v>
          </cell>
          <cell r="DU68">
            <v>0</v>
          </cell>
          <cell r="DV68">
            <v>0</v>
          </cell>
          <cell r="DW68">
            <v>65.900000000000006</v>
          </cell>
          <cell r="DX68">
            <v>0</v>
          </cell>
          <cell r="DY68">
            <v>34</v>
          </cell>
          <cell r="DZ68">
            <v>54.500000000000007</v>
          </cell>
          <cell r="EA68">
            <v>0</v>
          </cell>
          <cell r="EB68">
            <v>93.100000000000009</v>
          </cell>
          <cell r="EC68">
            <v>0</v>
          </cell>
          <cell r="ED68">
            <v>63.6</v>
          </cell>
          <cell r="EE68">
            <v>81.8</v>
          </cell>
          <cell r="EF68">
            <v>0</v>
          </cell>
          <cell r="EG68">
            <v>47.699999999999996</v>
          </cell>
          <cell r="EH68">
            <v>0</v>
          </cell>
          <cell r="EI68">
            <v>0</v>
          </cell>
          <cell r="EJ68">
            <v>0</v>
          </cell>
          <cell r="EL68">
            <v>58</v>
          </cell>
          <cell r="EM68">
            <v>1.2113332317379131E-2</v>
          </cell>
          <cell r="EN68">
            <v>2.5031354854673612E-2</v>
          </cell>
          <cell r="EO68">
            <v>3.7148394861232434E-2</v>
          </cell>
          <cell r="EP68">
            <v>1.3462426202213221E-2</v>
          </cell>
          <cell r="EQ68">
            <v>1.0885641285585357E-2</v>
          </cell>
          <cell r="ER68">
            <v>1.9574020177778869E-2</v>
          </cell>
        </row>
        <row r="69">
          <cell r="AW69">
            <v>59</v>
          </cell>
          <cell r="AX69">
            <v>100</v>
          </cell>
          <cell r="AY69">
            <v>0</v>
          </cell>
          <cell r="AZ69">
            <v>0</v>
          </cell>
          <cell r="BA69">
            <v>75</v>
          </cell>
          <cell r="BB69">
            <v>50</v>
          </cell>
          <cell r="BC69">
            <v>0</v>
          </cell>
          <cell r="BD69">
            <v>100</v>
          </cell>
          <cell r="BE69">
            <v>83.3</v>
          </cell>
          <cell r="BF69">
            <v>0</v>
          </cell>
          <cell r="BG69">
            <v>0</v>
          </cell>
          <cell r="BH69">
            <v>0</v>
          </cell>
          <cell r="BI69">
            <v>0</v>
          </cell>
          <cell r="BJ69">
            <v>88.8</v>
          </cell>
          <cell r="BK69">
            <v>100</v>
          </cell>
          <cell r="BL69">
            <v>77.7</v>
          </cell>
          <cell r="BM69">
            <v>0</v>
          </cell>
          <cell r="BN69">
            <v>0</v>
          </cell>
          <cell r="BO69">
            <v>0</v>
          </cell>
          <cell r="BP69">
            <v>0</v>
          </cell>
          <cell r="BQ69">
            <v>0</v>
          </cell>
          <cell r="BR69">
            <v>0</v>
          </cell>
          <cell r="BS69">
            <v>0</v>
          </cell>
          <cell r="BT69">
            <v>100</v>
          </cell>
          <cell r="BU69">
            <v>0</v>
          </cell>
          <cell r="BV69">
            <v>0</v>
          </cell>
          <cell r="BW69">
            <v>0</v>
          </cell>
          <cell r="BX69">
            <v>0</v>
          </cell>
          <cell r="BY69">
            <v>0</v>
          </cell>
          <cell r="BZ69">
            <v>0</v>
          </cell>
          <cell r="CA69">
            <v>0</v>
          </cell>
          <cell r="CB69">
            <v>0</v>
          </cell>
          <cell r="CC69">
            <v>0</v>
          </cell>
          <cell r="CD69">
            <v>0</v>
          </cell>
          <cell r="CE69">
            <v>100</v>
          </cell>
          <cell r="CF69">
            <v>0</v>
          </cell>
          <cell r="CG69">
            <v>0</v>
          </cell>
          <cell r="CH69">
            <v>0</v>
          </cell>
          <cell r="CI69">
            <v>0</v>
          </cell>
          <cell r="CJ69">
            <v>0</v>
          </cell>
          <cell r="CK69">
            <v>0</v>
          </cell>
          <cell r="CL69">
            <v>0</v>
          </cell>
          <cell r="CM69">
            <v>0</v>
          </cell>
          <cell r="CN69">
            <v>0</v>
          </cell>
          <cell r="CO69">
            <v>0</v>
          </cell>
          <cell r="CP69">
            <v>0</v>
          </cell>
          <cell r="CQ69">
            <v>59</v>
          </cell>
          <cell r="CR69">
            <v>95.399999999999991</v>
          </cell>
          <cell r="CS69">
            <v>0</v>
          </cell>
          <cell r="CT69">
            <v>0</v>
          </cell>
          <cell r="CU69">
            <v>90.9</v>
          </cell>
          <cell r="CV69">
            <v>84</v>
          </cell>
          <cell r="CW69">
            <v>0</v>
          </cell>
          <cell r="CX69">
            <v>88.6</v>
          </cell>
          <cell r="CY69">
            <v>79.5</v>
          </cell>
          <cell r="CZ69">
            <v>0</v>
          </cell>
          <cell r="DA69">
            <v>0</v>
          </cell>
          <cell r="DB69">
            <v>0</v>
          </cell>
          <cell r="DC69">
            <v>0</v>
          </cell>
          <cell r="DD69">
            <v>93.100000000000009</v>
          </cell>
          <cell r="DE69">
            <v>97.7</v>
          </cell>
          <cell r="DF69">
            <v>81.8</v>
          </cell>
          <cell r="DG69">
            <v>0</v>
          </cell>
          <cell r="DH69">
            <v>0</v>
          </cell>
          <cell r="DI69">
            <v>0</v>
          </cell>
          <cell r="DJ69">
            <v>0</v>
          </cell>
          <cell r="DK69">
            <v>0</v>
          </cell>
          <cell r="DL69">
            <v>0</v>
          </cell>
          <cell r="DM69">
            <v>0</v>
          </cell>
          <cell r="DN69">
            <v>100</v>
          </cell>
          <cell r="DO69">
            <v>0</v>
          </cell>
          <cell r="DP69">
            <v>0</v>
          </cell>
          <cell r="DQ69">
            <v>0</v>
          </cell>
          <cell r="DR69">
            <v>0</v>
          </cell>
          <cell r="DS69">
            <v>0</v>
          </cell>
          <cell r="DT69">
            <v>0</v>
          </cell>
          <cell r="DU69">
            <v>0</v>
          </cell>
          <cell r="DV69">
            <v>0</v>
          </cell>
          <cell r="DW69">
            <v>0</v>
          </cell>
          <cell r="DX69">
            <v>0</v>
          </cell>
          <cell r="DY69">
            <v>86.3</v>
          </cell>
          <cell r="DZ69">
            <v>0</v>
          </cell>
          <cell r="EA69">
            <v>0</v>
          </cell>
          <cell r="EB69">
            <v>0</v>
          </cell>
          <cell r="EC69">
            <v>0</v>
          </cell>
          <cell r="ED69">
            <v>0</v>
          </cell>
          <cell r="EE69">
            <v>0</v>
          </cell>
          <cell r="EF69">
            <v>0</v>
          </cell>
          <cell r="EG69">
            <v>0</v>
          </cell>
          <cell r="EH69">
            <v>0</v>
          </cell>
          <cell r="EI69">
            <v>0</v>
          </cell>
          <cell r="EJ69">
            <v>0</v>
          </cell>
          <cell r="EL69">
            <v>59</v>
          </cell>
          <cell r="EM69">
            <v>1.6895718460329984E-3</v>
          </cell>
          <cell r="EN69">
            <v>1.4861908899121276E-4</v>
          </cell>
          <cell r="EO69">
            <v>1.0777290346840097E-3</v>
          </cell>
          <cell r="EP69">
            <v>1.1745624421444459E-3</v>
          </cell>
          <cell r="EQ69">
            <v>4.9212790878790757E-5</v>
          </cell>
          <cell r="ER69">
            <v>7.0056720558992576E-4</v>
          </cell>
        </row>
        <row r="70">
          <cell r="AW70">
            <v>60</v>
          </cell>
          <cell r="AX70">
            <v>75</v>
          </cell>
          <cell r="AY70">
            <v>0</v>
          </cell>
          <cell r="AZ70">
            <v>100</v>
          </cell>
          <cell r="BA70">
            <v>25</v>
          </cell>
          <cell r="BB70">
            <v>50</v>
          </cell>
          <cell r="BC70">
            <v>83.3</v>
          </cell>
          <cell r="BD70">
            <v>100</v>
          </cell>
          <cell r="BE70">
            <v>0</v>
          </cell>
          <cell r="BF70">
            <v>66.600000000000009</v>
          </cell>
          <cell r="BG70">
            <v>16.600000000000001</v>
          </cell>
          <cell r="BH70">
            <v>33.300000000000004</v>
          </cell>
          <cell r="BI70">
            <v>50</v>
          </cell>
          <cell r="BJ70">
            <v>22.2</v>
          </cell>
          <cell r="BK70">
            <v>88.8</v>
          </cell>
          <cell r="BL70">
            <v>66.600000000000009</v>
          </cell>
          <cell r="BM70">
            <v>33.300000000000004</v>
          </cell>
          <cell r="BN70">
            <v>100</v>
          </cell>
          <cell r="BO70">
            <v>44.4</v>
          </cell>
          <cell r="BP70">
            <v>55.500000000000007</v>
          </cell>
          <cell r="BQ70">
            <v>0</v>
          </cell>
          <cell r="BR70">
            <v>0</v>
          </cell>
          <cell r="BS70">
            <v>77.7</v>
          </cell>
          <cell r="BT70">
            <v>100</v>
          </cell>
          <cell r="BU70">
            <v>87.5</v>
          </cell>
          <cell r="BV70">
            <v>75</v>
          </cell>
          <cell r="BW70">
            <v>0</v>
          </cell>
          <cell r="BX70">
            <v>0</v>
          </cell>
          <cell r="BY70">
            <v>0</v>
          </cell>
          <cell r="BZ70">
            <v>0</v>
          </cell>
          <cell r="CA70">
            <v>0</v>
          </cell>
          <cell r="CB70">
            <v>0</v>
          </cell>
          <cell r="CC70">
            <v>84.6</v>
          </cell>
          <cell r="CD70">
            <v>0</v>
          </cell>
          <cell r="CE70">
            <v>0</v>
          </cell>
          <cell r="CF70">
            <v>69.199999999999989</v>
          </cell>
          <cell r="CG70">
            <v>0</v>
          </cell>
          <cell r="CH70">
            <v>100</v>
          </cell>
          <cell r="CI70">
            <v>0</v>
          </cell>
          <cell r="CJ70">
            <v>76.900000000000006</v>
          </cell>
          <cell r="CK70">
            <v>92.300000000000011</v>
          </cell>
          <cell r="CL70">
            <v>0</v>
          </cell>
          <cell r="CM70">
            <v>61.5</v>
          </cell>
          <cell r="CN70">
            <v>0</v>
          </cell>
          <cell r="CO70">
            <v>0</v>
          </cell>
          <cell r="CP70">
            <v>0</v>
          </cell>
          <cell r="CQ70">
            <v>60</v>
          </cell>
          <cell r="CR70">
            <v>61.3</v>
          </cell>
          <cell r="CS70">
            <v>40.9</v>
          </cell>
          <cell r="CT70">
            <v>63.6</v>
          </cell>
          <cell r="CU70">
            <v>43.1</v>
          </cell>
          <cell r="CV70">
            <v>50</v>
          </cell>
          <cell r="CW70">
            <v>86.3</v>
          </cell>
          <cell r="CX70">
            <v>88.6</v>
          </cell>
          <cell r="CY70">
            <v>45.4</v>
          </cell>
          <cell r="CZ70">
            <v>77.2</v>
          </cell>
          <cell r="DA70">
            <v>59</v>
          </cell>
          <cell r="DB70">
            <v>70.399999999999991</v>
          </cell>
          <cell r="DC70">
            <v>75</v>
          </cell>
          <cell r="DD70">
            <v>36.299999999999997</v>
          </cell>
          <cell r="DE70">
            <v>97.7</v>
          </cell>
          <cell r="DF70">
            <v>79.5</v>
          </cell>
          <cell r="DG70">
            <v>38.6</v>
          </cell>
          <cell r="DH70">
            <v>100</v>
          </cell>
          <cell r="DI70">
            <v>52.2</v>
          </cell>
          <cell r="DJ70">
            <v>72.7</v>
          </cell>
          <cell r="DK70">
            <v>0</v>
          </cell>
          <cell r="DL70">
            <v>0</v>
          </cell>
          <cell r="DM70">
            <v>90.9</v>
          </cell>
          <cell r="DN70">
            <v>95.399999999999991</v>
          </cell>
          <cell r="DO70">
            <v>84</v>
          </cell>
          <cell r="DP70">
            <v>56.8</v>
          </cell>
          <cell r="DQ70">
            <v>0</v>
          </cell>
          <cell r="DR70">
            <v>0</v>
          </cell>
          <cell r="DS70">
            <v>0</v>
          </cell>
          <cell r="DT70">
            <v>0</v>
          </cell>
          <cell r="DU70">
            <v>0</v>
          </cell>
          <cell r="DV70">
            <v>0</v>
          </cell>
          <cell r="DW70">
            <v>68.100000000000009</v>
          </cell>
          <cell r="DX70">
            <v>0</v>
          </cell>
          <cell r="DY70">
            <v>0</v>
          </cell>
          <cell r="DZ70">
            <v>54.500000000000007</v>
          </cell>
          <cell r="EA70">
            <v>0</v>
          </cell>
          <cell r="EB70">
            <v>93.100000000000009</v>
          </cell>
          <cell r="EC70">
            <v>0</v>
          </cell>
          <cell r="ED70">
            <v>65.900000000000006</v>
          </cell>
          <cell r="EE70">
            <v>81.8</v>
          </cell>
          <cell r="EF70">
            <v>0</v>
          </cell>
          <cell r="EG70">
            <v>47.699999999999996</v>
          </cell>
          <cell r="EH70">
            <v>0</v>
          </cell>
          <cell r="EI70">
            <v>0</v>
          </cell>
          <cell r="EJ70">
            <v>0</v>
          </cell>
          <cell r="EL70">
            <v>60</v>
          </cell>
          <cell r="EM70">
            <v>1.0423760471346133E-2</v>
          </cell>
          <cell r="EN70">
            <v>2.4882735765682396E-2</v>
          </cell>
          <cell r="EO70">
            <v>3.6070665826548422E-2</v>
          </cell>
          <cell r="EP70">
            <v>1.2287863760068775E-2</v>
          </cell>
          <cell r="EQ70">
            <v>1.0836428494706568E-2</v>
          </cell>
          <cell r="ER70">
            <v>1.8873452972188946E-2</v>
          </cell>
        </row>
        <row r="71">
          <cell r="AW71">
            <v>61</v>
          </cell>
          <cell r="AX71">
            <v>0</v>
          </cell>
          <cell r="AY71">
            <v>25</v>
          </cell>
          <cell r="AZ71">
            <v>100</v>
          </cell>
          <cell r="BA71">
            <v>75</v>
          </cell>
          <cell r="BB71">
            <v>50</v>
          </cell>
          <cell r="BC71">
            <v>50</v>
          </cell>
          <cell r="BD71">
            <v>66.600000000000009</v>
          </cell>
          <cell r="BE71">
            <v>83.3</v>
          </cell>
          <cell r="BF71">
            <v>16.600000000000001</v>
          </cell>
          <cell r="BG71">
            <v>100</v>
          </cell>
          <cell r="BH71">
            <v>33.300000000000004</v>
          </cell>
          <cell r="BI71">
            <v>0</v>
          </cell>
          <cell r="BJ71">
            <v>66.600000000000009</v>
          </cell>
          <cell r="BK71">
            <v>88.8</v>
          </cell>
          <cell r="BL71">
            <v>0</v>
          </cell>
          <cell r="BM71">
            <v>100</v>
          </cell>
          <cell r="BN71">
            <v>77.7</v>
          </cell>
          <cell r="BO71">
            <v>0</v>
          </cell>
          <cell r="BP71">
            <v>0</v>
          </cell>
          <cell r="BQ71">
            <v>0</v>
          </cell>
          <cell r="BR71">
            <v>0</v>
          </cell>
          <cell r="BS71">
            <v>0</v>
          </cell>
          <cell r="BT71">
            <v>100</v>
          </cell>
          <cell r="BU71">
            <v>0</v>
          </cell>
          <cell r="BV71">
            <v>0</v>
          </cell>
          <cell r="BW71">
            <v>0</v>
          </cell>
          <cell r="BX71">
            <v>0</v>
          </cell>
          <cell r="BY71">
            <v>0</v>
          </cell>
          <cell r="BZ71">
            <v>0</v>
          </cell>
          <cell r="CA71">
            <v>0</v>
          </cell>
          <cell r="CB71">
            <v>0</v>
          </cell>
          <cell r="CC71">
            <v>0</v>
          </cell>
          <cell r="CD71">
            <v>0</v>
          </cell>
          <cell r="CE71">
            <v>84.6</v>
          </cell>
          <cell r="CF71">
            <v>0</v>
          </cell>
          <cell r="CG71">
            <v>0</v>
          </cell>
          <cell r="CH71">
            <v>0</v>
          </cell>
          <cell r="CI71">
            <v>0</v>
          </cell>
          <cell r="CJ71">
            <v>76.900000000000006</v>
          </cell>
          <cell r="CK71">
            <v>92.300000000000011</v>
          </cell>
          <cell r="CL71">
            <v>0</v>
          </cell>
          <cell r="CM71">
            <v>100</v>
          </cell>
          <cell r="CN71">
            <v>0</v>
          </cell>
          <cell r="CO71">
            <v>0</v>
          </cell>
          <cell r="CP71">
            <v>0</v>
          </cell>
          <cell r="CQ71">
            <v>61</v>
          </cell>
          <cell r="CR71">
            <v>75</v>
          </cell>
          <cell r="CS71">
            <v>79.5</v>
          </cell>
          <cell r="CT71">
            <v>93.100000000000009</v>
          </cell>
          <cell r="CU71">
            <v>90.9</v>
          </cell>
          <cell r="CV71">
            <v>81.8</v>
          </cell>
          <cell r="CW71">
            <v>86.3</v>
          </cell>
          <cell r="CX71">
            <v>88.6</v>
          </cell>
          <cell r="CY71">
            <v>97.7</v>
          </cell>
          <cell r="CZ71">
            <v>63.6</v>
          </cell>
          <cell r="DA71">
            <v>100</v>
          </cell>
          <cell r="DB71">
            <v>84</v>
          </cell>
          <cell r="DC71">
            <v>0</v>
          </cell>
          <cell r="DD71">
            <v>65.900000000000006</v>
          </cell>
          <cell r="DE71">
            <v>72.7</v>
          </cell>
          <cell r="DF71">
            <v>0</v>
          </cell>
          <cell r="DG71">
            <v>95.399999999999991</v>
          </cell>
          <cell r="DH71">
            <v>68.100000000000009</v>
          </cell>
          <cell r="DI71">
            <v>0</v>
          </cell>
          <cell r="DJ71">
            <v>0</v>
          </cell>
          <cell r="DK71">
            <v>0</v>
          </cell>
          <cell r="DL71">
            <v>0</v>
          </cell>
          <cell r="DM71">
            <v>0</v>
          </cell>
          <cell r="DN71">
            <v>70.399999999999991</v>
          </cell>
          <cell r="DO71">
            <v>0</v>
          </cell>
          <cell r="DP71">
            <v>0</v>
          </cell>
          <cell r="DQ71">
            <v>0</v>
          </cell>
          <cell r="DR71">
            <v>0</v>
          </cell>
          <cell r="DS71">
            <v>0</v>
          </cell>
          <cell r="DT71">
            <v>0</v>
          </cell>
          <cell r="DU71">
            <v>0</v>
          </cell>
          <cell r="DV71">
            <v>0</v>
          </cell>
          <cell r="DW71">
            <v>0</v>
          </cell>
          <cell r="DX71">
            <v>0</v>
          </cell>
          <cell r="DY71">
            <v>59</v>
          </cell>
          <cell r="DZ71">
            <v>0</v>
          </cell>
          <cell r="EA71">
            <v>0</v>
          </cell>
          <cell r="EB71">
            <v>0</v>
          </cell>
          <cell r="EC71">
            <v>0</v>
          </cell>
          <cell r="ED71">
            <v>56.8</v>
          </cell>
          <cell r="EE71">
            <v>61.3</v>
          </cell>
          <cell r="EF71">
            <v>0</v>
          </cell>
          <cell r="EG71">
            <v>77.2</v>
          </cell>
          <cell r="EH71">
            <v>0</v>
          </cell>
          <cell r="EI71">
            <v>0</v>
          </cell>
          <cell r="EJ71">
            <v>0</v>
          </cell>
          <cell r="EL71">
            <v>61</v>
          </cell>
          <cell r="EM71">
            <v>7.1235444100044759E-2</v>
          </cell>
          <cell r="EN71">
            <v>0.1468954692824771</v>
          </cell>
          <cell r="EO71">
            <v>3.3854379333172258E-2</v>
          </cell>
          <cell r="EP71">
            <v>1.7047886283442757E-3</v>
          </cell>
          <cell r="EQ71">
            <v>3.5464705335348777E-3</v>
          </cell>
          <cell r="ER71">
            <v>3.9732955198530505E-2</v>
          </cell>
        </row>
        <row r="72">
          <cell r="AW72">
            <v>62</v>
          </cell>
          <cell r="AX72">
            <v>25</v>
          </cell>
          <cell r="AY72">
            <v>0</v>
          </cell>
          <cell r="AZ72">
            <v>100</v>
          </cell>
          <cell r="BA72">
            <v>75</v>
          </cell>
          <cell r="BB72">
            <v>50</v>
          </cell>
          <cell r="BC72">
            <v>50</v>
          </cell>
          <cell r="BD72">
            <v>66.600000000000009</v>
          </cell>
          <cell r="BE72">
            <v>83.3</v>
          </cell>
          <cell r="BF72">
            <v>16.600000000000001</v>
          </cell>
          <cell r="BG72">
            <v>100</v>
          </cell>
          <cell r="BH72">
            <v>33.300000000000004</v>
          </cell>
          <cell r="BI72">
            <v>0</v>
          </cell>
          <cell r="BJ72">
            <v>66.600000000000009</v>
          </cell>
          <cell r="BK72">
            <v>88.8</v>
          </cell>
          <cell r="BL72">
            <v>0</v>
          </cell>
          <cell r="BM72">
            <v>100</v>
          </cell>
          <cell r="BN72">
            <v>77.7</v>
          </cell>
          <cell r="BO72">
            <v>0</v>
          </cell>
          <cell r="BP72">
            <v>0</v>
          </cell>
          <cell r="BQ72">
            <v>0</v>
          </cell>
          <cell r="BR72">
            <v>0</v>
          </cell>
          <cell r="BS72">
            <v>0</v>
          </cell>
          <cell r="BT72">
            <v>100</v>
          </cell>
          <cell r="BU72">
            <v>0</v>
          </cell>
          <cell r="BV72">
            <v>0</v>
          </cell>
          <cell r="BW72">
            <v>0</v>
          </cell>
          <cell r="BX72">
            <v>0</v>
          </cell>
          <cell r="BY72">
            <v>0</v>
          </cell>
          <cell r="BZ72">
            <v>0</v>
          </cell>
          <cell r="CA72">
            <v>0</v>
          </cell>
          <cell r="CB72">
            <v>0</v>
          </cell>
          <cell r="CC72">
            <v>0</v>
          </cell>
          <cell r="CD72">
            <v>0</v>
          </cell>
          <cell r="CE72">
            <v>0</v>
          </cell>
          <cell r="CF72">
            <v>0</v>
          </cell>
          <cell r="CG72">
            <v>0</v>
          </cell>
          <cell r="CH72">
            <v>0</v>
          </cell>
          <cell r="CI72">
            <v>0</v>
          </cell>
          <cell r="CJ72">
            <v>0</v>
          </cell>
          <cell r="CK72">
            <v>0</v>
          </cell>
          <cell r="CL72">
            <v>0</v>
          </cell>
          <cell r="CM72">
            <v>0</v>
          </cell>
          <cell r="CN72">
            <v>0</v>
          </cell>
          <cell r="CO72">
            <v>0</v>
          </cell>
          <cell r="CP72">
            <v>0</v>
          </cell>
          <cell r="CQ72">
            <v>62</v>
          </cell>
          <cell r="CR72">
            <v>79.5</v>
          </cell>
          <cell r="CS72">
            <v>77.2</v>
          </cell>
          <cell r="CT72">
            <v>93.100000000000009</v>
          </cell>
          <cell r="CU72">
            <v>84</v>
          </cell>
          <cell r="CV72">
            <v>81.8</v>
          </cell>
          <cell r="CW72">
            <v>88.6</v>
          </cell>
          <cell r="CX72">
            <v>90.9</v>
          </cell>
          <cell r="CY72">
            <v>97.7</v>
          </cell>
          <cell r="CZ72">
            <v>65.900000000000006</v>
          </cell>
          <cell r="DA72">
            <v>100</v>
          </cell>
          <cell r="DB72">
            <v>86.3</v>
          </cell>
          <cell r="DC72">
            <v>0</v>
          </cell>
          <cell r="DD72">
            <v>70.399999999999991</v>
          </cell>
          <cell r="DE72">
            <v>75</v>
          </cell>
          <cell r="DF72">
            <v>0</v>
          </cell>
          <cell r="DG72">
            <v>95.399999999999991</v>
          </cell>
          <cell r="DH72">
            <v>72.7</v>
          </cell>
          <cell r="DI72">
            <v>0</v>
          </cell>
          <cell r="DJ72">
            <v>0</v>
          </cell>
          <cell r="DK72">
            <v>0</v>
          </cell>
          <cell r="DL72">
            <v>0</v>
          </cell>
          <cell r="DM72">
            <v>0</v>
          </cell>
          <cell r="DN72">
            <v>68.100000000000009</v>
          </cell>
          <cell r="DO72">
            <v>0</v>
          </cell>
          <cell r="DP72">
            <v>0</v>
          </cell>
          <cell r="DQ72">
            <v>0</v>
          </cell>
          <cell r="DR72">
            <v>0</v>
          </cell>
          <cell r="DS72">
            <v>0</v>
          </cell>
          <cell r="DT72">
            <v>0</v>
          </cell>
          <cell r="DU72">
            <v>0</v>
          </cell>
          <cell r="DV72">
            <v>0</v>
          </cell>
          <cell r="DW72">
            <v>0</v>
          </cell>
          <cell r="DX72">
            <v>0</v>
          </cell>
          <cell r="DY72">
            <v>0</v>
          </cell>
          <cell r="DZ72">
            <v>0</v>
          </cell>
          <cell r="EA72">
            <v>0</v>
          </cell>
          <cell r="EB72">
            <v>0</v>
          </cell>
          <cell r="EC72">
            <v>0</v>
          </cell>
          <cell r="ED72">
            <v>0</v>
          </cell>
          <cell r="EE72">
            <v>0</v>
          </cell>
          <cell r="EF72">
            <v>0</v>
          </cell>
          <cell r="EG72">
            <v>0</v>
          </cell>
          <cell r="EH72">
            <v>0</v>
          </cell>
          <cell r="EI72">
            <v>0</v>
          </cell>
          <cell r="EJ72">
            <v>0</v>
          </cell>
          <cell r="EL72">
            <v>62</v>
          </cell>
          <cell r="EM72">
            <v>3.5898599375118363E-2</v>
          </cell>
          <cell r="EN72">
            <v>0.13506632274553332</v>
          </cell>
          <cell r="EO72">
            <v>3.189656865977579E-2</v>
          </cell>
          <cell r="EP72">
            <v>6.6742677978819033E-4</v>
          </cell>
          <cell r="EQ72">
            <v>0</v>
          </cell>
          <cell r="ER72">
            <v>3.2220661860226145E-2</v>
          </cell>
        </row>
        <row r="73">
          <cell r="AW73">
            <v>63</v>
          </cell>
          <cell r="AX73">
            <v>0</v>
          </cell>
          <cell r="AY73">
            <v>25</v>
          </cell>
          <cell r="AZ73">
            <v>100</v>
          </cell>
          <cell r="BA73">
            <v>75</v>
          </cell>
          <cell r="BB73">
            <v>50</v>
          </cell>
          <cell r="BC73">
            <v>0</v>
          </cell>
          <cell r="BD73">
            <v>83.3</v>
          </cell>
          <cell r="BE73">
            <v>100</v>
          </cell>
          <cell r="BF73">
            <v>66.600000000000009</v>
          </cell>
          <cell r="BG73">
            <v>0</v>
          </cell>
          <cell r="BH73">
            <v>0</v>
          </cell>
          <cell r="BI73">
            <v>0</v>
          </cell>
          <cell r="BJ73">
            <v>88.8</v>
          </cell>
          <cell r="BK73">
            <v>100</v>
          </cell>
          <cell r="BL73">
            <v>0</v>
          </cell>
          <cell r="BM73">
            <v>0</v>
          </cell>
          <cell r="BN73">
            <v>0</v>
          </cell>
          <cell r="BO73">
            <v>0</v>
          </cell>
          <cell r="BP73">
            <v>0</v>
          </cell>
          <cell r="BQ73">
            <v>0</v>
          </cell>
          <cell r="BR73">
            <v>0</v>
          </cell>
          <cell r="BS73">
            <v>0</v>
          </cell>
          <cell r="BT73">
            <v>100</v>
          </cell>
          <cell r="BU73">
            <v>0</v>
          </cell>
          <cell r="BV73">
            <v>0</v>
          </cell>
          <cell r="BW73">
            <v>0</v>
          </cell>
          <cell r="BX73">
            <v>0</v>
          </cell>
          <cell r="BY73">
            <v>0</v>
          </cell>
          <cell r="BZ73">
            <v>0</v>
          </cell>
          <cell r="CA73">
            <v>0</v>
          </cell>
          <cell r="CB73">
            <v>0</v>
          </cell>
          <cell r="CC73">
            <v>0</v>
          </cell>
          <cell r="CD73">
            <v>0</v>
          </cell>
          <cell r="CE73">
            <v>84.6</v>
          </cell>
          <cell r="CF73">
            <v>0</v>
          </cell>
          <cell r="CG73">
            <v>0</v>
          </cell>
          <cell r="CH73">
            <v>0</v>
          </cell>
          <cell r="CI73">
            <v>0</v>
          </cell>
          <cell r="CJ73">
            <v>76.900000000000006</v>
          </cell>
          <cell r="CK73">
            <v>92.300000000000011</v>
          </cell>
          <cell r="CL73">
            <v>0</v>
          </cell>
          <cell r="CM73">
            <v>100</v>
          </cell>
          <cell r="CN73">
            <v>0</v>
          </cell>
          <cell r="CO73">
            <v>0</v>
          </cell>
          <cell r="CP73">
            <v>0</v>
          </cell>
          <cell r="CQ73">
            <v>63</v>
          </cell>
          <cell r="CR73">
            <v>86.3</v>
          </cell>
          <cell r="CS73">
            <v>88.6</v>
          </cell>
          <cell r="CT73">
            <v>97.7</v>
          </cell>
          <cell r="CU73">
            <v>93.100000000000009</v>
          </cell>
          <cell r="CV73">
            <v>90.9</v>
          </cell>
          <cell r="CW73">
            <v>0</v>
          </cell>
          <cell r="CX73">
            <v>79.5</v>
          </cell>
          <cell r="CY73">
            <v>100</v>
          </cell>
          <cell r="CZ73">
            <v>72.7</v>
          </cell>
          <cell r="DA73">
            <v>0</v>
          </cell>
          <cell r="DB73">
            <v>0</v>
          </cell>
          <cell r="DC73">
            <v>0</v>
          </cell>
          <cell r="DD73">
            <v>70.399999999999991</v>
          </cell>
          <cell r="DE73">
            <v>84</v>
          </cell>
          <cell r="DF73">
            <v>0</v>
          </cell>
          <cell r="DG73">
            <v>0</v>
          </cell>
          <cell r="DH73">
            <v>0</v>
          </cell>
          <cell r="DI73">
            <v>0</v>
          </cell>
          <cell r="DJ73">
            <v>0</v>
          </cell>
          <cell r="DK73">
            <v>0</v>
          </cell>
          <cell r="DL73">
            <v>0</v>
          </cell>
          <cell r="DM73">
            <v>0</v>
          </cell>
          <cell r="DN73">
            <v>81.8</v>
          </cell>
          <cell r="DO73">
            <v>0</v>
          </cell>
          <cell r="DP73">
            <v>0</v>
          </cell>
          <cell r="DQ73">
            <v>0</v>
          </cell>
          <cell r="DR73">
            <v>0</v>
          </cell>
          <cell r="DS73">
            <v>0</v>
          </cell>
          <cell r="DT73">
            <v>0</v>
          </cell>
          <cell r="DU73">
            <v>0</v>
          </cell>
          <cell r="DV73">
            <v>0</v>
          </cell>
          <cell r="DW73">
            <v>0</v>
          </cell>
          <cell r="DX73">
            <v>0</v>
          </cell>
          <cell r="DY73">
            <v>75</v>
          </cell>
          <cell r="DZ73">
            <v>0</v>
          </cell>
          <cell r="EA73">
            <v>0</v>
          </cell>
          <cell r="EB73">
            <v>0</v>
          </cell>
          <cell r="EC73">
            <v>0</v>
          </cell>
          <cell r="ED73">
            <v>68.100000000000009</v>
          </cell>
          <cell r="EE73">
            <v>77.2</v>
          </cell>
          <cell r="EF73">
            <v>0</v>
          </cell>
          <cell r="EG73">
            <v>95.399999999999991</v>
          </cell>
          <cell r="EH73">
            <v>0</v>
          </cell>
          <cell r="EI73">
            <v>0</v>
          </cell>
          <cell r="EJ73">
            <v>0</v>
          </cell>
          <cell r="EL73">
            <v>63</v>
          </cell>
          <cell r="EM73">
            <v>3.5336844724926403E-2</v>
          </cell>
          <cell r="EN73">
            <v>1.1829146536943813E-2</v>
          </cell>
          <cell r="EO73">
            <v>1.9578106733964679E-3</v>
          </cell>
          <cell r="EP73">
            <v>1.0373618485560855E-3</v>
          </cell>
          <cell r="EQ73">
            <v>3.5464705335348777E-3</v>
          </cell>
          <cell r="ER73">
            <v>7.5122933383043652E-3</v>
          </cell>
        </row>
        <row r="74">
          <cell r="AW74">
            <v>64</v>
          </cell>
          <cell r="AX74">
            <v>100</v>
          </cell>
          <cell r="AY74">
            <v>50</v>
          </cell>
          <cell r="AZ74">
            <v>25</v>
          </cell>
          <cell r="BA74">
            <v>75</v>
          </cell>
          <cell r="BB74">
            <v>0</v>
          </cell>
          <cell r="BC74">
            <v>83.3</v>
          </cell>
          <cell r="BD74">
            <v>33.300000000000004</v>
          </cell>
          <cell r="BE74">
            <v>0</v>
          </cell>
          <cell r="BF74">
            <v>50</v>
          </cell>
          <cell r="BG74">
            <v>66.600000000000009</v>
          </cell>
          <cell r="BH74">
            <v>16.600000000000001</v>
          </cell>
          <cell r="BI74">
            <v>100</v>
          </cell>
          <cell r="BJ74">
            <v>66.600000000000009</v>
          </cell>
          <cell r="BK74">
            <v>44.4</v>
          </cell>
          <cell r="BL74">
            <v>77.7</v>
          </cell>
          <cell r="BM74">
            <v>22.2</v>
          </cell>
          <cell r="BN74">
            <v>55.500000000000007</v>
          </cell>
          <cell r="BO74">
            <v>88.8</v>
          </cell>
          <cell r="BP74">
            <v>0</v>
          </cell>
          <cell r="BQ74">
            <v>100</v>
          </cell>
          <cell r="BR74">
            <v>33.300000000000004</v>
          </cell>
          <cell r="BS74">
            <v>0</v>
          </cell>
          <cell r="BT74">
            <v>12.5</v>
          </cell>
          <cell r="BU74">
            <v>25</v>
          </cell>
          <cell r="BV74">
            <v>37.5</v>
          </cell>
          <cell r="BW74">
            <v>50</v>
          </cell>
          <cell r="BX74">
            <v>75</v>
          </cell>
          <cell r="BY74">
            <v>62.5</v>
          </cell>
          <cell r="BZ74">
            <v>100</v>
          </cell>
          <cell r="CA74">
            <v>87.5</v>
          </cell>
          <cell r="CB74">
            <v>0</v>
          </cell>
          <cell r="CC74">
            <v>100</v>
          </cell>
          <cell r="CD74">
            <v>0</v>
          </cell>
          <cell r="CE74">
            <v>0</v>
          </cell>
          <cell r="CF74">
            <v>76.900000000000006</v>
          </cell>
          <cell r="CG74">
            <v>84.6</v>
          </cell>
          <cell r="CH74">
            <v>0</v>
          </cell>
          <cell r="CI74">
            <v>0</v>
          </cell>
          <cell r="CJ74">
            <v>0</v>
          </cell>
          <cell r="CK74">
            <v>92.300000000000011</v>
          </cell>
          <cell r="CL74">
            <v>0</v>
          </cell>
          <cell r="CM74">
            <v>0</v>
          </cell>
          <cell r="CN74">
            <v>0</v>
          </cell>
          <cell r="CO74">
            <v>0</v>
          </cell>
          <cell r="CP74">
            <v>0</v>
          </cell>
          <cell r="CQ74">
            <v>64</v>
          </cell>
          <cell r="CR74">
            <v>77.2</v>
          </cell>
          <cell r="CS74">
            <v>70.399999999999991</v>
          </cell>
          <cell r="CT74">
            <v>68.100000000000009</v>
          </cell>
          <cell r="CU74">
            <v>75</v>
          </cell>
          <cell r="CV74">
            <v>61.3</v>
          </cell>
          <cell r="CW74">
            <v>63.6</v>
          </cell>
          <cell r="CX74">
            <v>43.1</v>
          </cell>
          <cell r="CY74">
            <v>27.200000000000003</v>
          </cell>
          <cell r="CZ74">
            <v>45.4</v>
          </cell>
          <cell r="DA74">
            <v>54.500000000000007</v>
          </cell>
          <cell r="DB74">
            <v>29.5</v>
          </cell>
          <cell r="DC74">
            <v>97.7</v>
          </cell>
          <cell r="DD74">
            <v>50</v>
          </cell>
          <cell r="DE74">
            <v>38.6</v>
          </cell>
          <cell r="DF74">
            <v>52.2</v>
          </cell>
          <cell r="DG74">
            <v>34</v>
          </cell>
          <cell r="DH74">
            <v>40.9</v>
          </cell>
          <cell r="DI74">
            <v>79.5</v>
          </cell>
          <cell r="DJ74">
            <v>0</v>
          </cell>
          <cell r="DK74">
            <v>95.399999999999991</v>
          </cell>
          <cell r="DL74">
            <v>36.299999999999997</v>
          </cell>
          <cell r="DM74">
            <v>0</v>
          </cell>
          <cell r="DN74">
            <v>65.900000000000006</v>
          </cell>
          <cell r="DO74">
            <v>81.8</v>
          </cell>
          <cell r="DP74">
            <v>84</v>
          </cell>
          <cell r="DQ74">
            <v>86.3</v>
          </cell>
          <cell r="DR74">
            <v>90.9</v>
          </cell>
          <cell r="DS74">
            <v>88.6</v>
          </cell>
          <cell r="DT74">
            <v>100</v>
          </cell>
          <cell r="DU74">
            <v>93.100000000000009</v>
          </cell>
          <cell r="DV74">
            <v>59</v>
          </cell>
          <cell r="DW74">
            <v>72.7</v>
          </cell>
          <cell r="DX74">
            <v>0</v>
          </cell>
          <cell r="DY74">
            <v>0</v>
          </cell>
          <cell r="DZ74">
            <v>31.8</v>
          </cell>
          <cell r="EA74">
            <v>47.699999999999996</v>
          </cell>
          <cell r="EB74">
            <v>0</v>
          </cell>
          <cell r="EC74">
            <v>0</v>
          </cell>
          <cell r="ED74">
            <v>0</v>
          </cell>
          <cell r="EE74">
            <v>56.8</v>
          </cell>
          <cell r="EF74">
            <v>0</v>
          </cell>
          <cell r="EG74">
            <v>0</v>
          </cell>
          <cell r="EH74">
            <v>0</v>
          </cell>
          <cell r="EI74">
            <v>0</v>
          </cell>
          <cell r="EJ74">
            <v>0</v>
          </cell>
          <cell r="EL74">
            <v>64</v>
          </cell>
          <cell r="EM74">
            <v>9.9698385449019516E-2</v>
          </cell>
          <cell r="EN74">
            <v>0.12160138907635012</v>
          </cell>
          <cell r="EO74">
            <v>9.4027535556851685E-2</v>
          </cell>
          <cell r="EP74">
            <v>0.43526089256059752</v>
          </cell>
          <cell r="EQ74">
            <v>1.2360678968376063E-2</v>
          </cell>
          <cell r="ER74">
            <v>0.14178610099890465</v>
          </cell>
        </row>
        <row r="75">
          <cell r="AW75">
            <v>65</v>
          </cell>
          <cell r="AX75">
            <v>100</v>
          </cell>
          <cell r="AY75">
            <v>50</v>
          </cell>
          <cell r="AZ75">
            <v>0</v>
          </cell>
          <cell r="BA75">
            <v>75</v>
          </cell>
          <cell r="BB75">
            <v>25</v>
          </cell>
          <cell r="BC75">
            <v>0</v>
          </cell>
          <cell r="BD75">
            <v>83.3</v>
          </cell>
          <cell r="BE75">
            <v>0</v>
          </cell>
          <cell r="BF75">
            <v>100</v>
          </cell>
          <cell r="BG75">
            <v>0</v>
          </cell>
          <cell r="BH75">
            <v>66.600000000000009</v>
          </cell>
          <cell r="BI75">
            <v>0</v>
          </cell>
          <cell r="BJ75">
            <v>88.8</v>
          </cell>
          <cell r="BK75">
            <v>0</v>
          </cell>
          <cell r="BL75">
            <v>100</v>
          </cell>
          <cell r="BM75">
            <v>0</v>
          </cell>
          <cell r="BN75">
            <v>0</v>
          </cell>
          <cell r="BO75">
            <v>0</v>
          </cell>
          <cell r="BP75">
            <v>0</v>
          </cell>
          <cell r="BQ75">
            <v>0</v>
          </cell>
          <cell r="BR75">
            <v>0</v>
          </cell>
          <cell r="BS75">
            <v>0</v>
          </cell>
          <cell r="BT75">
            <v>62.5</v>
          </cell>
          <cell r="BU75">
            <v>25</v>
          </cell>
          <cell r="BV75">
            <v>37.5</v>
          </cell>
          <cell r="BW75">
            <v>75</v>
          </cell>
          <cell r="BX75">
            <v>100</v>
          </cell>
          <cell r="BY75">
            <v>87.5</v>
          </cell>
          <cell r="BZ75">
            <v>0</v>
          </cell>
          <cell r="CA75">
            <v>50</v>
          </cell>
          <cell r="CB75">
            <v>12.5</v>
          </cell>
          <cell r="CC75">
            <v>0</v>
          </cell>
          <cell r="CD75">
            <v>0</v>
          </cell>
          <cell r="CE75">
            <v>0</v>
          </cell>
          <cell r="CF75">
            <v>100</v>
          </cell>
          <cell r="CG75">
            <v>0</v>
          </cell>
          <cell r="CH75">
            <v>0</v>
          </cell>
          <cell r="CI75">
            <v>0</v>
          </cell>
          <cell r="CJ75">
            <v>0</v>
          </cell>
          <cell r="CK75">
            <v>0</v>
          </cell>
          <cell r="CL75">
            <v>0</v>
          </cell>
          <cell r="CM75">
            <v>0</v>
          </cell>
          <cell r="CN75">
            <v>0</v>
          </cell>
          <cell r="CO75">
            <v>0</v>
          </cell>
          <cell r="CP75">
            <v>0</v>
          </cell>
          <cell r="CQ75">
            <v>65</v>
          </cell>
          <cell r="CR75">
            <v>93.100000000000009</v>
          </cell>
          <cell r="CS75">
            <v>88.6</v>
          </cell>
          <cell r="CT75">
            <v>84</v>
          </cell>
          <cell r="CU75">
            <v>90.9</v>
          </cell>
          <cell r="CV75">
            <v>86.3</v>
          </cell>
          <cell r="CW75">
            <v>0</v>
          </cell>
          <cell r="CX75">
            <v>70.399999999999991</v>
          </cell>
          <cell r="CY75">
            <v>0</v>
          </cell>
          <cell r="CZ75">
            <v>72.7</v>
          </cell>
          <cell r="DA75">
            <v>0</v>
          </cell>
          <cell r="DB75">
            <v>65.900000000000006</v>
          </cell>
          <cell r="DC75">
            <v>0</v>
          </cell>
          <cell r="DD75">
            <v>68.100000000000009</v>
          </cell>
          <cell r="DE75">
            <v>0</v>
          </cell>
          <cell r="DF75">
            <v>81.8</v>
          </cell>
          <cell r="DG75">
            <v>0</v>
          </cell>
          <cell r="DH75">
            <v>0</v>
          </cell>
          <cell r="DI75">
            <v>0</v>
          </cell>
          <cell r="DJ75">
            <v>0</v>
          </cell>
          <cell r="DK75">
            <v>0</v>
          </cell>
          <cell r="DL75">
            <v>0</v>
          </cell>
          <cell r="DM75">
            <v>0</v>
          </cell>
          <cell r="DN75">
            <v>79.5</v>
          </cell>
          <cell r="DO75">
            <v>61.3</v>
          </cell>
          <cell r="DP75">
            <v>75</v>
          </cell>
          <cell r="DQ75">
            <v>95.399999999999991</v>
          </cell>
          <cell r="DR75">
            <v>100</v>
          </cell>
          <cell r="DS75">
            <v>97.7</v>
          </cell>
          <cell r="DT75">
            <v>0</v>
          </cell>
          <cell r="DU75">
            <v>77.2</v>
          </cell>
          <cell r="DV75">
            <v>59</v>
          </cell>
          <cell r="DW75">
            <v>0</v>
          </cell>
          <cell r="DX75">
            <v>0</v>
          </cell>
          <cell r="DY75">
            <v>0</v>
          </cell>
          <cell r="DZ75">
            <v>63.6</v>
          </cell>
          <cell r="EA75">
            <v>0</v>
          </cell>
          <cell r="EB75">
            <v>0</v>
          </cell>
          <cell r="EC75">
            <v>0</v>
          </cell>
          <cell r="ED75">
            <v>0</v>
          </cell>
          <cell r="EE75">
            <v>0</v>
          </cell>
          <cell r="EF75">
            <v>0</v>
          </cell>
          <cell r="EG75">
            <v>0</v>
          </cell>
          <cell r="EH75">
            <v>0</v>
          </cell>
          <cell r="EI75">
            <v>0</v>
          </cell>
          <cell r="EJ75">
            <v>0</v>
          </cell>
          <cell r="EL75">
            <v>65</v>
          </cell>
          <cell r="EM75">
            <v>4.8057349386478335E-2</v>
          </cell>
          <cell r="EN75">
            <v>1.1196529973437877E-3</v>
          </cell>
          <cell r="EO75">
            <v>2.4988886402772378E-3</v>
          </cell>
          <cell r="EP75">
            <v>0.15606359000977207</v>
          </cell>
          <cell r="EQ75">
            <v>4.4139461379613719E-5</v>
          </cell>
          <cell r="ER75">
            <v>3.729563259697409E-2</v>
          </cell>
        </row>
        <row r="76">
          <cell r="AW76">
            <v>66</v>
          </cell>
          <cell r="AX76">
            <v>100</v>
          </cell>
          <cell r="AY76">
            <v>75</v>
          </cell>
          <cell r="AZ76">
            <v>0</v>
          </cell>
          <cell r="BA76">
            <v>50</v>
          </cell>
          <cell r="BB76">
            <v>25</v>
          </cell>
          <cell r="BC76">
            <v>66.600000000000009</v>
          </cell>
          <cell r="BD76">
            <v>33.300000000000004</v>
          </cell>
          <cell r="BE76">
            <v>16.600000000000001</v>
          </cell>
          <cell r="BF76">
            <v>50</v>
          </cell>
          <cell r="BG76">
            <v>83.3</v>
          </cell>
          <cell r="BH76">
            <v>0</v>
          </cell>
          <cell r="BI76">
            <v>100</v>
          </cell>
          <cell r="BJ76">
            <v>100</v>
          </cell>
          <cell r="BK76">
            <v>0</v>
          </cell>
          <cell r="BL76">
            <v>77.7</v>
          </cell>
          <cell r="BM76">
            <v>55.500000000000007</v>
          </cell>
          <cell r="BN76">
            <v>88.8</v>
          </cell>
          <cell r="BO76">
            <v>66.600000000000009</v>
          </cell>
          <cell r="BP76">
            <v>0</v>
          </cell>
          <cell r="BQ76">
            <v>0</v>
          </cell>
          <cell r="BR76">
            <v>0</v>
          </cell>
          <cell r="BS76">
            <v>0</v>
          </cell>
          <cell r="BT76">
            <v>37.5</v>
          </cell>
          <cell r="BU76">
            <v>75</v>
          </cell>
          <cell r="BV76">
            <v>87.5</v>
          </cell>
          <cell r="BW76">
            <v>62.5</v>
          </cell>
          <cell r="BX76">
            <v>25</v>
          </cell>
          <cell r="BY76">
            <v>0</v>
          </cell>
          <cell r="BZ76">
            <v>0</v>
          </cell>
          <cell r="CA76">
            <v>100</v>
          </cell>
          <cell r="CB76">
            <v>50</v>
          </cell>
          <cell r="CC76">
            <v>100</v>
          </cell>
          <cell r="CD76">
            <v>0</v>
          </cell>
          <cell r="CE76">
            <v>0</v>
          </cell>
          <cell r="CF76">
            <v>0</v>
          </cell>
          <cell r="CG76">
            <v>92.300000000000011</v>
          </cell>
          <cell r="CH76">
            <v>0</v>
          </cell>
          <cell r="CI76">
            <v>0</v>
          </cell>
          <cell r="CJ76">
            <v>0</v>
          </cell>
          <cell r="CK76">
            <v>84.6</v>
          </cell>
          <cell r="CL76">
            <v>0</v>
          </cell>
          <cell r="CM76">
            <v>0</v>
          </cell>
          <cell r="CN76">
            <v>0</v>
          </cell>
          <cell r="CO76">
            <v>0</v>
          </cell>
          <cell r="CP76">
            <v>0</v>
          </cell>
          <cell r="CQ76">
            <v>66</v>
          </cell>
          <cell r="CR76">
            <v>84</v>
          </cell>
          <cell r="CS76">
            <v>81.8</v>
          </cell>
          <cell r="CT76">
            <v>54.500000000000007</v>
          </cell>
          <cell r="CU76">
            <v>77.2</v>
          </cell>
          <cell r="CV76">
            <v>68.100000000000009</v>
          </cell>
          <cell r="CW76">
            <v>63.6</v>
          </cell>
          <cell r="CX76">
            <v>50</v>
          </cell>
          <cell r="CY76">
            <v>47.699999999999996</v>
          </cell>
          <cell r="CZ76">
            <v>59</v>
          </cell>
          <cell r="DA76">
            <v>72.7</v>
          </cell>
          <cell r="DB76">
            <v>0</v>
          </cell>
          <cell r="DC76">
            <v>95.399999999999991</v>
          </cell>
          <cell r="DD76">
            <v>65.900000000000006</v>
          </cell>
          <cell r="DE76">
            <v>0</v>
          </cell>
          <cell r="DF76">
            <v>56.8</v>
          </cell>
          <cell r="DG76">
            <v>43.1</v>
          </cell>
          <cell r="DH76">
            <v>61.3</v>
          </cell>
          <cell r="DI76">
            <v>52.2</v>
          </cell>
          <cell r="DJ76">
            <v>0</v>
          </cell>
          <cell r="DK76">
            <v>0</v>
          </cell>
          <cell r="DL76">
            <v>0</v>
          </cell>
          <cell r="DM76">
            <v>0</v>
          </cell>
          <cell r="DN76">
            <v>70.399999999999991</v>
          </cell>
          <cell r="DO76">
            <v>93.100000000000009</v>
          </cell>
          <cell r="DP76">
            <v>97.7</v>
          </cell>
          <cell r="DQ76">
            <v>88.6</v>
          </cell>
          <cell r="DR76">
            <v>45.4</v>
          </cell>
          <cell r="DS76">
            <v>0</v>
          </cell>
          <cell r="DT76">
            <v>0</v>
          </cell>
          <cell r="DU76">
            <v>100</v>
          </cell>
          <cell r="DV76">
            <v>86.3</v>
          </cell>
          <cell r="DW76">
            <v>90.9</v>
          </cell>
          <cell r="DX76">
            <v>0</v>
          </cell>
          <cell r="DY76">
            <v>0</v>
          </cell>
          <cell r="DZ76">
            <v>0</v>
          </cell>
          <cell r="EA76">
            <v>79.5</v>
          </cell>
          <cell r="EB76">
            <v>0</v>
          </cell>
          <cell r="EC76">
            <v>0</v>
          </cell>
          <cell r="ED76">
            <v>0</v>
          </cell>
          <cell r="EE76">
            <v>75</v>
          </cell>
          <cell r="EF76">
            <v>0</v>
          </cell>
          <cell r="EG76">
            <v>0</v>
          </cell>
          <cell r="EH76">
            <v>0</v>
          </cell>
          <cell r="EI76">
            <v>0</v>
          </cell>
          <cell r="EJ76">
            <v>0</v>
          </cell>
          <cell r="EL76">
            <v>66</v>
          </cell>
          <cell r="EM76">
            <v>1.5204927219242284E-2</v>
          </cell>
          <cell r="EN76">
            <v>2.9579178071632021E-2</v>
          </cell>
          <cell r="EO76">
            <v>1.2283642163964268E-3</v>
          </cell>
          <cell r="EP76">
            <v>0.15815611427682238</v>
          </cell>
          <cell r="EQ76">
            <v>1.0139897013620364E-2</v>
          </cell>
          <cell r="ER76">
            <v>4.1349469143193034E-2</v>
          </cell>
        </row>
        <row r="77">
          <cell r="AW77">
            <v>67</v>
          </cell>
          <cell r="AX77">
            <v>100</v>
          </cell>
          <cell r="AY77">
            <v>0</v>
          </cell>
          <cell r="AZ77">
            <v>75</v>
          </cell>
          <cell r="BA77">
            <v>50</v>
          </cell>
          <cell r="BB77">
            <v>25</v>
          </cell>
          <cell r="BC77">
            <v>100</v>
          </cell>
          <cell r="BD77">
            <v>83.3</v>
          </cell>
          <cell r="BE77">
            <v>0</v>
          </cell>
          <cell r="BF77">
            <v>50</v>
          </cell>
          <cell r="BG77">
            <v>66.600000000000009</v>
          </cell>
          <cell r="BH77">
            <v>0</v>
          </cell>
          <cell r="BI77">
            <v>0</v>
          </cell>
          <cell r="BJ77">
            <v>100</v>
          </cell>
          <cell r="BK77">
            <v>0</v>
          </cell>
          <cell r="BL77">
            <v>0</v>
          </cell>
          <cell r="BM77">
            <v>0</v>
          </cell>
          <cell r="BN77">
            <v>0</v>
          </cell>
          <cell r="BO77">
            <v>0</v>
          </cell>
          <cell r="BP77">
            <v>0</v>
          </cell>
          <cell r="BQ77">
            <v>0</v>
          </cell>
          <cell r="BR77">
            <v>0</v>
          </cell>
          <cell r="BS77">
            <v>0</v>
          </cell>
          <cell r="BT77">
            <v>100</v>
          </cell>
          <cell r="BU77">
            <v>0</v>
          </cell>
          <cell r="BV77">
            <v>87.5</v>
          </cell>
          <cell r="BW77">
            <v>0</v>
          </cell>
          <cell r="BX77">
            <v>0</v>
          </cell>
          <cell r="BY77">
            <v>0</v>
          </cell>
          <cell r="BZ77">
            <v>0</v>
          </cell>
          <cell r="CA77">
            <v>0</v>
          </cell>
          <cell r="CB77">
            <v>0</v>
          </cell>
          <cell r="CC77">
            <v>0</v>
          </cell>
          <cell r="CD77">
            <v>0</v>
          </cell>
          <cell r="CE77">
            <v>0</v>
          </cell>
          <cell r="CF77">
            <v>100</v>
          </cell>
          <cell r="CG77">
            <v>0</v>
          </cell>
          <cell r="CH77">
            <v>0</v>
          </cell>
          <cell r="CI77">
            <v>0</v>
          </cell>
          <cell r="CJ77">
            <v>0</v>
          </cell>
          <cell r="CK77">
            <v>92.300000000000011</v>
          </cell>
          <cell r="CL77">
            <v>0</v>
          </cell>
          <cell r="CM77">
            <v>0</v>
          </cell>
          <cell r="CN77">
            <v>0</v>
          </cell>
          <cell r="CO77">
            <v>0</v>
          </cell>
          <cell r="CP77">
            <v>0</v>
          </cell>
          <cell r="CQ77">
            <v>67</v>
          </cell>
          <cell r="CR77">
            <v>100</v>
          </cell>
          <cell r="CS77">
            <v>88.6</v>
          </cell>
          <cell r="CT77">
            <v>97.7</v>
          </cell>
          <cell r="CU77">
            <v>95.399999999999991</v>
          </cell>
          <cell r="CV77">
            <v>90.9</v>
          </cell>
          <cell r="CW77">
            <v>93.100000000000009</v>
          </cell>
          <cell r="CX77">
            <v>75</v>
          </cell>
          <cell r="CY77">
            <v>0</v>
          </cell>
          <cell r="CZ77">
            <v>70.399999999999991</v>
          </cell>
          <cell r="DA77">
            <v>72.7</v>
          </cell>
          <cell r="DB77">
            <v>0</v>
          </cell>
          <cell r="DC77">
            <v>0</v>
          </cell>
          <cell r="DD77">
            <v>86.3</v>
          </cell>
          <cell r="DE77">
            <v>0</v>
          </cell>
          <cell r="DF77">
            <v>0</v>
          </cell>
          <cell r="DG77">
            <v>0</v>
          </cell>
          <cell r="DH77">
            <v>0</v>
          </cell>
          <cell r="DI77">
            <v>0</v>
          </cell>
          <cell r="DJ77">
            <v>0</v>
          </cell>
          <cell r="DK77">
            <v>0</v>
          </cell>
          <cell r="DL77">
            <v>0</v>
          </cell>
          <cell r="DM77">
            <v>0</v>
          </cell>
          <cell r="DN77">
            <v>84</v>
          </cell>
          <cell r="DO77">
            <v>0</v>
          </cell>
          <cell r="DP77">
            <v>81.8</v>
          </cell>
          <cell r="DQ77">
            <v>0</v>
          </cell>
          <cell r="DR77">
            <v>0</v>
          </cell>
          <cell r="DS77">
            <v>0</v>
          </cell>
          <cell r="DT77">
            <v>0</v>
          </cell>
          <cell r="DU77">
            <v>0</v>
          </cell>
          <cell r="DV77">
            <v>0</v>
          </cell>
          <cell r="DW77">
            <v>0</v>
          </cell>
          <cell r="DX77">
            <v>0</v>
          </cell>
          <cell r="DY77">
            <v>0</v>
          </cell>
          <cell r="DZ77">
            <v>79.5</v>
          </cell>
          <cell r="EA77">
            <v>0</v>
          </cell>
          <cell r="EB77">
            <v>0</v>
          </cell>
          <cell r="EC77">
            <v>0</v>
          </cell>
          <cell r="ED77">
            <v>0</v>
          </cell>
          <cell r="EE77">
            <v>77.2</v>
          </cell>
          <cell r="EF77">
            <v>0</v>
          </cell>
          <cell r="EG77">
            <v>0</v>
          </cell>
          <cell r="EH77">
            <v>0</v>
          </cell>
          <cell r="EI77">
            <v>0</v>
          </cell>
          <cell r="EJ77">
            <v>0</v>
          </cell>
          <cell r="EL77">
            <v>67</v>
          </cell>
          <cell r="EM77">
            <v>2.9172482227073571E-2</v>
          </cell>
          <cell r="EN77">
            <v>3.4291051309700707E-3</v>
          </cell>
          <cell r="EO77">
            <v>8.7128562068808314E-4</v>
          </cell>
          <cell r="EP77">
            <v>6.518310965534579E-4</v>
          </cell>
          <cell r="EQ77">
            <v>2.4268634397855803E-4</v>
          </cell>
          <cell r="ER77">
            <v>4.1742909320826686E-3</v>
          </cell>
        </row>
        <row r="78">
          <cell r="AW78">
            <v>68</v>
          </cell>
          <cell r="AX78">
            <v>25</v>
          </cell>
          <cell r="AY78">
            <v>0</v>
          </cell>
          <cell r="AZ78">
            <v>75</v>
          </cell>
          <cell r="BA78">
            <v>100</v>
          </cell>
          <cell r="BB78">
            <v>50</v>
          </cell>
          <cell r="BC78">
            <v>100</v>
          </cell>
          <cell r="BD78">
            <v>50</v>
          </cell>
          <cell r="BE78">
            <v>33.300000000000004</v>
          </cell>
          <cell r="BF78">
            <v>66.600000000000009</v>
          </cell>
          <cell r="BG78">
            <v>83.3</v>
          </cell>
          <cell r="BH78">
            <v>0</v>
          </cell>
          <cell r="BI78">
            <v>0</v>
          </cell>
          <cell r="BJ78">
            <v>88.8</v>
          </cell>
          <cell r="BK78">
            <v>0</v>
          </cell>
          <cell r="BL78">
            <v>0</v>
          </cell>
          <cell r="BM78">
            <v>0</v>
          </cell>
          <cell r="BN78">
            <v>0</v>
          </cell>
          <cell r="BO78">
            <v>100</v>
          </cell>
          <cell r="BP78">
            <v>0</v>
          </cell>
          <cell r="BQ78">
            <v>0</v>
          </cell>
          <cell r="BR78">
            <v>0</v>
          </cell>
          <cell r="BS78">
            <v>0</v>
          </cell>
          <cell r="BT78">
            <v>87.5</v>
          </cell>
          <cell r="BU78">
            <v>75</v>
          </cell>
          <cell r="BV78">
            <v>62.5</v>
          </cell>
          <cell r="BW78">
            <v>0</v>
          </cell>
          <cell r="BX78">
            <v>0</v>
          </cell>
          <cell r="BY78">
            <v>0</v>
          </cell>
          <cell r="BZ78">
            <v>100</v>
          </cell>
          <cell r="CA78">
            <v>0</v>
          </cell>
          <cell r="CB78">
            <v>0</v>
          </cell>
          <cell r="CC78">
            <v>0</v>
          </cell>
          <cell r="CD78">
            <v>0</v>
          </cell>
          <cell r="CE78">
            <v>0</v>
          </cell>
          <cell r="CF78">
            <v>92.300000000000011</v>
          </cell>
          <cell r="CG78">
            <v>0</v>
          </cell>
          <cell r="CH78">
            <v>0</v>
          </cell>
          <cell r="CI78">
            <v>0</v>
          </cell>
          <cell r="CJ78">
            <v>0</v>
          </cell>
          <cell r="CK78">
            <v>100</v>
          </cell>
          <cell r="CL78">
            <v>0</v>
          </cell>
          <cell r="CM78">
            <v>0</v>
          </cell>
          <cell r="CN78">
            <v>0</v>
          </cell>
          <cell r="CO78">
            <v>0</v>
          </cell>
          <cell r="CP78">
            <v>0</v>
          </cell>
          <cell r="CQ78">
            <v>68</v>
          </cell>
          <cell r="CR78">
            <v>72.7</v>
          </cell>
          <cell r="CS78">
            <v>68.100000000000009</v>
          </cell>
          <cell r="CT78">
            <v>84</v>
          </cell>
          <cell r="CU78">
            <v>88.6</v>
          </cell>
          <cell r="CV78">
            <v>81.8</v>
          </cell>
          <cell r="CW78">
            <v>93.100000000000009</v>
          </cell>
          <cell r="CX78">
            <v>75</v>
          </cell>
          <cell r="CY78">
            <v>65.900000000000006</v>
          </cell>
          <cell r="CZ78">
            <v>79.5</v>
          </cell>
          <cell r="DA78">
            <v>86.3</v>
          </cell>
          <cell r="DB78">
            <v>0</v>
          </cell>
          <cell r="DC78">
            <v>0</v>
          </cell>
          <cell r="DD78">
            <v>77.2</v>
          </cell>
          <cell r="DE78">
            <v>0</v>
          </cell>
          <cell r="DF78">
            <v>0</v>
          </cell>
          <cell r="DG78">
            <v>0</v>
          </cell>
          <cell r="DH78">
            <v>0</v>
          </cell>
          <cell r="DI78">
            <v>97.7</v>
          </cell>
          <cell r="DJ78">
            <v>0</v>
          </cell>
          <cell r="DK78">
            <v>0</v>
          </cell>
          <cell r="DL78">
            <v>0</v>
          </cell>
          <cell r="DM78">
            <v>0</v>
          </cell>
          <cell r="DN78">
            <v>95.399999999999991</v>
          </cell>
          <cell r="DO78">
            <v>70.399999999999991</v>
          </cell>
          <cell r="DP78">
            <v>61.3</v>
          </cell>
          <cell r="DQ78">
            <v>0</v>
          </cell>
          <cell r="DR78">
            <v>0</v>
          </cell>
          <cell r="DS78">
            <v>0</v>
          </cell>
          <cell r="DT78">
            <v>100</v>
          </cell>
          <cell r="DU78">
            <v>0</v>
          </cell>
          <cell r="DV78">
            <v>0</v>
          </cell>
          <cell r="DW78">
            <v>0</v>
          </cell>
          <cell r="DX78">
            <v>0</v>
          </cell>
          <cell r="DY78">
            <v>0</v>
          </cell>
          <cell r="DZ78">
            <v>63.6</v>
          </cell>
          <cell r="EA78">
            <v>0</v>
          </cell>
          <cell r="EB78">
            <v>0</v>
          </cell>
          <cell r="EC78">
            <v>0</v>
          </cell>
          <cell r="ED78">
            <v>0</v>
          </cell>
          <cell r="EE78">
            <v>90.9</v>
          </cell>
          <cell r="EF78">
            <v>0</v>
          </cell>
          <cell r="EG78">
            <v>0</v>
          </cell>
          <cell r="EH78">
            <v>0</v>
          </cell>
          <cell r="EI78">
            <v>0</v>
          </cell>
          <cell r="EJ78">
            <v>0</v>
          </cell>
          <cell r="EL78">
            <v>68</v>
          </cell>
          <cell r="EM78">
            <v>7.184853072711282E-3</v>
          </cell>
          <cell r="EN78">
            <v>9.1817095915076481E-3</v>
          </cell>
          <cell r="EO78">
            <v>1.8470436928419865E-2</v>
          </cell>
          <cell r="EP78">
            <v>0.10760833482322933</v>
          </cell>
          <cell r="EQ78">
            <v>1.8651623257546414E-3</v>
          </cell>
          <cell r="ER78">
            <v>2.843306417239861E-2</v>
          </cell>
        </row>
        <row r="79">
          <cell r="AW79">
            <v>69</v>
          </cell>
          <cell r="AX79">
            <v>50</v>
          </cell>
          <cell r="AY79">
            <v>25</v>
          </cell>
          <cell r="AZ79">
            <v>75</v>
          </cell>
          <cell r="BA79">
            <v>0</v>
          </cell>
          <cell r="BB79">
            <v>100</v>
          </cell>
          <cell r="BC79">
            <v>50</v>
          </cell>
          <cell r="BD79">
            <v>0</v>
          </cell>
          <cell r="BE79">
            <v>0</v>
          </cell>
          <cell r="BF79">
            <v>66.600000000000009</v>
          </cell>
          <cell r="BG79">
            <v>83.3</v>
          </cell>
          <cell r="BH79">
            <v>0</v>
          </cell>
          <cell r="BI79">
            <v>100</v>
          </cell>
          <cell r="BJ79">
            <v>44.4</v>
          </cell>
          <cell r="BK79">
            <v>88.8</v>
          </cell>
          <cell r="BL79">
            <v>0</v>
          </cell>
          <cell r="BM79">
            <v>66.600000000000009</v>
          </cell>
          <cell r="BN79">
            <v>0</v>
          </cell>
          <cell r="BO79">
            <v>55.500000000000007</v>
          </cell>
          <cell r="BP79">
            <v>0</v>
          </cell>
          <cell r="BQ79">
            <v>100</v>
          </cell>
          <cell r="BR79">
            <v>77.7</v>
          </cell>
          <cell r="BS79">
            <v>0</v>
          </cell>
          <cell r="BT79">
            <v>0</v>
          </cell>
          <cell r="BU79">
            <v>100</v>
          </cell>
          <cell r="BV79">
            <v>62.5</v>
          </cell>
          <cell r="BW79">
            <v>75</v>
          </cell>
          <cell r="BX79">
            <v>0</v>
          </cell>
          <cell r="BY79">
            <v>87.5</v>
          </cell>
          <cell r="BZ79">
            <v>0</v>
          </cell>
          <cell r="CA79">
            <v>50</v>
          </cell>
          <cell r="CB79">
            <v>0</v>
          </cell>
          <cell r="CC79">
            <v>92.300000000000011</v>
          </cell>
          <cell r="CD79">
            <v>0</v>
          </cell>
          <cell r="CE79">
            <v>0</v>
          </cell>
          <cell r="CF79">
            <v>84.6</v>
          </cell>
          <cell r="CG79">
            <v>0</v>
          </cell>
          <cell r="CH79">
            <v>0</v>
          </cell>
          <cell r="CI79">
            <v>0</v>
          </cell>
          <cell r="CJ79">
            <v>0</v>
          </cell>
          <cell r="CK79">
            <v>100</v>
          </cell>
          <cell r="CL79">
            <v>0</v>
          </cell>
          <cell r="CM79">
            <v>0</v>
          </cell>
          <cell r="CN79">
            <v>0</v>
          </cell>
          <cell r="CO79">
            <v>0</v>
          </cell>
          <cell r="CP79">
            <v>0</v>
          </cell>
          <cell r="CQ79">
            <v>69</v>
          </cell>
          <cell r="CR79">
            <v>68.100000000000009</v>
          </cell>
          <cell r="CS79">
            <v>54.500000000000007</v>
          </cell>
          <cell r="CT79">
            <v>75</v>
          </cell>
          <cell r="CU79">
            <v>0</v>
          </cell>
          <cell r="CV79">
            <v>81.8</v>
          </cell>
          <cell r="CW79">
            <v>63.6</v>
          </cell>
          <cell r="CX79">
            <v>2.1999999999999997</v>
          </cell>
          <cell r="CY79">
            <v>2.1999999999999997</v>
          </cell>
          <cell r="CZ79">
            <v>72.7</v>
          </cell>
          <cell r="DA79">
            <v>86.3</v>
          </cell>
          <cell r="DB79">
            <v>2.1999999999999997</v>
          </cell>
          <cell r="DC79">
            <v>97.7</v>
          </cell>
          <cell r="DD79">
            <v>65.900000000000006</v>
          </cell>
          <cell r="DE79">
            <v>93.100000000000009</v>
          </cell>
          <cell r="DF79">
            <v>2.1999999999999997</v>
          </cell>
          <cell r="DG79">
            <v>88.6</v>
          </cell>
          <cell r="DH79">
            <v>2.1999999999999997</v>
          </cell>
          <cell r="DI79">
            <v>79.5</v>
          </cell>
          <cell r="DJ79">
            <v>2.1999999999999997</v>
          </cell>
          <cell r="DK79">
            <v>100</v>
          </cell>
          <cell r="DL79">
            <v>90.9</v>
          </cell>
          <cell r="DM79">
            <v>2.1999999999999997</v>
          </cell>
          <cell r="DN79">
            <v>2.1999999999999997</v>
          </cell>
          <cell r="DO79">
            <v>95.399999999999991</v>
          </cell>
          <cell r="DP79">
            <v>59</v>
          </cell>
          <cell r="DQ79">
            <v>61.3</v>
          </cell>
          <cell r="DR79">
            <v>2.1999999999999997</v>
          </cell>
          <cell r="DS79">
            <v>77.2</v>
          </cell>
          <cell r="DT79">
            <v>2.1999999999999997</v>
          </cell>
          <cell r="DU79">
            <v>56.8</v>
          </cell>
          <cell r="DV79">
            <v>2.1999999999999997</v>
          </cell>
          <cell r="DW79">
            <v>70.399999999999991</v>
          </cell>
          <cell r="DX79">
            <v>2.1999999999999997</v>
          </cell>
          <cell r="DY79">
            <v>2.1999999999999997</v>
          </cell>
          <cell r="DZ79">
            <v>52.2</v>
          </cell>
          <cell r="EA79">
            <v>2.1999999999999997</v>
          </cell>
          <cell r="EB79">
            <v>2.1999999999999997</v>
          </cell>
          <cell r="EC79">
            <v>2.1999999999999997</v>
          </cell>
          <cell r="ED79">
            <v>2.1999999999999997</v>
          </cell>
          <cell r="EE79">
            <v>84</v>
          </cell>
          <cell r="EF79">
            <v>2.1999999999999997</v>
          </cell>
          <cell r="EG79">
            <v>2.1999999999999997</v>
          </cell>
          <cell r="EH79">
            <v>2.1999999999999997</v>
          </cell>
          <cell r="EI79">
            <v>2.1999999999999997</v>
          </cell>
          <cell r="EJ79">
            <v>2.1999999999999997</v>
          </cell>
          <cell r="EL79">
            <v>69</v>
          </cell>
          <cell r="EM79">
            <v>7.8773543514044792E-5</v>
          </cell>
          <cell r="EN79">
            <v>7.8291743284896603E-2</v>
          </cell>
          <cell r="EO79">
            <v>7.0958560151070077E-2</v>
          </cell>
          <cell r="EP79">
            <v>1.2781022354220288E-2</v>
          </cell>
          <cell r="EQ79">
            <v>6.8793823642885601E-5</v>
          </cell>
          <cell r="ER79">
            <v>3.0533644154256221E-2</v>
          </cell>
        </row>
        <row r="80">
          <cell r="AW80">
            <v>70</v>
          </cell>
          <cell r="AX80">
            <v>25</v>
          </cell>
          <cell r="AY80">
            <v>100</v>
          </cell>
          <cell r="AZ80">
            <v>50</v>
          </cell>
          <cell r="BA80">
            <v>75</v>
          </cell>
          <cell r="BB80">
            <v>0</v>
          </cell>
          <cell r="BC80">
            <v>33.300000000000004</v>
          </cell>
          <cell r="BD80">
            <v>66.600000000000009</v>
          </cell>
          <cell r="BE80">
            <v>16.600000000000001</v>
          </cell>
          <cell r="BF80">
            <v>50</v>
          </cell>
          <cell r="BG80">
            <v>83.3</v>
          </cell>
          <cell r="BH80">
            <v>100</v>
          </cell>
          <cell r="BI80">
            <v>0</v>
          </cell>
          <cell r="BJ80">
            <v>77.7</v>
          </cell>
          <cell r="BK80">
            <v>55.500000000000007</v>
          </cell>
          <cell r="BL80">
            <v>33.300000000000004</v>
          </cell>
          <cell r="BM80">
            <v>44.4</v>
          </cell>
          <cell r="BN80">
            <v>66.600000000000009</v>
          </cell>
          <cell r="BO80">
            <v>22.2</v>
          </cell>
          <cell r="BP80">
            <v>0</v>
          </cell>
          <cell r="BQ80">
            <v>0</v>
          </cell>
          <cell r="BR80">
            <v>100</v>
          </cell>
          <cell r="BS80">
            <v>88.8</v>
          </cell>
          <cell r="BT80">
            <v>100</v>
          </cell>
          <cell r="BU80">
            <v>75</v>
          </cell>
          <cell r="BV80">
            <v>87.5</v>
          </cell>
          <cell r="BW80">
            <v>0</v>
          </cell>
          <cell r="BX80">
            <v>0</v>
          </cell>
          <cell r="BY80">
            <v>0</v>
          </cell>
          <cell r="BZ80">
            <v>0</v>
          </cell>
          <cell r="CA80">
            <v>0</v>
          </cell>
          <cell r="CB80">
            <v>0</v>
          </cell>
          <cell r="CC80">
            <v>0</v>
          </cell>
          <cell r="CD80">
            <v>0</v>
          </cell>
          <cell r="CE80">
            <v>84.6</v>
          </cell>
          <cell r="CF80">
            <v>0</v>
          </cell>
          <cell r="CG80">
            <v>0</v>
          </cell>
          <cell r="CH80">
            <v>0</v>
          </cell>
          <cell r="CI80">
            <v>0</v>
          </cell>
          <cell r="CJ80">
            <v>92.300000000000011</v>
          </cell>
          <cell r="CK80">
            <v>100</v>
          </cell>
          <cell r="CL80">
            <v>0</v>
          </cell>
          <cell r="CM80">
            <v>0</v>
          </cell>
          <cell r="CN80">
            <v>0</v>
          </cell>
          <cell r="CO80">
            <v>0</v>
          </cell>
          <cell r="CP80">
            <v>0</v>
          </cell>
          <cell r="CQ80">
            <v>70</v>
          </cell>
          <cell r="CR80">
            <v>84</v>
          </cell>
          <cell r="CS80">
            <v>93.100000000000009</v>
          </cell>
          <cell r="CT80">
            <v>88.6</v>
          </cell>
          <cell r="CU80">
            <v>90.9</v>
          </cell>
          <cell r="CV80">
            <v>75</v>
          </cell>
          <cell r="CW80">
            <v>63.6</v>
          </cell>
          <cell r="CX80">
            <v>79.5</v>
          </cell>
          <cell r="CY80">
            <v>54.500000000000007</v>
          </cell>
          <cell r="CZ80">
            <v>77.2</v>
          </cell>
          <cell r="DA80">
            <v>81.8</v>
          </cell>
          <cell r="DB80">
            <v>100</v>
          </cell>
          <cell r="DC80">
            <v>0</v>
          </cell>
          <cell r="DD80">
            <v>68.100000000000009</v>
          </cell>
          <cell r="DE80">
            <v>61.3</v>
          </cell>
          <cell r="DF80">
            <v>50</v>
          </cell>
          <cell r="DG80">
            <v>52.2</v>
          </cell>
          <cell r="DH80">
            <v>65.900000000000006</v>
          </cell>
          <cell r="DI80">
            <v>47.699999999999996</v>
          </cell>
          <cell r="DJ80">
            <v>0</v>
          </cell>
          <cell r="DK80">
            <v>0</v>
          </cell>
          <cell r="DL80">
            <v>97.7</v>
          </cell>
          <cell r="DM80">
            <v>86.3</v>
          </cell>
          <cell r="DN80">
            <v>95.399999999999991</v>
          </cell>
          <cell r="DO80">
            <v>59</v>
          </cell>
          <cell r="DP80">
            <v>72.7</v>
          </cell>
          <cell r="DQ80">
            <v>0</v>
          </cell>
          <cell r="DR80">
            <v>0</v>
          </cell>
          <cell r="DS80">
            <v>0</v>
          </cell>
          <cell r="DT80">
            <v>0</v>
          </cell>
          <cell r="DU80">
            <v>0</v>
          </cell>
          <cell r="DV80">
            <v>0</v>
          </cell>
          <cell r="DW80">
            <v>0</v>
          </cell>
          <cell r="DX80">
            <v>0</v>
          </cell>
          <cell r="DY80">
            <v>45.4</v>
          </cell>
          <cell r="DZ80">
            <v>0</v>
          </cell>
          <cell r="EA80">
            <v>0</v>
          </cell>
          <cell r="EB80">
            <v>0</v>
          </cell>
          <cell r="EC80">
            <v>0</v>
          </cell>
          <cell r="ED80">
            <v>56.8</v>
          </cell>
          <cell r="EE80">
            <v>70.399999999999991</v>
          </cell>
          <cell r="EF80">
            <v>0</v>
          </cell>
          <cell r="EG80">
            <v>0</v>
          </cell>
          <cell r="EH80">
            <v>0</v>
          </cell>
          <cell r="EI80">
            <v>0</v>
          </cell>
          <cell r="EJ80">
            <v>0</v>
          </cell>
          <cell r="EL80">
            <v>70</v>
          </cell>
          <cell r="EM80">
            <v>8.4175836122055175E-2</v>
          </cell>
          <cell r="EN80">
            <v>6.2641502660551587E-2</v>
          </cell>
          <cell r="EO80">
            <v>3.8006520921234611E-2</v>
          </cell>
          <cell r="EP80">
            <v>3.0781614771388466E-2</v>
          </cell>
          <cell r="EQ80">
            <v>2.5331967124742E-3</v>
          </cell>
          <cell r="ER80">
            <v>3.4487426563635959E-2</v>
          </cell>
        </row>
        <row r="81">
          <cell r="AW81">
            <v>71</v>
          </cell>
          <cell r="AX81">
            <v>0</v>
          </cell>
          <cell r="AY81">
            <v>100</v>
          </cell>
          <cell r="AZ81">
            <v>75</v>
          </cell>
          <cell r="BA81">
            <v>50</v>
          </cell>
          <cell r="BB81">
            <v>25</v>
          </cell>
          <cell r="BC81">
            <v>50</v>
          </cell>
          <cell r="BD81">
            <v>66.600000000000009</v>
          </cell>
          <cell r="BE81">
            <v>16.600000000000001</v>
          </cell>
          <cell r="BF81">
            <v>83.3</v>
          </cell>
          <cell r="BG81">
            <v>33.300000000000004</v>
          </cell>
          <cell r="BH81">
            <v>100</v>
          </cell>
          <cell r="BI81">
            <v>0</v>
          </cell>
          <cell r="BJ81">
            <v>100</v>
          </cell>
          <cell r="BK81">
            <v>88.8</v>
          </cell>
          <cell r="BL81">
            <v>55.500000000000007</v>
          </cell>
          <cell r="BM81">
            <v>77.7</v>
          </cell>
          <cell r="BN81">
            <v>66.600000000000009</v>
          </cell>
          <cell r="BO81">
            <v>44.4</v>
          </cell>
          <cell r="BP81">
            <v>0</v>
          </cell>
          <cell r="BQ81">
            <v>0</v>
          </cell>
          <cell r="BR81">
            <v>0</v>
          </cell>
          <cell r="BS81">
            <v>0</v>
          </cell>
          <cell r="BT81">
            <v>100</v>
          </cell>
          <cell r="BU81">
            <v>75</v>
          </cell>
          <cell r="BV81">
            <v>87.5</v>
          </cell>
          <cell r="BW81">
            <v>0</v>
          </cell>
          <cell r="BX81">
            <v>0</v>
          </cell>
          <cell r="BY81">
            <v>0</v>
          </cell>
          <cell r="BZ81">
            <v>0</v>
          </cell>
          <cell r="CA81">
            <v>0</v>
          </cell>
          <cell r="CB81">
            <v>0</v>
          </cell>
          <cell r="CC81">
            <v>0</v>
          </cell>
          <cell r="CD81">
            <v>0</v>
          </cell>
          <cell r="CE81">
            <v>92.300000000000011</v>
          </cell>
          <cell r="CF81">
            <v>0</v>
          </cell>
          <cell r="CG81">
            <v>0</v>
          </cell>
          <cell r="CH81">
            <v>0</v>
          </cell>
          <cell r="CI81">
            <v>0</v>
          </cell>
          <cell r="CJ81">
            <v>0</v>
          </cell>
          <cell r="CK81">
            <v>100</v>
          </cell>
          <cell r="CL81">
            <v>0</v>
          </cell>
          <cell r="CM81">
            <v>0</v>
          </cell>
          <cell r="CN81">
            <v>0</v>
          </cell>
          <cell r="CO81">
            <v>0</v>
          </cell>
          <cell r="CP81">
            <v>0</v>
          </cell>
          <cell r="CQ81">
            <v>71</v>
          </cell>
          <cell r="CR81">
            <v>77.2</v>
          </cell>
          <cell r="CS81">
            <v>95.399999999999991</v>
          </cell>
          <cell r="CT81">
            <v>93.100000000000009</v>
          </cell>
          <cell r="CU81">
            <v>90.9</v>
          </cell>
          <cell r="CV81">
            <v>84</v>
          </cell>
          <cell r="CW81">
            <v>75</v>
          </cell>
          <cell r="CX81">
            <v>86.3</v>
          </cell>
          <cell r="CY81">
            <v>63.6</v>
          </cell>
          <cell r="CZ81">
            <v>88.6</v>
          </cell>
          <cell r="DA81">
            <v>65.900000000000006</v>
          </cell>
          <cell r="DB81">
            <v>100</v>
          </cell>
          <cell r="DC81">
            <v>0</v>
          </cell>
          <cell r="DD81">
            <v>79.5</v>
          </cell>
          <cell r="DE81">
            <v>72.7</v>
          </cell>
          <cell r="DF81">
            <v>56.8</v>
          </cell>
          <cell r="DG81">
            <v>61.3</v>
          </cell>
          <cell r="DH81">
            <v>59</v>
          </cell>
          <cell r="DI81">
            <v>54.500000000000007</v>
          </cell>
          <cell r="DJ81">
            <v>0</v>
          </cell>
          <cell r="DK81">
            <v>0</v>
          </cell>
          <cell r="DL81">
            <v>0</v>
          </cell>
          <cell r="DM81">
            <v>0</v>
          </cell>
          <cell r="DN81">
            <v>97.7</v>
          </cell>
          <cell r="DO81">
            <v>68.100000000000009</v>
          </cell>
          <cell r="DP81">
            <v>81.8</v>
          </cell>
          <cell r="DQ81">
            <v>0</v>
          </cell>
          <cell r="DR81">
            <v>0</v>
          </cell>
          <cell r="DS81">
            <v>0</v>
          </cell>
          <cell r="DT81">
            <v>0</v>
          </cell>
          <cell r="DU81">
            <v>0</v>
          </cell>
          <cell r="DV81">
            <v>0</v>
          </cell>
          <cell r="DW81">
            <v>0</v>
          </cell>
          <cell r="DX81">
            <v>0</v>
          </cell>
          <cell r="DY81">
            <v>52.2</v>
          </cell>
          <cell r="DZ81">
            <v>0</v>
          </cell>
          <cell r="EA81">
            <v>0</v>
          </cell>
          <cell r="EB81">
            <v>0</v>
          </cell>
          <cell r="EC81">
            <v>0</v>
          </cell>
          <cell r="ED81">
            <v>0</v>
          </cell>
          <cell r="EE81">
            <v>70.399999999999991</v>
          </cell>
          <cell r="EF81">
            <v>0</v>
          </cell>
          <cell r="EG81">
            <v>0</v>
          </cell>
          <cell r="EH81">
            <v>0</v>
          </cell>
          <cell r="EI81">
            <v>0</v>
          </cell>
          <cell r="EJ81">
            <v>0</v>
          </cell>
          <cell r="EL81">
            <v>71</v>
          </cell>
          <cell r="EM81">
            <v>7.1115114432738727E-2</v>
          </cell>
          <cell r="EN81">
            <v>5.4074151530517214E-2</v>
          </cell>
          <cell r="EO81">
            <v>3.974824598127041E-3</v>
          </cell>
          <cell r="EP81">
            <v>3.0607784764757156E-2</v>
          </cell>
          <cell r="EQ81">
            <v>3.4387447770247923E-4</v>
          </cell>
          <cell r="ER81">
            <v>2.3425048542871856E-2</v>
          </cell>
        </row>
        <row r="82">
          <cell r="AW82">
            <v>72</v>
          </cell>
          <cell r="AX82">
            <v>100</v>
          </cell>
          <cell r="AY82">
            <v>25</v>
          </cell>
          <cell r="AZ82">
            <v>50</v>
          </cell>
          <cell r="BA82">
            <v>75</v>
          </cell>
          <cell r="BB82">
            <v>0</v>
          </cell>
          <cell r="BC82">
            <v>0</v>
          </cell>
          <cell r="BD82">
            <v>83.3</v>
          </cell>
          <cell r="BE82">
            <v>66.600000000000009</v>
          </cell>
          <cell r="BF82">
            <v>0</v>
          </cell>
          <cell r="BG82">
            <v>100</v>
          </cell>
          <cell r="BH82">
            <v>0</v>
          </cell>
          <cell r="BI82">
            <v>0</v>
          </cell>
          <cell r="BJ82">
            <v>0</v>
          </cell>
          <cell r="BK82">
            <v>66.600000000000009</v>
          </cell>
          <cell r="BL82">
            <v>0</v>
          </cell>
          <cell r="BM82">
            <v>0</v>
          </cell>
          <cell r="BN82">
            <v>77.7</v>
          </cell>
          <cell r="BO82">
            <v>0</v>
          </cell>
          <cell r="BP82">
            <v>0</v>
          </cell>
          <cell r="BQ82">
            <v>0</v>
          </cell>
          <cell r="BR82">
            <v>100</v>
          </cell>
          <cell r="BS82">
            <v>88.8</v>
          </cell>
          <cell r="BT82">
            <v>100</v>
          </cell>
          <cell r="BU82">
            <v>87.5</v>
          </cell>
          <cell r="BV82">
            <v>0</v>
          </cell>
          <cell r="BW82">
            <v>0</v>
          </cell>
          <cell r="BX82">
            <v>0</v>
          </cell>
          <cell r="BY82">
            <v>0</v>
          </cell>
          <cell r="BZ82">
            <v>0</v>
          </cell>
          <cell r="CA82">
            <v>0</v>
          </cell>
          <cell r="CB82">
            <v>0</v>
          </cell>
          <cell r="CC82">
            <v>0</v>
          </cell>
          <cell r="CD82">
            <v>0</v>
          </cell>
          <cell r="CE82">
            <v>0</v>
          </cell>
          <cell r="CF82">
            <v>0</v>
          </cell>
          <cell r="CG82">
            <v>0</v>
          </cell>
          <cell r="CH82">
            <v>0</v>
          </cell>
          <cell r="CI82">
            <v>0</v>
          </cell>
          <cell r="CJ82">
            <v>92.300000000000011</v>
          </cell>
          <cell r="CK82">
            <v>100</v>
          </cell>
          <cell r="CL82">
            <v>0</v>
          </cell>
          <cell r="CM82">
            <v>0</v>
          </cell>
          <cell r="CN82">
            <v>0</v>
          </cell>
          <cell r="CO82">
            <v>0</v>
          </cell>
          <cell r="CP82">
            <v>0</v>
          </cell>
          <cell r="CQ82">
            <v>72</v>
          </cell>
          <cell r="CR82">
            <v>93.100000000000009</v>
          </cell>
          <cell r="CS82">
            <v>77.2</v>
          </cell>
          <cell r="CT82">
            <v>84</v>
          </cell>
          <cell r="CU82">
            <v>86.3</v>
          </cell>
          <cell r="CV82">
            <v>65.900000000000006</v>
          </cell>
          <cell r="CW82">
            <v>0</v>
          </cell>
          <cell r="CX82">
            <v>81.8</v>
          </cell>
          <cell r="CY82">
            <v>70.399999999999991</v>
          </cell>
          <cell r="CZ82">
            <v>0</v>
          </cell>
          <cell r="DA82">
            <v>95.399999999999991</v>
          </cell>
          <cell r="DB82">
            <v>0</v>
          </cell>
          <cell r="DC82">
            <v>0</v>
          </cell>
          <cell r="DD82">
            <v>0</v>
          </cell>
          <cell r="DE82">
            <v>68.100000000000009</v>
          </cell>
          <cell r="DF82">
            <v>0</v>
          </cell>
          <cell r="DG82">
            <v>0</v>
          </cell>
          <cell r="DH82">
            <v>88.6</v>
          </cell>
          <cell r="DI82">
            <v>0</v>
          </cell>
          <cell r="DJ82">
            <v>0</v>
          </cell>
          <cell r="DK82">
            <v>0</v>
          </cell>
          <cell r="DL82">
            <v>100</v>
          </cell>
          <cell r="DM82">
            <v>97.7</v>
          </cell>
          <cell r="DN82">
            <v>75</v>
          </cell>
          <cell r="DO82">
            <v>72.7</v>
          </cell>
          <cell r="DP82">
            <v>0</v>
          </cell>
          <cell r="DQ82">
            <v>0</v>
          </cell>
          <cell r="DR82">
            <v>0</v>
          </cell>
          <cell r="DS82">
            <v>0</v>
          </cell>
          <cell r="DT82">
            <v>0</v>
          </cell>
          <cell r="DU82">
            <v>0</v>
          </cell>
          <cell r="DV82">
            <v>0</v>
          </cell>
          <cell r="DW82">
            <v>0</v>
          </cell>
          <cell r="DX82">
            <v>0</v>
          </cell>
          <cell r="DY82">
            <v>0</v>
          </cell>
          <cell r="DZ82">
            <v>0</v>
          </cell>
          <cell r="EA82">
            <v>0</v>
          </cell>
          <cell r="EB82">
            <v>0</v>
          </cell>
          <cell r="EC82">
            <v>0</v>
          </cell>
          <cell r="ED82">
            <v>79.5</v>
          </cell>
          <cell r="EE82">
            <v>90.9</v>
          </cell>
          <cell r="EF82">
            <v>0</v>
          </cell>
          <cell r="EG82">
            <v>0</v>
          </cell>
          <cell r="EH82">
            <v>0</v>
          </cell>
          <cell r="EI82">
            <v>0</v>
          </cell>
          <cell r="EJ82">
            <v>0</v>
          </cell>
          <cell r="EL82">
            <v>72</v>
          </cell>
          <cell r="EM82">
            <v>1.3060721689316454E-2</v>
          </cell>
          <cell r="EN82">
            <v>8.5673511300343643E-3</v>
          </cell>
          <cell r="EO82">
            <v>3.4031696323107569E-2</v>
          </cell>
          <cell r="EP82">
            <v>1.738300066313054E-4</v>
          </cell>
          <cell r="EQ82">
            <v>2.1893222347717212E-3</v>
          </cell>
          <cell r="ER82">
            <v>1.1062378020764098E-2</v>
          </cell>
        </row>
        <row r="83">
          <cell r="AX83">
            <v>1.1062376201152802E-2</v>
          </cell>
          <cell r="AY83">
            <v>1.1062376201152802E-2</v>
          </cell>
          <cell r="AZ83">
            <v>1.1062376201152802E-2</v>
          </cell>
          <cell r="BA83">
            <v>1.1062376201152802E-2</v>
          </cell>
          <cell r="BB83">
            <v>1.1062376201152802E-2</v>
          </cell>
          <cell r="BC83">
            <v>1.1062376201152802E-2</v>
          </cell>
          <cell r="BD83">
            <v>1.1062376201152802E-2</v>
          </cell>
          <cell r="BE83">
            <v>1.1062376201152802E-2</v>
          </cell>
          <cell r="BF83">
            <v>1.1062376201152802E-2</v>
          </cell>
          <cell r="BG83">
            <v>1.1062376201152802E-2</v>
          </cell>
          <cell r="BH83">
            <v>1.1062376201152802E-2</v>
          </cell>
          <cell r="BI83">
            <v>1.1062376201152802E-2</v>
          </cell>
          <cell r="BJ83">
            <v>1.1062376201152802E-2</v>
          </cell>
          <cell r="BK83">
            <v>1.1062376201152802E-2</v>
          </cell>
          <cell r="BL83">
            <v>1.1062376201152802E-2</v>
          </cell>
          <cell r="BM83">
            <v>1.1062376201152802E-2</v>
          </cell>
          <cell r="BN83">
            <v>1.1062376201152802E-2</v>
          </cell>
          <cell r="BO83">
            <v>1.1062376201152802E-2</v>
          </cell>
          <cell r="BP83">
            <v>1.1062376201152802E-2</v>
          </cell>
          <cell r="BQ83">
            <v>1.1062376201152802E-2</v>
          </cell>
          <cell r="BR83">
            <v>1.1062376201152802E-2</v>
          </cell>
          <cell r="BS83">
            <v>1.1062376201152802E-2</v>
          </cell>
          <cell r="BT83">
            <v>1.1062376201152802E-2</v>
          </cell>
          <cell r="BU83">
            <v>1.1062376201152802E-2</v>
          </cell>
          <cell r="BV83">
            <v>1.1062376201152802E-2</v>
          </cell>
          <cell r="BW83">
            <v>1.1062376201152802E-2</v>
          </cell>
          <cell r="BX83">
            <v>1.1062376201152802E-2</v>
          </cell>
          <cell r="BY83">
            <v>1.1062376201152802E-2</v>
          </cell>
          <cell r="BZ83">
            <v>1.1062376201152802E-2</v>
          </cell>
          <cell r="CA83">
            <v>1.1062376201152802E-2</v>
          </cell>
          <cell r="CB83">
            <v>1.1062376201152802E-2</v>
          </cell>
          <cell r="CC83">
            <v>1.1062376201152802E-2</v>
          </cell>
          <cell r="CD83">
            <v>1.1062376201152802E-2</v>
          </cell>
          <cell r="CE83">
            <v>1.1062376201152802E-2</v>
          </cell>
          <cell r="CF83">
            <v>1.1062376201152802E-2</v>
          </cell>
          <cell r="CG83">
            <v>1.1062376201152802E-2</v>
          </cell>
          <cell r="CH83">
            <v>1.1062376201152802E-2</v>
          </cell>
          <cell r="CI83">
            <v>1.1062376201152802E-2</v>
          </cell>
          <cell r="CJ83">
            <v>1.1062376201152802E-2</v>
          </cell>
          <cell r="CK83">
            <v>1.1062376201152802E-2</v>
          </cell>
          <cell r="CL83">
            <v>1.1062376201152802E-2</v>
          </cell>
          <cell r="CM83">
            <v>1.1062376201152802E-2</v>
          </cell>
          <cell r="CN83">
            <v>1.1062376201152802E-2</v>
          </cell>
          <cell r="CO83">
            <v>1.1062376201152802E-2</v>
          </cell>
          <cell r="CP83">
            <v>1.1062376201152802E-2</v>
          </cell>
          <cell r="CR83">
            <v>1.1062376201152802E-2</v>
          </cell>
          <cell r="CS83">
            <v>1.1062376201152802E-2</v>
          </cell>
          <cell r="CT83">
            <v>1.1062376201152802E-2</v>
          </cell>
          <cell r="CU83">
            <v>1.1062376201152802E-2</v>
          </cell>
          <cell r="CV83">
            <v>1.1062376201152802E-2</v>
          </cell>
          <cell r="CW83">
            <v>1.1062376201152802E-2</v>
          </cell>
          <cell r="CX83">
            <v>1.1062376201152802E-2</v>
          </cell>
          <cell r="CY83">
            <v>1.1062376201152802E-2</v>
          </cell>
          <cell r="CZ83">
            <v>1.1062376201152802E-2</v>
          </cell>
          <cell r="DA83">
            <v>1.1062376201152802E-2</v>
          </cell>
          <cell r="DB83">
            <v>1.1062376201152802E-2</v>
          </cell>
          <cell r="DC83">
            <v>1.1062376201152802E-2</v>
          </cell>
          <cell r="DD83">
            <v>1.1062376201152802E-2</v>
          </cell>
          <cell r="DE83">
            <v>1.1062376201152802E-2</v>
          </cell>
          <cell r="DF83">
            <v>1.1062376201152802E-2</v>
          </cell>
          <cell r="DG83">
            <v>1.1062376201152802E-2</v>
          </cell>
          <cell r="DH83">
            <v>1.1062376201152802E-2</v>
          </cell>
          <cell r="DI83">
            <v>1.1062376201152802E-2</v>
          </cell>
          <cell r="DJ83">
            <v>1.1062376201152802E-2</v>
          </cell>
          <cell r="DK83">
            <v>1.1062376201152802E-2</v>
          </cell>
          <cell r="DL83">
            <v>1.1062376201152802E-2</v>
          </cell>
          <cell r="DM83">
            <v>1.1062376201152802E-2</v>
          </cell>
          <cell r="DN83">
            <v>1.1062376201152802E-2</v>
          </cell>
          <cell r="DO83">
            <v>1.1062376201152802E-2</v>
          </cell>
          <cell r="DP83">
            <v>1.1062376201152802E-2</v>
          </cell>
          <cell r="DQ83">
            <v>1.1062376201152802E-2</v>
          </cell>
          <cell r="DR83">
            <v>1.1062376201152802E-2</v>
          </cell>
          <cell r="DS83">
            <v>1.1062376201152802E-2</v>
          </cell>
          <cell r="DT83">
            <v>1.1062376201152802E-2</v>
          </cell>
          <cell r="DU83">
            <v>1.1062376201152802E-2</v>
          </cell>
          <cell r="DV83">
            <v>1.1062376201152802E-2</v>
          </cell>
          <cell r="DW83">
            <v>1.1062376201152802E-2</v>
          </cell>
          <cell r="DX83">
            <v>1.1062376201152802E-2</v>
          </cell>
          <cell r="DY83">
            <v>1.1062376201152802E-2</v>
          </cell>
          <cell r="DZ83">
            <v>1.1062376201152802E-2</v>
          </cell>
          <cell r="EA83">
            <v>1.1062376201152802E-2</v>
          </cell>
          <cell r="EB83">
            <v>1.1062376201152802E-2</v>
          </cell>
          <cell r="EC83">
            <v>1.1062376201152802E-2</v>
          </cell>
          <cell r="ED83">
            <v>1.1062376201152802E-2</v>
          </cell>
          <cell r="EE83">
            <v>1.1062376201152802E-2</v>
          </cell>
          <cell r="EF83">
            <v>1.1062376201152802E-2</v>
          </cell>
          <cell r="EG83">
            <v>1.1062376201152802E-2</v>
          </cell>
          <cell r="EH83">
            <v>1.1062376201152802E-2</v>
          </cell>
          <cell r="EI83">
            <v>1.1062376201152802E-2</v>
          </cell>
          <cell r="EJ83">
            <v>1.1062376201152802E-2</v>
          </cell>
        </row>
        <row r="84">
          <cell r="AX84">
            <v>1.1062376201152802E-2</v>
          </cell>
          <cell r="AY84">
            <v>1.1062376201152802E-2</v>
          </cell>
          <cell r="AZ84">
            <v>1.1062376201152802E-2</v>
          </cell>
          <cell r="BA84">
            <v>1.1062376201152802E-2</v>
          </cell>
          <cell r="BB84">
            <v>1.1062376201152802E-2</v>
          </cell>
          <cell r="BC84">
            <v>1.1062376201152802E-2</v>
          </cell>
          <cell r="BD84">
            <v>1.1062376201152802E-2</v>
          </cell>
          <cell r="BE84">
            <v>1.1062376201152802E-2</v>
          </cell>
          <cell r="BF84">
            <v>1.1062376201152802E-2</v>
          </cell>
          <cell r="BG84">
            <v>1.1062376201152802E-2</v>
          </cell>
          <cell r="BH84">
            <v>1.1062376201152802E-2</v>
          </cell>
          <cell r="BI84">
            <v>1.1062376201152802E-2</v>
          </cell>
          <cell r="BJ84">
            <v>1.1062376201152802E-2</v>
          </cell>
          <cell r="BK84">
            <v>1.1062376201152802E-2</v>
          </cell>
          <cell r="BL84">
            <v>1.1062376201152802E-2</v>
          </cell>
          <cell r="BM84">
            <v>1.1062376201152802E-2</v>
          </cell>
          <cell r="BN84">
            <v>1.1062376201152802E-2</v>
          </cell>
          <cell r="BO84">
            <v>1.1062376201152802E-2</v>
          </cell>
          <cell r="BP84">
            <v>1.1062376201152802E-2</v>
          </cell>
          <cell r="BQ84">
            <v>1.1062376201152802E-2</v>
          </cell>
          <cell r="BR84">
            <v>1.1062376201152802E-2</v>
          </cell>
          <cell r="BS84">
            <v>1.1062376201152802E-2</v>
          </cell>
          <cell r="BT84">
            <v>1.1062376201152802E-2</v>
          </cell>
          <cell r="BU84">
            <v>1.1062376201152802E-2</v>
          </cell>
          <cell r="BV84">
            <v>1.1062376201152802E-2</v>
          </cell>
          <cell r="BW84">
            <v>1.1062376201152802E-2</v>
          </cell>
          <cell r="BX84">
            <v>1.1062376201152802E-2</v>
          </cell>
          <cell r="BY84">
            <v>1.1062376201152802E-2</v>
          </cell>
          <cell r="BZ84">
            <v>1.1062376201152802E-2</v>
          </cell>
          <cell r="CA84">
            <v>1.1062376201152802E-2</v>
          </cell>
          <cell r="CB84">
            <v>1.1062376201152802E-2</v>
          </cell>
          <cell r="CC84">
            <v>1.1062376201152802E-2</v>
          </cell>
          <cell r="CD84">
            <v>1.1062376201152802E-2</v>
          </cell>
          <cell r="CE84">
            <v>1.1062376201152802E-2</v>
          </cell>
          <cell r="CF84">
            <v>1.1062376201152802E-2</v>
          </cell>
          <cell r="CG84">
            <v>1.1062376201152802E-2</v>
          </cell>
          <cell r="CH84">
            <v>1.1062376201152802E-2</v>
          </cell>
          <cell r="CI84">
            <v>1.1062376201152802E-2</v>
          </cell>
          <cell r="CJ84">
            <v>1.1062376201152802E-2</v>
          </cell>
          <cell r="CK84">
            <v>1.1062376201152802E-2</v>
          </cell>
          <cell r="CL84">
            <v>1.1062376201152802E-2</v>
          </cell>
          <cell r="CM84">
            <v>1.1062376201152802E-2</v>
          </cell>
          <cell r="CN84">
            <v>1.1062376201152802E-2</v>
          </cell>
          <cell r="CO84">
            <v>1.1062376201152802E-2</v>
          </cell>
          <cell r="CP84">
            <v>1.1062376201152802E-2</v>
          </cell>
          <cell r="CR84">
            <v>1.1062376201152802E-2</v>
          </cell>
          <cell r="CS84">
            <v>1.1062376201152802E-2</v>
          </cell>
          <cell r="CT84">
            <v>1.1062376201152802E-2</v>
          </cell>
          <cell r="CU84">
            <v>1.1062376201152802E-2</v>
          </cell>
          <cell r="CV84">
            <v>1.1062376201152802E-2</v>
          </cell>
          <cell r="CW84">
            <v>1.1062376201152802E-2</v>
          </cell>
          <cell r="CX84">
            <v>1.1062376201152802E-2</v>
          </cell>
          <cell r="CY84">
            <v>1.1062376201152802E-2</v>
          </cell>
          <cell r="CZ84">
            <v>1.1062376201152802E-2</v>
          </cell>
          <cell r="DA84">
            <v>1.1062376201152802E-2</v>
          </cell>
          <cell r="DB84">
            <v>1.1062376201152802E-2</v>
          </cell>
          <cell r="DC84">
            <v>1.1062376201152802E-2</v>
          </cell>
          <cell r="DD84">
            <v>1.1062376201152802E-2</v>
          </cell>
          <cell r="DE84">
            <v>1.1062376201152802E-2</v>
          </cell>
          <cell r="DF84">
            <v>1.1062376201152802E-2</v>
          </cell>
          <cell r="DG84">
            <v>1.1062376201152802E-2</v>
          </cell>
          <cell r="DH84">
            <v>1.1062376201152802E-2</v>
          </cell>
          <cell r="DI84">
            <v>1.1062376201152802E-2</v>
          </cell>
          <cell r="DJ84">
            <v>1.1062376201152802E-2</v>
          </cell>
          <cell r="DK84">
            <v>1.1062376201152802E-2</v>
          </cell>
          <cell r="DL84">
            <v>1.1062376201152802E-2</v>
          </cell>
          <cell r="DM84">
            <v>1.1062376201152802E-2</v>
          </cell>
          <cell r="DN84">
            <v>1.1062376201152802E-2</v>
          </cell>
          <cell r="DO84">
            <v>1.1062376201152802E-2</v>
          </cell>
          <cell r="DP84">
            <v>1.1062376201152802E-2</v>
          </cell>
          <cell r="DQ84">
            <v>1.1062376201152802E-2</v>
          </cell>
          <cell r="DR84">
            <v>1.1062376201152802E-2</v>
          </cell>
          <cell r="DS84">
            <v>1.1062376201152802E-2</v>
          </cell>
          <cell r="DT84">
            <v>1.1062376201152802E-2</v>
          </cell>
          <cell r="DU84">
            <v>1.1062376201152802E-2</v>
          </cell>
          <cell r="DV84">
            <v>1.1062376201152802E-2</v>
          </cell>
          <cell r="DW84">
            <v>1.1062376201152802E-2</v>
          </cell>
          <cell r="DX84">
            <v>1.1062376201152802E-2</v>
          </cell>
          <cell r="DY84">
            <v>1.1062376201152802E-2</v>
          </cell>
          <cell r="DZ84">
            <v>1.1062376201152802E-2</v>
          </cell>
          <cell r="EA84">
            <v>1.1062376201152802E-2</v>
          </cell>
          <cell r="EB84">
            <v>1.1062376201152802E-2</v>
          </cell>
          <cell r="EC84">
            <v>1.1062376201152802E-2</v>
          </cell>
          <cell r="ED84">
            <v>1.1062376201152802E-2</v>
          </cell>
          <cell r="EE84">
            <v>1.1062376201152802E-2</v>
          </cell>
          <cell r="EF84">
            <v>1.1062376201152802E-2</v>
          </cell>
          <cell r="EG84">
            <v>1.1062376201152802E-2</v>
          </cell>
          <cell r="EH84">
            <v>1.1062376201152802E-2</v>
          </cell>
          <cell r="EI84">
            <v>1.1062376201152802E-2</v>
          </cell>
          <cell r="EJ84">
            <v>1.1062376201152802E-2</v>
          </cell>
        </row>
        <row r="85">
          <cell r="AW85">
            <v>73</v>
          </cell>
          <cell r="AX85">
            <v>75</v>
          </cell>
          <cell r="AY85">
            <v>0</v>
          </cell>
          <cell r="AZ85">
            <v>50</v>
          </cell>
          <cell r="BA85">
            <v>25</v>
          </cell>
          <cell r="BB85">
            <v>100</v>
          </cell>
          <cell r="BC85">
            <v>50</v>
          </cell>
          <cell r="BD85">
            <v>83.3</v>
          </cell>
          <cell r="BE85">
            <v>33.300000000000004</v>
          </cell>
          <cell r="BF85">
            <v>0</v>
          </cell>
          <cell r="BG85">
            <v>100</v>
          </cell>
          <cell r="BH85">
            <v>66.600000000000009</v>
          </cell>
          <cell r="BI85">
            <v>16.600000000000001</v>
          </cell>
          <cell r="BJ85">
            <v>0</v>
          </cell>
          <cell r="BK85">
            <v>44.4</v>
          </cell>
          <cell r="BL85">
            <v>11.1</v>
          </cell>
          <cell r="BM85">
            <v>33.300000000000004</v>
          </cell>
          <cell r="BN85">
            <v>77.7</v>
          </cell>
          <cell r="BO85">
            <v>55.500000000000007</v>
          </cell>
          <cell r="BP85">
            <v>66.600000000000009</v>
          </cell>
          <cell r="BQ85">
            <v>22.2</v>
          </cell>
          <cell r="BR85">
            <v>88.8</v>
          </cell>
          <cell r="BS85">
            <v>100</v>
          </cell>
          <cell r="BT85">
            <v>37.5</v>
          </cell>
          <cell r="BU85">
            <v>75</v>
          </cell>
          <cell r="BV85">
            <v>100</v>
          </cell>
          <cell r="BW85">
            <v>87.5</v>
          </cell>
          <cell r="BX85">
            <v>12.5</v>
          </cell>
          <cell r="BY85">
            <v>62.5</v>
          </cell>
          <cell r="BZ85">
            <v>25</v>
          </cell>
          <cell r="CA85">
            <v>50</v>
          </cell>
          <cell r="CB85">
            <v>0</v>
          </cell>
          <cell r="CC85">
            <v>92.300000000000011</v>
          </cell>
          <cell r="CD85">
            <v>30.7</v>
          </cell>
          <cell r="CE85">
            <v>38.4</v>
          </cell>
          <cell r="CF85">
            <v>69.199999999999989</v>
          </cell>
          <cell r="CG85">
            <v>46.1</v>
          </cell>
          <cell r="CH85">
            <v>76.900000000000006</v>
          </cell>
          <cell r="CI85">
            <v>0</v>
          </cell>
          <cell r="CJ85">
            <v>61.5</v>
          </cell>
          <cell r="CK85">
            <v>84.6</v>
          </cell>
          <cell r="CL85">
            <v>53.800000000000004</v>
          </cell>
          <cell r="CM85">
            <v>100</v>
          </cell>
          <cell r="CN85">
            <v>0</v>
          </cell>
          <cell r="CO85">
            <v>23</v>
          </cell>
          <cell r="CP85">
            <v>15.299999999999999</v>
          </cell>
          <cell r="CQ85">
            <v>73</v>
          </cell>
          <cell r="CR85">
            <v>52.2</v>
          </cell>
          <cell r="CS85">
            <v>43.1</v>
          </cell>
          <cell r="CT85">
            <v>50</v>
          </cell>
          <cell r="CU85">
            <v>45.4</v>
          </cell>
          <cell r="CV85">
            <v>54.500000000000007</v>
          </cell>
          <cell r="CW85">
            <v>70.399999999999991</v>
          </cell>
          <cell r="CX85">
            <v>90.9</v>
          </cell>
          <cell r="CY85">
            <v>59</v>
          </cell>
          <cell r="CZ85">
            <v>40.9</v>
          </cell>
          <cell r="DA85">
            <v>100</v>
          </cell>
          <cell r="DB85">
            <v>79.5</v>
          </cell>
          <cell r="DC85">
            <v>56.8</v>
          </cell>
          <cell r="DD85">
            <v>20.399999999999999</v>
          </cell>
          <cell r="DE85">
            <v>61.3</v>
          </cell>
          <cell r="DF85">
            <v>22.7</v>
          </cell>
          <cell r="DG85">
            <v>38.6</v>
          </cell>
          <cell r="DH85">
            <v>84</v>
          </cell>
          <cell r="DI85">
            <v>68.100000000000009</v>
          </cell>
          <cell r="DJ85">
            <v>81.8</v>
          </cell>
          <cell r="DK85">
            <v>25</v>
          </cell>
          <cell r="DL85">
            <v>86.3</v>
          </cell>
          <cell r="DM85">
            <v>93.100000000000009</v>
          </cell>
          <cell r="DN85">
            <v>65.900000000000006</v>
          </cell>
          <cell r="DO85">
            <v>88.6</v>
          </cell>
          <cell r="DP85">
            <v>97.7</v>
          </cell>
          <cell r="DQ85">
            <v>95.399999999999991</v>
          </cell>
          <cell r="DR85">
            <v>31.8</v>
          </cell>
          <cell r="DS85">
            <v>77.2</v>
          </cell>
          <cell r="DT85">
            <v>63.6</v>
          </cell>
          <cell r="DU85">
            <v>75</v>
          </cell>
          <cell r="DV85">
            <v>6.8000000000000007</v>
          </cell>
          <cell r="DW85">
            <v>47.699999999999996</v>
          </cell>
          <cell r="DX85">
            <v>11.3</v>
          </cell>
          <cell r="DY85">
            <v>13.600000000000001</v>
          </cell>
          <cell r="DZ85">
            <v>29.5</v>
          </cell>
          <cell r="EA85">
            <v>15.9</v>
          </cell>
          <cell r="EB85">
            <v>34</v>
          </cell>
          <cell r="EC85">
            <v>0</v>
          </cell>
          <cell r="ED85">
            <v>27.200000000000003</v>
          </cell>
          <cell r="EE85">
            <v>36.299999999999997</v>
          </cell>
          <cell r="EF85">
            <v>18.099999999999998</v>
          </cell>
          <cell r="EG85">
            <v>72.7</v>
          </cell>
          <cell r="EH85">
            <v>0</v>
          </cell>
          <cell r="EI85">
            <v>9</v>
          </cell>
          <cell r="EJ85">
            <v>4.5</v>
          </cell>
          <cell r="EL85">
            <v>73</v>
          </cell>
          <cell r="EM85">
            <v>0.55028510331578206</v>
          </cell>
          <cell r="EN85">
            <v>0.67297332228080109</v>
          </cell>
          <cell r="EO85">
            <v>0.56966026738033737</v>
          </cell>
          <cell r="EP85">
            <v>0.62169349885407199</v>
          </cell>
          <cell r="EQ85">
            <v>0.24131865183279819</v>
          </cell>
          <cell r="ER85">
            <v>0.4918343124820827</v>
          </cell>
        </row>
        <row r="86">
          <cell r="AW86">
            <v>74</v>
          </cell>
          <cell r="AX86">
            <v>50</v>
          </cell>
          <cell r="AY86">
            <v>0</v>
          </cell>
          <cell r="AZ86">
            <v>100</v>
          </cell>
          <cell r="BA86">
            <v>25</v>
          </cell>
          <cell r="BB86">
            <v>75</v>
          </cell>
          <cell r="BC86">
            <v>66.600000000000009</v>
          </cell>
          <cell r="BD86">
            <v>83.3</v>
          </cell>
          <cell r="BE86">
            <v>33.300000000000004</v>
          </cell>
          <cell r="BF86">
            <v>16.600000000000001</v>
          </cell>
          <cell r="BG86">
            <v>100</v>
          </cell>
          <cell r="BH86">
            <v>50</v>
          </cell>
          <cell r="BI86">
            <v>0</v>
          </cell>
          <cell r="BJ86">
            <v>33.300000000000004</v>
          </cell>
          <cell r="BK86">
            <v>66.600000000000009</v>
          </cell>
          <cell r="BL86">
            <v>22.2</v>
          </cell>
          <cell r="BM86">
            <v>55.500000000000007</v>
          </cell>
          <cell r="BN86">
            <v>77.7</v>
          </cell>
          <cell r="BO86">
            <v>88.8</v>
          </cell>
          <cell r="BP86">
            <v>11.1</v>
          </cell>
          <cell r="BQ86">
            <v>44.4</v>
          </cell>
          <cell r="BR86">
            <v>0</v>
          </cell>
          <cell r="BS86">
            <v>100</v>
          </cell>
          <cell r="BT86">
            <v>37.5</v>
          </cell>
          <cell r="BU86">
            <v>75</v>
          </cell>
          <cell r="BV86">
            <v>100</v>
          </cell>
          <cell r="BW86">
            <v>87.5</v>
          </cell>
          <cell r="BX86">
            <v>12.5</v>
          </cell>
          <cell r="BY86">
            <v>62.5</v>
          </cell>
          <cell r="BZ86">
            <v>50</v>
          </cell>
          <cell r="CA86">
            <v>25</v>
          </cell>
          <cell r="CB86">
            <v>0</v>
          </cell>
          <cell r="CC86">
            <v>92.300000000000011</v>
          </cell>
          <cell r="CD86">
            <v>30.7</v>
          </cell>
          <cell r="CE86">
            <v>46.1</v>
          </cell>
          <cell r="CF86">
            <v>69.199999999999989</v>
          </cell>
          <cell r="CG86">
            <v>38.4</v>
          </cell>
          <cell r="CH86">
            <v>76.900000000000006</v>
          </cell>
          <cell r="CI86">
            <v>0</v>
          </cell>
          <cell r="CJ86">
            <v>61.5</v>
          </cell>
          <cell r="CK86">
            <v>84.6</v>
          </cell>
          <cell r="CL86">
            <v>53.800000000000004</v>
          </cell>
          <cell r="CM86">
            <v>100</v>
          </cell>
          <cell r="CN86">
            <v>0</v>
          </cell>
          <cell r="CO86">
            <v>0</v>
          </cell>
          <cell r="CP86">
            <v>23</v>
          </cell>
          <cell r="CQ86">
            <v>74</v>
          </cell>
          <cell r="CR86">
            <v>65.900000000000006</v>
          </cell>
          <cell r="CS86">
            <v>50</v>
          </cell>
          <cell r="CT86">
            <v>70.399999999999991</v>
          </cell>
          <cell r="CU86">
            <v>63.6</v>
          </cell>
          <cell r="CV86">
            <v>68.100000000000009</v>
          </cell>
          <cell r="CW86">
            <v>81.8</v>
          </cell>
          <cell r="CX86">
            <v>86.3</v>
          </cell>
          <cell r="CY86">
            <v>56.8</v>
          </cell>
          <cell r="CZ86">
            <v>52.2</v>
          </cell>
          <cell r="DA86">
            <v>93.100000000000009</v>
          </cell>
          <cell r="DB86">
            <v>61.3</v>
          </cell>
          <cell r="DC86">
            <v>38.6</v>
          </cell>
          <cell r="DD86">
            <v>29.5</v>
          </cell>
          <cell r="DE86">
            <v>45.4</v>
          </cell>
          <cell r="DF86">
            <v>27.200000000000003</v>
          </cell>
          <cell r="DG86">
            <v>43.1</v>
          </cell>
          <cell r="DH86">
            <v>47.699999999999996</v>
          </cell>
          <cell r="DI86">
            <v>75</v>
          </cell>
          <cell r="DJ86">
            <v>20.399999999999999</v>
          </cell>
          <cell r="DK86">
            <v>34</v>
          </cell>
          <cell r="DL86">
            <v>11.3</v>
          </cell>
          <cell r="DM86">
            <v>84</v>
          </cell>
          <cell r="DN86">
            <v>77.2</v>
          </cell>
          <cell r="DO86">
            <v>95.399999999999991</v>
          </cell>
          <cell r="DP86">
            <v>100</v>
          </cell>
          <cell r="DQ86">
            <v>97.7</v>
          </cell>
          <cell r="DR86">
            <v>18.099999999999998</v>
          </cell>
          <cell r="DS86">
            <v>90.9</v>
          </cell>
          <cell r="DT86">
            <v>79.5</v>
          </cell>
          <cell r="DU86">
            <v>72.7</v>
          </cell>
          <cell r="DV86">
            <v>9</v>
          </cell>
          <cell r="DW86">
            <v>59</v>
          </cell>
          <cell r="DX86">
            <v>13.600000000000001</v>
          </cell>
          <cell r="DY86">
            <v>22.7</v>
          </cell>
          <cell r="DZ86">
            <v>36.299999999999997</v>
          </cell>
          <cell r="EA86">
            <v>15.9</v>
          </cell>
          <cell r="EB86">
            <v>40.9</v>
          </cell>
          <cell r="EC86">
            <v>0</v>
          </cell>
          <cell r="ED86">
            <v>31.8</v>
          </cell>
          <cell r="EE86">
            <v>54.500000000000007</v>
          </cell>
          <cell r="EF86">
            <v>25</v>
          </cell>
          <cell r="EG86">
            <v>88.6</v>
          </cell>
          <cell r="EH86">
            <v>0</v>
          </cell>
          <cell r="EI86">
            <v>0</v>
          </cell>
          <cell r="EJ86">
            <v>6.8000000000000007</v>
          </cell>
          <cell r="EL86">
            <v>74</v>
          </cell>
          <cell r="EM86">
            <v>0.51638774263480103</v>
          </cell>
          <cell r="EN86">
            <v>0.54116573181607508</v>
          </cell>
          <cell r="EO86">
            <v>0.33764197536966278</v>
          </cell>
          <cell r="EP86">
            <v>0.56985966204418737</v>
          </cell>
          <cell r="EQ86">
            <v>0.22165327275983993</v>
          </cell>
          <cell r="ER86">
            <v>0.39952003036930234</v>
          </cell>
        </row>
        <row r="87">
          <cell r="AW87">
            <v>75</v>
          </cell>
          <cell r="AX87">
            <v>100</v>
          </cell>
          <cell r="AY87">
            <v>0</v>
          </cell>
          <cell r="AZ87">
            <v>50</v>
          </cell>
          <cell r="BA87">
            <v>75</v>
          </cell>
          <cell r="BB87">
            <v>25</v>
          </cell>
          <cell r="BC87">
            <v>83.3</v>
          </cell>
          <cell r="BD87">
            <v>100</v>
          </cell>
          <cell r="BE87">
            <v>50</v>
          </cell>
          <cell r="BF87">
            <v>66.600000000000009</v>
          </cell>
          <cell r="BG87">
            <v>16.600000000000001</v>
          </cell>
          <cell r="BH87">
            <v>33.300000000000004</v>
          </cell>
          <cell r="BI87">
            <v>0</v>
          </cell>
          <cell r="BJ87">
            <v>88.8</v>
          </cell>
          <cell r="BK87">
            <v>100</v>
          </cell>
          <cell r="BL87">
            <v>33.300000000000004</v>
          </cell>
          <cell r="BM87">
            <v>55.500000000000007</v>
          </cell>
          <cell r="BN87">
            <v>66.600000000000009</v>
          </cell>
          <cell r="BO87">
            <v>77.7</v>
          </cell>
          <cell r="BP87">
            <v>22.2</v>
          </cell>
          <cell r="BQ87">
            <v>0</v>
          </cell>
          <cell r="BR87">
            <v>11.1</v>
          </cell>
          <cell r="BS87">
            <v>44.4</v>
          </cell>
          <cell r="BT87">
            <v>75</v>
          </cell>
          <cell r="BU87">
            <v>87.5</v>
          </cell>
          <cell r="BV87">
            <v>62.5</v>
          </cell>
          <cell r="BW87">
            <v>100</v>
          </cell>
          <cell r="BX87">
            <v>25</v>
          </cell>
          <cell r="BY87">
            <v>50</v>
          </cell>
          <cell r="BZ87">
            <v>0</v>
          </cell>
          <cell r="CA87">
            <v>12.5</v>
          </cell>
          <cell r="CB87">
            <v>37.5</v>
          </cell>
          <cell r="CC87">
            <v>69.199999999999989</v>
          </cell>
          <cell r="CD87">
            <v>46.1</v>
          </cell>
          <cell r="CE87">
            <v>61.5</v>
          </cell>
          <cell r="CF87">
            <v>53.800000000000004</v>
          </cell>
          <cell r="CG87">
            <v>0</v>
          </cell>
          <cell r="CH87">
            <v>76.900000000000006</v>
          </cell>
          <cell r="CI87">
            <v>0</v>
          </cell>
          <cell r="CJ87">
            <v>92.300000000000011</v>
          </cell>
          <cell r="CK87">
            <v>84.6</v>
          </cell>
          <cell r="CL87">
            <v>38.4</v>
          </cell>
          <cell r="CM87">
            <v>100</v>
          </cell>
          <cell r="CN87">
            <v>0</v>
          </cell>
          <cell r="CO87">
            <v>0</v>
          </cell>
          <cell r="CP87">
            <v>30.7</v>
          </cell>
          <cell r="CQ87">
            <v>75</v>
          </cell>
          <cell r="CR87">
            <v>93.100000000000009</v>
          </cell>
          <cell r="CS87">
            <v>81.8</v>
          </cell>
          <cell r="CT87">
            <v>86.3</v>
          </cell>
          <cell r="CU87">
            <v>90.9</v>
          </cell>
          <cell r="CV87">
            <v>84</v>
          </cell>
          <cell r="CW87">
            <v>72.7</v>
          </cell>
          <cell r="CX87">
            <v>79.5</v>
          </cell>
          <cell r="CY87">
            <v>65.900000000000006</v>
          </cell>
          <cell r="CZ87">
            <v>68.100000000000009</v>
          </cell>
          <cell r="DA87">
            <v>52.2</v>
          </cell>
          <cell r="DB87">
            <v>56.8</v>
          </cell>
          <cell r="DC87">
            <v>18.099999999999998</v>
          </cell>
          <cell r="DD87">
            <v>50</v>
          </cell>
          <cell r="DE87">
            <v>75</v>
          </cell>
          <cell r="DF87">
            <v>27.200000000000003</v>
          </cell>
          <cell r="DG87">
            <v>36.299999999999997</v>
          </cell>
          <cell r="DH87">
            <v>38.6</v>
          </cell>
          <cell r="DI87">
            <v>40.9</v>
          </cell>
          <cell r="DJ87">
            <v>22.7</v>
          </cell>
          <cell r="DK87">
            <v>0</v>
          </cell>
          <cell r="DL87">
            <v>20.399999999999999</v>
          </cell>
          <cell r="DM87">
            <v>29.5</v>
          </cell>
          <cell r="DN87">
            <v>88.6</v>
          </cell>
          <cell r="DO87">
            <v>97.7</v>
          </cell>
          <cell r="DP87">
            <v>77.2</v>
          </cell>
          <cell r="DQ87">
            <v>100</v>
          </cell>
          <cell r="DR87">
            <v>25</v>
          </cell>
          <cell r="DS87">
            <v>70.399999999999991</v>
          </cell>
          <cell r="DT87">
            <v>0</v>
          </cell>
          <cell r="DU87">
            <v>13.600000000000001</v>
          </cell>
          <cell r="DV87">
            <v>31.8</v>
          </cell>
          <cell r="DW87">
            <v>54.500000000000007</v>
          </cell>
          <cell r="DX87">
            <v>43.1</v>
          </cell>
          <cell r="DY87">
            <v>47.699999999999996</v>
          </cell>
          <cell r="DZ87">
            <v>45.4</v>
          </cell>
          <cell r="EA87">
            <v>0</v>
          </cell>
          <cell r="EB87">
            <v>59</v>
          </cell>
          <cell r="EC87">
            <v>0</v>
          </cell>
          <cell r="ED87">
            <v>63.6</v>
          </cell>
          <cell r="EE87">
            <v>61.3</v>
          </cell>
          <cell r="EF87">
            <v>34</v>
          </cell>
          <cell r="EG87">
            <v>95.399999999999991</v>
          </cell>
          <cell r="EH87">
            <v>0</v>
          </cell>
          <cell r="EI87">
            <v>0</v>
          </cell>
          <cell r="EJ87">
            <v>15.9</v>
          </cell>
          <cell r="EL87">
            <v>75</v>
          </cell>
          <cell r="EM87">
            <v>0.33968860606932805</v>
          </cell>
          <cell r="EN87">
            <v>0.17242576455133954</v>
          </cell>
          <cell r="EO87">
            <v>5.5322125615913223E-2</v>
          </cell>
          <cell r="EP87">
            <v>0.25450245382540149</v>
          </cell>
          <cell r="EQ87">
            <v>9.9450474071321682E-2</v>
          </cell>
          <cell r="ER87">
            <v>0.15869940799538371</v>
          </cell>
        </row>
        <row r="88">
          <cell r="AW88">
            <v>76</v>
          </cell>
          <cell r="AX88">
            <v>0</v>
          </cell>
          <cell r="AY88">
            <v>50</v>
          </cell>
          <cell r="AZ88">
            <v>100</v>
          </cell>
          <cell r="BA88">
            <v>25</v>
          </cell>
          <cell r="BB88">
            <v>75</v>
          </cell>
          <cell r="BC88">
            <v>16.600000000000001</v>
          </cell>
          <cell r="BD88">
            <v>66.600000000000009</v>
          </cell>
          <cell r="BE88">
            <v>33.300000000000004</v>
          </cell>
          <cell r="BF88">
            <v>50</v>
          </cell>
          <cell r="BG88">
            <v>100</v>
          </cell>
          <cell r="BH88">
            <v>83.3</v>
          </cell>
          <cell r="BI88">
            <v>0</v>
          </cell>
          <cell r="BJ88">
            <v>11.1</v>
          </cell>
          <cell r="BK88">
            <v>44.4</v>
          </cell>
          <cell r="BL88">
            <v>33.300000000000004</v>
          </cell>
          <cell r="BM88">
            <v>66.600000000000009</v>
          </cell>
          <cell r="BN88">
            <v>77.7</v>
          </cell>
          <cell r="BO88">
            <v>88.8</v>
          </cell>
          <cell r="BP88">
            <v>22.2</v>
          </cell>
          <cell r="BQ88">
            <v>55.500000000000007</v>
          </cell>
          <cell r="BR88">
            <v>0</v>
          </cell>
          <cell r="BS88">
            <v>100</v>
          </cell>
          <cell r="BT88">
            <v>75</v>
          </cell>
          <cell r="BU88">
            <v>37.5</v>
          </cell>
          <cell r="BV88">
            <v>100</v>
          </cell>
          <cell r="BW88">
            <v>12.5</v>
          </cell>
          <cell r="BX88">
            <v>25</v>
          </cell>
          <cell r="BY88">
            <v>87.5</v>
          </cell>
          <cell r="BZ88">
            <v>50</v>
          </cell>
          <cell r="CA88">
            <v>62.5</v>
          </cell>
          <cell r="CB88">
            <v>0</v>
          </cell>
          <cell r="CC88">
            <v>100</v>
          </cell>
          <cell r="CD88">
            <v>0</v>
          </cell>
          <cell r="CE88">
            <v>38.4</v>
          </cell>
          <cell r="CF88">
            <v>84.6</v>
          </cell>
          <cell r="CG88">
            <v>46.1</v>
          </cell>
          <cell r="CH88">
            <v>76.900000000000006</v>
          </cell>
          <cell r="CI88">
            <v>0</v>
          </cell>
          <cell r="CJ88">
            <v>69.199999999999989</v>
          </cell>
          <cell r="CK88">
            <v>92.300000000000011</v>
          </cell>
          <cell r="CL88">
            <v>53.800000000000004</v>
          </cell>
          <cell r="CM88">
            <v>61.5</v>
          </cell>
          <cell r="CN88">
            <v>0</v>
          </cell>
          <cell r="CO88">
            <v>0</v>
          </cell>
          <cell r="CP88">
            <v>0</v>
          </cell>
          <cell r="CQ88">
            <v>76</v>
          </cell>
          <cell r="CR88">
            <v>29.5</v>
          </cell>
          <cell r="CS88">
            <v>45.4</v>
          </cell>
          <cell r="CT88">
            <v>59</v>
          </cell>
          <cell r="CU88">
            <v>34</v>
          </cell>
          <cell r="CV88">
            <v>56.8</v>
          </cell>
          <cell r="CW88">
            <v>25</v>
          </cell>
          <cell r="CX88">
            <v>81.8</v>
          </cell>
          <cell r="CY88">
            <v>54.500000000000007</v>
          </cell>
          <cell r="CZ88">
            <v>72.7</v>
          </cell>
          <cell r="DA88">
            <v>95.399999999999991</v>
          </cell>
          <cell r="DB88">
            <v>84</v>
          </cell>
          <cell r="DC88">
            <v>15.9</v>
          </cell>
          <cell r="DD88">
            <v>22.7</v>
          </cell>
          <cell r="DE88">
            <v>52.2</v>
          </cell>
          <cell r="DF88">
            <v>47.699999999999996</v>
          </cell>
          <cell r="DG88">
            <v>79.5</v>
          </cell>
          <cell r="DH88">
            <v>88.6</v>
          </cell>
          <cell r="DI88">
            <v>93.100000000000009</v>
          </cell>
          <cell r="DJ88">
            <v>36.299999999999997</v>
          </cell>
          <cell r="DK88">
            <v>77.2</v>
          </cell>
          <cell r="DL88">
            <v>20.399999999999999</v>
          </cell>
          <cell r="DM88">
            <v>100</v>
          </cell>
          <cell r="DN88">
            <v>65.900000000000006</v>
          </cell>
          <cell r="DO88">
            <v>40.9</v>
          </cell>
          <cell r="DP88">
            <v>97.7</v>
          </cell>
          <cell r="DQ88">
            <v>18.099999999999998</v>
          </cell>
          <cell r="DR88">
            <v>31.8</v>
          </cell>
          <cell r="DS88">
            <v>90.9</v>
          </cell>
          <cell r="DT88">
            <v>61.3</v>
          </cell>
          <cell r="DU88">
            <v>63.6</v>
          </cell>
          <cell r="DV88">
            <v>11.3</v>
          </cell>
          <cell r="DW88">
            <v>86.3</v>
          </cell>
          <cell r="DX88">
            <v>0</v>
          </cell>
          <cell r="DY88">
            <v>13.600000000000001</v>
          </cell>
          <cell r="DZ88">
            <v>70.399999999999991</v>
          </cell>
          <cell r="EA88">
            <v>27.200000000000003</v>
          </cell>
          <cell r="EB88">
            <v>68.100000000000009</v>
          </cell>
          <cell r="EC88">
            <v>0</v>
          </cell>
          <cell r="ED88">
            <v>50</v>
          </cell>
          <cell r="EE88">
            <v>75</v>
          </cell>
          <cell r="EF88">
            <v>38.6</v>
          </cell>
          <cell r="EG88">
            <v>43.1</v>
          </cell>
          <cell r="EH88">
            <v>0</v>
          </cell>
          <cell r="EI88">
            <v>0</v>
          </cell>
          <cell r="EJ88">
            <v>0</v>
          </cell>
          <cell r="EL88">
            <v>76</v>
          </cell>
          <cell r="EM88">
            <v>0.1553589303779957</v>
          </cell>
          <cell r="EN88">
            <v>0.25824979114706287</v>
          </cell>
          <cell r="EO88">
            <v>0.2818342091882714</v>
          </cell>
          <cell r="EP88">
            <v>0.22700185433160044</v>
          </cell>
          <cell r="EQ88">
            <v>0.12149593049372898</v>
          </cell>
          <cell r="ER88">
            <v>0.20326322217108317</v>
          </cell>
        </row>
        <row r="89">
          <cell r="AW89">
            <v>77</v>
          </cell>
          <cell r="AX89">
            <v>50</v>
          </cell>
          <cell r="AY89">
            <v>75</v>
          </cell>
          <cell r="AZ89">
            <v>0</v>
          </cell>
          <cell r="BA89">
            <v>100</v>
          </cell>
          <cell r="BB89">
            <v>25</v>
          </cell>
          <cell r="BC89">
            <v>83.3</v>
          </cell>
          <cell r="BD89">
            <v>33.300000000000004</v>
          </cell>
          <cell r="BE89">
            <v>66.600000000000009</v>
          </cell>
          <cell r="BF89">
            <v>0</v>
          </cell>
          <cell r="BG89">
            <v>50</v>
          </cell>
          <cell r="BH89">
            <v>16.600000000000001</v>
          </cell>
          <cell r="BI89">
            <v>100</v>
          </cell>
          <cell r="BJ89">
            <v>0</v>
          </cell>
          <cell r="BK89">
            <v>0</v>
          </cell>
          <cell r="BL89">
            <v>100</v>
          </cell>
          <cell r="BM89">
            <v>0</v>
          </cell>
          <cell r="BN89">
            <v>0</v>
          </cell>
          <cell r="BO89">
            <v>0</v>
          </cell>
          <cell r="BP89">
            <v>0</v>
          </cell>
          <cell r="BQ89">
            <v>0</v>
          </cell>
          <cell r="BR89">
            <v>0</v>
          </cell>
          <cell r="BS89">
            <v>0</v>
          </cell>
          <cell r="BT89">
            <v>75</v>
          </cell>
          <cell r="BU89">
            <v>0</v>
          </cell>
          <cell r="BV89">
            <v>0</v>
          </cell>
          <cell r="BW89">
            <v>0</v>
          </cell>
          <cell r="BX89">
            <v>0</v>
          </cell>
          <cell r="BY89">
            <v>0</v>
          </cell>
          <cell r="BZ89">
            <v>100</v>
          </cell>
          <cell r="CA89">
            <v>87.5</v>
          </cell>
          <cell r="CB89">
            <v>0</v>
          </cell>
          <cell r="CC89">
            <v>0</v>
          </cell>
          <cell r="CD89">
            <v>0</v>
          </cell>
          <cell r="CE89">
            <v>0</v>
          </cell>
          <cell r="CF89">
            <v>0</v>
          </cell>
          <cell r="CG89">
            <v>0</v>
          </cell>
          <cell r="CH89">
            <v>0</v>
          </cell>
          <cell r="CI89">
            <v>0</v>
          </cell>
          <cell r="CJ89">
            <v>100</v>
          </cell>
          <cell r="CK89">
            <v>0</v>
          </cell>
          <cell r="CL89">
            <v>92.300000000000011</v>
          </cell>
          <cell r="CM89">
            <v>0</v>
          </cell>
          <cell r="CN89">
            <v>0</v>
          </cell>
          <cell r="CO89">
            <v>0</v>
          </cell>
          <cell r="CP89">
            <v>0</v>
          </cell>
          <cell r="CQ89">
            <v>77</v>
          </cell>
          <cell r="CR89">
            <v>81.8</v>
          </cell>
          <cell r="CS89">
            <v>84</v>
          </cell>
          <cell r="CT89">
            <v>70.399999999999991</v>
          </cell>
          <cell r="CU89">
            <v>88.6</v>
          </cell>
          <cell r="CV89">
            <v>77.2</v>
          </cell>
          <cell r="CW89">
            <v>93.100000000000009</v>
          </cell>
          <cell r="CX89">
            <v>75</v>
          </cell>
          <cell r="CY89">
            <v>90.9</v>
          </cell>
          <cell r="CZ89">
            <v>0</v>
          </cell>
          <cell r="DA89">
            <v>79.5</v>
          </cell>
          <cell r="DB89">
            <v>63.6</v>
          </cell>
          <cell r="DC89">
            <v>95.399999999999991</v>
          </cell>
          <cell r="DD89">
            <v>0</v>
          </cell>
          <cell r="DE89">
            <v>0</v>
          </cell>
          <cell r="DF89">
            <v>68.100000000000009</v>
          </cell>
          <cell r="DG89">
            <v>0</v>
          </cell>
          <cell r="DH89">
            <v>0</v>
          </cell>
          <cell r="DI89">
            <v>0</v>
          </cell>
          <cell r="DJ89">
            <v>0</v>
          </cell>
          <cell r="DK89">
            <v>0</v>
          </cell>
          <cell r="DL89">
            <v>0</v>
          </cell>
          <cell r="DM89">
            <v>0</v>
          </cell>
          <cell r="DN89">
            <v>86.3</v>
          </cell>
          <cell r="DO89">
            <v>0</v>
          </cell>
          <cell r="DP89">
            <v>0</v>
          </cell>
          <cell r="DQ89">
            <v>0</v>
          </cell>
          <cell r="DR89">
            <v>0</v>
          </cell>
          <cell r="DS89">
            <v>0</v>
          </cell>
          <cell r="DT89">
            <v>100</v>
          </cell>
          <cell r="DU89">
            <v>97.7</v>
          </cell>
          <cell r="DV89">
            <v>0</v>
          </cell>
          <cell r="DW89">
            <v>0</v>
          </cell>
          <cell r="DX89">
            <v>0</v>
          </cell>
          <cell r="DY89">
            <v>0</v>
          </cell>
          <cell r="DZ89">
            <v>0</v>
          </cell>
          <cell r="EA89">
            <v>0</v>
          </cell>
          <cell r="EB89">
            <v>0</v>
          </cell>
          <cell r="EC89">
            <v>0</v>
          </cell>
          <cell r="ED89">
            <v>72.7</v>
          </cell>
          <cell r="EE89">
            <v>0</v>
          </cell>
          <cell r="EF89">
            <v>65.900000000000006</v>
          </cell>
          <cell r="EG89">
            <v>0</v>
          </cell>
          <cell r="EH89">
            <v>0</v>
          </cell>
          <cell r="EI89">
            <v>0</v>
          </cell>
          <cell r="EJ89">
            <v>0</v>
          </cell>
          <cell r="EL89">
            <v>77</v>
          </cell>
          <cell r="EM89">
            <v>2.134020618747718E-2</v>
          </cell>
          <cell r="EN89">
            <v>0.11049017611767267</v>
          </cell>
          <cell r="EO89">
            <v>4.8564056547815775E-4</v>
          </cell>
          <cell r="EP89">
            <v>8.8355353887185434E-2</v>
          </cell>
          <cell r="EQ89">
            <v>7.0686819478926234E-4</v>
          </cell>
          <cell r="ER89">
            <v>3.7557400202835441E-2</v>
          </cell>
        </row>
        <row r="90">
          <cell r="AW90">
            <v>78</v>
          </cell>
          <cell r="AX90">
            <v>50</v>
          </cell>
          <cell r="AY90">
            <v>100</v>
          </cell>
          <cell r="AZ90">
            <v>25</v>
          </cell>
          <cell r="BA90">
            <v>0</v>
          </cell>
          <cell r="BB90">
            <v>75</v>
          </cell>
          <cell r="BC90">
            <v>0</v>
          </cell>
          <cell r="BD90">
            <v>83.3</v>
          </cell>
          <cell r="BE90">
            <v>33.300000000000004</v>
          </cell>
          <cell r="BF90">
            <v>16.600000000000001</v>
          </cell>
          <cell r="BG90">
            <v>50</v>
          </cell>
          <cell r="BH90">
            <v>66.600000000000009</v>
          </cell>
          <cell r="BI90">
            <v>100</v>
          </cell>
          <cell r="BJ90">
            <v>11.1</v>
          </cell>
          <cell r="BK90">
            <v>55.500000000000007</v>
          </cell>
          <cell r="BL90">
            <v>33.300000000000004</v>
          </cell>
          <cell r="BM90">
            <v>44.4</v>
          </cell>
          <cell r="BN90">
            <v>77.7</v>
          </cell>
          <cell r="BO90">
            <v>22.2</v>
          </cell>
          <cell r="BP90">
            <v>88.8</v>
          </cell>
          <cell r="BQ90">
            <v>0</v>
          </cell>
          <cell r="BR90">
            <v>100</v>
          </cell>
          <cell r="BS90">
            <v>66.600000000000009</v>
          </cell>
          <cell r="BT90">
            <v>75</v>
          </cell>
          <cell r="BU90">
            <v>62.5</v>
          </cell>
          <cell r="BV90">
            <v>0</v>
          </cell>
          <cell r="BW90">
            <v>0</v>
          </cell>
          <cell r="BX90">
            <v>100</v>
          </cell>
          <cell r="BY90">
            <v>0</v>
          </cell>
          <cell r="BZ90">
            <v>0</v>
          </cell>
          <cell r="CA90">
            <v>87.5</v>
          </cell>
          <cell r="CB90">
            <v>0</v>
          </cell>
          <cell r="CC90">
            <v>69.199999999999989</v>
          </cell>
          <cell r="CD90">
            <v>46.1</v>
          </cell>
          <cell r="CE90">
            <v>0</v>
          </cell>
          <cell r="CF90">
            <v>76.900000000000006</v>
          </cell>
          <cell r="CG90">
            <v>84.6</v>
          </cell>
          <cell r="CH90">
            <v>100</v>
          </cell>
          <cell r="CI90">
            <v>0</v>
          </cell>
          <cell r="CJ90">
            <v>61.5</v>
          </cell>
          <cell r="CK90">
            <v>0</v>
          </cell>
          <cell r="CL90">
            <v>38.4</v>
          </cell>
          <cell r="CM90">
            <v>53.800000000000004</v>
          </cell>
          <cell r="CN90">
            <v>0</v>
          </cell>
          <cell r="CO90">
            <v>92.300000000000011</v>
          </cell>
          <cell r="CP90">
            <v>0</v>
          </cell>
          <cell r="CQ90">
            <v>78</v>
          </cell>
          <cell r="CR90">
            <v>52.2</v>
          </cell>
          <cell r="CS90">
            <v>65.900000000000006</v>
          </cell>
          <cell r="CT90">
            <v>40.9</v>
          </cell>
          <cell r="CU90">
            <v>34</v>
          </cell>
          <cell r="CV90">
            <v>59</v>
          </cell>
          <cell r="CW90">
            <v>50</v>
          </cell>
          <cell r="CX90">
            <v>84</v>
          </cell>
          <cell r="CY90">
            <v>75</v>
          </cell>
          <cell r="CZ90">
            <v>54.500000000000007</v>
          </cell>
          <cell r="DA90">
            <v>79.5</v>
          </cell>
          <cell r="DB90">
            <v>81.8</v>
          </cell>
          <cell r="DC90">
            <v>90.9</v>
          </cell>
          <cell r="DD90">
            <v>29.5</v>
          </cell>
          <cell r="DE90">
            <v>86.3</v>
          </cell>
          <cell r="DF90">
            <v>63.6</v>
          </cell>
          <cell r="DG90">
            <v>77.2</v>
          </cell>
          <cell r="DH90">
            <v>93.100000000000009</v>
          </cell>
          <cell r="DI90">
            <v>56.8</v>
          </cell>
          <cell r="DJ90">
            <v>97.7</v>
          </cell>
          <cell r="DK90">
            <v>0</v>
          </cell>
          <cell r="DL90">
            <v>100</v>
          </cell>
          <cell r="DM90">
            <v>88.6</v>
          </cell>
          <cell r="DN90">
            <v>47.699999999999996</v>
          </cell>
          <cell r="DO90">
            <v>27.200000000000003</v>
          </cell>
          <cell r="DP90">
            <v>0</v>
          </cell>
          <cell r="DQ90">
            <v>0</v>
          </cell>
          <cell r="DR90">
            <v>95.399999999999991</v>
          </cell>
          <cell r="DS90">
            <v>0</v>
          </cell>
          <cell r="DT90">
            <v>0</v>
          </cell>
          <cell r="DU90">
            <v>72.7</v>
          </cell>
          <cell r="DV90">
            <v>0</v>
          </cell>
          <cell r="DW90">
            <v>43.1</v>
          </cell>
          <cell r="DX90">
            <v>31.8</v>
          </cell>
          <cell r="DY90">
            <v>0</v>
          </cell>
          <cell r="DZ90">
            <v>45.4</v>
          </cell>
          <cell r="EA90">
            <v>61.3</v>
          </cell>
          <cell r="EB90">
            <v>70.399999999999991</v>
          </cell>
          <cell r="EC90">
            <v>0</v>
          </cell>
          <cell r="ED90">
            <v>38.6</v>
          </cell>
          <cell r="EE90">
            <v>0</v>
          </cell>
          <cell r="EF90">
            <v>25</v>
          </cell>
          <cell r="EG90">
            <v>36.299999999999997</v>
          </cell>
          <cell r="EH90">
            <v>0</v>
          </cell>
          <cell r="EI90">
            <v>68.100000000000009</v>
          </cell>
          <cell r="EJ90">
            <v>0</v>
          </cell>
          <cell r="EL90">
            <v>78</v>
          </cell>
          <cell r="EM90">
            <v>3.3897360680981009E-2</v>
          </cell>
          <cell r="EN90">
            <v>0.13180759046472595</v>
          </cell>
          <cell r="EO90">
            <v>0.23201829201067453</v>
          </cell>
          <cell r="EP90">
            <v>5.183383680988455E-2</v>
          </cell>
          <cell r="EQ90">
            <v>1.9665379072958337E-2</v>
          </cell>
          <cell r="ER90">
            <v>9.2314282112780213E-2</v>
          </cell>
        </row>
        <row r="91">
          <cell r="AW91">
            <v>79</v>
          </cell>
          <cell r="AX91">
            <v>100</v>
          </cell>
          <cell r="AY91">
            <v>50</v>
          </cell>
          <cell r="AZ91">
            <v>75</v>
          </cell>
          <cell r="BA91">
            <v>25</v>
          </cell>
          <cell r="BB91">
            <v>0</v>
          </cell>
          <cell r="BC91">
            <v>66.600000000000009</v>
          </cell>
          <cell r="BD91">
            <v>100</v>
          </cell>
          <cell r="BE91">
            <v>0</v>
          </cell>
          <cell r="BF91">
            <v>33.300000000000004</v>
          </cell>
          <cell r="BG91">
            <v>16.600000000000001</v>
          </cell>
          <cell r="BH91">
            <v>83.3</v>
          </cell>
          <cell r="BI91">
            <v>50</v>
          </cell>
          <cell r="BJ91">
            <v>55.500000000000007</v>
          </cell>
          <cell r="BK91">
            <v>88.8</v>
          </cell>
          <cell r="BL91">
            <v>44.4</v>
          </cell>
          <cell r="BM91">
            <v>77.7</v>
          </cell>
          <cell r="BN91">
            <v>0</v>
          </cell>
          <cell r="BO91">
            <v>100</v>
          </cell>
          <cell r="BP91">
            <v>66.600000000000009</v>
          </cell>
          <cell r="BQ91">
            <v>0</v>
          </cell>
          <cell r="BR91">
            <v>0</v>
          </cell>
          <cell r="BS91">
            <v>0</v>
          </cell>
          <cell r="BT91">
            <v>0</v>
          </cell>
          <cell r="BU91">
            <v>100</v>
          </cell>
          <cell r="BV91">
            <v>0</v>
          </cell>
          <cell r="BW91">
            <v>0</v>
          </cell>
          <cell r="BX91">
            <v>0</v>
          </cell>
          <cell r="BY91">
            <v>0</v>
          </cell>
          <cell r="BZ91">
            <v>0</v>
          </cell>
          <cell r="CA91">
            <v>0</v>
          </cell>
          <cell r="CB91">
            <v>0</v>
          </cell>
          <cell r="CC91">
            <v>0</v>
          </cell>
          <cell r="CD91">
            <v>84.6</v>
          </cell>
          <cell r="CE91">
            <v>0</v>
          </cell>
          <cell r="CF91">
            <v>0</v>
          </cell>
          <cell r="CG91">
            <v>0</v>
          </cell>
          <cell r="CH91">
            <v>0</v>
          </cell>
          <cell r="CI91">
            <v>0</v>
          </cell>
          <cell r="CJ91">
            <v>76.900000000000006</v>
          </cell>
          <cell r="CK91">
            <v>0</v>
          </cell>
          <cell r="CL91">
            <v>0</v>
          </cell>
          <cell r="CM91">
            <v>92.300000000000011</v>
          </cell>
          <cell r="CN91">
            <v>0</v>
          </cell>
          <cell r="CO91">
            <v>100</v>
          </cell>
          <cell r="CP91">
            <v>0</v>
          </cell>
          <cell r="CQ91">
            <v>79</v>
          </cell>
          <cell r="CR91">
            <v>97.7</v>
          </cell>
          <cell r="CS91">
            <v>79.5</v>
          </cell>
          <cell r="CT91">
            <v>84</v>
          </cell>
          <cell r="CU91">
            <v>68.100000000000009</v>
          </cell>
          <cell r="CV91">
            <v>0</v>
          </cell>
          <cell r="CW91">
            <v>88.6</v>
          </cell>
          <cell r="CX91">
            <v>93.100000000000009</v>
          </cell>
          <cell r="CY91">
            <v>52.2</v>
          </cell>
          <cell r="CZ91">
            <v>75</v>
          </cell>
          <cell r="DA91">
            <v>70.399999999999991</v>
          </cell>
          <cell r="DB91">
            <v>90.9</v>
          </cell>
          <cell r="DC91">
            <v>77.2</v>
          </cell>
          <cell r="DD91">
            <v>56.8</v>
          </cell>
          <cell r="DE91">
            <v>81.8</v>
          </cell>
          <cell r="DF91">
            <v>54.500000000000007</v>
          </cell>
          <cell r="DG91">
            <v>65.900000000000006</v>
          </cell>
          <cell r="DH91">
            <v>0</v>
          </cell>
          <cell r="DI91">
            <v>95.399999999999991</v>
          </cell>
          <cell r="DJ91">
            <v>63.6</v>
          </cell>
          <cell r="DK91">
            <v>0</v>
          </cell>
          <cell r="DL91">
            <v>0</v>
          </cell>
          <cell r="DM91">
            <v>0</v>
          </cell>
          <cell r="DN91">
            <v>0</v>
          </cell>
          <cell r="DO91">
            <v>59</v>
          </cell>
          <cell r="DP91">
            <v>0</v>
          </cell>
          <cell r="DQ91">
            <v>0</v>
          </cell>
          <cell r="DR91">
            <v>0</v>
          </cell>
          <cell r="DS91">
            <v>0</v>
          </cell>
          <cell r="DT91">
            <v>0</v>
          </cell>
          <cell r="DU91">
            <v>0</v>
          </cell>
          <cell r="DV91">
            <v>0</v>
          </cell>
          <cell r="DW91">
            <v>0</v>
          </cell>
          <cell r="DX91">
            <v>72.7</v>
          </cell>
          <cell r="DY91">
            <v>0</v>
          </cell>
          <cell r="DZ91">
            <v>0</v>
          </cell>
          <cell r="EA91">
            <v>0</v>
          </cell>
          <cell r="EB91">
            <v>0</v>
          </cell>
          <cell r="EC91">
            <v>0</v>
          </cell>
          <cell r="ED91">
            <v>61.3</v>
          </cell>
          <cell r="EE91">
            <v>0</v>
          </cell>
          <cell r="EF91">
            <v>0</v>
          </cell>
          <cell r="EG91">
            <v>86.3</v>
          </cell>
          <cell r="EH91">
            <v>0</v>
          </cell>
          <cell r="EI91">
            <v>100</v>
          </cell>
          <cell r="EJ91">
            <v>0</v>
          </cell>
          <cell r="EL91">
            <v>79</v>
          </cell>
          <cell r="EM91">
            <v>1.0303024731057745E-2</v>
          </cell>
          <cell r="EN91">
            <v>9.9618630313937466E-3</v>
          </cell>
          <cell r="EO91">
            <v>4.4397981703226319E-3</v>
          </cell>
          <cell r="EP91">
            <v>1.5724123792796069E-4</v>
          </cell>
          <cell r="EQ91">
            <v>5.8290466137212267E-3</v>
          </cell>
          <cell r="ER91">
            <v>5.5259548958160026E-3</v>
          </cell>
        </row>
        <row r="92">
          <cell r="AW92">
            <v>80</v>
          </cell>
          <cell r="AX92">
            <v>25</v>
          </cell>
          <cell r="AY92">
            <v>0</v>
          </cell>
          <cell r="AZ92">
            <v>75</v>
          </cell>
          <cell r="BA92">
            <v>50</v>
          </cell>
          <cell r="BB92">
            <v>100</v>
          </cell>
          <cell r="BC92">
            <v>0</v>
          </cell>
          <cell r="BD92">
            <v>83.3</v>
          </cell>
          <cell r="BE92">
            <v>33.300000000000004</v>
          </cell>
          <cell r="BF92">
            <v>16.600000000000001</v>
          </cell>
          <cell r="BG92">
            <v>50</v>
          </cell>
          <cell r="BH92">
            <v>66.600000000000009</v>
          </cell>
          <cell r="BI92">
            <v>100</v>
          </cell>
          <cell r="BJ92">
            <v>22.2</v>
          </cell>
          <cell r="BK92">
            <v>77.7</v>
          </cell>
          <cell r="BL92">
            <v>55.500000000000007</v>
          </cell>
          <cell r="BM92">
            <v>44.4</v>
          </cell>
          <cell r="BN92">
            <v>66.600000000000009</v>
          </cell>
          <cell r="BO92">
            <v>33.300000000000004</v>
          </cell>
          <cell r="BP92">
            <v>100</v>
          </cell>
          <cell r="BQ92">
            <v>0</v>
          </cell>
          <cell r="BR92">
            <v>0</v>
          </cell>
          <cell r="BS92">
            <v>88.8</v>
          </cell>
          <cell r="BT92">
            <v>100</v>
          </cell>
          <cell r="BU92">
            <v>0</v>
          </cell>
          <cell r="BV92">
            <v>0</v>
          </cell>
          <cell r="BW92">
            <v>0</v>
          </cell>
          <cell r="BX92">
            <v>0</v>
          </cell>
          <cell r="BY92">
            <v>0</v>
          </cell>
          <cell r="BZ92">
            <v>0</v>
          </cell>
          <cell r="CA92">
            <v>87.5</v>
          </cell>
          <cell r="CB92">
            <v>0</v>
          </cell>
          <cell r="CC92">
            <v>84.6</v>
          </cell>
          <cell r="CD92">
            <v>0</v>
          </cell>
          <cell r="CE92">
            <v>0</v>
          </cell>
          <cell r="CF92">
            <v>76.900000000000006</v>
          </cell>
          <cell r="CG92">
            <v>92.300000000000011</v>
          </cell>
          <cell r="CH92">
            <v>100</v>
          </cell>
          <cell r="CI92">
            <v>0</v>
          </cell>
          <cell r="CJ92">
            <v>69.199999999999989</v>
          </cell>
          <cell r="CK92">
            <v>0</v>
          </cell>
          <cell r="CL92">
            <v>61.5</v>
          </cell>
          <cell r="CM92">
            <v>0</v>
          </cell>
          <cell r="CN92">
            <v>0</v>
          </cell>
          <cell r="CO92">
            <v>0</v>
          </cell>
          <cell r="CP92">
            <v>0</v>
          </cell>
          <cell r="CQ92">
            <v>80</v>
          </cell>
          <cell r="CR92">
            <v>47.699999999999996</v>
          </cell>
          <cell r="CS92">
            <v>43.1</v>
          </cell>
          <cell r="CT92">
            <v>54.500000000000007</v>
          </cell>
          <cell r="CU92">
            <v>50</v>
          </cell>
          <cell r="CV92">
            <v>81.8</v>
          </cell>
          <cell r="CW92">
            <v>52.2</v>
          </cell>
          <cell r="CX92">
            <v>86.3</v>
          </cell>
          <cell r="CY92">
            <v>65.900000000000006</v>
          </cell>
          <cell r="CZ92">
            <v>56.8</v>
          </cell>
          <cell r="DA92">
            <v>77.2</v>
          </cell>
          <cell r="DB92">
            <v>79.5</v>
          </cell>
          <cell r="DC92">
            <v>95.399999999999991</v>
          </cell>
          <cell r="DD92">
            <v>40.9</v>
          </cell>
          <cell r="DE92">
            <v>93.100000000000009</v>
          </cell>
          <cell r="DF92">
            <v>68.100000000000009</v>
          </cell>
          <cell r="DG92">
            <v>61.3</v>
          </cell>
          <cell r="DH92">
            <v>90.9</v>
          </cell>
          <cell r="DI92">
            <v>59</v>
          </cell>
          <cell r="DJ92">
            <v>100</v>
          </cell>
          <cell r="DK92">
            <v>0</v>
          </cell>
          <cell r="DL92">
            <v>0</v>
          </cell>
          <cell r="DM92">
            <v>97.7</v>
          </cell>
          <cell r="DN92">
            <v>75</v>
          </cell>
          <cell r="DO92">
            <v>0</v>
          </cell>
          <cell r="DP92">
            <v>0</v>
          </cell>
          <cell r="DQ92">
            <v>0</v>
          </cell>
          <cell r="DR92">
            <v>0</v>
          </cell>
          <cell r="DS92">
            <v>0</v>
          </cell>
          <cell r="DT92">
            <v>0</v>
          </cell>
          <cell r="DU92">
            <v>45.4</v>
          </cell>
          <cell r="DV92">
            <v>0</v>
          </cell>
          <cell r="DW92">
            <v>72.7</v>
          </cell>
          <cell r="DX92">
            <v>0</v>
          </cell>
          <cell r="DY92">
            <v>0</v>
          </cell>
          <cell r="DZ92">
            <v>70.399999999999991</v>
          </cell>
          <cell r="EA92">
            <v>84</v>
          </cell>
          <cell r="EB92">
            <v>88.6</v>
          </cell>
          <cell r="EC92">
            <v>0</v>
          </cell>
          <cell r="ED92">
            <v>63.6</v>
          </cell>
          <cell r="EE92">
            <v>0</v>
          </cell>
          <cell r="EF92">
            <v>38.6</v>
          </cell>
          <cell r="EG92">
            <v>0</v>
          </cell>
          <cell r="EH92">
            <v>0</v>
          </cell>
          <cell r="EI92">
            <v>0</v>
          </cell>
          <cell r="EJ92">
            <v>0</v>
          </cell>
          <cell r="EL92">
            <v>80</v>
          </cell>
          <cell r="EM92">
            <v>1.0760465407686734E-2</v>
          </cell>
          <cell r="EN92">
            <v>4.0662496538663766E-2</v>
          </cell>
          <cell r="EO92">
            <v>7.4654113547536802E-2</v>
          </cell>
          <cell r="EP92">
            <v>2.935744086811908E-3</v>
          </cell>
          <cell r="EQ92">
            <v>1.3501238963295281E-2</v>
          </cell>
          <cell r="ER92">
            <v>2.8898221790041981E-2</v>
          </cell>
        </row>
        <row r="93">
          <cell r="AW93">
            <v>81</v>
          </cell>
          <cell r="AX93">
            <v>0</v>
          </cell>
          <cell r="AY93">
            <v>100</v>
          </cell>
          <cell r="AZ93">
            <v>75</v>
          </cell>
          <cell r="BA93">
            <v>25</v>
          </cell>
          <cell r="BB93">
            <v>50</v>
          </cell>
          <cell r="BC93">
            <v>0</v>
          </cell>
          <cell r="BD93">
            <v>66.600000000000009</v>
          </cell>
          <cell r="BE93">
            <v>33.300000000000004</v>
          </cell>
          <cell r="BF93">
            <v>16.600000000000001</v>
          </cell>
          <cell r="BG93">
            <v>83.3</v>
          </cell>
          <cell r="BH93">
            <v>100</v>
          </cell>
          <cell r="BI93">
            <v>50</v>
          </cell>
          <cell r="BJ93">
            <v>11.1</v>
          </cell>
          <cell r="BK93">
            <v>55.500000000000007</v>
          </cell>
          <cell r="BL93">
            <v>33.300000000000004</v>
          </cell>
          <cell r="BM93">
            <v>66.600000000000009</v>
          </cell>
          <cell r="BN93">
            <v>77.7</v>
          </cell>
          <cell r="BO93">
            <v>22.2</v>
          </cell>
          <cell r="BP93">
            <v>88.8</v>
          </cell>
          <cell r="BQ93">
            <v>0</v>
          </cell>
          <cell r="BR93">
            <v>100</v>
          </cell>
          <cell r="BS93">
            <v>44.4</v>
          </cell>
          <cell r="BT93">
            <v>75</v>
          </cell>
          <cell r="BU93">
            <v>62.5</v>
          </cell>
          <cell r="BV93">
            <v>0</v>
          </cell>
          <cell r="BW93">
            <v>0</v>
          </cell>
          <cell r="BX93">
            <v>100</v>
          </cell>
          <cell r="BY93">
            <v>0</v>
          </cell>
          <cell r="BZ93">
            <v>0</v>
          </cell>
          <cell r="CA93">
            <v>87.5</v>
          </cell>
          <cell r="CB93">
            <v>0</v>
          </cell>
          <cell r="CC93">
            <v>0</v>
          </cell>
          <cell r="CD93">
            <v>0</v>
          </cell>
          <cell r="CE93">
            <v>0</v>
          </cell>
          <cell r="CF93">
            <v>100</v>
          </cell>
          <cell r="CG93">
            <v>0</v>
          </cell>
          <cell r="CH93">
            <v>0</v>
          </cell>
          <cell r="CI93">
            <v>0</v>
          </cell>
          <cell r="CJ93">
            <v>0</v>
          </cell>
          <cell r="CK93">
            <v>0</v>
          </cell>
          <cell r="CL93">
            <v>0</v>
          </cell>
          <cell r="CM93">
            <v>0</v>
          </cell>
          <cell r="CN93">
            <v>0</v>
          </cell>
          <cell r="CO93">
            <v>0</v>
          </cell>
          <cell r="CP93">
            <v>0</v>
          </cell>
          <cell r="CQ93">
            <v>81</v>
          </cell>
          <cell r="CR93">
            <v>50</v>
          </cell>
          <cell r="CS93">
            <v>70.399999999999991</v>
          </cell>
          <cell r="CT93">
            <v>61.3</v>
          </cell>
          <cell r="CU93">
            <v>52.2</v>
          </cell>
          <cell r="CV93">
            <v>56.8</v>
          </cell>
          <cell r="CW93">
            <v>63.6</v>
          </cell>
          <cell r="CX93">
            <v>86.3</v>
          </cell>
          <cell r="CY93">
            <v>77.2</v>
          </cell>
          <cell r="CZ93">
            <v>65.900000000000006</v>
          </cell>
          <cell r="DA93">
            <v>88.6</v>
          </cell>
          <cell r="DB93">
            <v>90.9</v>
          </cell>
          <cell r="DC93">
            <v>79.5</v>
          </cell>
          <cell r="DD93">
            <v>43.1</v>
          </cell>
          <cell r="DE93">
            <v>75</v>
          </cell>
          <cell r="DF93">
            <v>68.100000000000009</v>
          </cell>
          <cell r="DG93">
            <v>84</v>
          </cell>
          <cell r="DH93">
            <v>93.100000000000009</v>
          </cell>
          <cell r="DI93">
            <v>45.4</v>
          </cell>
          <cell r="DJ93">
            <v>95.399999999999991</v>
          </cell>
          <cell r="DK93">
            <v>0</v>
          </cell>
          <cell r="DL93">
            <v>100</v>
          </cell>
          <cell r="DM93">
            <v>72.7</v>
          </cell>
          <cell r="DN93">
            <v>59</v>
          </cell>
          <cell r="DO93">
            <v>47.699999999999996</v>
          </cell>
          <cell r="DP93">
            <v>0</v>
          </cell>
          <cell r="DQ93">
            <v>0</v>
          </cell>
          <cell r="DR93">
            <v>97.7</v>
          </cell>
          <cell r="DS93">
            <v>0</v>
          </cell>
          <cell r="DT93">
            <v>0</v>
          </cell>
          <cell r="DU93">
            <v>81.8</v>
          </cell>
          <cell r="DV93">
            <v>0</v>
          </cell>
          <cell r="DW93">
            <v>0</v>
          </cell>
          <cell r="DX93">
            <v>0</v>
          </cell>
          <cell r="DY93">
            <v>0</v>
          </cell>
          <cell r="DZ93">
            <v>54.500000000000007</v>
          </cell>
          <cell r="EA93">
            <v>0</v>
          </cell>
          <cell r="EB93">
            <v>0</v>
          </cell>
          <cell r="EC93">
            <v>0</v>
          </cell>
          <cell r="ED93">
            <v>0</v>
          </cell>
          <cell r="EE93">
            <v>0</v>
          </cell>
          <cell r="EF93">
            <v>0</v>
          </cell>
          <cell r="EG93">
            <v>0</v>
          </cell>
          <cell r="EH93">
            <v>0</v>
          </cell>
          <cell r="EI93">
            <v>0</v>
          </cell>
          <cell r="EJ93">
            <v>0</v>
          </cell>
          <cell r="EL93">
            <v>81</v>
          </cell>
          <cell r="EM93">
            <v>1.2833870542236531E-2</v>
          </cell>
          <cell r="EN93">
            <v>8.1183230894668432E-2</v>
          </cell>
          <cell r="EO93">
            <v>0.1529243802928151</v>
          </cell>
          <cell r="EP93">
            <v>4.8740851485144676E-2</v>
          </cell>
          <cell r="EQ93">
            <v>3.350934959418282E-4</v>
          </cell>
          <cell r="ER93">
            <v>5.7890105426922224E-2</v>
          </cell>
        </row>
        <row r="94">
          <cell r="AX94">
            <v>5.7890087366104126E-2</v>
          </cell>
          <cell r="AY94">
            <v>5.7890087366104126E-2</v>
          </cell>
          <cell r="AZ94">
            <v>5.7890087366104126E-2</v>
          </cell>
          <cell r="BA94">
            <v>5.7890087366104126E-2</v>
          </cell>
          <cell r="BB94">
            <v>5.7890087366104126E-2</v>
          </cell>
          <cell r="BC94">
            <v>5.7890087366104126E-2</v>
          </cell>
          <cell r="BD94">
            <v>5.7890087366104126E-2</v>
          </cell>
          <cell r="BE94">
            <v>5.7890087366104126E-2</v>
          </cell>
          <cell r="BF94">
            <v>5.7890087366104126E-2</v>
          </cell>
          <cell r="BG94">
            <v>5.7890087366104126E-2</v>
          </cell>
          <cell r="BH94">
            <v>5.7890087366104126E-2</v>
          </cell>
          <cell r="BI94">
            <v>5.7890087366104126E-2</v>
          </cell>
          <cell r="BJ94">
            <v>5.7890087366104126E-2</v>
          </cell>
          <cell r="BK94">
            <v>5.7890087366104126E-2</v>
          </cell>
          <cell r="BL94">
            <v>5.7890087366104126E-2</v>
          </cell>
          <cell r="BM94">
            <v>5.7890087366104126E-2</v>
          </cell>
          <cell r="BN94">
            <v>5.7890087366104126E-2</v>
          </cell>
          <cell r="BO94">
            <v>5.7890087366104126E-2</v>
          </cell>
          <cell r="BP94">
            <v>5.7890087366104126E-2</v>
          </cell>
          <cell r="BQ94">
            <v>5.7890087366104126E-2</v>
          </cell>
          <cell r="BR94">
            <v>5.7890087366104126E-2</v>
          </cell>
          <cell r="BS94">
            <v>5.7890087366104126E-2</v>
          </cell>
          <cell r="BT94">
            <v>5.7890087366104126E-2</v>
          </cell>
          <cell r="BU94">
            <v>5.7890087366104126E-2</v>
          </cell>
          <cell r="BV94">
            <v>5.7890087366104126E-2</v>
          </cell>
          <cell r="BW94">
            <v>5.7890087366104126E-2</v>
          </cell>
          <cell r="BX94">
            <v>5.7890087366104126E-2</v>
          </cell>
          <cell r="BY94">
            <v>5.7890087366104126E-2</v>
          </cell>
          <cell r="BZ94">
            <v>5.7890087366104126E-2</v>
          </cell>
          <cell r="CA94">
            <v>5.7890087366104126E-2</v>
          </cell>
          <cell r="CB94">
            <v>5.7890087366104126E-2</v>
          </cell>
          <cell r="CC94">
            <v>5.7890087366104126E-2</v>
          </cell>
          <cell r="CD94">
            <v>5.7890087366104126E-2</v>
          </cell>
          <cell r="CE94">
            <v>5.7890087366104126E-2</v>
          </cell>
          <cell r="CF94">
            <v>5.7890087366104126E-2</v>
          </cell>
          <cell r="CG94">
            <v>5.7890087366104126E-2</v>
          </cell>
          <cell r="CH94">
            <v>5.7890087366104126E-2</v>
          </cell>
          <cell r="CI94">
            <v>5.7890087366104126E-2</v>
          </cell>
          <cell r="CJ94">
            <v>5.7890087366104126E-2</v>
          </cell>
          <cell r="CK94">
            <v>5.7890087366104126E-2</v>
          </cell>
          <cell r="CL94">
            <v>5.7890087366104126E-2</v>
          </cell>
          <cell r="CM94">
            <v>5.7890087366104126E-2</v>
          </cell>
          <cell r="CN94">
            <v>5.7890087366104126E-2</v>
          </cell>
          <cell r="CO94">
            <v>5.7890087366104126E-2</v>
          </cell>
          <cell r="CP94">
            <v>5.7890087366104126E-2</v>
          </cell>
          <cell r="CR94">
            <v>5.7890087366104126E-2</v>
          </cell>
          <cell r="CS94">
            <v>5.7890087366104126E-2</v>
          </cell>
          <cell r="CT94">
            <v>5.7890087366104126E-2</v>
          </cell>
          <cell r="CU94">
            <v>5.7890087366104126E-2</v>
          </cell>
          <cell r="CV94">
            <v>5.7890087366104126E-2</v>
          </cell>
          <cell r="CW94">
            <v>5.7890087366104126E-2</v>
          </cell>
          <cell r="CX94">
            <v>5.7890087366104126E-2</v>
          </cell>
          <cell r="CY94">
            <v>5.7890087366104126E-2</v>
          </cell>
          <cell r="CZ94">
            <v>5.7890087366104126E-2</v>
          </cell>
          <cell r="DA94">
            <v>5.7890087366104126E-2</v>
          </cell>
          <cell r="DB94">
            <v>5.7890087366104126E-2</v>
          </cell>
          <cell r="DC94">
            <v>5.7890087366104126E-2</v>
          </cell>
          <cell r="DD94">
            <v>5.7890087366104126E-2</v>
          </cell>
          <cell r="DE94">
            <v>5.7890087366104126E-2</v>
          </cell>
          <cell r="DF94">
            <v>5.7890087366104126E-2</v>
          </cell>
          <cell r="DG94">
            <v>5.7890087366104126E-2</v>
          </cell>
          <cell r="DH94">
            <v>5.7890087366104126E-2</v>
          </cell>
          <cell r="DI94">
            <v>5.7890087366104126E-2</v>
          </cell>
          <cell r="DJ94">
            <v>5.7890087366104126E-2</v>
          </cell>
          <cell r="DK94">
            <v>5.7890087366104126E-2</v>
          </cell>
          <cell r="DL94">
            <v>5.7890087366104126E-2</v>
          </cell>
          <cell r="DM94">
            <v>5.7890087366104126E-2</v>
          </cell>
          <cell r="DN94">
            <v>5.7890087366104126E-2</v>
          </cell>
          <cell r="DO94">
            <v>5.7890087366104126E-2</v>
          </cell>
          <cell r="DP94">
            <v>5.7890087366104126E-2</v>
          </cell>
          <cell r="DQ94">
            <v>5.7890087366104126E-2</v>
          </cell>
          <cell r="DR94">
            <v>5.7890087366104126E-2</v>
          </cell>
          <cell r="DS94">
            <v>5.7890087366104126E-2</v>
          </cell>
          <cell r="DT94">
            <v>5.7890087366104126E-2</v>
          </cell>
          <cell r="DU94">
            <v>5.7890087366104126E-2</v>
          </cell>
          <cell r="DV94">
            <v>5.7890087366104126E-2</v>
          </cell>
          <cell r="DW94">
            <v>5.7890087366104126E-2</v>
          </cell>
          <cell r="DX94">
            <v>5.7890087366104126E-2</v>
          </cell>
          <cell r="DY94">
            <v>5.7890087366104126E-2</v>
          </cell>
          <cell r="DZ94">
            <v>5.7890087366104126E-2</v>
          </cell>
          <cell r="EA94">
            <v>5.7890087366104126E-2</v>
          </cell>
          <cell r="EB94">
            <v>5.7890087366104126E-2</v>
          </cell>
          <cell r="EC94">
            <v>5.7890087366104126E-2</v>
          </cell>
          <cell r="ED94">
            <v>5.7890087366104126E-2</v>
          </cell>
          <cell r="EE94">
            <v>5.7890087366104126E-2</v>
          </cell>
          <cell r="EF94">
            <v>5.7890087366104126E-2</v>
          </cell>
          <cell r="EG94">
            <v>5.7890087366104126E-2</v>
          </cell>
          <cell r="EH94">
            <v>5.7890087366104126E-2</v>
          </cell>
          <cell r="EI94">
            <v>5.7890087366104126E-2</v>
          </cell>
          <cell r="EJ94">
            <v>5.7890087366104126E-2</v>
          </cell>
        </row>
        <row r="95">
          <cell r="AX95">
            <v>5.7890087366104126E-2</v>
          </cell>
          <cell r="AY95">
            <v>5.7890087366104126E-2</v>
          </cell>
          <cell r="AZ95">
            <v>5.7890087366104126E-2</v>
          </cell>
          <cell r="BA95">
            <v>5.7890087366104126E-2</v>
          </cell>
          <cell r="BB95">
            <v>5.7890087366104126E-2</v>
          </cell>
          <cell r="BC95">
            <v>5.7890087366104126E-2</v>
          </cell>
          <cell r="BD95">
            <v>5.7890087366104126E-2</v>
          </cell>
          <cell r="BE95">
            <v>5.7890087366104126E-2</v>
          </cell>
          <cell r="BF95">
            <v>5.7890087366104126E-2</v>
          </cell>
          <cell r="BG95">
            <v>5.7890087366104126E-2</v>
          </cell>
          <cell r="BH95">
            <v>5.7890087366104126E-2</v>
          </cell>
          <cell r="BI95">
            <v>5.7890087366104126E-2</v>
          </cell>
          <cell r="BJ95">
            <v>5.7890087366104126E-2</v>
          </cell>
          <cell r="BK95">
            <v>5.7890087366104126E-2</v>
          </cell>
          <cell r="BL95">
            <v>5.7890087366104126E-2</v>
          </cell>
          <cell r="BM95">
            <v>5.7890087366104126E-2</v>
          </cell>
          <cell r="BN95">
            <v>5.7890087366104126E-2</v>
          </cell>
          <cell r="BO95">
            <v>5.7890087366104126E-2</v>
          </cell>
          <cell r="BP95">
            <v>5.7890087366104126E-2</v>
          </cell>
          <cell r="BQ95">
            <v>5.7890087366104126E-2</v>
          </cell>
          <cell r="BR95">
            <v>5.7890087366104126E-2</v>
          </cell>
          <cell r="BS95">
            <v>5.7890087366104126E-2</v>
          </cell>
          <cell r="BT95">
            <v>5.7890087366104126E-2</v>
          </cell>
          <cell r="BU95">
            <v>5.7890087366104126E-2</v>
          </cell>
          <cell r="BV95">
            <v>5.7890087366104126E-2</v>
          </cell>
          <cell r="BW95">
            <v>5.7890087366104126E-2</v>
          </cell>
          <cell r="BX95">
            <v>5.7890087366104126E-2</v>
          </cell>
          <cell r="BY95">
            <v>5.7890087366104126E-2</v>
          </cell>
          <cell r="BZ95">
            <v>5.7890087366104126E-2</v>
          </cell>
          <cell r="CA95">
            <v>5.7890087366104126E-2</v>
          </cell>
          <cell r="CB95">
            <v>5.7890087366104126E-2</v>
          </cell>
          <cell r="CC95">
            <v>5.7890087366104126E-2</v>
          </cell>
          <cell r="CD95">
            <v>5.7890087366104126E-2</v>
          </cell>
          <cell r="CE95">
            <v>5.7890087366104126E-2</v>
          </cell>
          <cell r="CF95">
            <v>5.7890087366104126E-2</v>
          </cell>
          <cell r="CG95">
            <v>5.7890087366104126E-2</v>
          </cell>
          <cell r="CH95">
            <v>5.7890087366104126E-2</v>
          </cell>
          <cell r="CI95">
            <v>5.7890087366104126E-2</v>
          </cell>
          <cell r="CJ95">
            <v>5.7890087366104126E-2</v>
          </cell>
          <cell r="CK95">
            <v>5.7890087366104126E-2</v>
          </cell>
          <cell r="CL95">
            <v>5.7890087366104126E-2</v>
          </cell>
          <cell r="CM95">
            <v>5.7890087366104126E-2</v>
          </cell>
          <cell r="CN95">
            <v>5.7890087366104126E-2</v>
          </cell>
          <cell r="CO95">
            <v>5.7890087366104126E-2</v>
          </cell>
          <cell r="CP95">
            <v>5.7890087366104126E-2</v>
          </cell>
          <cell r="CR95">
            <v>5.7890087366104126E-2</v>
          </cell>
          <cell r="CS95">
            <v>5.7890087366104126E-2</v>
          </cell>
          <cell r="CT95">
            <v>5.7890087366104126E-2</v>
          </cell>
          <cell r="CU95">
            <v>5.7890087366104126E-2</v>
          </cell>
          <cell r="CV95">
            <v>5.7890087366104126E-2</v>
          </cell>
          <cell r="CW95">
            <v>5.7890087366104126E-2</v>
          </cell>
          <cell r="CX95">
            <v>5.7890087366104126E-2</v>
          </cell>
          <cell r="CY95">
            <v>5.7890087366104126E-2</v>
          </cell>
          <cell r="CZ95">
            <v>5.7890087366104126E-2</v>
          </cell>
          <cell r="DA95">
            <v>5.7890087366104126E-2</v>
          </cell>
          <cell r="DB95">
            <v>5.7890087366104126E-2</v>
          </cell>
          <cell r="DC95">
            <v>5.7890087366104126E-2</v>
          </cell>
          <cell r="DD95">
            <v>5.7890087366104126E-2</v>
          </cell>
          <cell r="DE95">
            <v>5.7890087366104126E-2</v>
          </cell>
          <cell r="DF95">
            <v>5.7890087366104126E-2</v>
          </cell>
          <cell r="DG95">
            <v>5.7890087366104126E-2</v>
          </cell>
          <cell r="DH95">
            <v>5.7890087366104126E-2</v>
          </cell>
          <cell r="DI95">
            <v>5.7890087366104126E-2</v>
          </cell>
          <cell r="DJ95">
            <v>5.7890087366104126E-2</v>
          </cell>
          <cell r="DK95">
            <v>5.7890087366104126E-2</v>
          </cell>
          <cell r="DL95">
            <v>5.7890087366104126E-2</v>
          </cell>
          <cell r="DM95">
            <v>5.7890087366104126E-2</v>
          </cell>
          <cell r="DN95">
            <v>5.7890087366104126E-2</v>
          </cell>
          <cell r="DO95">
            <v>5.7890087366104126E-2</v>
          </cell>
          <cell r="DP95">
            <v>5.7890087366104126E-2</v>
          </cell>
          <cell r="DQ95">
            <v>5.7890087366104126E-2</v>
          </cell>
          <cell r="DR95">
            <v>5.7890087366104126E-2</v>
          </cell>
          <cell r="DS95">
            <v>5.7890087366104126E-2</v>
          </cell>
          <cell r="DT95">
            <v>5.7890087366104126E-2</v>
          </cell>
          <cell r="DU95">
            <v>5.7890087366104126E-2</v>
          </cell>
          <cell r="DV95">
            <v>5.7890087366104126E-2</v>
          </cell>
          <cell r="DW95">
            <v>5.7890087366104126E-2</v>
          </cell>
          <cell r="DX95">
            <v>5.7890087366104126E-2</v>
          </cell>
          <cell r="DY95">
            <v>5.7890087366104126E-2</v>
          </cell>
          <cell r="DZ95">
            <v>5.7890087366104126E-2</v>
          </cell>
          <cell r="EA95">
            <v>5.7890087366104126E-2</v>
          </cell>
          <cell r="EB95">
            <v>5.7890087366104126E-2</v>
          </cell>
          <cell r="EC95">
            <v>5.7890087366104126E-2</v>
          </cell>
          <cell r="ED95">
            <v>5.7890087366104126E-2</v>
          </cell>
          <cell r="EE95">
            <v>5.7890087366104126E-2</v>
          </cell>
          <cell r="EF95">
            <v>5.7890087366104126E-2</v>
          </cell>
          <cell r="EG95">
            <v>5.7890087366104126E-2</v>
          </cell>
          <cell r="EH95">
            <v>5.7890087366104126E-2</v>
          </cell>
          <cell r="EI95">
            <v>5.7890087366104126E-2</v>
          </cell>
          <cell r="EJ95">
            <v>5.7890087366104126E-2</v>
          </cell>
        </row>
        <row r="96">
          <cell r="AW96">
            <v>82</v>
          </cell>
          <cell r="AX96">
            <v>100</v>
          </cell>
          <cell r="AY96">
            <v>0</v>
          </cell>
          <cell r="AZ96">
            <v>75</v>
          </cell>
          <cell r="BA96">
            <v>25</v>
          </cell>
          <cell r="BB96">
            <v>50</v>
          </cell>
          <cell r="BC96">
            <v>33.300000000000004</v>
          </cell>
          <cell r="BD96">
            <v>66.600000000000009</v>
          </cell>
          <cell r="BE96">
            <v>83.3</v>
          </cell>
          <cell r="BF96">
            <v>100</v>
          </cell>
          <cell r="BG96">
            <v>16.600000000000001</v>
          </cell>
          <cell r="BH96">
            <v>50</v>
          </cell>
          <cell r="BI96">
            <v>0</v>
          </cell>
          <cell r="BJ96">
            <v>100</v>
          </cell>
          <cell r="BK96">
            <v>66.600000000000009</v>
          </cell>
          <cell r="BL96">
            <v>88.8</v>
          </cell>
          <cell r="BM96">
            <v>77.7</v>
          </cell>
          <cell r="BN96">
            <v>0</v>
          </cell>
          <cell r="BO96">
            <v>55.500000000000007</v>
          </cell>
          <cell r="BP96">
            <v>0</v>
          </cell>
          <cell r="BQ96">
            <v>0</v>
          </cell>
          <cell r="BR96">
            <v>0</v>
          </cell>
          <cell r="BS96">
            <v>0</v>
          </cell>
          <cell r="BT96">
            <v>75</v>
          </cell>
          <cell r="BU96">
            <v>87.5</v>
          </cell>
          <cell r="BV96">
            <v>62.5</v>
          </cell>
          <cell r="BW96">
            <v>100</v>
          </cell>
          <cell r="BX96">
            <v>0</v>
          </cell>
          <cell r="BY96">
            <v>0</v>
          </cell>
          <cell r="BZ96">
            <v>0</v>
          </cell>
          <cell r="CA96">
            <v>50</v>
          </cell>
          <cell r="CB96">
            <v>0</v>
          </cell>
          <cell r="CC96">
            <v>84.6</v>
          </cell>
          <cell r="CD96">
            <v>46.1</v>
          </cell>
          <cell r="CE96">
            <v>69.199999999999989</v>
          </cell>
          <cell r="CF96">
            <v>100</v>
          </cell>
          <cell r="CG96">
            <v>53.800000000000004</v>
          </cell>
          <cell r="CH96">
            <v>7.6</v>
          </cell>
          <cell r="CI96">
            <v>76.900000000000006</v>
          </cell>
          <cell r="CJ96">
            <v>61.5</v>
          </cell>
          <cell r="CK96">
            <v>23</v>
          </cell>
          <cell r="CL96">
            <v>92.300000000000011</v>
          </cell>
          <cell r="CM96">
            <v>38.4</v>
          </cell>
          <cell r="CN96">
            <v>15.299999999999999</v>
          </cell>
          <cell r="CO96">
            <v>30.7</v>
          </cell>
          <cell r="CP96">
            <v>0</v>
          </cell>
          <cell r="CQ96">
            <v>82</v>
          </cell>
          <cell r="CR96">
            <v>72.7</v>
          </cell>
          <cell r="CS96">
            <v>63.6</v>
          </cell>
          <cell r="CT96">
            <v>70.399999999999991</v>
          </cell>
          <cell r="CU96">
            <v>65.900000000000006</v>
          </cell>
          <cell r="CV96">
            <v>68.100000000000009</v>
          </cell>
          <cell r="CW96">
            <v>38.6</v>
          </cell>
          <cell r="CX96">
            <v>43.1</v>
          </cell>
          <cell r="CY96">
            <v>84</v>
          </cell>
          <cell r="CZ96">
            <v>86.3</v>
          </cell>
          <cell r="DA96">
            <v>36.299999999999997</v>
          </cell>
          <cell r="DB96">
            <v>40.9</v>
          </cell>
          <cell r="DC96">
            <v>0</v>
          </cell>
          <cell r="DD96">
            <v>100</v>
          </cell>
          <cell r="DE96">
            <v>79.5</v>
          </cell>
          <cell r="DF96">
            <v>97.7</v>
          </cell>
          <cell r="DG96">
            <v>81.8</v>
          </cell>
          <cell r="DH96">
            <v>0</v>
          </cell>
          <cell r="DI96">
            <v>56.8</v>
          </cell>
          <cell r="DJ96">
            <v>0</v>
          </cell>
          <cell r="DK96">
            <v>0</v>
          </cell>
          <cell r="DL96">
            <v>0</v>
          </cell>
          <cell r="DM96">
            <v>0</v>
          </cell>
          <cell r="DN96">
            <v>54.500000000000007</v>
          </cell>
          <cell r="DO96">
            <v>75</v>
          </cell>
          <cell r="DP96">
            <v>29.5</v>
          </cell>
          <cell r="DQ96">
            <v>88.6</v>
          </cell>
          <cell r="DR96">
            <v>0</v>
          </cell>
          <cell r="DS96">
            <v>0</v>
          </cell>
          <cell r="DT96">
            <v>0</v>
          </cell>
          <cell r="DU96">
            <v>25</v>
          </cell>
          <cell r="DV96">
            <v>0</v>
          </cell>
          <cell r="DW96">
            <v>90.9</v>
          </cell>
          <cell r="DX96">
            <v>50</v>
          </cell>
          <cell r="DY96">
            <v>61.3</v>
          </cell>
          <cell r="DZ96">
            <v>95.399999999999991</v>
          </cell>
          <cell r="EA96">
            <v>52.2</v>
          </cell>
          <cell r="EB96">
            <v>27.200000000000003</v>
          </cell>
          <cell r="EC96">
            <v>77.2</v>
          </cell>
          <cell r="ED96">
            <v>59</v>
          </cell>
          <cell r="EE96">
            <v>34</v>
          </cell>
          <cell r="EF96">
            <v>93.100000000000009</v>
          </cell>
          <cell r="EG96">
            <v>47.699999999999996</v>
          </cell>
          <cell r="EH96">
            <v>31.8</v>
          </cell>
          <cell r="EI96">
            <v>45.4</v>
          </cell>
          <cell r="EJ96">
            <v>0</v>
          </cell>
          <cell r="EL96">
            <v>82</v>
          </cell>
          <cell r="EM96">
            <v>0.29131482968810929</v>
          </cell>
          <cell r="EN96">
            <v>0.16453487847804604</v>
          </cell>
          <cell r="EO96">
            <v>0.23595504860725591</v>
          </cell>
          <cell r="EP96">
            <v>0.11538089966340372</v>
          </cell>
          <cell r="EQ96">
            <v>0.22444898440308858</v>
          </cell>
          <cell r="ER96">
            <v>0.20330183694385112</v>
          </cell>
        </row>
        <row r="97">
          <cell r="AW97">
            <v>83</v>
          </cell>
          <cell r="AX97">
            <v>25</v>
          </cell>
          <cell r="AY97">
            <v>75</v>
          </cell>
          <cell r="AZ97">
            <v>100</v>
          </cell>
          <cell r="BA97">
            <v>50</v>
          </cell>
          <cell r="BB97">
            <v>0</v>
          </cell>
          <cell r="BC97">
            <v>50</v>
          </cell>
          <cell r="BD97">
            <v>66.600000000000009</v>
          </cell>
          <cell r="BE97">
            <v>100</v>
          </cell>
          <cell r="BF97">
            <v>83.3</v>
          </cell>
          <cell r="BG97">
            <v>33.300000000000004</v>
          </cell>
          <cell r="BH97">
            <v>16.600000000000001</v>
          </cell>
          <cell r="BI97">
            <v>0</v>
          </cell>
          <cell r="BJ97">
            <v>100</v>
          </cell>
          <cell r="BK97">
            <v>66.600000000000009</v>
          </cell>
          <cell r="BL97">
            <v>88.8</v>
          </cell>
          <cell r="BM97">
            <v>77.7</v>
          </cell>
          <cell r="BN97">
            <v>0</v>
          </cell>
          <cell r="BO97">
            <v>55.500000000000007</v>
          </cell>
          <cell r="BP97">
            <v>0</v>
          </cell>
          <cell r="BQ97">
            <v>0</v>
          </cell>
          <cell r="BR97">
            <v>0</v>
          </cell>
          <cell r="BS97">
            <v>0</v>
          </cell>
          <cell r="BT97">
            <v>75</v>
          </cell>
          <cell r="BU97">
            <v>87.5</v>
          </cell>
          <cell r="BV97">
            <v>62.5</v>
          </cell>
          <cell r="BW97">
            <v>100</v>
          </cell>
          <cell r="BX97">
            <v>0</v>
          </cell>
          <cell r="BY97">
            <v>0</v>
          </cell>
          <cell r="BZ97">
            <v>0</v>
          </cell>
          <cell r="CA97">
            <v>0</v>
          </cell>
          <cell r="CB97">
            <v>0</v>
          </cell>
          <cell r="CC97">
            <v>15.299999999999999</v>
          </cell>
          <cell r="CD97">
            <v>53.800000000000004</v>
          </cell>
          <cell r="CE97">
            <v>76.900000000000006</v>
          </cell>
          <cell r="CF97">
            <v>84.6</v>
          </cell>
          <cell r="CG97">
            <v>61.5</v>
          </cell>
          <cell r="CH97">
            <v>7.6</v>
          </cell>
          <cell r="CI97">
            <v>92.300000000000011</v>
          </cell>
          <cell r="CJ97">
            <v>69.199999999999989</v>
          </cell>
          <cell r="CK97">
            <v>23</v>
          </cell>
          <cell r="CL97">
            <v>100</v>
          </cell>
          <cell r="CM97">
            <v>46.1</v>
          </cell>
          <cell r="CN97">
            <v>30.7</v>
          </cell>
          <cell r="CO97">
            <v>38.4</v>
          </cell>
          <cell r="CP97">
            <v>0</v>
          </cell>
          <cell r="CQ97">
            <v>83</v>
          </cell>
          <cell r="CR97">
            <v>50</v>
          </cell>
          <cell r="CS97">
            <v>65.900000000000006</v>
          </cell>
          <cell r="CT97">
            <v>77.2</v>
          </cell>
          <cell r="CU97">
            <v>63.6</v>
          </cell>
          <cell r="CV97">
            <v>43.1</v>
          </cell>
          <cell r="CW97">
            <v>47.699999999999996</v>
          </cell>
          <cell r="CX97">
            <v>52.2</v>
          </cell>
          <cell r="CY97">
            <v>88.6</v>
          </cell>
          <cell r="CZ97">
            <v>79.5</v>
          </cell>
          <cell r="DA97">
            <v>45.4</v>
          </cell>
          <cell r="DB97">
            <v>38.6</v>
          </cell>
          <cell r="DC97">
            <v>0</v>
          </cell>
          <cell r="DD97">
            <v>100</v>
          </cell>
          <cell r="DE97">
            <v>72.7</v>
          </cell>
          <cell r="DF97">
            <v>97.7</v>
          </cell>
          <cell r="DG97">
            <v>90.9</v>
          </cell>
          <cell r="DH97">
            <v>0</v>
          </cell>
          <cell r="DI97">
            <v>68.100000000000009</v>
          </cell>
          <cell r="DJ97">
            <v>0</v>
          </cell>
          <cell r="DK97">
            <v>0</v>
          </cell>
          <cell r="DL97">
            <v>0</v>
          </cell>
          <cell r="DM97">
            <v>0</v>
          </cell>
          <cell r="DN97">
            <v>36.299999999999997</v>
          </cell>
          <cell r="DO97">
            <v>81.8</v>
          </cell>
          <cell r="DP97">
            <v>31.8</v>
          </cell>
          <cell r="DQ97">
            <v>93.100000000000009</v>
          </cell>
          <cell r="DR97">
            <v>0</v>
          </cell>
          <cell r="DS97">
            <v>0</v>
          </cell>
          <cell r="DT97">
            <v>0</v>
          </cell>
          <cell r="DU97">
            <v>0</v>
          </cell>
          <cell r="DV97">
            <v>0</v>
          </cell>
          <cell r="DW97">
            <v>29.5</v>
          </cell>
          <cell r="DX97">
            <v>59</v>
          </cell>
          <cell r="DY97">
            <v>75</v>
          </cell>
          <cell r="DZ97">
            <v>84</v>
          </cell>
          <cell r="EA97">
            <v>61.3</v>
          </cell>
          <cell r="EB97">
            <v>27.200000000000003</v>
          </cell>
          <cell r="EC97">
            <v>86.3</v>
          </cell>
          <cell r="ED97">
            <v>70.399999999999991</v>
          </cell>
          <cell r="EE97">
            <v>34</v>
          </cell>
          <cell r="EF97">
            <v>95.399999999999991</v>
          </cell>
          <cell r="EG97">
            <v>56.8</v>
          </cell>
          <cell r="EH97">
            <v>40.9</v>
          </cell>
          <cell r="EI97">
            <v>54.500000000000007</v>
          </cell>
          <cell r="EJ97">
            <v>0</v>
          </cell>
          <cell r="EL97">
            <v>83</v>
          </cell>
          <cell r="EM97">
            <v>0.14573833865500385</v>
          </cell>
          <cell r="EN97">
            <v>0.13220452624487053</v>
          </cell>
          <cell r="EO97">
            <v>0.21789255978735547</v>
          </cell>
          <cell r="EP97">
            <v>0.10200743781159168</v>
          </cell>
          <cell r="EQ97">
            <v>0.16600950627818462</v>
          </cell>
          <cell r="ER97">
            <v>0.15722775562359059</v>
          </cell>
        </row>
        <row r="98">
          <cell r="AW98">
            <v>84</v>
          </cell>
          <cell r="AX98">
            <v>100</v>
          </cell>
          <cell r="AY98">
            <v>0</v>
          </cell>
          <cell r="AZ98">
            <v>50</v>
          </cell>
          <cell r="BA98">
            <v>75</v>
          </cell>
          <cell r="BB98">
            <v>25</v>
          </cell>
          <cell r="BC98">
            <v>83.3</v>
          </cell>
          <cell r="BD98">
            <v>100</v>
          </cell>
          <cell r="BE98">
            <v>50</v>
          </cell>
          <cell r="BF98">
            <v>33.300000000000004</v>
          </cell>
          <cell r="BG98">
            <v>66.600000000000009</v>
          </cell>
          <cell r="BH98">
            <v>16.600000000000001</v>
          </cell>
          <cell r="BI98">
            <v>0</v>
          </cell>
          <cell r="BJ98">
            <v>22.2</v>
          </cell>
          <cell r="BK98">
            <v>100</v>
          </cell>
          <cell r="BL98">
            <v>0</v>
          </cell>
          <cell r="BM98">
            <v>11.1</v>
          </cell>
          <cell r="BN98">
            <v>33.300000000000004</v>
          </cell>
          <cell r="BO98">
            <v>88.8</v>
          </cell>
          <cell r="BP98">
            <v>33.300000000000004</v>
          </cell>
          <cell r="BQ98">
            <v>33.300000000000004</v>
          </cell>
          <cell r="BR98">
            <v>33.300000000000004</v>
          </cell>
          <cell r="BS98">
            <v>33.300000000000004</v>
          </cell>
          <cell r="BT98">
            <v>62.5</v>
          </cell>
          <cell r="BU98">
            <v>87.5</v>
          </cell>
          <cell r="BV98">
            <v>75</v>
          </cell>
          <cell r="BW98">
            <v>100</v>
          </cell>
          <cell r="BX98">
            <v>0</v>
          </cell>
          <cell r="BY98">
            <v>0</v>
          </cell>
          <cell r="BZ98">
            <v>0</v>
          </cell>
          <cell r="CA98">
            <v>0</v>
          </cell>
          <cell r="CB98">
            <v>0</v>
          </cell>
          <cell r="CC98">
            <v>69.199999999999989</v>
          </cell>
          <cell r="CD98">
            <v>38.4</v>
          </cell>
          <cell r="CE98">
            <v>30.7</v>
          </cell>
          <cell r="CF98">
            <v>92.300000000000011</v>
          </cell>
          <cell r="CG98">
            <v>23</v>
          </cell>
          <cell r="CH98">
            <v>7.6</v>
          </cell>
          <cell r="CI98">
            <v>76.900000000000006</v>
          </cell>
          <cell r="CJ98">
            <v>84.6</v>
          </cell>
          <cell r="CK98">
            <v>46.1</v>
          </cell>
          <cell r="CL98">
            <v>61.5</v>
          </cell>
          <cell r="CM98">
            <v>100</v>
          </cell>
          <cell r="CN98">
            <v>0</v>
          </cell>
          <cell r="CO98">
            <v>15.299999999999999</v>
          </cell>
          <cell r="CP98">
            <v>53.800000000000004</v>
          </cell>
          <cell r="CQ98">
            <v>84</v>
          </cell>
          <cell r="CR98">
            <v>72.7</v>
          </cell>
          <cell r="CS98">
            <v>22.7</v>
          </cell>
          <cell r="CT98">
            <v>63.6</v>
          </cell>
          <cell r="CU98">
            <v>70.399999999999991</v>
          </cell>
          <cell r="CV98">
            <v>61.3</v>
          </cell>
          <cell r="CW98">
            <v>88.6</v>
          </cell>
          <cell r="CX98">
            <v>93.100000000000009</v>
          </cell>
          <cell r="CY98">
            <v>81.8</v>
          </cell>
          <cell r="CZ98">
            <v>68.100000000000009</v>
          </cell>
          <cell r="DA98">
            <v>84</v>
          </cell>
          <cell r="DB98">
            <v>59</v>
          </cell>
          <cell r="DC98">
            <v>25</v>
          </cell>
          <cell r="DD98">
            <v>20.399999999999999</v>
          </cell>
          <cell r="DE98">
            <v>86.3</v>
          </cell>
          <cell r="DF98">
            <v>13.600000000000001</v>
          </cell>
          <cell r="DG98">
            <v>18.099999999999998</v>
          </cell>
          <cell r="DH98">
            <v>25</v>
          </cell>
          <cell r="DI98">
            <v>56.8</v>
          </cell>
          <cell r="DJ98">
            <v>25</v>
          </cell>
          <cell r="DK98">
            <v>25</v>
          </cell>
          <cell r="DL98">
            <v>25</v>
          </cell>
          <cell r="DM98">
            <v>25</v>
          </cell>
          <cell r="DN98">
            <v>52.2</v>
          </cell>
          <cell r="DO98">
            <v>97.7</v>
          </cell>
          <cell r="DP98">
            <v>77.2</v>
          </cell>
          <cell r="DQ98">
            <v>100</v>
          </cell>
          <cell r="DR98">
            <v>25</v>
          </cell>
          <cell r="DS98">
            <v>25</v>
          </cell>
          <cell r="DT98">
            <v>25</v>
          </cell>
          <cell r="DU98">
            <v>25</v>
          </cell>
          <cell r="DV98">
            <v>25</v>
          </cell>
          <cell r="DW98">
            <v>65.900000000000006</v>
          </cell>
          <cell r="DX98">
            <v>11.3</v>
          </cell>
          <cell r="DY98">
            <v>9</v>
          </cell>
          <cell r="DZ98">
            <v>90.9</v>
          </cell>
          <cell r="EA98">
            <v>6.8000000000000007</v>
          </cell>
          <cell r="EB98">
            <v>2.1999999999999997</v>
          </cell>
          <cell r="EC98">
            <v>75</v>
          </cell>
          <cell r="ED98">
            <v>79.5</v>
          </cell>
          <cell r="EE98">
            <v>15.9</v>
          </cell>
          <cell r="EF98">
            <v>54.500000000000007</v>
          </cell>
          <cell r="EG98">
            <v>95.399999999999991</v>
          </cell>
          <cell r="EH98">
            <v>0</v>
          </cell>
          <cell r="EI98">
            <v>4.5</v>
          </cell>
          <cell r="EJ98">
            <v>25</v>
          </cell>
          <cell r="EL98">
            <v>84</v>
          </cell>
          <cell r="EM98">
            <v>9.1010466852016574E-3</v>
          </cell>
          <cell r="EN98">
            <v>3.8826825369830266E-2</v>
          </cell>
          <cell r="EO98">
            <v>-5.1372416691011173E-4</v>
          </cell>
          <cell r="EP98">
            <v>8.9480021450163719E-2</v>
          </cell>
          <cell r="EQ98">
            <v>-7.5982123188818237E-2</v>
          </cell>
          <cell r="ER98">
            <v>1.1939163945274963E-3</v>
          </cell>
        </row>
        <row r="99">
          <cell r="AW99">
            <v>85</v>
          </cell>
          <cell r="AX99">
            <v>25</v>
          </cell>
          <cell r="AY99">
            <v>75</v>
          </cell>
          <cell r="AZ99">
            <v>100</v>
          </cell>
          <cell r="BA99">
            <v>50</v>
          </cell>
          <cell r="BB99">
            <v>0</v>
          </cell>
          <cell r="BC99">
            <v>0</v>
          </cell>
          <cell r="BD99">
            <v>50</v>
          </cell>
          <cell r="BE99">
            <v>100</v>
          </cell>
          <cell r="BF99">
            <v>83.3</v>
          </cell>
          <cell r="BG99">
            <v>33.300000000000004</v>
          </cell>
          <cell r="BH99">
            <v>66.600000000000009</v>
          </cell>
          <cell r="BI99">
            <v>0</v>
          </cell>
          <cell r="BJ99">
            <v>100</v>
          </cell>
          <cell r="BK99">
            <v>55.500000000000007</v>
          </cell>
          <cell r="BL99">
            <v>88.8</v>
          </cell>
          <cell r="BM99">
            <v>77.7</v>
          </cell>
          <cell r="BN99">
            <v>0</v>
          </cell>
          <cell r="BO99">
            <v>66.600000000000009</v>
          </cell>
          <cell r="BP99">
            <v>0</v>
          </cell>
          <cell r="BQ99">
            <v>0</v>
          </cell>
          <cell r="BR99">
            <v>0</v>
          </cell>
          <cell r="BS99">
            <v>0</v>
          </cell>
          <cell r="BT99">
            <v>100</v>
          </cell>
          <cell r="BU99">
            <v>87.5</v>
          </cell>
          <cell r="BV99">
            <v>0</v>
          </cell>
          <cell r="BW99">
            <v>0</v>
          </cell>
          <cell r="BX99">
            <v>0</v>
          </cell>
          <cell r="BY99">
            <v>0</v>
          </cell>
          <cell r="BZ99">
            <v>0</v>
          </cell>
          <cell r="CA99">
            <v>0</v>
          </cell>
          <cell r="CB99">
            <v>0</v>
          </cell>
          <cell r="CC99">
            <v>0</v>
          </cell>
          <cell r="CD99">
            <v>0</v>
          </cell>
          <cell r="CE99">
            <v>0</v>
          </cell>
          <cell r="CF99">
            <v>92.300000000000011</v>
          </cell>
          <cell r="CG99">
            <v>76.900000000000006</v>
          </cell>
          <cell r="CH99">
            <v>0</v>
          </cell>
          <cell r="CI99">
            <v>0</v>
          </cell>
          <cell r="CJ99">
            <v>84.6</v>
          </cell>
          <cell r="CK99">
            <v>69.199999999999989</v>
          </cell>
          <cell r="CL99">
            <v>100</v>
          </cell>
          <cell r="CM99">
            <v>53.800000000000004</v>
          </cell>
          <cell r="CN99">
            <v>61.5</v>
          </cell>
          <cell r="CO99">
            <v>46.1</v>
          </cell>
          <cell r="CP99">
            <v>0</v>
          </cell>
          <cell r="CQ99">
            <v>85</v>
          </cell>
          <cell r="CR99">
            <v>63.6</v>
          </cell>
          <cell r="CS99">
            <v>77.2</v>
          </cell>
          <cell r="CT99">
            <v>86.3</v>
          </cell>
          <cell r="CU99">
            <v>75</v>
          </cell>
          <cell r="CV99">
            <v>59</v>
          </cell>
          <cell r="CW99">
            <v>0</v>
          </cell>
          <cell r="CX99">
            <v>50</v>
          </cell>
          <cell r="CY99">
            <v>90.9</v>
          </cell>
          <cell r="CZ99">
            <v>84</v>
          </cell>
          <cell r="DA99">
            <v>47.699999999999996</v>
          </cell>
          <cell r="DB99">
            <v>68.100000000000009</v>
          </cell>
          <cell r="DC99">
            <v>0</v>
          </cell>
          <cell r="DD99">
            <v>100</v>
          </cell>
          <cell r="DE99">
            <v>72.7</v>
          </cell>
          <cell r="DF99">
            <v>97.7</v>
          </cell>
          <cell r="DG99">
            <v>93.100000000000009</v>
          </cell>
          <cell r="DH99">
            <v>0</v>
          </cell>
          <cell r="DI99">
            <v>81.8</v>
          </cell>
          <cell r="DJ99">
            <v>0</v>
          </cell>
          <cell r="DK99">
            <v>0</v>
          </cell>
          <cell r="DL99">
            <v>0</v>
          </cell>
          <cell r="DM99">
            <v>0</v>
          </cell>
          <cell r="DN99">
            <v>65.900000000000006</v>
          </cell>
          <cell r="DO99">
            <v>54.500000000000007</v>
          </cell>
          <cell r="DP99">
            <v>0</v>
          </cell>
          <cell r="DQ99">
            <v>0</v>
          </cell>
          <cell r="DR99">
            <v>0</v>
          </cell>
          <cell r="DS99">
            <v>0</v>
          </cell>
          <cell r="DT99">
            <v>0</v>
          </cell>
          <cell r="DU99">
            <v>0</v>
          </cell>
          <cell r="DV99">
            <v>0</v>
          </cell>
          <cell r="DW99">
            <v>0</v>
          </cell>
          <cell r="DX99">
            <v>0</v>
          </cell>
          <cell r="DY99">
            <v>0</v>
          </cell>
          <cell r="DZ99">
            <v>88.6</v>
          </cell>
          <cell r="EA99">
            <v>70.399999999999991</v>
          </cell>
          <cell r="EB99">
            <v>0</v>
          </cell>
          <cell r="EC99">
            <v>0</v>
          </cell>
          <cell r="ED99">
            <v>79.5</v>
          </cell>
          <cell r="EE99">
            <v>61.3</v>
          </cell>
          <cell r="EF99">
            <v>95.399999999999991</v>
          </cell>
          <cell r="EG99">
            <v>52.2</v>
          </cell>
          <cell r="EH99">
            <v>56.8</v>
          </cell>
          <cell r="EI99">
            <v>45.4</v>
          </cell>
          <cell r="EJ99">
            <v>0</v>
          </cell>
          <cell r="EL99">
            <v>85</v>
          </cell>
          <cell r="EM99">
            <v>0.11311222245772376</v>
          </cell>
          <cell r="EN99">
            <v>8.8820819495070522E-2</v>
          </cell>
          <cell r="EO99">
            <v>0.20885242704105003</v>
          </cell>
          <cell r="EP99">
            <v>1.0054765037506694E-2</v>
          </cell>
          <cell r="EQ99">
            <v>7.8487731961156451E-2</v>
          </cell>
          <cell r="ER99">
            <v>9.9225605599074715E-2</v>
          </cell>
        </row>
        <row r="100">
          <cell r="AW100">
            <v>86</v>
          </cell>
          <cell r="AX100">
            <v>25</v>
          </cell>
          <cell r="AY100">
            <v>75</v>
          </cell>
          <cell r="AZ100">
            <v>0</v>
          </cell>
          <cell r="BA100">
            <v>50</v>
          </cell>
          <cell r="BB100">
            <v>100</v>
          </cell>
          <cell r="BC100">
            <v>100</v>
          </cell>
          <cell r="BD100">
            <v>83.3</v>
          </cell>
          <cell r="BE100">
            <v>66.600000000000009</v>
          </cell>
          <cell r="BF100">
            <v>50</v>
          </cell>
          <cell r="BG100">
            <v>0</v>
          </cell>
          <cell r="BH100">
            <v>0</v>
          </cell>
          <cell r="BI100">
            <v>0</v>
          </cell>
          <cell r="BJ100">
            <v>77.7</v>
          </cell>
          <cell r="BK100">
            <v>100</v>
          </cell>
          <cell r="BL100">
            <v>66.600000000000009</v>
          </cell>
          <cell r="BM100">
            <v>88.8</v>
          </cell>
          <cell r="BN100">
            <v>0</v>
          </cell>
          <cell r="BO100">
            <v>0</v>
          </cell>
          <cell r="BP100">
            <v>0</v>
          </cell>
          <cell r="BQ100">
            <v>0</v>
          </cell>
          <cell r="BR100">
            <v>0</v>
          </cell>
          <cell r="BS100">
            <v>0</v>
          </cell>
          <cell r="BT100">
            <v>87.5</v>
          </cell>
          <cell r="BU100">
            <v>0</v>
          </cell>
          <cell r="BV100">
            <v>0</v>
          </cell>
          <cell r="BW100">
            <v>100</v>
          </cell>
          <cell r="BX100">
            <v>0</v>
          </cell>
          <cell r="BY100">
            <v>0</v>
          </cell>
          <cell r="BZ100">
            <v>0</v>
          </cell>
          <cell r="CA100">
            <v>0</v>
          </cell>
          <cell r="CB100">
            <v>0</v>
          </cell>
          <cell r="CC100">
            <v>0</v>
          </cell>
          <cell r="CD100">
            <v>69.199999999999989</v>
          </cell>
          <cell r="CE100">
            <v>84.6</v>
          </cell>
          <cell r="CF100">
            <v>0</v>
          </cell>
          <cell r="CG100">
            <v>53.800000000000004</v>
          </cell>
          <cell r="CH100">
            <v>61.5</v>
          </cell>
          <cell r="CI100">
            <v>92.300000000000011</v>
          </cell>
          <cell r="CJ100">
            <v>30.7</v>
          </cell>
          <cell r="CK100">
            <v>38.4</v>
          </cell>
          <cell r="CL100">
            <v>46.1</v>
          </cell>
          <cell r="CM100">
            <v>0</v>
          </cell>
          <cell r="CN100">
            <v>100</v>
          </cell>
          <cell r="CO100">
            <v>76.900000000000006</v>
          </cell>
          <cell r="CP100">
            <v>0</v>
          </cell>
          <cell r="CQ100">
            <v>86</v>
          </cell>
          <cell r="CR100">
            <v>59</v>
          </cell>
          <cell r="CS100">
            <v>77.2</v>
          </cell>
          <cell r="CT100">
            <v>54.500000000000007</v>
          </cell>
          <cell r="CU100">
            <v>75</v>
          </cell>
          <cell r="CV100">
            <v>79.5</v>
          </cell>
          <cell r="CW100">
            <v>68.100000000000009</v>
          </cell>
          <cell r="CX100">
            <v>61.3</v>
          </cell>
          <cell r="CY100">
            <v>52.2</v>
          </cell>
          <cell r="CZ100">
            <v>47.699999999999996</v>
          </cell>
          <cell r="DA100">
            <v>0</v>
          </cell>
          <cell r="DB100">
            <v>0</v>
          </cell>
          <cell r="DC100">
            <v>0</v>
          </cell>
          <cell r="DD100">
            <v>56.8</v>
          </cell>
          <cell r="DE100">
            <v>81.8</v>
          </cell>
          <cell r="DF100">
            <v>50</v>
          </cell>
          <cell r="DG100">
            <v>72.7</v>
          </cell>
          <cell r="DH100">
            <v>0</v>
          </cell>
          <cell r="DI100">
            <v>0</v>
          </cell>
          <cell r="DJ100">
            <v>0</v>
          </cell>
          <cell r="DK100">
            <v>0</v>
          </cell>
          <cell r="DL100">
            <v>0</v>
          </cell>
          <cell r="DM100">
            <v>0</v>
          </cell>
          <cell r="DN100">
            <v>63.6</v>
          </cell>
          <cell r="DO100">
            <v>0</v>
          </cell>
          <cell r="DP100">
            <v>0</v>
          </cell>
          <cell r="DQ100">
            <v>65.900000000000006</v>
          </cell>
          <cell r="DR100">
            <v>0</v>
          </cell>
          <cell r="DS100">
            <v>0</v>
          </cell>
          <cell r="DT100">
            <v>0</v>
          </cell>
          <cell r="DU100">
            <v>0</v>
          </cell>
          <cell r="DV100">
            <v>0</v>
          </cell>
          <cell r="DW100">
            <v>0</v>
          </cell>
          <cell r="DX100">
            <v>90.9</v>
          </cell>
          <cell r="DY100">
            <v>95.399999999999991</v>
          </cell>
          <cell r="DZ100">
            <v>0</v>
          </cell>
          <cell r="EA100">
            <v>86.3</v>
          </cell>
          <cell r="EB100">
            <v>88.6</v>
          </cell>
          <cell r="EC100">
            <v>97.7</v>
          </cell>
          <cell r="ED100">
            <v>45.4</v>
          </cell>
          <cell r="EE100">
            <v>70.399999999999991</v>
          </cell>
          <cell r="EF100">
            <v>84</v>
          </cell>
          <cell r="EG100">
            <v>0</v>
          </cell>
          <cell r="EH100">
            <v>100</v>
          </cell>
          <cell r="EI100">
            <v>93.100000000000009</v>
          </cell>
          <cell r="EJ100">
            <v>0</v>
          </cell>
          <cell r="EL100">
            <v>86</v>
          </cell>
          <cell r="EM100">
            <v>2.3525069512078438E-2</v>
          </cell>
          <cell r="EN100">
            <v>4.5568813799697332E-3</v>
          </cell>
          <cell r="EO100">
            <v>9.5538569132155946E-3</v>
          </cell>
          <cell r="EP100">
            <v>2.4726513239212563E-3</v>
          </cell>
          <cell r="EQ100">
            <v>0.16350389750584646</v>
          </cell>
          <cell r="ER100">
            <v>5.6808233629988394E-2</v>
          </cell>
        </row>
        <row r="101">
          <cell r="AW101">
            <v>87</v>
          </cell>
          <cell r="AX101">
            <v>75</v>
          </cell>
          <cell r="AY101">
            <v>0</v>
          </cell>
          <cell r="AZ101">
            <v>25</v>
          </cell>
          <cell r="BA101">
            <v>50</v>
          </cell>
          <cell r="BB101">
            <v>100</v>
          </cell>
          <cell r="BC101">
            <v>0</v>
          </cell>
          <cell r="BD101">
            <v>0</v>
          </cell>
          <cell r="BE101">
            <v>83.3</v>
          </cell>
          <cell r="BF101">
            <v>100</v>
          </cell>
          <cell r="BG101">
            <v>0</v>
          </cell>
          <cell r="BH101">
            <v>0</v>
          </cell>
          <cell r="BI101">
            <v>0</v>
          </cell>
          <cell r="BJ101">
            <v>0</v>
          </cell>
          <cell r="BK101">
            <v>100</v>
          </cell>
          <cell r="BL101">
            <v>88.8</v>
          </cell>
          <cell r="BM101">
            <v>66.600000000000009</v>
          </cell>
          <cell r="BN101">
            <v>0</v>
          </cell>
          <cell r="BO101">
            <v>77.7</v>
          </cell>
          <cell r="BP101">
            <v>0</v>
          </cell>
          <cell r="BQ101">
            <v>0</v>
          </cell>
          <cell r="BR101">
            <v>0</v>
          </cell>
          <cell r="BS101">
            <v>0</v>
          </cell>
          <cell r="BT101">
            <v>100</v>
          </cell>
          <cell r="BU101">
            <v>87.5</v>
          </cell>
          <cell r="BV101">
            <v>0</v>
          </cell>
          <cell r="BW101">
            <v>0</v>
          </cell>
          <cell r="BX101">
            <v>0</v>
          </cell>
          <cell r="BY101">
            <v>0</v>
          </cell>
          <cell r="BZ101">
            <v>0</v>
          </cell>
          <cell r="CA101">
            <v>0</v>
          </cell>
          <cell r="CB101">
            <v>0</v>
          </cell>
          <cell r="CC101">
            <v>100</v>
          </cell>
          <cell r="CD101">
            <v>0</v>
          </cell>
          <cell r="CE101">
            <v>0</v>
          </cell>
          <cell r="CF101">
            <v>92.300000000000011</v>
          </cell>
          <cell r="CG101">
            <v>0</v>
          </cell>
          <cell r="CH101">
            <v>76.900000000000006</v>
          </cell>
          <cell r="CI101">
            <v>0</v>
          </cell>
          <cell r="CJ101">
            <v>0</v>
          </cell>
          <cell r="CK101">
            <v>84.6</v>
          </cell>
          <cell r="CL101">
            <v>0</v>
          </cell>
          <cell r="CM101">
            <v>0</v>
          </cell>
          <cell r="CN101">
            <v>0</v>
          </cell>
          <cell r="CO101">
            <v>0</v>
          </cell>
          <cell r="CP101">
            <v>0</v>
          </cell>
          <cell r="CQ101">
            <v>87</v>
          </cell>
          <cell r="CR101">
            <v>88.6</v>
          </cell>
          <cell r="CS101">
            <v>79.5</v>
          </cell>
          <cell r="CT101">
            <v>81.8</v>
          </cell>
          <cell r="CU101">
            <v>86.3</v>
          </cell>
          <cell r="CV101">
            <v>93.100000000000009</v>
          </cell>
          <cell r="CW101">
            <v>0</v>
          </cell>
          <cell r="CX101">
            <v>0</v>
          </cell>
          <cell r="CY101">
            <v>77.2</v>
          </cell>
          <cell r="CZ101">
            <v>95.399999999999991</v>
          </cell>
          <cell r="DA101">
            <v>0</v>
          </cell>
          <cell r="DB101">
            <v>0</v>
          </cell>
          <cell r="DC101">
            <v>0</v>
          </cell>
          <cell r="DD101">
            <v>0</v>
          </cell>
          <cell r="DE101">
            <v>90.9</v>
          </cell>
          <cell r="DF101">
            <v>75</v>
          </cell>
          <cell r="DG101">
            <v>68.100000000000009</v>
          </cell>
          <cell r="DH101">
            <v>0</v>
          </cell>
          <cell r="DI101">
            <v>72.7</v>
          </cell>
          <cell r="DJ101">
            <v>0</v>
          </cell>
          <cell r="DK101">
            <v>0</v>
          </cell>
          <cell r="DL101">
            <v>0</v>
          </cell>
          <cell r="DM101">
            <v>0</v>
          </cell>
          <cell r="DN101">
            <v>84</v>
          </cell>
          <cell r="DO101">
            <v>63.6</v>
          </cell>
          <cell r="DP101">
            <v>0</v>
          </cell>
          <cell r="DQ101">
            <v>0</v>
          </cell>
          <cell r="DR101">
            <v>0</v>
          </cell>
          <cell r="DS101">
            <v>0</v>
          </cell>
          <cell r="DT101">
            <v>0</v>
          </cell>
          <cell r="DU101">
            <v>0</v>
          </cell>
          <cell r="DV101">
            <v>0</v>
          </cell>
          <cell r="DW101">
            <v>100</v>
          </cell>
          <cell r="DX101">
            <v>0</v>
          </cell>
          <cell r="DY101">
            <v>0</v>
          </cell>
          <cell r="DZ101">
            <v>97.7</v>
          </cell>
          <cell r="EA101">
            <v>0</v>
          </cell>
          <cell r="EB101">
            <v>65.900000000000006</v>
          </cell>
          <cell r="EC101">
            <v>0</v>
          </cell>
          <cell r="ED101">
            <v>0</v>
          </cell>
          <cell r="EE101">
            <v>70.399999999999991</v>
          </cell>
          <cell r="EF101">
            <v>0</v>
          </cell>
          <cell r="EG101">
            <v>0</v>
          </cell>
          <cell r="EH101">
            <v>0</v>
          </cell>
          <cell r="EI101">
            <v>0</v>
          </cell>
          <cell r="EJ101">
            <v>0</v>
          </cell>
          <cell r="EL101">
            <v>87</v>
          </cell>
          <cell r="EM101">
            <v>0.11749254453701878</v>
          </cell>
          <cell r="EN101">
            <v>2.772918694391804E-2</v>
          </cell>
          <cell r="EO101">
            <v>1.7876574145937567E-2</v>
          </cell>
          <cell r="EP101">
            <v>1.1158507902488866E-2</v>
          </cell>
          <cell r="EQ101">
            <v>5.565163311360323E-2</v>
          </cell>
          <cell r="ER101">
            <v>4.0886271276994242E-2</v>
          </cell>
        </row>
        <row r="102">
          <cell r="AW102">
            <v>88</v>
          </cell>
          <cell r="AX102">
            <v>75</v>
          </cell>
          <cell r="AY102">
            <v>50</v>
          </cell>
          <cell r="AZ102">
            <v>25</v>
          </cell>
          <cell r="BA102">
            <v>0</v>
          </cell>
          <cell r="BB102">
            <v>100</v>
          </cell>
          <cell r="BC102">
            <v>0</v>
          </cell>
          <cell r="BD102">
            <v>0</v>
          </cell>
          <cell r="BE102">
            <v>83.3</v>
          </cell>
          <cell r="BF102">
            <v>100</v>
          </cell>
          <cell r="BG102">
            <v>0</v>
          </cell>
          <cell r="BH102">
            <v>0</v>
          </cell>
          <cell r="BI102">
            <v>0</v>
          </cell>
          <cell r="BJ102">
            <v>0</v>
          </cell>
          <cell r="BK102">
            <v>100</v>
          </cell>
          <cell r="BL102">
            <v>88.8</v>
          </cell>
          <cell r="BM102">
            <v>66.600000000000009</v>
          </cell>
          <cell r="BN102">
            <v>0</v>
          </cell>
          <cell r="BO102">
            <v>77.7</v>
          </cell>
          <cell r="BP102">
            <v>0</v>
          </cell>
          <cell r="BQ102">
            <v>0</v>
          </cell>
          <cell r="BR102">
            <v>0</v>
          </cell>
          <cell r="BS102">
            <v>0</v>
          </cell>
          <cell r="BT102">
            <v>100</v>
          </cell>
          <cell r="BU102">
            <v>87.5</v>
          </cell>
          <cell r="BV102">
            <v>0</v>
          </cell>
          <cell r="BW102">
            <v>0</v>
          </cell>
          <cell r="BX102">
            <v>0</v>
          </cell>
          <cell r="BY102">
            <v>0</v>
          </cell>
          <cell r="BZ102">
            <v>0</v>
          </cell>
          <cell r="CA102">
            <v>0</v>
          </cell>
          <cell r="CB102">
            <v>0</v>
          </cell>
          <cell r="CC102">
            <v>100</v>
          </cell>
          <cell r="CD102">
            <v>0</v>
          </cell>
          <cell r="CE102">
            <v>0</v>
          </cell>
          <cell r="CF102">
            <v>84.6</v>
          </cell>
          <cell r="CG102">
            <v>0</v>
          </cell>
          <cell r="CH102">
            <v>76.900000000000006</v>
          </cell>
          <cell r="CI102">
            <v>0</v>
          </cell>
          <cell r="CJ102">
            <v>0</v>
          </cell>
          <cell r="CK102">
            <v>92.300000000000011</v>
          </cell>
          <cell r="CL102">
            <v>0</v>
          </cell>
          <cell r="CM102">
            <v>0</v>
          </cell>
          <cell r="CN102">
            <v>0</v>
          </cell>
          <cell r="CO102">
            <v>0</v>
          </cell>
          <cell r="CP102">
            <v>0</v>
          </cell>
          <cell r="CQ102">
            <v>88</v>
          </cell>
          <cell r="CR102">
            <v>95.399999999999991</v>
          </cell>
          <cell r="CS102">
            <v>90.9</v>
          </cell>
          <cell r="CT102">
            <v>88.6</v>
          </cell>
          <cell r="CU102">
            <v>86.3</v>
          </cell>
          <cell r="CV102">
            <v>97.7</v>
          </cell>
          <cell r="CW102">
            <v>0</v>
          </cell>
          <cell r="CX102">
            <v>0</v>
          </cell>
          <cell r="CY102">
            <v>81.8</v>
          </cell>
          <cell r="CZ102">
            <v>84</v>
          </cell>
          <cell r="DA102">
            <v>0</v>
          </cell>
          <cell r="DB102">
            <v>0</v>
          </cell>
          <cell r="DC102">
            <v>0</v>
          </cell>
          <cell r="DD102">
            <v>0</v>
          </cell>
          <cell r="DE102">
            <v>93.100000000000009</v>
          </cell>
          <cell r="DF102">
            <v>77.2</v>
          </cell>
          <cell r="DG102">
            <v>68.100000000000009</v>
          </cell>
          <cell r="DH102">
            <v>0</v>
          </cell>
          <cell r="DI102">
            <v>75</v>
          </cell>
          <cell r="DJ102">
            <v>0</v>
          </cell>
          <cell r="DK102">
            <v>0</v>
          </cell>
          <cell r="DL102">
            <v>0</v>
          </cell>
          <cell r="DM102">
            <v>0</v>
          </cell>
          <cell r="DN102">
            <v>79.5</v>
          </cell>
          <cell r="DO102">
            <v>63.6</v>
          </cell>
          <cell r="DP102">
            <v>0</v>
          </cell>
          <cell r="DQ102">
            <v>0</v>
          </cell>
          <cell r="DR102">
            <v>0</v>
          </cell>
          <cell r="DS102">
            <v>0</v>
          </cell>
          <cell r="DT102">
            <v>0</v>
          </cell>
          <cell r="DU102">
            <v>0</v>
          </cell>
          <cell r="DV102">
            <v>0</v>
          </cell>
          <cell r="DW102">
            <v>100</v>
          </cell>
          <cell r="DX102">
            <v>0</v>
          </cell>
          <cell r="DY102">
            <v>0</v>
          </cell>
          <cell r="DZ102">
            <v>70.399999999999991</v>
          </cell>
          <cell r="EA102">
            <v>0</v>
          </cell>
          <cell r="EB102">
            <v>65.900000000000006</v>
          </cell>
          <cell r="EC102">
            <v>0</v>
          </cell>
          <cell r="ED102">
            <v>0</v>
          </cell>
          <cell r="EE102">
            <v>72.7</v>
          </cell>
          <cell r="EF102">
            <v>0</v>
          </cell>
          <cell r="EG102">
            <v>0</v>
          </cell>
          <cell r="EH102">
            <v>0</v>
          </cell>
          <cell r="EI102">
            <v>0</v>
          </cell>
          <cell r="EJ102">
            <v>0</v>
          </cell>
          <cell r="EL102">
            <v>88</v>
          </cell>
          <cell r="EM102">
            <v>6.401779277127588E-2</v>
          </cell>
          <cell r="EN102">
            <v>4.2600913096598391E-3</v>
          </cell>
          <cell r="EO102">
            <v>5.9444667013510699E-3</v>
          </cell>
          <cell r="EP102">
            <v>1.6359141352579288E-3</v>
          </cell>
          <cell r="EQ102">
            <v>1.4326826725120414E-2</v>
          </cell>
          <cell r="ER102">
            <v>1.388117936458925E-2</v>
          </cell>
        </row>
        <row r="103">
          <cell r="AW103">
            <v>89</v>
          </cell>
          <cell r="AX103">
            <v>100</v>
          </cell>
          <cell r="AY103">
            <v>25</v>
          </cell>
          <cell r="AZ103">
            <v>50</v>
          </cell>
          <cell r="BA103">
            <v>75</v>
          </cell>
          <cell r="BB103">
            <v>0</v>
          </cell>
          <cell r="BC103">
            <v>0</v>
          </cell>
          <cell r="BD103">
            <v>0</v>
          </cell>
          <cell r="BE103">
            <v>83.3</v>
          </cell>
          <cell r="BF103">
            <v>100</v>
          </cell>
          <cell r="BG103">
            <v>0</v>
          </cell>
          <cell r="BH103">
            <v>0</v>
          </cell>
          <cell r="BI103">
            <v>0</v>
          </cell>
          <cell r="BJ103">
            <v>0</v>
          </cell>
          <cell r="BK103">
            <v>100</v>
          </cell>
          <cell r="BL103">
            <v>0</v>
          </cell>
          <cell r="BM103">
            <v>0</v>
          </cell>
          <cell r="BN103">
            <v>0</v>
          </cell>
          <cell r="BO103">
            <v>0</v>
          </cell>
          <cell r="BP103">
            <v>0</v>
          </cell>
          <cell r="BQ103">
            <v>0</v>
          </cell>
          <cell r="BR103">
            <v>0</v>
          </cell>
          <cell r="BS103">
            <v>0</v>
          </cell>
          <cell r="BT103">
            <v>100</v>
          </cell>
          <cell r="BU103">
            <v>0</v>
          </cell>
          <cell r="BV103">
            <v>0</v>
          </cell>
          <cell r="BW103">
            <v>0</v>
          </cell>
          <cell r="BX103">
            <v>0</v>
          </cell>
          <cell r="BY103">
            <v>0</v>
          </cell>
          <cell r="BZ103">
            <v>0</v>
          </cell>
          <cell r="CA103">
            <v>0</v>
          </cell>
          <cell r="CB103">
            <v>0</v>
          </cell>
          <cell r="CC103">
            <v>100</v>
          </cell>
          <cell r="CD103">
            <v>0</v>
          </cell>
          <cell r="CE103">
            <v>0</v>
          </cell>
          <cell r="CF103">
            <v>92.300000000000011</v>
          </cell>
          <cell r="CG103">
            <v>0</v>
          </cell>
          <cell r="CH103">
            <v>0</v>
          </cell>
          <cell r="CI103">
            <v>0</v>
          </cell>
          <cell r="CJ103">
            <v>0</v>
          </cell>
          <cell r="CK103">
            <v>0</v>
          </cell>
          <cell r="CL103">
            <v>0</v>
          </cell>
          <cell r="CM103">
            <v>0</v>
          </cell>
          <cell r="CN103">
            <v>0</v>
          </cell>
          <cell r="CO103">
            <v>0</v>
          </cell>
          <cell r="CP103">
            <v>0</v>
          </cell>
          <cell r="CQ103">
            <v>89</v>
          </cell>
          <cell r="CR103">
            <v>90.9</v>
          </cell>
          <cell r="CS103">
            <v>81.8</v>
          </cell>
          <cell r="CT103">
            <v>84</v>
          </cell>
          <cell r="CU103">
            <v>86.3</v>
          </cell>
          <cell r="CV103">
            <v>79.5</v>
          </cell>
          <cell r="CW103">
            <v>0</v>
          </cell>
          <cell r="CX103">
            <v>0</v>
          </cell>
          <cell r="CY103">
            <v>77.2</v>
          </cell>
          <cell r="CZ103">
            <v>95.399999999999991</v>
          </cell>
          <cell r="DA103">
            <v>0</v>
          </cell>
          <cell r="DB103">
            <v>0</v>
          </cell>
          <cell r="DC103">
            <v>0</v>
          </cell>
          <cell r="DD103">
            <v>0</v>
          </cell>
          <cell r="DE103">
            <v>93.100000000000009</v>
          </cell>
          <cell r="DF103">
            <v>0</v>
          </cell>
          <cell r="DG103">
            <v>0</v>
          </cell>
          <cell r="DH103">
            <v>0</v>
          </cell>
          <cell r="DI103">
            <v>0</v>
          </cell>
          <cell r="DJ103">
            <v>0</v>
          </cell>
          <cell r="DK103">
            <v>0</v>
          </cell>
          <cell r="DL103">
            <v>0</v>
          </cell>
          <cell r="DM103">
            <v>0</v>
          </cell>
          <cell r="DN103">
            <v>88.6</v>
          </cell>
          <cell r="DO103">
            <v>0</v>
          </cell>
          <cell r="DP103">
            <v>0</v>
          </cell>
          <cell r="DQ103">
            <v>0</v>
          </cell>
          <cell r="DR103">
            <v>0</v>
          </cell>
          <cell r="DS103">
            <v>0</v>
          </cell>
          <cell r="DT103">
            <v>0</v>
          </cell>
          <cell r="DU103">
            <v>0</v>
          </cell>
          <cell r="DV103">
            <v>0</v>
          </cell>
          <cell r="DW103">
            <v>100</v>
          </cell>
          <cell r="DX103">
            <v>0</v>
          </cell>
          <cell r="DY103">
            <v>0</v>
          </cell>
          <cell r="DZ103">
            <v>97.7</v>
          </cell>
          <cell r="EA103">
            <v>0</v>
          </cell>
          <cell r="EB103">
            <v>0</v>
          </cell>
          <cell r="EC103">
            <v>0</v>
          </cell>
          <cell r="ED103">
            <v>0</v>
          </cell>
          <cell r="EE103">
            <v>0</v>
          </cell>
          <cell r="EF103">
            <v>0</v>
          </cell>
          <cell r="EG103">
            <v>0</v>
          </cell>
          <cell r="EH103">
            <v>0</v>
          </cell>
          <cell r="EI103">
            <v>0</v>
          </cell>
          <cell r="EJ103">
            <v>0</v>
          </cell>
          <cell r="EL103">
            <v>89</v>
          </cell>
          <cell r="EM103">
            <v>5.3010742748609285E-2</v>
          </cell>
          <cell r="EN103">
            <v>2.307345665124021E-2</v>
          </cell>
          <cell r="EO103">
            <v>1.1932107444586495E-2</v>
          </cell>
          <cell r="EP103">
            <v>9.1955143041781567E-3</v>
          </cell>
          <cell r="EQ103">
            <v>4.1324806388482814E-2</v>
          </cell>
          <cell r="ER103">
            <v>2.6826575620532346E-2</v>
          </cell>
        </row>
        <row r="104">
          <cell r="AW104">
            <v>90</v>
          </cell>
          <cell r="AX104">
            <v>0</v>
          </cell>
          <cell r="AY104">
            <v>0</v>
          </cell>
          <cell r="AZ104">
            <v>100</v>
          </cell>
          <cell r="BA104">
            <v>75</v>
          </cell>
          <cell r="BB104">
            <v>0</v>
          </cell>
          <cell r="BC104">
            <v>0</v>
          </cell>
          <cell r="BD104">
            <v>0</v>
          </cell>
          <cell r="BE104">
            <v>100</v>
          </cell>
          <cell r="BF104">
            <v>0</v>
          </cell>
          <cell r="BG104">
            <v>0</v>
          </cell>
          <cell r="BH104">
            <v>0</v>
          </cell>
          <cell r="BI104">
            <v>0</v>
          </cell>
          <cell r="BJ104">
            <v>0</v>
          </cell>
          <cell r="BK104">
            <v>0</v>
          </cell>
          <cell r="BL104">
            <v>0</v>
          </cell>
          <cell r="BM104">
            <v>0</v>
          </cell>
          <cell r="BN104">
            <v>0</v>
          </cell>
          <cell r="BO104">
            <v>0</v>
          </cell>
          <cell r="BP104">
            <v>0</v>
          </cell>
          <cell r="BQ104">
            <v>0</v>
          </cell>
          <cell r="BR104">
            <v>0</v>
          </cell>
          <cell r="BS104">
            <v>0</v>
          </cell>
          <cell r="BT104">
            <v>100</v>
          </cell>
          <cell r="BU104">
            <v>0</v>
          </cell>
          <cell r="BV104">
            <v>0</v>
          </cell>
          <cell r="BW104">
            <v>0</v>
          </cell>
          <cell r="BX104">
            <v>0</v>
          </cell>
          <cell r="BY104">
            <v>0</v>
          </cell>
          <cell r="BZ104">
            <v>0</v>
          </cell>
          <cell r="CA104">
            <v>0</v>
          </cell>
          <cell r="CB104">
            <v>0</v>
          </cell>
          <cell r="CC104">
            <v>0</v>
          </cell>
          <cell r="CD104">
            <v>0</v>
          </cell>
          <cell r="CE104">
            <v>0</v>
          </cell>
          <cell r="CF104">
            <v>0</v>
          </cell>
          <cell r="CG104">
            <v>0</v>
          </cell>
          <cell r="CH104">
            <v>0</v>
          </cell>
          <cell r="CI104">
            <v>0</v>
          </cell>
          <cell r="CJ104">
            <v>0</v>
          </cell>
          <cell r="CK104">
            <v>0</v>
          </cell>
          <cell r="CL104">
            <v>0</v>
          </cell>
          <cell r="CM104">
            <v>0</v>
          </cell>
          <cell r="CN104">
            <v>0</v>
          </cell>
          <cell r="CO104">
            <v>0</v>
          </cell>
          <cell r="CP104">
            <v>0</v>
          </cell>
          <cell r="CQ104">
            <v>90</v>
          </cell>
          <cell r="CR104">
            <v>0</v>
          </cell>
          <cell r="CS104">
            <v>0</v>
          </cell>
          <cell r="CT104">
            <v>95.399999999999991</v>
          </cell>
          <cell r="CU104">
            <v>93.100000000000009</v>
          </cell>
          <cell r="CV104">
            <v>0</v>
          </cell>
          <cell r="CW104">
            <v>0</v>
          </cell>
          <cell r="CX104">
            <v>0</v>
          </cell>
          <cell r="CY104">
            <v>97.7</v>
          </cell>
          <cell r="CZ104">
            <v>0</v>
          </cell>
          <cell r="DA104">
            <v>0</v>
          </cell>
          <cell r="DB104">
            <v>0</v>
          </cell>
          <cell r="DC104">
            <v>0</v>
          </cell>
          <cell r="DD104">
            <v>0</v>
          </cell>
          <cell r="DE104">
            <v>0</v>
          </cell>
          <cell r="DF104">
            <v>0</v>
          </cell>
          <cell r="DG104">
            <v>0</v>
          </cell>
          <cell r="DH104">
            <v>0</v>
          </cell>
          <cell r="DI104">
            <v>0</v>
          </cell>
          <cell r="DJ104">
            <v>0</v>
          </cell>
          <cell r="DK104">
            <v>0</v>
          </cell>
          <cell r="DL104">
            <v>0</v>
          </cell>
          <cell r="DM104">
            <v>0</v>
          </cell>
          <cell r="DN104">
            <v>100</v>
          </cell>
          <cell r="DO104">
            <v>0</v>
          </cell>
          <cell r="DP104">
            <v>0</v>
          </cell>
          <cell r="DQ104">
            <v>0</v>
          </cell>
          <cell r="DR104">
            <v>0</v>
          </cell>
          <cell r="DS104">
            <v>0</v>
          </cell>
          <cell r="DT104">
            <v>0</v>
          </cell>
          <cell r="DU104">
            <v>0</v>
          </cell>
          <cell r="DV104">
            <v>0</v>
          </cell>
          <cell r="DW104">
            <v>0</v>
          </cell>
          <cell r="DX104">
            <v>0</v>
          </cell>
          <cell r="DY104">
            <v>0</v>
          </cell>
          <cell r="DZ104">
            <v>0</v>
          </cell>
          <cell r="EA104">
            <v>0</v>
          </cell>
          <cell r="EB104">
            <v>0</v>
          </cell>
          <cell r="EC104">
            <v>0</v>
          </cell>
          <cell r="ED104">
            <v>0</v>
          </cell>
          <cell r="EE104">
            <v>0</v>
          </cell>
          <cell r="EF104">
            <v>0</v>
          </cell>
          <cell r="EG104">
            <v>0</v>
          </cell>
          <cell r="EH104">
            <v>0</v>
          </cell>
          <cell r="EI104">
            <v>0</v>
          </cell>
          <cell r="EJ104">
            <v>0</v>
          </cell>
          <cell r="EL104">
            <v>90</v>
          </cell>
          <cell r="EM104">
            <v>4.6400901713362821E-4</v>
          </cell>
          <cell r="EN104">
            <v>3.956389830179925E-4</v>
          </cell>
          <cell r="EO104">
            <v>0</v>
          </cell>
          <cell r="EP104">
            <v>3.270794630527805E-4</v>
          </cell>
          <cell r="EQ104">
            <v>0</v>
          </cell>
          <cell r="ER104">
            <v>1.7851629187264697E-4</v>
          </cell>
        </row>
        <row r="105">
          <cell r="AW105">
            <v>91</v>
          </cell>
          <cell r="AX105">
            <v>100</v>
          </cell>
          <cell r="AY105">
            <v>0</v>
          </cell>
          <cell r="AZ105">
            <v>50</v>
          </cell>
          <cell r="BA105">
            <v>25</v>
          </cell>
          <cell r="BB105">
            <v>75</v>
          </cell>
          <cell r="BC105">
            <v>0</v>
          </cell>
          <cell r="BD105">
            <v>66.600000000000009</v>
          </cell>
          <cell r="BE105">
            <v>83.3</v>
          </cell>
          <cell r="BF105">
            <v>0</v>
          </cell>
          <cell r="BG105">
            <v>0</v>
          </cell>
          <cell r="BH105">
            <v>100</v>
          </cell>
          <cell r="BI105">
            <v>0</v>
          </cell>
          <cell r="BJ105">
            <v>100</v>
          </cell>
          <cell r="BK105">
            <v>0</v>
          </cell>
          <cell r="BL105">
            <v>0</v>
          </cell>
          <cell r="BM105">
            <v>0</v>
          </cell>
          <cell r="BN105">
            <v>0</v>
          </cell>
          <cell r="BO105">
            <v>0</v>
          </cell>
          <cell r="BP105">
            <v>0</v>
          </cell>
          <cell r="BQ105">
            <v>0</v>
          </cell>
          <cell r="BR105">
            <v>0</v>
          </cell>
          <cell r="BS105">
            <v>0</v>
          </cell>
          <cell r="BT105">
            <v>100</v>
          </cell>
          <cell r="BU105">
            <v>0</v>
          </cell>
          <cell r="BV105">
            <v>0</v>
          </cell>
          <cell r="BW105">
            <v>0</v>
          </cell>
          <cell r="BX105">
            <v>0</v>
          </cell>
          <cell r="BY105">
            <v>0</v>
          </cell>
          <cell r="BZ105">
            <v>0</v>
          </cell>
          <cell r="CA105">
            <v>87.5</v>
          </cell>
          <cell r="CB105">
            <v>0</v>
          </cell>
          <cell r="CC105">
            <v>0</v>
          </cell>
          <cell r="CD105">
            <v>0</v>
          </cell>
          <cell r="CE105">
            <v>0</v>
          </cell>
          <cell r="CF105">
            <v>0</v>
          </cell>
          <cell r="CG105">
            <v>0</v>
          </cell>
          <cell r="CH105">
            <v>0</v>
          </cell>
          <cell r="CI105">
            <v>0</v>
          </cell>
          <cell r="CJ105">
            <v>0</v>
          </cell>
          <cell r="CK105">
            <v>100</v>
          </cell>
          <cell r="CL105">
            <v>92.300000000000011</v>
          </cell>
          <cell r="CM105">
            <v>0</v>
          </cell>
          <cell r="CN105">
            <v>0</v>
          </cell>
          <cell r="CO105">
            <v>0</v>
          </cell>
          <cell r="CP105">
            <v>0</v>
          </cell>
          <cell r="CQ105">
            <v>91</v>
          </cell>
          <cell r="CR105">
            <v>100</v>
          </cell>
          <cell r="CS105">
            <v>79.5</v>
          </cell>
          <cell r="CT105">
            <v>88.6</v>
          </cell>
          <cell r="CU105">
            <v>84</v>
          </cell>
          <cell r="CV105">
            <v>95.399999999999991</v>
          </cell>
          <cell r="CW105">
            <v>0</v>
          </cell>
          <cell r="CX105">
            <v>77.2</v>
          </cell>
          <cell r="CY105">
            <v>90.9</v>
          </cell>
          <cell r="CZ105">
            <v>0</v>
          </cell>
          <cell r="DA105">
            <v>0</v>
          </cell>
          <cell r="DB105">
            <v>93.100000000000009</v>
          </cell>
          <cell r="DC105">
            <v>0</v>
          </cell>
          <cell r="DD105">
            <v>75</v>
          </cell>
          <cell r="DE105">
            <v>0</v>
          </cell>
          <cell r="DF105">
            <v>0</v>
          </cell>
          <cell r="DG105">
            <v>0</v>
          </cell>
          <cell r="DH105">
            <v>0</v>
          </cell>
          <cell r="DI105">
            <v>0</v>
          </cell>
          <cell r="DJ105">
            <v>0</v>
          </cell>
          <cell r="DK105">
            <v>0</v>
          </cell>
          <cell r="DL105">
            <v>0</v>
          </cell>
          <cell r="DM105">
            <v>0</v>
          </cell>
          <cell r="DN105">
            <v>86.3</v>
          </cell>
          <cell r="DO105">
            <v>0</v>
          </cell>
          <cell r="DP105">
            <v>0</v>
          </cell>
          <cell r="DQ105">
            <v>0</v>
          </cell>
          <cell r="DR105">
            <v>0</v>
          </cell>
          <cell r="DS105">
            <v>0</v>
          </cell>
          <cell r="DT105">
            <v>0</v>
          </cell>
          <cell r="DU105">
            <v>81.8</v>
          </cell>
          <cell r="DV105">
            <v>0</v>
          </cell>
          <cell r="DW105">
            <v>0</v>
          </cell>
          <cell r="DX105">
            <v>0</v>
          </cell>
          <cell r="DY105">
            <v>0</v>
          </cell>
          <cell r="DZ105">
            <v>0</v>
          </cell>
          <cell r="EA105">
            <v>0</v>
          </cell>
          <cell r="EB105">
            <v>0</v>
          </cell>
          <cell r="EC105">
            <v>0</v>
          </cell>
          <cell r="ED105">
            <v>0</v>
          </cell>
          <cell r="EE105">
            <v>97.7</v>
          </cell>
          <cell r="EF105">
            <v>72.7</v>
          </cell>
          <cell r="EG105">
            <v>0</v>
          </cell>
          <cell r="EH105">
            <v>0</v>
          </cell>
          <cell r="EI105">
            <v>0</v>
          </cell>
          <cell r="EJ105">
            <v>0</v>
          </cell>
          <cell r="EL105">
            <v>91</v>
          </cell>
          <cell r="EM105">
            <v>2.8083946496086622E-2</v>
          </cell>
          <cell r="EN105">
            <v>4.6011652892574782E-3</v>
          </cell>
          <cell r="EO105">
            <v>1.8591467396291173E-4</v>
          </cell>
          <cell r="EP105">
            <v>2.2149539493231977E-3</v>
          </cell>
          <cell r="EQ105">
            <v>2.7878450113007244E-3</v>
          </cell>
          <cell r="ER105">
            <v>5.1878100432662996E-3</v>
          </cell>
        </row>
        <row r="106">
          <cell r="AW106">
            <v>92</v>
          </cell>
          <cell r="AX106">
            <v>100</v>
          </cell>
          <cell r="AY106">
            <v>25</v>
          </cell>
          <cell r="AZ106">
            <v>0</v>
          </cell>
          <cell r="BA106">
            <v>50</v>
          </cell>
          <cell r="BB106">
            <v>75</v>
          </cell>
          <cell r="BC106">
            <v>0</v>
          </cell>
          <cell r="BD106">
            <v>83.3</v>
          </cell>
          <cell r="BE106">
            <v>100</v>
          </cell>
          <cell r="BF106">
            <v>0</v>
          </cell>
          <cell r="BG106">
            <v>0</v>
          </cell>
          <cell r="BH106">
            <v>0</v>
          </cell>
          <cell r="BI106">
            <v>0</v>
          </cell>
          <cell r="BJ106">
            <v>100</v>
          </cell>
          <cell r="BK106">
            <v>0</v>
          </cell>
          <cell r="BL106">
            <v>0</v>
          </cell>
          <cell r="BM106">
            <v>0</v>
          </cell>
          <cell r="BN106">
            <v>0</v>
          </cell>
          <cell r="BO106">
            <v>0</v>
          </cell>
          <cell r="BP106">
            <v>0</v>
          </cell>
          <cell r="BQ106">
            <v>0</v>
          </cell>
          <cell r="BR106">
            <v>0</v>
          </cell>
          <cell r="BS106">
            <v>0</v>
          </cell>
          <cell r="BT106">
            <v>100</v>
          </cell>
          <cell r="BU106">
            <v>0</v>
          </cell>
          <cell r="BV106">
            <v>0</v>
          </cell>
          <cell r="BW106">
            <v>0</v>
          </cell>
          <cell r="BX106">
            <v>0</v>
          </cell>
          <cell r="BY106">
            <v>0</v>
          </cell>
          <cell r="BZ106">
            <v>0</v>
          </cell>
          <cell r="CA106">
            <v>87.5</v>
          </cell>
          <cell r="CB106">
            <v>0</v>
          </cell>
          <cell r="CC106">
            <v>0</v>
          </cell>
          <cell r="CD106">
            <v>0</v>
          </cell>
          <cell r="CE106">
            <v>0</v>
          </cell>
          <cell r="CF106">
            <v>0</v>
          </cell>
          <cell r="CG106">
            <v>0</v>
          </cell>
          <cell r="CH106">
            <v>0</v>
          </cell>
          <cell r="CI106">
            <v>0</v>
          </cell>
          <cell r="CJ106">
            <v>0</v>
          </cell>
          <cell r="CK106">
            <v>100</v>
          </cell>
          <cell r="CL106">
            <v>0</v>
          </cell>
          <cell r="CM106">
            <v>0</v>
          </cell>
          <cell r="CN106">
            <v>0</v>
          </cell>
          <cell r="CO106">
            <v>0</v>
          </cell>
          <cell r="CP106">
            <v>0</v>
          </cell>
          <cell r="CQ106">
            <v>92</v>
          </cell>
          <cell r="CR106">
            <v>100</v>
          </cell>
          <cell r="CS106">
            <v>84</v>
          </cell>
          <cell r="CT106">
            <v>81.8</v>
          </cell>
          <cell r="CU106">
            <v>90.9</v>
          </cell>
          <cell r="CV106">
            <v>95.399999999999991</v>
          </cell>
          <cell r="CW106">
            <v>0</v>
          </cell>
          <cell r="CX106">
            <v>79.5</v>
          </cell>
          <cell r="CY106">
            <v>88.6</v>
          </cell>
          <cell r="CZ106">
            <v>0</v>
          </cell>
          <cell r="DA106">
            <v>0</v>
          </cell>
          <cell r="DB106">
            <v>0</v>
          </cell>
          <cell r="DC106">
            <v>0</v>
          </cell>
          <cell r="DD106">
            <v>77.2</v>
          </cell>
          <cell r="DE106">
            <v>0</v>
          </cell>
          <cell r="DF106">
            <v>0</v>
          </cell>
          <cell r="DG106">
            <v>0</v>
          </cell>
          <cell r="DH106">
            <v>0</v>
          </cell>
          <cell r="DI106">
            <v>0</v>
          </cell>
          <cell r="DJ106">
            <v>0</v>
          </cell>
          <cell r="DK106">
            <v>0</v>
          </cell>
          <cell r="DL106">
            <v>0</v>
          </cell>
          <cell r="DM106">
            <v>0</v>
          </cell>
          <cell r="DN106">
            <v>93.100000000000009</v>
          </cell>
          <cell r="DO106">
            <v>0</v>
          </cell>
          <cell r="DP106">
            <v>0</v>
          </cell>
          <cell r="DQ106">
            <v>0</v>
          </cell>
          <cell r="DR106">
            <v>0</v>
          </cell>
          <cell r="DS106">
            <v>0</v>
          </cell>
          <cell r="DT106">
            <v>0</v>
          </cell>
          <cell r="DU106">
            <v>86.3</v>
          </cell>
          <cell r="DV106">
            <v>0</v>
          </cell>
          <cell r="DW106">
            <v>0</v>
          </cell>
          <cell r="DX106">
            <v>0</v>
          </cell>
          <cell r="DY106">
            <v>0</v>
          </cell>
          <cell r="DZ106">
            <v>0</v>
          </cell>
          <cell r="EA106">
            <v>0</v>
          </cell>
          <cell r="EB106">
            <v>0</v>
          </cell>
          <cell r="EC106">
            <v>0</v>
          </cell>
          <cell r="ED106">
            <v>0</v>
          </cell>
          <cell r="EE106">
            <v>97.7</v>
          </cell>
          <cell r="EF106">
            <v>0</v>
          </cell>
          <cell r="EG106">
            <v>0</v>
          </cell>
          <cell r="EH106">
            <v>0</v>
          </cell>
          <cell r="EI106">
            <v>0</v>
          </cell>
          <cell r="EJ106">
            <v>0</v>
          </cell>
          <cell r="EL106">
            <v>92</v>
          </cell>
          <cell r="EM106">
            <v>1.6741461087091701E-2</v>
          </cell>
          <cell r="EN106">
            <v>1.5722533294717741E-3</v>
          </cell>
          <cell r="EO106">
            <v>1.4490837567620403E-4</v>
          </cell>
          <cell r="EP106">
            <v>2.2149539493231977E-3</v>
          </cell>
          <cell r="EQ106">
            <v>2.7167731762877934E-3</v>
          </cell>
          <cell r="ER106">
            <v>3.4251460557880187E-3</v>
          </cell>
        </row>
        <row r="107">
          <cell r="AW107">
            <v>93</v>
          </cell>
          <cell r="AX107">
            <v>50</v>
          </cell>
          <cell r="AY107">
            <v>0</v>
          </cell>
          <cell r="AZ107">
            <v>75</v>
          </cell>
          <cell r="BA107">
            <v>0</v>
          </cell>
          <cell r="BB107">
            <v>100</v>
          </cell>
          <cell r="BC107">
            <v>0</v>
          </cell>
          <cell r="BD107">
            <v>0</v>
          </cell>
          <cell r="BE107">
            <v>83.3</v>
          </cell>
          <cell r="BF107">
            <v>0</v>
          </cell>
          <cell r="BG107">
            <v>0</v>
          </cell>
          <cell r="BH107">
            <v>100</v>
          </cell>
          <cell r="BI107">
            <v>0</v>
          </cell>
          <cell r="BJ107">
            <v>100</v>
          </cell>
          <cell r="BK107">
            <v>0</v>
          </cell>
          <cell r="BL107">
            <v>0</v>
          </cell>
          <cell r="BM107">
            <v>0</v>
          </cell>
          <cell r="BN107">
            <v>0</v>
          </cell>
          <cell r="BO107">
            <v>0</v>
          </cell>
          <cell r="BP107">
            <v>0</v>
          </cell>
          <cell r="BQ107">
            <v>0</v>
          </cell>
          <cell r="BR107">
            <v>0</v>
          </cell>
          <cell r="BS107">
            <v>0</v>
          </cell>
          <cell r="BT107">
            <v>0</v>
          </cell>
          <cell r="BU107">
            <v>0</v>
          </cell>
          <cell r="BV107">
            <v>0</v>
          </cell>
          <cell r="BW107">
            <v>0</v>
          </cell>
          <cell r="BX107">
            <v>0</v>
          </cell>
          <cell r="BY107">
            <v>0</v>
          </cell>
          <cell r="BZ107">
            <v>0</v>
          </cell>
          <cell r="CA107">
            <v>0</v>
          </cell>
          <cell r="CB107">
            <v>0</v>
          </cell>
          <cell r="CC107">
            <v>0</v>
          </cell>
          <cell r="CD107">
            <v>0</v>
          </cell>
          <cell r="CE107">
            <v>0</v>
          </cell>
          <cell r="CF107">
            <v>0</v>
          </cell>
          <cell r="CG107">
            <v>0</v>
          </cell>
          <cell r="CH107">
            <v>0</v>
          </cell>
          <cell r="CI107">
            <v>0</v>
          </cell>
          <cell r="CJ107">
            <v>0</v>
          </cell>
          <cell r="CK107">
            <v>0</v>
          </cell>
          <cell r="CL107">
            <v>100</v>
          </cell>
          <cell r="CM107">
            <v>0</v>
          </cell>
          <cell r="CN107">
            <v>0</v>
          </cell>
          <cell r="CO107">
            <v>0</v>
          </cell>
          <cell r="CP107">
            <v>0</v>
          </cell>
          <cell r="CQ107">
            <v>93</v>
          </cell>
          <cell r="CR107">
            <v>90.9</v>
          </cell>
          <cell r="CS107">
            <v>0</v>
          </cell>
          <cell r="CT107">
            <v>95.399999999999991</v>
          </cell>
          <cell r="CU107">
            <v>0</v>
          </cell>
          <cell r="CV107">
            <v>100</v>
          </cell>
          <cell r="CW107">
            <v>0</v>
          </cell>
          <cell r="CX107">
            <v>0</v>
          </cell>
          <cell r="CY107">
            <v>93.100000000000009</v>
          </cell>
          <cell r="CZ107">
            <v>0</v>
          </cell>
          <cell r="DA107">
            <v>0</v>
          </cell>
          <cell r="DB107">
            <v>97.7</v>
          </cell>
          <cell r="DC107">
            <v>0</v>
          </cell>
          <cell r="DD107">
            <v>86.3</v>
          </cell>
          <cell r="DE107">
            <v>0</v>
          </cell>
          <cell r="DF107">
            <v>0</v>
          </cell>
          <cell r="DG107">
            <v>0</v>
          </cell>
          <cell r="DH107">
            <v>0</v>
          </cell>
          <cell r="DI107">
            <v>0</v>
          </cell>
          <cell r="DJ107">
            <v>0</v>
          </cell>
          <cell r="DK107">
            <v>0</v>
          </cell>
          <cell r="DL107">
            <v>0</v>
          </cell>
          <cell r="DM107">
            <v>0</v>
          </cell>
          <cell r="DN107">
            <v>0</v>
          </cell>
          <cell r="DO107">
            <v>0</v>
          </cell>
          <cell r="DP107">
            <v>0</v>
          </cell>
          <cell r="DQ107">
            <v>0</v>
          </cell>
          <cell r="DR107">
            <v>0</v>
          </cell>
          <cell r="DS107">
            <v>0</v>
          </cell>
          <cell r="DT107">
            <v>0</v>
          </cell>
          <cell r="DU107">
            <v>0</v>
          </cell>
          <cell r="DV107">
            <v>0</v>
          </cell>
          <cell r="DW107">
            <v>0</v>
          </cell>
          <cell r="DX107">
            <v>0</v>
          </cell>
          <cell r="DY107">
            <v>0</v>
          </cell>
          <cell r="DZ107">
            <v>0</v>
          </cell>
          <cell r="EA107">
            <v>0</v>
          </cell>
          <cell r="EB107">
            <v>0</v>
          </cell>
          <cell r="EC107">
            <v>0</v>
          </cell>
          <cell r="ED107">
            <v>0</v>
          </cell>
          <cell r="EE107">
            <v>0</v>
          </cell>
          <cell r="EF107">
            <v>88.6</v>
          </cell>
          <cell r="EG107">
            <v>0</v>
          </cell>
          <cell r="EH107">
            <v>0</v>
          </cell>
          <cell r="EI107">
            <v>0</v>
          </cell>
          <cell r="EJ107">
            <v>0</v>
          </cell>
          <cell r="EL107">
            <v>93</v>
          </cell>
          <cell r="EM107">
            <v>6.6580517501938132E-3</v>
          </cell>
          <cell r="EN107">
            <v>2.5778249108838421E-3</v>
          </cell>
          <cell r="EO107">
            <v>4.1006298286707725E-5</v>
          </cell>
          <cell r="EP107">
            <v>0</v>
          </cell>
          <cell r="EQ107">
            <v>7.1071835012930665E-5</v>
          </cell>
          <cell r="ER107">
            <v>1.1720022622267571E-3</v>
          </cell>
        </row>
        <row r="108">
          <cell r="AW108">
            <v>94</v>
          </cell>
          <cell r="AX108">
            <v>100</v>
          </cell>
          <cell r="AY108">
            <v>0</v>
          </cell>
          <cell r="AZ108">
            <v>0</v>
          </cell>
          <cell r="BA108">
            <v>0</v>
          </cell>
          <cell r="BB108">
            <v>0</v>
          </cell>
          <cell r="BC108">
            <v>0</v>
          </cell>
          <cell r="BD108">
            <v>0</v>
          </cell>
          <cell r="BE108">
            <v>0</v>
          </cell>
          <cell r="BF108">
            <v>0</v>
          </cell>
          <cell r="BG108">
            <v>0</v>
          </cell>
          <cell r="BH108">
            <v>100</v>
          </cell>
          <cell r="BI108">
            <v>0</v>
          </cell>
          <cell r="BJ108">
            <v>0</v>
          </cell>
          <cell r="BK108">
            <v>0</v>
          </cell>
          <cell r="BL108">
            <v>0</v>
          </cell>
          <cell r="BM108">
            <v>0</v>
          </cell>
          <cell r="BN108">
            <v>0</v>
          </cell>
          <cell r="BO108">
            <v>0</v>
          </cell>
          <cell r="BP108">
            <v>0</v>
          </cell>
          <cell r="BQ108">
            <v>0</v>
          </cell>
          <cell r="BR108">
            <v>0</v>
          </cell>
          <cell r="BS108">
            <v>0</v>
          </cell>
          <cell r="BT108">
            <v>0</v>
          </cell>
          <cell r="BU108">
            <v>0</v>
          </cell>
          <cell r="BV108">
            <v>0</v>
          </cell>
          <cell r="BW108">
            <v>0</v>
          </cell>
          <cell r="BX108">
            <v>0</v>
          </cell>
          <cell r="BY108">
            <v>0</v>
          </cell>
          <cell r="BZ108">
            <v>0</v>
          </cell>
          <cell r="CA108">
            <v>0</v>
          </cell>
          <cell r="CB108">
            <v>0</v>
          </cell>
          <cell r="CC108">
            <v>0</v>
          </cell>
          <cell r="CD108">
            <v>0</v>
          </cell>
          <cell r="CE108">
            <v>0</v>
          </cell>
          <cell r="CF108">
            <v>0</v>
          </cell>
          <cell r="CG108">
            <v>0</v>
          </cell>
          <cell r="CH108">
            <v>0</v>
          </cell>
          <cell r="CI108">
            <v>0</v>
          </cell>
          <cell r="CJ108">
            <v>0</v>
          </cell>
          <cell r="CK108">
            <v>0</v>
          </cell>
          <cell r="CL108">
            <v>0</v>
          </cell>
          <cell r="CM108">
            <v>0</v>
          </cell>
          <cell r="CN108">
            <v>0</v>
          </cell>
          <cell r="CO108">
            <v>0</v>
          </cell>
          <cell r="CP108">
            <v>0</v>
          </cell>
          <cell r="CQ108">
            <v>94</v>
          </cell>
          <cell r="CR108">
            <v>100</v>
          </cell>
          <cell r="CS108">
            <v>0</v>
          </cell>
          <cell r="CT108">
            <v>0</v>
          </cell>
          <cell r="CU108">
            <v>0</v>
          </cell>
          <cell r="CV108">
            <v>0</v>
          </cell>
          <cell r="CW108">
            <v>0</v>
          </cell>
          <cell r="CX108">
            <v>0</v>
          </cell>
          <cell r="CY108">
            <v>0</v>
          </cell>
          <cell r="CZ108">
            <v>0</v>
          </cell>
          <cell r="DA108">
            <v>0</v>
          </cell>
          <cell r="DB108">
            <v>97.7</v>
          </cell>
          <cell r="DC108">
            <v>0</v>
          </cell>
          <cell r="DD108">
            <v>0</v>
          </cell>
          <cell r="DE108">
            <v>0</v>
          </cell>
          <cell r="DF108">
            <v>0</v>
          </cell>
          <cell r="DG108">
            <v>0</v>
          </cell>
          <cell r="DH108">
            <v>0</v>
          </cell>
          <cell r="DI108">
            <v>0</v>
          </cell>
          <cell r="DJ108">
            <v>0</v>
          </cell>
          <cell r="DK108">
            <v>0</v>
          </cell>
          <cell r="DL108">
            <v>0</v>
          </cell>
          <cell r="DM108">
            <v>0</v>
          </cell>
          <cell r="DN108">
            <v>0</v>
          </cell>
          <cell r="DO108">
            <v>0</v>
          </cell>
          <cell r="DP108">
            <v>0</v>
          </cell>
          <cell r="DQ108">
            <v>0</v>
          </cell>
          <cell r="DR108">
            <v>0</v>
          </cell>
          <cell r="DS108">
            <v>0</v>
          </cell>
          <cell r="DT108">
            <v>0</v>
          </cell>
          <cell r="DU108">
            <v>0</v>
          </cell>
          <cell r="DV108">
            <v>0</v>
          </cell>
          <cell r="DW108">
            <v>0</v>
          </cell>
          <cell r="DX108">
            <v>0</v>
          </cell>
          <cell r="DY108">
            <v>0</v>
          </cell>
          <cell r="DZ108">
            <v>0</v>
          </cell>
          <cell r="EA108">
            <v>0</v>
          </cell>
          <cell r="EB108">
            <v>0</v>
          </cell>
          <cell r="EC108">
            <v>0</v>
          </cell>
          <cell r="ED108">
            <v>0</v>
          </cell>
          <cell r="EE108">
            <v>0</v>
          </cell>
          <cell r="EF108">
            <v>0</v>
          </cell>
          <cell r="EG108">
            <v>0</v>
          </cell>
          <cell r="EH108">
            <v>0</v>
          </cell>
          <cell r="EI108">
            <v>0</v>
          </cell>
          <cell r="EJ108">
            <v>0</v>
          </cell>
          <cell r="EL108">
            <v>94</v>
          </cell>
          <cell r="EM108">
            <v>4.6844336588011057E-3</v>
          </cell>
          <cell r="EN108">
            <v>4.5108704890186186E-4</v>
          </cell>
          <cell r="EO108">
            <v>0</v>
          </cell>
          <cell r="EP108">
            <v>0</v>
          </cell>
          <cell r="EQ108">
            <v>0</v>
          </cell>
          <cell r="ER108">
            <v>5.9066172525152358E-4</v>
          </cell>
        </row>
        <row r="109">
          <cell r="AX109">
            <v>5.9066154062747955E-4</v>
          </cell>
          <cell r="AY109">
            <v>5.9066154062747955E-4</v>
          </cell>
          <cell r="AZ109">
            <v>5.9066154062747955E-4</v>
          </cell>
          <cell r="BA109">
            <v>5.9066154062747955E-4</v>
          </cell>
          <cell r="BB109">
            <v>5.9066154062747955E-4</v>
          </cell>
          <cell r="BC109">
            <v>5.9066154062747955E-4</v>
          </cell>
          <cell r="BD109">
            <v>5.9066154062747955E-4</v>
          </cell>
          <cell r="BE109">
            <v>5.9066154062747955E-4</v>
          </cell>
          <cell r="BF109">
            <v>5.9066154062747955E-4</v>
          </cell>
          <cell r="BG109">
            <v>5.9066154062747955E-4</v>
          </cell>
          <cell r="BH109">
            <v>5.9066154062747955E-4</v>
          </cell>
          <cell r="BI109">
            <v>5.9066154062747955E-4</v>
          </cell>
          <cell r="BJ109">
            <v>5.9066154062747955E-4</v>
          </cell>
          <cell r="BK109">
            <v>5.9066154062747955E-4</v>
          </cell>
          <cell r="BL109">
            <v>5.9066154062747955E-4</v>
          </cell>
          <cell r="BM109">
            <v>5.9066154062747955E-4</v>
          </cell>
          <cell r="BN109">
            <v>5.9066154062747955E-4</v>
          </cell>
          <cell r="BO109">
            <v>5.9066154062747955E-4</v>
          </cell>
          <cell r="BP109">
            <v>5.9066154062747955E-4</v>
          </cell>
          <cell r="BQ109">
            <v>5.9066154062747955E-4</v>
          </cell>
          <cell r="BR109">
            <v>5.9066154062747955E-4</v>
          </cell>
          <cell r="BS109">
            <v>5.9066154062747955E-4</v>
          </cell>
          <cell r="BT109">
            <v>5.9066154062747955E-4</v>
          </cell>
          <cell r="BU109">
            <v>5.9066154062747955E-4</v>
          </cell>
          <cell r="BV109">
            <v>5.9066154062747955E-4</v>
          </cell>
          <cell r="BW109">
            <v>5.9066154062747955E-4</v>
          </cell>
          <cell r="BX109">
            <v>5.9066154062747955E-4</v>
          </cell>
          <cell r="BY109">
            <v>5.9066154062747955E-4</v>
          </cell>
          <cell r="BZ109">
            <v>5.9066154062747955E-4</v>
          </cell>
          <cell r="CA109">
            <v>5.9066154062747955E-4</v>
          </cell>
          <cell r="CB109">
            <v>5.9066154062747955E-4</v>
          </cell>
          <cell r="CC109">
            <v>5.9066154062747955E-4</v>
          </cell>
          <cell r="CD109">
            <v>5.9066154062747955E-4</v>
          </cell>
          <cell r="CE109">
            <v>5.9066154062747955E-4</v>
          </cell>
          <cell r="CF109">
            <v>5.9066154062747955E-4</v>
          </cell>
          <cell r="CG109">
            <v>5.9066154062747955E-4</v>
          </cell>
          <cell r="CH109">
            <v>5.9066154062747955E-4</v>
          </cell>
          <cell r="CI109">
            <v>5.9066154062747955E-4</v>
          </cell>
          <cell r="CJ109">
            <v>5.9066154062747955E-4</v>
          </cell>
          <cell r="CK109">
            <v>5.9066154062747955E-4</v>
          </cell>
          <cell r="CL109">
            <v>5.9066154062747955E-4</v>
          </cell>
          <cell r="CM109">
            <v>5.9066154062747955E-4</v>
          </cell>
          <cell r="CN109">
            <v>5.9066154062747955E-4</v>
          </cell>
          <cell r="CO109">
            <v>5.9066154062747955E-4</v>
          </cell>
          <cell r="CP109">
            <v>5.9066154062747955E-4</v>
          </cell>
          <cell r="CR109">
            <v>5.9066154062747955E-4</v>
          </cell>
          <cell r="CS109">
            <v>5.9066154062747955E-4</v>
          </cell>
          <cell r="CT109">
            <v>5.9066154062747955E-4</v>
          </cell>
          <cell r="CU109">
            <v>5.9066154062747955E-4</v>
          </cell>
          <cell r="CV109">
            <v>5.9066154062747955E-4</v>
          </cell>
          <cell r="CW109">
            <v>5.9066154062747955E-4</v>
          </cell>
          <cell r="CX109">
            <v>5.9066154062747955E-4</v>
          </cell>
          <cell r="CY109">
            <v>5.9066154062747955E-4</v>
          </cell>
          <cell r="CZ109">
            <v>5.9066154062747955E-4</v>
          </cell>
          <cell r="DA109">
            <v>5.9066154062747955E-4</v>
          </cell>
          <cell r="DB109">
            <v>5.9066154062747955E-4</v>
          </cell>
          <cell r="DC109">
            <v>5.9066154062747955E-4</v>
          </cell>
          <cell r="DD109">
            <v>5.9066154062747955E-4</v>
          </cell>
          <cell r="DE109">
            <v>5.9066154062747955E-4</v>
          </cell>
          <cell r="DF109">
            <v>5.9066154062747955E-4</v>
          </cell>
          <cell r="DG109">
            <v>5.9066154062747955E-4</v>
          </cell>
          <cell r="DH109">
            <v>5.9066154062747955E-4</v>
          </cell>
          <cell r="DI109">
            <v>5.9066154062747955E-4</v>
          </cell>
          <cell r="DJ109">
            <v>5.9066154062747955E-4</v>
          </cell>
          <cell r="DK109">
            <v>5.9066154062747955E-4</v>
          </cell>
          <cell r="DL109">
            <v>5.9066154062747955E-4</v>
          </cell>
          <cell r="DM109">
            <v>5.9066154062747955E-4</v>
          </cell>
          <cell r="DN109">
            <v>5.9066154062747955E-4</v>
          </cell>
          <cell r="DO109">
            <v>5.9066154062747955E-4</v>
          </cell>
          <cell r="DP109">
            <v>5.9066154062747955E-4</v>
          </cell>
          <cell r="DQ109">
            <v>5.9066154062747955E-4</v>
          </cell>
          <cell r="DR109">
            <v>5.9066154062747955E-4</v>
          </cell>
          <cell r="DS109">
            <v>5.9066154062747955E-4</v>
          </cell>
          <cell r="DT109">
            <v>5.9066154062747955E-4</v>
          </cell>
          <cell r="DU109">
            <v>5.9066154062747955E-4</v>
          </cell>
          <cell r="DV109">
            <v>5.9066154062747955E-4</v>
          </cell>
          <cell r="DW109">
            <v>5.9066154062747955E-4</v>
          </cell>
          <cell r="DX109">
            <v>5.9066154062747955E-4</v>
          </cell>
          <cell r="DY109">
            <v>5.9066154062747955E-4</v>
          </cell>
          <cell r="DZ109">
            <v>5.9066154062747955E-4</v>
          </cell>
          <cell r="EA109">
            <v>5.9066154062747955E-4</v>
          </cell>
          <cell r="EB109">
            <v>5.9066154062747955E-4</v>
          </cell>
          <cell r="EC109">
            <v>5.9066154062747955E-4</v>
          </cell>
          <cell r="ED109">
            <v>5.9066154062747955E-4</v>
          </cell>
          <cell r="EE109">
            <v>5.9066154062747955E-4</v>
          </cell>
          <cell r="EF109">
            <v>5.9066154062747955E-4</v>
          </cell>
          <cell r="EG109">
            <v>5.9066154062747955E-4</v>
          </cell>
          <cell r="EH109">
            <v>5.9066154062747955E-4</v>
          </cell>
          <cell r="EI109">
            <v>5.9066154062747955E-4</v>
          </cell>
          <cell r="EJ109">
            <v>5.9066154062747955E-4</v>
          </cell>
        </row>
        <row r="110">
          <cell r="AX110">
            <v>5.9066154062747955E-4</v>
          </cell>
          <cell r="AY110">
            <v>5.9066154062747955E-4</v>
          </cell>
          <cell r="AZ110">
            <v>5.9066154062747955E-4</v>
          </cell>
          <cell r="BA110">
            <v>5.9066154062747955E-4</v>
          </cell>
          <cell r="BB110">
            <v>5.9066154062747955E-4</v>
          </cell>
          <cell r="BC110">
            <v>5.9066154062747955E-4</v>
          </cell>
          <cell r="BD110">
            <v>5.9066154062747955E-4</v>
          </cell>
          <cell r="BE110">
            <v>5.9066154062747955E-4</v>
          </cell>
          <cell r="BF110">
            <v>5.9066154062747955E-4</v>
          </cell>
          <cell r="BG110">
            <v>5.9066154062747955E-4</v>
          </cell>
          <cell r="BH110">
            <v>5.9066154062747955E-4</v>
          </cell>
          <cell r="BI110">
            <v>5.9066154062747955E-4</v>
          </cell>
          <cell r="BJ110">
            <v>5.9066154062747955E-4</v>
          </cell>
          <cell r="BK110">
            <v>5.9066154062747955E-4</v>
          </cell>
          <cell r="BL110">
            <v>5.9066154062747955E-4</v>
          </cell>
          <cell r="BM110">
            <v>5.9066154062747955E-4</v>
          </cell>
          <cell r="BN110">
            <v>5.9066154062747955E-4</v>
          </cell>
          <cell r="BO110">
            <v>5.9066154062747955E-4</v>
          </cell>
          <cell r="BP110">
            <v>5.9066154062747955E-4</v>
          </cell>
          <cell r="BQ110">
            <v>5.9066154062747955E-4</v>
          </cell>
          <cell r="BR110">
            <v>5.9066154062747955E-4</v>
          </cell>
          <cell r="BS110">
            <v>5.9066154062747955E-4</v>
          </cell>
          <cell r="BT110">
            <v>5.9066154062747955E-4</v>
          </cell>
          <cell r="BU110">
            <v>5.9066154062747955E-4</v>
          </cell>
          <cell r="BV110">
            <v>5.9066154062747955E-4</v>
          </cell>
          <cell r="BW110">
            <v>5.9066154062747955E-4</v>
          </cell>
          <cell r="BX110">
            <v>5.9066154062747955E-4</v>
          </cell>
          <cell r="BY110">
            <v>5.9066154062747955E-4</v>
          </cell>
          <cell r="BZ110">
            <v>5.9066154062747955E-4</v>
          </cell>
          <cell r="CA110">
            <v>5.9066154062747955E-4</v>
          </cell>
          <cell r="CB110">
            <v>5.9066154062747955E-4</v>
          </cell>
          <cell r="CC110">
            <v>5.9066154062747955E-4</v>
          </cell>
          <cell r="CD110">
            <v>5.9066154062747955E-4</v>
          </cell>
          <cell r="CE110">
            <v>5.9066154062747955E-4</v>
          </cell>
          <cell r="CF110">
            <v>5.9066154062747955E-4</v>
          </cell>
          <cell r="CG110">
            <v>5.9066154062747955E-4</v>
          </cell>
          <cell r="CH110">
            <v>5.9066154062747955E-4</v>
          </cell>
          <cell r="CI110">
            <v>5.9066154062747955E-4</v>
          </cell>
          <cell r="CJ110">
            <v>5.9066154062747955E-4</v>
          </cell>
          <cell r="CK110">
            <v>5.9066154062747955E-4</v>
          </cell>
          <cell r="CL110">
            <v>5.9066154062747955E-4</v>
          </cell>
          <cell r="CM110">
            <v>5.9066154062747955E-4</v>
          </cell>
          <cell r="CN110">
            <v>5.9066154062747955E-4</v>
          </cell>
          <cell r="CO110">
            <v>5.9066154062747955E-4</v>
          </cell>
          <cell r="CP110">
            <v>5.9066154062747955E-4</v>
          </cell>
          <cell r="CR110">
            <v>5.9066154062747955E-4</v>
          </cell>
          <cell r="CS110">
            <v>5.9066154062747955E-4</v>
          </cell>
          <cell r="CT110">
            <v>5.9066154062747955E-4</v>
          </cell>
          <cell r="CU110">
            <v>5.9066154062747955E-4</v>
          </cell>
          <cell r="CV110">
            <v>5.9066154062747955E-4</v>
          </cell>
          <cell r="CW110">
            <v>5.9066154062747955E-4</v>
          </cell>
          <cell r="CX110">
            <v>5.9066154062747955E-4</v>
          </cell>
          <cell r="CY110">
            <v>5.9066154062747955E-4</v>
          </cell>
          <cell r="CZ110">
            <v>5.9066154062747955E-4</v>
          </cell>
          <cell r="DA110">
            <v>5.9066154062747955E-4</v>
          </cell>
          <cell r="DB110">
            <v>5.9066154062747955E-4</v>
          </cell>
          <cell r="DC110">
            <v>5.9066154062747955E-4</v>
          </cell>
          <cell r="DD110">
            <v>5.9066154062747955E-4</v>
          </cell>
          <cell r="DE110">
            <v>5.9066154062747955E-4</v>
          </cell>
          <cell r="DF110">
            <v>5.9066154062747955E-4</v>
          </cell>
          <cell r="DG110">
            <v>5.9066154062747955E-4</v>
          </cell>
          <cell r="DH110">
            <v>5.9066154062747955E-4</v>
          </cell>
          <cell r="DI110">
            <v>5.9066154062747955E-4</v>
          </cell>
          <cell r="DJ110">
            <v>5.9066154062747955E-4</v>
          </cell>
          <cell r="DK110">
            <v>5.9066154062747955E-4</v>
          </cell>
          <cell r="DL110">
            <v>5.9066154062747955E-4</v>
          </cell>
          <cell r="DM110">
            <v>5.9066154062747955E-4</v>
          </cell>
          <cell r="DN110">
            <v>5.9066154062747955E-4</v>
          </cell>
          <cell r="DO110">
            <v>5.9066154062747955E-4</v>
          </cell>
          <cell r="DP110">
            <v>5.9066154062747955E-4</v>
          </cell>
          <cell r="DQ110">
            <v>5.9066154062747955E-4</v>
          </cell>
          <cell r="DR110">
            <v>5.9066154062747955E-4</v>
          </cell>
          <cell r="DS110">
            <v>5.9066154062747955E-4</v>
          </cell>
          <cell r="DT110">
            <v>5.9066154062747955E-4</v>
          </cell>
          <cell r="DU110">
            <v>5.9066154062747955E-4</v>
          </cell>
          <cell r="DV110">
            <v>5.9066154062747955E-4</v>
          </cell>
          <cell r="DW110">
            <v>5.9066154062747955E-4</v>
          </cell>
          <cell r="DX110">
            <v>5.9066154062747955E-4</v>
          </cell>
          <cell r="DY110">
            <v>5.9066154062747955E-4</v>
          </cell>
          <cell r="DZ110">
            <v>5.9066154062747955E-4</v>
          </cell>
          <cell r="EA110">
            <v>5.9066154062747955E-4</v>
          </cell>
          <cell r="EB110">
            <v>5.9066154062747955E-4</v>
          </cell>
          <cell r="EC110">
            <v>5.9066154062747955E-4</v>
          </cell>
          <cell r="ED110">
            <v>5.9066154062747955E-4</v>
          </cell>
          <cell r="EE110">
            <v>5.9066154062747955E-4</v>
          </cell>
          <cell r="EF110">
            <v>5.9066154062747955E-4</v>
          </cell>
          <cell r="EG110">
            <v>5.9066154062747955E-4</v>
          </cell>
          <cell r="EH110">
            <v>5.9066154062747955E-4</v>
          </cell>
          <cell r="EI110">
            <v>5.9066154062747955E-4</v>
          </cell>
          <cell r="EJ110">
            <v>5.9066154062747955E-4</v>
          </cell>
        </row>
        <row r="111">
          <cell r="AW111">
            <v>95</v>
          </cell>
          <cell r="AX111">
            <v>75</v>
          </cell>
          <cell r="AY111">
            <v>50</v>
          </cell>
          <cell r="AZ111">
            <v>0</v>
          </cell>
          <cell r="BA111">
            <v>25</v>
          </cell>
          <cell r="BB111">
            <v>100</v>
          </cell>
          <cell r="BC111">
            <v>0</v>
          </cell>
          <cell r="BD111">
            <v>66.600000000000009</v>
          </cell>
          <cell r="BE111">
            <v>50</v>
          </cell>
          <cell r="BF111">
            <v>33.300000000000004</v>
          </cell>
          <cell r="BG111">
            <v>100</v>
          </cell>
          <cell r="BH111">
            <v>16.600000000000001</v>
          </cell>
          <cell r="BI111">
            <v>83.3</v>
          </cell>
          <cell r="BJ111">
            <v>0</v>
          </cell>
          <cell r="BK111">
            <v>11.1</v>
          </cell>
          <cell r="BL111">
            <v>100</v>
          </cell>
          <cell r="BM111">
            <v>22.2</v>
          </cell>
          <cell r="BN111">
            <v>33.300000000000004</v>
          </cell>
          <cell r="BO111">
            <v>33.300000000000004</v>
          </cell>
          <cell r="BP111">
            <v>33.300000000000004</v>
          </cell>
          <cell r="BQ111">
            <v>33.300000000000004</v>
          </cell>
          <cell r="BR111">
            <v>33.300000000000004</v>
          </cell>
          <cell r="BS111">
            <v>33.300000000000004</v>
          </cell>
          <cell r="BT111">
            <v>12.5</v>
          </cell>
          <cell r="BU111">
            <v>0</v>
          </cell>
          <cell r="BV111">
            <v>25</v>
          </cell>
          <cell r="BW111">
            <v>25</v>
          </cell>
          <cell r="BX111">
            <v>25</v>
          </cell>
          <cell r="BY111">
            <v>25</v>
          </cell>
          <cell r="BZ111">
            <v>87.5</v>
          </cell>
          <cell r="CA111">
            <v>100</v>
          </cell>
          <cell r="CB111">
            <v>25</v>
          </cell>
          <cell r="CC111">
            <v>61.5</v>
          </cell>
          <cell r="CD111">
            <v>84.6</v>
          </cell>
          <cell r="CE111">
            <v>7.6</v>
          </cell>
          <cell r="CF111">
            <v>38.4</v>
          </cell>
          <cell r="CG111">
            <v>100</v>
          </cell>
          <cell r="CH111">
            <v>38.4</v>
          </cell>
          <cell r="CI111">
            <v>0</v>
          </cell>
          <cell r="CJ111">
            <v>23</v>
          </cell>
          <cell r="CK111">
            <v>76.900000000000006</v>
          </cell>
          <cell r="CL111">
            <v>30.7</v>
          </cell>
          <cell r="CM111">
            <v>69.199999999999989</v>
          </cell>
          <cell r="CN111">
            <v>15.299999999999999</v>
          </cell>
          <cell r="CO111">
            <v>92.300000000000011</v>
          </cell>
          <cell r="CP111">
            <v>38.4</v>
          </cell>
          <cell r="CQ111">
            <v>95</v>
          </cell>
          <cell r="CR111">
            <v>34</v>
          </cell>
          <cell r="CS111">
            <v>31.8</v>
          </cell>
          <cell r="CT111">
            <v>15.9</v>
          </cell>
          <cell r="CU111">
            <v>18.099999999999998</v>
          </cell>
          <cell r="CV111">
            <v>93.100000000000009</v>
          </cell>
          <cell r="CW111">
            <v>2.1999999999999997</v>
          </cell>
          <cell r="CX111">
            <v>38.6</v>
          </cell>
          <cell r="CY111">
            <v>29.5</v>
          </cell>
          <cell r="CZ111">
            <v>25</v>
          </cell>
          <cell r="DA111">
            <v>77.2</v>
          </cell>
          <cell r="DB111">
            <v>11.3</v>
          </cell>
          <cell r="DC111">
            <v>43.1</v>
          </cell>
          <cell r="DD111">
            <v>27.200000000000003</v>
          </cell>
          <cell r="DE111">
            <v>36.299999999999997</v>
          </cell>
          <cell r="DF111">
            <v>81.8</v>
          </cell>
          <cell r="DG111">
            <v>40.9</v>
          </cell>
          <cell r="DH111">
            <v>43.1</v>
          </cell>
          <cell r="DI111">
            <v>43.1</v>
          </cell>
          <cell r="DJ111">
            <v>43.1</v>
          </cell>
          <cell r="DK111">
            <v>43.1</v>
          </cell>
          <cell r="DL111">
            <v>43.1</v>
          </cell>
          <cell r="DM111">
            <v>43.1</v>
          </cell>
          <cell r="DN111">
            <v>20.399999999999999</v>
          </cell>
          <cell r="DO111">
            <v>4.5</v>
          </cell>
          <cell r="DP111">
            <v>43.1</v>
          </cell>
          <cell r="DQ111">
            <v>43.1</v>
          </cell>
          <cell r="DR111">
            <v>43.1</v>
          </cell>
          <cell r="DS111">
            <v>43.1</v>
          </cell>
          <cell r="DT111">
            <v>84</v>
          </cell>
          <cell r="DU111">
            <v>86.3</v>
          </cell>
          <cell r="DV111">
            <v>43.1</v>
          </cell>
          <cell r="DW111">
            <v>79.5</v>
          </cell>
          <cell r="DX111">
            <v>95.399999999999991</v>
          </cell>
          <cell r="DY111">
            <v>6.8000000000000007</v>
          </cell>
          <cell r="DZ111">
            <v>43.1</v>
          </cell>
          <cell r="EA111">
            <v>100</v>
          </cell>
          <cell r="EB111">
            <v>43.1</v>
          </cell>
          <cell r="EC111">
            <v>0</v>
          </cell>
          <cell r="ED111">
            <v>13.600000000000001</v>
          </cell>
          <cell r="EE111">
            <v>90.9</v>
          </cell>
          <cell r="EF111">
            <v>22.7</v>
          </cell>
          <cell r="EG111">
            <v>88.6</v>
          </cell>
          <cell r="EH111">
            <v>9</v>
          </cell>
          <cell r="EI111">
            <v>97.7</v>
          </cell>
          <cell r="EJ111">
            <v>43.1</v>
          </cell>
          <cell r="EL111">
            <v>95</v>
          </cell>
          <cell r="EM111">
            <v>-1.0712902407118401E-3</v>
          </cell>
          <cell r="EN111">
            <v>-5.5001029532223741E-3</v>
          </cell>
          <cell r="EO111">
            <v>-1.4189504398809432E-4</v>
          </cell>
          <cell r="EP111">
            <v>-1.8584203706735504E-3</v>
          </cell>
          <cell r="EQ111">
            <v>-1.8145271532578537E-3</v>
          </cell>
          <cell r="ER111">
            <v>-1.9423396843926365E-3</v>
          </cell>
        </row>
        <row r="112">
          <cell r="AW112">
            <v>96</v>
          </cell>
          <cell r="AX112">
            <v>75</v>
          </cell>
          <cell r="AY112">
            <v>25</v>
          </cell>
          <cell r="AZ112">
            <v>50</v>
          </cell>
          <cell r="BA112">
            <v>0</v>
          </cell>
          <cell r="BB112">
            <v>100</v>
          </cell>
          <cell r="BC112">
            <v>0</v>
          </cell>
          <cell r="BD112">
            <v>100</v>
          </cell>
          <cell r="BE112">
            <v>33.300000000000004</v>
          </cell>
          <cell r="BF112">
            <v>16.600000000000001</v>
          </cell>
          <cell r="BG112">
            <v>83.3</v>
          </cell>
          <cell r="BH112">
            <v>50</v>
          </cell>
          <cell r="BI112">
            <v>50</v>
          </cell>
          <cell r="BJ112">
            <v>11.1</v>
          </cell>
          <cell r="BK112">
            <v>0</v>
          </cell>
          <cell r="BL112">
            <v>100</v>
          </cell>
          <cell r="BM112">
            <v>22.2</v>
          </cell>
          <cell r="BN112">
            <v>33.300000000000004</v>
          </cell>
          <cell r="BO112">
            <v>33.300000000000004</v>
          </cell>
          <cell r="BP112">
            <v>33.300000000000004</v>
          </cell>
          <cell r="BQ112">
            <v>33.300000000000004</v>
          </cell>
          <cell r="BR112">
            <v>33.300000000000004</v>
          </cell>
          <cell r="BS112">
            <v>33.300000000000004</v>
          </cell>
          <cell r="BT112">
            <v>0</v>
          </cell>
          <cell r="BU112">
            <v>100</v>
          </cell>
          <cell r="BV112">
            <v>12.5</v>
          </cell>
          <cell r="BW112">
            <v>12.5</v>
          </cell>
          <cell r="BX112">
            <v>12.5</v>
          </cell>
          <cell r="BY112">
            <v>12.5</v>
          </cell>
          <cell r="BZ112">
            <v>12.5</v>
          </cell>
          <cell r="CA112">
            <v>12.5</v>
          </cell>
          <cell r="CB112">
            <v>12.5</v>
          </cell>
          <cell r="CC112">
            <v>61.5</v>
          </cell>
          <cell r="CD112">
            <v>84.6</v>
          </cell>
          <cell r="CE112">
            <v>7.6</v>
          </cell>
          <cell r="CF112">
            <v>38.4</v>
          </cell>
          <cell r="CG112">
            <v>100</v>
          </cell>
          <cell r="CH112">
            <v>38.4</v>
          </cell>
          <cell r="CI112">
            <v>0</v>
          </cell>
          <cell r="CJ112">
            <v>23</v>
          </cell>
          <cell r="CK112">
            <v>76.900000000000006</v>
          </cell>
          <cell r="CL112">
            <v>30.7</v>
          </cell>
          <cell r="CM112">
            <v>69.199999999999989</v>
          </cell>
          <cell r="CN112">
            <v>15.299999999999999</v>
          </cell>
          <cell r="CO112">
            <v>92.300000000000011</v>
          </cell>
          <cell r="CP112">
            <v>38.4</v>
          </cell>
          <cell r="CQ112">
            <v>96</v>
          </cell>
          <cell r="CR112">
            <v>84</v>
          </cell>
          <cell r="CS112">
            <v>13.600000000000001</v>
          </cell>
          <cell r="CT112">
            <v>25</v>
          </cell>
          <cell r="CU112">
            <v>9</v>
          </cell>
          <cell r="CV112">
            <v>93.100000000000009</v>
          </cell>
          <cell r="CW112">
            <v>2.1999999999999997</v>
          </cell>
          <cell r="CX112">
            <v>86.3</v>
          </cell>
          <cell r="CY112">
            <v>22.7</v>
          </cell>
          <cell r="CZ112">
            <v>18.099999999999998</v>
          </cell>
          <cell r="DA112">
            <v>75</v>
          </cell>
          <cell r="DB112">
            <v>34</v>
          </cell>
          <cell r="DC112">
            <v>34</v>
          </cell>
          <cell r="DD112">
            <v>29.5</v>
          </cell>
          <cell r="DE112">
            <v>27.200000000000003</v>
          </cell>
          <cell r="DF112">
            <v>81.8</v>
          </cell>
          <cell r="DG112">
            <v>31.8</v>
          </cell>
          <cell r="DH112">
            <v>34</v>
          </cell>
          <cell r="DI112">
            <v>34</v>
          </cell>
          <cell r="DJ112">
            <v>34</v>
          </cell>
          <cell r="DK112">
            <v>34</v>
          </cell>
          <cell r="DL112">
            <v>34</v>
          </cell>
          <cell r="DM112">
            <v>34</v>
          </cell>
          <cell r="DN112">
            <v>20.399999999999999</v>
          </cell>
          <cell r="DO112">
            <v>77.2</v>
          </cell>
          <cell r="DP112">
            <v>34</v>
          </cell>
          <cell r="DQ112">
            <v>34</v>
          </cell>
          <cell r="DR112">
            <v>34</v>
          </cell>
          <cell r="DS112">
            <v>34</v>
          </cell>
          <cell r="DT112">
            <v>34</v>
          </cell>
          <cell r="DU112">
            <v>34</v>
          </cell>
          <cell r="DV112">
            <v>34</v>
          </cell>
          <cell r="DW112">
            <v>79.5</v>
          </cell>
          <cell r="DX112">
            <v>95.399999999999991</v>
          </cell>
          <cell r="DY112">
            <v>4.5</v>
          </cell>
          <cell r="DZ112">
            <v>34</v>
          </cell>
          <cell r="EA112">
            <v>100</v>
          </cell>
          <cell r="EB112">
            <v>34</v>
          </cell>
          <cell r="EC112">
            <v>0</v>
          </cell>
          <cell r="ED112">
            <v>11.3</v>
          </cell>
          <cell r="EE112">
            <v>90.9</v>
          </cell>
          <cell r="EF112">
            <v>15.9</v>
          </cell>
          <cell r="EG112">
            <v>88.6</v>
          </cell>
          <cell r="EH112">
            <v>6.8000000000000007</v>
          </cell>
          <cell r="EI112">
            <v>97.7</v>
          </cell>
          <cell r="EJ112">
            <v>34</v>
          </cell>
          <cell r="EL112">
            <v>96</v>
          </cell>
          <cell r="EM112">
            <v>-6.9719251890332777E-4</v>
          </cell>
          <cell r="EN112">
            <v>-2.8237206934552893E-3</v>
          </cell>
          <cell r="EO112">
            <v>-2.9663170913644759E-5</v>
          </cell>
          <cell r="EP112">
            <v>-1.4798355170931592E-4</v>
          </cell>
          <cell r="EQ112">
            <v>-1.8147581351611254E-3</v>
          </cell>
          <cell r="ER112">
            <v>-1.1174912225662156E-3</v>
          </cell>
        </row>
        <row r="113">
          <cell r="AW113">
            <v>97</v>
          </cell>
          <cell r="AX113">
            <v>50</v>
          </cell>
          <cell r="AY113">
            <v>0</v>
          </cell>
          <cell r="AZ113">
            <v>75</v>
          </cell>
          <cell r="BA113">
            <v>25</v>
          </cell>
          <cell r="BB113">
            <v>100</v>
          </cell>
          <cell r="BC113">
            <v>0</v>
          </cell>
          <cell r="BD113">
            <v>100</v>
          </cell>
          <cell r="BE113">
            <v>16.600000000000001</v>
          </cell>
          <cell r="BF113">
            <v>33.300000000000004</v>
          </cell>
          <cell r="BG113">
            <v>33.300000000000004</v>
          </cell>
          <cell r="BH113">
            <v>33.300000000000004</v>
          </cell>
          <cell r="BI113">
            <v>33.300000000000004</v>
          </cell>
          <cell r="BJ113">
            <v>11.1</v>
          </cell>
          <cell r="BK113">
            <v>0</v>
          </cell>
          <cell r="BL113">
            <v>100</v>
          </cell>
          <cell r="BM113">
            <v>11.1</v>
          </cell>
          <cell r="BN113">
            <v>11.1</v>
          </cell>
          <cell r="BO113">
            <v>11.1</v>
          </cell>
          <cell r="BP113">
            <v>11.1</v>
          </cell>
          <cell r="BQ113">
            <v>11.1</v>
          </cell>
          <cell r="BR113">
            <v>11.1</v>
          </cell>
          <cell r="BS113">
            <v>11.1</v>
          </cell>
          <cell r="BT113">
            <v>100</v>
          </cell>
          <cell r="BU113">
            <v>0</v>
          </cell>
          <cell r="BV113">
            <v>0</v>
          </cell>
          <cell r="BW113">
            <v>0</v>
          </cell>
          <cell r="BX113">
            <v>0</v>
          </cell>
          <cell r="BY113">
            <v>0</v>
          </cell>
          <cell r="BZ113">
            <v>0</v>
          </cell>
          <cell r="CA113">
            <v>0</v>
          </cell>
          <cell r="CB113">
            <v>0</v>
          </cell>
          <cell r="CC113">
            <v>38.4</v>
          </cell>
          <cell r="CD113">
            <v>30.7</v>
          </cell>
          <cell r="CE113">
            <v>100</v>
          </cell>
          <cell r="CF113">
            <v>38.4</v>
          </cell>
          <cell r="CG113">
            <v>92.300000000000011</v>
          </cell>
          <cell r="CH113">
            <v>38.4</v>
          </cell>
          <cell r="CI113">
            <v>7.6</v>
          </cell>
          <cell r="CJ113">
            <v>15.299999999999999</v>
          </cell>
          <cell r="CK113">
            <v>84.6</v>
          </cell>
          <cell r="CL113">
            <v>23</v>
          </cell>
          <cell r="CM113">
            <v>76.900000000000006</v>
          </cell>
          <cell r="CN113">
            <v>38.4</v>
          </cell>
          <cell r="CO113">
            <v>0</v>
          </cell>
          <cell r="CP113">
            <v>38.4</v>
          </cell>
          <cell r="CQ113">
            <v>97</v>
          </cell>
          <cell r="CR113">
            <v>22.7</v>
          </cell>
          <cell r="CS113">
            <v>4.5</v>
          </cell>
          <cell r="CT113">
            <v>81.8</v>
          </cell>
          <cell r="CU113">
            <v>6.8000000000000007</v>
          </cell>
          <cell r="CV113">
            <v>100</v>
          </cell>
          <cell r="CW113">
            <v>9</v>
          </cell>
          <cell r="CX113">
            <v>86.3</v>
          </cell>
          <cell r="CY113">
            <v>15.9</v>
          </cell>
          <cell r="CZ113">
            <v>25</v>
          </cell>
          <cell r="DA113">
            <v>25</v>
          </cell>
          <cell r="DB113">
            <v>25</v>
          </cell>
          <cell r="DC113">
            <v>25</v>
          </cell>
          <cell r="DD113">
            <v>25</v>
          </cell>
          <cell r="DE113">
            <v>18.099999999999998</v>
          </cell>
          <cell r="DF113">
            <v>84</v>
          </cell>
          <cell r="DG113">
            <v>25</v>
          </cell>
          <cell r="DH113">
            <v>25</v>
          </cell>
          <cell r="DI113">
            <v>25</v>
          </cell>
          <cell r="DJ113">
            <v>25</v>
          </cell>
          <cell r="DK113">
            <v>25</v>
          </cell>
          <cell r="DL113">
            <v>25</v>
          </cell>
          <cell r="DM113">
            <v>25</v>
          </cell>
          <cell r="DN113">
            <v>88.6</v>
          </cell>
          <cell r="DO113">
            <v>25</v>
          </cell>
          <cell r="DP113">
            <v>25</v>
          </cell>
          <cell r="DQ113">
            <v>25</v>
          </cell>
          <cell r="DR113">
            <v>25</v>
          </cell>
          <cell r="DS113">
            <v>25</v>
          </cell>
          <cell r="DT113">
            <v>25</v>
          </cell>
          <cell r="DU113">
            <v>25</v>
          </cell>
          <cell r="DV113">
            <v>25</v>
          </cell>
          <cell r="DW113">
            <v>25</v>
          </cell>
          <cell r="DX113">
            <v>20.399999999999999</v>
          </cell>
          <cell r="DY113">
            <v>97.7</v>
          </cell>
          <cell r="DZ113">
            <v>25</v>
          </cell>
          <cell r="EA113">
            <v>95.399999999999991</v>
          </cell>
          <cell r="EB113">
            <v>25</v>
          </cell>
          <cell r="EC113">
            <v>2.1999999999999997</v>
          </cell>
          <cell r="ED113">
            <v>11.3</v>
          </cell>
          <cell r="EE113">
            <v>93.100000000000009</v>
          </cell>
          <cell r="EF113">
            <v>13.600000000000001</v>
          </cell>
          <cell r="EG113">
            <v>90.9</v>
          </cell>
          <cell r="EH113">
            <v>25</v>
          </cell>
          <cell r="EI113">
            <v>0</v>
          </cell>
          <cell r="EJ113">
            <v>25</v>
          </cell>
          <cell r="EL113">
            <v>97</v>
          </cell>
          <cell r="EM113">
            <v>-1.2024525949055499E-3</v>
          </cell>
          <cell r="EN113">
            <v>-6.3796520539753947E-4</v>
          </cell>
          <cell r="EO113">
            <v>-2.9123397171064143E-5</v>
          </cell>
          <cell r="EP113">
            <v>1.4370624944092411E-5</v>
          </cell>
          <cell r="EQ113">
            <v>-2.44802839348391E-3</v>
          </cell>
          <cell r="ER113">
            <v>-9.9805145040664602E-4</v>
          </cell>
        </row>
        <row r="114">
          <cell r="AW114">
            <v>98</v>
          </cell>
          <cell r="AX114">
            <v>75</v>
          </cell>
          <cell r="AY114">
            <v>100</v>
          </cell>
          <cell r="AZ114">
            <v>50</v>
          </cell>
          <cell r="BA114">
            <v>0</v>
          </cell>
          <cell r="BB114">
            <v>25</v>
          </cell>
          <cell r="BC114">
            <v>0</v>
          </cell>
          <cell r="BD114">
            <v>100</v>
          </cell>
          <cell r="BE114">
            <v>33.300000000000004</v>
          </cell>
          <cell r="BF114">
            <v>16.600000000000001</v>
          </cell>
          <cell r="BG114">
            <v>50</v>
          </cell>
          <cell r="BH114">
            <v>50</v>
          </cell>
          <cell r="BI114">
            <v>50</v>
          </cell>
          <cell r="BJ114">
            <v>0</v>
          </cell>
          <cell r="BK114">
            <v>0</v>
          </cell>
          <cell r="BL114">
            <v>0</v>
          </cell>
          <cell r="BM114">
            <v>0</v>
          </cell>
          <cell r="BN114">
            <v>0</v>
          </cell>
          <cell r="BO114">
            <v>0</v>
          </cell>
          <cell r="BP114">
            <v>0</v>
          </cell>
          <cell r="BQ114">
            <v>0</v>
          </cell>
          <cell r="BR114">
            <v>0</v>
          </cell>
          <cell r="BS114">
            <v>0</v>
          </cell>
          <cell r="BT114">
            <v>100</v>
          </cell>
          <cell r="BU114">
            <v>0</v>
          </cell>
          <cell r="BV114">
            <v>0</v>
          </cell>
          <cell r="BW114">
            <v>0</v>
          </cell>
          <cell r="BX114">
            <v>0</v>
          </cell>
          <cell r="BY114">
            <v>0</v>
          </cell>
          <cell r="BZ114">
            <v>0</v>
          </cell>
          <cell r="CA114">
            <v>0</v>
          </cell>
          <cell r="CB114">
            <v>0</v>
          </cell>
          <cell r="CC114">
            <v>23</v>
          </cell>
          <cell r="CD114">
            <v>0</v>
          </cell>
          <cell r="CE114">
            <v>23</v>
          </cell>
          <cell r="CF114">
            <v>23</v>
          </cell>
          <cell r="CG114">
            <v>15.299999999999999</v>
          </cell>
          <cell r="CH114">
            <v>23</v>
          </cell>
          <cell r="CI114">
            <v>92.300000000000011</v>
          </cell>
          <cell r="CJ114">
            <v>100</v>
          </cell>
          <cell r="CK114">
            <v>23</v>
          </cell>
          <cell r="CL114">
            <v>23</v>
          </cell>
          <cell r="CM114">
            <v>23</v>
          </cell>
          <cell r="CN114">
            <v>23</v>
          </cell>
          <cell r="CO114">
            <v>7.6</v>
          </cell>
          <cell r="CP114">
            <v>23</v>
          </cell>
          <cell r="CQ114">
            <v>98</v>
          </cell>
          <cell r="CR114">
            <v>93.100000000000009</v>
          </cell>
          <cell r="CS114">
            <v>95.399999999999991</v>
          </cell>
          <cell r="CT114">
            <v>90.9</v>
          </cell>
          <cell r="CU114">
            <v>0</v>
          </cell>
          <cell r="CV114">
            <v>88.6</v>
          </cell>
          <cell r="CW114">
            <v>2.1999999999999997</v>
          </cell>
          <cell r="CX114">
            <v>84</v>
          </cell>
          <cell r="CY114">
            <v>9</v>
          </cell>
          <cell r="CZ114">
            <v>6.8000000000000007</v>
          </cell>
          <cell r="DA114">
            <v>15.9</v>
          </cell>
          <cell r="DB114">
            <v>15.9</v>
          </cell>
          <cell r="DC114">
            <v>15.9</v>
          </cell>
          <cell r="DD114">
            <v>15.9</v>
          </cell>
          <cell r="DE114">
            <v>15.9</v>
          </cell>
          <cell r="DF114">
            <v>15.9</v>
          </cell>
          <cell r="DG114">
            <v>15.9</v>
          </cell>
          <cell r="DH114">
            <v>15.9</v>
          </cell>
          <cell r="DI114">
            <v>15.9</v>
          </cell>
          <cell r="DJ114">
            <v>15.9</v>
          </cell>
          <cell r="DK114">
            <v>15.9</v>
          </cell>
          <cell r="DL114">
            <v>15.9</v>
          </cell>
          <cell r="DM114">
            <v>15.9</v>
          </cell>
          <cell r="DN114">
            <v>97.7</v>
          </cell>
          <cell r="DO114">
            <v>15.9</v>
          </cell>
          <cell r="DP114">
            <v>15.9</v>
          </cell>
          <cell r="DQ114">
            <v>15.9</v>
          </cell>
          <cell r="DR114">
            <v>15.9</v>
          </cell>
          <cell r="DS114">
            <v>15.9</v>
          </cell>
          <cell r="DT114">
            <v>15.9</v>
          </cell>
          <cell r="DU114">
            <v>15.9</v>
          </cell>
          <cell r="DV114">
            <v>15.9</v>
          </cell>
          <cell r="DW114">
            <v>15.9</v>
          </cell>
          <cell r="DX114">
            <v>4.5</v>
          </cell>
          <cell r="DY114">
            <v>15.9</v>
          </cell>
          <cell r="DZ114">
            <v>15.9</v>
          </cell>
          <cell r="EA114">
            <v>13.600000000000001</v>
          </cell>
          <cell r="EB114">
            <v>15.9</v>
          </cell>
          <cell r="EC114">
            <v>86.3</v>
          </cell>
          <cell r="ED114">
            <v>100</v>
          </cell>
          <cell r="EE114">
            <v>15.9</v>
          </cell>
          <cell r="EF114">
            <v>15.9</v>
          </cell>
          <cell r="EG114">
            <v>15.9</v>
          </cell>
          <cell r="EH114">
            <v>15.9</v>
          </cell>
          <cell r="EI114">
            <v>11.3</v>
          </cell>
          <cell r="EJ114">
            <v>15.9</v>
          </cell>
          <cell r="EL114">
            <v>98</v>
          </cell>
          <cell r="EM114">
            <v>-6.7671586195106634E-4</v>
          </cell>
          <cell r="EN114">
            <v>-3.9879055995533746E-4</v>
          </cell>
          <cell r="EO114">
            <v>0</v>
          </cell>
          <cell r="EP114">
            <v>1.0145599788499634E-4</v>
          </cell>
          <cell r="EQ114">
            <v>5.5775363355799754E-5</v>
          </cell>
          <cell r="ER114">
            <v>-9.9581203588811778E-5</v>
          </cell>
        </row>
        <row r="115">
          <cell r="AW115">
            <v>99</v>
          </cell>
          <cell r="AX115">
            <v>50</v>
          </cell>
          <cell r="AY115">
            <v>0</v>
          </cell>
          <cell r="AZ115">
            <v>25</v>
          </cell>
          <cell r="BA115">
            <v>100</v>
          </cell>
          <cell r="BB115">
            <v>75</v>
          </cell>
          <cell r="BC115">
            <v>0</v>
          </cell>
          <cell r="BD115">
            <v>33.300000000000004</v>
          </cell>
          <cell r="BE115">
            <v>50</v>
          </cell>
          <cell r="BF115">
            <v>16.600000000000001</v>
          </cell>
          <cell r="BG115">
            <v>66.600000000000009</v>
          </cell>
          <cell r="BH115">
            <v>66.600000000000009</v>
          </cell>
          <cell r="BI115">
            <v>66.600000000000009</v>
          </cell>
          <cell r="BJ115">
            <v>0</v>
          </cell>
          <cell r="BK115">
            <v>11.1</v>
          </cell>
          <cell r="BL115">
            <v>100</v>
          </cell>
          <cell r="BM115">
            <v>11.1</v>
          </cell>
          <cell r="BN115">
            <v>11.1</v>
          </cell>
          <cell r="BO115">
            <v>11.1</v>
          </cell>
          <cell r="BP115">
            <v>11.1</v>
          </cell>
          <cell r="BQ115">
            <v>11.1</v>
          </cell>
          <cell r="BR115">
            <v>11.1</v>
          </cell>
          <cell r="BS115">
            <v>11.1</v>
          </cell>
          <cell r="BT115">
            <v>0</v>
          </cell>
          <cell r="BU115">
            <v>100</v>
          </cell>
          <cell r="BV115">
            <v>12.5</v>
          </cell>
          <cell r="BW115">
            <v>12.5</v>
          </cell>
          <cell r="BX115">
            <v>12.5</v>
          </cell>
          <cell r="BY115">
            <v>12.5</v>
          </cell>
          <cell r="BZ115">
            <v>12.5</v>
          </cell>
          <cell r="CA115">
            <v>12.5</v>
          </cell>
          <cell r="CB115">
            <v>12.5</v>
          </cell>
          <cell r="CC115">
            <v>69.199999999999989</v>
          </cell>
          <cell r="CD115">
            <v>84.6</v>
          </cell>
          <cell r="CE115">
            <v>7.6</v>
          </cell>
          <cell r="CF115">
            <v>38.4</v>
          </cell>
          <cell r="CG115">
            <v>92.300000000000011</v>
          </cell>
          <cell r="CH115">
            <v>38.4</v>
          </cell>
          <cell r="CI115">
            <v>0</v>
          </cell>
          <cell r="CJ115">
            <v>23</v>
          </cell>
          <cell r="CK115">
            <v>38.4</v>
          </cell>
          <cell r="CL115">
            <v>30.7</v>
          </cell>
          <cell r="CM115">
            <v>76.900000000000006</v>
          </cell>
          <cell r="CN115">
            <v>15.299999999999999</v>
          </cell>
          <cell r="CO115">
            <v>100</v>
          </cell>
          <cell r="CP115">
            <v>38.4</v>
          </cell>
          <cell r="CQ115">
            <v>99</v>
          </cell>
          <cell r="CR115">
            <v>27.200000000000003</v>
          </cell>
          <cell r="CS115">
            <v>9</v>
          </cell>
          <cell r="CT115">
            <v>18.099999999999998</v>
          </cell>
          <cell r="CU115">
            <v>93.100000000000009</v>
          </cell>
          <cell r="CV115">
            <v>90.9</v>
          </cell>
          <cell r="CW115">
            <v>4.5</v>
          </cell>
          <cell r="CX115">
            <v>20.399999999999999</v>
          </cell>
          <cell r="CY115">
            <v>29.5</v>
          </cell>
          <cell r="CZ115">
            <v>15.9</v>
          </cell>
          <cell r="DA115">
            <v>31.8</v>
          </cell>
          <cell r="DB115">
            <v>31.8</v>
          </cell>
          <cell r="DC115">
            <v>31.8</v>
          </cell>
          <cell r="DD115">
            <v>25</v>
          </cell>
          <cell r="DE115">
            <v>31.8</v>
          </cell>
          <cell r="DF115">
            <v>86.3</v>
          </cell>
          <cell r="DG115">
            <v>31.8</v>
          </cell>
          <cell r="DH115">
            <v>31.8</v>
          </cell>
          <cell r="DI115">
            <v>31.8</v>
          </cell>
          <cell r="DJ115">
            <v>31.8</v>
          </cell>
          <cell r="DK115">
            <v>31.8</v>
          </cell>
          <cell r="DL115">
            <v>31.8</v>
          </cell>
          <cell r="DM115">
            <v>31.8</v>
          </cell>
          <cell r="DN115">
            <v>13.600000000000001</v>
          </cell>
          <cell r="DO115">
            <v>81.8</v>
          </cell>
          <cell r="DP115">
            <v>31.8</v>
          </cell>
          <cell r="DQ115">
            <v>31.8</v>
          </cell>
          <cell r="DR115">
            <v>31.8</v>
          </cell>
          <cell r="DS115">
            <v>31.8</v>
          </cell>
          <cell r="DT115">
            <v>31.8</v>
          </cell>
          <cell r="DU115">
            <v>31.8</v>
          </cell>
          <cell r="DV115">
            <v>31.8</v>
          </cell>
          <cell r="DW115">
            <v>84</v>
          </cell>
          <cell r="DX115">
            <v>95.399999999999991</v>
          </cell>
          <cell r="DY115">
            <v>2.1999999999999997</v>
          </cell>
          <cell r="DZ115">
            <v>31.8</v>
          </cell>
          <cell r="EA115">
            <v>97.7</v>
          </cell>
          <cell r="EB115">
            <v>31.8</v>
          </cell>
          <cell r="EC115">
            <v>0</v>
          </cell>
          <cell r="ED115">
            <v>11.3</v>
          </cell>
          <cell r="EE115">
            <v>31.8</v>
          </cell>
          <cell r="EF115">
            <v>22.7</v>
          </cell>
          <cell r="EG115">
            <v>88.6</v>
          </cell>
          <cell r="EH115">
            <v>6.8000000000000007</v>
          </cell>
          <cell r="EI115">
            <v>100</v>
          </cell>
          <cell r="EJ115">
            <v>31.8</v>
          </cell>
          <cell r="EL115">
            <v>99</v>
          </cell>
          <cell r="EM115">
            <v>-3.9781147762924052E-5</v>
          </cell>
          <cell r="EN115">
            <v>-1.8518281589886964E-3</v>
          </cell>
          <cell r="EO115">
            <v>8.0138479758927434E-7</v>
          </cell>
          <cell r="EP115">
            <v>-2.304751052542071E-4</v>
          </cell>
          <cell r="EQ115">
            <v>6.2302443830234658E-4</v>
          </cell>
          <cell r="ER115">
            <v>-1.4456939588476921E-4</v>
          </cell>
        </row>
        <row r="116">
          <cell r="AW116">
            <v>100</v>
          </cell>
          <cell r="AX116">
            <v>0</v>
          </cell>
          <cell r="AY116">
            <v>0</v>
          </cell>
          <cell r="AZ116">
            <v>0</v>
          </cell>
          <cell r="BA116">
            <v>100</v>
          </cell>
          <cell r="BB116">
            <v>0</v>
          </cell>
          <cell r="BC116">
            <v>0</v>
          </cell>
          <cell r="BD116">
            <v>0</v>
          </cell>
          <cell r="BE116">
            <v>0</v>
          </cell>
          <cell r="BF116">
            <v>0</v>
          </cell>
          <cell r="BG116">
            <v>0</v>
          </cell>
          <cell r="BH116">
            <v>0</v>
          </cell>
          <cell r="BI116">
            <v>0</v>
          </cell>
          <cell r="BJ116">
            <v>0</v>
          </cell>
          <cell r="BK116">
            <v>0</v>
          </cell>
          <cell r="BL116">
            <v>0</v>
          </cell>
          <cell r="BM116">
            <v>0</v>
          </cell>
          <cell r="BN116">
            <v>0</v>
          </cell>
          <cell r="BO116">
            <v>0</v>
          </cell>
          <cell r="BP116">
            <v>0</v>
          </cell>
          <cell r="BQ116">
            <v>0</v>
          </cell>
          <cell r="BR116">
            <v>0</v>
          </cell>
          <cell r="BS116">
            <v>0</v>
          </cell>
          <cell r="BT116">
            <v>0</v>
          </cell>
          <cell r="BU116">
            <v>0</v>
          </cell>
          <cell r="BV116">
            <v>0</v>
          </cell>
          <cell r="BW116">
            <v>0</v>
          </cell>
          <cell r="BX116">
            <v>0</v>
          </cell>
          <cell r="BY116">
            <v>0</v>
          </cell>
          <cell r="BZ116">
            <v>0</v>
          </cell>
          <cell r="CA116">
            <v>0</v>
          </cell>
          <cell r="CB116">
            <v>0</v>
          </cell>
          <cell r="CC116">
            <v>0</v>
          </cell>
          <cell r="CD116">
            <v>0</v>
          </cell>
          <cell r="CE116">
            <v>0</v>
          </cell>
          <cell r="CF116">
            <v>0</v>
          </cell>
          <cell r="CG116">
            <v>0</v>
          </cell>
          <cell r="CH116">
            <v>0</v>
          </cell>
          <cell r="CI116">
            <v>0</v>
          </cell>
          <cell r="CJ116">
            <v>0</v>
          </cell>
          <cell r="CK116">
            <v>0</v>
          </cell>
          <cell r="CL116">
            <v>0</v>
          </cell>
          <cell r="CM116">
            <v>0</v>
          </cell>
          <cell r="CN116">
            <v>0</v>
          </cell>
          <cell r="CO116">
            <v>0</v>
          </cell>
          <cell r="CP116">
            <v>0</v>
          </cell>
          <cell r="CQ116">
            <v>100</v>
          </cell>
          <cell r="CR116">
            <v>0</v>
          </cell>
          <cell r="CS116">
            <v>0</v>
          </cell>
          <cell r="CT116">
            <v>0</v>
          </cell>
          <cell r="CU116">
            <v>100</v>
          </cell>
          <cell r="CV116">
            <v>0</v>
          </cell>
          <cell r="CW116">
            <v>0</v>
          </cell>
          <cell r="CX116">
            <v>0</v>
          </cell>
          <cell r="CY116">
            <v>0</v>
          </cell>
          <cell r="CZ116">
            <v>0</v>
          </cell>
          <cell r="DA116">
            <v>0</v>
          </cell>
          <cell r="DB116">
            <v>0</v>
          </cell>
          <cell r="DC116">
            <v>0</v>
          </cell>
          <cell r="DD116">
            <v>0</v>
          </cell>
          <cell r="DE116">
            <v>0</v>
          </cell>
          <cell r="DF116">
            <v>0</v>
          </cell>
          <cell r="DG116">
            <v>0</v>
          </cell>
          <cell r="DH116">
            <v>0</v>
          </cell>
          <cell r="DI116">
            <v>0</v>
          </cell>
          <cell r="DJ116">
            <v>0</v>
          </cell>
          <cell r="DK116">
            <v>0</v>
          </cell>
          <cell r="DL116">
            <v>0</v>
          </cell>
          <cell r="DM116">
            <v>0</v>
          </cell>
          <cell r="DN116">
            <v>0</v>
          </cell>
          <cell r="DO116">
            <v>0</v>
          </cell>
          <cell r="DP116">
            <v>0</v>
          </cell>
          <cell r="DQ116">
            <v>0</v>
          </cell>
          <cell r="DR116">
            <v>0</v>
          </cell>
          <cell r="DS116">
            <v>0</v>
          </cell>
          <cell r="DT116">
            <v>0</v>
          </cell>
          <cell r="DU116">
            <v>0</v>
          </cell>
          <cell r="DV116">
            <v>0</v>
          </cell>
          <cell r="DW116">
            <v>0</v>
          </cell>
          <cell r="DX116">
            <v>0</v>
          </cell>
          <cell r="DY116">
            <v>0</v>
          </cell>
          <cell r="DZ116">
            <v>0</v>
          </cell>
          <cell r="EA116">
            <v>0</v>
          </cell>
          <cell r="EB116">
            <v>0</v>
          </cell>
          <cell r="EC116">
            <v>0</v>
          </cell>
          <cell r="ED116">
            <v>0</v>
          </cell>
          <cell r="EE116">
            <v>0</v>
          </cell>
          <cell r="EF116">
            <v>0</v>
          </cell>
          <cell r="EG116">
            <v>0</v>
          </cell>
          <cell r="EH116">
            <v>0</v>
          </cell>
          <cell r="EI116">
            <v>0</v>
          </cell>
          <cell r="EJ116">
            <v>0</v>
          </cell>
          <cell r="EL116">
            <v>100</v>
          </cell>
          <cell r="EM116">
            <v>4.8827195491625273E-6</v>
          </cell>
          <cell r="EN116">
            <v>0</v>
          </cell>
          <cell r="EO116">
            <v>0</v>
          </cell>
          <cell r="EP116">
            <v>0</v>
          </cell>
          <cell r="EQ116">
            <v>0</v>
          </cell>
          <cell r="ER116">
            <v>5.425243943513919E-7</v>
          </cell>
        </row>
        <row r="117">
          <cell r="AW117">
            <v>101</v>
          </cell>
          <cell r="AX117">
            <v>0</v>
          </cell>
          <cell r="AY117">
            <v>0</v>
          </cell>
          <cell r="AZ117">
            <v>0</v>
          </cell>
          <cell r="BA117">
            <v>0</v>
          </cell>
          <cell r="BB117">
            <v>0</v>
          </cell>
          <cell r="BC117">
            <v>0</v>
          </cell>
          <cell r="BD117">
            <v>0</v>
          </cell>
          <cell r="BE117">
            <v>0</v>
          </cell>
          <cell r="BF117">
            <v>0</v>
          </cell>
          <cell r="BG117">
            <v>0</v>
          </cell>
          <cell r="BH117">
            <v>0</v>
          </cell>
          <cell r="BI117">
            <v>0</v>
          </cell>
          <cell r="BJ117">
            <v>0</v>
          </cell>
          <cell r="BK117">
            <v>0</v>
          </cell>
          <cell r="BL117">
            <v>0</v>
          </cell>
          <cell r="BM117">
            <v>0</v>
          </cell>
          <cell r="BN117">
            <v>0</v>
          </cell>
          <cell r="BO117">
            <v>0</v>
          </cell>
          <cell r="BP117">
            <v>0</v>
          </cell>
          <cell r="BQ117">
            <v>0</v>
          </cell>
          <cell r="BR117">
            <v>0</v>
          </cell>
          <cell r="BS117">
            <v>0</v>
          </cell>
          <cell r="BT117">
            <v>0</v>
          </cell>
          <cell r="BU117">
            <v>12.5</v>
          </cell>
          <cell r="BV117">
            <v>12.5</v>
          </cell>
          <cell r="BW117">
            <v>12.5</v>
          </cell>
          <cell r="BX117">
            <v>12.5</v>
          </cell>
          <cell r="BY117">
            <v>12.5</v>
          </cell>
          <cell r="BZ117">
            <v>12.5</v>
          </cell>
          <cell r="CA117">
            <v>12.5</v>
          </cell>
          <cell r="CB117">
            <v>12.5</v>
          </cell>
          <cell r="CC117">
            <v>0</v>
          </cell>
          <cell r="CD117">
            <v>7.6</v>
          </cell>
          <cell r="CE117">
            <v>7.6</v>
          </cell>
          <cell r="CF117">
            <v>7.6</v>
          </cell>
          <cell r="CG117">
            <v>7.6</v>
          </cell>
          <cell r="CH117">
            <v>7.6</v>
          </cell>
          <cell r="CI117">
            <v>7.6</v>
          </cell>
          <cell r="CJ117">
            <v>7.6</v>
          </cell>
          <cell r="CK117">
            <v>7.6</v>
          </cell>
          <cell r="CL117">
            <v>7.6</v>
          </cell>
          <cell r="CM117">
            <v>7.6</v>
          </cell>
          <cell r="CN117">
            <v>7.6</v>
          </cell>
          <cell r="CO117">
            <v>7.6</v>
          </cell>
          <cell r="CP117">
            <v>7.6</v>
          </cell>
          <cell r="CQ117">
            <v>101</v>
          </cell>
          <cell r="CR117">
            <v>4.5</v>
          </cell>
          <cell r="CS117">
            <v>4.5</v>
          </cell>
          <cell r="CT117">
            <v>4.5</v>
          </cell>
          <cell r="CU117">
            <v>4.5</v>
          </cell>
          <cell r="CV117">
            <v>4.5</v>
          </cell>
          <cell r="CW117">
            <v>4.5</v>
          </cell>
          <cell r="CX117">
            <v>4.5</v>
          </cell>
          <cell r="CY117">
            <v>4.5</v>
          </cell>
          <cell r="CZ117">
            <v>4.5</v>
          </cell>
          <cell r="DA117">
            <v>4.5</v>
          </cell>
          <cell r="DB117">
            <v>4.5</v>
          </cell>
          <cell r="DC117">
            <v>4.5</v>
          </cell>
          <cell r="DD117">
            <v>4.5</v>
          </cell>
          <cell r="DE117">
            <v>4.5</v>
          </cell>
          <cell r="DF117">
            <v>4.5</v>
          </cell>
          <cell r="DG117">
            <v>4.5</v>
          </cell>
          <cell r="DH117">
            <v>4.5</v>
          </cell>
          <cell r="DI117">
            <v>4.5</v>
          </cell>
          <cell r="DJ117">
            <v>4.5</v>
          </cell>
          <cell r="DK117">
            <v>4.5</v>
          </cell>
          <cell r="DL117">
            <v>4.5</v>
          </cell>
          <cell r="DM117">
            <v>4.5</v>
          </cell>
          <cell r="DN117">
            <v>0</v>
          </cell>
          <cell r="DO117">
            <v>4.5</v>
          </cell>
          <cell r="DP117">
            <v>4.5</v>
          </cell>
          <cell r="DQ117">
            <v>4.5</v>
          </cell>
          <cell r="DR117">
            <v>4.5</v>
          </cell>
          <cell r="DS117">
            <v>4.5</v>
          </cell>
          <cell r="DT117">
            <v>4.5</v>
          </cell>
          <cell r="DU117">
            <v>4.5</v>
          </cell>
          <cell r="DV117">
            <v>4.5</v>
          </cell>
          <cell r="DW117">
            <v>2.1999999999999997</v>
          </cell>
          <cell r="DX117">
            <v>4.5</v>
          </cell>
          <cell r="DY117">
            <v>4.5</v>
          </cell>
          <cell r="DZ117">
            <v>4.5</v>
          </cell>
          <cell r="EA117">
            <v>4.5</v>
          </cell>
          <cell r="EB117">
            <v>4.5</v>
          </cell>
          <cell r="EC117">
            <v>4.5</v>
          </cell>
          <cell r="ED117">
            <v>4.5</v>
          </cell>
          <cell r="EE117">
            <v>4.5</v>
          </cell>
          <cell r="EF117">
            <v>4.5</v>
          </cell>
          <cell r="EG117">
            <v>4.5</v>
          </cell>
          <cell r="EH117">
            <v>4.5</v>
          </cell>
          <cell r="EI117">
            <v>4.5</v>
          </cell>
          <cell r="EJ117">
            <v>4.5</v>
          </cell>
          <cell r="EL117">
            <v>101</v>
          </cell>
          <cell r="EM117">
            <v>0</v>
          </cell>
          <cell r="EN117">
            <v>0</v>
          </cell>
          <cell r="EO117">
            <v>0</v>
          </cell>
          <cell r="EP117">
            <v>-3.2307185053475887E-5</v>
          </cell>
          <cell r="EQ117">
            <v>-2.0602605904054738E-8</v>
          </cell>
          <cell r="ER117">
            <v>-6.4678467103097714E-6</v>
          </cell>
        </row>
        <row r="118">
          <cell r="AW118">
            <v>102</v>
          </cell>
          <cell r="AX118">
            <v>0</v>
          </cell>
          <cell r="AY118">
            <v>0</v>
          </cell>
          <cell r="AZ118">
            <v>0</v>
          </cell>
          <cell r="BA118">
            <v>0</v>
          </cell>
          <cell r="BB118">
            <v>0</v>
          </cell>
          <cell r="BC118">
            <v>0</v>
          </cell>
          <cell r="BD118">
            <v>100</v>
          </cell>
          <cell r="BE118">
            <v>0</v>
          </cell>
          <cell r="BF118">
            <v>0</v>
          </cell>
          <cell r="BG118">
            <v>0</v>
          </cell>
          <cell r="BH118">
            <v>0</v>
          </cell>
          <cell r="BI118">
            <v>0</v>
          </cell>
          <cell r="BJ118">
            <v>11.1</v>
          </cell>
          <cell r="BK118">
            <v>11.1</v>
          </cell>
          <cell r="BL118">
            <v>0</v>
          </cell>
          <cell r="BM118">
            <v>11.1</v>
          </cell>
          <cell r="BN118">
            <v>11.1</v>
          </cell>
          <cell r="BO118">
            <v>11.1</v>
          </cell>
          <cell r="BP118">
            <v>11.1</v>
          </cell>
          <cell r="BQ118">
            <v>11.1</v>
          </cell>
          <cell r="BR118">
            <v>11.1</v>
          </cell>
          <cell r="BS118">
            <v>11.1</v>
          </cell>
          <cell r="BT118">
            <v>0</v>
          </cell>
          <cell r="BU118">
            <v>12.5</v>
          </cell>
          <cell r="BV118">
            <v>12.5</v>
          </cell>
          <cell r="BW118">
            <v>12.5</v>
          </cell>
          <cell r="BX118">
            <v>12.5</v>
          </cell>
          <cell r="BY118">
            <v>12.5</v>
          </cell>
          <cell r="BZ118">
            <v>12.5</v>
          </cell>
          <cell r="CA118">
            <v>12.5</v>
          </cell>
          <cell r="CB118">
            <v>12.5</v>
          </cell>
          <cell r="CC118">
            <v>7.6</v>
          </cell>
          <cell r="CD118">
            <v>7.6</v>
          </cell>
          <cell r="CE118">
            <v>0</v>
          </cell>
          <cell r="CF118">
            <v>7.6</v>
          </cell>
          <cell r="CG118">
            <v>7.6</v>
          </cell>
          <cell r="CH118">
            <v>7.6</v>
          </cell>
          <cell r="CI118">
            <v>7.6</v>
          </cell>
          <cell r="CJ118">
            <v>7.6</v>
          </cell>
          <cell r="CK118">
            <v>7.6</v>
          </cell>
          <cell r="CL118">
            <v>7.6</v>
          </cell>
          <cell r="CM118">
            <v>7.6</v>
          </cell>
          <cell r="CN118">
            <v>7.6</v>
          </cell>
          <cell r="CO118">
            <v>7.6</v>
          </cell>
          <cell r="CP118">
            <v>7.6</v>
          </cell>
          <cell r="CQ118">
            <v>102</v>
          </cell>
          <cell r="CR118">
            <v>6.8000000000000007</v>
          </cell>
          <cell r="CS118">
            <v>6.8000000000000007</v>
          </cell>
          <cell r="CT118">
            <v>6.8000000000000007</v>
          </cell>
          <cell r="CU118">
            <v>6.8000000000000007</v>
          </cell>
          <cell r="CV118">
            <v>6.8000000000000007</v>
          </cell>
          <cell r="CW118">
            <v>6.8000000000000007</v>
          </cell>
          <cell r="CX118">
            <v>100</v>
          </cell>
          <cell r="CY118">
            <v>6.8000000000000007</v>
          </cell>
          <cell r="CZ118">
            <v>6.8000000000000007</v>
          </cell>
          <cell r="DA118">
            <v>6.8000000000000007</v>
          </cell>
          <cell r="DB118">
            <v>6.8000000000000007</v>
          </cell>
          <cell r="DC118">
            <v>6.8000000000000007</v>
          </cell>
          <cell r="DD118">
            <v>6.8000000000000007</v>
          </cell>
          <cell r="DE118">
            <v>6.8000000000000007</v>
          </cell>
          <cell r="DF118">
            <v>2.1999999999999997</v>
          </cell>
          <cell r="DG118">
            <v>6.8000000000000007</v>
          </cell>
          <cell r="DH118">
            <v>6.8000000000000007</v>
          </cell>
          <cell r="DI118">
            <v>6.8000000000000007</v>
          </cell>
          <cell r="DJ118">
            <v>6.8000000000000007</v>
          </cell>
          <cell r="DK118">
            <v>6.8000000000000007</v>
          </cell>
          <cell r="DL118">
            <v>6.8000000000000007</v>
          </cell>
          <cell r="DM118">
            <v>6.8000000000000007</v>
          </cell>
          <cell r="DN118">
            <v>4.5</v>
          </cell>
          <cell r="DO118">
            <v>6.8000000000000007</v>
          </cell>
          <cell r="DP118">
            <v>6.8000000000000007</v>
          </cell>
          <cell r="DQ118">
            <v>6.8000000000000007</v>
          </cell>
          <cell r="DR118">
            <v>6.8000000000000007</v>
          </cell>
          <cell r="DS118">
            <v>6.8000000000000007</v>
          </cell>
          <cell r="DT118">
            <v>6.8000000000000007</v>
          </cell>
          <cell r="DU118">
            <v>6.8000000000000007</v>
          </cell>
          <cell r="DV118">
            <v>6.8000000000000007</v>
          </cell>
          <cell r="DW118">
            <v>6.8000000000000007</v>
          </cell>
          <cell r="DX118">
            <v>6.8000000000000007</v>
          </cell>
          <cell r="DY118">
            <v>0</v>
          </cell>
          <cell r="DZ118">
            <v>6.8000000000000007</v>
          </cell>
          <cell r="EA118">
            <v>6.8000000000000007</v>
          </cell>
          <cell r="EB118">
            <v>6.8000000000000007</v>
          </cell>
          <cell r="EC118">
            <v>6.8000000000000007</v>
          </cell>
          <cell r="ED118">
            <v>6.8000000000000007</v>
          </cell>
          <cell r="EE118">
            <v>6.8000000000000007</v>
          </cell>
          <cell r="EF118">
            <v>6.8000000000000007</v>
          </cell>
          <cell r="EG118">
            <v>6.8000000000000007</v>
          </cell>
          <cell r="EH118">
            <v>6.8000000000000007</v>
          </cell>
          <cell r="EI118">
            <v>6.8000000000000007</v>
          </cell>
          <cell r="EJ118">
            <v>6.8000000000000007</v>
          </cell>
          <cell r="EL118">
            <v>102</v>
          </cell>
          <cell r="EM118">
            <v>0</v>
          </cell>
          <cell r="EN118">
            <v>9.0086214304072065E-5</v>
          </cell>
          <cell r="EO118">
            <v>-1.1740595883950497E-6</v>
          </cell>
          <cell r="EP118">
            <v>-8.0007867844149445E-7</v>
          </cell>
          <cell r="EQ118">
            <v>-4.5508940729451015E-5</v>
          </cell>
          <cell r="ER118">
            <v>-5.6584386830519205E-7</v>
          </cell>
        </row>
        <row r="119">
          <cell r="AW119">
            <v>103</v>
          </cell>
          <cell r="AX119">
            <v>50</v>
          </cell>
          <cell r="AY119">
            <v>100</v>
          </cell>
          <cell r="AZ119">
            <v>0</v>
          </cell>
          <cell r="BA119">
            <v>75</v>
          </cell>
          <cell r="BB119">
            <v>25</v>
          </cell>
          <cell r="BC119">
            <v>0</v>
          </cell>
          <cell r="BD119">
            <v>33.300000000000004</v>
          </cell>
          <cell r="BE119">
            <v>50</v>
          </cell>
          <cell r="BF119">
            <v>50</v>
          </cell>
          <cell r="BG119">
            <v>50</v>
          </cell>
          <cell r="BH119">
            <v>16.600000000000001</v>
          </cell>
          <cell r="BI119">
            <v>50</v>
          </cell>
          <cell r="BJ119">
            <v>0</v>
          </cell>
          <cell r="BK119">
            <v>11.1</v>
          </cell>
          <cell r="BL119">
            <v>11.1</v>
          </cell>
          <cell r="BM119">
            <v>11.1</v>
          </cell>
          <cell r="BN119">
            <v>11.1</v>
          </cell>
          <cell r="BO119">
            <v>11.1</v>
          </cell>
          <cell r="BP119">
            <v>11.1</v>
          </cell>
          <cell r="BQ119">
            <v>11.1</v>
          </cell>
          <cell r="BR119">
            <v>11.1</v>
          </cell>
          <cell r="BS119">
            <v>11.1</v>
          </cell>
          <cell r="BT119">
            <v>12.5</v>
          </cell>
          <cell r="BU119">
            <v>0</v>
          </cell>
          <cell r="BV119">
            <v>25</v>
          </cell>
          <cell r="BW119">
            <v>25</v>
          </cell>
          <cell r="BX119">
            <v>25</v>
          </cell>
          <cell r="BY119">
            <v>25</v>
          </cell>
          <cell r="BZ119">
            <v>87.5</v>
          </cell>
          <cell r="CA119">
            <v>100</v>
          </cell>
          <cell r="CB119">
            <v>25</v>
          </cell>
          <cell r="CC119">
            <v>0</v>
          </cell>
          <cell r="CD119">
            <v>0</v>
          </cell>
          <cell r="CE119">
            <v>0</v>
          </cell>
          <cell r="CF119">
            <v>0</v>
          </cell>
          <cell r="CG119">
            <v>0</v>
          </cell>
          <cell r="CH119">
            <v>0</v>
          </cell>
          <cell r="CI119">
            <v>0</v>
          </cell>
          <cell r="CJ119">
            <v>0</v>
          </cell>
          <cell r="CK119">
            <v>100</v>
          </cell>
          <cell r="CL119">
            <v>0</v>
          </cell>
          <cell r="CM119">
            <v>0</v>
          </cell>
          <cell r="CN119">
            <v>0</v>
          </cell>
          <cell r="CO119">
            <v>0</v>
          </cell>
          <cell r="CP119">
            <v>0</v>
          </cell>
          <cell r="CQ119">
            <v>103</v>
          </cell>
          <cell r="CR119">
            <v>15.9</v>
          </cell>
          <cell r="CS119">
            <v>100</v>
          </cell>
          <cell r="CT119">
            <v>6.8000000000000007</v>
          </cell>
          <cell r="CU119">
            <v>97.7</v>
          </cell>
          <cell r="CV119">
            <v>9</v>
          </cell>
          <cell r="CW119">
            <v>2.1999999999999997</v>
          </cell>
          <cell r="CX119">
            <v>18.099999999999998</v>
          </cell>
          <cell r="CY119">
            <v>20.399999999999999</v>
          </cell>
          <cell r="CZ119">
            <v>20.399999999999999</v>
          </cell>
          <cell r="DA119">
            <v>20.399999999999999</v>
          </cell>
          <cell r="DB119">
            <v>4.5</v>
          </cell>
          <cell r="DC119">
            <v>20.399999999999999</v>
          </cell>
          <cell r="DD119">
            <v>13.600000000000001</v>
          </cell>
          <cell r="DE119">
            <v>20.399999999999999</v>
          </cell>
          <cell r="DF119">
            <v>20.399999999999999</v>
          </cell>
          <cell r="DG119">
            <v>20.399999999999999</v>
          </cell>
          <cell r="DH119">
            <v>20.399999999999999</v>
          </cell>
          <cell r="DI119">
            <v>20.399999999999999</v>
          </cell>
          <cell r="DJ119">
            <v>20.399999999999999</v>
          </cell>
          <cell r="DK119">
            <v>20.399999999999999</v>
          </cell>
          <cell r="DL119">
            <v>20.399999999999999</v>
          </cell>
          <cell r="DM119">
            <v>20.399999999999999</v>
          </cell>
          <cell r="DN119">
            <v>11.3</v>
          </cell>
          <cell r="DO119">
            <v>0</v>
          </cell>
          <cell r="DP119">
            <v>20.399999999999999</v>
          </cell>
          <cell r="DQ119">
            <v>20.399999999999999</v>
          </cell>
          <cell r="DR119">
            <v>20.399999999999999</v>
          </cell>
          <cell r="DS119">
            <v>20.399999999999999</v>
          </cell>
          <cell r="DT119">
            <v>93.100000000000009</v>
          </cell>
          <cell r="DU119">
            <v>95.399999999999991</v>
          </cell>
          <cell r="DV119">
            <v>20.399999999999999</v>
          </cell>
          <cell r="DW119">
            <v>20.399999999999999</v>
          </cell>
          <cell r="DX119">
            <v>20.399999999999999</v>
          </cell>
          <cell r="DY119">
            <v>20.399999999999999</v>
          </cell>
          <cell r="DZ119">
            <v>20.399999999999999</v>
          </cell>
          <cell r="EA119">
            <v>20.399999999999999</v>
          </cell>
          <cell r="EB119">
            <v>20.399999999999999</v>
          </cell>
          <cell r="EC119">
            <v>20.399999999999999</v>
          </cell>
          <cell r="ED119">
            <v>20.399999999999999</v>
          </cell>
          <cell r="EE119">
            <v>90.9</v>
          </cell>
          <cell r="EF119">
            <v>20.399999999999999</v>
          </cell>
          <cell r="EG119">
            <v>20.399999999999999</v>
          </cell>
          <cell r="EH119">
            <v>20.399999999999999</v>
          </cell>
          <cell r="EI119">
            <v>20.399999999999999</v>
          </cell>
          <cell r="EJ119">
            <v>20.399999999999999</v>
          </cell>
          <cell r="EL119">
            <v>103</v>
          </cell>
          <cell r="EM119">
            <v>-3.7409772180851275E-4</v>
          </cell>
          <cell r="EN119">
            <v>-2.6763822597670839E-3</v>
          </cell>
          <cell r="EO119">
            <v>-1.1223187307444955E-4</v>
          </cell>
          <cell r="EP119">
            <v>-1.710436818964234E-3</v>
          </cell>
          <cell r="EQ119">
            <v>2.3098190327190556E-7</v>
          </cell>
          <cell r="ER119">
            <v>-8.2484846182642106E-4</v>
          </cell>
        </row>
        <row r="120">
          <cell r="AW120">
            <v>104</v>
          </cell>
          <cell r="AX120">
            <v>0</v>
          </cell>
          <cell r="AY120">
            <v>0</v>
          </cell>
          <cell r="AZ120">
            <v>0</v>
          </cell>
          <cell r="BA120">
            <v>0</v>
          </cell>
          <cell r="BB120">
            <v>0</v>
          </cell>
          <cell r="BC120">
            <v>0</v>
          </cell>
          <cell r="BD120">
            <v>0</v>
          </cell>
          <cell r="BE120">
            <v>0</v>
          </cell>
          <cell r="BF120">
            <v>0</v>
          </cell>
          <cell r="BG120">
            <v>0</v>
          </cell>
          <cell r="BH120">
            <v>0</v>
          </cell>
          <cell r="BI120">
            <v>0</v>
          </cell>
          <cell r="BJ120">
            <v>0</v>
          </cell>
          <cell r="BK120">
            <v>0</v>
          </cell>
          <cell r="BL120">
            <v>0</v>
          </cell>
          <cell r="BM120">
            <v>0</v>
          </cell>
          <cell r="BN120">
            <v>0</v>
          </cell>
          <cell r="BO120">
            <v>0</v>
          </cell>
          <cell r="BP120">
            <v>0</v>
          </cell>
          <cell r="BQ120">
            <v>0</v>
          </cell>
          <cell r="BR120">
            <v>0</v>
          </cell>
          <cell r="BS120">
            <v>0</v>
          </cell>
          <cell r="BT120">
            <v>12.5</v>
          </cell>
          <cell r="BU120">
            <v>0</v>
          </cell>
          <cell r="BV120">
            <v>12.5</v>
          </cell>
          <cell r="BW120">
            <v>12.5</v>
          </cell>
          <cell r="BX120">
            <v>12.5</v>
          </cell>
          <cell r="BY120">
            <v>12.5</v>
          </cell>
          <cell r="BZ120">
            <v>12.5</v>
          </cell>
          <cell r="CA120">
            <v>12.5</v>
          </cell>
          <cell r="CB120">
            <v>12.5</v>
          </cell>
          <cell r="CC120">
            <v>0</v>
          </cell>
          <cell r="CD120">
            <v>0</v>
          </cell>
          <cell r="CE120">
            <v>0</v>
          </cell>
          <cell r="CF120">
            <v>0</v>
          </cell>
          <cell r="CG120">
            <v>0</v>
          </cell>
          <cell r="CH120">
            <v>0</v>
          </cell>
          <cell r="CI120">
            <v>0</v>
          </cell>
          <cell r="CJ120">
            <v>0</v>
          </cell>
          <cell r="CK120">
            <v>0</v>
          </cell>
          <cell r="CL120">
            <v>0</v>
          </cell>
          <cell r="CM120">
            <v>0</v>
          </cell>
          <cell r="CN120">
            <v>0</v>
          </cell>
          <cell r="CO120">
            <v>0</v>
          </cell>
          <cell r="CP120">
            <v>0</v>
          </cell>
          <cell r="CQ120">
            <v>104</v>
          </cell>
          <cell r="CR120">
            <v>2.1999999999999997</v>
          </cell>
          <cell r="CS120">
            <v>2.1999999999999997</v>
          </cell>
          <cell r="CT120">
            <v>2.1999999999999997</v>
          </cell>
          <cell r="CU120">
            <v>2.1999999999999997</v>
          </cell>
          <cell r="CV120">
            <v>2.1999999999999997</v>
          </cell>
          <cell r="CW120">
            <v>2.1999999999999997</v>
          </cell>
          <cell r="CX120">
            <v>2.1999999999999997</v>
          </cell>
          <cell r="CY120">
            <v>2.1999999999999997</v>
          </cell>
          <cell r="CZ120">
            <v>2.1999999999999997</v>
          </cell>
          <cell r="DA120">
            <v>2.1999999999999997</v>
          </cell>
          <cell r="DB120">
            <v>2.1999999999999997</v>
          </cell>
          <cell r="DC120">
            <v>2.1999999999999997</v>
          </cell>
          <cell r="DD120">
            <v>2.1999999999999997</v>
          </cell>
          <cell r="DE120">
            <v>2.1999999999999997</v>
          </cell>
          <cell r="DF120">
            <v>2.1999999999999997</v>
          </cell>
          <cell r="DG120">
            <v>2.1999999999999997</v>
          </cell>
          <cell r="DH120">
            <v>2.1999999999999997</v>
          </cell>
          <cell r="DI120">
            <v>2.1999999999999997</v>
          </cell>
          <cell r="DJ120">
            <v>2.1999999999999997</v>
          </cell>
          <cell r="DK120">
            <v>2.1999999999999997</v>
          </cell>
          <cell r="DL120">
            <v>2.1999999999999997</v>
          </cell>
          <cell r="DM120">
            <v>2.1999999999999997</v>
          </cell>
          <cell r="DN120">
            <v>2.1999999999999997</v>
          </cell>
          <cell r="DO120">
            <v>0</v>
          </cell>
          <cell r="DP120">
            <v>2.1999999999999997</v>
          </cell>
          <cell r="DQ120">
            <v>2.1999999999999997</v>
          </cell>
          <cell r="DR120">
            <v>2.1999999999999997</v>
          </cell>
          <cell r="DS120">
            <v>2.1999999999999997</v>
          </cell>
          <cell r="DT120">
            <v>2.1999999999999997</v>
          </cell>
          <cell r="DU120">
            <v>2.1999999999999997</v>
          </cell>
          <cell r="DV120">
            <v>2.1999999999999997</v>
          </cell>
          <cell r="DW120">
            <v>2.1999999999999997</v>
          </cell>
          <cell r="DX120">
            <v>2.1999999999999997</v>
          </cell>
          <cell r="DY120">
            <v>2.1999999999999997</v>
          </cell>
          <cell r="DZ120">
            <v>2.1999999999999997</v>
          </cell>
          <cell r="EA120">
            <v>2.1999999999999997</v>
          </cell>
          <cell r="EB120">
            <v>2.1999999999999997</v>
          </cell>
          <cell r="EC120">
            <v>2.1999999999999997</v>
          </cell>
          <cell r="ED120">
            <v>2.1999999999999997</v>
          </cell>
          <cell r="EE120">
            <v>2.1999999999999997</v>
          </cell>
          <cell r="EF120">
            <v>2.1999999999999997</v>
          </cell>
          <cell r="EG120">
            <v>2.1999999999999997</v>
          </cell>
          <cell r="EH120">
            <v>2.1999999999999997</v>
          </cell>
          <cell r="EI120">
            <v>2.1999999999999997</v>
          </cell>
          <cell r="EJ120">
            <v>2.1999999999999997</v>
          </cell>
          <cell r="EL120">
            <v>104</v>
          </cell>
          <cell r="EM120">
            <v>0</v>
          </cell>
          <cell r="EN120">
            <v>0</v>
          </cell>
          <cell r="EO120">
            <v>0</v>
          </cell>
          <cell r="EP120">
            <v>-2.0672383928182348E-5</v>
          </cell>
          <cell r="EQ120">
            <v>0</v>
          </cell>
          <cell r="ER120">
            <v>-4.1344767856364698E-6</v>
          </cell>
        </row>
        <row r="121">
          <cell r="AW121">
            <v>105</v>
          </cell>
          <cell r="AX121">
            <v>25</v>
          </cell>
          <cell r="AY121">
            <v>0</v>
          </cell>
          <cell r="AZ121">
            <v>25</v>
          </cell>
          <cell r="BA121">
            <v>100</v>
          </cell>
          <cell r="BB121">
            <v>25</v>
          </cell>
          <cell r="BC121">
            <v>0</v>
          </cell>
          <cell r="BD121">
            <v>0</v>
          </cell>
          <cell r="BE121">
            <v>0</v>
          </cell>
          <cell r="BF121">
            <v>0</v>
          </cell>
          <cell r="BG121">
            <v>0</v>
          </cell>
          <cell r="BH121">
            <v>0</v>
          </cell>
          <cell r="BI121">
            <v>0</v>
          </cell>
          <cell r="BJ121">
            <v>0</v>
          </cell>
          <cell r="BK121">
            <v>0</v>
          </cell>
          <cell r="BL121">
            <v>0</v>
          </cell>
          <cell r="BM121">
            <v>0</v>
          </cell>
          <cell r="BN121">
            <v>0</v>
          </cell>
          <cell r="BO121">
            <v>0</v>
          </cell>
          <cell r="BP121">
            <v>0</v>
          </cell>
          <cell r="BQ121">
            <v>0</v>
          </cell>
          <cell r="BR121">
            <v>0</v>
          </cell>
          <cell r="BS121">
            <v>0</v>
          </cell>
          <cell r="BT121">
            <v>12.5</v>
          </cell>
          <cell r="BU121">
            <v>0</v>
          </cell>
          <cell r="BV121">
            <v>12.5</v>
          </cell>
          <cell r="BW121">
            <v>12.5</v>
          </cell>
          <cell r="BX121">
            <v>12.5</v>
          </cell>
          <cell r="BY121">
            <v>12.5</v>
          </cell>
          <cell r="BZ121">
            <v>12.5</v>
          </cell>
          <cell r="CA121">
            <v>12.5</v>
          </cell>
          <cell r="CB121">
            <v>12.5</v>
          </cell>
          <cell r="CC121">
            <v>0</v>
          </cell>
          <cell r="CD121">
            <v>0</v>
          </cell>
          <cell r="CE121">
            <v>0</v>
          </cell>
          <cell r="CF121">
            <v>0</v>
          </cell>
          <cell r="CG121">
            <v>0</v>
          </cell>
          <cell r="CH121">
            <v>0</v>
          </cell>
          <cell r="CI121">
            <v>0</v>
          </cell>
          <cell r="CJ121">
            <v>0</v>
          </cell>
          <cell r="CK121">
            <v>100</v>
          </cell>
          <cell r="CL121">
            <v>0</v>
          </cell>
          <cell r="CM121">
            <v>0</v>
          </cell>
          <cell r="CN121">
            <v>0</v>
          </cell>
          <cell r="CO121">
            <v>0</v>
          </cell>
          <cell r="CP121">
            <v>0</v>
          </cell>
          <cell r="CQ121">
            <v>105</v>
          </cell>
          <cell r="CR121">
            <v>4.5</v>
          </cell>
          <cell r="CS121">
            <v>0</v>
          </cell>
          <cell r="CT121">
            <v>4.5</v>
          </cell>
          <cell r="CU121">
            <v>100</v>
          </cell>
          <cell r="CV121">
            <v>4.5</v>
          </cell>
          <cell r="CW121">
            <v>4.5</v>
          </cell>
          <cell r="CX121">
            <v>4.5</v>
          </cell>
          <cell r="CY121">
            <v>4.5</v>
          </cell>
          <cell r="CZ121">
            <v>4.5</v>
          </cell>
          <cell r="DA121">
            <v>4.5</v>
          </cell>
          <cell r="DB121">
            <v>4.5</v>
          </cell>
          <cell r="DC121">
            <v>4.5</v>
          </cell>
          <cell r="DD121">
            <v>4.5</v>
          </cell>
          <cell r="DE121">
            <v>4.5</v>
          </cell>
          <cell r="DF121">
            <v>4.5</v>
          </cell>
          <cell r="DG121">
            <v>4.5</v>
          </cell>
          <cell r="DH121">
            <v>4.5</v>
          </cell>
          <cell r="DI121">
            <v>4.5</v>
          </cell>
          <cell r="DJ121">
            <v>4.5</v>
          </cell>
          <cell r="DK121">
            <v>4.5</v>
          </cell>
          <cell r="DL121">
            <v>4.5</v>
          </cell>
          <cell r="DM121">
            <v>4.5</v>
          </cell>
          <cell r="DN121">
            <v>4.5</v>
          </cell>
          <cell r="DO121">
            <v>2.1999999999999997</v>
          </cell>
          <cell r="DP121">
            <v>4.5</v>
          </cell>
          <cell r="DQ121">
            <v>4.5</v>
          </cell>
          <cell r="DR121">
            <v>4.5</v>
          </cell>
          <cell r="DS121">
            <v>4.5</v>
          </cell>
          <cell r="DT121">
            <v>4.5</v>
          </cell>
          <cell r="DU121">
            <v>4.5</v>
          </cell>
          <cell r="DV121">
            <v>4.5</v>
          </cell>
          <cell r="DW121">
            <v>4.5</v>
          </cell>
          <cell r="DX121">
            <v>4.5</v>
          </cell>
          <cell r="DY121">
            <v>4.5</v>
          </cell>
          <cell r="DZ121">
            <v>4.5</v>
          </cell>
          <cell r="EA121">
            <v>4.5</v>
          </cell>
          <cell r="EB121">
            <v>4.5</v>
          </cell>
          <cell r="EC121">
            <v>4.5</v>
          </cell>
          <cell r="ED121">
            <v>4.5</v>
          </cell>
          <cell r="EE121">
            <v>97.7</v>
          </cell>
          <cell r="EF121">
            <v>4.5</v>
          </cell>
          <cell r="EG121">
            <v>4.5</v>
          </cell>
          <cell r="EH121">
            <v>4.5</v>
          </cell>
          <cell r="EI121">
            <v>4.5</v>
          </cell>
          <cell r="EJ121">
            <v>4.5</v>
          </cell>
          <cell r="EL121">
            <v>105</v>
          </cell>
          <cell r="EM121">
            <v>-5.4084608027846356E-4</v>
          </cell>
          <cell r="EN121">
            <v>0</v>
          </cell>
          <cell r="EO121">
            <v>0</v>
          </cell>
          <cell r="EP121">
            <v>-3.598189478494226E-5</v>
          </cell>
          <cell r="EQ121">
            <v>2.3089898256775895E-7</v>
          </cell>
          <cell r="ER121">
            <v>-6.7218552637796655E-5</v>
          </cell>
        </row>
        <row r="122">
          <cell r="AW122">
            <v>106</v>
          </cell>
          <cell r="AX122">
            <v>0</v>
          </cell>
          <cell r="AY122">
            <v>0</v>
          </cell>
          <cell r="AZ122">
            <v>100</v>
          </cell>
          <cell r="BA122">
            <v>0</v>
          </cell>
          <cell r="BB122">
            <v>0</v>
          </cell>
          <cell r="BC122">
            <v>0</v>
          </cell>
          <cell r="BD122">
            <v>0</v>
          </cell>
          <cell r="BE122">
            <v>0</v>
          </cell>
          <cell r="BF122">
            <v>0</v>
          </cell>
          <cell r="BG122">
            <v>0</v>
          </cell>
          <cell r="BH122">
            <v>0</v>
          </cell>
          <cell r="BI122">
            <v>0</v>
          </cell>
          <cell r="BJ122">
            <v>0</v>
          </cell>
          <cell r="BK122">
            <v>0</v>
          </cell>
          <cell r="BL122">
            <v>0</v>
          </cell>
          <cell r="BM122">
            <v>0</v>
          </cell>
          <cell r="BN122">
            <v>0</v>
          </cell>
          <cell r="BO122">
            <v>0</v>
          </cell>
          <cell r="BP122">
            <v>0</v>
          </cell>
          <cell r="BQ122">
            <v>0</v>
          </cell>
          <cell r="BR122">
            <v>0</v>
          </cell>
          <cell r="BS122">
            <v>0</v>
          </cell>
          <cell r="BT122">
            <v>0</v>
          </cell>
          <cell r="BU122">
            <v>0</v>
          </cell>
          <cell r="BV122">
            <v>0</v>
          </cell>
          <cell r="BW122">
            <v>0</v>
          </cell>
          <cell r="BX122">
            <v>0</v>
          </cell>
          <cell r="BY122">
            <v>0</v>
          </cell>
          <cell r="BZ122">
            <v>0</v>
          </cell>
          <cell r="CA122">
            <v>0</v>
          </cell>
          <cell r="CB122">
            <v>0</v>
          </cell>
          <cell r="CC122">
            <v>0</v>
          </cell>
          <cell r="CD122">
            <v>0</v>
          </cell>
          <cell r="CE122">
            <v>0</v>
          </cell>
          <cell r="CF122">
            <v>0</v>
          </cell>
          <cell r="CG122">
            <v>0</v>
          </cell>
          <cell r="CH122">
            <v>0</v>
          </cell>
          <cell r="CI122">
            <v>0</v>
          </cell>
          <cell r="CJ122">
            <v>0</v>
          </cell>
          <cell r="CK122">
            <v>0</v>
          </cell>
          <cell r="CL122">
            <v>0</v>
          </cell>
          <cell r="CM122">
            <v>0</v>
          </cell>
          <cell r="CN122">
            <v>0</v>
          </cell>
          <cell r="CO122">
            <v>0</v>
          </cell>
          <cell r="CP122">
            <v>0</v>
          </cell>
          <cell r="CQ122">
            <v>106</v>
          </cell>
          <cell r="CR122">
            <v>0</v>
          </cell>
          <cell r="CS122">
            <v>0</v>
          </cell>
          <cell r="CT122">
            <v>100</v>
          </cell>
          <cell r="CU122">
            <v>0</v>
          </cell>
          <cell r="CV122">
            <v>0</v>
          </cell>
          <cell r="CW122">
            <v>0</v>
          </cell>
          <cell r="CX122">
            <v>0</v>
          </cell>
          <cell r="CY122">
            <v>0</v>
          </cell>
          <cell r="CZ122">
            <v>0</v>
          </cell>
          <cell r="DA122">
            <v>0</v>
          </cell>
          <cell r="DB122">
            <v>0</v>
          </cell>
          <cell r="DC122">
            <v>0</v>
          </cell>
          <cell r="DD122">
            <v>0</v>
          </cell>
          <cell r="DE122">
            <v>0</v>
          </cell>
          <cell r="DF122">
            <v>0</v>
          </cell>
          <cell r="DG122">
            <v>0</v>
          </cell>
          <cell r="DH122">
            <v>0</v>
          </cell>
          <cell r="DI122">
            <v>0</v>
          </cell>
          <cell r="DJ122">
            <v>0</v>
          </cell>
          <cell r="DK122">
            <v>0</v>
          </cell>
          <cell r="DL122">
            <v>0</v>
          </cell>
          <cell r="DM122">
            <v>0</v>
          </cell>
          <cell r="DN122">
            <v>0</v>
          </cell>
          <cell r="DO122">
            <v>0</v>
          </cell>
          <cell r="DP122">
            <v>0</v>
          </cell>
          <cell r="DQ122">
            <v>0</v>
          </cell>
          <cell r="DR122">
            <v>0</v>
          </cell>
          <cell r="DS122">
            <v>0</v>
          </cell>
          <cell r="DT122">
            <v>0</v>
          </cell>
          <cell r="DU122">
            <v>0</v>
          </cell>
          <cell r="DV122">
            <v>0</v>
          </cell>
          <cell r="DW122">
            <v>0</v>
          </cell>
          <cell r="DX122">
            <v>0</v>
          </cell>
          <cell r="DY122">
            <v>0</v>
          </cell>
          <cell r="DZ122">
            <v>0</v>
          </cell>
          <cell r="EA122">
            <v>0</v>
          </cell>
          <cell r="EB122">
            <v>0</v>
          </cell>
          <cell r="EC122">
            <v>0</v>
          </cell>
          <cell r="ED122">
            <v>0</v>
          </cell>
          <cell r="EE122">
            <v>0</v>
          </cell>
          <cell r="EF122">
            <v>0</v>
          </cell>
          <cell r="EG122">
            <v>0</v>
          </cell>
          <cell r="EH122">
            <v>0</v>
          </cell>
          <cell r="EI122">
            <v>0</v>
          </cell>
          <cell r="EJ122">
            <v>0</v>
          </cell>
          <cell r="EL122">
            <v>106</v>
          </cell>
          <cell r="EM122">
            <v>7.4695001419918645E-10</v>
          </cell>
          <cell r="EN122">
            <v>0</v>
          </cell>
          <cell r="EO122">
            <v>0</v>
          </cell>
          <cell r="EP122">
            <v>0</v>
          </cell>
          <cell r="EQ122">
            <v>0</v>
          </cell>
          <cell r="ER122">
            <v>8.2994446022131835E-11</v>
          </cell>
        </row>
        <row r="123">
          <cell r="AW123">
            <v>107</v>
          </cell>
          <cell r="AX123">
            <v>50</v>
          </cell>
          <cell r="AY123">
            <v>100</v>
          </cell>
          <cell r="AZ123">
            <v>0</v>
          </cell>
          <cell r="BA123">
            <v>75</v>
          </cell>
          <cell r="BB123">
            <v>25</v>
          </cell>
          <cell r="BC123">
            <v>0</v>
          </cell>
          <cell r="BD123">
            <v>33.300000000000004</v>
          </cell>
          <cell r="BE123">
            <v>50</v>
          </cell>
          <cell r="BF123">
            <v>50</v>
          </cell>
          <cell r="BG123">
            <v>50</v>
          </cell>
          <cell r="BH123">
            <v>16.600000000000001</v>
          </cell>
          <cell r="BI123">
            <v>50</v>
          </cell>
          <cell r="BJ123">
            <v>0</v>
          </cell>
          <cell r="BK123">
            <v>11.1</v>
          </cell>
          <cell r="BL123">
            <v>11.1</v>
          </cell>
          <cell r="BM123">
            <v>11.1</v>
          </cell>
          <cell r="BN123">
            <v>11.1</v>
          </cell>
          <cell r="BO123">
            <v>11.1</v>
          </cell>
          <cell r="BP123">
            <v>11.1</v>
          </cell>
          <cell r="BQ123">
            <v>11.1</v>
          </cell>
          <cell r="BR123">
            <v>11.1</v>
          </cell>
          <cell r="BS123">
            <v>11.1</v>
          </cell>
          <cell r="BT123">
            <v>12.5</v>
          </cell>
          <cell r="BU123">
            <v>0</v>
          </cell>
          <cell r="BV123">
            <v>25</v>
          </cell>
          <cell r="BW123">
            <v>25</v>
          </cell>
          <cell r="BX123">
            <v>25</v>
          </cell>
          <cell r="BY123">
            <v>25</v>
          </cell>
          <cell r="BZ123">
            <v>100</v>
          </cell>
          <cell r="CA123">
            <v>25</v>
          </cell>
          <cell r="CB123">
            <v>25</v>
          </cell>
          <cell r="CC123">
            <v>0</v>
          </cell>
          <cell r="CD123">
            <v>0</v>
          </cell>
          <cell r="CE123">
            <v>0</v>
          </cell>
          <cell r="CF123">
            <v>0</v>
          </cell>
          <cell r="CG123">
            <v>0</v>
          </cell>
          <cell r="CH123">
            <v>0</v>
          </cell>
          <cell r="CI123">
            <v>0</v>
          </cell>
          <cell r="CJ123">
            <v>0</v>
          </cell>
          <cell r="CK123">
            <v>100</v>
          </cell>
          <cell r="CL123">
            <v>0</v>
          </cell>
          <cell r="CM123">
            <v>0</v>
          </cell>
          <cell r="CN123">
            <v>0</v>
          </cell>
          <cell r="CO123">
            <v>0</v>
          </cell>
          <cell r="CP123">
            <v>0</v>
          </cell>
          <cell r="CQ123">
            <v>107</v>
          </cell>
          <cell r="CR123">
            <v>15.9</v>
          </cell>
          <cell r="CS123">
            <v>100</v>
          </cell>
          <cell r="CT123">
            <v>6.8000000000000007</v>
          </cell>
          <cell r="CU123">
            <v>97.7</v>
          </cell>
          <cell r="CV123">
            <v>9</v>
          </cell>
          <cell r="CW123">
            <v>2.1999999999999997</v>
          </cell>
          <cell r="CX123">
            <v>18.099999999999998</v>
          </cell>
          <cell r="CY123">
            <v>20.399999999999999</v>
          </cell>
          <cell r="CZ123">
            <v>20.399999999999999</v>
          </cell>
          <cell r="DA123">
            <v>20.399999999999999</v>
          </cell>
          <cell r="DB123">
            <v>4.5</v>
          </cell>
          <cell r="DC123">
            <v>20.399999999999999</v>
          </cell>
          <cell r="DD123">
            <v>13.600000000000001</v>
          </cell>
          <cell r="DE123">
            <v>20.399999999999999</v>
          </cell>
          <cell r="DF123">
            <v>20.399999999999999</v>
          </cell>
          <cell r="DG123">
            <v>20.399999999999999</v>
          </cell>
          <cell r="DH123">
            <v>20.399999999999999</v>
          </cell>
          <cell r="DI123">
            <v>20.399999999999999</v>
          </cell>
          <cell r="DJ123">
            <v>20.399999999999999</v>
          </cell>
          <cell r="DK123">
            <v>20.399999999999999</v>
          </cell>
          <cell r="DL123">
            <v>20.399999999999999</v>
          </cell>
          <cell r="DM123">
            <v>20.399999999999999</v>
          </cell>
          <cell r="DN123">
            <v>11.3</v>
          </cell>
          <cell r="DO123">
            <v>0</v>
          </cell>
          <cell r="DP123">
            <v>20.399999999999999</v>
          </cell>
          <cell r="DQ123">
            <v>20.399999999999999</v>
          </cell>
          <cell r="DR123">
            <v>20.399999999999999</v>
          </cell>
          <cell r="DS123">
            <v>20.399999999999999</v>
          </cell>
          <cell r="DT123">
            <v>95.399999999999991</v>
          </cell>
          <cell r="DU123">
            <v>20.399999999999999</v>
          </cell>
          <cell r="DV123">
            <v>20.399999999999999</v>
          </cell>
          <cell r="DW123">
            <v>20.399999999999999</v>
          </cell>
          <cell r="DX123">
            <v>20.399999999999999</v>
          </cell>
          <cell r="DY123">
            <v>20.399999999999999</v>
          </cell>
          <cell r="DZ123">
            <v>20.399999999999999</v>
          </cell>
          <cell r="EA123">
            <v>20.399999999999999</v>
          </cell>
          <cell r="EB123">
            <v>20.399999999999999</v>
          </cell>
          <cell r="EC123">
            <v>20.399999999999999</v>
          </cell>
          <cell r="ED123">
            <v>20.399999999999999</v>
          </cell>
          <cell r="EE123">
            <v>93.100000000000009</v>
          </cell>
          <cell r="EF123">
            <v>20.399999999999999</v>
          </cell>
          <cell r="EG123">
            <v>20.399999999999999</v>
          </cell>
          <cell r="EH123">
            <v>20.399999999999999</v>
          </cell>
          <cell r="EI123">
            <v>20.399999999999999</v>
          </cell>
          <cell r="EJ123">
            <v>20.399999999999999</v>
          </cell>
          <cell r="EL123">
            <v>107</v>
          </cell>
          <cell r="EM123">
            <v>1.6674761151993676E-4</v>
          </cell>
          <cell r="EN123">
            <v>-2.6763822597670839E-3</v>
          </cell>
          <cell r="EO123">
            <v>-1.1232628821025341E-4</v>
          </cell>
          <cell r="EP123">
            <v>-1.7250824366277584E-3</v>
          </cell>
          <cell r="EQ123">
            <v>8.292070414660899E-11</v>
          </cell>
          <cell r="ER123">
            <v>-7.6777647581405359E-4</v>
          </cell>
        </row>
        <row r="124">
          <cell r="AW124">
            <v>108</v>
          </cell>
          <cell r="AX124">
            <v>0</v>
          </cell>
          <cell r="AY124">
            <v>0</v>
          </cell>
          <cell r="AZ124">
            <v>0</v>
          </cell>
          <cell r="BA124">
            <v>0</v>
          </cell>
          <cell r="BB124">
            <v>0</v>
          </cell>
          <cell r="BC124">
            <v>0</v>
          </cell>
          <cell r="BD124">
            <v>0</v>
          </cell>
          <cell r="BE124">
            <v>0</v>
          </cell>
          <cell r="BF124">
            <v>0</v>
          </cell>
          <cell r="BG124">
            <v>0</v>
          </cell>
          <cell r="BH124">
            <v>0</v>
          </cell>
          <cell r="BI124">
            <v>0</v>
          </cell>
          <cell r="BJ124">
            <v>0</v>
          </cell>
          <cell r="BK124">
            <v>0</v>
          </cell>
          <cell r="BL124">
            <v>0</v>
          </cell>
          <cell r="BM124">
            <v>0</v>
          </cell>
          <cell r="BN124">
            <v>0</v>
          </cell>
          <cell r="BO124">
            <v>0</v>
          </cell>
          <cell r="BP124">
            <v>0</v>
          </cell>
          <cell r="BQ124">
            <v>0</v>
          </cell>
          <cell r="BR124">
            <v>0</v>
          </cell>
          <cell r="BS124">
            <v>0</v>
          </cell>
          <cell r="BT124">
            <v>0</v>
          </cell>
          <cell r="BU124">
            <v>0</v>
          </cell>
          <cell r="BV124">
            <v>0</v>
          </cell>
          <cell r="BW124">
            <v>0</v>
          </cell>
          <cell r="BX124">
            <v>0</v>
          </cell>
          <cell r="BY124">
            <v>0</v>
          </cell>
          <cell r="BZ124">
            <v>0</v>
          </cell>
          <cell r="CA124">
            <v>0</v>
          </cell>
          <cell r="CB124">
            <v>0</v>
          </cell>
          <cell r="CC124">
            <v>0</v>
          </cell>
          <cell r="CD124">
            <v>0</v>
          </cell>
          <cell r="CE124">
            <v>0</v>
          </cell>
          <cell r="CF124">
            <v>0</v>
          </cell>
          <cell r="CG124">
            <v>0</v>
          </cell>
          <cell r="CH124">
            <v>0</v>
          </cell>
          <cell r="CI124">
            <v>0</v>
          </cell>
          <cell r="CJ124">
            <v>0</v>
          </cell>
          <cell r="CK124">
            <v>0</v>
          </cell>
          <cell r="CL124">
            <v>0</v>
          </cell>
          <cell r="CM124">
            <v>0</v>
          </cell>
          <cell r="CN124">
            <v>0</v>
          </cell>
          <cell r="CO124">
            <v>0</v>
          </cell>
          <cell r="CP124">
            <v>0</v>
          </cell>
          <cell r="CQ124">
            <v>108</v>
          </cell>
          <cell r="CR124">
            <v>0</v>
          </cell>
          <cell r="CS124">
            <v>0</v>
          </cell>
          <cell r="CT124">
            <v>0</v>
          </cell>
          <cell r="CU124">
            <v>0</v>
          </cell>
          <cell r="CV124">
            <v>0</v>
          </cell>
          <cell r="CW124">
            <v>0</v>
          </cell>
          <cell r="CX124">
            <v>0</v>
          </cell>
          <cell r="CY124">
            <v>0</v>
          </cell>
          <cell r="CZ124">
            <v>0</v>
          </cell>
          <cell r="DA124">
            <v>0</v>
          </cell>
          <cell r="DB124">
            <v>0</v>
          </cell>
          <cell r="DC124">
            <v>0</v>
          </cell>
          <cell r="DD124">
            <v>0</v>
          </cell>
          <cell r="DE124">
            <v>0</v>
          </cell>
          <cell r="DF124">
            <v>0</v>
          </cell>
          <cell r="DG124">
            <v>0</v>
          </cell>
          <cell r="DH124">
            <v>0</v>
          </cell>
          <cell r="DI124">
            <v>0</v>
          </cell>
          <cell r="DJ124">
            <v>0</v>
          </cell>
          <cell r="DK124">
            <v>0</v>
          </cell>
          <cell r="DL124">
            <v>0</v>
          </cell>
          <cell r="DM124">
            <v>0</v>
          </cell>
          <cell r="DN124">
            <v>0</v>
          </cell>
          <cell r="DO124">
            <v>0</v>
          </cell>
          <cell r="DP124">
            <v>0</v>
          </cell>
          <cell r="DQ124">
            <v>0</v>
          </cell>
          <cell r="DR124">
            <v>0</v>
          </cell>
          <cell r="DS124">
            <v>0</v>
          </cell>
          <cell r="DT124">
            <v>0</v>
          </cell>
          <cell r="DU124">
            <v>0</v>
          </cell>
          <cell r="DV124">
            <v>0</v>
          </cell>
          <cell r="DW124">
            <v>0</v>
          </cell>
          <cell r="DX124">
            <v>0</v>
          </cell>
          <cell r="DY124">
            <v>0</v>
          </cell>
          <cell r="DZ124">
            <v>0</v>
          </cell>
          <cell r="EA124">
            <v>0</v>
          </cell>
          <cell r="EB124">
            <v>0</v>
          </cell>
          <cell r="EC124">
            <v>0</v>
          </cell>
          <cell r="ED124">
            <v>0</v>
          </cell>
          <cell r="EE124">
            <v>0</v>
          </cell>
          <cell r="EF124">
            <v>0</v>
          </cell>
          <cell r="EG124">
            <v>0</v>
          </cell>
          <cell r="EH124">
            <v>0</v>
          </cell>
          <cell r="EI124">
            <v>0</v>
          </cell>
          <cell r="EJ124">
            <v>0</v>
          </cell>
          <cell r="EL124">
            <v>108</v>
          </cell>
          <cell r="EM124">
            <v>0</v>
          </cell>
          <cell r="EN124">
            <v>0</v>
          </cell>
          <cell r="EO124">
            <v>0</v>
          </cell>
          <cell r="EP124">
            <v>0</v>
          </cell>
          <cell r="EQ124">
            <v>0</v>
          </cell>
          <cell r="ER124">
            <v>0</v>
          </cell>
        </row>
        <row r="125">
          <cell r="AW125">
            <v>109</v>
          </cell>
          <cell r="AX125">
            <v>0</v>
          </cell>
          <cell r="AY125">
            <v>0</v>
          </cell>
          <cell r="AZ125">
            <v>0</v>
          </cell>
          <cell r="BA125">
            <v>0</v>
          </cell>
          <cell r="BB125">
            <v>0</v>
          </cell>
          <cell r="BC125">
            <v>0</v>
          </cell>
          <cell r="BD125">
            <v>0</v>
          </cell>
          <cell r="BE125">
            <v>0</v>
          </cell>
          <cell r="BF125">
            <v>0</v>
          </cell>
          <cell r="BG125">
            <v>0</v>
          </cell>
          <cell r="BH125">
            <v>0</v>
          </cell>
          <cell r="BI125">
            <v>0</v>
          </cell>
          <cell r="BJ125">
            <v>0</v>
          </cell>
          <cell r="BK125">
            <v>0</v>
          </cell>
          <cell r="BL125">
            <v>0</v>
          </cell>
          <cell r="BM125">
            <v>0</v>
          </cell>
          <cell r="BN125">
            <v>0</v>
          </cell>
          <cell r="BO125">
            <v>0</v>
          </cell>
          <cell r="BP125">
            <v>0</v>
          </cell>
          <cell r="BQ125">
            <v>0</v>
          </cell>
          <cell r="BR125">
            <v>0</v>
          </cell>
          <cell r="BS125">
            <v>0</v>
          </cell>
          <cell r="BT125">
            <v>0</v>
          </cell>
          <cell r="BU125">
            <v>0</v>
          </cell>
          <cell r="BV125">
            <v>0</v>
          </cell>
          <cell r="BW125">
            <v>0</v>
          </cell>
          <cell r="BX125">
            <v>0</v>
          </cell>
          <cell r="BY125">
            <v>0</v>
          </cell>
          <cell r="BZ125">
            <v>0</v>
          </cell>
          <cell r="CA125">
            <v>0</v>
          </cell>
          <cell r="CB125">
            <v>0</v>
          </cell>
          <cell r="CC125">
            <v>0</v>
          </cell>
          <cell r="CD125">
            <v>0</v>
          </cell>
          <cell r="CE125">
            <v>0</v>
          </cell>
          <cell r="CF125">
            <v>0</v>
          </cell>
          <cell r="CG125">
            <v>0</v>
          </cell>
          <cell r="CH125">
            <v>0</v>
          </cell>
          <cell r="CI125">
            <v>0</v>
          </cell>
          <cell r="CJ125">
            <v>0</v>
          </cell>
          <cell r="CK125">
            <v>0</v>
          </cell>
          <cell r="CL125">
            <v>0</v>
          </cell>
          <cell r="CM125">
            <v>0</v>
          </cell>
          <cell r="CN125">
            <v>0</v>
          </cell>
          <cell r="CO125">
            <v>0</v>
          </cell>
          <cell r="CP125">
            <v>0</v>
          </cell>
          <cell r="CQ125">
            <v>109</v>
          </cell>
          <cell r="CR125">
            <v>0</v>
          </cell>
          <cell r="CS125">
            <v>0</v>
          </cell>
          <cell r="CT125">
            <v>0</v>
          </cell>
          <cell r="CU125">
            <v>0</v>
          </cell>
          <cell r="CV125">
            <v>0</v>
          </cell>
          <cell r="CW125">
            <v>0</v>
          </cell>
          <cell r="CX125">
            <v>0</v>
          </cell>
          <cell r="CY125">
            <v>0</v>
          </cell>
          <cell r="CZ125">
            <v>0</v>
          </cell>
          <cell r="DA125">
            <v>0</v>
          </cell>
          <cell r="DB125">
            <v>0</v>
          </cell>
          <cell r="DC125">
            <v>0</v>
          </cell>
          <cell r="DD125">
            <v>0</v>
          </cell>
          <cell r="DE125">
            <v>0</v>
          </cell>
          <cell r="DF125">
            <v>0</v>
          </cell>
          <cell r="DG125">
            <v>0</v>
          </cell>
          <cell r="DH125">
            <v>0</v>
          </cell>
          <cell r="DI125">
            <v>0</v>
          </cell>
          <cell r="DJ125">
            <v>0</v>
          </cell>
          <cell r="DK125">
            <v>0</v>
          </cell>
          <cell r="DL125">
            <v>0</v>
          </cell>
          <cell r="DM125">
            <v>0</v>
          </cell>
          <cell r="DN125">
            <v>0</v>
          </cell>
          <cell r="DO125">
            <v>0</v>
          </cell>
          <cell r="DP125">
            <v>0</v>
          </cell>
          <cell r="DQ125">
            <v>0</v>
          </cell>
          <cell r="DR125">
            <v>0</v>
          </cell>
          <cell r="DS125">
            <v>0</v>
          </cell>
          <cell r="DT125">
            <v>0</v>
          </cell>
          <cell r="DU125">
            <v>0</v>
          </cell>
          <cell r="DV125">
            <v>0</v>
          </cell>
          <cell r="DW125">
            <v>0</v>
          </cell>
          <cell r="DX125">
            <v>0</v>
          </cell>
          <cell r="DY125">
            <v>0</v>
          </cell>
          <cell r="DZ125">
            <v>0</v>
          </cell>
          <cell r="EA125">
            <v>0</v>
          </cell>
          <cell r="EB125">
            <v>0</v>
          </cell>
          <cell r="EC125">
            <v>0</v>
          </cell>
          <cell r="ED125">
            <v>0</v>
          </cell>
          <cell r="EE125">
            <v>0</v>
          </cell>
          <cell r="EF125">
            <v>0</v>
          </cell>
          <cell r="EG125">
            <v>0</v>
          </cell>
          <cell r="EH125">
            <v>0</v>
          </cell>
          <cell r="EI125">
            <v>0</v>
          </cell>
          <cell r="EJ125">
            <v>0</v>
          </cell>
          <cell r="EL125">
            <v>109</v>
          </cell>
          <cell r="EM125">
            <v>0</v>
          </cell>
          <cell r="EN125">
            <v>0</v>
          </cell>
          <cell r="EO125">
            <v>0</v>
          </cell>
          <cell r="EP125">
            <v>0</v>
          </cell>
          <cell r="EQ125">
            <v>0</v>
          </cell>
          <cell r="ER125">
            <v>0</v>
          </cell>
        </row>
        <row r="126">
          <cell r="AW126">
            <v>110</v>
          </cell>
          <cell r="AX126">
            <v>0</v>
          </cell>
          <cell r="AY126">
            <v>0</v>
          </cell>
          <cell r="AZ126">
            <v>0</v>
          </cell>
          <cell r="BA126">
            <v>0</v>
          </cell>
          <cell r="BB126">
            <v>0</v>
          </cell>
          <cell r="BC126">
            <v>0</v>
          </cell>
          <cell r="BD126">
            <v>0</v>
          </cell>
          <cell r="BE126">
            <v>0</v>
          </cell>
          <cell r="BF126">
            <v>0</v>
          </cell>
          <cell r="BG126">
            <v>0</v>
          </cell>
          <cell r="BH126">
            <v>0</v>
          </cell>
          <cell r="BI126">
            <v>0</v>
          </cell>
          <cell r="BJ126">
            <v>100</v>
          </cell>
          <cell r="BK126">
            <v>0</v>
          </cell>
          <cell r="BL126">
            <v>0</v>
          </cell>
          <cell r="BM126">
            <v>0</v>
          </cell>
          <cell r="BN126">
            <v>0</v>
          </cell>
          <cell r="BO126">
            <v>0</v>
          </cell>
          <cell r="BP126">
            <v>0</v>
          </cell>
          <cell r="BQ126">
            <v>0</v>
          </cell>
          <cell r="BR126">
            <v>0</v>
          </cell>
          <cell r="BS126">
            <v>0</v>
          </cell>
          <cell r="BT126">
            <v>0</v>
          </cell>
          <cell r="BU126">
            <v>0</v>
          </cell>
          <cell r="BV126">
            <v>0</v>
          </cell>
          <cell r="BW126">
            <v>0</v>
          </cell>
          <cell r="BX126">
            <v>0</v>
          </cell>
          <cell r="BY126">
            <v>0</v>
          </cell>
          <cell r="BZ126">
            <v>0</v>
          </cell>
          <cell r="CA126">
            <v>100</v>
          </cell>
          <cell r="CB126">
            <v>0</v>
          </cell>
          <cell r="CC126">
            <v>0</v>
          </cell>
          <cell r="CD126">
            <v>0</v>
          </cell>
          <cell r="CE126">
            <v>0</v>
          </cell>
          <cell r="CF126">
            <v>0</v>
          </cell>
          <cell r="CG126">
            <v>0</v>
          </cell>
          <cell r="CH126">
            <v>0</v>
          </cell>
          <cell r="CI126">
            <v>0</v>
          </cell>
          <cell r="CJ126">
            <v>0</v>
          </cell>
          <cell r="CK126">
            <v>0</v>
          </cell>
          <cell r="CL126">
            <v>0</v>
          </cell>
          <cell r="CM126">
            <v>0</v>
          </cell>
          <cell r="CN126">
            <v>0</v>
          </cell>
          <cell r="CO126">
            <v>0</v>
          </cell>
          <cell r="CP126">
            <v>0</v>
          </cell>
          <cell r="CQ126">
            <v>110</v>
          </cell>
          <cell r="CR126">
            <v>0</v>
          </cell>
          <cell r="CS126">
            <v>0</v>
          </cell>
          <cell r="CT126">
            <v>0</v>
          </cell>
          <cell r="CU126">
            <v>0</v>
          </cell>
          <cell r="CV126">
            <v>0</v>
          </cell>
          <cell r="CW126">
            <v>0</v>
          </cell>
          <cell r="CX126">
            <v>0</v>
          </cell>
          <cell r="CY126">
            <v>0</v>
          </cell>
          <cell r="CZ126">
            <v>0</v>
          </cell>
          <cell r="DA126">
            <v>0</v>
          </cell>
          <cell r="DB126">
            <v>0</v>
          </cell>
          <cell r="DC126">
            <v>0</v>
          </cell>
          <cell r="DD126">
            <v>97.7</v>
          </cell>
          <cell r="DE126">
            <v>0</v>
          </cell>
          <cell r="DF126">
            <v>0</v>
          </cell>
          <cell r="DG126">
            <v>0</v>
          </cell>
          <cell r="DH126">
            <v>0</v>
          </cell>
          <cell r="DI126">
            <v>0</v>
          </cell>
          <cell r="DJ126">
            <v>0</v>
          </cell>
          <cell r="DK126">
            <v>0</v>
          </cell>
          <cell r="DL126">
            <v>0</v>
          </cell>
          <cell r="DM126">
            <v>0</v>
          </cell>
          <cell r="DN126">
            <v>0</v>
          </cell>
          <cell r="DO126">
            <v>0</v>
          </cell>
          <cell r="DP126">
            <v>0</v>
          </cell>
          <cell r="DQ126">
            <v>0</v>
          </cell>
          <cell r="DR126">
            <v>0</v>
          </cell>
          <cell r="DS126">
            <v>0</v>
          </cell>
          <cell r="DT126">
            <v>0</v>
          </cell>
          <cell r="DU126">
            <v>100</v>
          </cell>
          <cell r="DV126">
            <v>0</v>
          </cell>
          <cell r="DW126">
            <v>0</v>
          </cell>
          <cell r="DX126">
            <v>0</v>
          </cell>
          <cell r="DY126">
            <v>0</v>
          </cell>
          <cell r="DZ126">
            <v>0</v>
          </cell>
          <cell r="EA126">
            <v>0</v>
          </cell>
          <cell r="EB126">
            <v>0</v>
          </cell>
          <cell r="EC126">
            <v>0</v>
          </cell>
          <cell r="ED126">
            <v>0</v>
          </cell>
          <cell r="EE126">
            <v>0</v>
          </cell>
          <cell r="EF126">
            <v>0</v>
          </cell>
          <cell r="EG126">
            <v>0</v>
          </cell>
          <cell r="EH126">
            <v>0</v>
          </cell>
          <cell r="EI126">
            <v>0</v>
          </cell>
          <cell r="EJ126">
            <v>0</v>
          </cell>
          <cell r="EL126">
            <v>110</v>
          </cell>
          <cell r="EM126">
            <v>0</v>
          </cell>
          <cell r="EN126">
            <v>0</v>
          </cell>
          <cell r="EO126">
            <v>9.4415135803847332E-8</v>
          </cell>
          <cell r="EP126">
            <v>7.1299896376649213E-5</v>
          </cell>
          <cell r="EQ126">
            <v>0</v>
          </cell>
          <cell r="ER126">
            <v>1.4280960416619586E-5</v>
          </cell>
        </row>
        <row r="127">
          <cell r="AX127">
            <v>1.4280958566814661E-5</v>
          </cell>
          <cell r="AY127">
            <v>1.4280958566814661E-5</v>
          </cell>
          <cell r="AZ127">
            <v>1.4280958566814661E-5</v>
          </cell>
          <cell r="BA127">
            <v>1.4280958566814661E-5</v>
          </cell>
          <cell r="BB127">
            <v>1.4280958566814661E-5</v>
          </cell>
          <cell r="BC127">
            <v>1.4280958566814661E-5</v>
          </cell>
          <cell r="BD127">
            <v>1.4280958566814661E-5</v>
          </cell>
          <cell r="BE127">
            <v>1.4280958566814661E-5</v>
          </cell>
          <cell r="BF127">
            <v>1.4280958566814661E-5</v>
          </cell>
          <cell r="BG127">
            <v>1.4280958566814661E-5</v>
          </cell>
          <cell r="BH127">
            <v>1.4280958566814661E-5</v>
          </cell>
          <cell r="BI127">
            <v>1.4280958566814661E-5</v>
          </cell>
          <cell r="BJ127">
            <v>1.4280958566814661E-5</v>
          </cell>
          <cell r="BK127">
            <v>1.4280958566814661E-5</v>
          </cell>
          <cell r="BL127">
            <v>1.4280958566814661E-5</v>
          </cell>
          <cell r="BM127">
            <v>1.4280958566814661E-5</v>
          </cell>
          <cell r="BN127">
            <v>1.4280958566814661E-5</v>
          </cell>
          <cell r="BO127">
            <v>1.4280958566814661E-5</v>
          </cell>
          <cell r="BP127">
            <v>1.4280958566814661E-5</v>
          </cell>
          <cell r="BQ127">
            <v>1.4280958566814661E-5</v>
          </cell>
          <cell r="BR127">
            <v>1.4280958566814661E-5</v>
          </cell>
          <cell r="BS127">
            <v>1.4280958566814661E-5</v>
          </cell>
          <cell r="BT127">
            <v>1.4280958566814661E-5</v>
          </cell>
          <cell r="BU127">
            <v>1.4280958566814661E-5</v>
          </cell>
          <cell r="BV127">
            <v>1.4280958566814661E-5</v>
          </cell>
          <cell r="BW127">
            <v>1.4280958566814661E-5</v>
          </cell>
          <cell r="BX127">
            <v>1.4280958566814661E-5</v>
          </cell>
          <cell r="BY127">
            <v>1.4280958566814661E-5</v>
          </cell>
          <cell r="BZ127">
            <v>1.4280958566814661E-5</v>
          </cell>
          <cell r="CA127">
            <v>1.4280958566814661E-5</v>
          </cell>
          <cell r="CB127">
            <v>1.4280958566814661E-5</v>
          </cell>
          <cell r="CC127">
            <v>1.4280958566814661E-5</v>
          </cell>
          <cell r="CD127">
            <v>1.4280958566814661E-5</v>
          </cell>
          <cell r="CE127">
            <v>1.4280958566814661E-5</v>
          </cell>
          <cell r="CF127">
            <v>1.4280958566814661E-5</v>
          </cell>
          <cell r="CG127">
            <v>1.4280958566814661E-5</v>
          </cell>
          <cell r="CH127">
            <v>1.4280958566814661E-5</v>
          </cell>
          <cell r="CI127">
            <v>1.4280958566814661E-5</v>
          </cell>
          <cell r="CJ127">
            <v>1.4280958566814661E-5</v>
          </cell>
          <cell r="CK127">
            <v>1.4280958566814661E-5</v>
          </cell>
          <cell r="CL127">
            <v>1.4280958566814661E-5</v>
          </cell>
          <cell r="CM127">
            <v>1.4280958566814661E-5</v>
          </cell>
          <cell r="CN127">
            <v>1.4280958566814661E-5</v>
          </cell>
          <cell r="CO127">
            <v>1.4280958566814661E-5</v>
          </cell>
          <cell r="CP127">
            <v>1.4280958566814661E-5</v>
          </cell>
          <cell r="CR127">
            <v>1.4280958566814661E-5</v>
          </cell>
          <cell r="CS127">
            <v>1.4280958566814661E-5</v>
          </cell>
          <cell r="CT127">
            <v>1.4280958566814661E-5</v>
          </cell>
          <cell r="CU127">
            <v>1.4280958566814661E-5</v>
          </cell>
          <cell r="CV127">
            <v>1.4280958566814661E-5</v>
          </cell>
          <cell r="CW127">
            <v>1.4280958566814661E-5</v>
          </cell>
          <cell r="CX127">
            <v>1.4280958566814661E-5</v>
          </cell>
          <cell r="CY127">
            <v>1.4280958566814661E-5</v>
          </cell>
          <cell r="CZ127">
            <v>1.4280958566814661E-5</v>
          </cell>
          <cell r="DA127">
            <v>1.4280958566814661E-5</v>
          </cell>
          <cell r="DB127">
            <v>1.4280958566814661E-5</v>
          </cell>
          <cell r="DC127">
            <v>1.4280958566814661E-5</v>
          </cell>
          <cell r="DD127">
            <v>1.4280958566814661E-5</v>
          </cell>
          <cell r="DE127">
            <v>1.4280958566814661E-5</v>
          </cell>
          <cell r="DF127">
            <v>1.4280958566814661E-5</v>
          </cell>
          <cell r="DG127">
            <v>1.4280958566814661E-5</v>
          </cell>
          <cell r="DH127">
            <v>1.4280958566814661E-5</v>
          </cell>
          <cell r="DI127">
            <v>1.4280958566814661E-5</v>
          </cell>
          <cell r="DJ127">
            <v>1.4280958566814661E-5</v>
          </cell>
          <cell r="DK127">
            <v>1.4280958566814661E-5</v>
          </cell>
          <cell r="DL127">
            <v>1.4280958566814661E-5</v>
          </cell>
          <cell r="DM127">
            <v>1.4280958566814661E-5</v>
          </cell>
          <cell r="DN127">
            <v>1.4280958566814661E-5</v>
          </cell>
          <cell r="DO127">
            <v>1.4280958566814661E-5</v>
          </cell>
          <cell r="DP127">
            <v>1.4280958566814661E-5</v>
          </cell>
          <cell r="DQ127">
            <v>1.4280958566814661E-5</v>
          </cell>
          <cell r="DR127">
            <v>1.4280958566814661E-5</v>
          </cell>
          <cell r="DS127">
            <v>1.4280958566814661E-5</v>
          </cell>
          <cell r="DT127">
            <v>1.4280958566814661E-5</v>
          </cell>
          <cell r="DU127">
            <v>1.4280958566814661E-5</v>
          </cell>
          <cell r="DV127">
            <v>1.4280958566814661E-5</v>
          </cell>
          <cell r="DW127">
            <v>1.4280958566814661E-5</v>
          </cell>
          <cell r="DX127">
            <v>1.4280958566814661E-5</v>
          </cell>
          <cell r="DY127">
            <v>1.4280958566814661E-5</v>
          </cell>
          <cell r="DZ127">
            <v>1.4280958566814661E-5</v>
          </cell>
          <cell r="EA127">
            <v>1.4280958566814661E-5</v>
          </cell>
          <cell r="EB127">
            <v>1.4280958566814661E-5</v>
          </cell>
          <cell r="EC127">
            <v>1.4280958566814661E-5</v>
          </cell>
          <cell r="ED127">
            <v>1.4280958566814661E-5</v>
          </cell>
          <cell r="EE127">
            <v>1.4280958566814661E-5</v>
          </cell>
          <cell r="EF127">
            <v>1.4280958566814661E-5</v>
          </cell>
          <cell r="EG127">
            <v>1.4280958566814661E-5</v>
          </cell>
          <cell r="EH127">
            <v>1.4280958566814661E-5</v>
          </cell>
          <cell r="EI127">
            <v>1.4280958566814661E-5</v>
          </cell>
          <cell r="EJ127">
            <v>1.4280958566814661E-5</v>
          </cell>
        </row>
        <row r="128">
          <cell r="AX128">
            <v>1.4280958566814661E-5</v>
          </cell>
          <cell r="AY128">
            <v>1.4280958566814661E-5</v>
          </cell>
          <cell r="AZ128">
            <v>1.4280958566814661E-5</v>
          </cell>
          <cell r="BA128">
            <v>1.4280958566814661E-5</v>
          </cell>
          <cell r="BB128">
            <v>1.4280958566814661E-5</v>
          </cell>
          <cell r="BC128">
            <v>1.4280958566814661E-5</v>
          </cell>
          <cell r="BD128">
            <v>1.4280958566814661E-5</v>
          </cell>
          <cell r="BE128">
            <v>1.4280958566814661E-5</v>
          </cell>
          <cell r="BF128">
            <v>1.4280958566814661E-5</v>
          </cell>
          <cell r="BG128">
            <v>1.4280958566814661E-5</v>
          </cell>
          <cell r="BH128">
            <v>1.4280958566814661E-5</v>
          </cell>
          <cell r="BI128">
            <v>1.4280958566814661E-5</v>
          </cell>
          <cell r="BJ128">
            <v>1.4280958566814661E-5</v>
          </cell>
          <cell r="BK128">
            <v>1.4280958566814661E-5</v>
          </cell>
          <cell r="BL128">
            <v>1.4280958566814661E-5</v>
          </cell>
          <cell r="BM128">
            <v>1.4280958566814661E-5</v>
          </cell>
          <cell r="BN128">
            <v>1.4280958566814661E-5</v>
          </cell>
          <cell r="BO128">
            <v>1.4280958566814661E-5</v>
          </cell>
          <cell r="BP128">
            <v>1.4280958566814661E-5</v>
          </cell>
          <cell r="BQ128">
            <v>1.4280958566814661E-5</v>
          </cell>
          <cell r="BR128">
            <v>1.4280958566814661E-5</v>
          </cell>
          <cell r="BS128">
            <v>1.4280958566814661E-5</v>
          </cell>
          <cell r="BT128">
            <v>1.4280958566814661E-5</v>
          </cell>
          <cell r="BU128">
            <v>1.4280958566814661E-5</v>
          </cell>
          <cell r="BV128">
            <v>1.4280958566814661E-5</v>
          </cell>
          <cell r="BW128">
            <v>1.4280958566814661E-5</v>
          </cell>
          <cell r="BX128">
            <v>1.4280958566814661E-5</v>
          </cell>
          <cell r="BY128">
            <v>1.4280958566814661E-5</v>
          </cell>
          <cell r="BZ128">
            <v>1.4280958566814661E-5</v>
          </cell>
          <cell r="CA128">
            <v>1.4280958566814661E-5</v>
          </cell>
          <cell r="CB128">
            <v>1.4280958566814661E-5</v>
          </cell>
          <cell r="CC128">
            <v>1.4280958566814661E-5</v>
          </cell>
          <cell r="CD128">
            <v>1.4280958566814661E-5</v>
          </cell>
          <cell r="CE128">
            <v>1.4280958566814661E-5</v>
          </cell>
          <cell r="CF128">
            <v>1.4280958566814661E-5</v>
          </cell>
          <cell r="CG128">
            <v>1.4280958566814661E-5</v>
          </cell>
          <cell r="CH128">
            <v>1.4280958566814661E-5</v>
          </cell>
          <cell r="CI128">
            <v>1.4280958566814661E-5</v>
          </cell>
          <cell r="CJ128">
            <v>1.4280958566814661E-5</v>
          </cell>
          <cell r="CK128">
            <v>1.4280958566814661E-5</v>
          </cell>
          <cell r="CL128">
            <v>1.4280958566814661E-5</v>
          </cell>
          <cell r="CM128">
            <v>1.4280958566814661E-5</v>
          </cell>
          <cell r="CN128">
            <v>1.4280958566814661E-5</v>
          </cell>
          <cell r="CO128">
            <v>1.4280958566814661E-5</v>
          </cell>
          <cell r="CP128">
            <v>1.4280958566814661E-5</v>
          </cell>
          <cell r="CR128">
            <v>1.4280958566814661E-5</v>
          </cell>
          <cell r="CS128">
            <v>1.4280958566814661E-5</v>
          </cell>
          <cell r="CT128">
            <v>1.4280958566814661E-5</v>
          </cell>
          <cell r="CU128">
            <v>1.4280958566814661E-5</v>
          </cell>
          <cell r="CV128">
            <v>1.4280958566814661E-5</v>
          </cell>
          <cell r="CW128">
            <v>1.4280958566814661E-5</v>
          </cell>
          <cell r="CX128">
            <v>1.4280958566814661E-5</v>
          </cell>
          <cell r="CY128">
            <v>1.4280958566814661E-5</v>
          </cell>
          <cell r="CZ128">
            <v>1.4280958566814661E-5</v>
          </cell>
          <cell r="DA128">
            <v>1.4280958566814661E-5</v>
          </cell>
          <cell r="DB128">
            <v>1.4280958566814661E-5</v>
          </cell>
          <cell r="DC128">
            <v>1.4280958566814661E-5</v>
          </cell>
          <cell r="DD128">
            <v>1.4280958566814661E-5</v>
          </cell>
          <cell r="DE128">
            <v>1.4280958566814661E-5</v>
          </cell>
          <cell r="DF128">
            <v>1.4280958566814661E-5</v>
          </cell>
          <cell r="DG128">
            <v>1.4280958566814661E-5</v>
          </cell>
          <cell r="DH128">
            <v>1.4280958566814661E-5</v>
          </cell>
          <cell r="DI128">
            <v>1.4280958566814661E-5</v>
          </cell>
          <cell r="DJ128">
            <v>1.4280958566814661E-5</v>
          </cell>
          <cell r="DK128">
            <v>1.4280958566814661E-5</v>
          </cell>
          <cell r="DL128">
            <v>1.4280958566814661E-5</v>
          </cell>
          <cell r="DM128">
            <v>1.4280958566814661E-5</v>
          </cell>
          <cell r="DN128">
            <v>1.4280958566814661E-5</v>
          </cell>
          <cell r="DO128">
            <v>1.4280958566814661E-5</v>
          </cell>
          <cell r="DP128">
            <v>1.4280958566814661E-5</v>
          </cell>
          <cell r="DQ128">
            <v>1.4280958566814661E-5</v>
          </cell>
          <cell r="DR128">
            <v>1.4280958566814661E-5</v>
          </cell>
          <cell r="DS128">
            <v>1.4280958566814661E-5</v>
          </cell>
          <cell r="DT128">
            <v>1.4280958566814661E-5</v>
          </cell>
          <cell r="DU128">
            <v>1.4280958566814661E-5</v>
          </cell>
          <cell r="DV128">
            <v>1.4280958566814661E-5</v>
          </cell>
          <cell r="DW128">
            <v>1.4280958566814661E-5</v>
          </cell>
          <cell r="DX128">
            <v>1.4280958566814661E-5</v>
          </cell>
          <cell r="DY128">
            <v>1.4280958566814661E-5</v>
          </cell>
          <cell r="DZ128">
            <v>1.4280958566814661E-5</v>
          </cell>
          <cell r="EA128">
            <v>1.4280958566814661E-5</v>
          </cell>
          <cell r="EB128">
            <v>1.4280958566814661E-5</v>
          </cell>
          <cell r="EC128">
            <v>1.4280958566814661E-5</v>
          </cell>
          <cell r="ED128">
            <v>1.4280958566814661E-5</v>
          </cell>
          <cell r="EE128">
            <v>1.4280958566814661E-5</v>
          </cell>
          <cell r="EF128">
            <v>1.4280958566814661E-5</v>
          </cell>
          <cell r="EG128">
            <v>1.4280958566814661E-5</v>
          </cell>
          <cell r="EH128">
            <v>1.4280958566814661E-5</v>
          </cell>
          <cell r="EI128">
            <v>1.4280958566814661E-5</v>
          </cell>
          <cell r="EJ128">
            <v>1.4280958566814661E-5</v>
          </cell>
        </row>
        <row r="129">
          <cell r="AW129">
            <v>111</v>
          </cell>
          <cell r="AX129">
            <v>100</v>
          </cell>
          <cell r="AY129">
            <v>75</v>
          </cell>
          <cell r="AZ129">
            <v>0</v>
          </cell>
          <cell r="BA129">
            <v>50</v>
          </cell>
          <cell r="BB129">
            <v>25</v>
          </cell>
          <cell r="BC129">
            <v>100</v>
          </cell>
          <cell r="BD129">
            <v>66.600000000000009</v>
          </cell>
          <cell r="BE129">
            <v>0</v>
          </cell>
          <cell r="BF129">
            <v>33.300000000000004</v>
          </cell>
          <cell r="BG129">
            <v>16.600000000000001</v>
          </cell>
          <cell r="BH129">
            <v>50</v>
          </cell>
          <cell r="BI129">
            <v>83.3</v>
          </cell>
          <cell r="BJ129">
            <v>0</v>
          </cell>
          <cell r="BK129">
            <v>33.300000000000004</v>
          </cell>
          <cell r="BL129">
            <v>11.1</v>
          </cell>
          <cell r="BM129">
            <v>22.2</v>
          </cell>
          <cell r="BN129">
            <v>77.7</v>
          </cell>
          <cell r="BO129">
            <v>44.4</v>
          </cell>
          <cell r="BP129">
            <v>55.500000000000007</v>
          </cell>
          <cell r="BQ129">
            <v>66.600000000000009</v>
          </cell>
          <cell r="BR129">
            <v>100</v>
          </cell>
          <cell r="BS129">
            <v>88.8</v>
          </cell>
          <cell r="BT129">
            <v>50</v>
          </cell>
          <cell r="BU129">
            <v>12.5</v>
          </cell>
          <cell r="BV129">
            <v>75</v>
          </cell>
          <cell r="BW129">
            <v>37.5</v>
          </cell>
          <cell r="BX129">
            <v>25</v>
          </cell>
          <cell r="BY129">
            <v>62.5</v>
          </cell>
          <cell r="BZ129">
            <v>100</v>
          </cell>
          <cell r="CA129">
            <v>87.5</v>
          </cell>
          <cell r="CB129">
            <v>0</v>
          </cell>
          <cell r="CC129">
            <v>92.300000000000011</v>
          </cell>
          <cell r="CD129">
            <v>84.6</v>
          </cell>
          <cell r="CE129">
            <v>76.900000000000006</v>
          </cell>
          <cell r="CF129">
            <v>15.299999999999999</v>
          </cell>
          <cell r="CG129">
            <v>100</v>
          </cell>
          <cell r="CH129">
            <v>69.199999999999989</v>
          </cell>
          <cell r="CI129">
            <v>46.1</v>
          </cell>
          <cell r="CJ129">
            <v>23</v>
          </cell>
          <cell r="CK129">
            <v>38.4</v>
          </cell>
          <cell r="CL129">
            <v>30.7</v>
          </cell>
          <cell r="CM129">
            <v>61.5</v>
          </cell>
          <cell r="CN129">
            <v>0</v>
          </cell>
          <cell r="CO129">
            <v>53.800000000000004</v>
          </cell>
          <cell r="CP129">
            <v>7.6</v>
          </cell>
          <cell r="CQ129">
            <v>111</v>
          </cell>
          <cell r="CR129">
            <v>97.7</v>
          </cell>
          <cell r="CS129">
            <v>95.399999999999991</v>
          </cell>
          <cell r="CT129">
            <v>50</v>
          </cell>
          <cell r="CU129">
            <v>61.3</v>
          </cell>
          <cell r="CV129">
            <v>54.500000000000007</v>
          </cell>
          <cell r="CW129">
            <v>93.100000000000009</v>
          </cell>
          <cell r="CX129">
            <v>65.900000000000006</v>
          </cell>
          <cell r="CY129">
            <v>36.299999999999997</v>
          </cell>
          <cell r="CZ129">
            <v>52.2</v>
          </cell>
          <cell r="DA129">
            <v>43.1</v>
          </cell>
          <cell r="DB129">
            <v>59</v>
          </cell>
          <cell r="DC129">
            <v>86.3</v>
          </cell>
          <cell r="DD129">
            <v>11.3</v>
          </cell>
          <cell r="DE129">
            <v>45.4</v>
          </cell>
          <cell r="DF129">
            <v>18.099999999999998</v>
          </cell>
          <cell r="DG129">
            <v>31.8</v>
          </cell>
          <cell r="DH129">
            <v>79.5</v>
          </cell>
          <cell r="DI129">
            <v>68.100000000000009</v>
          </cell>
          <cell r="DJ129">
            <v>72.7</v>
          </cell>
          <cell r="DK129">
            <v>77.2</v>
          </cell>
          <cell r="DL129">
            <v>90.9</v>
          </cell>
          <cell r="DM129">
            <v>81.8</v>
          </cell>
          <cell r="DN129">
            <v>70.399999999999991</v>
          </cell>
          <cell r="DO129">
            <v>47.699999999999996</v>
          </cell>
          <cell r="DP129">
            <v>84</v>
          </cell>
          <cell r="DQ129">
            <v>63.6</v>
          </cell>
          <cell r="DR129">
            <v>56.8</v>
          </cell>
          <cell r="DS129">
            <v>75</v>
          </cell>
          <cell r="DT129">
            <v>100</v>
          </cell>
          <cell r="DU129">
            <v>88.6</v>
          </cell>
          <cell r="DV129">
            <v>4.5</v>
          </cell>
          <cell r="DW129">
            <v>38.6</v>
          </cell>
          <cell r="DX129">
            <v>34</v>
          </cell>
          <cell r="DY129">
            <v>29.5</v>
          </cell>
          <cell r="DZ129">
            <v>6.8000000000000007</v>
          </cell>
          <cell r="EA129">
            <v>40.9</v>
          </cell>
          <cell r="EB129">
            <v>27.200000000000003</v>
          </cell>
          <cell r="EC129">
            <v>20.399999999999999</v>
          </cell>
          <cell r="ED129">
            <v>9</v>
          </cell>
          <cell r="EE129">
            <v>15.9</v>
          </cell>
          <cell r="EF129">
            <v>13.600000000000001</v>
          </cell>
          <cell r="EG129">
            <v>25</v>
          </cell>
          <cell r="EH129">
            <v>0</v>
          </cell>
          <cell r="EI129">
            <v>22.7</v>
          </cell>
          <cell r="EJ129">
            <v>2.1999999999999997</v>
          </cell>
          <cell r="EL129">
            <v>111</v>
          </cell>
          <cell r="EM129">
            <v>0.90054318223647978</v>
          </cell>
          <cell r="EN129">
            <v>0.74289343078065229</v>
          </cell>
          <cell r="EO129">
            <v>0.71088000938318785</v>
          </cell>
          <cell r="EP129">
            <v>0.80952921016574564</v>
          </cell>
          <cell r="EQ129">
            <v>0.37300893297134236</v>
          </cell>
          <cell r="ER129">
            <v>0.65154795496820772</v>
          </cell>
        </row>
        <row r="130">
          <cell r="AW130">
            <v>112</v>
          </cell>
          <cell r="AX130">
            <v>100</v>
          </cell>
          <cell r="AY130">
            <v>75</v>
          </cell>
          <cell r="AZ130">
            <v>0</v>
          </cell>
          <cell r="BA130">
            <v>50</v>
          </cell>
          <cell r="BB130">
            <v>25</v>
          </cell>
          <cell r="BC130">
            <v>100</v>
          </cell>
          <cell r="BD130">
            <v>16.600000000000001</v>
          </cell>
          <cell r="BE130">
            <v>66.600000000000009</v>
          </cell>
          <cell r="BF130">
            <v>33.300000000000004</v>
          </cell>
          <cell r="BG130">
            <v>0</v>
          </cell>
          <cell r="BH130">
            <v>83.3</v>
          </cell>
          <cell r="BI130">
            <v>50</v>
          </cell>
          <cell r="BJ130">
            <v>88.8</v>
          </cell>
          <cell r="BK130">
            <v>77.7</v>
          </cell>
          <cell r="BL130">
            <v>66.600000000000009</v>
          </cell>
          <cell r="BM130">
            <v>22.2</v>
          </cell>
          <cell r="BN130">
            <v>11.1</v>
          </cell>
          <cell r="BO130">
            <v>100</v>
          </cell>
          <cell r="BP130">
            <v>44.4</v>
          </cell>
          <cell r="BQ130">
            <v>33.300000000000004</v>
          </cell>
          <cell r="BR130">
            <v>55.500000000000007</v>
          </cell>
          <cell r="BS130">
            <v>0</v>
          </cell>
          <cell r="BT130">
            <v>62.5</v>
          </cell>
          <cell r="BU130">
            <v>50</v>
          </cell>
          <cell r="BV130">
            <v>37.5</v>
          </cell>
          <cell r="BW130">
            <v>87.5</v>
          </cell>
          <cell r="BX130">
            <v>0</v>
          </cell>
          <cell r="BY130">
            <v>25</v>
          </cell>
          <cell r="BZ130">
            <v>100</v>
          </cell>
          <cell r="CA130">
            <v>75</v>
          </cell>
          <cell r="CB130">
            <v>12.5</v>
          </cell>
          <cell r="CC130">
            <v>61.5</v>
          </cell>
          <cell r="CD130">
            <v>76.900000000000006</v>
          </cell>
          <cell r="CE130">
            <v>100</v>
          </cell>
          <cell r="CF130">
            <v>38.4</v>
          </cell>
          <cell r="CG130">
            <v>92.300000000000011</v>
          </cell>
          <cell r="CH130">
            <v>23</v>
          </cell>
          <cell r="CI130">
            <v>69.199999999999989</v>
          </cell>
          <cell r="CJ130">
            <v>30.7</v>
          </cell>
          <cell r="CK130">
            <v>15.299999999999999</v>
          </cell>
          <cell r="CL130">
            <v>53.800000000000004</v>
          </cell>
          <cell r="CM130">
            <v>7.6</v>
          </cell>
          <cell r="CN130">
            <v>46.1</v>
          </cell>
          <cell r="CO130">
            <v>84.6</v>
          </cell>
          <cell r="CP130">
            <v>0</v>
          </cell>
          <cell r="CQ130">
            <v>112</v>
          </cell>
          <cell r="CR130">
            <v>93.100000000000009</v>
          </cell>
          <cell r="CS130">
            <v>86.3</v>
          </cell>
          <cell r="CT130">
            <v>63.6</v>
          </cell>
          <cell r="CU130">
            <v>81.8</v>
          </cell>
          <cell r="CV130">
            <v>79.5</v>
          </cell>
          <cell r="CW130">
            <v>90.9</v>
          </cell>
          <cell r="CX130">
            <v>36.299999999999997</v>
          </cell>
          <cell r="CY130">
            <v>54.500000000000007</v>
          </cell>
          <cell r="CZ130">
            <v>45.4</v>
          </cell>
          <cell r="DA130">
            <v>27.200000000000003</v>
          </cell>
          <cell r="DB130">
            <v>70.399999999999991</v>
          </cell>
          <cell r="DC130">
            <v>47.699999999999996</v>
          </cell>
          <cell r="DD130">
            <v>59</v>
          </cell>
          <cell r="DE130">
            <v>56.8</v>
          </cell>
          <cell r="DF130">
            <v>50</v>
          </cell>
          <cell r="DG130">
            <v>22.7</v>
          </cell>
          <cell r="DH130">
            <v>18.099999999999998</v>
          </cell>
          <cell r="DI130">
            <v>72.7</v>
          </cell>
          <cell r="DJ130">
            <v>29.5</v>
          </cell>
          <cell r="DK130">
            <v>25</v>
          </cell>
          <cell r="DL130">
            <v>34</v>
          </cell>
          <cell r="DM130">
            <v>6.8000000000000007</v>
          </cell>
          <cell r="DN130">
            <v>65.900000000000006</v>
          </cell>
          <cell r="DO130">
            <v>20.399999999999999</v>
          </cell>
          <cell r="DP130">
            <v>13.600000000000001</v>
          </cell>
          <cell r="DQ130">
            <v>75</v>
          </cell>
          <cell r="DR130">
            <v>2.1999999999999997</v>
          </cell>
          <cell r="DS130">
            <v>11.3</v>
          </cell>
          <cell r="DT130">
            <v>100</v>
          </cell>
          <cell r="DU130">
            <v>68.100000000000009</v>
          </cell>
          <cell r="DV130">
            <v>9</v>
          </cell>
          <cell r="DW130">
            <v>61.3</v>
          </cell>
          <cell r="DX130">
            <v>84</v>
          </cell>
          <cell r="DY130">
            <v>97.7</v>
          </cell>
          <cell r="DZ130">
            <v>40.9</v>
          </cell>
          <cell r="EA130">
            <v>95.399999999999991</v>
          </cell>
          <cell r="EB130">
            <v>31.8</v>
          </cell>
          <cell r="EC130">
            <v>77.2</v>
          </cell>
          <cell r="ED130">
            <v>38.6</v>
          </cell>
          <cell r="EE130">
            <v>15.9</v>
          </cell>
          <cell r="EF130">
            <v>52.2</v>
          </cell>
          <cell r="EG130">
            <v>4.5</v>
          </cell>
          <cell r="EH130">
            <v>43.1</v>
          </cell>
          <cell r="EI130">
            <v>88.6</v>
          </cell>
          <cell r="EJ130">
            <v>0</v>
          </cell>
          <cell r="EL130">
            <v>112</v>
          </cell>
          <cell r="EM130">
            <v>0.21204440054963691</v>
          </cell>
          <cell r="EN130">
            <v>0.11437630417097114</v>
          </cell>
          <cell r="EO130">
            <v>6.8869731999886011E-2</v>
          </cell>
          <cell r="EP130">
            <v>0.10682731144698561</v>
          </cell>
          <cell r="EQ130">
            <v>0.13587739926619546</v>
          </cell>
          <cell r="ER130">
            <v>0.12029517432652113</v>
          </cell>
        </row>
        <row r="131">
          <cell r="AW131">
            <v>113</v>
          </cell>
          <cell r="AX131">
            <v>100</v>
          </cell>
          <cell r="AY131">
            <v>75</v>
          </cell>
          <cell r="AZ131">
            <v>0</v>
          </cell>
          <cell r="BA131">
            <v>50</v>
          </cell>
          <cell r="BB131">
            <v>25</v>
          </cell>
          <cell r="BC131">
            <v>83.3</v>
          </cell>
          <cell r="BD131">
            <v>66.600000000000009</v>
          </cell>
          <cell r="BE131">
            <v>0</v>
          </cell>
          <cell r="BF131">
            <v>33.300000000000004</v>
          </cell>
          <cell r="BG131">
            <v>16.600000000000001</v>
          </cell>
          <cell r="BH131">
            <v>50</v>
          </cell>
          <cell r="BI131">
            <v>100</v>
          </cell>
          <cell r="BJ131">
            <v>0</v>
          </cell>
          <cell r="BK131">
            <v>33.300000000000004</v>
          </cell>
          <cell r="BL131">
            <v>11.1</v>
          </cell>
          <cell r="BM131">
            <v>22.2</v>
          </cell>
          <cell r="BN131">
            <v>77.7</v>
          </cell>
          <cell r="BO131">
            <v>44.4</v>
          </cell>
          <cell r="BP131">
            <v>55.500000000000007</v>
          </cell>
          <cell r="BQ131">
            <v>66.600000000000009</v>
          </cell>
          <cell r="BR131">
            <v>88.8</v>
          </cell>
          <cell r="BS131">
            <v>100</v>
          </cell>
          <cell r="BT131">
            <v>50</v>
          </cell>
          <cell r="BU131">
            <v>12.5</v>
          </cell>
          <cell r="BV131">
            <v>87.5</v>
          </cell>
          <cell r="BW131">
            <v>25</v>
          </cell>
          <cell r="BX131">
            <v>37.5</v>
          </cell>
          <cell r="BY131">
            <v>62.5</v>
          </cell>
          <cell r="BZ131">
            <v>100</v>
          </cell>
          <cell r="CA131">
            <v>75</v>
          </cell>
          <cell r="CB131">
            <v>0</v>
          </cell>
          <cell r="CC131">
            <v>84.6</v>
          </cell>
          <cell r="CD131">
            <v>38.4</v>
          </cell>
          <cell r="CE131">
            <v>7.6</v>
          </cell>
          <cell r="CF131">
            <v>61.5</v>
          </cell>
          <cell r="CG131">
            <v>30.7</v>
          </cell>
          <cell r="CH131">
            <v>92.300000000000011</v>
          </cell>
          <cell r="CI131">
            <v>46.1</v>
          </cell>
          <cell r="CJ131">
            <v>69.199999999999989</v>
          </cell>
          <cell r="CK131">
            <v>76.900000000000006</v>
          </cell>
          <cell r="CL131">
            <v>53.800000000000004</v>
          </cell>
          <cell r="CM131">
            <v>100</v>
          </cell>
          <cell r="CN131">
            <v>0</v>
          </cell>
          <cell r="CO131">
            <v>15.299999999999999</v>
          </cell>
          <cell r="CP131">
            <v>23</v>
          </cell>
          <cell r="CQ131">
            <v>113</v>
          </cell>
          <cell r="CR131">
            <v>90.9</v>
          </cell>
          <cell r="CS131">
            <v>84</v>
          </cell>
          <cell r="CT131">
            <v>40.9</v>
          </cell>
          <cell r="CU131">
            <v>54.500000000000007</v>
          </cell>
          <cell r="CV131">
            <v>45.4</v>
          </cell>
          <cell r="CW131">
            <v>77.2</v>
          </cell>
          <cell r="CX131">
            <v>70.399999999999991</v>
          </cell>
          <cell r="CY131">
            <v>34</v>
          </cell>
          <cell r="CZ131">
            <v>56.8</v>
          </cell>
          <cell r="DA131">
            <v>50</v>
          </cell>
          <cell r="DB131">
            <v>59</v>
          </cell>
          <cell r="DC131">
            <v>88.6</v>
          </cell>
          <cell r="DD131">
            <v>18.099999999999998</v>
          </cell>
          <cell r="DE131">
            <v>43.1</v>
          </cell>
          <cell r="DF131">
            <v>22.7</v>
          </cell>
          <cell r="DG131">
            <v>36.299999999999997</v>
          </cell>
          <cell r="DH131">
            <v>81.8</v>
          </cell>
          <cell r="DI131">
            <v>63.6</v>
          </cell>
          <cell r="DJ131">
            <v>72.7</v>
          </cell>
          <cell r="DK131">
            <v>79.5</v>
          </cell>
          <cell r="DL131">
            <v>95.399999999999991</v>
          </cell>
          <cell r="DM131">
            <v>100</v>
          </cell>
          <cell r="DN131">
            <v>68.100000000000009</v>
          </cell>
          <cell r="DO131">
            <v>52.2</v>
          </cell>
          <cell r="DP131">
            <v>93.100000000000009</v>
          </cell>
          <cell r="DQ131">
            <v>61.3</v>
          </cell>
          <cell r="DR131">
            <v>65.900000000000006</v>
          </cell>
          <cell r="DS131">
            <v>75</v>
          </cell>
          <cell r="DT131">
            <v>97.7</v>
          </cell>
          <cell r="DU131">
            <v>86.3</v>
          </cell>
          <cell r="DV131">
            <v>13.600000000000001</v>
          </cell>
          <cell r="DW131">
            <v>31.8</v>
          </cell>
          <cell r="DX131">
            <v>11.3</v>
          </cell>
          <cell r="DY131">
            <v>2.1999999999999997</v>
          </cell>
          <cell r="DZ131">
            <v>25</v>
          </cell>
          <cell r="EA131">
            <v>9</v>
          </cell>
          <cell r="EB131">
            <v>38.6</v>
          </cell>
          <cell r="EC131">
            <v>15.9</v>
          </cell>
          <cell r="ED131">
            <v>27.200000000000003</v>
          </cell>
          <cell r="EE131">
            <v>29.5</v>
          </cell>
          <cell r="EF131">
            <v>20.399999999999999</v>
          </cell>
          <cell r="EG131">
            <v>47.699999999999996</v>
          </cell>
          <cell r="EH131">
            <v>0</v>
          </cell>
          <cell r="EI131">
            <v>4.5</v>
          </cell>
          <cell r="EJ131">
            <v>6.8000000000000007</v>
          </cell>
          <cell r="EL131">
            <v>113</v>
          </cell>
          <cell r="EM131">
            <v>0.58442364291972093</v>
          </cell>
          <cell r="EN131">
            <v>0.56242434725827095</v>
          </cell>
          <cell r="EO131">
            <v>0.57013399977324253</v>
          </cell>
          <cell r="EP131">
            <v>0.61550423197174731</v>
          </cell>
          <cell r="EQ131">
            <v>0.20324031636809714</v>
          </cell>
          <cell r="ER131">
            <v>0.4654518035564002</v>
          </cell>
        </row>
        <row r="132">
          <cell r="AW132">
            <v>114</v>
          </cell>
          <cell r="AX132">
            <v>100</v>
          </cell>
          <cell r="AY132">
            <v>75</v>
          </cell>
          <cell r="AZ132">
            <v>0</v>
          </cell>
          <cell r="BA132">
            <v>50</v>
          </cell>
          <cell r="BB132">
            <v>25</v>
          </cell>
          <cell r="BC132">
            <v>50</v>
          </cell>
          <cell r="BD132">
            <v>83.3</v>
          </cell>
          <cell r="BE132">
            <v>0</v>
          </cell>
          <cell r="BF132">
            <v>66.600000000000009</v>
          </cell>
          <cell r="BG132">
            <v>33.300000000000004</v>
          </cell>
          <cell r="BH132">
            <v>16.600000000000001</v>
          </cell>
          <cell r="BI132">
            <v>100</v>
          </cell>
          <cell r="BJ132">
            <v>0</v>
          </cell>
          <cell r="BK132">
            <v>33.300000000000004</v>
          </cell>
          <cell r="BL132">
            <v>22.2</v>
          </cell>
          <cell r="BM132">
            <v>44.4</v>
          </cell>
          <cell r="BN132">
            <v>100</v>
          </cell>
          <cell r="BO132">
            <v>55.500000000000007</v>
          </cell>
          <cell r="BP132">
            <v>77.7</v>
          </cell>
          <cell r="BQ132">
            <v>88.8</v>
          </cell>
          <cell r="BR132">
            <v>66.600000000000009</v>
          </cell>
          <cell r="BS132">
            <v>11.1</v>
          </cell>
          <cell r="BT132">
            <v>25</v>
          </cell>
          <cell r="BU132">
            <v>37.5</v>
          </cell>
          <cell r="BV132">
            <v>87.5</v>
          </cell>
          <cell r="BW132">
            <v>12.5</v>
          </cell>
          <cell r="BX132">
            <v>50</v>
          </cell>
          <cell r="BY132">
            <v>62.5</v>
          </cell>
          <cell r="BZ132">
            <v>100</v>
          </cell>
          <cell r="CA132">
            <v>75</v>
          </cell>
          <cell r="CB132">
            <v>0</v>
          </cell>
          <cell r="CC132">
            <v>92.300000000000011</v>
          </cell>
          <cell r="CD132">
            <v>100</v>
          </cell>
          <cell r="CE132">
            <v>76.900000000000006</v>
          </cell>
          <cell r="CF132">
            <v>0</v>
          </cell>
          <cell r="CG132">
            <v>46.1</v>
          </cell>
          <cell r="CH132">
            <v>30.7</v>
          </cell>
          <cell r="CI132">
            <v>84.6</v>
          </cell>
          <cell r="CJ132">
            <v>53.800000000000004</v>
          </cell>
          <cell r="CK132">
            <v>69.199999999999989</v>
          </cell>
          <cell r="CL132">
            <v>23</v>
          </cell>
          <cell r="CM132">
            <v>61.5</v>
          </cell>
          <cell r="CN132">
            <v>15.299999999999999</v>
          </cell>
          <cell r="CO132">
            <v>38.4</v>
          </cell>
          <cell r="CP132">
            <v>7.6</v>
          </cell>
          <cell r="CQ132">
            <v>114</v>
          </cell>
          <cell r="CR132">
            <v>100</v>
          </cell>
          <cell r="CS132">
            <v>90.9</v>
          </cell>
          <cell r="CT132">
            <v>56.8</v>
          </cell>
          <cell r="CU132">
            <v>79.5</v>
          </cell>
          <cell r="CV132">
            <v>65.900000000000006</v>
          </cell>
          <cell r="CW132">
            <v>50</v>
          </cell>
          <cell r="CX132">
            <v>61.3</v>
          </cell>
          <cell r="CY132">
            <v>38.6</v>
          </cell>
          <cell r="CZ132">
            <v>54.500000000000007</v>
          </cell>
          <cell r="DA132">
            <v>47.699999999999996</v>
          </cell>
          <cell r="DB132">
            <v>43.1</v>
          </cell>
          <cell r="DC132">
            <v>86.3</v>
          </cell>
          <cell r="DD132">
            <v>20.399999999999999</v>
          </cell>
          <cell r="DE132">
            <v>40.9</v>
          </cell>
          <cell r="DF132">
            <v>29.5</v>
          </cell>
          <cell r="DG132">
            <v>45.4</v>
          </cell>
          <cell r="DH132">
            <v>97.7</v>
          </cell>
          <cell r="DI132">
            <v>63.6</v>
          </cell>
          <cell r="DJ132">
            <v>77.2</v>
          </cell>
          <cell r="DK132">
            <v>88.6</v>
          </cell>
          <cell r="DL132">
            <v>70.399999999999991</v>
          </cell>
          <cell r="DM132">
            <v>25</v>
          </cell>
          <cell r="DN132">
            <v>68.100000000000009</v>
          </cell>
          <cell r="DO132">
            <v>72.7</v>
          </cell>
          <cell r="DP132">
            <v>93.100000000000009</v>
          </cell>
          <cell r="DQ132">
            <v>59</v>
          </cell>
          <cell r="DR132">
            <v>75</v>
          </cell>
          <cell r="DS132">
            <v>81.8</v>
          </cell>
          <cell r="DT132">
            <v>95.399999999999991</v>
          </cell>
          <cell r="DU132">
            <v>84</v>
          </cell>
          <cell r="DV132">
            <v>2.1999999999999997</v>
          </cell>
          <cell r="DW132">
            <v>36.299999999999997</v>
          </cell>
          <cell r="DX132">
            <v>52.2</v>
          </cell>
          <cell r="DY132">
            <v>31.8</v>
          </cell>
          <cell r="DZ132">
            <v>0</v>
          </cell>
          <cell r="EA132">
            <v>15.9</v>
          </cell>
          <cell r="EB132">
            <v>11.3</v>
          </cell>
          <cell r="EC132">
            <v>34</v>
          </cell>
          <cell r="ED132">
            <v>18.099999999999998</v>
          </cell>
          <cell r="EE132">
            <v>27.200000000000003</v>
          </cell>
          <cell r="EF132">
            <v>9</v>
          </cell>
          <cell r="EG132">
            <v>22.7</v>
          </cell>
          <cell r="EH132">
            <v>6.8000000000000007</v>
          </cell>
          <cell r="EI132">
            <v>13.600000000000001</v>
          </cell>
          <cell r="EJ132">
            <v>4.5</v>
          </cell>
          <cell r="EL132">
            <v>114</v>
          </cell>
          <cell r="EM132">
            <v>0.10407513884529924</v>
          </cell>
          <cell r="EN132">
            <v>6.6092779305986768E-2</v>
          </cell>
          <cell r="EO132">
            <v>7.1876277621602869E-2</v>
          </cell>
          <cell r="EP132">
            <v>8.7197666703067681E-2</v>
          </cell>
          <cell r="EQ132">
            <v>3.389121733621285E-2</v>
          </cell>
          <cell r="ER132">
            <v>6.5800977080422707E-2</v>
          </cell>
        </row>
        <row r="133">
          <cell r="AW133">
            <v>115</v>
          </cell>
          <cell r="AX133">
            <v>75</v>
          </cell>
          <cell r="AY133">
            <v>50</v>
          </cell>
          <cell r="AZ133">
            <v>25</v>
          </cell>
          <cell r="BA133">
            <v>0</v>
          </cell>
          <cell r="BB133">
            <v>100</v>
          </cell>
          <cell r="BC133">
            <v>100</v>
          </cell>
          <cell r="BD133">
            <v>0</v>
          </cell>
          <cell r="BE133">
            <v>16.600000000000001</v>
          </cell>
          <cell r="BF133">
            <v>50</v>
          </cell>
          <cell r="BG133">
            <v>66.600000000000009</v>
          </cell>
          <cell r="BH133">
            <v>83.3</v>
          </cell>
          <cell r="BI133">
            <v>33.300000000000004</v>
          </cell>
          <cell r="BJ133">
            <v>66.600000000000009</v>
          </cell>
          <cell r="BK133">
            <v>33.300000000000004</v>
          </cell>
          <cell r="BL133">
            <v>100</v>
          </cell>
          <cell r="BM133">
            <v>44.4</v>
          </cell>
          <cell r="BN133">
            <v>0</v>
          </cell>
          <cell r="BO133">
            <v>55.500000000000007</v>
          </cell>
          <cell r="BP133">
            <v>88.8</v>
          </cell>
          <cell r="BQ133">
            <v>77.7</v>
          </cell>
          <cell r="BR133">
            <v>22.2</v>
          </cell>
          <cell r="BS133">
            <v>11.1</v>
          </cell>
          <cell r="BT133">
            <v>75</v>
          </cell>
          <cell r="BU133">
            <v>50</v>
          </cell>
          <cell r="BV133">
            <v>100</v>
          </cell>
          <cell r="BW133">
            <v>12.5</v>
          </cell>
          <cell r="BX133">
            <v>62.5</v>
          </cell>
          <cell r="BY133">
            <v>37.5</v>
          </cell>
          <cell r="BZ133">
            <v>87.5</v>
          </cell>
          <cell r="CA133">
            <v>0</v>
          </cell>
          <cell r="CB133">
            <v>25</v>
          </cell>
          <cell r="CC133">
            <v>61.5</v>
          </cell>
          <cell r="CD133">
            <v>7.6</v>
          </cell>
          <cell r="CE133">
            <v>38.4</v>
          </cell>
          <cell r="CF133">
            <v>38.4</v>
          </cell>
          <cell r="CG133">
            <v>84.6</v>
          </cell>
          <cell r="CH133">
            <v>92.300000000000011</v>
          </cell>
          <cell r="CI133">
            <v>0</v>
          </cell>
          <cell r="CJ133">
            <v>15.299999999999999</v>
          </cell>
          <cell r="CK133">
            <v>38.4</v>
          </cell>
          <cell r="CL133">
            <v>69.199999999999989</v>
          </cell>
          <cell r="CM133">
            <v>23</v>
          </cell>
          <cell r="CN133">
            <v>76.900000000000006</v>
          </cell>
          <cell r="CO133">
            <v>100</v>
          </cell>
          <cell r="CP133">
            <v>30.7</v>
          </cell>
          <cell r="CQ133">
            <v>115</v>
          </cell>
          <cell r="CR133">
            <v>63.6</v>
          </cell>
          <cell r="CS133">
            <v>20.399999999999999</v>
          </cell>
          <cell r="CT133">
            <v>11.3</v>
          </cell>
          <cell r="CU133">
            <v>2.1999999999999997</v>
          </cell>
          <cell r="CV133">
            <v>72.7</v>
          </cell>
          <cell r="CW133">
            <v>97.7</v>
          </cell>
          <cell r="CX133">
            <v>0</v>
          </cell>
          <cell r="CY133">
            <v>34</v>
          </cell>
          <cell r="CZ133">
            <v>77.2</v>
          </cell>
          <cell r="DA133">
            <v>93.100000000000009</v>
          </cell>
          <cell r="DB133">
            <v>95.399999999999991</v>
          </cell>
          <cell r="DC133">
            <v>36.299999999999997</v>
          </cell>
          <cell r="DD133">
            <v>56.8</v>
          </cell>
          <cell r="DE133">
            <v>25</v>
          </cell>
          <cell r="DF133">
            <v>86.3</v>
          </cell>
          <cell r="DG133">
            <v>27.200000000000003</v>
          </cell>
          <cell r="DH133">
            <v>4.5</v>
          </cell>
          <cell r="DI133">
            <v>43.1</v>
          </cell>
          <cell r="DJ133">
            <v>81.8</v>
          </cell>
          <cell r="DK133">
            <v>79.5</v>
          </cell>
          <cell r="DL133">
            <v>13.600000000000001</v>
          </cell>
          <cell r="DM133">
            <v>9</v>
          </cell>
          <cell r="DN133">
            <v>70.399999999999991</v>
          </cell>
          <cell r="DO133">
            <v>65.900000000000006</v>
          </cell>
          <cell r="DP133">
            <v>100</v>
          </cell>
          <cell r="DQ133">
            <v>38.6</v>
          </cell>
          <cell r="DR133">
            <v>68.100000000000009</v>
          </cell>
          <cell r="DS133">
            <v>61.3</v>
          </cell>
          <cell r="DT133">
            <v>88.6</v>
          </cell>
          <cell r="DU133">
            <v>18.099999999999998</v>
          </cell>
          <cell r="DV133">
            <v>40.9</v>
          </cell>
          <cell r="DW133">
            <v>52.2</v>
          </cell>
          <cell r="DX133">
            <v>15.9</v>
          </cell>
          <cell r="DY133">
            <v>43.1</v>
          </cell>
          <cell r="DZ133">
            <v>43.1</v>
          </cell>
          <cell r="EA133">
            <v>75</v>
          </cell>
          <cell r="EB133">
            <v>84</v>
          </cell>
          <cell r="EC133">
            <v>6.8000000000000007</v>
          </cell>
          <cell r="ED133">
            <v>22.7</v>
          </cell>
          <cell r="EE133">
            <v>43.1</v>
          </cell>
          <cell r="EF133">
            <v>54.500000000000007</v>
          </cell>
          <cell r="EG133">
            <v>29.5</v>
          </cell>
          <cell r="EH133">
            <v>59</v>
          </cell>
          <cell r="EI133">
            <v>90.9</v>
          </cell>
          <cell r="EJ133">
            <v>31.8</v>
          </cell>
          <cell r="EL133">
            <v>115</v>
          </cell>
          <cell r="EM133">
            <v>-7.817735347970256E-11</v>
          </cell>
          <cell r="EN133">
            <v>4.5423387273757498E-11</v>
          </cell>
          <cell r="EO133">
            <v>-1.1543499489619081E-11</v>
          </cell>
          <cell r="EP133">
            <v>4.3945140736233332E-11</v>
          </cell>
          <cell r="EQ133">
            <v>8.368484476812504E-13</v>
          </cell>
          <cell r="ER133">
            <v>4.863646522560809E-12</v>
          </cell>
        </row>
        <row r="134">
          <cell r="AW134">
            <v>116</v>
          </cell>
          <cell r="AX134">
            <v>100</v>
          </cell>
          <cell r="AY134">
            <v>75</v>
          </cell>
          <cell r="AZ134">
            <v>0</v>
          </cell>
          <cell r="BA134">
            <v>50</v>
          </cell>
          <cell r="BB134">
            <v>25</v>
          </cell>
          <cell r="BC134">
            <v>100</v>
          </cell>
          <cell r="BD134">
            <v>66.600000000000009</v>
          </cell>
          <cell r="BE134">
            <v>0</v>
          </cell>
          <cell r="BF134">
            <v>33.300000000000004</v>
          </cell>
          <cell r="BG134">
            <v>16.600000000000001</v>
          </cell>
          <cell r="BH134">
            <v>50</v>
          </cell>
          <cell r="BI134">
            <v>83.3</v>
          </cell>
          <cell r="BJ134">
            <v>0</v>
          </cell>
          <cell r="BK134">
            <v>33.300000000000004</v>
          </cell>
          <cell r="BL134">
            <v>11.1</v>
          </cell>
          <cell r="BM134">
            <v>22.2</v>
          </cell>
          <cell r="BN134">
            <v>77.7</v>
          </cell>
          <cell r="BO134">
            <v>44.4</v>
          </cell>
          <cell r="BP134">
            <v>55.500000000000007</v>
          </cell>
          <cell r="BQ134">
            <v>66.600000000000009</v>
          </cell>
          <cell r="BR134">
            <v>100</v>
          </cell>
          <cell r="BS134">
            <v>88.8</v>
          </cell>
          <cell r="BT134">
            <v>50</v>
          </cell>
          <cell r="BU134">
            <v>12.5</v>
          </cell>
          <cell r="BV134">
            <v>75</v>
          </cell>
          <cell r="BW134">
            <v>37.5</v>
          </cell>
          <cell r="BX134">
            <v>25</v>
          </cell>
          <cell r="BY134">
            <v>62.5</v>
          </cell>
          <cell r="BZ134">
            <v>100</v>
          </cell>
          <cell r="CA134">
            <v>87.5</v>
          </cell>
          <cell r="CB134">
            <v>0</v>
          </cell>
          <cell r="CC134">
            <v>92.300000000000011</v>
          </cell>
          <cell r="CD134">
            <v>84.6</v>
          </cell>
          <cell r="CE134">
            <v>76.900000000000006</v>
          </cell>
          <cell r="CF134">
            <v>15.299999999999999</v>
          </cell>
          <cell r="CG134">
            <v>100</v>
          </cell>
          <cell r="CH134">
            <v>69.199999999999989</v>
          </cell>
          <cell r="CI134">
            <v>46.1</v>
          </cell>
          <cell r="CJ134">
            <v>23</v>
          </cell>
          <cell r="CK134">
            <v>38.4</v>
          </cell>
          <cell r="CL134">
            <v>30.7</v>
          </cell>
          <cell r="CM134">
            <v>61.5</v>
          </cell>
          <cell r="CN134">
            <v>0</v>
          </cell>
          <cell r="CO134">
            <v>53.800000000000004</v>
          </cell>
          <cell r="CP134">
            <v>7.6</v>
          </cell>
          <cell r="CQ134">
            <v>116</v>
          </cell>
          <cell r="CR134">
            <v>97.7</v>
          </cell>
          <cell r="CS134">
            <v>95.399999999999991</v>
          </cell>
          <cell r="CT134">
            <v>50</v>
          </cell>
          <cell r="CU134">
            <v>61.3</v>
          </cell>
          <cell r="CV134">
            <v>54.500000000000007</v>
          </cell>
          <cell r="CW134">
            <v>93.100000000000009</v>
          </cell>
          <cell r="CX134">
            <v>65.900000000000006</v>
          </cell>
          <cell r="CY134">
            <v>36.299999999999997</v>
          </cell>
          <cell r="CZ134">
            <v>52.2</v>
          </cell>
          <cell r="DA134">
            <v>43.1</v>
          </cell>
          <cell r="DB134">
            <v>59</v>
          </cell>
          <cell r="DC134">
            <v>86.3</v>
          </cell>
          <cell r="DD134">
            <v>11.3</v>
          </cell>
          <cell r="DE134">
            <v>45.4</v>
          </cell>
          <cell r="DF134">
            <v>18.099999999999998</v>
          </cell>
          <cell r="DG134">
            <v>31.8</v>
          </cell>
          <cell r="DH134">
            <v>79.5</v>
          </cell>
          <cell r="DI134">
            <v>68.100000000000009</v>
          </cell>
          <cell r="DJ134">
            <v>72.7</v>
          </cell>
          <cell r="DK134">
            <v>77.2</v>
          </cell>
          <cell r="DL134">
            <v>90.9</v>
          </cell>
          <cell r="DM134">
            <v>81.8</v>
          </cell>
          <cell r="DN134">
            <v>70.399999999999991</v>
          </cell>
          <cell r="DO134">
            <v>47.699999999999996</v>
          </cell>
          <cell r="DP134">
            <v>84</v>
          </cell>
          <cell r="DQ134">
            <v>63.6</v>
          </cell>
          <cell r="DR134">
            <v>56.8</v>
          </cell>
          <cell r="DS134">
            <v>75</v>
          </cell>
          <cell r="DT134">
            <v>100</v>
          </cell>
          <cell r="DU134">
            <v>88.6</v>
          </cell>
          <cell r="DV134">
            <v>4.5</v>
          </cell>
          <cell r="DW134">
            <v>38.6</v>
          </cell>
          <cell r="DX134">
            <v>34</v>
          </cell>
          <cell r="DY134">
            <v>29.5</v>
          </cell>
          <cell r="DZ134">
            <v>6.8000000000000007</v>
          </cell>
          <cell r="EA134">
            <v>40.9</v>
          </cell>
          <cell r="EB134">
            <v>27.200000000000003</v>
          </cell>
          <cell r="EC134">
            <v>20.399999999999999</v>
          </cell>
          <cell r="ED134">
            <v>9</v>
          </cell>
          <cell r="EE134">
            <v>15.9</v>
          </cell>
          <cell r="EF134">
            <v>13.600000000000001</v>
          </cell>
          <cell r="EG134">
            <v>25</v>
          </cell>
          <cell r="EH134">
            <v>0</v>
          </cell>
          <cell r="EI134">
            <v>22.7</v>
          </cell>
          <cell r="EJ134">
            <v>2.1999999999999997</v>
          </cell>
          <cell r="EL134">
            <v>116</v>
          </cell>
          <cell r="EM134">
            <v>7.2043454585603933E-2</v>
          </cell>
          <cell r="EN134">
            <v>5.9431474461060854E-2</v>
          </cell>
          <cell r="EO134">
            <v>5.6870400750820671E-2</v>
          </cell>
          <cell r="EP134">
            <v>6.4762336811957477E-2</v>
          </cell>
          <cell r="EQ134">
            <v>2.9840714638968546E-2</v>
          </cell>
          <cell r="ER134">
            <v>5.2123836398151775E-2</v>
          </cell>
        </row>
        <row r="135">
          <cell r="AW135">
            <v>117</v>
          </cell>
          <cell r="AX135">
            <v>100</v>
          </cell>
          <cell r="AY135">
            <v>75</v>
          </cell>
          <cell r="AZ135">
            <v>0</v>
          </cell>
          <cell r="BA135">
            <v>50</v>
          </cell>
          <cell r="BB135">
            <v>25</v>
          </cell>
          <cell r="BC135">
            <v>100</v>
          </cell>
          <cell r="BD135">
            <v>16.600000000000001</v>
          </cell>
          <cell r="BE135">
            <v>66.600000000000009</v>
          </cell>
          <cell r="BF135">
            <v>33.300000000000004</v>
          </cell>
          <cell r="BG135">
            <v>0</v>
          </cell>
          <cell r="BH135">
            <v>83.3</v>
          </cell>
          <cell r="BI135">
            <v>50</v>
          </cell>
          <cell r="BJ135">
            <v>88.8</v>
          </cell>
          <cell r="BK135">
            <v>77.7</v>
          </cell>
          <cell r="BL135">
            <v>66.600000000000009</v>
          </cell>
          <cell r="BM135">
            <v>22.2</v>
          </cell>
          <cell r="BN135">
            <v>11.1</v>
          </cell>
          <cell r="BO135">
            <v>100</v>
          </cell>
          <cell r="BP135">
            <v>44.4</v>
          </cell>
          <cell r="BQ135">
            <v>33.300000000000004</v>
          </cell>
          <cell r="BR135">
            <v>55.500000000000007</v>
          </cell>
          <cell r="BS135">
            <v>0</v>
          </cell>
          <cell r="BT135">
            <v>62.5</v>
          </cell>
          <cell r="BU135">
            <v>50</v>
          </cell>
          <cell r="BV135">
            <v>37.5</v>
          </cell>
          <cell r="BW135">
            <v>87.5</v>
          </cell>
          <cell r="BX135">
            <v>0</v>
          </cell>
          <cell r="BY135">
            <v>25</v>
          </cell>
          <cell r="BZ135">
            <v>100</v>
          </cell>
          <cell r="CA135">
            <v>75</v>
          </cell>
          <cell r="CB135">
            <v>12.5</v>
          </cell>
          <cell r="CC135">
            <v>61.5</v>
          </cell>
          <cell r="CD135">
            <v>76.900000000000006</v>
          </cell>
          <cell r="CE135">
            <v>100</v>
          </cell>
          <cell r="CF135">
            <v>38.4</v>
          </cell>
          <cell r="CG135">
            <v>92.300000000000011</v>
          </cell>
          <cell r="CH135">
            <v>23</v>
          </cell>
          <cell r="CI135">
            <v>69.199999999999989</v>
          </cell>
          <cell r="CJ135">
            <v>30.7</v>
          </cell>
          <cell r="CK135">
            <v>15.299999999999999</v>
          </cell>
          <cell r="CL135">
            <v>53.800000000000004</v>
          </cell>
          <cell r="CM135">
            <v>7.6</v>
          </cell>
          <cell r="CN135">
            <v>46.1</v>
          </cell>
          <cell r="CO135">
            <v>84.6</v>
          </cell>
          <cell r="CP135">
            <v>0</v>
          </cell>
          <cell r="CQ135">
            <v>117</v>
          </cell>
          <cell r="CR135">
            <v>93.100000000000009</v>
          </cell>
          <cell r="CS135">
            <v>86.3</v>
          </cell>
          <cell r="CT135">
            <v>63.6</v>
          </cell>
          <cell r="CU135">
            <v>81.8</v>
          </cell>
          <cell r="CV135">
            <v>79.5</v>
          </cell>
          <cell r="CW135">
            <v>90.9</v>
          </cell>
          <cell r="CX135">
            <v>36.299999999999997</v>
          </cell>
          <cell r="CY135">
            <v>54.500000000000007</v>
          </cell>
          <cell r="CZ135">
            <v>45.4</v>
          </cell>
          <cell r="DA135">
            <v>27.200000000000003</v>
          </cell>
          <cell r="DB135">
            <v>70.399999999999991</v>
          </cell>
          <cell r="DC135">
            <v>47.699999999999996</v>
          </cell>
          <cell r="DD135">
            <v>59</v>
          </cell>
          <cell r="DE135">
            <v>56.8</v>
          </cell>
          <cell r="DF135">
            <v>50</v>
          </cell>
          <cell r="DG135">
            <v>22.7</v>
          </cell>
          <cell r="DH135">
            <v>18.099999999999998</v>
          </cell>
          <cell r="DI135">
            <v>72.7</v>
          </cell>
          <cell r="DJ135">
            <v>29.5</v>
          </cell>
          <cell r="DK135">
            <v>25</v>
          </cell>
          <cell r="DL135">
            <v>34</v>
          </cell>
          <cell r="DM135">
            <v>6.8000000000000007</v>
          </cell>
          <cell r="DN135">
            <v>65.900000000000006</v>
          </cell>
          <cell r="DO135">
            <v>20.399999999999999</v>
          </cell>
          <cell r="DP135">
            <v>13.600000000000001</v>
          </cell>
          <cell r="DQ135">
            <v>75</v>
          </cell>
          <cell r="DR135">
            <v>2.1999999999999997</v>
          </cell>
          <cell r="DS135">
            <v>11.3</v>
          </cell>
          <cell r="DT135">
            <v>100</v>
          </cell>
          <cell r="DU135">
            <v>68.100000000000009</v>
          </cell>
          <cell r="DV135">
            <v>9</v>
          </cell>
          <cell r="DW135">
            <v>61.3</v>
          </cell>
          <cell r="DX135">
            <v>84</v>
          </cell>
          <cell r="DY135">
            <v>97.7</v>
          </cell>
          <cell r="DZ135">
            <v>40.9</v>
          </cell>
          <cell r="EA135">
            <v>95.399999999999991</v>
          </cell>
          <cell r="EB135">
            <v>31.8</v>
          </cell>
          <cell r="EC135">
            <v>77.2</v>
          </cell>
          <cell r="ED135">
            <v>38.6</v>
          </cell>
          <cell r="EE135">
            <v>15.9</v>
          </cell>
          <cell r="EF135">
            <v>52.2</v>
          </cell>
          <cell r="EG135">
            <v>4.5</v>
          </cell>
          <cell r="EH135">
            <v>43.1</v>
          </cell>
          <cell r="EI135">
            <v>88.6</v>
          </cell>
          <cell r="EJ135">
            <v>0</v>
          </cell>
          <cell r="EL135">
            <v>117</v>
          </cell>
          <cell r="EM135">
            <v>1.696355204070274E-2</v>
          </cell>
          <cell r="EN135">
            <v>9.1501043330155761E-3</v>
          </cell>
          <cell r="EO135">
            <v>5.5095785600569333E-3</v>
          </cell>
          <cell r="EP135">
            <v>8.5461849153544503E-3</v>
          </cell>
          <cell r="EQ135">
            <v>1.0870191941110755E-2</v>
          </cell>
          <cell r="ER135">
            <v>9.6236139455318347E-3</v>
          </cell>
        </row>
        <row r="136">
          <cell r="AW136">
            <v>118</v>
          </cell>
          <cell r="AX136">
            <v>100</v>
          </cell>
          <cell r="AY136">
            <v>75</v>
          </cell>
          <cell r="AZ136">
            <v>0</v>
          </cell>
          <cell r="BA136">
            <v>50</v>
          </cell>
          <cell r="BB136">
            <v>25</v>
          </cell>
          <cell r="BC136">
            <v>83.3</v>
          </cell>
          <cell r="BD136">
            <v>66.600000000000009</v>
          </cell>
          <cell r="BE136">
            <v>0</v>
          </cell>
          <cell r="BF136">
            <v>33.300000000000004</v>
          </cell>
          <cell r="BG136">
            <v>16.600000000000001</v>
          </cell>
          <cell r="BH136">
            <v>50</v>
          </cell>
          <cell r="BI136">
            <v>100</v>
          </cell>
          <cell r="BJ136">
            <v>0</v>
          </cell>
          <cell r="BK136">
            <v>33.300000000000004</v>
          </cell>
          <cell r="BL136">
            <v>11.1</v>
          </cell>
          <cell r="BM136">
            <v>22.2</v>
          </cell>
          <cell r="BN136">
            <v>77.7</v>
          </cell>
          <cell r="BO136">
            <v>44.4</v>
          </cell>
          <cell r="BP136">
            <v>55.500000000000007</v>
          </cell>
          <cell r="BQ136">
            <v>66.600000000000009</v>
          </cell>
          <cell r="BR136">
            <v>88.8</v>
          </cell>
          <cell r="BS136">
            <v>100</v>
          </cell>
          <cell r="BT136">
            <v>50</v>
          </cell>
          <cell r="BU136">
            <v>12.5</v>
          </cell>
          <cell r="BV136">
            <v>87.5</v>
          </cell>
          <cell r="BW136">
            <v>25</v>
          </cell>
          <cell r="BX136">
            <v>37.5</v>
          </cell>
          <cell r="BY136">
            <v>62.5</v>
          </cell>
          <cell r="BZ136">
            <v>100</v>
          </cell>
          <cell r="CA136">
            <v>75</v>
          </cell>
          <cell r="CB136">
            <v>0</v>
          </cell>
          <cell r="CC136">
            <v>84.6</v>
          </cell>
          <cell r="CD136">
            <v>38.4</v>
          </cell>
          <cell r="CE136">
            <v>7.6</v>
          </cell>
          <cell r="CF136">
            <v>61.5</v>
          </cell>
          <cell r="CG136">
            <v>30.7</v>
          </cell>
          <cell r="CH136">
            <v>92.300000000000011</v>
          </cell>
          <cell r="CI136">
            <v>46.1</v>
          </cell>
          <cell r="CJ136">
            <v>69.199999999999989</v>
          </cell>
          <cell r="CK136">
            <v>76.900000000000006</v>
          </cell>
          <cell r="CL136">
            <v>53.800000000000004</v>
          </cell>
          <cell r="CM136">
            <v>100</v>
          </cell>
          <cell r="CN136">
            <v>0</v>
          </cell>
          <cell r="CO136">
            <v>15.299999999999999</v>
          </cell>
          <cell r="CP136">
            <v>23</v>
          </cell>
          <cell r="CQ136">
            <v>118</v>
          </cell>
          <cell r="CR136">
            <v>90.9</v>
          </cell>
          <cell r="CS136">
            <v>84</v>
          </cell>
          <cell r="CT136">
            <v>40.9</v>
          </cell>
          <cell r="CU136">
            <v>54.500000000000007</v>
          </cell>
          <cell r="CV136">
            <v>45.4</v>
          </cell>
          <cell r="CW136">
            <v>77.2</v>
          </cell>
          <cell r="CX136">
            <v>70.399999999999991</v>
          </cell>
          <cell r="CY136">
            <v>34</v>
          </cell>
          <cell r="CZ136">
            <v>56.8</v>
          </cell>
          <cell r="DA136">
            <v>50</v>
          </cell>
          <cell r="DB136">
            <v>59</v>
          </cell>
          <cell r="DC136">
            <v>88.6</v>
          </cell>
          <cell r="DD136">
            <v>18.099999999999998</v>
          </cell>
          <cell r="DE136">
            <v>43.1</v>
          </cell>
          <cell r="DF136">
            <v>22.7</v>
          </cell>
          <cell r="DG136">
            <v>36.299999999999997</v>
          </cell>
          <cell r="DH136">
            <v>81.8</v>
          </cell>
          <cell r="DI136">
            <v>63.6</v>
          </cell>
          <cell r="DJ136">
            <v>72.7</v>
          </cell>
          <cell r="DK136">
            <v>79.5</v>
          </cell>
          <cell r="DL136">
            <v>95.399999999999991</v>
          </cell>
          <cell r="DM136">
            <v>100</v>
          </cell>
          <cell r="DN136">
            <v>68.100000000000009</v>
          </cell>
          <cell r="DO136">
            <v>52.2</v>
          </cell>
          <cell r="DP136">
            <v>93.100000000000009</v>
          </cell>
          <cell r="DQ136">
            <v>61.3</v>
          </cell>
          <cell r="DR136">
            <v>65.900000000000006</v>
          </cell>
          <cell r="DS136">
            <v>75</v>
          </cell>
          <cell r="DT136">
            <v>97.7</v>
          </cell>
          <cell r="DU136">
            <v>86.3</v>
          </cell>
          <cell r="DV136">
            <v>13.600000000000001</v>
          </cell>
          <cell r="DW136">
            <v>31.8</v>
          </cell>
          <cell r="DX136">
            <v>11.3</v>
          </cell>
          <cell r="DY136">
            <v>2.1999999999999997</v>
          </cell>
          <cell r="DZ136">
            <v>25</v>
          </cell>
          <cell r="EA136">
            <v>9</v>
          </cell>
          <cell r="EB136">
            <v>38.6</v>
          </cell>
          <cell r="EC136">
            <v>15.9</v>
          </cell>
          <cell r="ED136">
            <v>27.200000000000003</v>
          </cell>
          <cell r="EE136">
            <v>29.5</v>
          </cell>
          <cell r="EF136">
            <v>20.399999999999999</v>
          </cell>
          <cell r="EG136">
            <v>47.699999999999996</v>
          </cell>
          <cell r="EH136">
            <v>0</v>
          </cell>
          <cell r="EI136">
            <v>4.5</v>
          </cell>
          <cell r="EJ136">
            <v>6.8000000000000007</v>
          </cell>
          <cell r="EL136">
            <v>118</v>
          </cell>
          <cell r="EM136">
            <v>4.6753891431498516E-2</v>
          </cell>
          <cell r="EN136">
            <v>4.4993947780785006E-2</v>
          </cell>
          <cell r="EO136">
            <v>4.5610719984897581E-2</v>
          </cell>
          <cell r="EP136">
            <v>4.9240338558393992E-2</v>
          </cell>
          <cell r="EQ136">
            <v>1.6259225309189381E-2</v>
          </cell>
          <cell r="ER136">
            <v>3.7236144285025793E-2</v>
          </cell>
        </row>
        <row r="137">
          <cell r="AW137">
            <v>119</v>
          </cell>
          <cell r="AX137">
            <v>100</v>
          </cell>
          <cell r="AY137">
            <v>75</v>
          </cell>
          <cell r="AZ137">
            <v>0</v>
          </cell>
          <cell r="BA137">
            <v>50</v>
          </cell>
          <cell r="BB137">
            <v>25</v>
          </cell>
          <cell r="BC137">
            <v>50</v>
          </cell>
          <cell r="BD137">
            <v>83.3</v>
          </cell>
          <cell r="BE137">
            <v>0</v>
          </cell>
          <cell r="BF137">
            <v>66.600000000000009</v>
          </cell>
          <cell r="BG137">
            <v>33.300000000000004</v>
          </cell>
          <cell r="BH137">
            <v>16.600000000000001</v>
          </cell>
          <cell r="BI137">
            <v>100</v>
          </cell>
          <cell r="BJ137">
            <v>0</v>
          </cell>
          <cell r="BK137">
            <v>33.300000000000004</v>
          </cell>
          <cell r="BL137">
            <v>22.2</v>
          </cell>
          <cell r="BM137">
            <v>44.4</v>
          </cell>
          <cell r="BN137">
            <v>100</v>
          </cell>
          <cell r="BO137">
            <v>55.500000000000007</v>
          </cell>
          <cell r="BP137">
            <v>77.7</v>
          </cell>
          <cell r="BQ137">
            <v>88.8</v>
          </cell>
          <cell r="BR137">
            <v>66.600000000000009</v>
          </cell>
          <cell r="BS137">
            <v>11.1</v>
          </cell>
          <cell r="BT137">
            <v>25</v>
          </cell>
          <cell r="BU137">
            <v>37.5</v>
          </cell>
          <cell r="BV137">
            <v>87.5</v>
          </cell>
          <cell r="BW137">
            <v>12.5</v>
          </cell>
          <cell r="BX137">
            <v>50</v>
          </cell>
          <cell r="BY137">
            <v>62.5</v>
          </cell>
          <cell r="BZ137">
            <v>100</v>
          </cell>
          <cell r="CA137">
            <v>75</v>
          </cell>
          <cell r="CB137">
            <v>0</v>
          </cell>
          <cell r="CC137">
            <v>92.300000000000011</v>
          </cell>
          <cell r="CD137">
            <v>100</v>
          </cell>
          <cell r="CE137">
            <v>76.900000000000006</v>
          </cell>
          <cell r="CF137">
            <v>0</v>
          </cell>
          <cell r="CG137">
            <v>46.1</v>
          </cell>
          <cell r="CH137">
            <v>30.7</v>
          </cell>
          <cell r="CI137">
            <v>84.6</v>
          </cell>
          <cell r="CJ137">
            <v>53.800000000000004</v>
          </cell>
          <cell r="CK137">
            <v>69.199999999999989</v>
          </cell>
          <cell r="CL137">
            <v>23</v>
          </cell>
          <cell r="CM137">
            <v>61.5</v>
          </cell>
          <cell r="CN137">
            <v>15.299999999999999</v>
          </cell>
          <cell r="CO137">
            <v>38.4</v>
          </cell>
          <cell r="CP137">
            <v>7.6</v>
          </cell>
          <cell r="CQ137">
            <v>119</v>
          </cell>
          <cell r="CR137">
            <v>100</v>
          </cell>
          <cell r="CS137">
            <v>90.9</v>
          </cell>
          <cell r="CT137">
            <v>56.8</v>
          </cell>
          <cell r="CU137">
            <v>79.5</v>
          </cell>
          <cell r="CV137">
            <v>65.900000000000006</v>
          </cell>
          <cell r="CW137">
            <v>50</v>
          </cell>
          <cell r="CX137">
            <v>61.3</v>
          </cell>
          <cell r="CY137">
            <v>38.6</v>
          </cell>
          <cell r="CZ137">
            <v>54.500000000000007</v>
          </cell>
          <cell r="DA137">
            <v>47.699999999999996</v>
          </cell>
          <cell r="DB137">
            <v>43.1</v>
          </cell>
          <cell r="DC137">
            <v>86.3</v>
          </cell>
          <cell r="DD137">
            <v>20.399999999999999</v>
          </cell>
          <cell r="DE137">
            <v>40.9</v>
          </cell>
          <cell r="DF137">
            <v>29.5</v>
          </cell>
          <cell r="DG137">
            <v>45.4</v>
          </cell>
          <cell r="DH137">
            <v>97.7</v>
          </cell>
          <cell r="DI137">
            <v>63.6</v>
          </cell>
          <cell r="DJ137">
            <v>77.2</v>
          </cell>
          <cell r="DK137">
            <v>88.6</v>
          </cell>
          <cell r="DL137">
            <v>70.399999999999991</v>
          </cell>
          <cell r="DM137">
            <v>25</v>
          </cell>
          <cell r="DN137">
            <v>68.100000000000009</v>
          </cell>
          <cell r="DO137">
            <v>72.7</v>
          </cell>
          <cell r="DP137">
            <v>93.100000000000009</v>
          </cell>
          <cell r="DQ137">
            <v>59</v>
          </cell>
          <cell r="DR137">
            <v>75</v>
          </cell>
          <cell r="DS137">
            <v>81.8</v>
          </cell>
          <cell r="DT137">
            <v>95.399999999999991</v>
          </cell>
          <cell r="DU137">
            <v>84</v>
          </cell>
          <cell r="DV137">
            <v>2.1999999999999997</v>
          </cell>
          <cell r="DW137">
            <v>36.299999999999997</v>
          </cell>
          <cell r="DX137">
            <v>52.2</v>
          </cell>
          <cell r="DY137">
            <v>31.8</v>
          </cell>
          <cell r="DZ137">
            <v>0</v>
          </cell>
          <cell r="EA137">
            <v>15.9</v>
          </cell>
          <cell r="EB137">
            <v>11.3</v>
          </cell>
          <cell r="EC137">
            <v>34</v>
          </cell>
          <cell r="ED137">
            <v>18.099999999999998</v>
          </cell>
          <cell r="EE137">
            <v>27.200000000000003</v>
          </cell>
          <cell r="EF137">
            <v>9</v>
          </cell>
          <cell r="EG137">
            <v>22.7</v>
          </cell>
          <cell r="EH137">
            <v>6.8000000000000007</v>
          </cell>
          <cell r="EI137">
            <v>13.600000000000001</v>
          </cell>
          <cell r="EJ137">
            <v>4.5</v>
          </cell>
          <cell r="EL137">
            <v>119</v>
          </cell>
          <cell r="EM137">
            <v>8.3260111073872496E-3</v>
          </cell>
          <cell r="EN137">
            <v>5.2874223448419466E-3</v>
          </cell>
          <cell r="EO137">
            <v>5.7501022097666971E-3</v>
          </cell>
          <cell r="EP137">
            <v>6.9758133366784646E-3</v>
          </cell>
          <cell r="EQ137">
            <v>2.7112973872599061E-3</v>
          </cell>
          <cell r="ER137">
            <v>5.2640781666720374E-3</v>
          </cell>
        </row>
        <row r="138">
          <cell r="AW138">
            <v>120</v>
          </cell>
          <cell r="AX138">
            <v>50</v>
          </cell>
          <cell r="AY138">
            <v>100</v>
          </cell>
          <cell r="AZ138">
            <v>25</v>
          </cell>
          <cell r="BA138">
            <v>0</v>
          </cell>
          <cell r="BB138">
            <v>75</v>
          </cell>
          <cell r="BC138">
            <v>83.3</v>
          </cell>
          <cell r="BD138">
            <v>16.600000000000001</v>
          </cell>
          <cell r="BE138">
            <v>50</v>
          </cell>
          <cell r="BF138">
            <v>0</v>
          </cell>
          <cell r="BG138">
            <v>66.600000000000009</v>
          </cell>
          <cell r="BH138">
            <v>33.300000000000004</v>
          </cell>
          <cell r="BI138">
            <v>100</v>
          </cell>
          <cell r="BJ138">
            <v>66.600000000000009</v>
          </cell>
          <cell r="BK138">
            <v>77.7</v>
          </cell>
          <cell r="BL138">
            <v>22.2</v>
          </cell>
          <cell r="BM138">
            <v>55.500000000000007</v>
          </cell>
          <cell r="BN138">
            <v>11.1</v>
          </cell>
          <cell r="BO138">
            <v>100</v>
          </cell>
          <cell r="BP138">
            <v>0</v>
          </cell>
          <cell r="BQ138">
            <v>88.8</v>
          </cell>
          <cell r="BR138">
            <v>33.300000000000004</v>
          </cell>
          <cell r="BS138">
            <v>44.4</v>
          </cell>
          <cell r="BT138">
            <v>25</v>
          </cell>
          <cell r="BU138">
            <v>12.5</v>
          </cell>
          <cell r="BV138">
            <v>100</v>
          </cell>
          <cell r="BW138">
            <v>0</v>
          </cell>
          <cell r="BX138">
            <v>37.5</v>
          </cell>
          <cell r="BY138">
            <v>50</v>
          </cell>
          <cell r="BZ138">
            <v>87.5</v>
          </cell>
          <cell r="CA138">
            <v>75</v>
          </cell>
          <cell r="CB138">
            <v>62.5</v>
          </cell>
          <cell r="CC138">
            <v>23</v>
          </cell>
          <cell r="CD138">
            <v>100</v>
          </cell>
          <cell r="CE138">
            <v>92.300000000000011</v>
          </cell>
          <cell r="CF138">
            <v>69.199999999999989</v>
          </cell>
          <cell r="CG138">
            <v>30.7</v>
          </cell>
          <cell r="CH138">
            <v>15.299999999999999</v>
          </cell>
          <cell r="CI138">
            <v>76.900000000000006</v>
          </cell>
          <cell r="CJ138">
            <v>84.6</v>
          </cell>
          <cell r="CK138">
            <v>38.4</v>
          </cell>
          <cell r="CL138">
            <v>61.5</v>
          </cell>
          <cell r="CM138">
            <v>7.6</v>
          </cell>
          <cell r="CN138">
            <v>53.800000000000004</v>
          </cell>
          <cell r="CO138">
            <v>0</v>
          </cell>
          <cell r="CP138">
            <v>46.1</v>
          </cell>
          <cell r="CQ138">
            <v>120</v>
          </cell>
          <cell r="CR138">
            <v>84</v>
          </cell>
          <cell r="CS138">
            <v>93.100000000000009</v>
          </cell>
          <cell r="CT138">
            <v>63.6</v>
          </cell>
          <cell r="CU138">
            <v>43.1</v>
          </cell>
          <cell r="CV138">
            <v>86.3</v>
          </cell>
          <cell r="CW138">
            <v>81.8</v>
          </cell>
          <cell r="CX138">
            <v>22.7</v>
          </cell>
          <cell r="CY138">
            <v>65.900000000000006</v>
          </cell>
          <cell r="CZ138">
            <v>18.099999999999998</v>
          </cell>
          <cell r="DA138">
            <v>77.2</v>
          </cell>
          <cell r="DB138">
            <v>43.1</v>
          </cell>
          <cell r="DC138">
            <v>90.9</v>
          </cell>
          <cell r="DD138">
            <v>38.6</v>
          </cell>
          <cell r="DE138">
            <v>68.100000000000009</v>
          </cell>
          <cell r="DF138">
            <v>6.8000000000000007</v>
          </cell>
          <cell r="DG138">
            <v>27.200000000000003</v>
          </cell>
          <cell r="DH138">
            <v>4.5</v>
          </cell>
          <cell r="DI138">
            <v>95.399999999999991</v>
          </cell>
          <cell r="DJ138">
            <v>0</v>
          </cell>
          <cell r="DK138">
            <v>72.7</v>
          </cell>
          <cell r="DL138">
            <v>9</v>
          </cell>
          <cell r="DM138">
            <v>20.399999999999999</v>
          </cell>
          <cell r="DN138">
            <v>15.9</v>
          </cell>
          <cell r="DO138">
            <v>13.600000000000001</v>
          </cell>
          <cell r="DP138">
            <v>100</v>
          </cell>
          <cell r="DQ138">
            <v>2.1999999999999997</v>
          </cell>
          <cell r="DR138">
            <v>31.8</v>
          </cell>
          <cell r="DS138">
            <v>34</v>
          </cell>
          <cell r="DT138">
            <v>97.7</v>
          </cell>
          <cell r="DU138">
            <v>54.500000000000007</v>
          </cell>
          <cell r="DV138">
            <v>40.9</v>
          </cell>
          <cell r="DW138">
            <v>36.299999999999997</v>
          </cell>
          <cell r="DX138">
            <v>88.6</v>
          </cell>
          <cell r="DY138">
            <v>79.5</v>
          </cell>
          <cell r="DZ138">
            <v>61.3</v>
          </cell>
          <cell r="EA138">
            <v>47.699999999999996</v>
          </cell>
          <cell r="EB138">
            <v>29.5</v>
          </cell>
          <cell r="EC138">
            <v>70.399999999999991</v>
          </cell>
          <cell r="ED138">
            <v>75</v>
          </cell>
          <cell r="EE138">
            <v>50</v>
          </cell>
          <cell r="EF138">
            <v>59</v>
          </cell>
          <cell r="EG138">
            <v>25</v>
          </cell>
          <cell r="EH138">
            <v>56.8</v>
          </cell>
          <cell r="EI138">
            <v>11.3</v>
          </cell>
          <cell r="EJ138">
            <v>52.2</v>
          </cell>
          <cell r="EL138">
            <v>120</v>
          </cell>
          <cell r="EM138">
            <v>6.0154145553603654E-12</v>
          </cell>
          <cell r="EN138">
            <v>2.4183294256019394E-12</v>
          </cell>
          <cell r="EO138">
            <v>-3.9005507157519047E-12</v>
          </cell>
          <cell r="EP138">
            <v>1.5305534617482408E-12</v>
          </cell>
          <cell r="EQ138">
            <v>1.4085060003253348E-12</v>
          </cell>
          <cell r="ER138">
            <v>9.220874835285602E-13</v>
          </cell>
        </row>
        <row r="139">
          <cell r="AW139">
            <v>121</v>
          </cell>
          <cell r="AX139">
            <v>100</v>
          </cell>
          <cell r="AY139">
            <v>75</v>
          </cell>
          <cell r="AZ139">
            <v>0</v>
          </cell>
          <cell r="BA139">
            <v>50</v>
          </cell>
          <cell r="BB139">
            <v>25</v>
          </cell>
          <cell r="BC139">
            <v>83.3</v>
          </cell>
          <cell r="BD139">
            <v>66.600000000000009</v>
          </cell>
          <cell r="BE139">
            <v>50</v>
          </cell>
          <cell r="BF139">
            <v>0</v>
          </cell>
          <cell r="BG139">
            <v>33.300000000000004</v>
          </cell>
          <cell r="BH139">
            <v>16.600000000000001</v>
          </cell>
          <cell r="BI139">
            <v>100</v>
          </cell>
          <cell r="BJ139">
            <v>0</v>
          </cell>
          <cell r="BK139">
            <v>33.300000000000004</v>
          </cell>
          <cell r="BL139">
            <v>11.1</v>
          </cell>
          <cell r="BM139">
            <v>22.2</v>
          </cell>
          <cell r="BN139">
            <v>44.4</v>
          </cell>
          <cell r="BO139">
            <v>55.500000000000007</v>
          </cell>
          <cell r="BP139">
            <v>88.8</v>
          </cell>
          <cell r="BQ139">
            <v>100</v>
          </cell>
          <cell r="BR139">
            <v>77.7</v>
          </cell>
          <cell r="BS139">
            <v>66.600000000000009</v>
          </cell>
          <cell r="BT139">
            <v>0</v>
          </cell>
          <cell r="BU139">
            <v>12.5</v>
          </cell>
          <cell r="BV139">
            <v>37.5</v>
          </cell>
          <cell r="BW139">
            <v>25</v>
          </cell>
          <cell r="BX139">
            <v>87.5</v>
          </cell>
          <cell r="BY139">
            <v>50</v>
          </cell>
          <cell r="BZ139">
            <v>75</v>
          </cell>
          <cell r="CA139">
            <v>62.5</v>
          </cell>
          <cell r="CB139">
            <v>100</v>
          </cell>
          <cell r="CC139">
            <v>38.4</v>
          </cell>
          <cell r="CD139">
            <v>76.900000000000006</v>
          </cell>
          <cell r="CE139">
            <v>61.5</v>
          </cell>
          <cell r="CF139">
            <v>7.6</v>
          </cell>
          <cell r="CG139">
            <v>53.800000000000004</v>
          </cell>
          <cell r="CH139">
            <v>84.6</v>
          </cell>
          <cell r="CI139">
            <v>23</v>
          </cell>
          <cell r="CJ139">
            <v>15.299999999999999</v>
          </cell>
          <cell r="CK139">
            <v>0</v>
          </cell>
          <cell r="CL139">
            <v>46.1</v>
          </cell>
          <cell r="CM139">
            <v>92.300000000000011</v>
          </cell>
          <cell r="CN139">
            <v>69.199999999999989</v>
          </cell>
          <cell r="CO139">
            <v>30.7</v>
          </cell>
          <cell r="CP139">
            <v>100</v>
          </cell>
          <cell r="CQ139">
            <v>121</v>
          </cell>
          <cell r="CR139">
            <v>86.3</v>
          </cell>
          <cell r="CS139">
            <v>77.2</v>
          </cell>
          <cell r="CT139">
            <v>34</v>
          </cell>
          <cell r="CU139">
            <v>47.699999999999996</v>
          </cell>
          <cell r="CV139">
            <v>36.299999999999997</v>
          </cell>
          <cell r="CW139">
            <v>84</v>
          </cell>
          <cell r="CX139">
            <v>40.9</v>
          </cell>
          <cell r="CY139">
            <v>38.6</v>
          </cell>
          <cell r="CZ139">
            <v>18.099999999999998</v>
          </cell>
          <cell r="DA139">
            <v>29.5</v>
          </cell>
          <cell r="DB139">
            <v>22.7</v>
          </cell>
          <cell r="DC139">
            <v>90.9</v>
          </cell>
          <cell r="DD139">
            <v>2.1999999999999997</v>
          </cell>
          <cell r="DE139">
            <v>50</v>
          </cell>
          <cell r="DF139">
            <v>6.8000000000000007</v>
          </cell>
          <cell r="DG139">
            <v>27.200000000000003</v>
          </cell>
          <cell r="DH139">
            <v>56.8</v>
          </cell>
          <cell r="DI139">
            <v>59</v>
          </cell>
          <cell r="DJ139">
            <v>70.399999999999991</v>
          </cell>
          <cell r="DK139">
            <v>95.399999999999991</v>
          </cell>
          <cell r="DL139">
            <v>68.100000000000009</v>
          </cell>
          <cell r="DM139">
            <v>65.900000000000006</v>
          </cell>
          <cell r="DN139">
            <v>43.1</v>
          </cell>
          <cell r="DO139">
            <v>45.4</v>
          </cell>
          <cell r="DP139">
            <v>54.500000000000007</v>
          </cell>
          <cell r="DQ139">
            <v>52.2</v>
          </cell>
          <cell r="DR139">
            <v>93.100000000000009</v>
          </cell>
          <cell r="DS139">
            <v>72.7</v>
          </cell>
          <cell r="DT139">
            <v>88.6</v>
          </cell>
          <cell r="DU139">
            <v>81.8</v>
          </cell>
          <cell r="DV139">
            <v>100</v>
          </cell>
          <cell r="DW139">
            <v>15.9</v>
          </cell>
          <cell r="DX139">
            <v>63.6</v>
          </cell>
          <cell r="DY139">
            <v>31.8</v>
          </cell>
          <cell r="DZ139">
            <v>4.5</v>
          </cell>
          <cell r="EA139">
            <v>25</v>
          </cell>
          <cell r="EB139">
            <v>75</v>
          </cell>
          <cell r="EC139">
            <v>11.3</v>
          </cell>
          <cell r="ED139">
            <v>9</v>
          </cell>
          <cell r="EE139">
            <v>0</v>
          </cell>
          <cell r="EF139">
            <v>20.399999999999999</v>
          </cell>
          <cell r="EG139">
            <v>79.5</v>
          </cell>
          <cell r="EH139">
            <v>61.3</v>
          </cell>
          <cell r="EI139">
            <v>13.600000000000001</v>
          </cell>
          <cell r="EJ139">
            <v>97.7</v>
          </cell>
          <cell r="EL139">
            <v>121</v>
          </cell>
          <cell r="EM139">
            <v>0.13384808693388417</v>
          </cell>
          <cell r="EN139">
            <v>0.12702391619036907</v>
          </cell>
          <cell r="EO139">
            <v>0.15362498047431783</v>
          </cell>
          <cell r="EP139">
            <v>0.25334423933613226</v>
          </cell>
          <cell r="EQ139">
            <v>0.14275063502025478</v>
          </cell>
          <cell r="ER139">
            <v>0.16385032660119864</v>
          </cell>
        </row>
        <row r="140">
          <cell r="AW140">
            <v>122</v>
          </cell>
          <cell r="AX140">
            <v>100</v>
          </cell>
          <cell r="AY140">
            <v>75</v>
          </cell>
          <cell r="AZ140">
            <v>25</v>
          </cell>
          <cell r="BA140">
            <v>50</v>
          </cell>
          <cell r="BB140">
            <v>0</v>
          </cell>
          <cell r="BC140">
            <v>83.3</v>
          </cell>
          <cell r="BD140">
            <v>66.600000000000009</v>
          </cell>
          <cell r="BE140">
            <v>33.300000000000004</v>
          </cell>
          <cell r="BF140">
            <v>50</v>
          </cell>
          <cell r="BG140">
            <v>16.600000000000001</v>
          </cell>
          <cell r="BH140">
            <v>0</v>
          </cell>
          <cell r="BI140">
            <v>100</v>
          </cell>
          <cell r="BJ140">
            <v>0</v>
          </cell>
          <cell r="BK140">
            <v>33.300000000000004</v>
          </cell>
          <cell r="BL140">
            <v>11.1</v>
          </cell>
          <cell r="BM140">
            <v>22.2</v>
          </cell>
          <cell r="BN140">
            <v>44.4</v>
          </cell>
          <cell r="BO140">
            <v>55.500000000000007</v>
          </cell>
          <cell r="BP140">
            <v>88.8</v>
          </cell>
          <cell r="BQ140">
            <v>100</v>
          </cell>
          <cell r="BR140">
            <v>77.7</v>
          </cell>
          <cell r="BS140">
            <v>66.600000000000009</v>
          </cell>
          <cell r="BT140">
            <v>0</v>
          </cell>
          <cell r="BU140">
            <v>12.5</v>
          </cell>
          <cell r="BV140">
            <v>37.5</v>
          </cell>
          <cell r="BW140">
            <v>25</v>
          </cell>
          <cell r="BX140">
            <v>87.5</v>
          </cell>
          <cell r="BY140">
            <v>50</v>
          </cell>
          <cell r="BZ140">
            <v>75</v>
          </cell>
          <cell r="CA140">
            <v>62.5</v>
          </cell>
          <cell r="CB140">
            <v>100</v>
          </cell>
          <cell r="CC140">
            <v>38.4</v>
          </cell>
          <cell r="CD140">
            <v>76.900000000000006</v>
          </cell>
          <cell r="CE140">
            <v>61.5</v>
          </cell>
          <cell r="CF140">
            <v>7.6</v>
          </cell>
          <cell r="CG140">
            <v>53.800000000000004</v>
          </cell>
          <cell r="CH140">
            <v>84.6</v>
          </cell>
          <cell r="CI140">
            <v>23</v>
          </cell>
          <cell r="CJ140">
            <v>15.299999999999999</v>
          </cell>
          <cell r="CK140">
            <v>0</v>
          </cell>
          <cell r="CL140">
            <v>46.1</v>
          </cell>
          <cell r="CM140">
            <v>92.300000000000011</v>
          </cell>
          <cell r="CN140">
            <v>69.199999999999989</v>
          </cell>
          <cell r="CO140">
            <v>30.7</v>
          </cell>
          <cell r="CP140">
            <v>100</v>
          </cell>
          <cell r="CQ140">
            <v>122</v>
          </cell>
          <cell r="CR140">
            <v>86.3</v>
          </cell>
          <cell r="CS140">
            <v>63.6</v>
          </cell>
          <cell r="CT140">
            <v>29.5</v>
          </cell>
          <cell r="CU140">
            <v>40.9</v>
          </cell>
          <cell r="CV140">
            <v>22.7</v>
          </cell>
          <cell r="CW140">
            <v>84</v>
          </cell>
          <cell r="CX140">
            <v>45.4</v>
          </cell>
          <cell r="CY140">
            <v>20.399999999999999</v>
          </cell>
          <cell r="CZ140">
            <v>27.200000000000003</v>
          </cell>
          <cell r="DA140">
            <v>18.099999999999998</v>
          </cell>
          <cell r="DB140">
            <v>13.600000000000001</v>
          </cell>
          <cell r="DC140">
            <v>90.9</v>
          </cell>
          <cell r="DD140">
            <v>0</v>
          </cell>
          <cell r="DE140">
            <v>50</v>
          </cell>
          <cell r="DF140">
            <v>6.8000000000000007</v>
          </cell>
          <cell r="DG140">
            <v>36.299999999999997</v>
          </cell>
          <cell r="DH140">
            <v>56.8</v>
          </cell>
          <cell r="DI140">
            <v>59</v>
          </cell>
          <cell r="DJ140">
            <v>72.7</v>
          </cell>
          <cell r="DK140">
            <v>95.399999999999991</v>
          </cell>
          <cell r="DL140">
            <v>70.399999999999991</v>
          </cell>
          <cell r="DM140">
            <v>68.100000000000009</v>
          </cell>
          <cell r="DN140">
            <v>43.1</v>
          </cell>
          <cell r="DO140">
            <v>47.699999999999996</v>
          </cell>
          <cell r="DP140">
            <v>54.500000000000007</v>
          </cell>
          <cell r="DQ140">
            <v>52.2</v>
          </cell>
          <cell r="DR140">
            <v>93.100000000000009</v>
          </cell>
          <cell r="DS140">
            <v>75</v>
          </cell>
          <cell r="DT140">
            <v>88.6</v>
          </cell>
          <cell r="DU140">
            <v>81.8</v>
          </cell>
          <cell r="DV140">
            <v>100</v>
          </cell>
          <cell r="DW140">
            <v>25</v>
          </cell>
          <cell r="DX140">
            <v>65.900000000000006</v>
          </cell>
          <cell r="DY140">
            <v>38.6</v>
          </cell>
          <cell r="DZ140">
            <v>4.5</v>
          </cell>
          <cell r="EA140">
            <v>34</v>
          </cell>
          <cell r="EB140">
            <v>77.2</v>
          </cell>
          <cell r="EC140">
            <v>11.3</v>
          </cell>
          <cell r="ED140">
            <v>9</v>
          </cell>
          <cell r="EE140">
            <v>2.1999999999999997</v>
          </cell>
          <cell r="EF140">
            <v>31.8</v>
          </cell>
          <cell r="EG140">
            <v>79.5</v>
          </cell>
          <cell r="EH140">
            <v>61.3</v>
          </cell>
          <cell r="EI140">
            <v>15.9</v>
          </cell>
          <cell r="EJ140">
            <v>97.7</v>
          </cell>
          <cell r="EL140">
            <v>122</v>
          </cell>
          <cell r="EM140">
            <v>0.11697766963542859</v>
          </cell>
          <cell r="EN140">
            <v>0.12003102939787771</v>
          </cell>
          <cell r="EO140">
            <v>0.15149695084323975</v>
          </cell>
          <cell r="EP140">
            <v>0.25252987880464783</v>
          </cell>
          <cell r="EQ140">
            <v>0.14275063502025478</v>
          </cell>
          <cell r="ER140">
            <v>0.16025228582044623</v>
          </cell>
        </row>
        <row r="141">
          <cell r="AW141">
            <v>123</v>
          </cell>
          <cell r="AX141">
            <v>100</v>
          </cell>
          <cell r="AY141">
            <v>75</v>
          </cell>
          <cell r="AZ141">
            <v>25</v>
          </cell>
          <cell r="BA141">
            <v>50</v>
          </cell>
          <cell r="BB141">
            <v>0</v>
          </cell>
          <cell r="BC141">
            <v>83.3</v>
          </cell>
          <cell r="BD141">
            <v>66.600000000000009</v>
          </cell>
          <cell r="BE141">
            <v>33.300000000000004</v>
          </cell>
          <cell r="BF141">
            <v>50</v>
          </cell>
          <cell r="BG141">
            <v>16.600000000000001</v>
          </cell>
          <cell r="BH141">
            <v>0</v>
          </cell>
          <cell r="BI141">
            <v>100</v>
          </cell>
          <cell r="BJ141">
            <v>0</v>
          </cell>
          <cell r="BK141">
            <v>33.300000000000004</v>
          </cell>
          <cell r="BL141">
            <v>11.1</v>
          </cell>
          <cell r="BM141">
            <v>22.2</v>
          </cell>
          <cell r="BN141">
            <v>44.4</v>
          </cell>
          <cell r="BO141">
            <v>55.500000000000007</v>
          </cell>
          <cell r="BP141">
            <v>88.8</v>
          </cell>
          <cell r="BQ141">
            <v>100</v>
          </cell>
          <cell r="BR141">
            <v>77.7</v>
          </cell>
          <cell r="BS141">
            <v>66.600000000000009</v>
          </cell>
          <cell r="BT141">
            <v>0</v>
          </cell>
          <cell r="BU141">
            <v>12.5</v>
          </cell>
          <cell r="BV141">
            <v>37.5</v>
          </cell>
          <cell r="BW141">
            <v>25</v>
          </cell>
          <cell r="BX141">
            <v>87.5</v>
          </cell>
          <cell r="BY141">
            <v>50</v>
          </cell>
          <cell r="BZ141">
            <v>75</v>
          </cell>
          <cell r="CA141">
            <v>62.5</v>
          </cell>
          <cell r="CB141">
            <v>100</v>
          </cell>
          <cell r="CC141">
            <v>38.4</v>
          </cell>
          <cell r="CD141">
            <v>76.900000000000006</v>
          </cell>
          <cell r="CE141">
            <v>61.5</v>
          </cell>
          <cell r="CF141">
            <v>7.6</v>
          </cell>
          <cell r="CG141">
            <v>53.800000000000004</v>
          </cell>
          <cell r="CH141">
            <v>84.6</v>
          </cell>
          <cell r="CI141">
            <v>23</v>
          </cell>
          <cell r="CJ141">
            <v>15.299999999999999</v>
          </cell>
          <cell r="CK141">
            <v>0</v>
          </cell>
          <cell r="CL141">
            <v>46.1</v>
          </cell>
          <cell r="CM141">
            <v>92.300000000000011</v>
          </cell>
          <cell r="CN141">
            <v>69.199999999999989</v>
          </cell>
          <cell r="CO141">
            <v>30.7</v>
          </cell>
          <cell r="CP141">
            <v>100</v>
          </cell>
          <cell r="CQ141">
            <v>123</v>
          </cell>
          <cell r="CR141">
            <v>86.3</v>
          </cell>
          <cell r="CS141">
            <v>63.6</v>
          </cell>
          <cell r="CT141">
            <v>25</v>
          </cell>
          <cell r="CU141">
            <v>34</v>
          </cell>
          <cell r="CV141">
            <v>22.7</v>
          </cell>
          <cell r="CW141">
            <v>84</v>
          </cell>
          <cell r="CX141">
            <v>45.4</v>
          </cell>
          <cell r="CY141">
            <v>20.399999999999999</v>
          </cell>
          <cell r="CZ141">
            <v>29.5</v>
          </cell>
          <cell r="DA141">
            <v>18.099999999999998</v>
          </cell>
          <cell r="DB141">
            <v>13.600000000000001</v>
          </cell>
          <cell r="DC141">
            <v>90.9</v>
          </cell>
          <cell r="DD141">
            <v>0</v>
          </cell>
          <cell r="DE141">
            <v>50</v>
          </cell>
          <cell r="DF141">
            <v>6.8000000000000007</v>
          </cell>
          <cell r="DG141">
            <v>38.6</v>
          </cell>
          <cell r="DH141">
            <v>52.2</v>
          </cell>
          <cell r="DI141">
            <v>59</v>
          </cell>
          <cell r="DJ141">
            <v>72.7</v>
          </cell>
          <cell r="DK141">
            <v>95.399999999999991</v>
          </cell>
          <cell r="DL141">
            <v>70.399999999999991</v>
          </cell>
          <cell r="DM141">
            <v>68.100000000000009</v>
          </cell>
          <cell r="DN141">
            <v>43.1</v>
          </cell>
          <cell r="DO141">
            <v>47.699999999999996</v>
          </cell>
          <cell r="DP141">
            <v>56.8</v>
          </cell>
          <cell r="DQ141">
            <v>54.500000000000007</v>
          </cell>
          <cell r="DR141">
            <v>93.100000000000009</v>
          </cell>
          <cell r="DS141">
            <v>75</v>
          </cell>
          <cell r="DT141">
            <v>88.6</v>
          </cell>
          <cell r="DU141">
            <v>81.8</v>
          </cell>
          <cell r="DV141">
            <v>100</v>
          </cell>
          <cell r="DW141">
            <v>27.200000000000003</v>
          </cell>
          <cell r="DX141">
            <v>65.900000000000006</v>
          </cell>
          <cell r="DY141">
            <v>40.9</v>
          </cell>
          <cell r="DZ141">
            <v>4.5</v>
          </cell>
          <cell r="EA141">
            <v>36.299999999999997</v>
          </cell>
          <cell r="EB141">
            <v>77.2</v>
          </cell>
          <cell r="EC141">
            <v>11.3</v>
          </cell>
          <cell r="ED141">
            <v>9</v>
          </cell>
          <cell r="EE141">
            <v>2.1999999999999997</v>
          </cell>
          <cell r="EF141">
            <v>31.8</v>
          </cell>
          <cell r="EG141">
            <v>79.5</v>
          </cell>
          <cell r="EH141">
            <v>61.3</v>
          </cell>
          <cell r="EI141">
            <v>15.9</v>
          </cell>
          <cell r="EJ141">
            <v>97.7</v>
          </cell>
          <cell r="EL141">
            <v>123</v>
          </cell>
          <cell r="EM141">
            <v>0.11465977097908546</v>
          </cell>
          <cell r="EN141">
            <v>0.12003102939787771</v>
          </cell>
          <cell r="EO141">
            <v>0.1483665344333803</v>
          </cell>
          <cell r="EP141">
            <v>0.24928446093815756</v>
          </cell>
          <cell r="EQ141">
            <v>0.14275063502025478</v>
          </cell>
          <cell r="ER141">
            <v>0.15865000986091907</v>
          </cell>
        </row>
        <row r="142">
          <cell r="AW142">
            <v>124</v>
          </cell>
          <cell r="AX142">
            <v>0</v>
          </cell>
          <cell r="AY142">
            <v>0</v>
          </cell>
          <cell r="AZ142">
            <v>75</v>
          </cell>
          <cell r="BA142">
            <v>100</v>
          </cell>
          <cell r="BB142">
            <v>0</v>
          </cell>
          <cell r="BC142">
            <v>0</v>
          </cell>
          <cell r="BD142">
            <v>0</v>
          </cell>
          <cell r="BE142">
            <v>0</v>
          </cell>
          <cell r="BF142">
            <v>0</v>
          </cell>
          <cell r="BG142">
            <v>0</v>
          </cell>
          <cell r="BH142">
            <v>0</v>
          </cell>
          <cell r="BI142">
            <v>0</v>
          </cell>
          <cell r="BJ142">
            <v>88.8</v>
          </cell>
          <cell r="BK142">
            <v>0</v>
          </cell>
          <cell r="BL142">
            <v>0</v>
          </cell>
          <cell r="BM142">
            <v>0</v>
          </cell>
          <cell r="BN142">
            <v>100</v>
          </cell>
          <cell r="BO142">
            <v>0</v>
          </cell>
          <cell r="BP142">
            <v>0</v>
          </cell>
          <cell r="BQ142">
            <v>0</v>
          </cell>
          <cell r="BR142">
            <v>0</v>
          </cell>
          <cell r="BS142">
            <v>0</v>
          </cell>
          <cell r="BT142">
            <v>0</v>
          </cell>
          <cell r="BU142">
            <v>87.5</v>
          </cell>
          <cell r="BV142">
            <v>0</v>
          </cell>
          <cell r="BW142">
            <v>0</v>
          </cell>
          <cell r="BX142">
            <v>100</v>
          </cell>
          <cell r="BY142">
            <v>0</v>
          </cell>
          <cell r="BZ142">
            <v>0</v>
          </cell>
          <cell r="CA142">
            <v>0</v>
          </cell>
          <cell r="CB142">
            <v>0</v>
          </cell>
          <cell r="CC142">
            <v>0</v>
          </cell>
          <cell r="CD142">
            <v>0</v>
          </cell>
          <cell r="CE142">
            <v>0</v>
          </cell>
          <cell r="CF142">
            <v>0</v>
          </cell>
          <cell r="CG142">
            <v>0</v>
          </cell>
          <cell r="CH142">
            <v>0</v>
          </cell>
          <cell r="CI142">
            <v>0</v>
          </cell>
          <cell r="CJ142">
            <v>0</v>
          </cell>
          <cell r="CK142">
            <v>0</v>
          </cell>
          <cell r="CL142">
            <v>0</v>
          </cell>
          <cell r="CM142">
            <v>0</v>
          </cell>
          <cell r="CN142">
            <v>0</v>
          </cell>
          <cell r="CO142">
            <v>0</v>
          </cell>
          <cell r="CP142">
            <v>0</v>
          </cell>
          <cell r="CQ142">
            <v>124</v>
          </cell>
          <cell r="CR142">
            <v>0</v>
          </cell>
          <cell r="CS142">
            <v>0</v>
          </cell>
          <cell r="CT142">
            <v>88.6</v>
          </cell>
          <cell r="CU142">
            <v>95.399999999999991</v>
          </cell>
          <cell r="CV142">
            <v>0</v>
          </cell>
          <cell r="CW142">
            <v>0</v>
          </cell>
          <cell r="CX142">
            <v>0</v>
          </cell>
          <cell r="CY142">
            <v>0</v>
          </cell>
          <cell r="CZ142">
            <v>0</v>
          </cell>
          <cell r="DA142">
            <v>0</v>
          </cell>
          <cell r="DB142">
            <v>0</v>
          </cell>
          <cell r="DC142">
            <v>0</v>
          </cell>
          <cell r="DD142">
            <v>93.100000000000009</v>
          </cell>
          <cell r="DE142">
            <v>0</v>
          </cell>
          <cell r="DF142">
            <v>0</v>
          </cell>
          <cell r="DG142">
            <v>0</v>
          </cell>
          <cell r="DH142">
            <v>100</v>
          </cell>
          <cell r="DI142">
            <v>0</v>
          </cell>
          <cell r="DJ142">
            <v>0</v>
          </cell>
          <cell r="DK142">
            <v>0</v>
          </cell>
          <cell r="DL142">
            <v>0</v>
          </cell>
          <cell r="DM142">
            <v>0</v>
          </cell>
          <cell r="DN142">
            <v>0</v>
          </cell>
          <cell r="DO142">
            <v>90.9</v>
          </cell>
          <cell r="DP142">
            <v>0</v>
          </cell>
          <cell r="DQ142">
            <v>0</v>
          </cell>
          <cell r="DR142">
            <v>97.7</v>
          </cell>
          <cell r="DS142">
            <v>0</v>
          </cell>
          <cell r="DT142">
            <v>0</v>
          </cell>
          <cell r="DU142">
            <v>0</v>
          </cell>
          <cell r="DV142">
            <v>0</v>
          </cell>
          <cell r="DW142">
            <v>0</v>
          </cell>
          <cell r="DX142">
            <v>0</v>
          </cell>
          <cell r="DY142">
            <v>0</v>
          </cell>
          <cell r="DZ142">
            <v>0</v>
          </cell>
          <cell r="EA142">
            <v>0</v>
          </cell>
          <cell r="EB142">
            <v>0</v>
          </cell>
          <cell r="EC142">
            <v>0</v>
          </cell>
          <cell r="ED142">
            <v>0</v>
          </cell>
          <cell r="EE142">
            <v>0</v>
          </cell>
          <cell r="EF142">
            <v>0</v>
          </cell>
          <cell r="EG142">
            <v>0</v>
          </cell>
          <cell r="EH142">
            <v>0</v>
          </cell>
          <cell r="EI142">
            <v>0</v>
          </cell>
          <cell r="EJ142">
            <v>0</v>
          </cell>
          <cell r="EL142">
            <v>124</v>
          </cell>
          <cell r="EM142">
            <v>2.3178986554705286E-3</v>
          </cell>
          <cell r="EN142">
            <v>0</v>
          </cell>
          <cell r="EO142">
            <v>3.130416409859471E-3</v>
          </cell>
          <cell r="EP142">
            <v>3.2454178692813305E-3</v>
          </cell>
          <cell r="EQ142">
            <v>0</v>
          </cell>
          <cell r="ER142">
            <v>1.6022759599884295E-3</v>
          </cell>
        </row>
        <row r="143">
          <cell r="AW143">
            <v>125</v>
          </cell>
          <cell r="AX143">
            <v>0</v>
          </cell>
          <cell r="AY143">
            <v>100</v>
          </cell>
          <cell r="AZ143">
            <v>25</v>
          </cell>
          <cell r="BA143">
            <v>75</v>
          </cell>
          <cell r="BB143">
            <v>50</v>
          </cell>
          <cell r="BC143">
            <v>0</v>
          </cell>
          <cell r="BD143">
            <v>50</v>
          </cell>
          <cell r="BE143">
            <v>100</v>
          </cell>
          <cell r="BF143">
            <v>0</v>
          </cell>
          <cell r="BG143">
            <v>66.600000000000009</v>
          </cell>
          <cell r="BH143">
            <v>83.3</v>
          </cell>
          <cell r="BI143">
            <v>0</v>
          </cell>
          <cell r="BJ143">
            <v>88.8</v>
          </cell>
          <cell r="BK143">
            <v>100</v>
          </cell>
          <cell r="BL143">
            <v>77.7</v>
          </cell>
          <cell r="BM143">
            <v>0</v>
          </cell>
          <cell r="BN143">
            <v>0</v>
          </cell>
          <cell r="BO143">
            <v>0</v>
          </cell>
          <cell r="BP143">
            <v>0</v>
          </cell>
          <cell r="BQ143">
            <v>0</v>
          </cell>
          <cell r="BR143">
            <v>0</v>
          </cell>
          <cell r="BS143">
            <v>0</v>
          </cell>
          <cell r="BT143">
            <v>100</v>
          </cell>
          <cell r="BU143">
            <v>0</v>
          </cell>
          <cell r="BV143">
            <v>0</v>
          </cell>
          <cell r="BW143">
            <v>0</v>
          </cell>
          <cell r="BX143">
            <v>0</v>
          </cell>
          <cell r="BY143">
            <v>0</v>
          </cell>
          <cell r="BZ143">
            <v>0</v>
          </cell>
          <cell r="CA143">
            <v>0</v>
          </cell>
          <cell r="CB143">
            <v>0</v>
          </cell>
          <cell r="CC143">
            <v>0</v>
          </cell>
          <cell r="CD143">
            <v>0</v>
          </cell>
          <cell r="CE143">
            <v>0</v>
          </cell>
          <cell r="CF143">
            <v>0</v>
          </cell>
          <cell r="CG143">
            <v>0</v>
          </cell>
          <cell r="CH143">
            <v>0</v>
          </cell>
          <cell r="CI143">
            <v>0</v>
          </cell>
          <cell r="CJ143">
            <v>0</v>
          </cell>
          <cell r="CK143">
            <v>0</v>
          </cell>
          <cell r="CL143">
            <v>0</v>
          </cell>
          <cell r="CM143">
            <v>0</v>
          </cell>
          <cell r="CN143">
            <v>0</v>
          </cell>
          <cell r="CO143">
            <v>0</v>
          </cell>
          <cell r="CP143">
            <v>0</v>
          </cell>
          <cell r="CQ143">
            <v>125</v>
          </cell>
          <cell r="CR143">
            <v>0</v>
          </cell>
          <cell r="CS143">
            <v>100</v>
          </cell>
          <cell r="CT143">
            <v>84</v>
          </cell>
          <cell r="CU143">
            <v>97.7</v>
          </cell>
          <cell r="CV143">
            <v>90.9</v>
          </cell>
          <cell r="CW143">
            <v>0</v>
          </cell>
          <cell r="CX143">
            <v>75</v>
          </cell>
          <cell r="CY143">
            <v>95.399999999999991</v>
          </cell>
          <cell r="CZ143">
            <v>0</v>
          </cell>
          <cell r="DA143">
            <v>86.3</v>
          </cell>
          <cell r="DB143">
            <v>93.100000000000009</v>
          </cell>
          <cell r="DC143">
            <v>0</v>
          </cell>
          <cell r="DD143">
            <v>79.5</v>
          </cell>
          <cell r="DE143">
            <v>88.6</v>
          </cell>
          <cell r="DF143">
            <v>77.2</v>
          </cell>
          <cell r="DG143">
            <v>0</v>
          </cell>
          <cell r="DH143">
            <v>0</v>
          </cell>
          <cell r="DI143">
            <v>0</v>
          </cell>
          <cell r="DJ143">
            <v>0</v>
          </cell>
          <cell r="DK143">
            <v>0</v>
          </cell>
          <cell r="DL143">
            <v>0</v>
          </cell>
          <cell r="DM143">
            <v>0</v>
          </cell>
          <cell r="DN143">
            <v>81.8</v>
          </cell>
          <cell r="DO143">
            <v>0</v>
          </cell>
          <cell r="DP143">
            <v>0</v>
          </cell>
          <cell r="DQ143">
            <v>0</v>
          </cell>
          <cell r="DR143">
            <v>0</v>
          </cell>
          <cell r="DS143">
            <v>0</v>
          </cell>
          <cell r="DT143">
            <v>0</v>
          </cell>
          <cell r="DU143">
            <v>0</v>
          </cell>
          <cell r="DV143">
            <v>0</v>
          </cell>
          <cell r="DW143">
            <v>0</v>
          </cell>
          <cell r="DX143">
            <v>0</v>
          </cell>
          <cell r="DY143">
            <v>0</v>
          </cell>
          <cell r="DZ143">
            <v>0</v>
          </cell>
          <cell r="EA143">
            <v>0</v>
          </cell>
          <cell r="EB143">
            <v>0</v>
          </cell>
          <cell r="EC143">
            <v>0</v>
          </cell>
          <cell r="ED143">
            <v>0</v>
          </cell>
          <cell r="EE143">
            <v>0</v>
          </cell>
          <cell r="EF143">
            <v>0</v>
          </cell>
          <cell r="EG143">
            <v>0</v>
          </cell>
          <cell r="EH143">
            <v>0</v>
          </cell>
          <cell r="EI143">
            <v>0</v>
          </cell>
          <cell r="EJ143">
            <v>0</v>
          </cell>
          <cell r="EL143">
            <v>125</v>
          </cell>
          <cell r="EM143">
            <v>1.6870417303671396E-2</v>
          </cell>
          <cell r="EN143">
            <v>6.9928867924913679E-3</v>
          </cell>
          <cell r="EO143">
            <v>2.1280296313524343E-3</v>
          </cell>
          <cell r="EP143">
            <v>8.1436053039005314E-4</v>
          </cell>
          <cell r="EQ143">
            <v>0</v>
          </cell>
          <cell r="ER143">
            <v>3.5980407811740311E-3</v>
          </cell>
        </row>
        <row r="144">
          <cell r="AX144">
            <v>3.5980399698019028E-3</v>
          </cell>
          <cell r="AY144">
            <v>3.5980399698019028E-3</v>
          </cell>
          <cell r="AZ144">
            <v>3.5980399698019028E-3</v>
          </cell>
          <cell r="BA144">
            <v>3.5980399698019028E-3</v>
          </cell>
          <cell r="BB144">
            <v>3.5980399698019028E-3</v>
          </cell>
          <cell r="BC144">
            <v>3.5980399698019028E-3</v>
          </cell>
          <cell r="BD144">
            <v>3.5980399698019028E-3</v>
          </cell>
          <cell r="BE144">
            <v>3.5980399698019028E-3</v>
          </cell>
          <cell r="BF144">
            <v>3.5980399698019028E-3</v>
          </cell>
          <cell r="BG144">
            <v>3.5980399698019028E-3</v>
          </cell>
          <cell r="BH144">
            <v>3.5980399698019028E-3</v>
          </cell>
          <cell r="BI144">
            <v>3.5980399698019028E-3</v>
          </cell>
          <cell r="BJ144">
            <v>3.5980399698019028E-3</v>
          </cell>
          <cell r="BK144">
            <v>3.5980399698019028E-3</v>
          </cell>
          <cell r="BL144">
            <v>3.5980399698019028E-3</v>
          </cell>
          <cell r="BM144">
            <v>3.5980399698019028E-3</v>
          </cell>
          <cell r="BN144">
            <v>3.5980399698019028E-3</v>
          </cell>
          <cell r="BO144">
            <v>3.5980399698019028E-3</v>
          </cell>
          <cell r="BP144">
            <v>3.5980399698019028E-3</v>
          </cell>
          <cell r="BQ144">
            <v>3.5980399698019028E-3</v>
          </cell>
          <cell r="BR144">
            <v>3.5980399698019028E-3</v>
          </cell>
          <cell r="BS144">
            <v>3.5980399698019028E-3</v>
          </cell>
          <cell r="BT144">
            <v>3.5980399698019028E-3</v>
          </cell>
          <cell r="BU144">
            <v>3.5980399698019028E-3</v>
          </cell>
          <cell r="BV144">
            <v>3.5980399698019028E-3</v>
          </cell>
          <cell r="BW144">
            <v>3.5980399698019028E-3</v>
          </cell>
          <cell r="BX144">
            <v>3.5980399698019028E-3</v>
          </cell>
          <cell r="BY144">
            <v>3.5980399698019028E-3</v>
          </cell>
          <cell r="BZ144">
            <v>3.5980399698019028E-3</v>
          </cell>
          <cell r="CA144">
            <v>3.5980399698019028E-3</v>
          </cell>
          <cell r="CB144">
            <v>3.5980399698019028E-3</v>
          </cell>
          <cell r="CC144">
            <v>3.5980399698019028E-3</v>
          </cell>
          <cell r="CD144">
            <v>3.5980399698019028E-3</v>
          </cell>
          <cell r="CE144">
            <v>3.5980399698019028E-3</v>
          </cell>
          <cell r="CF144">
            <v>3.5980399698019028E-3</v>
          </cell>
          <cell r="CG144">
            <v>3.5980399698019028E-3</v>
          </cell>
          <cell r="CH144">
            <v>3.5980399698019028E-3</v>
          </cell>
          <cell r="CI144">
            <v>3.5980399698019028E-3</v>
          </cell>
          <cell r="CJ144">
            <v>3.5980399698019028E-3</v>
          </cell>
          <cell r="CK144">
            <v>3.5980399698019028E-3</v>
          </cell>
          <cell r="CL144">
            <v>3.5980399698019028E-3</v>
          </cell>
          <cell r="CM144">
            <v>3.5980399698019028E-3</v>
          </cell>
          <cell r="CN144">
            <v>3.5980399698019028E-3</v>
          </cell>
          <cell r="CO144">
            <v>3.5980399698019028E-3</v>
          </cell>
          <cell r="CP144">
            <v>3.5980399698019028E-3</v>
          </cell>
          <cell r="CR144">
            <v>3.5980399698019028E-3</v>
          </cell>
          <cell r="CS144">
            <v>3.5980399698019028E-3</v>
          </cell>
          <cell r="CT144">
            <v>3.5980399698019028E-3</v>
          </cell>
          <cell r="CU144">
            <v>3.5980399698019028E-3</v>
          </cell>
          <cell r="CV144">
            <v>3.5980399698019028E-3</v>
          </cell>
          <cell r="CW144">
            <v>3.5980399698019028E-3</v>
          </cell>
          <cell r="CX144">
            <v>3.5980399698019028E-3</v>
          </cell>
          <cell r="CY144">
            <v>3.5980399698019028E-3</v>
          </cell>
          <cell r="CZ144">
            <v>3.5980399698019028E-3</v>
          </cell>
          <cell r="DA144">
            <v>3.5980399698019028E-3</v>
          </cell>
          <cell r="DB144">
            <v>3.5980399698019028E-3</v>
          </cell>
          <cell r="DC144">
            <v>3.5980399698019028E-3</v>
          </cell>
          <cell r="DD144">
            <v>3.5980399698019028E-3</v>
          </cell>
          <cell r="DE144">
            <v>3.5980399698019028E-3</v>
          </cell>
          <cell r="DF144">
            <v>3.5980399698019028E-3</v>
          </cell>
          <cell r="DG144">
            <v>3.5980399698019028E-3</v>
          </cell>
          <cell r="DH144">
            <v>3.5980399698019028E-3</v>
          </cell>
          <cell r="DI144">
            <v>3.5980399698019028E-3</v>
          </cell>
          <cell r="DJ144">
            <v>3.5980399698019028E-3</v>
          </cell>
          <cell r="DK144">
            <v>3.5980399698019028E-3</v>
          </cell>
          <cell r="DL144">
            <v>3.5980399698019028E-3</v>
          </cell>
          <cell r="DM144">
            <v>3.5980399698019028E-3</v>
          </cell>
          <cell r="DN144">
            <v>3.5980399698019028E-3</v>
          </cell>
          <cell r="DO144">
            <v>3.5980399698019028E-3</v>
          </cell>
          <cell r="DP144">
            <v>3.5980399698019028E-3</v>
          </cell>
          <cell r="DQ144">
            <v>3.5980399698019028E-3</v>
          </cell>
          <cell r="DR144">
            <v>3.5980399698019028E-3</v>
          </cell>
          <cell r="DS144">
            <v>3.5980399698019028E-3</v>
          </cell>
          <cell r="DT144">
            <v>3.5980399698019028E-3</v>
          </cell>
          <cell r="DU144">
            <v>3.5980399698019028E-3</v>
          </cell>
          <cell r="DV144">
            <v>3.5980399698019028E-3</v>
          </cell>
          <cell r="DW144">
            <v>3.5980399698019028E-3</v>
          </cell>
          <cell r="DX144">
            <v>3.5980399698019028E-3</v>
          </cell>
          <cell r="DY144">
            <v>3.5980399698019028E-3</v>
          </cell>
          <cell r="DZ144">
            <v>3.5980399698019028E-3</v>
          </cell>
          <cell r="EA144">
            <v>3.5980399698019028E-3</v>
          </cell>
          <cell r="EB144">
            <v>3.5980399698019028E-3</v>
          </cell>
          <cell r="EC144">
            <v>3.5980399698019028E-3</v>
          </cell>
          <cell r="ED144">
            <v>3.5980399698019028E-3</v>
          </cell>
          <cell r="EE144">
            <v>3.5980399698019028E-3</v>
          </cell>
          <cell r="EF144">
            <v>3.5980399698019028E-3</v>
          </cell>
          <cell r="EG144">
            <v>3.5980399698019028E-3</v>
          </cell>
          <cell r="EH144">
            <v>3.5980399698019028E-3</v>
          </cell>
          <cell r="EI144">
            <v>3.5980399698019028E-3</v>
          </cell>
          <cell r="EJ144">
            <v>3.5980399698019028E-3</v>
          </cell>
        </row>
        <row r="145">
          <cell r="AX145">
            <v>3.5980399698019028E-3</v>
          </cell>
          <cell r="AY145">
            <v>3.5980399698019028E-3</v>
          </cell>
          <cell r="AZ145">
            <v>3.5980399698019028E-3</v>
          </cell>
          <cell r="BA145">
            <v>3.5980399698019028E-3</v>
          </cell>
          <cell r="BB145">
            <v>3.5980399698019028E-3</v>
          </cell>
          <cell r="BC145">
            <v>3.5980399698019028E-3</v>
          </cell>
          <cell r="BD145">
            <v>3.5980399698019028E-3</v>
          </cell>
          <cell r="BE145">
            <v>3.5980399698019028E-3</v>
          </cell>
          <cell r="BF145">
            <v>3.5980399698019028E-3</v>
          </cell>
          <cell r="BG145">
            <v>3.5980399698019028E-3</v>
          </cell>
          <cell r="BH145">
            <v>3.5980399698019028E-3</v>
          </cell>
          <cell r="BI145">
            <v>3.5980399698019028E-3</v>
          </cell>
          <cell r="BJ145">
            <v>3.5980399698019028E-3</v>
          </cell>
          <cell r="BK145">
            <v>3.5980399698019028E-3</v>
          </cell>
          <cell r="BL145">
            <v>3.5980399698019028E-3</v>
          </cell>
          <cell r="BM145">
            <v>3.5980399698019028E-3</v>
          </cell>
          <cell r="BN145">
            <v>3.5980399698019028E-3</v>
          </cell>
          <cell r="BO145">
            <v>3.5980399698019028E-3</v>
          </cell>
          <cell r="BP145">
            <v>3.5980399698019028E-3</v>
          </cell>
          <cell r="BQ145">
            <v>3.5980399698019028E-3</v>
          </cell>
          <cell r="BR145">
            <v>3.5980399698019028E-3</v>
          </cell>
          <cell r="BS145">
            <v>3.5980399698019028E-3</v>
          </cell>
          <cell r="BT145">
            <v>3.5980399698019028E-3</v>
          </cell>
          <cell r="BU145">
            <v>3.5980399698019028E-3</v>
          </cell>
          <cell r="BV145">
            <v>3.5980399698019028E-3</v>
          </cell>
          <cell r="BW145">
            <v>3.5980399698019028E-3</v>
          </cell>
          <cell r="BX145">
            <v>3.5980399698019028E-3</v>
          </cell>
          <cell r="BY145">
            <v>3.5980399698019028E-3</v>
          </cell>
          <cell r="BZ145">
            <v>3.5980399698019028E-3</v>
          </cell>
          <cell r="CA145">
            <v>3.5980399698019028E-3</v>
          </cell>
          <cell r="CB145">
            <v>3.5980399698019028E-3</v>
          </cell>
          <cell r="CC145">
            <v>3.5980399698019028E-3</v>
          </cell>
          <cell r="CD145">
            <v>3.5980399698019028E-3</v>
          </cell>
          <cell r="CE145">
            <v>3.5980399698019028E-3</v>
          </cell>
          <cell r="CF145">
            <v>3.5980399698019028E-3</v>
          </cell>
          <cell r="CG145">
            <v>3.5980399698019028E-3</v>
          </cell>
          <cell r="CH145">
            <v>3.5980399698019028E-3</v>
          </cell>
          <cell r="CI145">
            <v>3.5980399698019028E-3</v>
          </cell>
          <cell r="CJ145">
            <v>3.5980399698019028E-3</v>
          </cell>
          <cell r="CK145">
            <v>3.5980399698019028E-3</v>
          </cell>
          <cell r="CL145">
            <v>3.5980399698019028E-3</v>
          </cell>
          <cell r="CM145">
            <v>3.5980399698019028E-3</v>
          </cell>
          <cell r="CN145">
            <v>3.5980399698019028E-3</v>
          </cell>
          <cell r="CO145">
            <v>3.5980399698019028E-3</v>
          </cell>
          <cell r="CP145">
            <v>3.5980399698019028E-3</v>
          </cell>
          <cell r="CR145">
            <v>3.5980399698019028E-3</v>
          </cell>
          <cell r="CS145">
            <v>3.5980399698019028E-3</v>
          </cell>
          <cell r="CT145">
            <v>3.5980399698019028E-3</v>
          </cell>
          <cell r="CU145">
            <v>3.5980399698019028E-3</v>
          </cell>
          <cell r="CV145">
            <v>3.5980399698019028E-3</v>
          </cell>
          <cell r="CW145">
            <v>3.5980399698019028E-3</v>
          </cell>
          <cell r="CX145">
            <v>3.5980399698019028E-3</v>
          </cell>
          <cell r="CY145">
            <v>3.5980399698019028E-3</v>
          </cell>
          <cell r="CZ145">
            <v>3.5980399698019028E-3</v>
          </cell>
          <cell r="DA145">
            <v>3.5980399698019028E-3</v>
          </cell>
          <cell r="DB145">
            <v>3.5980399698019028E-3</v>
          </cell>
          <cell r="DC145">
            <v>3.5980399698019028E-3</v>
          </cell>
          <cell r="DD145">
            <v>3.5980399698019028E-3</v>
          </cell>
          <cell r="DE145">
            <v>3.5980399698019028E-3</v>
          </cell>
          <cell r="DF145">
            <v>3.5980399698019028E-3</v>
          </cell>
          <cell r="DG145">
            <v>3.5980399698019028E-3</v>
          </cell>
          <cell r="DH145">
            <v>3.5980399698019028E-3</v>
          </cell>
          <cell r="DI145">
            <v>3.5980399698019028E-3</v>
          </cell>
          <cell r="DJ145">
            <v>3.5980399698019028E-3</v>
          </cell>
          <cell r="DK145">
            <v>3.5980399698019028E-3</v>
          </cell>
          <cell r="DL145">
            <v>3.5980399698019028E-3</v>
          </cell>
          <cell r="DM145">
            <v>3.5980399698019028E-3</v>
          </cell>
          <cell r="DN145">
            <v>3.5980399698019028E-3</v>
          </cell>
          <cell r="DO145">
            <v>3.5980399698019028E-3</v>
          </cell>
          <cell r="DP145">
            <v>3.5980399698019028E-3</v>
          </cell>
          <cell r="DQ145">
            <v>3.5980399698019028E-3</v>
          </cell>
          <cell r="DR145">
            <v>3.5980399698019028E-3</v>
          </cell>
          <cell r="DS145">
            <v>3.5980399698019028E-3</v>
          </cell>
          <cell r="DT145">
            <v>3.5980399698019028E-3</v>
          </cell>
          <cell r="DU145">
            <v>3.5980399698019028E-3</v>
          </cell>
          <cell r="DV145">
            <v>3.5980399698019028E-3</v>
          </cell>
          <cell r="DW145">
            <v>3.5980399698019028E-3</v>
          </cell>
          <cell r="DX145">
            <v>3.5980399698019028E-3</v>
          </cell>
          <cell r="DY145">
            <v>3.5980399698019028E-3</v>
          </cell>
          <cell r="DZ145">
            <v>3.5980399698019028E-3</v>
          </cell>
          <cell r="EA145">
            <v>3.5980399698019028E-3</v>
          </cell>
          <cell r="EB145">
            <v>3.5980399698019028E-3</v>
          </cell>
          <cell r="EC145">
            <v>3.5980399698019028E-3</v>
          </cell>
          <cell r="ED145">
            <v>3.5980399698019028E-3</v>
          </cell>
          <cell r="EE145">
            <v>3.5980399698019028E-3</v>
          </cell>
          <cell r="EF145">
            <v>3.5980399698019028E-3</v>
          </cell>
          <cell r="EG145">
            <v>3.5980399698019028E-3</v>
          </cell>
          <cell r="EH145">
            <v>3.5980399698019028E-3</v>
          </cell>
          <cell r="EI145">
            <v>3.5980399698019028E-3</v>
          </cell>
          <cell r="EJ145">
            <v>3.5980399698019028E-3</v>
          </cell>
        </row>
        <row r="146">
          <cell r="AW146">
            <v>126</v>
          </cell>
          <cell r="AX146">
            <v>100</v>
          </cell>
          <cell r="AY146">
            <v>25</v>
          </cell>
          <cell r="AZ146">
            <v>50</v>
          </cell>
          <cell r="BA146">
            <v>75</v>
          </cell>
          <cell r="BB146">
            <v>0</v>
          </cell>
          <cell r="BC146">
            <v>50</v>
          </cell>
          <cell r="BD146">
            <v>83.3</v>
          </cell>
          <cell r="BE146">
            <v>0</v>
          </cell>
          <cell r="BF146">
            <v>66.600000000000009</v>
          </cell>
          <cell r="BG146">
            <v>16.600000000000001</v>
          </cell>
          <cell r="BH146">
            <v>33.300000000000004</v>
          </cell>
          <cell r="BI146">
            <v>100</v>
          </cell>
          <cell r="BJ146">
            <v>100</v>
          </cell>
          <cell r="BK146">
            <v>66.600000000000009</v>
          </cell>
          <cell r="BL146">
            <v>77.7</v>
          </cell>
          <cell r="BM146">
            <v>33.300000000000004</v>
          </cell>
          <cell r="BN146">
            <v>55.500000000000007</v>
          </cell>
          <cell r="BO146">
            <v>22.2</v>
          </cell>
          <cell r="BP146">
            <v>11.1</v>
          </cell>
          <cell r="BQ146">
            <v>88.8</v>
          </cell>
          <cell r="BR146">
            <v>44.4</v>
          </cell>
          <cell r="BS146">
            <v>0</v>
          </cell>
          <cell r="BT146">
            <v>87.5</v>
          </cell>
          <cell r="BU146">
            <v>100</v>
          </cell>
          <cell r="BV146">
            <v>75</v>
          </cell>
          <cell r="BW146">
            <v>12.5</v>
          </cell>
          <cell r="BX146">
            <v>62.5</v>
          </cell>
          <cell r="BY146">
            <v>50</v>
          </cell>
          <cell r="BZ146">
            <v>0</v>
          </cell>
          <cell r="CA146">
            <v>37.5</v>
          </cell>
          <cell r="CB146">
            <v>25</v>
          </cell>
          <cell r="CC146">
            <v>84.6</v>
          </cell>
          <cell r="CD146">
            <v>61.5</v>
          </cell>
          <cell r="CE146">
            <v>53.800000000000004</v>
          </cell>
          <cell r="CF146">
            <v>69.199999999999989</v>
          </cell>
          <cell r="CG146">
            <v>38.4</v>
          </cell>
          <cell r="CH146">
            <v>23</v>
          </cell>
          <cell r="CI146">
            <v>15.299999999999999</v>
          </cell>
          <cell r="CJ146">
            <v>92.300000000000011</v>
          </cell>
          <cell r="CK146">
            <v>100</v>
          </cell>
          <cell r="CL146">
            <v>76.900000000000006</v>
          </cell>
          <cell r="CM146">
            <v>30.7</v>
          </cell>
          <cell r="CN146">
            <v>7.6</v>
          </cell>
          <cell r="CO146">
            <v>46.1</v>
          </cell>
          <cell r="CP146">
            <v>0</v>
          </cell>
          <cell r="CQ146">
            <v>126</v>
          </cell>
          <cell r="CR146">
            <v>97.7</v>
          </cell>
          <cell r="CS146">
            <v>90.9</v>
          </cell>
          <cell r="CT146">
            <v>93.100000000000009</v>
          </cell>
          <cell r="CU146">
            <v>95.399999999999991</v>
          </cell>
          <cell r="CV146">
            <v>86.3</v>
          </cell>
          <cell r="CW146">
            <v>72.7</v>
          </cell>
          <cell r="CX146">
            <v>79.5</v>
          </cell>
          <cell r="CY146">
            <v>45.4</v>
          </cell>
          <cell r="CZ146">
            <v>77.2</v>
          </cell>
          <cell r="DA146">
            <v>54.500000000000007</v>
          </cell>
          <cell r="DB146">
            <v>56.8</v>
          </cell>
          <cell r="DC146">
            <v>88.6</v>
          </cell>
          <cell r="DD146">
            <v>70.399999999999991</v>
          </cell>
          <cell r="DE146">
            <v>43.1</v>
          </cell>
          <cell r="DF146">
            <v>50</v>
          </cell>
          <cell r="DG146">
            <v>25</v>
          </cell>
          <cell r="DH146">
            <v>38.6</v>
          </cell>
          <cell r="DI146">
            <v>22.7</v>
          </cell>
          <cell r="DJ146">
            <v>9</v>
          </cell>
          <cell r="DK146">
            <v>52.2</v>
          </cell>
          <cell r="DL146">
            <v>29.5</v>
          </cell>
          <cell r="DM146">
            <v>6.8000000000000007</v>
          </cell>
          <cell r="DN146">
            <v>84</v>
          </cell>
          <cell r="DO146">
            <v>100</v>
          </cell>
          <cell r="DP146">
            <v>81.8</v>
          </cell>
          <cell r="DQ146">
            <v>31.8</v>
          </cell>
          <cell r="DR146">
            <v>65.900000000000006</v>
          </cell>
          <cell r="DS146">
            <v>63.6</v>
          </cell>
          <cell r="DT146">
            <v>27.200000000000003</v>
          </cell>
          <cell r="DU146">
            <v>59</v>
          </cell>
          <cell r="DV146">
            <v>36.299999999999997</v>
          </cell>
          <cell r="DW146">
            <v>61.3</v>
          </cell>
          <cell r="DX146">
            <v>34</v>
          </cell>
          <cell r="DY146">
            <v>20.399999999999999</v>
          </cell>
          <cell r="DZ146">
            <v>40.9</v>
          </cell>
          <cell r="EA146">
            <v>15.9</v>
          </cell>
          <cell r="EB146">
            <v>11.3</v>
          </cell>
          <cell r="EC146">
            <v>4.5</v>
          </cell>
          <cell r="ED146">
            <v>68.100000000000009</v>
          </cell>
          <cell r="EE146">
            <v>75</v>
          </cell>
          <cell r="EF146">
            <v>47.699999999999996</v>
          </cell>
          <cell r="EG146">
            <v>13.600000000000001</v>
          </cell>
          <cell r="EH146">
            <v>2.1999999999999997</v>
          </cell>
          <cell r="EI146">
            <v>18.099999999999998</v>
          </cell>
          <cell r="EJ146">
            <v>0</v>
          </cell>
          <cell r="EL146">
            <v>126</v>
          </cell>
          <cell r="EM146">
            <v>23196.799999999999</v>
          </cell>
          <cell r="EN146">
            <v>4078.8571428571427</v>
          </cell>
          <cell r="EO146">
            <v>547.29999999999995</v>
          </cell>
          <cell r="EP146">
            <v>5997.333333333333</v>
          </cell>
          <cell r="EQ146">
            <v>554.92857142857144</v>
          </cell>
          <cell r="ER146">
            <v>4705.6444444444442</v>
          </cell>
        </row>
        <row r="147">
          <cell r="AW147">
            <v>127</v>
          </cell>
          <cell r="AX147">
            <v>75</v>
          </cell>
          <cell r="AY147">
            <v>25</v>
          </cell>
          <cell r="AZ147">
            <v>50</v>
          </cell>
          <cell r="BA147">
            <v>100</v>
          </cell>
          <cell r="BB147">
            <v>0</v>
          </cell>
          <cell r="BC147">
            <v>100</v>
          </cell>
          <cell r="BD147">
            <v>83.3</v>
          </cell>
          <cell r="BE147">
            <v>0</v>
          </cell>
          <cell r="BF147">
            <v>66.600000000000009</v>
          </cell>
          <cell r="BG147">
            <v>16.600000000000001</v>
          </cell>
          <cell r="BH147">
            <v>33.300000000000004</v>
          </cell>
          <cell r="BI147">
            <v>50</v>
          </cell>
          <cell r="BJ147">
            <v>100</v>
          </cell>
          <cell r="BK147">
            <v>55.500000000000007</v>
          </cell>
          <cell r="BL147">
            <v>0</v>
          </cell>
          <cell r="BM147">
            <v>66.600000000000009</v>
          </cell>
          <cell r="BN147">
            <v>0</v>
          </cell>
          <cell r="BO147">
            <v>77.7</v>
          </cell>
          <cell r="BP147">
            <v>33.300000000000004</v>
          </cell>
          <cell r="BQ147">
            <v>88.8</v>
          </cell>
          <cell r="BR147">
            <v>0</v>
          </cell>
          <cell r="BS147">
            <v>44.4</v>
          </cell>
          <cell r="BT147">
            <v>75</v>
          </cell>
          <cell r="BU147">
            <v>100</v>
          </cell>
          <cell r="BV147">
            <v>62.5</v>
          </cell>
          <cell r="BW147">
            <v>87.5</v>
          </cell>
          <cell r="BX147">
            <v>0</v>
          </cell>
          <cell r="BY147">
            <v>50</v>
          </cell>
          <cell r="BZ147">
            <v>12.5</v>
          </cell>
          <cell r="CA147">
            <v>12.5</v>
          </cell>
          <cell r="CB147">
            <v>37.5</v>
          </cell>
          <cell r="CC147">
            <v>91.600000000000009</v>
          </cell>
          <cell r="CD147">
            <v>8.3000000000000007</v>
          </cell>
          <cell r="CE147">
            <v>8.3000000000000007</v>
          </cell>
          <cell r="CF147">
            <v>83.3</v>
          </cell>
          <cell r="CG147">
            <v>8.3000000000000007</v>
          </cell>
          <cell r="CH147">
            <v>8.3000000000000007</v>
          </cell>
          <cell r="CI147">
            <v>8.3000000000000007</v>
          </cell>
          <cell r="CJ147">
            <v>75</v>
          </cell>
          <cell r="CK147">
            <v>100</v>
          </cell>
          <cell r="CL147">
            <v>66.600000000000009</v>
          </cell>
          <cell r="CM147">
            <v>8.3000000000000007</v>
          </cell>
          <cell r="CN147">
            <v>8.3000000000000007</v>
          </cell>
          <cell r="CO147">
            <v>0</v>
          </cell>
          <cell r="CP147">
            <v>0</v>
          </cell>
          <cell r="CQ147">
            <v>127</v>
          </cell>
          <cell r="CR147">
            <v>95.3</v>
          </cell>
          <cell r="CS147">
            <v>90.600000000000009</v>
          </cell>
          <cell r="CT147">
            <v>93</v>
          </cell>
          <cell r="CU147">
            <v>97.6</v>
          </cell>
          <cell r="CV147">
            <v>88.3</v>
          </cell>
          <cell r="CW147">
            <v>79</v>
          </cell>
          <cell r="CX147">
            <v>76.7</v>
          </cell>
          <cell r="CY147">
            <v>4.5999999999999996</v>
          </cell>
          <cell r="CZ147">
            <v>69.699999999999989</v>
          </cell>
          <cell r="DA147">
            <v>53.400000000000006</v>
          </cell>
          <cell r="DB147">
            <v>55.800000000000004</v>
          </cell>
          <cell r="DC147">
            <v>60.4</v>
          </cell>
          <cell r="DD147">
            <v>72</v>
          </cell>
          <cell r="DE147">
            <v>39.5</v>
          </cell>
          <cell r="DF147">
            <v>4.5999999999999996</v>
          </cell>
          <cell r="DG147">
            <v>41.8</v>
          </cell>
          <cell r="DH147">
            <v>4.5999999999999996</v>
          </cell>
          <cell r="DI147">
            <v>46.5</v>
          </cell>
          <cell r="DJ147">
            <v>34.799999999999997</v>
          </cell>
          <cell r="DK147">
            <v>48.8</v>
          </cell>
          <cell r="DL147">
            <v>4.5999999999999996</v>
          </cell>
          <cell r="DM147">
            <v>37.200000000000003</v>
          </cell>
          <cell r="DN147">
            <v>83.7</v>
          </cell>
          <cell r="DO147">
            <v>100</v>
          </cell>
          <cell r="DP147">
            <v>81.3</v>
          </cell>
          <cell r="DQ147">
            <v>86</v>
          </cell>
          <cell r="DR147">
            <v>0</v>
          </cell>
          <cell r="DS147">
            <v>67.400000000000006</v>
          </cell>
          <cell r="DT147">
            <v>4.5999999999999996</v>
          </cell>
          <cell r="DU147">
            <v>4.5999999999999996</v>
          </cell>
          <cell r="DV147">
            <v>51.1</v>
          </cell>
          <cell r="DW147">
            <v>65.100000000000009</v>
          </cell>
          <cell r="DX147">
            <v>4.5999999999999996</v>
          </cell>
          <cell r="DY147">
            <v>4.5999999999999996</v>
          </cell>
          <cell r="DZ147">
            <v>60.4</v>
          </cell>
          <cell r="EA147">
            <v>4.5999999999999996</v>
          </cell>
          <cell r="EB147">
            <v>4.5999999999999996</v>
          </cell>
          <cell r="EC147">
            <v>4.5999999999999996</v>
          </cell>
          <cell r="ED147">
            <v>58.099999999999994</v>
          </cell>
          <cell r="EE147">
            <v>74.400000000000006</v>
          </cell>
          <cell r="EF147">
            <v>41.8</v>
          </cell>
          <cell r="EG147">
            <v>4.5999999999999996</v>
          </cell>
          <cell r="EH147">
            <v>4.5999999999999996</v>
          </cell>
          <cell r="EI147">
            <v>0</v>
          </cell>
          <cell r="EJ147">
            <v>0</v>
          </cell>
          <cell r="EL147">
            <v>127</v>
          </cell>
          <cell r="EM147">
            <v>1358</v>
          </cell>
          <cell r="EN147">
            <v>133.42857142857142</v>
          </cell>
          <cell r="EO147">
            <v>25.1</v>
          </cell>
          <cell r="EP147">
            <v>464</v>
          </cell>
          <cell r="EQ147">
            <v>30.307692307692307</v>
          </cell>
          <cell r="ER147">
            <v>285.11363636363637</v>
          </cell>
        </row>
        <row r="148">
          <cell r="AW148">
            <v>128</v>
          </cell>
          <cell r="AX148">
            <v>75</v>
          </cell>
          <cell r="AY148">
            <v>50</v>
          </cell>
          <cell r="AZ148">
            <v>25</v>
          </cell>
          <cell r="BA148">
            <v>100</v>
          </cell>
          <cell r="BB148">
            <v>0</v>
          </cell>
          <cell r="BC148">
            <v>0</v>
          </cell>
          <cell r="BD148">
            <v>0</v>
          </cell>
          <cell r="BE148">
            <v>0</v>
          </cell>
          <cell r="BF148">
            <v>0</v>
          </cell>
          <cell r="BG148">
            <v>0</v>
          </cell>
          <cell r="BH148">
            <v>0</v>
          </cell>
          <cell r="BI148">
            <v>100</v>
          </cell>
          <cell r="BJ148">
            <v>50</v>
          </cell>
          <cell r="BK148">
            <v>50</v>
          </cell>
          <cell r="BL148">
            <v>100</v>
          </cell>
          <cell r="BM148">
            <v>100</v>
          </cell>
          <cell r="BN148">
            <v>100</v>
          </cell>
          <cell r="BO148">
            <v>100</v>
          </cell>
          <cell r="BP148">
            <v>100</v>
          </cell>
          <cell r="BQ148">
            <v>100</v>
          </cell>
          <cell r="BR148">
            <v>100</v>
          </cell>
          <cell r="BS148">
            <v>0</v>
          </cell>
          <cell r="BT148">
            <v>100</v>
          </cell>
          <cell r="BU148">
            <v>100</v>
          </cell>
          <cell r="BV148">
            <v>100</v>
          </cell>
          <cell r="BW148">
            <v>25</v>
          </cell>
          <cell r="BX148">
            <v>75</v>
          </cell>
          <cell r="BY148">
            <v>50</v>
          </cell>
          <cell r="BZ148">
            <v>50</v>
          </cell>
          <cell r="CA148">
            <v>0</v>
          </cell>
          <cell r="CB148">
            <v>0</v>
          </cell>
          <cell r="CC148">
            <v>0</v>
          </cell>
          <cell r="CD148">
            <v>0</v>
          </cell>
          <cell r="CE148">
            <v>0</v>
          </cell>
          <cell r="CF148">
            <v>0</v>
          </cell>
          <cell r="CG148">
            <v>0</v>
          </cell>
          <cell r="CH148">
            <v>0</v>
          </cell>
          <cell r="CI148">
            <v>0</v>
          </cell>
          <cell r="CJ148">
            <v>100</v>
          </cell>
          <cell r="CK148">
            <v>100</v>
          </cell>
          <cell r="CL148">
            <v>100</v>
          </cell>
          <cell r="CM148">
            <v>100</v>
          </cell>
          <cell r="CN148">
            <v>100</v>
          </cell>
          <cell r="CO148">
            <v>100</v>
          </cell>
          <cell r="CP148">
            <v>100</v>
          </cell>
          <cell r="CQ148">
            <v>128</v>
          </cell>
          <cell r="CR148">
            <v>93.300000000000011</v>
          </cell>
          <cell r="CS148">
            <v>86.6</v>
          </cell>
          <cell r="CT148">
            <v>60</v>
          </cell>
          <cell r="CU148">
            <v>100</v>
          </cell>
          <cell r="CV148">
            <v>46.6</v>
          </cell>
          <cell r="CW148">
            <v>66.600000000000009</v>
          </cell>
          <cell r="CX148">
            <v>66.5999755859375</v>
          </cell>
          <cell r="CY148">
            <v>66.5999755859375</v>
          </cell>
          <cell r="CZ148">
            <v>66.5999755859375</v>
          </cell>
          <cell r="DA148">
            <v>66.5999755859375</v>
          </cell>
          <cell r="DB148">
            <v>66.5999755859375</v>
          </cell>
          <cell r="DC148">
            <v>80</v>
          </cell>
          <cell r="DD148">
            <v>26.6</v>
          </cell>
          <cell r="DE148">
            <v>26.599990844726562</v>
          </cell>
          <cell r="DF148">
            <v>40</v>
          </cell>
          <cell r="DG148">
            <v>40</v>
          </cell>
          <cell r="DH148">
            <v>40</v>
          </cell>
          <cell r="DI148">
            <v>40</v>
          </cell>
          <cell r="DJ148">
            <v>40</v>
          </cell>
          <cell r="DK148">
            <v>40</v>
          </cell>
          <cell r="DL148">
            <v>40</v>
          </cell>
          <cell r="DM148">
            <v>0</v>
          </cell>
          <cell r="DN148">
            <v>73.3</v>
          </cell>
          <cell r="DO148">
            <v>73.29998779296875</v>
          </cell>
          <cell r="DP148">
            <v>73.29998779296875</v>
          </cell>
          <cell r="DQ148">
            <v>20</v>
          </cell>
          <cell r="DR148">
            <v>53.300000000000004</v>
          </cell>
          <cell r="DS148">
            <v>33.300000000000004</v>
          </cell>
          <cell r="DT148">
            <v>33.29998779296875</v>
          </cell>
          <cell r="DU148">
            <v>6.6000000000000005</v>
          </cell>
          <cell r="DV148">
            <v>6.5999984741210938</v>
          </cell>
          <cell r="DW148">
            <v>6.5999984741210938</v>
          </cell>
          <cell r="DX148">
            <v>6.5999984741210938</v>
          </cell>
          <cell r="DY148">
            <v>6.5999984741210938</v>
          </cell>
          <cell r="DZ148">
            <v>6.5999984741210938</v>
          </cell>
          <cell r="EA148">
            <v>6.5999984741210938</v>
          </cell>
          <cell r="EB148">
            <v>6.5999984741210938</v>
          </cell>
          <cell r="EC148">
            <v>6.5999984741210938</v>
          </cell>
          <cell r="ED148">
            <v>13.3</v>
          </cell>
          <cell r="EE148">
            <v>13.299995422363281</v>
          </cell>
          <cell r="EF148">
            <v>13.299995422363281</v>
          </cell>
          <cell r="EG148">
            <v>13.299995422363281</v>
          </cell>
          <cell r="EH148">
            <v>13.299995422363281</v>
          </cell>
          <cell r="EI148">
            <v>13.299995422363281</v>
          </cell>
          <cell r="EJ148">
            <v>13.299995422363281</v>
          </cell>
          <cell r="EL148">
            <v>128</v>
          </cell>
          <cell r="EM148">
            <v>14354.2</v>
          </cell>
          <cell r="EN148">
            <v>15716</v>
          </cell>
          <cell r="EO148">
            <v>1732.6666666666667</v>
          </cell>
          <cell r="EP148">
            <v>4922.2</v>
          </cell>
          <cell r="EQ148">
            <v>507</v>
          </cell>
          <cell r="ER148">
            <v>8344.9375</v>
          </cell>
        </row>
        <row r="149">
          <cell r="AW149">
            <v>129</v>
          </cell>
          <cell r="AX149">
            <v>100</v>
          </cell>
          <cell r="AY149">
            <v>0</v>
          </cell>
          <cell r="AZ149">
            <v>75</v>
          </cell>
          <cell r="BA149">
            <v>50</v>
          </cell>
          <cell r="BB149">
            <v>25</v>
          </cell>
          <cell r="BC149">
            <v>0</v>
          </cell>
          <cell r="BD149">
            <v>0</v>
          </cell>
          <cell r="BE149">
            <v>0</v>
          </cell>
          <cell r="BF149">
            <v>0</v>
          </cell>
          <cell r="BG149">
            <v>0</v>
          </cell>
          <cell r="BH149">
            <v>0</v>
          </cell>
          <cell r="BI149">
            <v>100</v>
          </cell>
          <cell r="BJ149">
            <v>100</v>
          </cell>
          <cell r="BK149">
            <v>100</v>
          </cell>
          <cell r="BL149">
            <v>50</v>
          </cell>
          <cell r="BM149">
            <v>50</v>
          </cell>
          <cell r="BN149">
            <v>50</v>
          </cell>
          <cell r="BO149">
            <v>50</v>
          </cell>
          <cell r="BP149">
            <v>50</v>
          </cell>
          <cell r="BQ149">
            <v>50</v>
          </cell>
          <cell r="BR149">
            <v>50</v>
          </cell>
          <cell r="BS149">
            <v>0</v>
          </cell>
          <cell r="BT149">
            <v>75</v>
          </cell>
          <cell r="BU149">
            <v>75</v>
          </cell>
          <cell r="BV149">
            <v>75</v>
          </cell>
          <cell r="BW149">
            <v>0</v>
          </cell>
          <cell r="BX149">
            <v>100</v>
          </cell>
          <cell r="BY149">
            <v>50</v>
          </cell>
          <cell r="BZ149">
            <v>50</v>
          </cell>
          <cell r="CA149">
            <v>0</v>
          </cell>
          <cell r="CB149">
            <v>0</v>
          </cell>
          <cell r="CC149">
            <v>0</v>
          </cell>
          <cell r="CD149">
            <v>0</v>
          </cell>
          <cell r="CE149">
            <v>0</v>
          </cell>
          <cell r="CF149">
            <v>0</v>
          </cell>
          <cell r="CG149">
            <v>0</v>
          </cell>
          <cell r="CH149">
            <v>0</v>
          </cell>
          <cell r="CI149">
            <v>0</v>
          </cell>
          <cell r="CJ149">
            <v>100</v>
          </cell>
          <cell r="CK149">
            <v>100</v>
          </cell>
          <cell r="CL149">
            <v>100</v>
          </cell>
          <cell r="CM149">
            <v>100</v>
          </cell>
          <cell r="CN149">
            <v>100</v>
          </cell>
          <cell r="CO149">
            <v>100</v>
          </cell>
          <cell r="CP149">
            <v>100</v>
          </cell>
          <cell r="CQ149">
            <v>129</v>
          </cell>
          <cell r="CR149">
            <v>93.300000000000011</v>
          </cell>
          <cell r="CS149">
            <v>33.300000000000004</v>
          </cell>
          <cell r="CT149">
            <v>80</v>
          </cell>
          <cell r="CU149">
            <v>73.3</v>
          </cell>
          <cell r="CV149">
            <v>53.300000000000004</v>
          </cell>
          <cell r="CW149">
            <v>40</v>
          </cell>
          <cell r="CX149">
            <v>40</v>
          </cell>
          <cell r="CY149">
            <v>40</v>
          </cell>
          <cell r="CZ149">
            <v>40</v>
          </cell>
          <cell r="DA149">
            <v>40</v>
          </cell>
          <cell r="DB149">
            <v>40</v>
          </cell>
          <cell r="DC149">
            <v>100</v>
          </cell>
          <cell r="DD149">
            <v>86.6</v>
          </cell>
          <cell r="DE149">
            <v>86.5999755859375</v>
          </cell>
          <cell r="DF149">
            <v>46.6</v>
          </cell>
          <cell r="DG149">
            <v>46.5999755859375</v>
          </cell>
          <cell r="DH149">
            <v>46.5999755859375</v>
          </cell>
          <cell r="DI149">
            <v>46.5999755859375</v>
          </cell>
          <cell r="DJ149">
            <v>46.5999755859375</v>
          </cell>
          <cell r="DK149">
            <v>46.5999755859375</v>
          </cell>
          <cell r="DL149">
            <v>46.5999755859375</v>
          </cell>
          <cell r="DM149">
            <v>0</v>
          </cell>
          <cell r="DN149">
            <v>53.300000000000004</v>
          </cell>
          <cell r="DO149">
            <v>53.29998779296875</v>
          </cell>
          <cell r="DP149">
            <v>53.29998779296875</v>
          </cell>
          <cell r="DQ149">
            <v>0</v>
          </cell>
          <cell r="DR149">
            <v>66.600000000000009</v>
          </cell>
          <cell r="DS149">
            <v>20</v>
          </cell>
          <cell r="DT149">
            <v>20</v>
          </cell>
          <cell r="DU149">
            <v>0</v>
          </cell>
          <cell r="DV149">
            <v>0</v>
          </cell>
          <cell r="DW149">
            <v>0</v>
          </cell>
          <cell r="DX149">
            <v>0</v>
          </cell>
          <cell r="DY149">
            <v>0</v>
          </cell>
          <cell r="DZ149">
            <v>0</v>
          </cell>
          <cell r="EA149">
            <v>0</v>
          </cell>
          <cell r="EB149">
            <v>0</v>
          </cell>
          <cell r="EC149">
            <v>0</v>
          </cell>
          <cell r="ED149">
            <v>20</v>
          </cell>
          <cell r="EE149">
            <v>20</v>
          </cell>
          <cell r="EF149">
            <v>20</v>
          </cell>
          <cell r="EG149">
            <v>20</v>
          </cell>
          <cell r="EH149">
            <v>20</v>
          </cell>
          <cell r="EI149">
            <v>20</v>
          </cell>
          <cell r="EJ149">
            <v>20</v>
          </cell>
          <cell r="EL149">
            <v>129</v>
          </cell>
          <cell r="EM149">
            <v>28.2</v>
          </cell>
          <cell r="EN149">
            <v>1017</v>
          </cell>
          <cell r="EO149">
            <v>17.666666666666668</v>
          </cell>
          <cell r="EP149">
            <v>3.6</v>
          </cell>
          <cell r="EQ149">
            <v>2</v>
          </cell>
          <cell r="ER149">
            <v>140.5</v>
          </cell>
        </row>
        <row r="150">
          <cell r="AX150">
            <v>140.5</v>
          </cell>
          <cell r="AY150">
            <v>140.5</v>
          </cell>
          <cell r="AZ150">
            <v>140.5</v>
          </cell>
          <cell r="BA150">
            <v>140.5</v>
          </cell>
          <cell r="BB150">
            <v>140.5</v>
          </cell>
          <cell r="BC150">
            <v>140.5</v>
          </cell>
          <cell r="BD150">
            <v>140.5</v>
          </cell>
          <cell r="BE150">
            <v>140.5</v>
          </cell>
          <cell r="BF150">
            <v>140.5</v>
          </cell>
          <cell r="BG150">
            <v>140.5</v>
          </cell>
          <cell r="BH150">
            <v>140.5</v>
          </cell>
          <cell r="BI150">
            <v>140.5</v>
          </cell>
          <cell r="BJ150">
            <v>140.5</v>
          </cell>
          <cell r="BK150">
            <v>140.5</v>
          </cell>
          <cell r="BL150">
            <v>140.5</v>
          </cell>
          <cell r="BM150">
            <v>140.5</v>
          </cell>
          <cell r="BN150">
            <v>140.5</v>
          </cell>
          <cell r="BO150">
            <v>140.5</v>
          </cell>
          <cell r="BP150">
            <v>140.5</v>
          </cell>
          <cell r="BQ150">
            <v>140.5</v>
          </cell>
          <cell r="BR150">
            <v>140.5</v>
          </cell>
          <cell r="BS150">
            <v>140.5</v>
          </cell>
          <cell r="BT150">
            <v>140.5</v>
          </cell>
          <cell r="BU150">
            <v>140.5</v>
          </cell>
          <cell r="BV150">
            <v>140.5</v>
          </cell>
          <cell r="BW150">
            <v>140.5</v>
          </cell>
          <cell r="BX150">
            <v>140.5</v>
          </cell>
          <cell r="BY150">
            <v>140.5</v>
          </cell>
          <cell r="BZ150">
            <v>140.5</v>
          </cell>
          <cell r="CA150">
            <v>140.5</v>
          </cell>
          <cell r="CB150">
            <v>140.5</v>
          </cell>
          <cell r="CC150">
            <v>140.5</v>
          </cell>
          <cell r="CD150">
            <v>140.5</v>
          </cell>
          <cell r="CE150">
            <v>140.5</v>
          </cell>
          <cell r="CF150">
            <v>140.5</v>
          </cell>
          <cell r="CG150">
            <v>140.5</v>
          </cell>
          <cell r="CH150">
            <v>140.5</v>
          </cell>
          <cell r="CI150">
            <v>140.5</v>
          </cell>
          <cell r="CJ150">
            <v>140.5</v>
          </cell>
          <cell r="CK150">
            <v>140.5</v>
          </cell>
          <cell r="CL150">
            <v>140.5</v>
          </cell>
          <cell r="CM150">
            <v>140.5</v>
          </cell>
          <cell r="CN150">
            <v>140.5</v>
          </cell>
          <cell r="CO150">
            <v>140.5</v>
          </cell>
          <cell r="CP150">
            <v>140.5</v>
          </cell>
          <cell r="CR150">
            <v>140.5</v>
          </cell>
          <cell r="CS150">
            <v>140.5</v>
          </cell>
          <cell r="CT150">
            <v>140.5</v>
          </cell>
          <cell r="CU150">
            <v>140.5</v>
          </cell>
          <cell r="CV150">
            <v>140.5</v>
          </cell>
          <cell r="CW150">
            <v>140.5</v>
          </cell>
          <cell r="CX150">
            <v>140.5</v>
          </cell>
          <cell r="CY150">
            <v>140.5</v>
          </cell>
          <cell r="CZ150">
            <v>140.5</v>
          </cell>
          <cell r="DA150">
            <v>140.5</v>
          </cell>
          <cell r="DB150">
            <v>140.5</v>
          </cell>
          <cell r="DC150">
            <v>140.5</v>
          </cell>
          <cell r="DD150">
            <v>140.5</v>
          </cell>
          <cell r="DE150">
            <v>140.5</v>
          </cell>
          <cell r="DF150">
            <v>140.5</v>
          </cell>
          <cell r="DG150">
            <v>140.5</v>
          </cell>
          <cell r="DH150">
            <v>140.5</v>
          </cell>
          <cell r="DI150">
            <v>140.5</v>
          </cell>
          <cell r="DJ150">
            <v>140.5</v>
          </cell>
          <cell r="DK150">
            <v>140.5</v>
          </cell>
          <cell r="DL150">
            <v>140.5</v>
          </cell>
          <cell r="DM150">
            <v>140.5</v>
          </cell>
          <cell r="DN150">
            <v>140.5</v>
          </cell>
          <cell r="DO150">
            <v>140.5</v>
          </cell>
          <cell r="DP150">
            <v>140.5</v>
          </cell>
          <cell r="DQ150">
            <v>140.5</v>
          </cell>
          <cell r="DR150">
            <v>140.5</v>
          </cell>
          <cell r="DS150">
            <v>140.5</v>
          </cell>
          <cell r="DT150">
            <v>140.5</v>
          </cell>
          <cell r="DU150">
            <v>140.5</v>
          </cell>
          <cell r="DV150">
            <v>140.5</v>
          </cell>
          <cell r="DW150">
            <v>140.5</v>
          </cell>
          <cell r="DX150">
            <v>140.5</v>
          </cell>
          <cell r="DY150">
            <v>140.5</v>
          </cell>
          <cell r="DZ150">
            <v>140.5</v>
          </cell>
          <cell r="EA150">
            <v>140.5</v>
          </cell>
          <cell r="EB150">
            <v>140.5</v>
          </cell>
          <cell r="EC150">
            <v>140.5</v>
          </cell>
          <cell r="ED150">
            <v>140.5</v>
          </cell>
          <cell r="EE150">
            <v>140.5</v>
          </cell>
          <cell r="EF150">
            <v>140.5</v>
          </cell>
          <cell r="EG150">
            <v>140.5</v>
          </cell>
          <cell r="EH150">
            <v>140.5</v>
          </cell>
          <cell r="EI150">
            <v>140.5</v>
          </cell>
          <cell r="EJ150">
            <v>140.5</v>
          </cell>
        </row>
        <row r="151">
          <cell r="AX151">
            <v>140.5</v>
          </cell>
          <cell r="AY151">
            <v>140.5</v>
          </cell>
          <cell r="AZ151">
            <v>140.5</v>
          </cell>
          <cell r="BA151">
            <v>140.5</v>
          </cell>
          <cell r="BB151">
            <v>140.5</v>
          </cell>
          <cell r="BC151">
            <v>140.5</v>
          </cell>
          <cell r="BD151">
            <v>140.5</v>
          </cell>
          <cell r="BE151">
            <v>140.5</v>
          </cell>
          <cell r="BF151">
            <v>140.5</v>
          </cell>
          <cell r="BG151">
            <v>140.5</v>
          </cell>
          <cell r="BH151">
            <v>140.5</v>
          </cell>
          <cell r="BI151">
            <v>140.5</v>
          </cell>
          <cell r="BJ151">
            <v>140.5</v>
          </cell>
          <cell r="BK151">
            <v>140.5</v>
          </cell>
          <cell r="BL151">
            <v>140.5</v>
          </cell>
          <cell r="BM151">
            <v>140.5</v>
          </cell>
          <cell r="BN151">
            <v>140.5</v>
          </cell>
          <cell r="BO151">
            <v>140.5</v>
          </cell>
          <cell r="BP151">
            <v>140.5</v>
          </cell>
          <cell r="BQ151">
            <v>140.5</v>
          </cell>
          <cell r="BR151">
            <v>140.5</v>
          </cell>
          <cell r="BS151">
            <v>140.5</v>
          </cell>
          <cell r="BT151">
            <v>140.5</v>
          </cell>
          <cell r="BU151">
            <v>140.5</v>
          </cell>
          <cell r="BV151">
            <v>140.5</v>
          </cell>
          <cell r="BW151">
            <v>140.5</v>
          </cell>
          <cell r="BX151">
            <v>140.5</v>
          </cell>
          <cell r="BY151">
            <v>140.5</v>
          </cell>
          <cell r="BZ151">
            <v>140.5</v>
          </cell>
          <cell r="CA151">
            <v>140.5</v>
          </cell>
          <cell r="CB151">
            <v>140.5</v>
          </cell>
          <cell r="CC151">
            <v>140.5</v>
          </cell>
          <cell r="CD151">
            <v>140.5</v>
          </cell>
          <cell r="CE151">
            <v>140.5</v>
          </cell>
          <cell r="CF151">
            <v>140.5</v>
          </cell>
          <cell r="CG151">
            <v>140.5</v>
          </cell>
          <cell r="CH151">
            <v>140.5</v>
          </cell>
          <cell r="CI151">
            <v>140.5</v>
          </cell>
          <cell r="CJ151">
            <v>140.5</v>
          </cell>
          <cell r="CK151">
            <v>140.5</v>
          </cell>
          <cell r="CL151">
            <v>140.5</v>
          </cell>
          <cell r="CM151">
            <v>140.5</v>
          </cell>
          <cell r="CN151">
            <v>140.5</v>
          </cell>
          <cell r="CO151">
            <v>140.5</v>
          </cell>
          <cell r="CP151">
            <v>140.5</v>
          </cell>
          <cell r="CR151">
            <v>140.5</v>
          </cell>
          <cell r="CS151">
            <v>140.5</v>
          </cell>
          <cell r="CT151">
            <v>140.5</v>
          </cell>
          <cell r="CU151">
            <v>140.5</v>
          </cell>
          <cell r="CV151">
            <v>140.5</v>
          </cell>
          <cell r="CW151">
            <v>140.5</v>
          </cell>
          <cell r="CX151">
            <v>140.5</v>
          </cell>
          <cell r="CY151">
            <v>140.5</v>
          </cell>
          <cell r="CZ151">
            <v>140.5</v>
          </cell>
          <cell r="DA151">
            <v>140.5</v>
          </cell>
          <cell r="DB151">
            <v>140.5</v>
          </cell>
          <cell r="DC151">
            <v>140.5</v>
          </cell>
          <cell r="DD151">
            <v>140.5</v>
          </cell>
          <cell r="DE151">
            <v>140.5</v>
          </cell>
          <cell r="DF151">
            <v>140.5</v>
          </cell>
          <cell r="DG151">
            <v>140.5</v>
          </cell>
          <cell r="DH151">
            <v>140.5</v>
          </cell>
          <cell r="DI151">
            <v>140.5</v>
          </cell>
          <cell r="DJ151">
            <v>140.5</v>
          </cell>
          <cell r="DK151">
            <v>140.5</v>
          </cell>
          <cell r="DL151">
            <v>140.5</v>
          </cell>
          <cell r="DM151">
            <v>140.5</v>
          </cell>
          <cell r="DN151">
            <v>140.5</v>
          </cell>
          <cell r="DO151">
            <v>140.5</v>
          </cell>
          <cell r="DP151">
            <v>140.5</v>
          </cell>
          <cell r="DQ151">
            <v>140.5</v>
          </cell>
          <cell r="DR151">
            <v>140.5</v>
          </cell>
          <cell r="DS151">
            <v>140.5</v>
          </cell>
          <cell r="DT151">
            <v>140.5</v>
          </cell>
          <cell r="DU151">
            <v>140.5</v>
          </cell>
          <cell r="DV151">
            <v>140.5</v>
          </cell>
          <cell r="DW151">
            <v>140.5</v>
          </cell>
          <cell r="DX151">
            <v>140.5</v>
          </cell>
          <cell r="DY151">
            <v>140.5</v>
          </cell>
          <cell r="DZ151">
            <v>140.5</v>
          </cell>
          <cell r="EA151">
            <v>140.5</v>
          </cell>
          <cell r="EB151">
            <v>140.5</v>
          </cell>
          <cell r="EC151">
            <v>140.5</v>
          </cell>
          <cell r="ED151">
            <v>140.5</v>
          </cell>
          <cell r="EE151">
            <v>140.5</v>
          </cell>
          <cell r="EF151">
            <v>140.5</v>
          </cell>
          <cell r="EG151">
            <v>140.5</v>
          </cell>
          <cell r="EH151">
            <v>140.5</v>
          </cell>
          <cell r="EI151">
            <v>140.5</v>
          </cell>
          <cell r="EJ151">
            <v>140.5</v>
          </cell>
          <cell r="EL151" t="str">
            <v>Indicadores</v>
          </cell>
        </row>
        <row r="152">
          <cell r="AX152">
            <v>140.5</v>
          </cell>
          <cell r="AY152">
            <v>140.5</v>
          </cell>
          <cell r="AZ152">
            <v>140.5</v>
          </cell>
          <cell r="BA152">
            <v>140.5</v>
          </cell>
          <cell r="BB152">
            <v>140.5</v>
          </cell>
          <cell r="BC152">
            <v>140.5</v>
          </cell>
          <cell r="BD152">
            <v>140.5</v>
          </cell>
          <cell r="BE152">
            <v>140.5</v>
          </cell>
          <cell r="BF152">
            <v>140.5</v>
          </cell>
          <cell r="BG152">
            <v>140.5</v>
          </cell>
          <cell r="BH152">
            <v>140.5</v>
          </cell>
          <cell r="BI152">
            <v>140.5</v>
          </cell>
          <cell r="BJ152">
            <v>140.5</v>
          </cell>
          <cell r="BK152">
            <v>140.5</v>
          </cell>
          <cell r="BL152">
            <v>140.5</v>
          </cell>
          <cell r="BM152">
            <v>140.5</v>
          </cell>
          <cell r="BN152">
            <v>140.5</v>
          </cell>
          <cell r="BO152">
            <v>140.5</v>
          </cell>
          <cell r="BP152">
            <v>140.5</v>
          </cell>
          <cell r="BQ152">
            <v>140.5</v>
          </cell>
          <cell r="BR152">
            <v>140.5</v>
          </cell>
          <cell r="BS152">
            <v>140.5</v>
          </cell>
          <cell r="BT152">
            <v>140.5</v>
          </cell>
          <cell r="BU152">
            <v>140.5</v>
          </cell>
          <cell r="BV152">
            <v>140.5</v>
          </cell>
          <cell r="BW152">
            <v>140.5</v>
          </cell>
          <cell r="BX152">
            <v>140.5</v>
          </cell>
          <cell r="BY152">
            <v>140.5</v>
          </cell>
          <cell r="BZ152">
            <v>140.5</v>
          </cell>
          <cell r="CA152">
            <v>140.5</v>
          </cell>
          <cell r="CB152">
            <v>140.5</v>
          </cell>
          <cell r="CC152">
            <v>140.5</v>
          </cell>
          <cell r="CD152">
            <v>140.5</v>
          </cell>
          <cell r="CE152">
            <v>140.5</v>
          </cell>
          <cell r="CF152">
            <v>140.5</v>
          </cell>
          <cell r="CG152">
            <v>140.5</v>
          </cell>
          <cell r="CH152">
            <v>140.5</v>
          </cell>
          <cell r="CI152">
            <v>140.5</v>
          </cell>
          <cell r="CJ152">
            <v>140.5</v>
          </cell>
          <cell r="CK152">
            <v>140.5</v>
          </cell>
          <cell r="CL152">
            <v>140.5</v>
          </cell>
          <cell r="CM152">
            <v>140.5</v>
          </cell>
          <cell r="CN152">
            <v>140.5</v>
          </cell>
          <cell r="CO152">
            <v>140.5</v>
          </cell>
          <cell r="CP152">
            <v>140.5</v>
          </cell>
          <cell r="CR152">
            <v>140.5</v>
          </cell>
          <cell r="CS152">
            <v>140.5</v>
          </cell>
          <cell r="CT152">
            <v>140.5</v>
          </cell>
          <cell r="CU152">
            <v>140.5</v>
          </cell>
          <cell r="CV152">
            <v>140.5</v>
          </cell>
          <cell r="CW152">
            <v>140.5</v>
          </cell>
          <cell r="CX152">
            <v>140.5</v>
          </cell>
          <cell r="CY152">
            <v>140.5</v>
          </cell>
          <cell r="CZ152">
            <v>140.5</v>
          </cell>
          <cell r="DA152">
            <v>140.5</v>
          </cell>
          <cell r="DB152">
            <v>140.5</v>
          </cell>
          <cell r="DC152">
            <v>140.5</v>
          </cell>
          <cell r="DD152">
            <v>140.5</v>
          </cell>
          <cell r="DE152">
            <v>140.5</v>
          </cell>
          <cell r="DF152">
            <v>140.5</v>
          </cell>
          <cell r="DG152">
            <v>140.5</v>
          </cell>
          <cell r="DH152">
            <v>140.5</v>
          </cell>
          <cell r="DI152">
            <v>140.5</v>
          </cell>
          <cell r="DJ152">
            <v>140.5</v>
          </cell>
          <cell r="DK152">
            <v>140.5</v>
          </cell>
          <cell r="DL152">
            <v>140.5</v>
          </cell>
          <cell r="DM152">
            <v>140.5</v>
          </cell>
          <cell r="DN152">
            <v>140.5</v>
          </cell>
          <cell r="DO152">
            <v>140.5</v>
          </cell>
          <cell r="DP152">
            <v>140.5</v>
          </cell>
          <cell r="DQ152">
            <v>140.5</v>
          </cell>
          <cell r="DR152">
            <v>140.5</v>
          </cell>
          <cell r="DS152">
            <v>140.5</v>
          </cell>
          <cell r="DT152">
            <v>140.5</v>
          </cell>
          <cell r="DU152">
            <v>140.5</v>
          </cell>
          <cell r="DV152">
            <v>140.5</v>
          </cell>
          <cell r="DW152">
            <v>140.5</v>
          </cell>
          <cell r="DX152">
            <v>140.5</v>
          </cell>
          <cell r="DY152">
            <v>140.5</v>
          </cell>
          <cell r="DZ152">
            <v>140.5</v>
          </cell>
          <cell r="EA152">
            <v>140.5</v>
          </cell>
          <cell r="EB152">
            <v>140.5</v>
          </cell>
          <cell r="EC152">
            <v>140.5</v>
          </cell>
          <cell r="ED152">
            <v>140.5</v>
          </cell>
          <cell r="EE152">
            <v>140.5</v>
          </cell>
          <cell r="EF152">
            <v>140.5</v>
          </cell>
          <cell r="EG152">
            <v>140.5</v>
          </cell>
          <cell r="EH152">
            <v>140.5</v>
          </cell>
          <cell r="EI152">
            <v>140.5</v>
          </cell>
          <cell r="EJ152">
            <v>140.5</v>
          </cell>
        </row>
        <row r="153">
          <cell r="AX153">
            <v>140.5</v>
          </cell>
          <cell r="AY153">
            <v>140.5</v>
          </cell>
          <cell r="AZ153">
            <v>140.5</v>
          </cell>
          <cell r="BA153">
            <v>140.5</v>
          </cell>
          <cell r="BB153">
            <v>140.5</v>
          </cell>
          <cell r="BC153">
            <v>140.5</v>
          </cell>
          <cell r="BD153">
            <v>140.5</v>
          </cell>
          <cell r="BE153">
            <v>140.5</v>
          </cell>
          <cell r="BF153">
            <v>140.5</v>
          </cell>
          <cell r="BG153">
            <v>140.5</v>
          </cell>
          <cell r="BH153">
            <v>140.5</v>
          </cell>
          <cell r="BI153">
            <v>140.5</v>
          </cell>
          <cell r="BJ153">
            <v>140.5</v>
          </cell>
          <cell r="BK153">
            <v>140.5</v>
          </cell>
          <cell r="BL153">
            <v>140.5</v>
          </cell>
          <cell r="BM153">
            <v>140.5</v>
          </cell>
          <cell r="BN153">
            <v>140.5</v>
          </cell>
          <cell r="BO153">
            <v>140.5</v>
          </cell>
          <cell r="BP153">
            <v>140.5</v>
          </cell>
          <cell r="BQ153">
            <v>140.5</v>
          </cell>
          <cell r="BR153">
            <v>140.5</v>
          </cell>
          <cell r="BS153">
            <v>140.5</v>
          </cell>
          <cell r="BT153">
            <v>140.5</v>
          </cell>
          <cell r="BU153">
            <v>140.5</v>
          </cell>
          <cell r="BV153">
            <v>140.5</v>
          </cell>
          <cell r="BW153">
            <v>140.5</v>
          </cell>
          <cell r="BX153">
            <v>140.5</v>
          </cell>
          <cell r="BY153">
            <v>140.5</v>
          </cell>
          <cell r="BZ153">
            <v>140.5</v>
          </cell>
          <cell r="CA153">
            <v>140.5</v>
          </cell>
          <cell r="CB153">
            <v>140.5</v>
          </cell>
          <cell r="CC153">
            <v>140.5</v>
          </cell>
          <cell r="CD153">
            <v>140.5</v>
          </cell>
          <cell r="CE153">
            <v>140.5</v>
          </cell>
          <cell r="CF153">
            <v>140.5</v>
          </cell>
          <cell r="CG153">
            <v>140.5</v>
          </cell>
          <cell r="CH153">
            <v>140.5</v>
          </cell>
          <cell r="CI153">
            <v>140.5</v>
          </cell>
          <cell r="CJ153">
            <v>140.5</v>
          </cell>
          <cell r="CK153">
            <v>140.5</v>
          </cell>
          <cell r="CL153">
            <v>140.5</v>
          </cell>
          <cell r="CM153">
            <v>140.5</v>
          </cell>
          <cell r="CN153">
            <v>140.5</v>
          </cell>
          <cell r="CO153">
            <v>140.5</v>
          </cell>
          <cell r="CP153">
            <v>140.5</v>
          </cell>
          <cell r="CR153">
            <v>140.5</v>
          </cell>
          <cell r="CS153">
            <v>140.5</v>
          </cell>
          <cell r="CT153">
            <v>140.5</v>
          </cell>
          <cell r="CU153">
            <v>140.5</v>
          </cell>
          <cell r="CV153">
            <v>140.5</v>
          </cell>
          <cell r="CW153">
            <v>140.5</v>
          </cell>
          <cell r="CX153">
            <v>140.5</v>
          </cell>
          <cell r="CY153">
            <v>140.5</v>
          </cell>
          <cell r="CZ153">
            <v>140.5</v>
          </cell>
          <cell r="DA153">
            <v>140.5</v>
          </cell>
          <cell r="DB153">
            <v>140.5</v>
          </cell>
          <cell r="DC153">
            <v>140.5</v>
          </cell>
          <cell r="DD153">
            <v>140.5</v>
          </cell>
          <cell r="DE153">
            <v>140.5</v>
          </cell>
          <cell r="DF153">
            <v>140.5</v>
          </cell>
          <cell r="DG153">
            <v>140.5</v>
          </cell>
          <cell r="DH153">
            <v>140.5</v>
          </cell>
          <cell r="DI153">
            <v>140.5</v>
          </cell>
          <cell r="DJ153">
            <v>140.5</v>
          </cell>
          <cell r="DK153">
            <v>140.5</v>
          </cell>
          <cell r="DL153">
            <v>140.5</v>
          </cell>
          <cell r="DM153">
            <v>140.5</v>
          </cell>
          <cell r="DN153">
            <v>140.5</v>
          </cell>
          <cell r="DO153">
            <v>140.5</v>
          </cell>
          <cell r="DP153">
            <v>140.5</v>
          </cell>
          <cell r="DQ153">
            <v>140.5</v>
          </cell>
          <cell r="DR153">
            <v>140.5</v>
          </cell>
          <cell r="DS153">
            <v>140.5</v>
          </cell>
          <cell r="DT153">
            <v>140.5</v>
          </cell>
          <cell r="DU153">
            <v>140.5</v>
          </cell>
          <cell r="DV153">
            <v>140.5</v>
          </cell>
          <cell r="DW153">
            <v>140.5</v>
          </cell>
          <cell r="DX153">
            <v>140.5</v>
          </cell>
          <cell r="DY153">
            <v>140.5</v>
          </cell>
          <cell r="DZ153">
            <v>140.5</v>
          </cell>
          <cell r="EA153">
            <v>140.5</v>
          </cell>
          <cell r="EB153">
            <v>140.5</v>
          </cell>
          <cell r="EC153">
            <v>140.5</v>
          </cell>
          <cell r="ED153">
            <v>140.5</v>
          </cell>
          <cell r="EE153">
            <v>140.5</v>
          </cell>
          <cell r="EF153">
            <v>140.5</v>
          </cell>
          <cell r="EG153">
            <v>140.5</v>
          </cell>
          <cell r="EH153">
            <v>140.5</v>
          </cell>
          <cell r="EI153">
            <v>140.5</v>
          </cell>
          <cell r="EJ153">
            <v>140.5</v>
          </cell>
        </row>
        <row r="154">
          <cell r="AW154">
            <v>130</v>
          </cell>
          <cell r="AX154">
            <v>25</v>
          </cell>
          <cell r="AY154">
            <v>75</v>
          </cell>
          <cell r="AZ154">
            <v>50</v>
          </cell>
          <cell r="BA154">
            <v>100</v>
          </cell>
          <cell r="BB154">
            <v>0</v>
          </cell>
          <cell r="BC154">
            <v>83.3</v>
          </cell>
          <cell r="BD154">
            <v>0</v>
          </cell>
          <cell r="BE154">
            <v>50</v>
          </cell>
          <cell r="BF154">
            <v>66.600000000000009</v>
          </cell>
          <cell r="BG154">
            <v>16.600000000000001</v>
          </cell>
          <cell r="BH154">
            <v>33.300000000000004</v>
          </cell>
          <cell r="BI154">
            <v>100</v>
          </cell>
          <cell r="BJ154">
            <v>66.600000000000009</v>
          </cell>
          <cell r="BK154">
            <v>77.7</v>
          </cell>
          <cell r="BL154">
            <v>100</v>
          </cell>
          <cell r="BM154">
            <v>88.8</v>
          </cell>
          <cell r="BN154">
            <v>11.1</v>
          </cell>
          <cell r="BO154">
            <v>55.500000000000007</v>
          </cell>
          <cell r="BP154">
            <v>0</v>
          </cell>
          <cell r="BQ154">
            <v>22.2</v>
          </cell>
          <cell r="BR154">
            <v>33.300000000000004</v>
          </cell>
          <cell r="BS154">
            <v>44.4</v>
          </cell>
          <cell r="BT154">
            <v>62.5</v>
          </cell>
          <cell r="BU154">
            <v>50</v>
          </cell>
          <cell r="BV154">
            <v>25</v>
          </cell>
          <cell r="BW154">
            <v>87.5</v>
          </cell>
          <cell r="BX154">
            <v>75</v>
          </cell>
          <cell r="BY154">
            <v>12.5</v>
          </cell>
          <cell r="BZ154">
            <v>37.5</v>
          </cell>
          <cell r="CA154">
            <v>100</v>
          </cell>
          <cell r="CB154">
            <v>0</v>
          </cell>
          <cell r="CC154">
            <v>53.800000000000004</v>
          </cell>
          <cell r="CD154">
            <v>38.4</v>
          </cell>
          <cell r="CE154">
            <v>30.7</v>
          </cell>
          <cell r="CF154">
            <v>23</v>
          </cell>
          <cell r="CG154">
            <v>61.5</v>
          </cell>
          <cell r="CH154">
            <v>7.6</v>
          </cell>
          <cell r="CI154">
            <v>92.300000000000011</v>
          </cell>
          <cell r="CJ154">
            <v>84.6</v>
          </cell>
          <cell r="CK154">
            <v>100</v>
          </cell>
          <cell r="CL154">
            <v>76.900000000000006</v>
          </cell>
          <cell r="CM154">
            <v>46.1</v>
          </cell>
          <cell r="CN154">
            <v>0</v>
          </cell>
          <cell r="CO154">
            <v>69.199999999999989</v>
          </cell>
          <cell r="CP154">
            <v>15.299999999999999</v>
          </cell>
          <cell r="CQ154">
            <v>130</v>
          </cell>
          <cell r="CR154">
            <v>52.2</v>
          </cell>
          <cell r="CS154">
            <v>75</v>
          </cell>
          <cell r="CT154">
            <v>72.7</v>
          </cell>
          <cell r="CU154">
            <v>90.9</v>
          </cell>
          <cell r="CV154">
            <v>29.5</v>
          </cell>
          <cell r="CW154">
            <v>95.399999999999991</v>
          </cell>
          <cell r="CX154">
            <v>65.900000000000006</v>
          </cell>
          <cell r="CY154">
            <v>86.3</v>
          </cell>
          <cell r="CZ154">
            <v>88.6</v>
          </cell>
          <cell r="DA154">
            <v>68.100000000000009</v>
          </cell>
          <cell r="DB154">
            <v>79.5</v>
          </cell>
          <cell r="DC154">
            <v>100</v>
          </cell>
          <cell r="DD154">
            <v>43.1</v>
          </cell>
          <cell r="DE154">
            <v>47.699999999999996</v>
          </cell>
          <cell r="DF154">
            <v>59</v>
          </cell>
          <cell r="DG154">
            <v>54.500000000000007</v>
          </cell>
          <cell r="DH154">
            <v>6.8000000000000007</v>
          </cell>
          <cell r="DI154">
            <v>27.200000000000003</v>
          </cell>
          <cell r="DJ154">
            <v>2.1999999999999997</v>
          </cell>
          <cell r="DK154">
            <v>13.600000000000001</v>
          </cell>
          <cell r="DL154">
            <v>18.099999999999998</v>
          </cell>
          <cell r="DM154">
            <v>20.399999999999999</v>
          </cell>
          <cell r="DN154">
            <v>63.6</v>
          </cell>
          <cell r="DO154">
            <v>61.3</v>
          </cell>
          <cell r="DP154">
            <v>40.9</v>
          </cell>
          <cell r="DQ154">
            <v>93.100000000000009</v>
          </cell>
          <cell r="DR154">
            <v>81.8</v>
          </cell>
          <cell r="DS154">
            <v>34</v>
          </cell>
          <cell r="DT154">
            <v>50</v>
          </cell>
          <cell r="DU154">
            <v>97.7</v>
          </cell>
          <cell r="DV154">
            <v>22.7</v>
          </cell>
          <cell r="DW154">
            <v>36.299999999999997</v>
          </cell>
          <cell r="DX154">
            <v>25</v>
          </cell>
          <cell r="DY154">
            <v>15.9</v>
          </cell>
          <cell r="DZ154">
            <v>11.3</v>
          </cell>
          <cell r="EA154">
            <v>38.6</v>
          </cell>
          <cell r="EB154">
            <v>4.5</v>
          </cell>
          <cell r="EC154">
            <v>77.2</v>
          </cell>
          <cell r="ED154">
            <v>70.399999999999991</v>
          </cell>
          <cell r="EE154">
            <v>84</v>
          </cell>
          <cell r="EF154">
            <v>56.8</v>
          </cell>
          <cell r="EG154">
            <v>31.8</v>
          </cell>
          <cell r="EH154">
            <v>0</v>
          </cell>
          <cell r="EI154">
            <v>45.4</v>
          </cell>
          <cell r="EJ154">
            <v>9</v>
          </cell>
          <cell r="EL154">
            <v>130</v>
          </cell>
          <cell r="EM154">
            <v>0.10830390845698594</v>
          </cell>
          <cell r="EN154">
            <v>0.19554862744378335</v>
          </cell>
          <cell r="EO154">
            <v>-1.7860670786516139E-2</v>
          </cell>
          <cell r="EP154">
            <v>0.10961375584102029</v>
          </cell>
          <cell r="EQ154">
            <v>-7.1940958835743857E-3</v>
          </cell>
          <cell r="ER154">
            <v>5.8167993038342067E-2</v>
          </cell>
        </row>
        <row r="155">
          <cell r="AW155">
            <v>131</v>
          </cell>
          <cell r="AX155">
            <v>25</v>
          </cell>
          <cell r="AY155">
            <v>75</v>
          </cell>
          <cell r="AZ155">
            <v>50</v>
          </cell>
          <cell r="BA155">
            <v>100</v>
          </cell>
          <cell r="BB155">
            <v>0</v>
          </cell>
          <cell r="BC155">
            <v>83.3</v>
          </cell>
          <cell r="BD155">
            <v>33.300000000000004</v>
          </cell>
          <cell r="BE155">
            <v>50</v>
          </cell>
          <cell r="BF155">
            <v>66.600000000000009</v>
          </cell>
          <cell r="BG155">
            <v>0</v>
          </cell>
          <cell r="BH155">
            <v>16.600000000000001</v>
          </cell>
          <cell r="BI155">
            <v>100</v>
          </cell>
          <cell r="BJ155">
            <v>66.600000000000009</v>
          </cell>
          <cell r="BK155">
            <v>77.7</v>
          </cell>
          <cell r="BL155">
            <v>88.8</v>
          </cell>
          <cell r="BM155">
            <v>100</v>
          </cell>
          <cell r="BN155">
            <v>11.1</v>
          </cell>
          <cell r="BO155">
            <v>55.500000000000007</v>
          </cell>
          <cell r="BP155">
            <v>0</v>
          </cell>
          <cell r="BQ155">
            <v>22.2</v>
          </cell>
          <cell r="BR155">
            <v>44.4</v>
          </cell>
          <cell r="BS155">
            <v>33.300000000000004</v>
          </cell>
          <cell r="BT155">
            <v>50</v>
          </cell>
          <cell r="BU155">
            <v>37.5</v>
          </cell>
          <cell r="BV155">
            <v>12.5</v>
          </cell>
          <cell r="BW155">
            <v>75</v>
          </cell>
          <cell r="BX155">
            <v>87.5</v>
          </cell>
          <cell r="BY155">
            <v>25</v>
          </cell>
          <cell r="BZ155">
            <v>62.5</v>
          </cell>
          <cell r="CA155">
            <v>100</v>
          </cell>
          <cell r="CB155">
            <v>0</v>
          </cell>
          <cell r="CC155">
            <v>53.800000000000004</v>
          </cell>
          <cell r="CD155">
            <v>46.1</v>
          </cell>
          <cell r="CE155">
            <v>30.7</v>
          </cell>
          <cell r="CF155">
            <v>23</v>
          </cell>
          <cell r="CG155">
            <v>61.5</v>
          </cell>
          <cell r="CH155">
            <v>15.299999999999999</v>
          </cell>
          <cell r="CI155">
            <v>100</v>
          </cell>
          <cell r="CJ155">
            <v>84.6</v>
          </cell>
          <cell r="CK155">
            <v>92.300000000000011</v>
          </cell>
          <cell r="CL155">
            <v>76.900000000000006</v>
          </cell>
          <cell r="CM155">
            <v>69.199999999999989</v>
          </cell>
          <cell r="CN155">
            <v>7.6</v>
          </cell>
          <cell r="CO155">
            <v>38.4</v>
          </cell>
          <cell r="CP155">
            <v>0</v>
          </cell>
          <cell r="CQ155">
            <v>131</v>
          </cell>
          <cell r="CR155">
            <v>59</v>
          </cell>
          <cell r="CS155">
            <v>81.8</v>
          </cell>
          <cell r="CT155">
            <v>79.5</v>
          </cell>
          <cell r="CU155">
            <v>86.3</v>
          </cell>
          <cell r="CV155">
            <v>34</v>
          </cell>
          <cell r="CW155">
            <v>95.399999999999991</v>
          </cell>
          <cell r="CX155">
            <v>70.399999999999991</v>
          </cell>
          <cell r="CY155">
            <v>77.2</v>
          </cell>
          <cell r="CZ155">
            <v>84</v>
          </cell>
          <cell r="DA155">
            <v>56.8</v>
          </cell>
          <cell r="DB155">
            <v>63.6</v>
          </cell>
          <cell r="DC155">
            <v>100</v>
          </cell>
          <cell r="DD155">
            <v>31.8</v>
          </cell>
          <cell r="DE155">
            <v>40.9</v>
          </cell>
          <cell r="DF155">
            <v>45.4</v>
          </cell>
          <cell r="DG155">
            <v>52.2</v>
          </cell>
          <cell r="DH155">
            <v>9</v>
          </cell>
          <cell r="DI155">
            <v>29.5</v>
          </cell>
          <cell r="DJ155">
            <v>4.5</v>
          </cell>
          <cell r="DK155">
            <v>11.3</v>
          </cell>
          <cell r="DL155">
            <v>22.7</v>
          </cell>
          <cell r="DM155">
            <v>20.399999999999999</v>
          </cell>
          <cell r="DN155">
            <v>72.7</v>
          </cell>
          <cell r="DO155">
            <v>68.100000000000009</v>
          </cell>
          <cell r="DP155">
            <v>47.699999999999996</v>
          </cell>
          <cell r="DQ155">
            <v>90.9</v>
          </cell>
          <cell r="DR155">
            <v>93.100000000000009</v>
          </cell>
          <cell r="DS155">
            <v>50</v>
          </cell>
          <cell r="DT155">
            <v>88.6</v>
          </cell>
          <cell r="DU155">
            <v>97.7</v>
          </cell>
          <cell r="DV155">
            <v>13.600000000000001</v>
          </cell>
          <cell r="DW155">
            <v>36.299999999999997</v>
          </cell>
          <cell r="DX155">
            <v>27.200000000000003</v>
          </cell>
          <cell r="DY155">
            <v>18.099999999999998</v>
          </cell>
          <cell r="DZ155">
            <v>15.9</v>
          </cell>
          <cell r="EA155">
            <v>38.6</v>
          </cell>
          <cell r="EB155">
            <v>6.8000000000000007</v>
          </cell>
          <cell r="EC155">
            <v>75</v>
          </cell>
          <cell r="ED155">
            <v>61.3</v>
          </cell>
          <cell r="EE155">
            <v>65.900000000000006</v>
          </cell>
          <cell r="EF155">
            <v>54.500000000000007</v>
          </cell>
          <cell r="EG155">
            <v>43.1</v>
          </cell>
          <cell r="EH155">
            <v>2.1999999999999997</v>
          </cell>
          <cell r="EI155">
            <v>25</v>
          </cell>
          <cell r="EJ155">
            <v>0</v>
          </cell>
          <cell r="EL155">
            <v>131</v>
          </cell>
          <cell r="EM155">
            <v>1.101684682306921E-2</v>
          </cell>
          <cell r="EN155">
            <v>3.8639774751586566E-2</v>
          </cell>
          <cell r="EO155">
            <v>-8.1145222323072193E-3</v>
          </cell>
          <cell r="EP155">
            <v>2.3576382670734742E-2</v>
          </cell>
          <cell r="EQ155">
            <v>-8.540085463060584E-3</v>
          </cell>
          <cell r="ER155">
            <v>7.4898596134920954E-3</v>
          </cell>
        </row>
        <row r="156">
          <cell r="AW156">
            <v>132</v>
          </cell>
          <cell r="AX156">
            <v>25</v>
          </cell>
          <cell r="AY156">
            <v>50</v>
          </cell>
          <cell r="AZ156">
            <v>75</v>
          </cell>
          <cell r="BA156">
            <v>100</v>
          </cell>
          <cell r="BB156">
            <v>0</v>
          </cell>
          <cell r="BC156">
            <v>83.3</v>
          </cell>
          <cell r="BD156">
            <v>16.600000000000001</v>
          </cell>
          <cell r="BE156">
            <v>50</v>
          </cell>
          <cell r="BF156">
            <v>66.600000000000009</v>
          </cell>
          <cell r="BG156">
            <v>0</v>
          </cell>
          <cell r="BH156">
            <v>33.300000000000004</v>
          </cell>
          <cell r="BI156">
            <v>100</v>
          </cell>
          <cell r="BJ156">
            <v>77.7</v>
          </cell>
          <cell r="BK156">
            <v>66.600000000000009</v>
          </cell>
          <cell r="BL156">
            <v>100</v>
          </cell>
          <cell r="BM156">
            <v>88.8</v>
          </cell>
          <cell r="BN156">
            <v>11.1</v>
          </cell>
          <cell r="BO156">
            <v>55.500000000000007</v>
          </cell>
          <cell r="BP156">
            <v>0</v>
          </cell>
          <cell r="BQ156">
            <v>22.2</v>
          </cell>
          <cell r="BR156">
            <v>44.4</v>
          </cell>
          <cell r="BS156">
            <v>33.300000000000004</v>
          </cell>
          <cell r="BT156">
            <v>50</v>
          </cell>
          <cell r="BU156">
            <v>37.5</v>
          </cell>
          <cell r="BV156">
            <v>25</v>
          </cell>
          <cell r="BW156">
            <v>75</v>
          </cell>
          <cell r="BX156">
            <v>87.5</v>
          </cell>
          <cell r="BY156">
            <v>12.5</v>
          </cell>
          <cell r="BZ156">
            <v>62.5</v>
          </cell>
          <cell r="CA156">
            <v>100</v>
          </cell>
          <cell r="CB156">
            <v>0</v>
          </cell>
          <cell r="CC156">
            <v>53.800000000000004</v>
          </cell>
          <cell r="CD156">
            <v>38.4</v>
          </cell>
          <cell r="CE156">
            <v>30.7</v>
          </cell>
          <cell r="CF156">
            <v>23</v>
          </cell>
          <cell r="CG156">
            <v>76.900000000000006</v>
          </cell>
          <cell r="CH156">
            <v>15.299999999999999</v>
          </cell>
          <cell r="CI156">
            <v>92.300000000000011</v>
          </cell>
          <cell r="CJ156">
            <v>84.6</v>
          </cell>
          <cell r="CK156">
            <v>69.199999999999989</v>
          </cell>
          <cell r="CL156">
            <v>100</v>
          </cell>
          <cell r="CM156">
            <v>46.1</v>
          </cell>
          <cell r="CN156">
            <v>0</v>
          </cell>
          <cell r="CO156">
            <v>61.5</v>
          </cell>
          <cell r="CP156">
            <v>7.6</v>
          </cell>
          <cell r="CQ156">
            <v>132</v>
          </cell>
          <cell r="CR156">
            <v>56.8</v>
          </cell>
          <cell r="CS156">
            <v>77.2</v>
          </cell>
          <cell r="CT156">
            <v>79.5</v>
          </cell>
          <cell r="CU156">
            <v>81.8</v>
          </cell>
          <cell r="CV156">
            <v>29.5</v>
          </cell>
          <cell r="CW156">
            <v>95.399999999999991</v>
          </cell>
          <cell r="CX156">
            <v>52.2</v>
          </cell>
          <cell r="CY156">
            <v>65.900000000000006</v>
          </cell>
          <cell r="CZ156">
            <v>88.6</v>
          </cell>
          <cell r="DA156">
            <v>43.1</v>
          </cell>
          <cell r="DB156">
            <v>54.500000000000007</v>
          </cell>
          <cell r="DC156">
            <v>100</v>
          </cell>
          <cell r="DD156">
            <v>38.6</v>
          </cell>
          <cell r="DE156">
            <v>34</v>
          </cell>
          <cell r="DF156">
            <v>68.100000000000009</v>
          </cell>
          <cell r="DG156">
            <v>47.699999999999996</v>
          </cell>
          <cell r="DH156">
            <v>9</v>
          </cell>
          <cell r="DI156">
            <v>25</v>
          </cell>
          <cell r="DJ156">
            <v>6.8000000000000007</v>
          </cell>
          <cell r="DK156">
            <v>11.3</v>
          </cell>
          <cell r="DL156">
            <v>22.7</v>
          </cell>
          <cell r="DM156">
            <v>20.399999999999999</v>
          </cell>
          <cell r="DN156">
            <v>59</v>
          </cell>
          <cell r="DO156">
            <v>50</v>
          </cell>
          <cell r="DP156">
            <v>45.4</v>
          </cell>
          <cell r="DQ156">
            <v>84</v>
          </cell>
          <cell r="DR156">
            <v>93.100000000000009</v>
          </cell>
          <cell r="DS156">
            <v>40.9</v>
          </cell>
          <cell r="DT156">
            <v>72.7</v>
          </cell>
          <cell r="DU156">
            <v>97.7</v>
          </cell>
          <cell r="DV156">
            <v>13.600000000000001</v>
          </cell>
          <cell r="DW156">
            <v>36.299999999999997</v>
          </cell>
          <cell r="DX156">
            <v>27.200000000000003</v>
          </cell>
          <cell r="DY156">
            <v>18.099999999999998</v>
          </cell>
          <cell r="DZ156">
            <v>15.9</v>
          </cell>
          <cell r="EA156">
            <v>70.399999999999991</v>
          </cell>
          <cell r="EB156">
            <v>4.5</v>
          </cell>
          <cell r="EC156">
            <v>86.3</v>
          </cell>
          <cell r="ED156">
            <v>75</v>
          </cell>
          <cell r="EE156">
            <v>63.6</v>
          </cell>
          <cell r="EF156">
            <v>90.9</v>
          </cell>
          <cell r="EG156">
            <v>31.8</v>
          </cell>
          <cell r="EH156">
            <v>0</v>
          </cell>
          <cell r="EI156">
            <v>61.3</v>
          </cell>
          <cell r="EJ156">
            <v>2.1999999999999997</v>
          </cell>
          <cell r="EL156">
            <v>132</v>
          </cell>
          <cell r="EM156">
            <v>1.6882560857617027E-2</v>
          </cell>
          <cell r="EN156">
            <v>4.5920827032464216E-2</v>
          </cell>
          <cell r="EO156">
            <v>-7.7513417507815915E-3</v>
          </cell>
          <cell r="EP156">
            <v>2.7695678082665369E-2</v>
          </cell>
          <cell r="EQ156">
            <v>-2.5180317878726211E-2</v>
          </cell>
          <cell r="ER156">
            <v>5.0018184099853338E-3</v>
          </cell>
        </row>
        <row r="157">
          <cell r="AW157">
            <v>133</v>
          </cell>
          <cell r="AX157">
            <v>50</v>
          </cell>
          <cell r="AY157">
            <v>100</v>
          </cell>
          <cell r="AZ157">
            <v>75</v>
          </cell>
          <cell r="BA157">
            <v>25</v>
          </cell>
          <cell r="BB157">
            <v>0</v>
          </cell>
          <cell r="BC157">
            <v>66.600000000000009</v>
          </cell>
          <cell r="BD157">
            <v>16.600000000000001</v>
          </cell>
          <cell r="BE157">
            <v>83.3</v>
          </cell>
          <cell r="BF157">
            <v>33.300000000000004</v>
          </cell>
          <cell r="BG157">
            <v>50</v>
          </cell>
          <cell r="BH157">
            <v>0</v>
          </cell>
          <cell r="BI157">
            <v>100</v>
          </cell>
          <cell r="BJ157">
            <v>11.1</v>
          </cell>
          <cell r="BK157">
            <v>77.7</v>
          </cell>
          <cell r="BL157">
            <v>22.2</v>
          </cell>
          <cell r="BM157">
            <v>66.600000000000009</v>
          </cell>
          <cell r="BN157">
            <v>0</v>
          </cell>
          <cell r="BO157">
            <v>55.500000000000007</v>
          </cell>
          <cell r="BP157">
            <v>88.8</v>
          </cell>
          <cell r="BQ157">
            <v>100</v>
          </cell>
          <cell r="BR157">
            <v>33.300000000000004</v>
          </cell>
          <cell r="BS157">
            <v>44.4</v>
          </cell>
          <cell r="BT157">
            <v>12.5</v>
          </cell>
          <cell r="BU157">
            <v>50</v>
          </cell>
          <cell r="BV157">
            <v>0</v>
          </cell>
          <cell r="BW157">
            <v>37.5</v>
          </cell>
          <cell r="BX157">
            <v>87.5</v>
          </cell>
          <cell r="BY157">
            <v>75</v>
          </cell>
          <cell r="BZ157">
            <v>25</v>
          </cell>
          <cell r="CA157">
            <v>62.5</v>
          </cell>
          <cell r="CB157">
            <v>100</v>
          </cell>
          <cell r="CC157">
            <v>15.299999999999999</v>
          </cell>
          <cell r="CD157">
            <v>69.199999999999989</v>
          </cell>
          <cell r="CE157">
            <v>53.800000000000004</v>
          </cell>
          <cell r="CF157">
            <v>7.6</v>
          </cell>
          <cell r="CG157">
            <v>38.4</v>
          </cell>
          <cell r="CH157">
            <v>76.900000000000006</v>
          </cell>
          <cell r="CI157">
            <v>30.7</v>
          </cell>
          <cell r="CJ157">
            <v>46.1</v>
          </cell>
          <cell r="CK157">
            <v>0</v>
          </cell>
          <cell r="CL157">
            <v>61.5</v>
          </cell>
          <cell r="CM157">
            <v>84.6</v>
          </cell>
          <cell r="CN157">
            <v>92.300000000000011</v>
          </cell>
          <cell r="CO157">
            <v>23</v>
          </cell>
          <cell r="CP157">
            <v>100</v>
          </cell>
          <cell r="CQ157">
            <v>133</v>
          </cell>
          <cell r="CR157">
            <v>34</v>
          </cell>
          <cell r="CS157">
            <v>38.6</v>
          </cell>
          <cell r="CT157">
            <v>36.299999999999997</v>
          </cell>
          <cell r="CU157">
            <v>29.5</v>
          </cell>
          <cell r="CV157">
            <v>18.099999999999998</v>
          </cell>
          <cell r="CW157">
            <v>63.6</v>
          </cell>
          <cell r="CX157">
            <v>2.1999999999999997</v>
          </cell>
          <cell r="CY157">
            <v>65.900000000000006</v>
          </cell>
          <cell r="CZ157">
            <v>4.5</v>
          </cell>
          <cell r="DA157">
            <v>50</v>
          </cell>
          <cell r="DB157">
            <v>0</v>
          </cell>
          <cell r="DC157">
            <v>81.8</v>
          </cell>
          <cell r="DD157">
            <v>15.9</v>
          </cell>
          <cell r="DE157">
            <v>72.7</v>
          </cell>
          <cell r="DF157">
            <v>20.399999999999999</v>
          </cell>
          <cell r="DG157">
            <v>61.3</v>
          </cell>
          <cell r="DH157">
            <v>13.600000000000001</v>
          </cell>
          <cell r="DI157">
            <v>54.500000000000007</v>
          </cell>
          <cell r="DJ157">
            <v>75</v>
          </cell>
          <cell r="DK157">
            <v>93.100000000000009</v>
          </cell>
          <cell r="DL157">
            <v>31.8</v>
          </cell>
          <cell r="DM157">
            <v>40.9</v>
          </cell>
          <cell r="DN157">
            <v>9</v>
          </cell>
          <cell r="DO157">
            <v>56.8</v>
          </cell>
          <cell r="DP157">
            <v>6.8000000000000007</v>
          </cell>
          <cell r="DQ157">
            <v>52.2</v>
          </cell>
          <cell r="DR157">
            <v>90.9</v>
          </cell>
          <cell r="DS157">
            <v>77.2</v>
          </cell>
          <cell r="DT157">
            <v>47.699999999999996</v>
          </cell>
          <cell r="DU157">
            <v>70.399999999999991</v>
          </cell>
          <cell r="DV157">
            <v>97.7</v>
          </cell>
          <cell r="DW157">
            <v>25</v>
          </cell>
          <cell r="DX157">
            <v>84</v>
          </cell>
          <cell r="DY157">
            <v>68.100000000000009</v>
          </cell>
          <cell r="DZ157">
            <v>22.7</v>
          </cell>
          <cell r="EA157">
            <v>45.4</v>
          </cell>
          <cell r="EB157">
            <v>86.3</v>
          </cell>
          <cell r="EC157">
            <v>43.1</v>
          </cell>
          <cell r="ED157">
            <v>59</v>
          </cell>
          <cell r="EE157">
            <v>11.3</v>
          </cell>
          <cell r="EF157">
            <v>79.5</v>
          </cell>
          <cell r="EG157">
            <v>88.6</v>
          </cell>
          <cell r="EH157">
            <v>95.399999999999991</v>
          </cell>
          <cell r="EI157">
            <v>27.200000000000003</v>
          </cell>
          <cell r="EJ157">
            <v>100</v>
          </cell>
          <cell r="EL157">
            <v>133</v>
          </cell>
          <cell r="EM157">
            <v>0.14769367</v>
          </cell>
          <cell r="EN157">
            <v>0.16412022857142855</v>
          </cell>
          <cell r="EO157">
            <v>0.20376850400000004</v>
          </cell>
          <cell r="EP157">
            <v>0.68452297222222225</v>
          </cell>
          <cell r="EQ157">
            <v>0.61046262571428578</v>
          </cell>
          <cell r="ER157">
            <v>0.41404841111111107</v>
          </cell>
        </row>
        <row r="158">
          <cell r="AW158">
            <v>134</v>
          </cell>
          <cell r="AX158">
            <v>100</v>
          </cell>
          <cell r="AY158">
            <v>50</v>
          </cell>
          <cell r="AZ158">
            <v>75</v>
          </cell>
          <cell r="BA158">
            <v>25</v>
          </cell>
          <cell r="BB158">
            <v>0</v>
          </cell>
          <cell r="BC158">
            <v>83.3</v>
          </cell>
          <cell r="BD158">
            <v>16.600000000000001</v>
          </cell>
          <cell r="BE158">
            <v>66.600000000000009</v>
          </cell>
          <cell r="BF158">
            <v>33.300000000000004</v>
          </cell>
          <cell r="BG158">
            <v>50</v>
          </cell>
          <cell r="BH158">
            <v>0</v>
          </cell>
          <cell r="BI158">
            <v>100</v>
          </cell>
          <cell r="BJ158">
            <v>0</v>
          </cell>
          <cell r="BK158">
            <v>66.600000000000009</v>
          </cell>
          <cell r="BL158">
            <v>22.2</v>
          </cell>
          <cell r="BM158">
            <v>77.7</v>
          </cell>
          <cell r="BN158">
            <v>11.1</v>
          </cell>
          <cell r="BO158">
            <v>55.500000000000007</v>
          </cell>
          <cell r="BP158">
            <v>88.8</v>
          </cell>
          <cell r="BQ158">
            <v>100</v>
          </cell>
          <cell r="BR158">
            <v>33.300000000000004</v>
          </cell>
          <cell r="BS158">
            <v>44.4</v>
          </cell>
          <cell r="BT158">
            <v>0</v>
          </cell>
          <cell r="BU158">
            <v>50</v>
          </cell>
          <cell r="BV158">
            <v>12.5</v>
          </cell>
          <cell r="BW158">
            <v>37.5</v>
          </cell>
          <cell r="BX158">
            <v>87.5</v>
          </cell>
          <cell r="BY158">
            <v>75</v>
          </cell>
          <cell r="BZ158">
            <v>25</v>
          </cell>
          <cell r="CA158">
            <v>62.5</v>
          </cell>
          <cell r="CB158">
            <v>100</v>
          </cell>
          <cell r="CC158">
            <v>15.299999999999999</v>
          </cell>
          <cell r="CD158">
            <v>69.199999999999989</v>
          </cell>
          <cell r="CE158">
            <v>53.800000000000004</v>
          </cell>
          <cell r="CF158">
            <v>7.6</v>
          </cell>
          <cell r="CG158">
            <v>38.4</v>
          </cell>
          <cell r="CH158">
            <v>76.900000000000006</v>
          </cell>
          <cell r="CI158">
            <v>30.7</v>
          </cell>
          <cell r="CJ158">
            <v>46.1</v>
          </cell>
          <cell r="CK158">
            <v>0</v>
          </cell>
          <cell r="CL158">
            <v>61.5</v>
          </cell>
          <cell r="CM158">
            <v>84.6</v>
          </cell>
          <cell r="CN158">
            <v>92.300000000000011</v>
          </cell>
          <cell r="CO158">
            <v>23</v>
          </cell>
          <cell r="CP158">
            <v>100</v>
          </cell>
          <cell r="CQ158">
            <v>134</v>
          </cell>
          <cell r="CR158">
            <v>43.1</v>
          </cell>
          <cell r="CS158">
            <v>13.600000000000001</v>
          </cell>
          <cell r="CT158">
            <v>27.200000000000003</v>
          </cell>
          <cell r="CU158">
            <v>9</v>
          </cell>
          <cell r="CV158">
            <v>2.1999999999999997</v>
          </cell>
          <cell r="CW158">
            <v>68.100000000000009</v>
          </cell>
          <cell r="CX158">
            <v>11.3</v>
          </cell>
          <cell r="CY158">
            <v>34</v>
          </cell>
          <cell r="CZ158">
            <v>15.9</v>
          </cell>
          <cell r="DA158">
            <v>29.5</v>
          </cell>
          <cell r="DB158">
            <v>0</v>
          </cell>
          <cell r="DC158">
            <v>81.8</v>
          </cell>
          <cell r="DD158">
            <v>4.5</v>
          </cell>
          <cell r="DE158">
            <v>63.6</v>
          </cell>
          <cell r="DF158">
            <v>25</v>
          </cell>
          <cell r="DG158">
            <v>65.900000000000006</v>
          </cell>
          <cell r="DH158">
            <v>22.7</v>
          </cell>
          <cell r="DI158">
            <v>56.8</v>
          </cell>
          <cell r="DJ158">
            <v>75</v>
          </cell>
          <cell r="DK158">
            <v>93.100000000000009</v>
          </cell>
          <cell r="DL158">
            <v>40.9</v>
          </cell>
          <cell r="DM158">
            <v>45.4</v>
          </cell>
          <cell r="DN158">
            <v>6.8000000000000007</v>
          </cell>
          <cell r="DO158">
            <v>59</v>
          </cell>
          <cell r="DP158">
            <v>18.099999999999998</v>
          </cell>
          <cell r="DQ158">
            <v>54.500000000000007</v>
          </cell>
          <cell r="DR158">
            <v>90.9</v>
          </cell>
          <cell r="DS158">
            <v>77.2</v>
          </cell>
          <cell r="DT158">
            <v>52.2</v>
          </cell>
          <cell r="DU158">
            <v>72.7</v>
          </cell>
          <cell r="DV158">
            <v>97.7</v>
          </cell>
          <cell r="DW158">
            <v>36.299999999999997</v>
          </cell>
          <cell r="DX158">
            <v>84</v>
          </cell>
          <cell r="DY158">
            <v>70.399999999999991</v>
          </cell>
          <cell r="DZ158">
            <v>31.8</v>
          </cell>
          <cell r="EA158">
            <v>50</v>
          </cell>
          <cell r="EB158">
            <v>86.3</v>
          </cell>
          <cell r="EC158">
            <v>47.699999999999996</v>
          </cell>
          <cell r="ED158">
            <v>61.3</v>
          </cell>
          <cell r="EE158">
            <v>20.399999999999999</v>
          </cell>
          <cell r="EF158">
            <v>79.5</v>
          </cell>
          <cell r="EG158">
            <v>88.6</v>
          </cell>
          <cell r="EH158">
            <v>95.399999999999991</v>
          </cell>
          <cell r="EI158">
            <v>38.6</v>
          </cell>
          <cell r="EJ158">
            <v>100</v>
          </cell>
          <cell r="EL158">
            <v>134</v>
          </cell>
          <cell r="EM158">
            <v>0.12750660799999999</v>
          </cell>
          <cell r="EN158">
            <v>0.15154452714285713</v>
          </cell>
          <cell r="EO158">
            <v>0.19895626500000002</v>
          </cell>
          <cell r="EP158">
            <v>0.6834635911111111</v>
          </cell>
          <cell r="EQ158">
            <v>0.61046262571428578</v>
          </cell>
          <cell r="ER158">
            <v>0.40856792133333336</v>
          </cell>
        </row>
        <row r="159">
          <cell r="AW159">
            <v>135</v>
          </cell>
          <cell r="AX159">
            <v>100</v>
          </cell>
          <cell r="AY159">
            <v>25</v>
          </cell>
          <cell r="AZ159">
            <v>75</v>
          </cell>
          <cell r="BA159">
            <v>0</v>
          </cell>
          <cell r="BB159">
            <v>50</v>
          </cell>
          <cell r="BC159">
            <v>66.600000000000009</v>
          </cell>
          <cell r="BD159">
            <v>50</v>
          </cell>
          <cell r="BE159">
            <v>16.600000000000001</v>
          </cell>
          <cell r="BF159">
            <v>66.600000000000009</v>
          </cell>
          <cell r="BG159">
            <v>33.300000000000004</v>
          </cell>
          <cell r="BH159">
            <v>0</v>
          </cell>
          <cell r="BI159">
            <v>66.600000000000009</v>
          </cell>
          <cell r="BJ159">
            <v>0</v>
          </cell>
          <cell r="BK159">
            <v>22.2</v>
          </cell>
          <cell r="BL159">
            <v>33.300000000000004</v>
          </cell>
          <cell r="BM159">
            <v>44.4</v>
          </cell>
          <cell r="BN159">
            <v>11.1</v>
          </cell>
          <cell r="BO159">
            <v>44.4</v>
          </cell>
          <cell r="BP159">
            <v>44.4</v>
          </cell>
          <cell r="BQ159">
            <v>44.4</v>
          </cell>
          <cell r="BR159">
            <v>44.4</v>
          </cell>
          <cell r="BS159">
            <v>44.4</v>
          </cell>
          <cell r="BT159">
            <v>12.5</v>
          </cell>
          <cell r="BU159">
            <v>25</v>
          </cell>
          <cell r="BV159">
            <v>37.5</v>
          </cell>
          <cell r="BW159">
            <v>37.5</v>
          </cell>
          <cell r="BX159">
            <v>0</v>
          </cell>
          <cell r="BY159">
            <v>37.5</v>
          </cell>
          <cell r="BZ159">
            <v>37.5</v>
          </cell>
          <cell r="CA159">
            <v>37.5</v>
          </cell>
          <cell r="CB159">
            <v>37.5</v>
          </cell>
          <cell r="CC159">
            <v>0</v>
          </cell>
          <cell r="CD159">
            <v>0</v>
          </cell>
          <cell r="CE159">
            <v>0</v>
          </cell>
          <cell r="CF159">
            <v>0</v>
          </cell>
          <cell r="CG159">
            <v>0</v>
          </cell>
          <cell r="CH159">
            <v>0</v>
          </cell>
          <cell r="CI159">
            <v>0</v>
          </cell>
          <cell r="CJ159">
            <v>0</v>
          </cell>
          <cell r="CK159">
            <v>0</v>
          </cell>
          <cell r="CL159">
            <v>0</v>
          </cell>
          <cell r="CM159">
            <v>0</v>
          </cell>
          <cell r="CN159">
            <v>0</v>
          </cell>
          <cell r="CO159">
            <v>0</v>
          </cell>
          <cell r="CP159">
            <v>0</v>
          </cell>
          <cell r="CQ159">
            <v>135</v>
          </cell>
          <cell r="CR159">
            <v>34</v>
          </cell>
          <cell r="CS159">
            <v>4.5</v>
          </cell>
          <cell r="CT159">
            <v>18.099999999999998</v>
          </cell>
          <cell r="CU159">
            <v>2.1999999999999997</v>
          </cell>
          <cell r="CV159">
            <v>13.600000000000001</v>
          </cell>
          <cell r="CW159">
            <v>34</v>
          </cell>
          <cell r="CX159">
            <v>31.8</v>
          </cell>
          <cell r="CY159">
            <v>9</v>
          </cell>
          <cell r="CZ159">
            <v>34</v>
          </cell>
          <cell r="DA159">
            <v>15.9</v>
          </cell>
          <cell r="DB159">
            <v>6.8000000000000007</v>
          </cell>
          <cell r="DC159">
            <v>34</v>
          </cell>
          <cell r="DD159">
            <v>0</v>
          </cell>
          <cell r="DE159">
            <v>20.399999999999999</v>
          </cell>
          <cell r="DF159">
            <v>29.5</v>
          </cell>
          <cell r="DG159">
            <v>34</v>
          </cell>
          <cell r="DH159">
            <v>11.3</v>
          </cell>
          <cell r="DI159">
            <v>34</v>
          </cell>
          <cell r="DJ159">
            <v>34</v>
          </cell>
          <cell r="DK159">
            <v>34</v>
          </cell>
          <cell r="DL159">
            <v>34</v>
          </cell>
          <cell r="DM159">
            <v>34</v>
          </cell>
          <cell r="DN159">
            <v>25</v>
          </cell>
          <cell r="DO159">
            <v>27.200000000000003</v>
          </cell>
          <cell r="DP159">
            <v>34</v>
          </cell>
          <cell r="DQ159">
            <v>34</v>
          </cell>
          <cell r="DR159">
            <v>22.7</v>
          </cell>
          <cell r="DS159">
            <v>34</v>
          </cell>
          <cell r="DT159">
            <v>34</v>
          </cell>
          <cell r="DU159">
            <v>34</v>
          </cell>
          <cell r="DV159">
            <v>34</v>
          </cell>
          <cell r="DW159">
            <v>34</v>
          </cell>
          <cell r="DX159">
            <v>34</v>
          </cell>
          <cell r="DY159">
            <v>34</v>
          </cell>
          <cell r="DZ159">
            <v>34</v>
          </cell>
          <cell r="EA159">
            <v>34</v>
          </cell>
          <cell r="EB159">
            <v>34</v>
          </cell>
          <cell r="EC159">
            <v>34</v>
          </cell>
          <cell r="ED159">
            <v>34</v>
          </cell>
          <cell r="EE159">
            <v>34</v>
          </cell>
          <cell r="EF159">
            <v>34</v>
          </cell>
          <cell r="EG159">
            <v>34</v>
          </cell>
          <cell r="EH159">
            <v>34</v>
          </cell>
          <cell r="EI159">
            <v>34</v>
          </cell>
          <cell r="EJ159">
            <v>34</v>
          </cell>
          <cell r="EL159">
            <v>135</v>
          </cell>
          <cell r="EM159">
            <v>0.83947004829728211</v>
          </cell>
          <cell r="EN159">
            <v>0.91844744791139787</v>
          </cell>
          <cell r="EO159">
            <v>0.93490145224376919</v>
          </cell>
          <cell r="EP159">
            <v>0.97632700137115414</v>
          </cell>
          <cell r="EQ159">
            <v>1</v>
          </cell>
          <cell r="ER159">
            <v>0.95027644248098397</v>
          </cell>
        </row>
        <row r="160">
          <cell r="AW160">
            <v>136</v>
          </cell>
          <cell r="AX160">
            <v>0</v>
          </cell>
          <cell r="AY160">
            <v>25</v>
          </cell>
          <cell r="AZ160">
            <v>50</v>
          </cell>
          <cell r="BA160">
            <v>75</v>
          </cell>
          <cell r="BB160">
            <v>100</v>
          </cell>
          <cell r="BC160">
            <v>83.3</v>
          </cell>
          <cell r="BD160">
            <v>0</v>
          </cell>
          <cell r="BE160">
            <v>100</v>
          </cell>
          <cell r="BF160">
            <v>50</v>
          </cell>
          <cell r="BG160">
            <v>16.600000000000001</v>
          </cell>
          <cell r="BH160">
            <v>66.600000000000009</v>
          </cell>
          <cell r="BI160">
            <v>33.300000000000004</v>
          </cell>
          <cell r="BJ160">
            <v>100</v>
          </cell>
          <cell r="BK160">
            <v>66.600000000000009</v>
          </cell>
          <cell r="BL160">
            <v>88.8</v>
          </cell>
          <cell r="BM160">
            <v>55.500000000000007</v>
          </cell>
          <cell r="BN160">
            <v>22.2</v>
          </cell>
          <cell r="BO160">
            <v>77.7</v>
          </cell>
          <cell r="BP160">
            <v>0</v>
          </cell>
          <cell r="BQ160">
            <v>44.4</v>
          </cell>
          <cell r="BR160">
            <v>33.300000000000004</v>
          </cell>
          <cell r="BS160">
            <v>11.1</v>
          </cell>
          <cell r="BT160">
            <v>87.5</v>
          </cell>
          <cell r="BU160">
            <v>50</v>
          </cell>
          <cell r="BV160">
            <v>12.5</v>
          </cell>
          <cell r="BW160">
            <v>37.5</v>
          </cell>
          <cell r="BX160">
            <v>0</v>
          </cell>
          <cell r="BY160">
            <v>25</v>
          </cell>
          <cell r="BZ160">
            <v>100</v>
          </cell>
          <cell r="CA160">
            <v>75</v>
          </cell>
          <cell r="CB160">
            <v>62.5</v>
          </cell>
          <cell r="CC160">
            <v>38.4</v>
          </cell>
          <cell r="CD160">
            <v>76.900000000000006</v>
          </cell>
          <cell r="CE160">
            <v>100</v>
          </cell>
          <cell r="CF160">
            <v>46.1</v>
          </cell>
          <cell r="CG160">
            <v>69.199999999999989</v>
          </cell>
          <cell r="CH160">
            <v>23</v>
          </cell>
          <cell r="CI160">
            <v>61.5</v>
          </cell>
          <cell r="CJ160">
            <v>30.7</v>
          </cell>
          <cell r="CK160">
            <v>15.299999999999999</v>
          </cell>
          <cell r="CL160">
            <v>53.800000000000004</v>
          </cell>
          <cell r="CM160">
            <v>0</v>
          </cell>
          <cell r="CN160">
            <v>84.6</v>
          </cell>
          <cell r="CO160">
            <v>92.300000000000011</v>
          </cell>
          <cell r="CP160">
            <v>7.6</v>
          </cell>
          <cell r="CQ160">
            <v>136</v>
          </cell>
          <cell r="CR160">
            <v>56.8</v>
          </cell>
          <cell r="CS160">
            <v>65.900000000000006</v>
          </cell>
          <cell r="CT160">
            <v>70.399999999999991</v>
          </cell>
          <cell r="CU160">
            <v>75</v>
          </cell>
          <cell r="CV160">
            <v>79.5</v>
          </cell>
          <cell r="CW160">
            <v>59</v>
          </cell>
          <cell r="CX160">
            <v>22.7</v>
          </cell>
          <cell r="CY160">
            <v>63.6</v>
          </cell>
          <cell r="CZ160">
            <v>40.9</v>
          </cell>
          <cell r="DA160">
            <v>31.8</v>
          </cell>
          <cell r="DB160">
            <v>47.699999999999996</v>
          </cell>
          <cell r="DC160">
            <v>34</v>
          </cell>
          <cell r="DD160">
            <v>86.3</v>
          </cell>
          <cell r="DE160">
            <v>52.2</v>
          </cell>
          <cell r="DF160">
            <v>77.2</v>
          </cell>
          <cell r="DG160">
            <v>38.6</v>
          </cell>
          <cell r="DH160">
            <v>13.600000000000001</v>
          </cell>
          <cell r="DI160">
            <v>61.3</v>
          </cell>
          <cell r="DJ160">
            <v>2.1999999999999997</v>
          </cell>
          <cell r="DK160">
            <v>18.099999999999998</v>
          </cell>
          <cell r="DL160">
            <v>15.9</v>
          </cell>
          <cell r="DM160">
            <v>4.5</v>
          </cell>
          <cell r="DN160">
            <v>54.500000000000007</v>
          </cell>
          <cell r="DO160">
            <v>29.5</v>
          </cell>
          <cell r="DP160">
            <v>6.8000000000000007</v>
          </cell>
          <cell r="DQ160">
            <v>27.200000000000003</v>
          </cell>
          <cell r="DR160">
            <v>0</v>
          </cell>
          <cell r="DS160">
            <v>11.3</v>
          </cell>
          <cell r="DT160">
            <v>84</v>
          </cell>
          <cell r="DU160">
            <v>50</v>
          </cell>
          <cell r="DV160">
            <v>43.1</v>
          </cell>
          <cell r="DW160">
            <v>68.100000000000009</v>
          </cell>
          <cell r="DX160">
            <v>93.100000000000009</v>
          </cell>
          <cell r="DY160">
            <v>100</v>
          </cell>
          <cell r="DZ160">
            <v>72.7</v>
          </cell>
          <cell r="EA160">
            <v>90.9</v>
          </cell>
          <cell r="EB160">
            <v>36.299999999999997</v>
          </cell>
          <cell r="EC160">
            <v>88.6</v>
          </cell>
          <cell r="ED160">
            <v>45.4</v>
          </cell>
          <cell r="EE160">
            <v>25</v>
          </cell>
          <cell r="EF160">
            <v>81.8</v>
          </cell>
          <cell r="EG160">
            <v>9</v>
          </cell>
          <cell r="EH160">
            <v>95.399999999999991</v>
          </cell>
          <cell r="EI160">
            <v>97.7</v>
          </cell>
          <cell r="EJ160">
            <v>20.399999999999999</v>
          </cell>
          <cell r="EL160">
            <v>136</v>
          </cell>
          <cell r="EM160">
            <v>0.19597933098862935</v>
          </cell>
          <cell r="EN160">
            <v>0.10996857757776266</v>
          </cell>
          <cell r="EO160">
            <v>0.11448108741208018</v>
          </cell>
          <cell r="EP160">
            <v>0.10039141327518473</v>
          </cell>
          <cell r="EQ160">
            <v>0.3023398776530925</v>
          </cell>
          <cell r="ER160">
            <v>0.17846152397173881</v>
          </cell>
        </row>
        <row r="161">
          <cell r="AW161">
            <v>270</v>
          </cell>
          <cell r="AX161">
            <v>25</v>
          </cell>
          <cell r="AY161">
            <v>75</v>
          </cell>
          <cell r="AZ161">
            <v>0</v>
          </cell>
          <cell r="BA161">
            <v>50</v>
          </cell>
          <cell r="BB161">
            <v>100</v>
          </cell>
          <cell r="BC161">
            <v>100</v>
          </cell>
          <cell r="BD161">
            <v>50</v>
          </cell>
          <cell r="BE161">
            <v>83.3</v>
          </cell>
          <cell r="BF161">
            <v>33.300000000000004</v>
          </cell>
          <cell r="BG161">
            <v>66.600000000000009</v>
          </cell>
          <cell r="BH161">
            <v>16.600000000000001</v>
          </cell>
          <cell r="BI161">
            <v>0</v>
          </cell>
          <cell r="BJ161">
            <v>77.7</v>
          </cell>
          <cell r="BK161">
            <v>88.8</v>
          </cell>
          <cell r="BL161">
            <v>100</v>
          </cell>
          <cell r="BM161">
            <v>66.600000000000009</v>
          </cell>
          <cell r="BN161">
            <v>55.500000000000007</v>
          </cell>
          <cell r="BO161">
            <v>0</v>
          </cell>
          <cell r="BP161">
            <v>0</v>
          </cell>
          <cell r="BQ161">
            <v>0</v>
          </cell>
          <cell r="BR161">
            <v>0</v>
          </cell>
          <cell r="BS161">
            <v>0</v>
          </cell>
          <cell r="BT161">
            <v>87.5</v>
          </cell>
          <cell r="BU161">
            <v>100</v>
          </cell>
          <cell r="BV161">
            <v>62.5</v>
          </cell>
          <cell r="BW161">
            <v>0</v>
          </cell>
          <cell r="BX161">
            <v>0</v>
          </cell>
          <cell r="BY161">
            <v>0</v>
          </cell>
          <cell r="BZ161">
            <v>75</v>
          </cell>
          <cell r="CA161">
            <v>0</v>
          </cell>
          <cell r="CB161">
            <v>0</v>
          </cell>
          <cell r="CC161">
            <v>15.299999999999999</v>
          </cell>
          <cell r="CD161">
            <v>84.6</v>
          </cell>
          <cell r="CE161">
            <v>61.5</v>
          </cell>
          <cell r="CF161">
            <v>7.6</v>
          </cell>
          <cell r="CG161">
            <v>69.199999999999989</v>
          </cell>
          <cell r="CH161">
            <v>0</v>
          </cell>
          <cell r="CI161">
            <v>100</v>
          </cell>
          <cell r="CJ161">
            <v>53.800000000000004</v>
          </cell>
          <cell r="CK161">
            <v>46.1</v>
          </cell>
          <cell r="CL161">
            <v>76.900000000000006</v>
          </cell>
          <cell r="CM161">
            <v>30.7</v>
          </cell>
          <cell r="CN161">
            <v>23</v>
          </cell>
          <cell r="CO161">
            <v>92.300000000000011</v>
          </cell>
          <cell r="CP161">
            <v>38.4</v>
          </cell>
          <cell r="CQ161">
            <v>270</v>
          </cell>
          <cell r="CR161">
            <v>77.2</v>
          </cell>
          <cell r="CS161">
            <v>86.3</v>
          </cell>
          <cell r="CT161">
            <v>75</v>
          </cell>
          <cell r="CU161">
            <v>79.5</v>
          </cell>
          <cell r="CV161">
            <v>88.6</v>
          </cell>
          <cell r="CW161">
            <v>72.7</v>
          </cell>
          <cell r="CX161">
            <v>50</v>
          </cell>
          <cell r="CY161">
            <v>56.8</v>
          </cell>
          <cell r="CZ161">
            <v>45.4</v>
          </cell>
          <cell r="DA161">
            <v>52.2</v>
          </cell>
          <cell r="DB161">
            <v>43.1</v>
          </cell>
          <cell r="DC161">
            <v>0</v>
          </cell>
          <cell r="DD161">
            <v>47.699999999999996</v>
          </cell>
          <cell r="DE161">
            <v>54.500000000000007</v>
          </cell>
          <cell r="DF161">
            <v>59</v>
          </cell>
          <cell r="DG161">
            <v>34</v>
          </cell>
          <cell r="DH161">
            <v>27.200000000000003</v>
          </cell>
          <cell r="DI161">
            <v>0</v>
          </cell>
          <cell r="DJ161">
            <v>0</v>
          </cell>
          <cell r="DK161">
            <v>0</v>
          </cell>
          <cell r="DL161">
            <v>0</v>
          </cell>
          <cell r="DM161">
            <v>0</v>
          </cell>
          <cell r="DN161">
            <v>61.3</v>
          </cell>
          <cell r="DO161">
            <v>65.900000000000006</v>
          </cell>
          <cell r="DP161">
            <v>29.5</v>
          </cell>
          <cell r="DQ161">
            <v>0</v>
          </cell>
          <cell r="DR161">
            <v>0</v>
          </cell>
          <cell r="DS161">
            <v>0</v>
          </cell>
          <cell r="DT161">
            <v>36.299999999999997</v>
          </cell>
          <cell r="DU161">
            <v>0</v>
          </cell>
          <cell r="DV161">
            <v>0</v>
          </cell>
          <cell r="DW161">
            <v>38.6</v>
          </cell>
          <cell r="DX161">
            <v>95.399999999999991</v>
          </cell>
          <cell r="DY161">
            <v>84</v>
          </cell>
          <cell r="DZ161">
            <v>31.8</v>
          </cell>
          <cell r="EA161">
            <v>90.9</v>
          </cell>
          <cell r="EB161">
            <v>0</v>
          </cell>
          <cell r="EC161">
            <v>100</v>
          </cell>
          <cell r="ED161">
            <v>81.8</v>
          </cell>
          <cell r="EE161">
            <v>70.399999999999991</v>
          </cell>
          <cell r="EF161">
            <v>93.100000000000009</v>
          </cell>
          <cell r="EG161">
            <v>63.6</v>
          </cell>
          <cell r="EH161">
            <v>40.9</v>
          </cell>
          <cell r="EI161">
            <v>97.7</v>
          </cell>
          <cell r="EJ161">
            <v>68.100000000000009</v>
          </cell>
          <cell r="EL161">
            <v>270</v>
          </cell>
          <cell r="EM161">
            <v>2.0033851047287537E-2</v>
          </cell>
          <cell r="EN161">
            <v>1.2451678676276105E-3</v>
          </cell>
          <cell r="EO161">
            <v>2.83287669691042E-4</v>
          </cell>
          <cell r="EP161">
            <v>9.6993371205903475E-4</v>
          </cell>
          <cell r="EQ161">
            <v>4.155535381101632E-2</v>
          </cell>
          <cell r="ER161">
            <v>1.560494808376669E-2</v>
          </cell>
        </row>
        <row r="162">
          <cell r="AW162">
            <v>271</v>
          </cell>
          <cell r="AX162">
            <v>0</v>
          </cell>
          <cell r="AY162">
            <v>100</v>
          </cell>
          <cell r="AZ162">
            <v>50</v>
          </cell>
          <cell r="BA162">
            <v>25</v>
          </cell>
          <cell r="BB162">
            <v>75</v>
          </cell>
          <cell r="BC162">
            <v>66.600000000000009</v>
          </cell>
          <cell r="BD162">
            <v>83.3</v>
          </cell>
          <cell r="BE162">
            <v>100</v>
          </cell>
          <cell r="BF162">
            <v>33.300000000000004</v>
          </cell>
          <cell r="BG162">
            <v>50</v>
          </cell>
          <cell r="BH162">
            <v>16.600000000000001</v>
          </cell>
          <cell r="BI162">
            <v>0</v>
          </cell>
          <cell r="BJ162">
            <v>88.8</v>
          </cell>
          <cell r="BK162">
            <v>100</v>
          </cell>
          <cell r="BL162">
            <v>55.500000000000007</v>
          </cell>
          <cell r="BM162">
            <v>77.7</v>
          </cell>
          <cell r="BN162">
            <v>0</v>
          </cell>
          <cell r="BO162">
            <v>66.600000000000009</v>
          </cell>
          <cell r="BP162">
            <v>0</v>
          </cell>
          <cell r="BQ162">
            <v>0</v>
          </cell>
          <cell r="BR162">
            <v>0</v>
          </cell>
          <cell r="BS162">
            <v>0</v>
          </cell>
          <cell r="BT162">
            <v>75</v>
          </cell>
          <cell r="BU162">
            <v>62.5</v>
          </cell>
          <cell r="BV162">
            <v>87.5</v>
          </cell>
          <cell r="BW162">
            <v>100</v>
          </cell>
          <cell r="BX162">
            <v>0</v>
          </cell>
          <cell r="BY162">
            <v>0</v>
          </cell>
          <cell r="BZ162">
            <v>0</v>
          </cell>
          <cell r="CA162">
            <v>50</v>
          </cell>
          <cell r="CB162">
            <v>0</v>
          </cell>
          <cell r="CC162">
            <v>100</v>
          </cell>
          <cell r="CD162">
            <v>0</v>
          </cell>
          <cell r="CE162">
            <v>46.1</v>
          </cell>
          <cell r="CF162">
            <v>76.900000000000006</v>
          </cell>
          <cell r="CG162">
            <v>53.800000000000004</v>
          </cell>
          <cell r="CH162">
            <v>0</v>
          </cell>
          <cell r="CI162">
            <v>0</v>
          </cell>
          <cell r="CJ162">
            <v>92.300000000000011</v>
          </cell>
          <cell r="CK162">
            <v>69.199999999999989</v>
          </cell>
          <cell r="CL162">
            <v>84.6</v>
          </cell>
          <cell r="CM162">
            <v>61.5</v>
          </cell>
          <cell r="CN162">
            <v>0</v>
          </cell>
          <cell r="CO162">
            <v>0</v>
          </cell>
          <cell r="CP162">
            <v>0</v>
          </cell>
          <cell r="CQ162">
            <v>271</v>
          </cell>
          <cell r="CR162">
            <v>61.3</v>
          </cell>
          <cell r="CS162">
            <v>77.2</v>
          </cell>
          <cell r="CT162">
            <v>65.900000000000006</v>
          </cell>
          <cell r="CU162">
            <v>63.6</v>
          </cell>
          <cell r="CV162">
            <v>75</v>
          </cell>
          <cell r="CW162">
            <v>68.100000000000009</v>
          </cell>
          <cell r="CX162">
            <v>86.3</v>
          </cell>
          <cell r="CY162">
            <v>88.6</v>
          </cell>
          <cell r="CZ162">
            <v>52.2</v>
          </cell>
          <cell r="DA162">
            <v>59</v>
          </cell>
          <cell r="DB162">
            <v>45.4</v>
          </cell>
          <cell r="DC162">
            <v>0</v>
          </cell>
          <cell r="DD162">
            <v>79.5</v>
          </cell>
          <cell r="DE162">
            <v>81.8</v>
          </cell>
          <cell r="DF162">
            <v>36.299999999999997</v>
          </cell>
          <cell r="DG162">
            <v>43.1</v>
          </cell>
          <cell r="DH162">
            <v>0</v>
          </cell>
          <cell r="DI162">
            <v>38.6</v>
          </cell>
          <cell r="DJ162">
            <v>0</v>
          </cell>
          <cell r="DK162">
            <v>0</v>
          </cell>
          <cell r="DL162">
            <v>0</v>
          </cell>
          <cell r="DM162">
            <v>0</v>
          </cell>
          <cell r="DN162">
            <v>50</v>
          </cell>
          <cell r="DO162">
            <v>47.699999999999996</v>
          </cell>
          <cell r="DP162">
            <v>56.8</v>
          </cell>
          <cell r="DQ162">
            <v>100</v>
          </cell>
          <cell r="DR162">
            <v>0</v>
          </cell>
          <cell r="DS162">
            <v>0</v>
          </cell>
          <cell r="DT162">
            <v>0</v>
          </cell>
          <cell r="DU162">
            <v>40.9</v>
          </cell>
          <cell r="DV162">
            <v>0</v>
          </cell>
          <cell r="DW162">
            <v>97.7</v>
          </cell>
          <cell r="DX162">
            <v>0</v>
          </cell>
          <cell r="DY162">
            <v>54.500000000000007</v>
          </cell>
          <cell r="DZ162">
            <v>90.9</v>
          </cell>
          <cell r="EA162">
            <v>70.399999999999991</v>
          </cell>
          <cell r="EB162">
            <v>0</v>
          </cell>
          <cell r="EC162">
            <v>0</v>
          </cell>
          <cell r="ED162">
            <v>95.399999999999991</v>
          </cell>
          <cell r="EE162">
            <v>84</v>
          </cell>
          <cell r="EF162">
            <v>93.100000000000009</v>
          </cell>
          <cell r="EG162">
            <v>72.7</v>
          </cell>
          <cell r="EH162">
            <v>0</v>
          </cell>
          <cell r="EI162">
            <v>0</v>
          </cell>
          <cell r="EJ162">
            <v>0</v>
          </cell>
          <cell r="EL162">
            <v>271</v>
          </cell>
          <cell r="EM162">
            <v>1.6301813313781322E-2</v>
          </cell>
          <cell r="EN162">
            <v>1.6151897725596241E-2</v>
          </cell>
          <cell r="EO162">
            <v>6.7953807032375526E-3</v>
          </cell>
          <cell r="EP162">
            <v>2.2466322844288983E-2</v>
          </cell>
          <cell r="EQ162">
            <v>2.8816252082820095E-2</v>
          </cell>
          <cell r="ER162">
            <v>1.9292235387523071E-2</v>
          </cell>
        </row>
        <row r="163">
          <cell r="AW163">
            <v>273</v>
          </cell>
          <cell r="AX163">
            <v>100</v>
          </cell>
          <cell r="AY163">
            <v>0</v>
          </cell>
          <cell r="AZ163">
            <v>25</v>
          </cell>
          <cell r="BA163">
            <v>75</v>
          </cell>
          <cell r="BB163">
            <v>50</v>
          </cell>
          <cell r="BC163">
            <v>0</v>
          </cell>
          <cell r="BD163">
            <v>33.300000000000004</v>
          </cell>
          <cell r="BE163">
            <v>50</v>
          </cell>
          <cell r="BF163">
            <v>66.600000000000009</v>
          </cell>
          <cell r="BG163">
            <v>100</v>
          </cell>
          <cell r="BH163">
            <v>16.600000000000001</v>
          </cell>
          <cell r="BI163">
            <v>83.3</v>
          </cell>
          <cell r="BJ163">
            <v>44.4</v>
          </cell>
          <cell r="BK163">
            <v>22.2</v>
          </cell>
          <cell r="BL163">
            <v>55.500000000000007</v>
          </cell>
          <cell r="BM163">
            <v>77.7</v>
          </cell>
          <cell r="BN163">
            <v>100</v>
          </cell>
          <cell r="BO163">
            <v>33.300000000000004</v>
          </cell>
          <cell r="BP163">
            <v>66.600000000000009</v>
          </cell>
          <cell r="BQ163">
            <v>88.8</v>
          </cell>
          <cell r="BR163">
            <v>11.1</v>
          </cell>
          <cell r="BS163">
            <v>0</v>
          </cell>
          <cell r="BT163">
            <v>37.5</v>
          </cell>
          <cell r="BU163">
            <v>100</v>
          </cell>
          <cell r="BV163">
            <v>62.5</v>
          </cell>
          <cell r="BW163">
            <v>0</v>
          </cell>
          <cell r="BX163">
            <v>87.5</v>
          </cell>
          <cell r="BY163">
            <v>75</v>
          </cell>
          <cell r="BZ163">
            <v>12.5</v>
          </cell>
          <cell r="CA163">
            <v>25</v>
          </cell>
          <cell r="CB163">
            <v>50</v>
          </cell>
          <cell r="CC163">
            <v>53.800000000000004</v>
          </cell>
          <cell r="CD163">
            <v>84.6</v>
          </cell>
          <cell r="CE163">
            <v>38.4</v>
          </cell>
          <cell r="CF163">
            <v>0</v>
          </cell>
          <cell r="CG163">
            <v>7.6</v>
          </cell>
          <cell r="CH163">
            <v>15.299999999999999</v>
          </cell>
          <cell r="CI163">
            <v>76.900000000000006</v>
          </cell>
          <cell r="CJ163">
            <v>61.5</v>
          </cell>
          <cell r="CK163">
            <v>69.199999999999989</v>
          </cell>
          <cell r="CL163">
            <v>46.1</v>
          </cell>
          <cell r="CM163">
            <v>30.7</v>
          </cell>
          <cell r="CN163">
            <v>100</v>
          </cell>
          <cell r="CO163">
            <v>23</v>
          </cell>
          <cell r="CP163">
            <v>92.300000000000011</v>
          </cell>
          <cell r="CQ163">
            <v>273</v>
          </cell>
          <cell r="CR163">
            <v>90.9</v>
          </cell>
          <cell r="CS163">
            <v>31.8</v>
          </cell>
          <cell r="CT163">
            <v>70.399999999999991</v>
          </cell>
          <cell r="CU163">
            <v>84</v>
          </cell>
          <cell r="CV163">
            <v>79.5</v>
          </cell>
          <cell r="CW163">
            <v>4.5</v>
          </cell>
          <cell r="CX163">
            <v>34</v>
          </cell>
          <cell r="CY163">
            <v>45.4</v>
          </cell>
          <cell r="CZ163">
            <v>47.699999999999996</v>
          </cell>
          <cell r="DA163">
            <v>61.3</v>
          </cell>
          <cell r="DB163">
            <v>18.099999999999998</v>
          </cell>
          <cell r="DC163">
            <v>52.2</v>
          </cell>
          <cell r="DD163">
            <v>50</v>
          </cell>
          <cell r="DE163">
            <v>27.200000000000003</v>
          </cell>
          <cell r="DF163">
            <v>59</v>
          </cell>
          <cell r="DG163">
            <v>75</v>
          </cell>
          <cell r="DH163">
            <v>97.7</v>
          </cell>
          <cell r="DI163">
            <v>36.299999999999997</v>
          </cell>
          <cell r="DJ163">
            <v>72.7</v>
          </cell>
          <cell r="DK163">
            <v>81.8</v>
          </cell>
          <cell r="DL163">
            <v>15.9</v>
          </cell>
          <cell r="DM163">
            <v>0</v>
          </cell>
          <cell r="DN163">
            <v>54.500000000000007</v>
          </cell>
          <cell r="DO163">
            <v>95.399999999999991</v>
          </cell>
          <cell r="DP163">
            <v>68.100000000000009</v>
          </cell>
          <cell r="DQ163">
            <v>25</v>
          </cell>
          <cell r="DR163">
            <v>88.6</v>
          </cell>
          <cell r="DS163">
            <v>77.2</v>
          </cell>
          <cell r="DT163">
            <v>29.5</v>
          </cell>
          <cell r="DU163">
            <v>40.9</v>
          </cell>
          <cell r="DV163">
            <v>56.8</v>
          </cell>
          <cell r="DW163">
            <v>38.6</v>
          </cell>
          <cell r="DX163">
            <v>86.3</v>
          </cell>
          <cell r="DY163">
            <v>20.399999999999999</v>
          </cell>
          <cell r="DZ163">
            <v>2.1999999999999997</v>
          </cell>
          <cell r="EA163">
            <v>6.8000000000000007</v>
          </cell>
          <cell r="EB163">
            <v>9</v>
          </cell>
          <cell r="EC163">
            <v>65.900000000000006</v>
          </cell>
          <cell r="ED163">
            <v>43.1</v>
          </cell>
          <cell r="EE163">
            <v>63.6</v>
          </cell>
          <cell r="EF163">
            <v>22.7</v>
          </cell>
          <cell r="EG163">
            <v>13.600000000000001</v>
          </cell>
          <cell r="EH163">
            <v>100</v>
          </cell>
          <cell r="EI163">
            <v>11.3</v>
          </cell>
          <cell r="EJ163">
            <v>93.100000000000009</v>
          </cell>
          <cell r="EL163">
            <v>273</v>
          </cell>
          <cell r="EM163">
            <v>9.2642691886089847E-3</v>
          </cell>
          <cell r="EN163">
            <v>7.3998132955608925E-3</v>
          </cell>
          <cell r="EO163">
            <v>8.2007842145839054E-3</v>
          </cell>
          <cell r="EP163">
            <v>8.8430657509188104E-3</v>
          </cell>
          <cell r="EQ163">
            <v>8.1131332382627409E-3</v>
          </cell>
          <cell r="ER163">
            <v>8.2955408500390623E-3</v>
          </cell>
        </row>
        <row r="164">
          <cell r="AW164">
            <v>277</v>
          </cell>
          <cell r="AX164">
            <v>75</v>
          </cell>
          <cell r="AY164">
            <v>50</v>
          </cell>
          <cell r="AZ164">
            <v>0</v>
          </cell>
          <cell r="BA164">
            <v>25</v>
          </cell>
          <cell r="BB164">
            <v>100</v>
          </cell>
          <cell r="BC164">
            <v>66.600000000000009</v>
          </cell>
          <cell r="BD164">
            <v>0</v>
          </cell>
          <cell r="BE164">
            <v>50</v>
          </cell>
          <cell r="BF164">
            <v>33.300000000000004</v>
          </cell>
          <cell r="BG164">
            <v>16.600000000000001</v>
          </cell>
          <cell r="BH164">
            <v>83.3</v>
          </cell>
          <cell r="BI164">
            <v>100</v>
          </cell>
          <cell r="BJ164">
            <v>55.500000000000007</v>
          </cell>
          <cell r="BK164">
            <v>66.600000000000009</v>
          </cell>
          <cell r="BL164">
            <v>77.7</v>
          </cell>
          <cell r="BM164">
            <v>22.2</v>
          </cell>
          <cell r="BN164">
            <v>88.8</v>
          </cell>
          <cell r="BO164">
            <v>11.1</v>
          </cell>
          <cell r="BP164">
            <v>33.300000000000004</v>
          </cell>
          <cell r="BQ164">
            <v>100</v>
          </cell>
          <cell r="BR164">
            <v>44.4</v>
          </cell>
          <cell r="BS164">
            <v>0</v>
          </cell>
          <cell r="BT164">
            <v>12.5</v>
          </cell>
          <cell r="BU164">
            <v>75</v>
          </cell>
          <cell r="BV164">
            <v>37.5</v>
          </cell>
          <cell r="BW164">
            <v>50</v>
          </cell>
          <cell r="BX164">
            <v>25</v>
          </cell>
          <cell r="BY164">
            <v>87.5</v>
          </cell>
          <cell r="BZ164">
            <v>0</v>
          </cell>
          <cell r="CA164">
            <v>62.5</v>
          </cell>
          <cell r="CB164">
            <v>100</v>
          </cell>
          <cell r="CC164">
            <v>0</v>
          </cell>
          <cell r="CD164">
            <v>92.300000000000011</v>
          </cell>
          <cell r="CE164">
            <v>53.800000000000004</v>
          </cell>
          <cell r="CF164">
            <v>84.6</v>
          </cell>
          <cell r="CG164">
            <v>15.299999999999999</v>
          </cell>
          <cell r="CH164">
            <v>76.900000000000006</v>
          </cell>
          <cell r="CI164">
            <v>46.1</v>
          </cell>
          <cell r="CJ164">
            <v>30.7</v>
          </cell>
          <cell r="CK164">
            <v>69.199999999999989</v>
          </cell>
          <cell r="CL164">
            <v>23</v>
          </cell>
          <cell r="CM164">
            <v>38.4</v>
          </cell>
          <cell r="CN164">
            <v>61.5</v>
          </cell>
          <cell r="CO164">
            <v>7.6</v>
          </cell>
          <cell r="CP164">
            <v>100</v>
          </cell>
          <cell r="CQ164">
            <v>277</v>
          </cell>
          <cell r="CR164">
            <v>54.500000000000007</v>
          </cell>
          <cell r="CS164">
            <v>36.299999999999997</v>
          </cell>
          <cell r="CT164">
            <v>11.3</v>
          </cell>
          <cell r="CU164">
            <v>31.8</v>
          </cell>
          <cell r="CV164">
            <v>70.399999999999991</v>
          </cell>
          <cell r="CW164">
            <v>52.2</v>
          </cell>
          <cell r="CX164">
            <v>15.9</v>
          </cell>
          <cell r="CY164">
            <v>40.9</v>
          </cell>
          <cell r="CZ164">
            <v>25</v>
          </cell>
          <cell r="DA164">
            <v>18.099999999999998</v>
          </cell>
          <cell r="DB164">
            <v>61.3</v>
          </cell>
          <cell r="DC164">
            <v>79.5</v>
          </cell>
          <cell r="DD164">
            <v>34</v>
          </cell>
          <cell r="DE164">
            <v>50</v>
          </cell>
          <cell r="DF164">
            <v>56.8</v>
          </cell>
          <cell r="DG164">
            <v>9</v>
          </cell>
          <cell r="DH164">
            <v>86.3</v>
          </cell>
          <cell r="DI164">
            <v>6.8000000000000007</v>
          </cell>
          <cell r="DJ164">
            <v>13.600000000000001</v>
          </cell>
          <cell r="DK164">
            <v>88.6</v>
          </cell>
          <cell r="DL164">
            <v>20.399999999999999</v>
          </cell>
          <cell r="DM164">
            <v>0</v>
          </cell>
          <cell r="DN164">
            <v>38.6</v>
          </cell>
          <cell r="DO164">
            <v>90.9</v>
          </cell>
          <cell r="DP164">
            <v>63.6</v>
          </cell>
          <cell r="DQ164">
            <v>77.2</v>
          </cell>
          <cell r="DR164">
            <v>59</v>
          </cell>
          <cell r="DS164">
            <v>95.399999999999991</v>
          </cell>
          <cell r="DT164">
            <v>22.7</v>
          </cell>
          <cell r="DU164">
            <v>81.8</v>
          </cell>
          <cell r="DV164">
            <v>97.7</v>
          </cell>
          <cell r="DW164">
            <v>2.1999999999999997</v>
          </cell>
          <cell r="DX164">
            <v>93.100000000000009</v>
          </cell>
          <cell r="DY164">
            <v>65.900000000000006</v>
          </cell>
          <cell r="DZ164">
            <v>84</v>
          </cell>
          <cell r="EA164">
            <v>27.200000000000003</v>
          </cell>
          <cell r="EB164">
            <v>75</v>
          </cell>
          <cell r="EC164">
            <v>47.699999999999996</v>
          </cell>
          <cell r="ED164">
            <v>43.1</v>
          </cell>
          <cell r="EE164">
            <v>72.7</v>
          </cell>
          <cell r="EF164">
            <v>29.5</v>
          </cell>
          <cell r="EG164">
            <v>45.4</v>
          </cell>
          <cell r="EH164">
            <v>68.100000000000009</v>
          </cell>
          <cell r="EI164">
            <v>4.5</v>
          </cell>
          <cell r="EJ164">
            <v>100</v>
          </cell>
          <cell r="EL164">
            <v>277</v>
          </cell>
          <cell r="EM164">
            <v>1.5401799999999999</v>
          </cell>
          <cell r="EN164">
            <v>1.8695571428571429</v>
          </cell>
          <cell r="EO164">
            <v>2.2962700000000003</v>
          </cell>
          <cell r="EP164">
            <v>166.02046666666666</v>
          </cell>
          <cell r="EQ164">
            <v>960.44744285714285</v>
          </cell>
          <cell r="ER164">
            <v>332.98219777777774</v>
          </cell>
        </row>
        <row r="165">
          <cell r="AW165">
            <v>137</v>
          </cell>
          <cell r="AX165">
            <v>0</v>
          </cell>
          <cell r="AY165">
            <v>50</v>
          </cell>
          <cell r="AZ165">
            <v>25</v>
          </cell>
          <cell r="BA165">
            <v>75</v>
          </cell>
          <cell r="BB165">
            <v>100</v>
          </cell>
          <cell r="BC165">
            <v>16.600000000000001</v>
          </cell>
          <cell r="BD165">
            <v>50</v>
          </cell>
          <cell r="BE165">
            <v>83.3</v>
          </cell>
          <cell r="BF165">
            <v>33.300000000000004</v>
          </cell>
          <cell r="BG165">
            <v>66.600000000000009</v>
          </cell>
          <cell r="BH165">
            <v>100</v>
          </cell>
          <cell r="BI165">
            <v>0</v>
          </cell>
          <cell r="BJ165">
            <v>100</v>
          </cell>
          <cell r="BK165">
            <v>66.600000000000009</v>
          </cell>
          <cell r="BL165">
            <v>88.8</v>
          </cell>
          <cell r="BM165">
            <v>77.7</v>
          </cell>
          <cell r="BN165">
            <v>11.1</v>
          </cell>
          <cell r="BO165">
            <v>55.500000000000007</v>
          </cell>
          <cell r="BP165">
            <v>22.2</v>
          </cell>
          <cell r="BQ165">
            <v>0</v>
          </cell>
          <cell r="BR165">
            <v>44.4</v>
          </cell>
          <cell r="BS165">
            <v>33.300000000000004</v>
          </cell>
          <cell r="BT165">
            <v>87.5</v>
          </cell>
          <cell r="BU165">
            <v>100</v>
          </cell>
          <cell r="BV165">
            <v>62.5</v>
          </cell>
          <cell r="BW165">
            <v>75</v>
          </cell>
          <cell r="BX165">
            <v>12.5</v>
          </cell>
          <cell r="BY165">
            <v>50</v>
          </cell>
          <cell r="BZ165">
            <v>25</v>
          </cell>
          <cell r="CA165">
            <v>37.5</v>
          </cell>
          <cell r="CB165">
            <v>0</v>
          </cell>
          <cell r="CC165">
            <v>46.1</v>
          </cell>
          <cell r="CD165">
            <v>23</v>
          </cell>
          <cell r="CE165">
            <v>61.5</v>
          </cell>
          <cell r="CF165">
            <v>100</v>
          </cell>
          <cell r="CG165">
            <v>38.4</v>
          </cell>
          <cell r="CH165">
            <v>15.299999999999999</v>
          </cell>
          <cell r="CI165">
            <v>84.6</v>
          </cell>
          <cell r="CJ165">
            <v>53.800000000000004</v>
          </cell>
          <cell r="CK165">
            <v>92.300000000000011</v>
          </cell>
          <cell r="CL165">
            <v>69.199999999999989</v>
          </cell>
          <cell r="CM165">
            <v>7.6</v>
          </cell>
          <cell r="CN165">
            <v>30.7</v>
          </cell>
          <cell r="CO165">
            <v>76.900000000000006</v>
          </cell>
          <cell r="CP165">
            <v>0</v>
          </cell>
          <cell r="CQ165">
            <v>137</v>
          </cell>
          <cell r="CR165">
            <v>45.4</v>
          </cell>
          <cell r="CS165">
            <v>61.3</v>
          </cell>
          <cell r="CT165">
            <v>47.699999999999996</v>
          </cell>
          <cell r="CU165">
            <v>68.100000000000009</v>
          </cell>
          <cell r="CV165">
            <v>77.2</v>
          </cell>
          <cell r="CW165">
            <v>18.099999999999998</v>
          </cell>
          <cell r="CX165">
            <v>54.500000000000007</v>
          </cell>
          <cell r="CY165">
            <v>84</v>
          </cell>
          <cell r="CZ165">
            <v>50</v>
          </cell>
          <cell r="DA165">
            <v>81.8</v>
          </cell>
          <cell r="DB165">
            <v>86.3</v>
          </cell>
          <cell r="DC165">
            <v>9</v>
          </cell>
          <cell r="DD165">
            <v>100</v>
          </cell>
          <cell r="DE165">
            <v>56.8</v>
          </cell>
          <cell r="DF165">
            <v>95.399999999999991</v>
          </cell>
          <cell r="DG165">
            <v>75</v>
          </cell>
          <cell r="DH165">
            <v>20.399999999999999</v>
          </cell>
          <cell r="DI165">
            <v>36.299999999999997</v>
          </cell>
          <cell r="DJ165">
            <v>22.7</v>
          </cell>
          <cell r="DK165">
            <v>4.5</v>
          </cell>
          <cell r="DL165">
            <v>31.8</v>
          </cell>
          <cell r="DM165">
            <v>29.5</v>
          </cell>
          <cell r="DN165">
            <v>52.2</v>
          </cell>
          <cell r="DO165">
            <v>59</v>
          </cell>
          <cell r="DP165">
            <v>38.6</v>
          </cell>
          <cell r="DQ165">
            <v>43.1</v>
          </cell>
          <cell r="DR165">
            <v>6.8000000000000007</v>
          </cell>
          <cell r="DS165">
            <v>15.9</v>
          </cell>
          <cell r="DT165">
            <v>11.3</v>
          </cell>
          <cell r="DU165">
            <v>13.600000000000001</v>
          </cell>
          <cell r="DV165">
            <v>2.1999999999999997</v>
          </cell>
          <cell r="DW165">
            <v>65.900000000000006</v>
          </cell>
          <cell r="DX165">
            <v>34</v>
          </cell>
          <cell r="DY165">
            <v>72.7</v>
          </cell>
          <cell r="DZ165">
            <v>97.7</v>
          </cell>
          <cell r="EA165">
            <v>63.6</v>
          </cell>
          <cell r="EB165">
            <v>27.200000000000003</v>
          </cell>
          <cell r="EC165">
            <v>90.9</v>
          </cell>
          <cell r="ED165">
            <v>70.399999999999991</v>
          </cell>
          <cell r="EE165">
            <v>93.100000000000009</v>
          </cell>
          <cell r="EF165">
            <v>79.5</v>
          </cell>
          <cell r="EG165">
            <v>25</v>
          </cell>
          <cell r="EH165">
            <v>40.9</v>
          </cell>
          <cell r="EI165">
            <v>88.6</v>
          </cell>
          <cell r="EJ165">
            <v>0</v>
          </cell>
          <cell r="EL165">
            <v>137</v>
          </cell>
          <cell r="EM165">
            <v>9.205676877792758</v>
          </cell>
          <cell r="EN165">
            <v>8.8456058434147522</v>
          </cell>
          <cell r="EO165">
            <v>9.829998913170547</v>
          </cell>
          <cell r="EP165">
            <v>4.4539500119637063</v>
          </cell>
          <cell r="EQ165">
            <v>9.9943421606527973</v>
          </cell>
          <cell r="ER165">
            <v>8.583421217364112</v>
          </cell>
        </row>
        <row r="166">
          <cell r="AW166">
            <v>138</v>
          </cell>
          <cell r="AX166">
            <v>100</v>
          </cell>
          <cell r="AY166">
            <v>50</v>
          </cell>
          <cell r="AZ166">
            <v>75</v>
          </cell>
          <cell r="BA166">
            <v>25</v>
          </cell>
          <cell r="BB166">
            <v>0</v>
          </cell>
          <cell r="BC166">
            <v>83.3</v>
          </cell>
          <cell r="BD166">
            <v>50</v>
          </cell>
          <cell r="BE166">
            <v>16.600000000000001</v>
          </cell>
          <cell r="BF166">
            <v>66.600000000000009</v>
          </cell>
          <cell r="BG166">
            <v>33.300000000000004</v>
          </cell>
          <cell r="BH166">
            <v>0</v>
          </cell>
          <cell r="BI166">
            <v>100</v>
          </cell>
          <cell r="BJ166">
            <v>0</v>
          </cell>
          <cell r="BK166">
            <v>33.300000000000004</v>
          </cell>
          <cell r="BL166">
            <v>11.1</v>
          </cell>
          <cell r="BM166">
            <v>22.2</v>
          </cell>
          <cell r="BN166">
            <v>88.8</v>
          </cell>
          <cell r="BO166">
            <v>44.4</v>
          </cell>
          <cell r="BP166">
            <v>77.7</v>
          </cell>
          <cell r="BQ166">
            <v>100</v>
          </cell>
          <cell r="BR166">
            <v>55.500000000000007</v>
          </cell>
          <cell r="BS166">
            <v>66.600000000000009</v>
          </cell>
          <cell r="BT166">
            <v>12.5</v>
          </cell>
          <cell r="BU166">
            <v>0</v>
          </cell>
          <cell r="BV166">
            <v>37.5</v>
          </cell>
          <cell r="BW166">
            <v>25</v>
          </cell>
          <cell r="BX166">
            <v>87.5</v>
          </cell>
          <cell r="BY166">
            <v>50</v>
          </cell>
          <cell r="BZ166">
            <v>75</v>
          </cell>
          <cell r="CA166">
            <v>62.5</v>
          </cell>
          <cell r="CB166">
            <v>100</v>
          </cell>
          <cell r="CC166">
            <v>53.800000000000004</v>
          </cell>
          <cell r="CD166">
            <v>76.900000000000006</v>
          </cell>
          <cell r="CE166">
            <v>38.4</v>
          </cell>
          <cell r="CF166">
            <v>0</v>
          </cell>
          <cell r="CG166">
            <v>61.5</v>
          </cell>
          <cell r="CH166">
            <v>84.6</v>
          </cell>
          <cell r="CI166">
            <v>15.299999999999999</v>
          </cell>
          <cell r="CJ166">
            <v>46.1</v>
          </cell>
          <cell r="CK166">
            <v>7.6</v>
          </cell>
          <cell r="CL166">
            <v>30.7</v>
          </cell>
          <cell r="CM166">
            <v>92.300000000000011</v>
          </cell>
          <cell r="CN166">
            <v>69.199999999999989</v>
          </cell>
          <cell r="CO166">
            <v>23</v>
          </cell>
          <cell r="CP166">
            <v>100</v>
          </cell>
          <cell r="CQ166">
            <v>138</v>
          </cell>
          <cell r="CR166">
            <v>54.500000000000007</v>
          </cell>
          <cell r="CS166">
            <v>38.6</v>
          </cell>
          <cell r="CT166">
            <v>52.2</v>
          </cell>
          <cell r="CU166">
            <v>31.8</v>
          </cell>
          <cell r="CV166">
            <v>22.7</v>
          </cell>
          <cell r="CW166">
            <v>81.8</v>
          </cell>
          <cell r="CX166">
            <v>45.4</v>
          </cell>
          <cell r="CY166">
            <v>15.9</v>
          </cell>
          <cell r="CZ166">
            <v>50</v>
          </cell>
          <cell r="DA166">
            <v>18.099999999999998</v>
          </cell>
          <cell r="DB166">
            <v>13.600000000000001</v>
          </cell>
          <cell r="DC166">
            <v>90.9</v>
          </cell>
          <cell r="DD166">
            <v>0</v>
          </cell>
          <cell r="DE166">
            <v>43.1</v>
          </cell>
          <cell r="DF166">
            <v>4.5</v>
          </cell>
          <cell r="DG166">
            <v>25</v>
          </cell>
          <cell r="DH166">
            <v>79.5</v>
          </cell>
          <cell r="DI166">
            <v>63.6</v>
          </cell>
          <cell r="DJ166">
            <v>77.2</v>
          </cell>
          <cell r="DK166">
            <v>95.399999999999991</v>
          </cell>
          <cell r="DL166">
            <v>68.100000000000009</v>
          </cell>
          <cell r="DM166">
            <v>70.399999999999991</v>
          </cell>
          <cell r="DN166">
            <v>47.699999999999996</v>
          </cell>
          <cell r="DO166">
            <v>40.9</v>
          </cell>
          <cell r="DP166">
            <v>61.3</v>
          </cell>
          <cell r="DQ166">
            <v>56.8</v>
          </cell>
          <cell r="DR166">
            <v>93.100000000000009</v>
          </cell>
          <cell r="DS166">
            <v>84</v>
          </cell>
          <cell r="DT166">
            <v>88.6</v>
          </cell>
          <cell r="DU166">
            <v>86.3</v>
          </cell>
          <cell r="DV166">
            <v>97.7</v>
          </cell>
          <cell r="DW166">
            <v>34</v>
          </cell>
          <cell r="DX166">
            <v>65.900000000000006</v>
          </cell>
          <cell r="DY166">
            <v>27.200000000000003</v>
          </cell>
          <cell r="DZ166">
            <v>2.1999999999999997</v>
          </cell>
          <cell r="EA166">
            <v>36.299999999999997</v>
          </cell>
          <cell r="EB166">
            <v>72.7</v>
          </cell>
          <cell r="EC166">
            <v>9</v>
          </cell>
          <cell r="ED166">
            <v>29.5</v>
          </cell>
          <cell r="EE166">
            <v>6.8000000000000007</v>
          </cell>
          <cell r="EF166">
            <v>20.399999999999999</v>
          </cell>
          <cell r="EG166">
            <v>75</v>
          </cell>
          <cell r="EH166">
            <v>59</v>
          </cell>
          <cell r="EI166">
            <v>11.3</v>
          </cell>
          <cell r="EJ166">
            <v>100</v>
          </cell>
          <cell r="EL166">
            <v>138</v>
          </cell>
          <cell r="EM166">
            <v>0.10040024776928917</v>
          </cell>
          <cell r="EN166">
            <v>0.13842084348453745</v>
          </cell>
          <cell r="EO166">
            <v>0.17108698555665608</v>
          </cell>
          <cell r="EP166">
            <v>0.2948869123148552</v>
          </cell>
          <cell r="EQ166">
            <v>0.16504185919665498</v>
          </cell>
          <cell r="ER166">
            <v>0.18103078307536968</v>
          </cell>
        </row>
        <row r="167">
          <cell r="AW167">
            <v>139</v>
          </cell>
          <cell r="AX167">
            <v>100</v>
          </cell>
          <cell r="AY167">
            <v>50</v>
          </cell>
          <cell r="AZ167">
            <v>75</v>
          </cell>
          <cell r="BA167">
            <v>25</v>
          </cell>
          <cell r="BB167">
            <v>0</v>
          </cell>
          <cell r="BC167">
            <v>83.3</v>
          </cell>
          <cell r="BD167">
            <v>33.300000000000004</v>
          </cell>
          <cell r="BE167">
            <v>50</v>
          </cell>
          <cell r="BF167">
            <v>66.600000000000009</v>
          </cell>
          <cell r="BG167">
            <v>0</v>
          </cell>
          <cell r="BH167">
            <v>16.600000000000001</v>
          </cell>
          <cell r="BI167">
            <v>100</v>
          </cell>
          <cell r="BJ167">
            <v>0</v>
          </cell>
          <cell r="BK167">
            <v>11.1</v>
          </cell>
          <cell r="BL167">
            <v>55.500000000000007</v>
          </cell>
          <cell r="BM167">
            <v>22.2</v>
          </cell>
          <cell r="BN167">
            <v>88.8</v>
          </cell>
          <cell r="BO167">
            <v>66.600000000000009</v>
          </cell>
          <cell r="BP167">
            <v>77.7</v>
          </cell>
          <cell r="BQ167">
            <v>100</v>
          </cell>
          <cell r="BR167">
            <v>33.300000000000004</v>
          </cell>
          <cell r="BS167">
            <v>44.4</v>
          </cell>
          <cell r="BT167">
            <v>25</v>
          </cell>
          <cell r="BU167">
            <v>0</v>
          </cell>
          <cell r="BV167">
            <v>37.5</v>
          </cell>
          <cell r="BW167">
            <v>12.5</v>
          </cell>
          <cell r="BX167">
            <v>87.5</v>
          </cell>
          <cell r="BY167">
            <v>50</v>
          </cell>
          <cell r="BZ167">
            <v>75</v>
          </cell>
          <cell r="CA167">
            <v>62.5</v>
          </cell>
          <cell r="CB167">
            <v>100</v>
          </cell>
          <cell r="CC167">
            <v>18.099999999999998</v>
          </cell>
          <cell r="CD167">
            <v>90.9</v>
          </cell>
          <cell r="CE167">
            <v>72.7</v>
          </cell>
          <cell r="CF167">
            <v>9</v>
          </cell>
          <cell r="CG167">
            <v>63.6</v>
          </cell>
          <cell r="CH167">
            <v>45.4</v>
          </cell>
          <cell r="CI167">
            <v>45.399993896484375</v>
          </cell>
          <cell r="CJ167">
            <v>27.200000000000003</v>
          </cell>
          <cell r="CK167">
            <v>0</v>
          </cell>
          <cell r="CL167">
            <v>54.500000000000007</v>
          </cell>
          <cell r="CM167">
            <v>36.299999999999997</v>
          </cell>
          <cell r="CN167">
            <v>36.29998779296875</v>
          </cell>
          <cell r="CO167">
            <v>81.8</v>
          </cell>
          <cell r="CP167">
            <v>100</v>
          </cell>
          <cell r="CQ167">
            <v>139</v>
          </cell>
          <cell r="CR167">
            <v>54.7</v>
          </cell>
          <cell r="CS167">
            <v>38</v>
          </cell>
          <cell r="CT167">
            <v>40.400000000000006</v>
          </cell>
          <cell r="CU167">
            <v>26.1</v>
          </cell>
          <cell r="CV167">
            <v>16.600000000000001</v>
          </cell>
          <cell r="CW167">
            <v>69</v>
          </cell>
          <cell r="CX167">
            <v>11.899999999999999</v>
          </cell>
          <cell r="CY167">
            <v>14.2</v>
          </cell>
          <cell r="CZ167">
            <v>42.8</v>
          </cell>
          <cell r="DA167">
            <v>0</v>
          </cell>
          <cell r="DB167">
            <v>2.2999999999999998</v>
          </cell>
          <cell r="DC167">
            <v>78.5</v>
          </cell>
          <cell r="DD167">
            <v>19</v>
          </cell>
          <cell r="DE167">
            <v>30.9</v>
          </cell>
          <cell r="DF167">
            <v>50</v>
          </cell>
          <cell r="DG167">
            <v>33.300000000000004</v>
          </cell>
          <cell r="DH167">
            <v>59.5</v>
          </cell>
          <cell r="DI167">
            <v>52.300000000000004</v>
          </cell>
          <cell r="DJ167">
            <v>57.099999999999994</v>
          </cell>
          <cell r="DK167">
            <v>92.800000000000011</v>
          </cell>
          <cell r="DL167">
            <v>45.2</v>
          </cell>
          <cell r="DM167">
            <v>47.599999999999994</v>
          </cell>
          <cell r="DN167">
            <v>23.799999999999997</v>
          </cell>
          <cell r="DO167">
            <v>9.5</v>
          </cell>
          <cell r="DP167">
            <v>28.499999999999996</v>
          </cell>
          <cell r="DQ167">
            <v>21.4</v>
          </cell>
          <cell r="DR167">
            <v>88</v>
          </cell>
          <cell r="DS167">
            <v>71.399999999999991</v>
          </cell>
          <cell r="DT167">
            <v>76.099999999999994</v>
          </cell>
          <cell r="DU167">
            <v>73.8</v>
          </cell>
          <cell r="DV167">
            <v>97.6</v>
          </cell>
          <cell r="DW167">
            <v>35.699999999999996</v>
          </cell>
          <cell r="DX167">
            <v>95.199999999999989</v>
          </cell>
          <cell r="DY167">
            <v>85.7</v>
          </cell>
          <cell r="DZ167">
            <v>7.1</v>
          </cell>
          <cell r="EA167">
            <v>83.3</v>
          </cell>
          <cell r="EB167">
            <v>66.600000000000009</v>
          </cell>
          <cell r="EC167">
            <v>66.5999755859375</v>
          </cell>
          <cell r="ED167">
            <v>61.9</v>
          </cell>
          <cell r="EE167">
            <v>4.7</v>
          </cell>
          <cell r="EF167">
            <v>80.900000000000006</v>
          </cell>
          <cell r="EG167">
            <v>64.2</v>
          </cell>
          <cell r="EH167">
            <v>64.199951171875</v>
          </cell>
          <cell r="EI167">
            <v>90.4</v>
          </cell>
          <cell r="EJ167">
            <v>100</v>
          </cell>
          <cell r="EL167">
            <v>139</v>
          </cell>
          <cell r="EM167">
            <v>0.18246343323581657</v>
          </cell>
          <cell r="EN167">
            <v>0.21863303850240232</v>
          </cell>
          <cell r="EO167">
            <v>0.35719809985685719</v>
          </cell>
          <cell r="EP167">
            <v>4.8704814511216261</v>
          </cell>
          <cell r="EQ167">
            <v>186.67225875868982</v>
          </cell>
          <cell r="ER167">
            <v>53.253864362759003</v>
          </cell>
        </row>
        <row r="168">
          <cell r="AW168">
            <v>140</v>
          </cell>
          <cell r="AX168">
            <v>75</v>
          </cell>
          <cell r="AY168">
            <v>25</v>
          </cell>
          <cell r="AZ168">
            <v>50</v>
          </cell>
          <cell r="BA168">
            <v>0</v>
          </cell>
          <cell r="BB168">
            <v>100</v>
          </cell>
          <cell r="BC168">
            <v>16.600000000000001</v>
          </cell>
          <cell r="BD168">
            <v>83.3</v>
          </cell>
          <cell r="BE168">
            <v>33.300000000000004</v>
          </cell>
          <cell r="BF168">
            <v>100</v>
          </cell>
          <cell r="BG168">
            <v>66.600000000000009</v>
          </cell>
          <cell r="BH168">
            <v>50</v>
          </cell>
          <cell r="BI168">
            <v>0</v>
          </cell>
          <cell r="BJ168">
            <v>100</v>
          </cell>
          <cell r="BK168">
            <v>44.4</v>
          </cell>
          <cell r="BL168">
            <v>88.8</v>
          </cell>
          <cell r="BM168">
            <v>55.500000000000007</v>
          </cell>
          <cell r="BN168">
            <v>33.300000000000004</v>
          </cell>
          <cell r="BO168">
            <v>77.7</v>
          </cell>
          <cell r="BP168">
            <v>11.1</v>
          </cell>
          <cell r="BQ168">
            <v>22.2</v>
          </cell>
          <cell r="BR168">
            <v>0</v>
          </cell>
          <cell r="BS168">
            <v>66.600000000000009</v>
          </cell>
          <cell r="BT168">
            <v>50</v>
          </cell>
          <cell r="BU168">
            <v>100</v>
          </cell>
          <cell r="BV168">
            <v>75</v>
          </cell>
          <cell r="BW168">
            <v>87.5</v>
          </cell>
          <cell r="BX168">
            <v>0</v>
          </cell>
          <cell r="BY168">
            <v>62.5</v>
          </cell>
          <cell r="BZ168">
            <v>12.5</v>
          </cell>
          <cell r="CA168">
            <v>25</v>
          </cell>
          <cell r="CB168">
            <v>37.5</v>
          </cell>
          <cell r="CC168">
            <v>11.1</v>
          </cell>
          <cell r="CD168">
            <v>44.4</v>
          </cell>
          <cell r="CE168">
            <v>88.8</v>
          </cell>
          <cell r="CF168">
            <v>33.300000000000004</v>
          </cell>
          <cell r="CG168">
            <v>100</v>
          </cell>
          <cell r="CH168">
            <v>0</v>
          </cell>
          <cell r="CI168">
            <v>0</v>
          </cell>
          <cell r="CJ168">
            <v>66.600000000000009</v>
          </cell>
          <cell r="CK168">
            <v>77.7</v>
          </cell>
          <cell r="CL168">
            <v>55.500000000000007</v>
          </cell>
          <cell r="CM168">
            <v>22.2</v>
          </cell>
          <cell r="CN168">
            <v>22.199996948242188</v>
          </cell>
          <cell r="CO168">
            <v>22.199996948242188</v>
          </cell>
          <cell r="CP168">
            <v>22.199996948242188</v>
          </cell>
          <cell r="CQ168">
            <v>140</v>
          </cell>
          <cell r="CR168">
            <v>65</v>
          </cell>
          <cell r="CS168">
            <v>55.000000000000007</v>
          </cell>
          <cell r="CT168">
            <v>60</v>
          </cell>
          <cell r="CU168">
            <v>50</v>
          </cell>
          <cell r="CV168">
            <v>72.5</v>
          </cell>
          <cell r="CW168">
            <v>17.5</v>
          </cell>
          <cell r="CX168">
            <v>45</v>
          </cell>
          <cell r="CY168">
            <v>32.5</v>
          </cell>
          <cell r="CZ168">
            <v>47.5</v>
          </cell>
          <cell r="DA168">
            <v>40</v>
          </cell>
          <cell r="DB168">
            <v>35</v>
          </cell>
          <cell r="DC168">
            <v>0</v>
          </cell>
          <cell r="DD168">
            <v>67.5</v>
          </cell>
          <cell r="DE168">
            <v>25</v>
          </cell>
          <cell r="DF168">
            <v>42.5</v>
          </cell>
          <cell r="DG168">
            <v>27.500000000000004</v>
          </cell>
          <cell r="DH168">
            <v>22.5</v>
          </cell>
          <cell r="DI168">
            <v>37.5</v>
          </cell>
          <cell r="DJ168">
            <v>5</v>
          </cell>
          <cell r="DK168">
            <v>20</v>
          </cell>
          <cell r="DL168">
            <v>2.5</v>
          </cell>
          <cell r="DM168">
            <v>30</v>
          </cell>
          <cell r="DN168">
            <v>52.5</v>
          </cell>
          <cell r="DO168">
            <v>92.5</v>
          </cell>
          <cell r="DP168">
            <v>70</v>
          </cell>
          <cell r="DQ168">
            <v>87.5</v>
          </cell>
          <cell r="DR168">
            <v>7.5</v>
          </cell>
          <cell r="DS168">
            <v>57.499999999999993</v>
          </cell>
          <cell r="DT168">
            <v>10</v>
          </cell>
          <cell r="DU168">
            <v>12.5</v>
          </cell>
          <cell r="DV168">
            <v>15</v>
          </cell>
          <cell r="DW168">
            <v>75</v>
          </cell>
          <cell r="DX168">
            <v>82.5</v>
          </cell>
          <cell r="DY168">
            <v>97.5</v>
          </cell>
          <cell r="DZ168">
            <v>80</v>
          </cell>
          <cell r="EA168">
            <v>100</v>
          </cell>
          <cell r="EB168">
            <v>62.5</v>
          </cell>
          <cell r="EC168">
            <v>62.5</v>
          </cell>
          <cell r="ED168">
            <v>90</v>
          </cell>
          <cell r="EE168">
            <v>95</v>
          </cell>
          <cell r="EF168">
            <v>85</v>
          </cell>
          <cell r="EG168">
            <v>77.5</v>
          </cell>
          <cell r="EH168">
            <v>77.5</v>
          </cell>
          <cell r="EI168">
            <v>77.5</v>
          </cell>
          <cell r="EJ168">
            <v>77.5</v>
          </cell>
          <cell r="EL168">
            <v>140</v>
          </cell>
          <cell r="EM168">
            <v>1.0919115241840589</v>
          </cell>
          <cell r="EN168">
            <v>0.66912384421365634</v>
          </cell>
          <cell r="EO168">
            <v>0.6471735808436383</v>
          </cell>
          <cell r="EP168">
            <v>0.90890419423043367</v>
          </cell>
          <cell r="EQ168">
            <v>1.9719711150970245</v>
          </cell>
          <cell r="ER168">
            <v>1.0857319326316199</v>
          </cell>
        </row>
        <row r="169">
          <cell r="AW169">
            <v>141</v>
          </cell>
          <cell r="AX169">
            <v>50</v>
          </cell>
          <cell r="AY169">
            <v>0</v>
          </cell>
          <cell r="AZ169">
            <v>75</v>
          </cell>
          <cell r="BA169">
            <v>25</v>
          </cell>
          <cell r="BB169">
            <v>100</v>
          </cell>
          <cell r="BC169">
            <v>0</v>
          </cell>
          <cell r="BD169">
            <v>83.3</v>
          </cell>
          <cell r="BE169">
            <v>16.600000000000001</v>
          </cell>
          <cell r="BF169">
            <v>33.300000000000004</v>
          </cell>
          <cell r="BG169">
            <v>66.600000000000009</v>
          </cell>
          <cell r="BH169">
            <v>100</v>
          </cell>
          <cell r="BI169">
            <v>50</v>
          </cell>
          <cell r="BJ169">
            <v>33.300000000000004</v>
          </cell>
          <cell r="BK169">
            <v>11.1</v>
          </cell>
          <cell r="BL169">
            <v>22.2</v>
          </cell>
          <cell r="BM169">
            <v>0</v>
          </cell>
          <cell r="BN169">
            <v>88.8</v>
          </cell>
          <cell r="BO169">
            <v>77.7</v>
          </cell>
          <cell r="BP169">
            <v>100</v>
          </cell>
          <cell r="BQ169">
            <v>44.4</v>
          </cell>
          <cell r="BR169">
            <v>66.600000000000009</v>
          </cell>
          <cell r="BS169">
            <v>55.500000000000007</v>
          </cell>
          <cell r="BT169">
            <v>75</v>
          </cell>
          <cell r="BU169">
            <v>87.5</v>
          </cell>
          <cell r="BV169">
            <v>62.5</v>
          </cell>
          <cell r="BW169">
            <v>0</v>
          </cell>
          <cell r="BX169">
            <v>37.5</v>
          </cell>
          <cell r="BY169">
            <v>50</v>
          </cell>
          <cell r="BZ169">
            <v>12.5</v>
          </cell>
          <cell r="CA169">
            <v>25</v>
          </cell>
          <cell r="CB169">
            <v>100</v>
          </cell>
          <cell r="CC169">
            <v>38.4</v>
          </cell>
          <cell r="CD169">
            <v>30.7</v>
          </cell>
          <cell r="CE169">
            <v>7.6</v>
          </cell>
          <cell r="CF169">
            <v>23</v>
          </cell>
          <cell r="CG169">
            <v>46.1</v>
          </cell>
          <cell r="CH169">
            <v>61.5</v>
          </cell>
          <cell r="CI169">
            <v>0</v>
          </cell>
          <cell r="CJ169">
            <v>84.6</v>
          </cell>
          <cell r="CK169">
            <v>69.199999999999989</v>
          </cell>
          <cell r="CL169">
            <v>100</v>
          </cell>
          <cell r="CM169">
            <v>15.299999999999999</v>
          </cell>
          <cell r="CN169">
            <v>76.900000000000006</v>
          </cell>
          <cell r="CO169">
            <v>53.800000000000004</v>
          </cell>
          <cell r="CP169">
            <v>92.300000000000011</v>
          </cell>
          <cell r="CQ169">
            <v>141</v>
          </cell>
          <cell r="CR169">
            <v>20.399999999999999</v>
          </cell>
          <cell r="CS169">
            <v>11.3</v>
          </cell>
          <cell r="CT169">
            <v>22.7</v>
          </cell>
          <cell r="CU169">
            <v>15.9</v>
          </cell>
          <cell r="CV169">
            <v>59</v>
          </cell>
          <cell r="CW169">
            <v>2.1999999999999997</v>
          </cell>
          <cell r="CX169">
            <v>40.9</v>
          </cell>
          <cell r="CY169">
            <v>6.8000000000000007</v>
          </cell>
          <cell r="CZ169">
            <v>13.600000000000001</v>
          </cell>
          <cell r="DA169">
            <v>38.6</v>
          </cell>
          <cell r="DB169">
            <v>50</v>
          </cell>
          <cell r="DC169">
            <v>27.200000000000003</v>
          </cell>
          <cell r="DD169">
            <v>56.8</v>
          </cell>
          <cell r="DE169">
            <v>47.699999999999996</v>
          </cell>
          <cell r="DF169">
            <v>52.2</v>
          </cell>
          <cell r="DG169">
            <v>31.8</v>
          </cell>
          <cell r="DH169">
            <v>72.7</v>
          </cell>
          <cell r="DI169">
            <v>70.399999999999991</v>
          </cell>
          <cell r="DJ169">
            <v>75</v>
          </cell>
          <cell r="DK169">
            <v>61.3</v>
          </cell>
          <cell r="DL169">
            <v>68.100000000000009</v>
          </cell>
          <cell r="DM169">
            <v>65.900000000000006</v>
          </cell>
          <cell r="DN169">
            <v>43.1</v>
          </cell>
          <cell r="DO169">
            <v>45.4</v>
          </cell>
          <cell r="DP169">
            <v>36.299999999999997</v>
          </cell>
          <cell r="DQ169">
            <v>4.5</v>
          </cell>
          <cell r="DR169">
            <v>29.5</v>
          </cell>
          <cell r="DS169">
            <v>34</v>
          </cell>
          <cell r="DT169">
            <v>9</v>
          </cell>
          <cell r="DU169">
            <v>18.099999999999998</v>
          </cell>
          <cell r="DV169">
            <v>97.7</v>
          </cell>
          <cell r="DW169">
            <v>79.5</v>
          </cell>
          <cell r="DX169">
            <v>77.2</v>
          </cell>
          <cell r="DY169">
            <v>25</v>
          </cell>
          <cell r="DZ169">
            <v>63.6</v>
          </cell>
          <cell r="EA169">
            <v>81.8</v>
          </cell>
          <cell r="EB169">
            <v>86.3</v>
          </cell>
          <cell r="EC169">
            <v>0</v>
          </cell>
          <cell r="ED169">
            <v>93.100000000000009</v>
          </cell>
          <cell r="EE169">
            <v>88.6</v>
          </cell>
          <cell r="EF169">
            <v>100</v>
          </cell>
          <cell r="EG169">
            <v>54.500000000000007</v>
          </cell>
          <cell r="EH169">
            <v>90.9</v>
          </cell>
          <cell r="EI169">
            <v>84</v>
          </cell>
          <cell r="EJ169">
            <v>95.399999999999991</v>
          </cell>
          <cell r="EL169">
            <v>141</v>
          </cell>
          <cell r="EM169">
            <v>0.56139453333541112</v>
          </cell>
          <cell r="EN169">
            <v>0.55653649605936262</v>
          </cell>
          <cell r="EO169">
            <v>0.99207523106692952</v>
          </cell>
          <cell r="EP169">
            <v>1.3349515783193615</v>
          </cell>
          <cell r="EQ169">
            <v>7.4265502150008231</v>
          </cell>
          <cell r="ER169">
            <v>2.946883281436615</v>
          </cell>
        </row>
        <row r="170">
          <cell r="AW170">
            <v>272</v>
          </cell>
          <cell r="AX170">
            <v>100</v>
          </cell>
          <cell r="AY170">
            <v>25</v>
          </cell>
          <cell r="AZ170">
            <v>50</v>
          </cell>
          <cell r="BA170">
            <v>75</v>
          </cell>
          <cell r="BB170">
            <v>0</v>
          </cell>
          <cell r="BC170">
            <v>50</v>
          </cell>
          <cell r="BD170">
            <v>66.600000000000009</v>
          </cell>
          <cell r="BE170">
            <v>0</v>
          </cell>
          <cell r="BF170">
            <v>33.300000000000004</v>
          </cell>
          <cell r="BG170">
            <v>16.600000000000001</v>
          </cell>
          <cell r="BH170">
            <v>83.3</v>
          </cell>
          <cell r="BI170">
            <v>100</v>
          </cell>
          <cell r="BJ170">
            <v>0</v>
          </cell>
          <cell r="BK170">
            <v>33.300000000000004</v>
          </cell>
          <cell r="BL170">
            <v>11.1</v>
          </cell>
          <cell r="BM170">
            <v>55.500000000000007</v>
          </cell>
          <cell r="BN170">
            <v>77.7</v>
          </cell>
          <cell r="BO170">
            <v>22.2</v>
          </cell>
          <cell r="BP170">
            <v>88.8</v>
          </cell>
          <cell r="BQ170">
            <v>100</v>
          </cell>
          <cell r="BR170">
            <v>44.4</v>
          </cell>
          <cell r="BS170">
            <v>66.600000000000009</v>
          </cell>
          <cell r="BT170">
            <v>0</v>
          </cell>
          <cell r="BU170">
            <v>100</v>
          </cell>
          <cell r="BV170">
            <v>50</v>
          </cell>
          <cell r="BW170">
            <v>75</v>
          </cell>
          <cell r="BX170">
            <v>62.5</v>
          </cell>
          <cell r="BY170">
            <v>37.5</v>
          </cell>
          <cell r="BZ170">
            <v>25</v>
          </cell>
          <cell r="CA170">
            <v>87.5</v>
          </cell>
          <cell r="CB170">
            <v>12.5</v>
          </cell>
          <cell r="CC170">
            <v>61.5</v>
          </cell>
          <cell r="CD170">
            <v>30.7</v>
          </cell>
          <cell r="CE170">
            <v>69.199999999999989</v>
          </cell>
          <cell r="CF170">
            <v>46.1</v>
          </cell>
          <cell r="CG170">
            <v>15.299999999999999</v>
          </cell>
          <cell r="CH170">
            <v>92.300000000000011</v>
          </cell>
          <cell r="CI170">
            <v>0</v>
          </cell>
          <cell r="CJ170">
            <v>38.4</v>
          </cell>
          <cell r="CK170">
            <v>76.900000000000006</v>
          </cell>
          <cell r="CL170">
            <v>23</v>
          </cell>
          <cell r="CM170">
            <v>53.800000000000004</v>
          </cell>
          <cell r="CN170">
            <v>84.6</v>
          </cell>
          <cell r="CO170">
            <v>7.6</v>
          </cell>
          <cell r="CP170">
            <v>100</v>
          </cell>
          <cell r="CQ170">
            <v>272</v>
          </cell>
          <cell r="CR170">
            <v>75</v>
          </cell>
          <cell r="CS170">
            <v>59</v>
          </cell>
          <cell r="CT170">
            <v>61.3</v>
          </cell>
          <cell r="CU170">
            <v>68.100000000000009</v>
          </cell>
          <cell r="CV170">
            <v>50</v>
          </cell>
          <cell r="CW170">
            <v>45.4</v>
          </cell>
          <cell r="CX170">
            <v>52.2</v>
          </cell>
          <cell r="CY170">
            <v>15.9</v>
          </cell>
          <cell r="CZ170">
            <v>43.1</v>
          </cell>
          <cell r="DA170">
            <v>31.8</v>
          </cell>
          <cell r="DB170">
            <v>56.8</v>
          </cell>
          <cell r="DC170">
            <v>100</v>
          </cell>
          <cell r="DD170">
            <v>20.399999999999999</v>
          </cell>
          <cell r="DE170">
            <v>38.6</v>
          </cell>
          <cell r="DF170">
            <v>22.7</v>
          </cell>
          <cell r="DG170">
            <v>47.699999999999996</v>
          </cell>
          <cell r="DH170">
            <v>72.7</v>
          </cell>
          <cell r="DI170">
            <v>36.299999999999997</v>
          </cell>
          <cell r="DJ170">
            <v>77.2</v>
          </cell>
          <cell r="DK170">
            <v>97.7</v>
          </cell>
          <cell r="DL170">
            <v>40.9</v>
          </cell>
          <cell r="DM170">
            <v>54.500000000000007</v>
          </cell>
          <cell r="DN170">
            <v>63.6</v>
          </cell>
          <cell r="DO170">
            <v>95.399999999999991</v>
          </cell>
          <cell r="DP170">
            <v>86.3</v>
          </cell>
          <cell r="DQ170">
            <v>90.9</v>
          </cell>
          <cell r="DR170">
            <v>88.6</v>
          </cell>
          <cell r="DS170">
            <v>84</v>
          </cell>
          <cell r="DT170">
            <v>81.8</v>
          </cell>
          <cell r="DU170">
            <v>93.100000000000009</v>
          </cell>
          <cell r="DV170">
            <v>79.5</v>
          </cell>
          <cell r="DW170">
            <v>25</v>
          </cell>
          <cell r="DX170">
            <v>9</v>
          </cell>
          <cell r="DY170">
            <v>27.200000000000003</v>
          </cell>
          <cell r="DZ170">
            <v>13.600000000000001</v>
          </cell>
          <cell r="EA170">
            <v>4.5</v>
          </cell>
          <cell r="EB170">
            <v>65.900000000000006</v>
          </cell>
          <cell r="EC170">
            <v>0</v>
          </cell>
          <cell r="ED170">
            <v>11.3</v>
          </cell>
          <cell r="EE170">
            <v>29.5</v>
          </cell>
          <cell r="EF170">
            <v>6.8000000000000007</v>
          </cell>
          <cell r="EG170">
            <v>18.099999999999998</v>
          </cell>
          <cell r="EH170">
            <v>34</v>
          </cell>
          <cell r="EI170">
            <v>2.1999999999999997</v>
          </cell>
          <cell r="EJ170">
            <v>70.399999999999991</v>
          </cell>
          <cell r="EL170">
            <v>272</v>
          </cell>
          <cell r="EM170">
            <v>5.2232754507399129E-2</v>
          </cell>
          <cell r="EN170">
            <v>0.12224410509988359</v>
          </cell>
          <cell r="EO170">
            <v>9.1297808818134679E-2</v>
          </cell>
          <cell r="EP170">
            <v>0.15832435613635279</v>
          </cell>
          <cell r="EQ170">
            <v>2.014063323770517E-2</v>
          </cell>
          <cell r="ER170">
            <v>8.303863704383499E-2</v>
          </cell>
        </row>
        <row r="171">
          <cell r="AW171">
            <v>142</v>
          </cell>
          <cell r="AX171">
            <v>100</v>
          </cell>
          <cell r="AY171">
            <v>25</v>
          </cell>
          <cell r="AZ171">
            <v>50</v>
          </cell>
          <cell r="BA171">
            <v>75</v>
          </cell>
          <cell r="BB171">
            <v>0</v>
          </cell>
          <cell r="BC171">
            <v>66.600000000000009</v>
          </cell>
          <cell r="BD171">
            <v>33.300000000000004</v>
          </cell>
          <cell r="BE171">
            <v>0</v>
          </cell>
          <cell r="BF171">
            <v>16.600000000000001</v>
          </cell>
          <cell r="BG171">
            <v>50</v>
          </cell>
          <cell r="BH171">
            <v>83.3</v>
          </cell>
          <cell r="BI171">
            <v>100</v>
          </cell>
          <cell r="BJ171">
            <v>0</v>
          </cell>
          <cell r="BK171">
            <v>22.2</v>
          </cell>
          <cell r="BL171">
            <v>11.1</v>
          </cell>
          <cell r="BM171">
            <v>33.300000000000004</v>
          </cell>
          <cell r="BN171">
            <v>77.7</v>
          </cell>
          <cell r="BO171">
            <v>44.4</v>
          </cell>
          <cell r="BP171">
            <v>88.8</v>
          </cell>
          <cell r="BQ171">
            <v>100</v>
          </cell>
          <cell r="BR171">
            <v>66.600000000000009</v>
          </cell>
          <cell r="BS171">
            <v>55.500000000000007</v>
          </cell>
          <cell r="BT171">
            <v>0</v>
          </cell>
          <cell r="BU171">
            <v>100</v>
          </cell>
          <cell r="BV171">
            <v>62.5</v>
          </cell>
          <cell r="BW171">
            <v>75</v>
          </cell>
          <cell r="BX171">
            <v>50</v>
          </cell>
          <cell r="BY171">
            <v>25</v>
          </cell>
          <cell r="BZ171">
            <v>37.5</v>
          </cell>
          <cell r="CA171">
            <v>87.5</v>
          </cell>
          <cell r="CB171">
            <v>12.5</v>
          </cell>
          <cell r="CC171">
            <v>69.199999999999989</v>
          </cell>
          <cell r="CD171">
            <v>15.299999999999999</v>
          </cell>
          <cell r="CE171">
            <v>92.300000000000011</v>
          </cell>
          <cell r="CF171">
            <v>46.1</v>
          </cell>
          <cell r="CG171">
            <v>61.5</v>
          </cell>
          <cell r="CH171">
            <v>84.6</v>
          </cell>
          <cell r="CI171">
            <v>7.6</v>
          </cell>
          <cell r="CJ171">
            <v>30.7</v>
          </cell>
          <cell r="CK171">
            <v>100</v>
          </cell>
          <cell r="CL171">
            <v>38.4</v>
          </cell>
          <cell r="CM171">
            <v>23</v>
          </cell>
          <cell r="CN171">
            <v>53.800000000000004</v>
          </cell>
          <cell r="CO171">
            <v>0</v>
          </cell>
          <cell r="CP171">
            <v>76.900000000000006</v>
          </cell>
          <cell r="CQ171">
            <v>142</v>
          </cell>
          <cell r="CR171">
            <v>65.900000000000006</v>
          </cell>
          <cell r="CS171">
            <v>40.9</v>
          </cell>
          <cell r="CT171">
            <v>50</v>
          </cell>
          <cell r="CU171">
            <v>59</v>
          </cell>
          <cell r="CV171">
            <v>27.200000000000003</v>
          </cell>
          <cell r="CW171">
            <v>47.699999999999996</v>
          </cell>
          <cell r="CX171">
            <v>34</v>
          </cell>
          <cell r="CY171">
            <v>22.7</v>
          </cell>
          <cell r="CZ171">
            <v>31.8</v>
          </cell>
          <cell r="DA171">
            <v>45.4</v>
          </cell>
          <cell r="DB171">
            <v>68.100000000000009</v>
          </cell>
          <cell r="DC171">
            <v>100</v>
          </cell>
          <cell r="DD171">
            <v>25</v>
          </cell>
          <cell r="DE171">
            <v>38.6</v>
          </cell>
          <cell r="DF171">
            <v>36.299999999999997</v>
          </cell>
          <cell r="DG171">
            <v>43.1</v>
          </cell>
          <cell r="DH171">
            <v>72.7</v>
          </cell>
          <cell r="DI171">
            <v>52.2</v>
          </cell>
          <cell r="DJ171">
            <v>77.2</v>
          </cell>
          <cell r="DK171">
            <v>97.7</v>
          </cell>
          <cell r="DL171">
            <v>70.399999999999991</v>
          </cell>
          <cell r="DM171">
            <v>54.500000000000007</v>
          </cell>
          <cell r="DN171">
            <v>56.8</v>
          </cell>
          <cell r="DO171">
            <v>95.399999999999991</v>
          </cell>
          <cell r="DP171">
            <v>84</v>
          </cell>
          <cell r="DQ171">
            <v>88.6</v>
          </cell>
          <cell r="DR171">
            <v>81.8</v>
          </cell>
          <cell r="DS171">
            <v>75</v>
          </cell>
          <cell r="DT171">
            <v>79.5</v>
          </cell>
          <cell r="DU171">
            <v>93.100000000000009</v>
          </cell>
          <cell r="DV171">
            <v>63.6</v>
          </cell>
          <cell r="DW171">
            <v>20.399999999999999</v>
          </cell>
          <cell r="DX171">
            <v>4.5</v>
          </cell>
          <cell r="DY171">
            <v>86.3</v>
          </cell>
          <cell r="DZ171">
            <v>13.600000000000001</v>
          </cell>
          <cell r="EA171">
            <v>18.099999999999998</v>
          </cell>
          <cell r="EB171">
            <v>61.3</v>
          </cell>
          <cell r="EC171">
            <v>2.1999999999999997</v>
          </cell>
          <cell r="ED171">
            <v>9</v>
          </cell>
          <cell r="EE171">
            <v>90.9</v>
          </cell>
          <cell r="EF171">
            <v>11.3</v>
          </cell>
          <cell r="EG171">
            <v>6.8000000000000007</v>
          </cell>
          <cell r="EH171">
            <v>15.9</v>
          </cell>
          <cell r="EI171">
            <v>0</v>
          </cell>
          <cell r="EJ171">
            <v>29.5</v>
          </cell>
          <cell r="EL171">
            <v>142</v>
          </cell>
          <cell r="EM171">
            <v>7.149634504532458E-2</v>
          </cell>
          <cell r="EN171">
            <v>0.15368822903842311</v>
          </cell>
          <cell r="EO171">
            <v>0.13597882279014631</v>
          </cell>
          <cell r="EP171">
            <v>0.19903238170023257</v>
          </cell>
          <cell r="EQ171">
            <v>6.4263589961174358E-2</v>
          </cell>
          <cell r="ER171">
            <v>0.12186820558123516</v>
          </cell>
        </row>
        <row r="172">
          <cell r="AW172">
            <v>143</v>
          </cell>
          <cell r="AX172">
            <v>0</v>
          </cell>
          <cell r="AY172">
            <v>100</v>
          </cell>
          <cell r="AZ172">
            <v>75</v>
          </cell>
          <cell r="BA172">
            <v>50</v>
          </cell>
          <cell r="BB172">
            <v>25</v>
          </cell>
          <cell r="BC172">
            <v>33.300000000000004</v>
          </cell>
          <cell r="BD172">
            <v>0</v>
          </cell>
          <cell r="BE172">
            <v>83.3</v>
          </cell>
          <cell r="BF172">
            <v>16.600000000000001</v>
          </cell>
          <cell r="BG172">
            <v>50</v>
          </cell>
          <cell r="BH172">
            <v>66.600000000000009</v>
          </cell>
          <cell r="BI172">
            <v>100</v>
          </cell>
          <cell r="BJ172">
            <v>0</v>
          </cell>
          <cell r="BK172">
            <v>11.1</v>
          </cell>
          <cell r="BL172">
            <v>44.4</v>
          </cell>
          <cell r="BM172">
            <v>33.300000000000004</v>
          </cell>
          <cell r="BN172">
            <v>88.8</v>
          </cell>
          <cell r="BO172">
            <v>55.500000000000007</v>
          </cell>
          <cell r="BP172">
            <v>77.7</v>
          </cell>
          <cell r="BQ172">
            <v>100</v>
          </cell>
          <cell r="BR172">
            <v>66.600000000000009</v>
          </cell>
          <cell r="BS172">
            <v>22.2</v>
          </cell>
          <cell r="BT172">
            <v>12.5</v>
          </cell>
          <cell r="BU172">
            <v>50</v>
          </cell>
          <cell r="BV172">
            <v>62.5</v>
          </cell>
          <cell r="BW172">
            <v>0</v>
          </cell>
          <cell r="BX172">
            <v>25</v>
          </cell>
          <cell r="BY172">
            <v>37.5</v>
          </cell>
          <cell r="BZ172">
            <v>87.5</v>
          </cell>
          <cell r="CA172">
            <v>100</v>
          </cell>
          <cell r="CB172">
            <v>75</v>
          </cell>
          <cell r="CC172">
            <v>38.4</v>
          </cell>
          <cell r="CD172">
            <v>23</v>
          </cell>
          <cell r="CE172">
            <v>100</v>
          </cell>
          <cell r="CF172">
            <v>46.1</v>
          </cell>
          <cell r="CG172">
            <v>69.199999999999989</v>
          </cell>
          <cell r="CH172">
            <v>53.800000000000004</v>
          </cell>
          <cell r="CI172">
            <v>15.299999999999999</v>
          </cell>
          <cell r="CJ172">
            <v>30.7</v>
          </cell>
          <cell r="CK172">
            <v>92.300000000000011</v>
          </cell>
          <cell r="CL172">
            <v>61.5</v>
          </cell>
          <cell r="CM172">
            <v>7.6</v>
          </cell>
          <cell r="CN172">
            <v>76.900000000000006</v>
          </cell>
          <cell r="CO172">
            <v>0</v>
          </cell>
          <cell r="CP172">
            <v>84.6</v>
          </cell>
          <cell r="CQ172">
            <v>143</v>
          </cell>
          <cell r="CR172">
            <v>6.8000000000000007</v>
          </cell>
          <cell r="CS172">
            <v>22.7</v>
          </cell>
          <cell r="CT172">
            <v>20.399999999999999</v>
          </cell>
          <cell r="CU172">
            <v>15.9</v>
          </cell>
          <cell r="CV172">
            <v>9</v>
          </cell>
          <cell r="CW172">
            <v>50</v>
          </cell>
          <cell r="CX172">
            <v>25</v>
          </cell>
          <cell r="CY172">
            <v>65.900000000000006</v>
          </cell>
          <cell r="CZ172">
            <v>31.8</v>
          </cell>
          <cell r="DA172">
            <v>56.8</v>
          </cell>
          <cell r="DB172">
            <v>63.6</v>
          </cell>
          <cell r="DC172">
            <v>77.2</v>
          </cell>
          <cell r="DD172">
            <v>40.9</v>
          </cell>
          <cell r="DE172">
            <v>47.699999999999996</v>
          </cell>
          <cell r="DF172">
            <v>59</v>
          </cell>
          <cell r="DG172">
            <v>54.500000000000007</v>
          </cell>
          <cell r="DH172">
            <v>86.3</v>
          </cell>
          <cell r="DI172">
            <v>68.100000000000009</v>
          </cell>
          <cell r="DJ172">
            <v>84</v>
          </cell>
          <cell r="DK172">
            <v>93.100000000000009</v>
          </cell>
          <cell r="DL172">
            <v>79.5</v>
          </cell>
          <cell r="DM172">
            <v>52.2</v>
          </cell>
          <cell r="DN172">
            <v>18.099999999999998</v>
          </cell>
          <cell r="DO172">
            <v>61.3</v>
          </cell>
          <cell r="DP172">
            <v>72.7</v>
          </cell>
          <cell r="DQ172">
            <v>13.600000000000001</v>
          </cell>
          <cell r="DR172">
            <v>43.1</v>
          </cell>
          <cell r="DS172">
            <v>45.4</v>
          </cell>
          <cell r="DT172">
            <v>88.6</v>
          </cell>
          <cell r="DU172">
            <v>95.399999999999991</v>
          </cell>
          <cell r="DV172">
            <v>75</v>
          </cell>
          <cell r="DW172">
            <v>29.5</v>
          </cell>
          <cell r="DX172">
            <v>11.3</v>
          </cell>
          <cell r="DY172">
            <v>100</v>
          </cell>
          <cell r="DZ172">
            <v>34</v>
          </cell>
          <cell r="EA172">
            <v>70.399999999999991</v>
          </cell>
          <cell r="EB172">
            <v>36.299999999999997</v>
          </cell>
          <cell r="EC172">
            <v>4.5</v>
          </cell>
          <cell r="ED172">
            <v>27.200000000000003</v>
          </cell>
          <cell r="EE172">
            <v>97.7</v>
          </cell>
          <cell r="EF172">
            <v>38.6</v>
          </cell>
          <cell r="EG172">
            <v>2.1999999999999997</v>
          </cell>
          <cell r="EH172">
            <v>81.8</v>
          </cell>
          <cell r="EI172">
            <v>0</v>
          </cell>
          <cell r="EJ172">
            <v>90.9</v>
          </cell>
          <cell r="EL172">
            <v>143</v>
          </cell>
          <cell r="EM172">
            <v>2.6455617954098461E-2</v>
          </cell>
          <cell r="EN172">
            <v>4.563074873548837E-2</v>
          </cell>
          <cell r="EO172">
            <v>6.2328248442215128E-2</v>
          </cell>
          <cell r="EP172">
            <v>6.1752823348374647E-2</v>
          </cell>
          <cell r="EQ172">
            <v>7.5997531736967064E-2</v>
          </cell>
          <cell r="ER172">
            <v>5.9882592662088306E-2</v>
          </cell>
        </row>
        <row r="173">
          <cell r="AW173">
            <v>144</v>
          </cell>
          <cell r="AX173">
            <v>100</v>
          </cell>
          <cell r="AY173">
            <v>50</v>
          </cell>
          <cell r="AZ173">
            <v>0</v>
          </cell>
          <cell r="BA173">
            <v>75</v>
          </cell>
          <cell r="BB173">
            <v>25</v>
          </cell>
          <cell r="BC173">
            <v>16.600000000000001</v>
          </cell>
          <cell r="BD173">
            <v>33.300000000000004</v>
          </cell>
          <cell r="BE173">
            <v>0</v>
          </cell>
          <cell r="BF173">
            <v>66.600000000000009</v>
          </cell>
          <cell r="BG173">
            <v>50</v>
          </cell>
          <cell r="BH173">
            <v>83.3</v>
          </cell>
          <cell r="BI173">
            <v>100</v>
          </cell>
          <cell r="BJ173">
            <v>88.8</v>
          </cell>
          <cell r="BK173">
            <v>0</v>
          </cell>
          <cell r="BL173">
            <v>66.600000000000009</v>
          </cell>
          <cell r="BM173">
            <v>22.2</v>
          </cell>
          <cell r="BN173">
            <v>77.7</v>
          </cell>
          <cell r="BO173">
            <v>33.300000000000004</v>
          </cell>
          <cell r="BP173">
            <v>44.4</v>
          </cell>
          <cell r="BQ173">
            <v>100</v>
          </cell>
          <cell r="BR173">
            <v>55.500000000000007</v>
          </cell>
          <cell r="BS173">
            <v>11.1</v>
          </cell>
          <cell r="BT173">
            <v>0</v>
          </cell>
          <cell r="BU173">
            <v>87.5</v>
          </cell>
          <cell r="BV173">
            <v>37.5</v>
          </cell>
          <cell r="BW173">
            <v>75</v>
          </cell>
          <cell r="BX173">
            <v>50</v>
          </cell>
          <cell r="BY173">
            <v>25</v>
          </cell>
          <cell r="BZ173">
            <v>12.5</v>
          </cell>
          <cell r="CA173">
            <v>62.5</v>
          </cell>
          <cell r="CB173">
            <v>100</v>
          </cell>
          <cell r="CC173">
            <v>66.600000000000009</v>
          </cell>
          <cell r="CD173">
            <v>11.1</v>
          </cell>
          <cell r="CE173">
            <v>22.2</v>
          </cell>
          <cell r="CF173">
            <v>77.7</v>
          </cell>
          <cell r="CG173">
            <v>33.300000000000004</v>
          </cell>
          <cell r="CH173">
            <v>88.8</v>
          </cell>
          <cell r="CI173">
            <v>88.79998779296875</v>
          </cell>
          <cell r="CJ173">
            <v>44.4</v>
          </cell>
          <cell r="CK173">
            <v>100</v>
          </cell>
          <cell r="CL173">
            <v>55.500000000000007</v>
          </cell>
          <cell r="CM173">
            <v>0</v>
          </cell>
          <cell r="CN173">
            <v>0</v>
          </cell>
          <cell r="CO173">
            <v>0</v>
          </cell>
          <cell r="CP173">
            <v>0</v>
          </cell>
          <cell r="CQ173">
            <v>144</v>
          </cell>
          <cell r="CR173">
            <v>72.5</v>
          </cell>
          <cell r="CS173">
            <v>60</v>
          </cell>
          <cell r="CT173">
            <v>52.5</v>
          </cell>
          <cell r="CU173">
            <v>70</v>
          </cell>
          <cell r="CV173">
            <v>55.000000000000007</v>
          </cell>
          <cell r="CW173">
            <v>20</v>
          </cell>
          <cell r="CX173">
            <v>22.5</v>
          </cell>
          <cell r="CY173">
            <v>15</v>
          </cell>
          <cell r="CZ173">
            <v>42.5</v>
          </cell>
          <cell r="DA173">
            <v>30</v>
          </cell>
          <cell r="DB173">
            <v>62.5</v>
          </cell>
          <cell r="DC173">
            <v>97.5</v>
          </cell>
          <cell r="DD173">
            <v>77.5</v>
          </cell>
          <cell r="DE173">
            <v>25</v>
          </cell>
          <cell r="DF173">
            <v>65</v>
          </cell>
          <cell r="DG173">
            <v>32.5</v>
          </cell>
          <cell r="DH173">
            <v>67.5</v>
          </cell>
          <cell r="DI173">
            <v>40</v>
          </cell>
          <cell r="DJ173">
            <v>47.5</v>
          </cell>
          <cell r="DK173">
            <v>100</v>
          </cell>
          <cell r="DL173">
            <v>57.499999999999993</v>
          </cell>
          <cell r="DM173">
            <v>27.500000000000004</v>
          </cell>
          <cell r="DN173">
            <v>50</v>
          </cell>
          <cell r="DO173">
            <v>92.5</v>
          </cell>
          <cell r="DP173">
            <v>82.5</v>
          </cell>
          <cell r="DQ173">
            <v>90</v>
          </cell>
          <cell r="DR173">
            <v>85</v>
          </cell>
          <cell r="DS173">
            <v>80</v>
          </cell>
          <cell r="DT173">
            <v>75</v>
          </cell>
          <cell r="DU173">
            <v>87.5</v>
          </cell>
          <cell r="DV173">
            <v>95</v>
          </cell>
          <cell r="DW173">
            <v>17.5</v>
          </cell>
          <cell r="DX173">
            <v>2.5</v>
          </cell>
          <cell r="DY173">
            <v>5</v>
          </cell>
          <cell r="DZ173">
            <v>35</v>
          </cell>
          <cell r="EA173">
            <v>7.5</v>
          </cell>
          <cell r="EB173">
            <v>37.5</v>
          </cell>
          <cell r="EC173">
            <v>37.5</v>
          </cell>
          <cell r="ED173">
            <v>10</v>
          </cell>
          <cell r="EE173">
            <v>45</v>
          </cell>
          <cell r="EF173">
            <v>12.5</v>
          </cell>
          <cell r="EG173">
            <v>0</v>
          </cell>
          <cell r="EH173">
            <v>0</v>
          </cell>
          <cell r="EI173">
            <v>0</v>
          </cell>
          <cell r="EJ173">
            <v>0</v>
          </cell>
          <cell r="EL173">
            <v>144</v>
          </cell>
          <cell r="EM173">
            <v>0.10762127656497478</v>
          </cell>
          <cell r="EN173">
            <v>0.17234224256270975</v>
          </cell>
          <cell r="EO173">
            <v>0.17528716914849146</v>
          </cell>
          <cell r="EP173">
            <v>0.36410423138400222</v>
          </cell>
          <cell r="EQ173">
            <v>5.7295766607034546E-2</v>
          </cell>
          <cell r="ER173">
            <v>0.17920169562866153</v>
          </cell>
        </row>
        <row r="174">
          <cell r="AW174">
            <v>145</v>
          </cell>
          <cell r="AX174">
            <v>0</v>
          </cell>
          <cell r="AY174">
            <v>100</v>
          </cell>
          <cell r="AZ174">
            <v>50</v>
          </cell>
          <cell r="BA174">
            <v>25</v>
          </cell>
          <cell r="BB174">
            <v>75</v>
          </cell>
          <cell r="BC174">
            <v>33.300000000000004</v>
          </cell>
          <cell r="BD174">
            <v>16.600000000000001</v>
          </cell>
          <cell r="BE174">
            <v>83.3</v>
          </cell>
          <cell r="BF174">
            <v>0</v>
          </cell>
          <cell r="BG174">
            <v>66.600000000000009</v>
          </cell>
          <cell r="BH174">
            <v>50</v>
          </cell>
          <cell r="BI174">
            <v>100</v>
          </cell>
          <cell r="BJ174">
            <v>55.500000000000007</v>
          </cell>
          <cell r="BK174">
            <v>11.1</v>
          </cell>
          <cell r="BL174">
            <v>33.300000000000004</v>
          </cell>
          <cell r="BM174">
            <v>22.2</v>
          </cell>
          <cell r="BN174">
            <v>77.7</v>
          </cell>
          <cell r="BO174">
            <v>0</v>
          </cell>
          <cell r="BP174">
            <v>66.600000000000009</v>
          </cell>
          <cell r="BQ174">
            <v>100</v>
          </cell>
          <cell r="BR174">
            <v>88.8</v>
          </cell>
          <cell r="BS174">
            <v>44.4</v>
          </cell>
          <cell r="BT174">
            <v>0</v>
          </cell>
          <cell r="BU174">
            <v>25</v>
          </cell>
          <cell r="BV174">
            <v>87.5</v>
          </cell>
          <cell r="BW174">
            <v>12.5</v>
          </cell>
          <cell r="BX174">
            <v>50</v>
          </cell>
          <cell r="BY174">
            <v>75</v>
          </cell>
          <cell r="BZ174">
            <v>62.5</v>
          </cell>
          <cell r="CA174">
            <v>100</v>
          </cell>
          <cell r="CB174">
            <v>37.5</v>
          </cell>
          <cell r="CC174">
            <v>90.9</v>
          </cell>
          <cell r="CD174">
            <v>27.200000000000003</v>
          </cell>
          <cell r="CE174">
            <v>18.099999999999998</v>
          </cell>
          <cell r="CF174">
            <v>63.6</v>
          </cell>
          <cell r="CG174">
            <v>72.7</v>
          </cell>
          <cell r="CH174">
            <v>45.4</v>
          </cell>
          <cell r="CI174">
            <v>45.399993896484375</v>
          </cell>
          <cell r="CJ174">
            <v>54.500000000000007</v>
          </cell>
          <cell r="CK174">
            <v>81.8</v>
          </cell>
          <cell r="CL174">
            <v>36.299999999999997</v>
          </cell>
          <cell r="CM174">
            <v>9</v>
          </cell>
          <cell r="CN174">
            <v>9</v>
          </cell>
          <cell r="CO174">
            <v>100</v>
          </cell>
          <cell r="CP174">
            <v>0</v>
          </cell>
          <cell r="CQ174">
            <v>145</v>
          </cell>
          <cell r="CR174">
            <v>7.1</v>
          </cell>
          <cell r="CS174">
            <v>19</v>
          </cell>
          <cell r="CT174">
            <v>14.2</v>
          </cell>
          <cell r="CU174">
            <v>11.899999999999999</v>
          </cell>
          <cell r="CV174">
            <v>16.600000000000001</v>
          </cell>
          <cell r="CW174">
            <v>61.9</v>
          </cell>
          <cell r="CX174">
            <v>35.699999999999996</v>
          </cell>
          <cell r="CY174">
            <v>76.099999999999994</v>
          </cell>
          <cell r="CZ174">
            <v>26.1</v>
          </cell>
          <cell r="DA174">
            <v>73.8</v>
          </cell>
          <cell r="DB174">
            <v>64.2</v>
          </cell>
          <cell r="DC174">
            <v>80.900000000000006</v>
          </cell>
          <cell r="DD174">
            <v>83.3</v>
          </cell>
          <cell r="DE174">
            <v>54.7</v>
          </cell>
          <cell r="DF174">
            <v>59.5</v>
          </cell>
          <cell r="DG174">
            <v>57.099999999999994</v>
          </cell>
          <cell r="DH174">
            <v>92.800000000000011</v>
          </cell>
          <cell r="DI174">
            <v>52.300000000000004</v>
          </cell>
          <cell r="DJ174">
            <v>88</v>
          </cell>
          <cell r="DK174">
            <v>100</v>
          </cell>
          <cell r="DL174">
            <v>97.6</v>
          </cell>
          <cell r="DM174">
            <v>78.5</v>
          </cell>
          <cell r="DN174">
            <v>21.4</v>
          </cell>
          <cell r="DO174">
            <v>45.2</v>
          </cell>
          <cell r="DP174">
            <v>90.4</v>
          </cell>
          <cell r="DQ174">
            <v>30.9</v>
          </cell>
          <cell r="DR174">
            <v>66.600000000000009</v>
          </cell>
          <cell r="DS174">
            <v>71.399999999999991</v>
          </cell>
          <cell r="DT174">
            <v>69</v>
          </cell>
          <cell r="DU174">
            <v>95.199999999999989</v>
          </cell>
          <cell r="DV174">
            <v>47.599999999999994</v>
          </cell>
          <cell r="DW174">
            <v>50</v>
          </cell>
          <cell r="DX174">
            <v>9.5</v>
          </cell>
          <cell r="DY174">
            <v>4.7</v>
          </cell>
          <cell r="DZ174">
            <v>38</v>
          </cell>
          <cell r="EA174">
            <v>40.400000000000006</v>
          </cell>
          <cell r="EB174">
            <v>28.499999999999996</v>
          </cell>
          <cell r="EC174">
            <v>28.499984741210938</v>
          </cell>
          <cell r="ED174">
            <v>33.300000000000004</v>
          </cell>
          <cell r="EE174">
            <v>42.8</v>
          </cell>
          <cell r="EF174">
            <v>23.799999999999997</v>
          </cell>
          <cell r="EG174">
            <v>2.2999999999999998</v>
          </cell>
          <cell r="EH174">
            <v>2.2999992370605469</v>
          </cell>
          <cell r="EI174">
            <v>85.7</v>
          </cell>
          <cell r="EJ174">
            <v>0</v>
          </cell>
          <cell r="EL174">
            <v>145</v>
          </cell>
          <cell r="EM174">
            <v>1.4309867938119464E-2</v>
          </cell>
          <cell r="EN174">
            <v>3.2879900846990419E-2</v>
          </cell>
          <cell r="EO174">
            <v>4.4546463884703631E-2</v>
          </cell>
          <cell r="EP174">
            <v>3.3743336836323939E-2</v>
          </cell>
          <cell r="EQ174">
            <v>2.0091213957958143E-2</v>
          </cell>
          <cell r="ER174">
            <v>3.0045532174162309E-2</v>
          </cell>
        </row>
        <row r="175">
          <cell r="AW175">
            <v>146</v>
          </cell>
          <cell r="AX175">
            <v>0</v>
          </cell>
          <cell r="AY175">
            <v>75</v>
          </cell>
          <cell r="AZ175">
            <v>50</v>
          </cell>
          <cell r="BA175">
            <v>25</v>
          </cell>
          <cell r="BB175">
            <v>100</v>
          </cell>
          <cell r="BC175">
            <v>100</v>
          </cell>
          <cell r="BD175">
            <v>66.600000000000009</v>
          </cell>
          <cell r="BE175">
            <v>0</v>
          </cell>
          <cell r="BF175">
            <v>33.300000000000004</v>
          </cell>
          <cell r="BG175">
            <v>16.600000000000001</v>
          </cell>
          <cell r="BH175">
            <v>50</v>
          </cell>
          <cell r="BI175">
            <v>83.3</v>
          </cell>
          <cell r="BJ175">
            <v>55.500000000000007</v>
          </cell>
          <cell r="BK175">
            <v>22.2</v>
          </cell>
          <cell r="BL175">
            <v>33.300000000000004</v>
          </cell>
          <cell r="BM175">
            <v>11.1</v>
          </cell>
          <cell r="BN175">
            <v>77.7</v>
          </cell>
          <cell r="BO175">
            <v>44.4</v>
          </cell>
          <cell r="BP175">
            <v>88.8</v>
          </cell>
          <cell r="BQ175">
            <v>66.600000000000009</v>
          </cell>
          <cell r="BR175">
            <v>100</v>
          </cell>
          <cell r="BS175">
            <v>0</v>
          </cell>
          <cell r="BT175">
            <v>12.5</v>
          </cell>
          <cell r="BU175">
            <v>75</v>
          </cell>
          <cell r="BV175">
            <v>87.5</v>
          </cell>
          <cell r="BW175">
            <v>100</v>
          </cell>
          <cell r="BX175">
            <v>37.5</v>
          </cell>
          <cell r="BY175">
            <v>50</v>
          </cell>
          <cell r="BZ175">
            <v>25</v>
          </cell>
          <cell r="CA175">
            <v>62.5</v>
          </cell>
          <cell r="CB175">
            <v>0</v>
          </cell>
          <cell r="CC175">
            <v>77.7</v>
          </cell>
          <cell r="CD175">
            <v>0</v>
          </cell>
          <cell r="CE175">
            <v>66.600000000000009</v>
          </cell>
          <cell r="CF175">
            <v>100</v>
          </cell>
          <cell r="CG175">
            <v>0</v>
          </cell>
          <cell r="CH175">
            <v>0</v>
          </cell>
          <cell r="CI175">
            <v>0</v>
          </cell>
          <cell r="CJ175">
            <v>55.500000000000007</v>
          </cell>
          <cell r="CK175">
            <v>88.8</v>
          </cell>
          <cell r="CL175">
            <v>0</v>
          </cell>
          <cell r="CM175">
            <v>0</v>
          </cell>
          <cell r="CN175">
            <v>0</v>
          </cell>
          <cell r="CO175">
            <v>0</v>
          </cell>
          <cell r="CP175">
            <v>0</v>
          </cell>
          <cell r="CQ175">
            <v>146</v>
          </cell>
          <cell r="CR175">
            <v>47.5</v>
          </cell>
          <cell r="CS175">
            <v>70</v>
          </cell>
          <cell r="CT175">
            <v>55.000000000000007</v>
          </cell>
          <cell r="CU175">
            <v>52.5</v>
          </cell>
          <cell r="CV175">
            <v>85</v>
          </cell>
          <cell r="CW175">
            <v>62.5</v>
          </cell>
          <cell r="CX175">
            <v>40</v>
          </cell>
          <cell r="CY175">
            <v>15</v>
          </cell>
          <cell r="CZ175">
            <v>35</v>
          </cell>
          <cell r="DA175">
            <v>22.5</v>
          </cell>
          <cell r="DB175">
            <v>37.5</v>
          </cell>
          <cell r="DC175">
            <v>57.499999999999993</v>
          </cell>
          <cell r="DD175">
            <v>75</v>
          </cell>
          <cell r="DE175">
            <v>32.5</v>
          </cell>
          <cell r="DF175">
            <v>45</v>
          </cell>
          <cell r="DG175">
            <v>30</v>
          </cell>
          <cell r="DH175">
            <v>87.5</v>
          </cell>
          <cell r="DI175">
            <v>65</v>
          </cell>
          <cell r="DJ175">
            <v>90</v>
          </cell>
          <cell r="DK175">
            <v>82.5</v>
          </cell>
          <cell r="DL175">
            <v>95</v>
          </cell>
          <cell r="DM175">
            <v>20</v>
          </cell>
          <cell r="DN175">
            <v>60</v>
          </cell>
          <cell r="DO175">
            <v>92.5</v>
          </cell>
          <cell r="DP175">
            <v>97.5</v>
          </cell>
          <cell r="DQ175">
            <v>100</v>
          </cell>
          <cell r="DR175">
            <v>72.5</v>
          </cell>
          <cell r="DS175">
            <v>77.5</v>
          </cell>
          <cell r="DT175">
            <v>67.5</v>
          </cell>
          <cell r="DU175">
            <v>80</v>
          </cell>
          <cell r="DV175">
            <v>0</v>
          </cell>
          <cell r="DW175">
            <v>27.500000000000004</v>
          </cell>
          <cell r="DX175">
            <v>0</v>
          </cell>
          <cell r="DY175">
            <v>25</v>
          </cell>
          <cell r="DZ175">
            <v>50</v>
          </cell>
          <cell r="EA175">
            <v>0</v>
          </cell>
          <cell r="EB175">
            <v>0</v>
          </cell>
          <cell r="EC175">
            <v>0</v>
          </cell>
          <cell r="ED175">
            <v>17.5</v>
          </cell>
          <cell r="EE175">
            <v>42.5</v>
          </cell>
          <cell r="EF175">
            <v>0</v>
          </cell>
          <cell r="EG175">
            <v>0</v>
          </cell>
          <cell r="EH175">
            <v>0</v>
          </cell>
          <cell r="EI175">
            <v>0</v>
          </cell>
          <cell r="EJ175">
            <v>0</v>
          </cell>
          <cell r="EL175">
            <v>146</v>
          </cell>
          <cell r="EM175">
            <v>3.3804782583746737E-2</v>
          </cell>
          <cell r="EN175">
            <v>1.5345586103069611E-2</v>
          </cell>
          <cell r="EO175">
            <v>4.4298805539315388E-2</v>
          </cell>
          <cell r="EP175">
            <v>7.3723344716094957E-2</v>
          </cell>
          <cell r="EQ175">
            <v>5.6817805349558669E-3</v>
          </cell>
          <cell r="ER175">
            <v>3.5116072654336306E-2</v>
          </cell>
        </row>
        <row r="176">
          <cell r="AW176">
            <v>147</v>
          </cell>
          <cell r="AX176">
            <v>75</v>
          </cell>
          <cell r="AY176">
            <v>50</v>
          </cell>
          <cell r="AZ176">
            <v>0</v>
          </cell>
          <cell r="BA176">
            <v>25</v>
          </cell>
          <cell r="BB176">
            <v>100</v>
          </cell>
          <cell r="BC176">
            <v>83.3</v>
          </cell>
          <cell r="BD176">
            <v>66.600000000000009</v>
          </cell>
          <cell r="BE176">
            <v>0</v>
          </cell>
          <cell r="BF176">
            <v>33.300000000000004</v>
          </cell>
          <cell r="BG176">
            <v>16.600000000000001</v>
          </cell>
          <cell r="BH176">
            <v>50</v>
          </cell>
          <cell r="BI176">
            <v>100</v>
          </cell>
          <cell r="BJ176">
            <v>55.500000000000007</v>
          </cell>
          <cell r="BK176">
            <v>11.1</v>
          </cell>
          <cell r="BL176">
            <v>44.4</v>
          </cell>
          <cell r="BM176">
            <v>22.2</v>
          </cell>
          <cell r="BN176">
            <v>66.600000000000009</v>
          </cell>
          <cell r="BO176">
            <v>33.300000000000004</v>
          </cell>
          <cell r="BP176">
            <v>88.8</v>
          </cell>
          <cell r="BQ176">
            <v>100</v>
          </cell>
          <cell r="BR176">
            <v>77.7</v>
          </cell>
          <cell r="BS176">
            <v>0</v>
          </cell>
          <cell r="BT176">
            <v>25</v>
          </cell>
          <cell r="BU176">
            <v>100</v>
          </cell>
          <cell r="BV176">
            <v>75</v>
          </cell>
          <cell r="BW176">
            <v>87.5</v>
          </cell>
          <cell r="BX176">
            <v>50</v>
          </cell>
          <cell r="BY176">
            <v>62.5</v>
          </cell>
          <cell r="BZ176">
            <v>12.5</v>
          </cell>
          <cell r="CA176">
            <v>37.5</v>
          </cell>
          <cell r="CB176">
            <v>0</v>
          </cell>
          <cell r="CC176">
            <v>77.7</v>
          </cell>
          <cell r="CD176">
            <v>0</v>
          </cell>
          <cell r="CE176">
            <v>66.600000000000009</v>
          </cell>
          <cell r="CF176">
            <v>100</v>
          </cell>
          <cell r="CG176">
            <v>0</v>
          </cell>
          <cell r="CH176">
            <v>0</v>
          </cell>
          <cell r="CI176">
            <v>0</v>
          </cell>
          <cell r="CJ176">
            <v>55.500000000000007</v>
          </cell>
          <cell r="CK176">
            <v>88.8</v>
          </cell>
          <cell r="CL176">
            <v>0</v>
          </cell>
          <cell r="CM176">
            <v>0</v>
          </cell>
          <cell r="CN176">
            <v>0</v>
          </cell>
          <cell r="CO176">
            <v>0</v>
          </cell>
          <cell r="CP176">
            <v>0</v>
          </cell>
          <cell r="CQ176">
            <v>147</v>
          </cell>
          <cell r="CR176">
            <v>70</v>
          </cell>
          <cell r="CS176">
            <v>65</v>
          </cell>
          <cell r="CT176">
            <v>60</v>
          </cell>
          <cell r="CU176">
            <v>62.5</v>
          </cell>
          <cell r="CV176">
            <v>75</v>
          </cell>
          <cell r="CW176">
            <v>50</v>
          </cell>
          <cell r="CX176">
            <v>45</v>
          </cell>
          <cell r="CY176">
            <v>17.5</v>
          </cell>
          <cell r="CZ176">
            <v>32.5</v>
          </cell>
          <cell r="DA176">
            <v>22.5</v>
          </cell>
          <cell r="DB176">
            <v>42.5</v>
          </cell>
          <cell r="DC176">
            <v>77.5</v>
          </cell>
          <cell r="DD176">
            <v>67.5</v>
          </cell>
          <cell r="DE176">
            <v>30</v>
          </cell>
          <cell r="DF176">
            <v>55.000000000000007</v>
          </cell>
          <cell r="DG176">
            <v>35</v>
          </cell>
          <cell r="DH176">
            <v>80</v>
          </cell>
          <cell r="DI176">
            <v>47.5</v>
          </cell>
          <cell r="DJ176">
            <v>85</v>
          </cell>
          <cell r="DK176">
            <v>90</v>
          </cell>
          <cell r="DL176">
            <v>82.5</v>
          </cell>
          <cell r="DM176">
            <v>20</v>
          </cell>
          <cell r="DN176">
            <v>57.499999999999993</v>
          </cell>
          <cell r="DO176">
            <v>100</v>
          </cell>
          <cell r="DP176">
            <v>95</v>
          </cell>
          <cell r="DQ176">
            <v>97.5</v>
          </cell>
          <cell r="DR176">
            <v>87.5</v>
          </cell>
          <cell r="DS176">
            <v>92.5</v>
          </cell>
          <cell r="DT176">
            <v>52.5</v>
          </cell>
          <cell r="DU176">
            <v>72.5</v>
          </cell>
          <cell r="DV176">
            <v>0</v>
          </cell>
          <cell r="DW176">
            <v>27.500000000000004</v>
          </cell>
          <cell r="DX176">
            <v>0</v>
          </cell>
          <cell r="DY176">
            <v>25</v>
          </cell>
          <cell r="DZ176">
            <v>40</v>
          </cell>
          <cell r="EA176">
            <v>0</v>
          </cell>
          <cell r="EB176">
            <v>0</v>
          </cell>
          <cell r="EC176">
            <v>0</v>
          </cell>
          <cell r="ED176">
            <v>15</v>
          </cell>
          <cell r="EE176">
            <v>37.5</v>
          </cell>
          <cell r="EF176">
            <v>0</v>
          </cell>
          <cell r="EG176">
            <v>0</v>
          </cell>
          <cell r="EH176">
            <v>0</v>
          </cell>
          <cell r="EI176">
            <v>0</v>
          </cell>
          <cell r="EJ176">
            <v>0</v>
          </cell>
          <cell r="EL176">
            <v>147</v>
          </cell>
          <cell r="EM176">
            <v>6.6127498941624424E-2</v>
          </cell>
          <cell r="EN176">
            <v>2.8724447314908478E-2</v>
          </cell>
          <cell r="EO176">
            <v>6.4388717907656462E-2</v>
          </cell>
          <cell r="EP176">
            <v>0.1139898317577808</v>
          </cell>
          <cell r="EQ176">
            <v>6.1024955325556778E-3</v>
          </cell>
          <cell r="ER176">
            <v>5.5183640149625131E-2</v>
          </cell>
        </row>
        <row r="177">
          <cell r="AW177">
            <v>274</v>
          </cell>
          <cell r="AX177">
            <v>50</v>
          </cell>
          <cell r="AY177">
            <v>100</v>
          </cell>
          <cell r="AZ177">
            <v>25</v>
          </cell>
          <cell r="BA177">
            <v>0</v>
          </cell>
          <cell r="BB177">
            <v>75</v>
          </cell>
          <cell r="BC177">
            <v>0</v>
          </cell>
          <cell r="BD177">
            <v>83.3</v>
          </cell>
          <cell r="BE177">
            <v>33.300000000000004</v>
          </cell>
          <cell r="BF177">
            <v>16.600000000000001</v>
          </cell>
          <cell r="BG177">
            <v>50</v>
          </cell>
          <cell r="BH177">
            <v>66.600000000000009</v>
          </cell>
          <cell r="BI177">
            <v>100</v>
          </cell>
          <cell r="BJ177">
            <v>11.1</v>
          </cell>
          <cell r="BK177">
            <v>55.500000000000007</v>
          </cell>
          <cell r="BL177">
            <v>33.300000000000004</v>
          </cell>
          <cell r="BM177">
            <v>44.4</v>
          </cell>
          <cell r="BN177">
            <v>77.7</v>
          </cell>
          <cell r="BO177">
            <v>22.2</v>
          </cell>
          <cell r="BP177">
            <v>88.8</v>
          </cell>
          <cell r="BQ177">
            <v>0</v>
          </cell>
          <cell r="BR177">
            <v>100</v>
          </cell>
          <cell r="BS177">
            <v>66.600000000000009</v>
          </cell>
          <cell r="BT177">
            <v>75</v>
          </cell>
          <cell r="BU177">
            <v>62.5</v>
          </cell>
          <cell r="BV177">
            <v>0</v>
          </cell>
          <cell r="BW177">
            <v>0</v>
          </cell>
          <cell r="BX177">
            <v>100</v>
          </cell>
          <cell r="BY177">
            <v>0</v>
          </cell>
          <cell r="BZ177">
            <v>0</v>
          </cell>
          <cell r="CA177">
            <v>87.5</v>
          </cell>
          <cell r="CB177">
            <v>0</v>
          </cell>
          <cell r="CC177">
            <v>69.199999999999989</v>
          </cell>
          <cell r="CD177">
            <v>46.1</v>
          </cell>
          <cell r="CE177">
            <v>0</v>
          </cell>
          <cell r="CF177">
            <v>76.900000000000006</v>
          </cell>
          <cell r="CG177">
            <v>84.6</v>
          </cell>
          <cell r="CH177">
            <v>100</v>
          </cell>
          <cell r="CI177">
            <v>0</v>
          </cell>
          <cell r="CJ177">
            <v>61.5</v>
          </cell>
          <cell r="CK177">
            <v>0</v>
          </cell>
          <cell r="CL177">
            <v>38.4</v>
          </cell>
          <cell r="CM177">
            <v>53.800000000000004</v>
          </cell>
          <cell r="CN177">
            <v>0</v>
          </cell>
          <cell r="CO177">
            <v>92.300000000000011</v>
          </cell>
          <cell r="CP177">
            <v>0</v>
          </cell>
          <cell r="CQ177">
            <v>274</v>
          </cell>
          <cell r="CR177">
            <v>52.2</v>
          </cell>
          <cell r="CS177">
            <v>65.900000000000006</v>
          </cell>
          <cell r="CT177">
            <v>40.9</v>
          </cell>
          <cell r="CU177">
            <v>34</v>
          </cell>
          <cell r="CV177">
            <v>59</v>
          </cell>
          <cell r="CW177">
            <v>50</v>
          </cell>
          <cell r="CX177">
            <v>84</v>
          </cell>
          <cell r="CY177">
            <v>75</v>
          </cell>
          <cell r="CZ177">
            <v>54.500000000000007</v>
          </cell>
          <cell r="DA177">
            <v>79.5</v>
          </cell>
          <cell r="DB177">
            <v>81.8</v>
          </cell>
          <cell r="DC177">
            <v>90.9</v>
          </cell>
          <cell r="DD177">
            <v>29.5</v>
          </cell>
          <cell r="DE177">
            <v>86.3</v>
          </cell>
          <cell r="DF177">
            <v>63.6</v>
          </cell>
          <cell r="DG177">
            <v>77.2</v>
          </cell>
          <cell r="DH177">
            <v>93.100000000000009</v>
          </cell>
          <cell r="DI177">
            <v>56.8</v>
          </cell>
          <cell r="DJ177">
            <v>97.7</v>
          </cell>
          <cell r="DK177">
            <v>0</v>
          </cell>
          <cell r="DL177">
            <v>100</v>
          </cell>
          <cell r="DM177">
            <v>88.6</v>
          </cell>
          <cell r="DN177">
            <v>47.699999999999996</v>
          </cell>
          <cell r="DO177">
            <v>27.200000000000003</v>
          </cell>
          <cell r="DP177">
            <v>0</v>
          </cell>
          <cell r="DQ177">
            <v>0</v>
          </cell>
          <cell r="DR177">
            <v>95.399999999999991</v>
          </cell>
          <cell r="DS177">
            <v>0</v>
          </cell>
          <cell r="DT177">
            <v>0</v>
          </cell>
          <cell r="DU177">
            <v>72.7</v>
          </cell>
          <cell r="DV177">
            <v>0</v>
          </cell>
          <cell r="DW177">
            <v>43.1</v>
          </cell>
          <cell r="DX177">
            <v>31.8</v>
          </cell>
          <cell r="DY177">
            <v>0</v>
          </cell>
          <cell r="DZ177">
            <v>45.4</v>
          </cell>
          <cell r="EA177">
            <v>61.3</v>
          </cell>
          <cell r="EB177">
            <v>70.399999999999991</v>
          </cell>
          <cell r="EC177">
            <v>0</v>
          </cell>
          <cell r="ED177">
            <v>38.6</v>
          </cell>
          <cell r="EE177">
            <v>0</v>
          </cell>
          <cell r="EF177">
            <v>25</v>
          </cell>
          <cell r="EG177">
            <v>36.299999999999997</v>
          </cell>
          <cell r="EH177">
            <v>0</v>
          </cell>
          <cell r="EI177">
            <v>68.100000000000009</v>
          </cell>
          <cell r="EJ177">
            <v>0</v>
          </cell>
          <cell r="EL177">
            <v>274</v>
          </cell>
          <cell r="EM177">
            <v>3.3897360680981009E-2</v>
          </cell>
          <cell r="EN177">
            <v>0.13180759046472595</v>
          </cell>
          <cell r="EO177">
            <v>0.23201829201067453</v>
          </cell>
          <cell r="EP177">
            <v>5.183383680988455E-2</v>
          </cell>
          <cell r="EQ177">
            <v>1.9665379072958337E-2</v>
          </cell>
          <cell r="ER177">
            <v>9.2314282112780213E-2</v>
          </cell>
        </row>
        <row r="178">
          <cell r="AW178">
            <v>275</v>
          </cell>
          <cell r="AX178">
            <v>0</v>
          </cell>
          <cell r="AY178">
            <v>0</v>
          </cell>
          <cell r="AZ178">
            <v>0</v>
          </cell>
          <cell r="BA178">
            <v>0</v>
          </cell>
          <cell r="BB178">
            <v>0</v>
          </cell>
          <cell r="BC178">
            <v>0</v>
          </cell>
          <cell r="BD178">
            <v>0</v>
          </cell>
          <cell r="BE178">
            <v>0</v>
          </cell>
          <cell r="BF178">
            <v>0</v>
          </cell>
          <cell r="BG178">
            <v>0</v>
          </cell>
          <cell r="BH178">
            <v>0</v>
          </cell>
          <cell r="BI178">
            <v>0</v>
          </cell>
          <cell r="BJ178">
            <v>0</v>
          </cell>
          <cell r="BK178">
            <v>0</v>
          </cell>
          <cell r="BL178">
            <v>0</v>
          </cell>
          <cell r="BM178">
            <v>0</v>
          </cell>
          <cell r="BN178">
            <v>0</v>
          </cell>
          <cell r="BO178">
            <v>0</v>
          </cell>
          <cell r="BP178">
            <v>0</v>
          </cell>
          <cell r="BQ178">
            <v>0</v>
          </cell>
          <cell r="BR178">
            <v>0</v>
          </cell>
          <cell r="BS178">
            <v>0</v>
          </cell>
          <cell r="BT178">
            <v>0</v>
          </cell>
          <cell r="BU178">
            <v>0</v>
          </cell>
          <cell r="BV178">
            <v>0</v>
          </cell>
          <cell r="BW178">
            <v>0</v>
          </cell>
          <cell r="BX178">
            <v>0</v>
          </cell>
          <cell r="BY178">
            <v>0</v>
          </cell>
          <cell r="BZ178">
            <v>0</v>
          </cell>
          <cell r="CA178">
            <v>0</v>
          </cell>
          <cell r="CB178">
            <v>0</v>
          </cell>
          <cell r="CC178">
            <v>0</v>
          </cell>
          <cell r="CD178">
            <v>0</v>
          </cell>
          <cell r="CE178">
            <v>0</v>
          </cell>
          <cell r="CF178">
            <v>0</v>
          </cell>
          <cell r="CG178">
            <v>0</v>
          </cell>
          <cell r="CH178">
            <v>0</v>
          </cell>
          <cell r="CI178">
            <v>0</v>
          </cell>
          <cell r="CJ178">
            <v>0</v>
          </cell>
          <cell r="CK178">
            <v>0</v>
          </cell>
          <cell r="CL178">
            <v>0</v>
          </cell>
          <cell r="CM178">
            <v>0</v>
          </cell>
          <cell r="CN178">
            <v>0</v>
          </cell>
          <cell r="CO178">
            <v>0</v>
          </cell>
          <cell r="CP178">
            <v>0</v>
          </cell>
          <cell r="CQ178">
            <v>275</v>
          </cell>
          <cell r="CR178">
            <v>0</v>
          </cell>
          <cell r="CS178">
            <v>0</v>
          </cell>
          <cell r="CT178">
            <v>0</v>
          </cell>
          <cell r="CU178">
            <v>0</v>
          </cell>
          <cell r="CV178">
            <v>0</v>
          </cell>
          <cell r="CW178">
            <v>0</v>
          </cell>
          <cell r="CX178">
            <v>0</v>
          </cell>
          <cell r="CY178">
            <v>0</v>
          </cell>
          <cell r="CZ178">
            <v>0</v>
          </cell>
          <cell r="DA178">
            <v>0</v>
          </cell>
          <cell r="DB178">
            <v>0</v>
          </cell>
          <cell r="DC178">
            <v>0</v>
          </cell>
          <cell r="DD178">
            <v>0</v>
          </cell>
          <cell r="DE178">
            <v>0</v>
          </cell>
          <cell r="DF178">
            <v>0</v>
          </cell>
          <cell r="DG178">
            <v>0</v>
          </cell>
          <cell r="DH178">
            <v>0</v>
          </cell>
          <cell r="DI178">
            <v>0</v>
          </cell>
          <cell r="DJ178">
            <v>0</v>
          </cell>
          <cell r="DK178">
            <v>0</v>
          </cell>
          <cell r="DL178">
            <v>0</v>
          </cell>
          <cell r="DM178">
            <v>0</v>
          </cell>
          <cell r="DN178">
            <v>0</v>
          </cell>
          <cell r="DO178">
            <v>0</v>
          </cell>
          <cell r="DP178">
            <v>0</v>
          </cell>
          <cell r="DQ178">
            <v>0</v>
          </cell>
          <cell r="DR178">
            <v>0</v>
          </cell>
          <cell r="DS178">
            <v>0</v>
          </cell>
          <cell r="DT178">
            <v>0</v>
          </cell>
          <cell r="DU178">
            <v>0</v>
          </cell>
          <cell r="DV178">
            <v>0</v>
          </cell>
          <cell r="DW178">
            <v>0</v>
          </cell>
          <cell r="DX178">
            <v>0</v>
          </cell>
          <cell r="DY178">
            <v>0</v>
          </cell>
          <cell r="DZ178">
            <v>0</v>
          </cell>
          <cell r="EA178">
            <v>0</v>
          </cell>
          <cell r="EB178">
            <v>0</v>
          </cell>
          <cell r="EC178">
            <v>0</v>
          </cell>
          <cell r="ED178">
            <v>0</v>
          </cell>
          <cell r="EE178">
            <v>0</v>
          </cell>
          <cell r="EF178">
            <v>0</v>
          </cell>
          <cell r="EG178">
            <v>0</v>
          </cell>
          <cell r="EH178">
            <v>0</v>
          </cell>
          <cell r="EI178">
            <v>0</v>
          </cell>
          <cell r="EJ178">
            <v>0</v>
          </cell>
          <cell r="EL178">
            <v>275</v>
          </cell>
          <cell r="EM178">
            <v>0</v>
          </cell>
          <cell r="EN178">
            <v>0</v>
          </cell>
          <cell r="EO178">
            <v>0</v>
          </cell>
          <cell r="EP178">
            <v>0</v>
          </cell>
          <cell r="EQ178">
            <v>0</v>
          </cell>
          <cell r="ER178">
            <v>0</v>
          </cell>
        </row>
        <row r="179">
          <cell r="AW179">
            <v>276</v>
          </cell>
          <cell r="AX179">
            <v>0</v>
          </cell>
          <cell r="AY179">
            <v>75</v>
          </cell>
          <cell r="AZ179">
            <v>50</v>
          </cell>
          <cell r="BA179">
            <v>25</v>
          </cell>
          <cell r="BB179">
            <v>100</v>
          </cell>
          <cell r="BC179">
            <v>100</v>
          </cell>
          <cell r="BD179">
            <v>50</v>
          </cell>
          <cell r="BE179">
            <v>66.600000000000009</v>
          </cell>
          <cell r="BF179">
            <v>16.600000000000001</v>
          </cell>
          <cell r="BG179">
            <v>33.300000000000004</v>
          </cell>
          <cell r="BH179">
            <v>83.3</v>
          </cell>
          <cell r="BI179">
            <v>0</v>
          </cell>
          <cell r="BJ179">
            <v>33.300000000000004</v>
          </cell>
          <cell r="BK179">
            <v>88.8</v>
          </cell>
          <cell r="BL179">
            <v>44.4</v>
          </cell>
          <cell r="BM179">
            <v>22.2</v>
          </cell>
          <cell r="BN179">
            <v>11.1</v>
          </cell>
          <cell r="BO179">
            <v>100</v>
          </cell>
          <cell r="BP179">
            <v>0</v>
          </cell>
          <cell r="BQ179">
            <v>66.600000000000009</v>
          </cell>
          <cell r="BR179">
            <v>77.7</v>
          </cell>
          <cell r="BS179">
            <v>55.500000000000007</v>
          </cell>
          <cell r="BT179">
            <v>25</v>
          </cell>
          <cell r="BU179">
            <v>0</v>
          </cell>
          <cell r="BV179">
            <v>87.5</v>
          </cell>
          <cell r="BW179">
            <v>50</v>
          </cell>
          <cell r="BX179">
            <v>62.5</v>
          </cell>
          <cell r="BY179">
            <v>12.5</v>
          </cell>
          <cell r="BZ179">
            <v>37.5</v>
          </cell>
          <cell r="CA179">
            <v>75</v>
          </cell>
          <cell r="CB179">
            <v>100</v>
          </cell>
          <cell r="CC179">
            <v>92.300000000000011</v>
          </cell>
          <cell r="CD179">
            <v>23</v>
          </cell>
          <cell r="CE179">
            <v>69.199999999999989</v>
          </cell>
          <cell r="CF179">
            <v>0</v>
          </cell>
          <cell r="CG179">
            <v>84.6</v>
          </cell>
          <cell r="CH179">
            <v>30.7</v>
          </cell>
          <cell r="CI179">
            <v>53.800000000000004</v>
          </cell>
          <cell r="CJ179">
            <v>38.4</v>
          </cell>
          <cell r="CK179">
            <v>76.900000000000006</v>
          </cell>
          <cell r="CL179">
            <v>15.299999999999999</v>
          </cell>
          <cell r="CM179">
            <v>7.6</v>
          </cell>
          <cell r="CN179">
            <v>61.5</v>
          </cell>
          <cell r="CO179">
            <v>46.1</v>
          </cell>
          <cell r="CP179">
            <v>100</v>
          </cell>
          <cell r="CQ179">
            <v>276</v>
          </cell>
          <cell r="CR179">
            <v>2.1999999999999997</v>
          </cell>
          <cell r="CS179">
            <v>27.200000000000003</v>
          </cell>
          <cell r="CT179">
            <v>18.099999999999998</v>
          </cell>
          <cell r="CU179">
            <v>13.600000000000001</v>
          </cell>
          <cell r="CV179">
            <v>59</v>
          </cell>
          <cell r="CW179">
            <v>90.9</v>
          </cell>
          <cell r="CX179">
            <v>43.1</v>
          </cell>
          <cell r="CY179">
            <v>68.100000000000009</v>
          </cell>
          <cell r="CZ179">
            <v>34</v>
          </cell>
          <cell r="DA179">
            <v>40.9</v>
          </cell>
          <cell r="DB179">
            <v>72.7</v>
          </cell>
          <cell r="DC179">
            <v>0</v>
          </cell>
          <cell r="DD179">
            <v>29.5</v>
          </cell>
          <cell r="DE179">
            <v>54.500000000000007</v>
          </cell>
          <cell r="DF179">
            <v>31.8</v>
          </cell>
          <cell r="DG179">
            <v>9</v>
          </cell>
          <cell r="DH179">
            <v>6.8000000000000007</v>
          </cell>
          <cell r="DI179">
            <v>84</v>
          </cell>
          <cell r="DJ179">
            <v>4.5</v>
          </cell>
          <cell r="DK179">
            <v>45.4</v>
          </cell>
          <cell r="DL179">
            <v>47.699999999999996</v>
          </cell>
          <cell r="DM179">
            <v>36.299999999999997</v>
          </cell>
          <cell r="DN179">
            <v>65.900000000000006</v>
          </cell>
          <cell r="DO179">
            <v>20.399999999999999</v>
          </cell>
          <cell r="DP179">
            <v>95.399999999999991</v>
          </cell>
          <cell r="DQ179">
            <v>79.5</v>
          </cell>
          <cell r="DR179">
            <v>86.3</v>
          </cell>
          <cell r="DS179">
            <v>61.3</v>
          </cell>
          <cell r="DT179">
            <v>75</v>
          </cell>
          <cell r="DU179">
            <v>93.100000000000009</v>
          </cell>
          <cell r="DV179">
            <v>100</v>
          </cell>
          <cell r="DW179">
            <v>88.6</v>
          </cell>
          <cell r="DX179">
            <v>25</v>
          </cell>
          <cell r="DY179">
            <v>70.399999999999991</v>
          </cell>
          <cell r="DZ179">
            <v>11.3</v>
          </cell>
          <cell r="EA179">
            <v>81.8</v>
          </cell>
          <cell r="EB179">
            <v>38.6</v>
          </cell>
          <cell r="EC179">
            <v>56.8</v>
          </cell>
          <cell r="ED179">
            <v>50</v>
          </cell>
          <cell r="EE179">
            <v>77.2</v>
          </cell>
          <cell r="EF179">
            <v>22.7</v>
          </cell>
          <cell r="EG179">
            <v>15.9</v>
          </cell>
          <cell r="EH179">
            <v>63.6</v>
          </cell>
          <cell r="EI179">
            <v>52.2</v>
          </cell>
          <cell r="EJ179">
            <v>97.7</v>
          </cell>
          <cell r="EL179">
            <v>276</v>
          </cell>
          <cell r="EM179">
            <v>8.6907927664805085E-4</v>
          </cell>
          <cell r="EN179">
            <v>9.8917806644226291E-3</v>
          </cell>
          <cell r="EO179">
            <v>2.6843015361200395E-3</v>
          </cell>
          <cell r="EP179">
            <v>5.9210411781281801E-2</v>
          </cell>
          <cell r="EQ179">
            <v>1.21919711669002E-2</v>
          </cell>
          <cell r="ER179">
            <v>1.7866937305856402E-2</v>
          </cell>
        </row>
        <row r="180">
          <cell r="AX180">
            <v>1.7866924405097961E-2</v>
          </cell>
          <cell r="AY180">
            <v>1.7866924405097961E-2</v>
          </cell>
          <cell r="AZ180">
            <v>1.7866924405097961E-2</v>
          </cell>
          <cell r="BA180">
            <v>1.7866924405097961E-2</v>
          </cell>
          <cell r="BB180">
            <v>1.7866924405097961E-2</v>
          </cell>
          <cell r="BC180">
            <v>1.7866924405097961E-2</v>
          </cell>
          <cell r="BD180">
            <v>1.7866924405097961E-2</v>
          </cell>
          <cell r="BE180">
            <v>1.7866924405097961E-2</v>
          </cell>
          <cell r="BF180">
            <v>1.7866924405097961E-2</v>
          </cell>
          <cell r="BG180">
            <v>1.7866924405097961E-2</v>
          </cell>
          <cell r="BH180">
            <v>1.7866924405097961E-2</v>
          </cell>
          <cell r="BI180">
            <v>1.7866924405097961E-2</v>
          </cell>
          <cell r="BJ180">
            <v>1.7866924405097961E-2</v>
          </cell>
          <cell r="BK180">
            <v>1.7866924405097961E-2</v>
          </cell>
          <cell r="BL180">
            <v>1.7866924405097961E-2</v>
          </cell>
          <cell r="BM180">
            <v>1.7866924405097961E-2</v>
          </cell>
          <cell r="BN180">
            <v>1.7866924405097961E-2</v>
          </cell>
          <cell r="BO180">
            <v>1.7866924405097961E-2</v>
          </cell>
          <cell r="BP180">
            <v>1.7866924405097961E-2</v>
          </cell>
          <cell r="BQ180">
            <v>1.7866924405097961E-2</v>
          </cell>
          <cell r="BR180">
            <v>1.7866924405097961E-2</v>
          </cell>
          <cell r="BS180">
            <v>1.7866924405097961E-2</v>
          </cell>
          <cell r="BT180">
            <v>1.7866924405097961E-2</v>
          </cell>
          <cell r="BU180">
            <v>1.7866924405097961E-2</v>
          </cell>
          <cell r="BV180">
            <v>1.7866924405097961E-2</v>
          </cell>
          <cell r="BW180">
            <v>1.7866924405097961E-2</v>
          </cell>
          <cell r="BX180">
            <v>1.7866924405097961E-2</v>
          </cell>
          <cell r="BY180">
            <v>1.7866924405097961E-2</v>
          </cell>
          <cell r="BZ180">
            <v>1.7866924405097961E-2</v>
          </cell>
          <cell r="CA180">
            <v>1.7866924405097961E-2</v>
          </cell>
          <cell r="CB180">
            <v>1.7866924405097961E-2</v>
          </cell>
          <cell r="CC180">
            <v>1.7866924405097961E-2</v>
          </cell>
          <cell r="CD180">
            <v>1.7866924405097961E-2</v>
          </cell>
          <cell r="CE180">
            <v>1.7866924405097961E-2</v>
          </cell>
          <cell r="CF180">
            <v>1.7866924405097961E-2</v>
          </cell>
          <cell r="CG180">
            <v>1.7866924405097961E-2</v>
          </cell>
          <cell r="CH180">
            <v>1.7866924405097961E-2</v>
          </cell>
          <cell r="CI180">
            <v>1.7866924405097961E-2</v>
          </cell>
          <cell r="CJ180">
            <v>1.7866924405097961E-2</v>
          </cell>
          <cell r="CK180">
            <v>1.7866924405097961E-2</v>
          </cell>
          <cell r="CL180">
            <v>1.7866924405097961E-2</v>
          </cell>
          <cell r="CM180">
            <v>1.7866924405097961E-2</v>
          </cell>
          <cell r="CN180">
            <v>1.7866924405097961E-2</v>
          </cell>
          <cell r="CO180">
            <v>1.7866924405097961E-2</v>
          </cell>
          <cell r="CP180">
            <v>1.7866924405097961E-2</v>
          </cell>
          <cell r="CR180">
            <v>1.7866924405097961E-2</v>
          </cell>
          <cell r="CS180">
            <v>1.7866924405097961E-2</v>
          </cell>
          <cell r="CT180">
            <v>1.7866924405097961E-2</v>
          </cell>
          <cell r="CU180">
            <v>1.7866924405097961E-2</v>
          </cell>
          <cell r="CV180">
            <v>1.7866924405097961E-2</v>
          </cell>
          <cell r="CW180">
            <v>1.7866924405097961E-2</v>
          </cell>
          <cell r="CX180">
            <v>1.7866924405097961E-2</v>
          </cell>
          <cell r="CY180">
            <v>1.7866924405097961E-2</v>
          </cell>
          <cell r="CZ180">
            <v>1.7866924405097961E-2</v>
          </cell>
          <cell r="DA180">
            <v>1.7866924405097961E-2</v>
          </cell>
          <cell r="DB180">
            <v>1.7866924405097961E-2</v>
          </cell>
          <cell r="DC180">
            <v>1.7866924405097961E-2</v>
          </cell>
          <cell r="DD180">
            <v>1.7866924405097961E-2</v>
          </cell>
          <cell r="DE180">
            <v>1.7866924405097961E-2</v>
          </cell>
          <cell r="DF180">
            <v>1.7866924405097961E-2</v>
          </cell>
          <cell r="DG180">
            <v>1.7866924405097961E-2</v>
          </cell>
          <cell r="DH180">
            <v>1.7866924405097961E-2</v>
          </cell>
          <cell r="DI180">
            <v>1.7866924405097961E-2</v>
          </cell>
          <cell r="DJ180">
            <v>1.7866924405097961E-2</v>
          </cell>
          <cell r="DK180">
            <v>1.7866924405097961E-2</v>
          </cell>
          <cell r="DL180">
            <v>1.7866924405097961E-2</v>
          </cell>
          <cell r="DM180">
            <v>1.7866924405097961E-2</v>
          </cell>
          <cell r="DN180">
            <v>1.7866924405097961E-2</v>
          </cell>
          <cell r="DO180">
            <v>1.7866924405097961E-2</v>
          </cell>
          <cell r="DP180">
            <v>1.7866924405097961E-2</v>
          </cell>
          <cell r="DQ180">
            <v>1.7866924405097961E-2</v>
          </cell>
          <cell r="DR180">
            <v>1.7866924405097961E-2</v>
          </cell>
          <cell r="DS180">
            <v>1.7866924405097961E-2</v>
          </cell>
          <cell r="DT180">
            <v>1.7866924405097961E-2</v>
          </cell>
          <cell r="DU180">
            <v>1.7866924405097961E-2</v>
          </cell>
          <cell r="DV180">
            <v>1.7866924405097961E-2</v>
          </cell>
          <cell r="DW180">
            <v>1.7866924405097961E-2</v>
          </cell>
          <cell r="DX180">
            <v>1.7866924405097961E-2</v>
          </cell>
          <cell r="DY180">
            <v>1.7866924405097961E-2</v>
          </cell>
          <cell r="DZ180">
            <v>1.7866924405097961E-2</v>
          </cell>
          <cell r="EA180">
            <v>1.7866924405097961E-2</v>
          </cell>
          <cell r="EB180">
            <v>1.7866924405097961E-2</v>
          </cell>
          <cell r="EC180">
            <v>1.7866924405097961E-2</v>
          </cell>
          <cell r="ED180">
            <v>1.7866924405097961E-2</v>
          </cell>
          <cell r="EE180">
            <v>1.7866924405097961E-2</v>
          </cell>
          <cell r="EF180">
            <v>1.7866924405097961E-2</v>
          </cell>
          <cell r="EG180">
            <v>1.7866924405097961E-2</v>
          </cell>
          <cell r="EH180">
            <v>1.7866924405097961E-2</v>
          </cell>
          <cell r="EI180">
            <v>1.7866924405097961E-2</v>
          </cell>
          <cell r="EJ180">
            <v>1.7866924405097961E-2</v>
          </cell>
        </row>
        <row r="181">
          <cell r="AX181">
            <v>1.7866924405097961E-2</v>
          </cell>
          <cell r="AY181">
            <v>1.7866924405097961E-2</v>
          </cell>
          <cell r="AZ181">
            <v>1.7866924405097961E-2</v>
          </cell>
          <cell r="BA181">
            <v>1.7866924405097961E-2</v>
          </cell>
          <cell r="BB181">
            <v>1.7866924405097961E-2</v>
          </cell>
          <cell r="BC181">
            <v>1.7866924405097961E-2</v>
          </cell>
          <cell r="BD181">
            <v>1.7866924405097961E-2</v>
          </cell>
          <cell r="BE181">
            <v>1.7866924405097961E-2</v>
          </cell>
          <cell r="BF181">
            <v>1.7866924405097961E-2</v>
          </cell>
          <cell r="BG181">
            <v>1.7866924405097961E-2</v>
          </cell>
          <cell r="BH181">
            <v>1.7866924405097961E-2</v>
          </cell>
          <cell r="BI181">
            <v>1.7866924405097961E-2</v>
          </cell>
          <cell r="BJ181">
            <v>1.7866924405097961E-2</v>
          </cell>
          <cell r="BK181">
            <v>1.7866924405097961E-2</v>
          </cell>
          <cell r="BL181">
            <v>1.7866924405097961E-2</v>
          </cell>
          <cell r="BM181">
            <v>1.7866924405097961E-2</v>
          </cell>
          <cell r="BN181">
            <v>1.7866924405097961E-2</v>
          </cell>
          <cell r="BO181">
            <v>1.7866924405097961E-2</v>
          </cell>
          <cell r="BP181">
            <v>1.7866924405097961E-2</v>
          </cell>
          <cell r="BQ181">
            <v>1.7866924405097961E-2</v>
          </cell>
          <cell r="BR181">
            <v>1.7866924405097961E-2</v>
          </cell>
          <cell r="BS181">
            <v>1.7866924405097961E-2</v>
          </cell>
          <cell r="BT181">
            <v>1.7866924405097961E-2</v>
          </cell>
          <cell r="BU181">
            <v>1.7866924405097961E-2</v>
          </cell>
          <cell r="BV181">
            <v>1.7866924405097961E-2</v>
          </cell>
          <cell r="BW181">
            <v>1.7866924405097961E-2</v>
          </cell>
          <cell r="BX181">
            <v>1.7866924405097961E-2</v>
          </cell>
          <cell r="BY181">
            <v>1.7866924405097961E-2</v>
          </cell>
          <cell r="BZ181">
            <v>1.7866924405097961E-2</v>
          </cell>
          <cell r="CA181">
            <v>1.7866924405097961E-2</v>
          </cell>
          <cell r="CB181">
            <v>1.7866924405097961E-2</v>
          </cell>
          <cell r="CC181">
            <v>1.7866924405097961E-2</v>
          </cell>
          <cell r="CD181">
            <v>1.7866924405097961E-2</v>
          </cell>
          <cell r="CE181">
            <v>1.7866924405097961E-2</v>
          </cell>
          <cell r="CF181">
            <v>1.7866924405097961E-2</v>
          </cell>
          <cell r="CG181">
            <v>1.7866924405097961E-2</v>
          </cell>
          <cell r="CH181">
            <v>1.7866924405097961E-2</v>
          </cell>
          <cell r="CI181">
            <v>1.7866924405097961E-2</v>
          </cell>
          <cell r="CJ181">
            <v>1.7866924405097961E-2</v>
          </cell>
          <cell r="CK181">
            <v>1.7866924405097961E-2</v>
          </cell>
          <cell r="CL181">
            <v>1.7866924405097961E-2</v>
          </cell>
          <cell r="CM181">
            <v>1.7866924405097961E-2</v>
          </cell>
          <cell r="CN181">
            <v>1.7866924405097961E-2</v>
          </cell>
          <cell r="CO181">
            <v>1.7866924405097961E-2</v>
          </cell>
          <cell r="CP181">
            <v>1.7866924405097961E-2</v>
          </cell>
          <cell r="CR181">
            <v>1.7866924405097961E-2</v>
          </cell>
          <cell r="CS181">
            <v>1.7866924405097961E-2</v>
          </cell>
          <cell r="CT181">
            <v>1.7866924405097961E-2</v>
          </cell>
          <cell r="CU181">
            <v>1.7866924405097961E-2</v>
          </cell>
          <cell r="CV181">
            <v>1.7866924405097961E-2</v>
          </cell>
          <cell r="CW181">
            <v>1.7866924405097961E-2</v>
          </cell>
          <cell r="CX181">
            <v>1.7866924405097961E-2</v>
          </cell>
          <cell r="CY181">
            <v>1.7866924405097961E-2</v>
          </cell>
          <cell r="CZ181">
            <v>1.7866924405097961E-2</v>
          </cell>
          <cell r="DA181">
            <v>1.7866924405097961E-2</v>
          </cell>
          <cell r="DB181">
            <v>1.7866924405097961E-2</v>
          </cell>
          <cell r="DC181">
            <v>1.7866924405097961E-2</v>
          </cell>
          <cell r="DD181">
            <v>1.7866924405097961E-2</v>
          </cell>
          <cell r="DE181">
            <v>1.7866924405097961E-2</v>
          </cell>
          <cell r="DF181">
            <v>1.7866924405097961E-2</v>
          </cell>
          <cell r="DG181">
            <v>1.7866924405097961E-2</v>
          </cell>
          <cell r="DH181">
            <v>1.7866924405097961E-2</v>
          </cell>
          <cell r="DI181">
            <v>1.7866924405097961E-2</v>
          </cell>
          <cell r="DJ181">
            <v>1.7866924405097961E-2</v>
          </cell>
          <cell r="DK181">
            <v>1.7866924405097961E-2</v>
          </cell>
          <cell r="DL181">
            <v>1.7866924405097961E-2</v>
          </cell>
          <cell r="DM181">
            <v>1.7866924405097961E-2</v>
          </cell>
          <cell r="DN181">
            <v>1.7866924405097961E-2</v>
          </cell>
          <cell r="DO181">
            <v>1.7866924405097961E-2</v>
          </cell>
          <cell r="DP181">
            <v>1.7866924405097961E-2</v>
          </cell>
          <cell r="DQ181">
            <v>1.7866924405097961E-2</v>
          </cell>
          <cell r="DR181">
            <v>1.7866924405097961E-2</v>
          </cell>
          <cell r="DS181">
            <v>1.7866924405097961E-2</v>
          </cell>
          <cell r="DT181">
            <v>1.7866924405097961E-2</v>
          </cell>
          <cell r="DU181">
            <v>1.7866924405097961E-2</v>
          </cell>
          <cell r="DV181">
            <v>1.7866924405097961E-2</v>
          </cell>
          <cell r="DW181">
            <v>1.7866924405097961E-2</v>
          </cell>
          <cell r="DX181">
            <v>1.7866924405097961E-2</v>
          </cell>
          <cell r="DY181">
            <v>1.7866924405097961E-2</v>
          </cell>
          <cell r="DZ181">
            <v>1.7866924405097961E-2</v>
          </cell>
          <cell r="EA181">
            <v>1.7866924405097961E-2</v>
          </cell>
          <cell r="EB181">
            <v>1.7866924405097961E-2</v>
          </cell>
          <cell r="EC181">
            <v>1.7866924405097961E-2</v>
          </cell>
          <cell r="ED181">
            <v>1.7866924405097961E-2</v>
          </cell>
          <cell r="EE181">
            <v>1.7866924405097961E-2</v>
          </cell>
          <cell r="EF181">
            <v>1.7866924405097961E-2</v>
          </cell>
          <cell r="EG181">
            <v>1.7866924405097961E-2</v>
          </cell>
          <cell r="EH181">
            <v>1.7866924405097961E-2</v>
          </cell>
          <cell r="EI181">
            <v>1.7866924405097961E-2</v>
          </cell>
          <cell r="EJ181">
            <v>1.7866924405097961E-2</v>
          </cell>
        </row>
        <row r="182">
          <cell r="AW182">
            <v>148</v>
          </cell>
          <cell r="AX182">
            <v>100</v>
          </cell>
          <cell r="AY182">
            <v>50</v>
          </cell>
          <cell r="AZ182">
            <v>0</v>
          </cell>
          <cell r="BA182">
            <v>75</v>
          </cell>
          <cell r="BB182">
            <v>25</v>
          </cell>
          <cell r="BC182">
            <v>16.600000000000001</v>
          </cell>
          <cell r="BD182">
            <v>33.300000000000004</v>
          </cell>
          <cell r="BE182">
            <v>0</v>
          </cell>
          <cell r="BF182">
            <v>66.600000000000009</v>
          </cell>
          <cell r="BG182">
            <v>50</v>
          </cell>
          <cell r="BH182">
            <v>83.3</v>
          </cell>
          <cell r="BI182">
            <v>100</v>
          </cell>
          <cell r="BJ182">
            <v>88.8</v>
          </cell>
          <cell r="BK182">
            <v>0</v>
          </cell>
          <cell r="BL182">
            <v>66.600000000000009</v>
          </cell>
          <cell r="BM182">
            <v>22.2</v>
          </cell>
          <cell r="BN182">
            <v>77.7</v>
          </cell>
          <cell r="BO182">
            <v>33.300000000000004</v>
          </cell>
          <cell r="BP182">
            <v>44.4</v>
          </cell>
          <cell r="BQ182">
            <v>100</v>
          </cell>
          <cell r="BR182">
            <v>55.500000000000007</v>
          </cell>
          <cell r="BS182">
            <v>11.1</v>
          </cell>
          <cell r="BT182">
            <v>0</v>
          </cell>
          <cell r="BU182">
            <v>87.5</v>
          </cell>
          <cell r="BV182">
            <v>37.5</v>
          </cell>
          <cell r="BW182">
            <v>75</v>
          </cell>
          <cell r="BX182">
            <v>50</v>
          </cell>
          <cell r="BY182">
            <v>25</v>
          </cell>
          <cell r="BZ182">
            <v>12.5</v>
          </cell>
          <cell r="CA182">
            <v>62.5</v>
          </cell>
          <cell r="CB182">
            <v>100</v>
          </cell>
          <cell r="CC182">
            <v>66.600000000000009</v>
          </cell>
          <cell r="CD182">
            <v>11.1</v>
          </cell>
          <cell r="CE182">
            <v>22.2</v>
          </cell>
          <cell r="CF182">
            <v>77.7</v>
          </cell>
          <cell r="CG182">
            <v>33.300000000000004</v>
          </cell>
          <cell r="CH182">
            <v>88.8</v>
          </cell>
          <cell r="CI182">
            <v>88.79998779296875</v>
          </cell>
          <cell r="CJ182">
            <v>44.4</v>
          </cell>
          <cell r="CK182">
            <v>100</v>
          </cell>
          <cell r="CL182">
            <v>55.500000000000007</v>
          </cell>
          <cell r="CM182">
            <v>0</v>
          </cell>
          <cell r="CN182">
            <v>0</v>
          </cell>
          <cell r="CO182">
            <v>0</v>
          </cell>
          <cell r="CP182">
            <v>0</v>
          </cell>
          <cell r="CQ182">
            <v>148</v>
          </cell>
          <cell r="CR182">
            <v>72.5</v>
          </cell>
          <cell r="CS182">
            <v>60</v>
          </cell>
          <cell r="CT182">
            <v>52.5</v>
          </cell>
          <cell r="CU182">
            <v>70</v>
          </cell>
          <cell r="CV182">
            <v>55.000000000000007</v>
          </cell>
          <cell r="CW182">
            <v>20</v>
          </cell>
          <cell r="CX182">
            <v>22.5</v>
          </cell>
          <cell r="CY182">
            <v>15</v>
          </cell>
          <cell r="CZ182">
            <v>42.5</v>
          </cell>
          <cell r="DA182">
            <v>30</v>
          </cell>
          <cell r="DB182">
            <v>62.5</v>
          </cell>
          <cell r="DC182">
            <v>97.5</v>
          </cell>
          <cell r="DD182">
            <v>77.5</v>
          </cell>
          <cell r="DE182">
            <v>25</v>
          </cell>
          <cell r="DF182">
            <v>65</v>
          </cell>
          <cell r="DG182">
            <v>32.5</v>
          </cell>
          <cell r="DH182">
            <v>67.5</v>
          </cell>
          <cell r="DI182">
            <v>40</v>
          </cell>
          <cell r="DJ182">
            <v>47.5</v>
          </cell>
          <cell r="DK182">
            <v>100</v>
          </cell>
          <cell r="DL182">
            <v>57.499999999999993</v>
          </cell>
          <cell r="DM182">
            <v>27.500000000000004</v>
          </cell>
          <cell r="DN182">
            <v>50</v>
          </cell>
          <cell r="DO182">
            <v>92.5</v>
          </cell>
          <cell r="DP182">
            <v>82.5</v>
          </cell>
          <cell r="DQ182">
            <v>90</v>
          </cell>
          <cell r="DR182">
            <v>85</v>
          </cell>
          <cell r="DS182">
            <v>80</v>
          </cell>
          <cell r="DT182">
            <v>75</v>
          </cell>
          <cell r="DU182">
            <v>87.5</v>
          </cell>
          <cell r="DV182">
            <v>95</v>
          </cell>
          <cell r="DW182">
            <v>17.5</v>
          </cell>
          <cell r="DX182">
            <v>2.5</v>
          </cell>
          <cell r="DY182">
            <v>5</v>
          </cell>
          <cell r="DZ182">
            <v>35</v>
          </cell>
          <cell r="EA182">
            <v>7.5</v>
          </cell>
          <cell r="EB182">
            <v>37.5</v>
          </cell>
          <cell r="EC182">
            <v>37.5</v>
          </cell>
          <cell r="ED182">
            <v>10</v>
          </cell>
          <cell r="EE182">
            <v>45</v>
          </cell>
          <cell r="EF182">
            <v>12.5</v>
          </cell>
          <cell r="EG182">
            <v>0</v>
          </cell>
          <cell r="EH182">
            <v>0</v>
          </cell>
          <cell r="EI182">
            <v>0</v>
          </cell>
          <cell r="EJ182">
            <v>0</v>
          </cell>
          <cell r="EL182">
            <v>148</v>
          </cell>
          <cell r="EM182">
            <v>0.10762127656497478</v>
          </cell>
          <cell r="EN182">
            <v>0.17234224256270975</v>
          </cell>
          <cell r="EO182">
            <v>0.17528716914849146</v>
          </cell>
          <cell r="EP182">
            <v>0.36410423138400222</v>
          </cell>
          <cell r="EQ182">
            <v>5.7295766607034546E-2</v>
          </cell>
          <cell r="ER182">
            <v>0.17920169562866153</v>
          </cell>
        </row>
        <row r="183">
          <cell r="AW183">
            <v>149</v>
          </cell>
          <cell r="AX183">
            <v>25</v>
          </cell>
          <cell r="AY183">
            <v>100</v>
          </cell>
          <cell r="AZ183">
            <v>75</v>
          </cell>
          <cell r="BA183">
            <v>50</v>
          </cell>
          <cell r="BB183">
            <v>0</v>
          </cell>
          <cell r="BC183">
            <v>16.600000000000001</v>
          </cell>
          <cell r="BD183">
            <v>50</v>
          </cell>
          <cell r="BE183">
            <v>33.300000000000004</v>
          </cell>
          <cell r="BF183">
            <v>83.3</v>
          </cell>
          <cell r="BG183">
            <v>66.600000000000009</v>
          </cell>
          <cell r="BH183">
            <v>100</v>
          </cell>
          <cell r="BI183">
            <v>0</v>
          </cell>
          <cell r="BJ183">
            <v>100</v>
          </cell>
          <cell r="BK183">
            <v>12.5</v>
          </cell>
          <cell r="BL183">
            <v>50</v>
          </cell>
          <cell r="BM183">
            <v>37.5</v>
          </cell>
          <cell r="BN183">
            <v>87.5</v>
          </cell>
          <cell r="BO183">
            <v>25</v>
          </cell>
          <cell r="BP183">
            <v>62.5</v>
          </cell>
          <cell r="BQ183">
            <v>62.5</v>
          </cell>
          <cell r="BR183">
            <v>75</v>
          </cell>
          <cell r="BS183">
            <v>0</v>
          </cell>
          <cell r="BT183">
            <v>0</v>
          </cell>
          <cell r="BU183">
            <v>100</v>
          </cell>
          <cell r="BV183">
            <v>40</v>
          </cell>
          <cell r="BW183">
            <v>20</v>
          </cell>
          <cell r="BX183">
            <v>20</v>
          </cell>
          <cell r="BY183">
            <v>60</v>
          </cell>
          <cell r="BZ183">
            <v>60</v>
          </cell>
          <cell r="CA183">
            <v>80</v>
          </cell>
          <cell r="CB183">
            <v>80</v>
          </cell>
          <cell r="CC183">
            <v>62.5</v>
          </cell>
          <cell r="CD183">
            <v>12.5</v>
          </cell>
          <cell r="CE183">
            <v>25</v>
          </cell>
          <cell r="CF183">
            <v>87.5</v>
          </cell>
          <cell r="CG183">
            <v>87.5</v>
          </cell>
          <cell r="CH183">
            <v>100</v>
          </cell>
          <cell r="CI183">
            <v>100</v>
          </cell>
          <cell r="CJ183">
            <v>37.5</v>
          </cell>
          <cell r="CK183">
            <v>75</v>
          </cell>
          <cell r="CL183">
            <v>50</v>
          </cell>
          <cell r="CM183">
            <v>0</v>
          </cell>
          <cell r="CN183">
            <v>0</v>
          </cell>
          <cell r="CO183">
            <v>0</v>
          </cell>
          <cell r="CP183">
            <v>0</v>
          </cell>
          <cell r="CQ183">
            <v>149</v>
          </cell>
          <cell r="CR183">
            <v>20</v>
          </cell>
          <cell r="CS183">
            <v>34.200000000000003</v>
          </cell>
          <cell r="CT183">
            <v>28.499999999999996</v>
          </cell>
          <cell r="CU183">
            <v>22.8</v>
          </cell>
          <cell r="CV183">
            <v>17.100000000000001</v>
          </cell>
          <cell r="CW183">
            <v>31.4</v>
          </cell>
          <cell r="CX183">
            <v>40</v>
          </cell>
          <cell r="CY183">
            <v>37.1</v>
          </cell>
          <cell r="CZ183">
            <v>60</v>
          </cell>
          <cell r="DA183">
            <v>45.7</v>
          </cell>
          <cell r="DB183">
            <v>68.5</v>
          </cell>
          <cell r="DC183">
            <v>8.5</v>
          </cell>
          <cell r="DD183">
            <v>100</v>
          </cell>
          <cell r="DE183">
            <v>57.099999999999994</v>
          </cell>
          <cell r="DF183">
            <v>71.399999999999991</v>
          </cell>
          <cell r="DG183">
            <v>65.7</v>
          </cell>
          <cell r="DH183">
            <v>97.1</v>
          </cell>
          <cell r="DI183">
            <v>62.8</v>
          </cell>
          <cell r="DJ183">
            <v>82.8</v>
          </cell>
          <cell r="DK183">
            <v>82.79998779296875</v>
          </cell>
          <cell r="DL183">
            <v>94.199999999999989</v>
          </cell>
          <cell r="DM183">
            <v>54.2</v>
          </cell>
          <cell r="DN183">
            <v>11.4</v>
          </cell>
          <cell r="DO183">
            <v>91.4</v>
          </cell>
          <cell r="DP183">
            <v>80</v>
          </cell>
          <cell r="DQ183">
            <v>51.4</v>
          </cell>
          <cell r="DR183">
            <v>51.399993896484375</v>
          </cell>
          <cell r="DS183">
            <v>85.7</v>
          </cell>
          <cell r="DT183">
            <v>85.699951171875</v>
          </cell>
          <cell r="DU183">
            <v>88.5</v>
          </cell>
          <cell r="DV183">
            <v>88.5</v>
          </cell>
          <cell r="DW183">
            <v>42.8</v>
          </cell>
          <cell r="DX183">
            <v>2.8000000000000003</v>
          </cell>
          <cell r="DY183">
            <v>5.7</v>
          </cell>
          <cell r="DZ183">
            <v>74.2</v>
          </cell>
          <cell r="EA183">
            <v>74.199951171875</v>
          </cell>
          <cell r="EB183">
            <v>77.100000000000009</v>
          </cell>
          <cell r="EC183">
            <v>77.0999755859375</v>
          </cell>
          <cell r="ED183">
            <v>14.2</v>
          </cell>
          <cell r="EE183">
            <v>48.5</v>
          </cell>
          <cell r="EF183">
            <v>25.7</v>
          </cell>
          <cell r="EG183">
            <v>0</v>
          </cell>
          <cell r="EH183">
            <v>0</v>
          </cell>
          <cell r="EI183">
            <v>0</v>
          </cell>
          <cell r="EJ183">
            <v>0</v>
          </cell>
          <cell r="EL183">
            <v>149</v>
          </cell>
          <cell r="EM183">
            <v>5.6763246298051698E-2</v>
          </cell>
          <cell r="EN183">
            <v>6.5572404115994826E-2</v>
          </cell>
          <cell r="EO183">
            <v>8.8356479108340033E-2</v>
          </cell>
          <cell r="EP183">
            <v>8.0531634172584243E-2</v>
          </cell>
          <cell r="EQ183">
            <v>5.6186578104146512E-2</v>
          </cell>
          <cell r="ER183">
            <v>7.0191677229169622E-2</v>
          </cell>
        </row>
        <row r="184">
          <cell r="AW184">
            <v>150</v>
          </cell>
          <cell r="AX184">
            <v>25</v>
          </cell>
          <cell r="AY184">
            <v>75</v>
          </cell>
          <cell r="AZ184">
            <v>100</v>
          </cell>
          <cell r="BA184">
            <v>50</v>
          </cell>
          <cell r="BB184">
            <v>0</v>
          </cell>
          <cell r="BC184">
            <v>0</v>
          </cell>
          <cell r="BD184">
            <v>20</v>
          </cell>
          <cell r="BE184">
            <v>40</v>
          </cell>
          <cell r="BF184">
            <v>80</v>
          </cell>
          <cell r="BG184">
            <v>60</v>
          </cell>
          <cell r="BH184">
            <v>100</v>
          </cell>
          <cell r="BI184">
            <v>100</v>
          </cell>
          <cell r="BJ184">
            <v>100</v>
          </cell>
          <cell r="BK184">
            <v>37.5</v>
          </cell>
          <cell r="BL184">
            <v>25</v>
          </cell>
          <cell r="BM184">
            <v>62.5</v>
          </cell>
          <cell r="BN184">
            <v>87.5</v>
          </cell>
          <cell r="BO184">
            <v>12.5</v>
          </cell>
          <cell r="BP184">
            <v>50</v>
          </cell>
          <cell r="BQ184">
            <v>50</v>
          </cell>
          <cell r="BR184">
            <v>75</v>
          </cell>
          <cell r="BS184">
            <v>0</v>
          </cell>
          <cell r="BT184">
            <v>0</v>
          </cell>
          <cell r="BU184">
            <v>100</v>
          </cell>
          <cell r="BV184">
            <v>80</v>
          </cell>
          <cell r="BW184">
            <v>20</v>
          </cell>
          <cell r="BX184">
            <v>20</v>
          </cell>
          <cell r="BY184">
            <v>40</v>
          </cell>
          <cell r="BZ184">
            <v>40</v>
          </cell>
          <cell r="CA184">
            <v>60</v>
          </cell>
          <cell r="CB184">
            <v>60</v>
          </cell>
          <cell r="CC184">
            <v>62.5</v>
          </cell>
          <cell r="CD184">
            <v>25</v>
          </cell>
          <cell r="CE184">
            <v>12.5</v>
          </cell>
          <cell r="CF184">
            <v>87.5</v>
          </cell>
          <cell r="CG184">
            <v>87.5</v>
          </cell>
          <cell r="CH184">
            <v>100</v>
          </cell>
          <cell r="CI184">
            <v>100</v>
          </cell>
          <cell r="CJ184">
            <v>37.5</v>
          </cell>
          <cell r="CK184">
            <v>75</v>
          </cell>
          <cell r="CL184">
            <v>50</v>
          </cell>
          <cell r="CM184">
            <v>0</v>
          </cell>
          <cell r="CN184">
            <v>0</v>
          </cell>
          <cell r="CO184">
            <v>0</v>
          </cell>
          <cell r="CP184">
            <v>0</v>
          </cell>
          <cell r="CQ184">
            <v>150</v>
          </cell>
          <cell r="CR184">
            <v>17.599999999999998</v>
          </cell>
          <cell r="CS184">
            <v>35.199999999999996</v>
          </cell>
          <cell r="CT184">
            <v>38.200000000000003</v>
          </cell>
          <cell r="CU184">
            <v>26.400000000000002</v>
          </cell>
          <cell r="CV184">
            <v>11.700000000000001</v>
          </cell>
          <cell r="CW184">
            <v>23.5</v>
          </cell>
          <cell r="CX184">
            <v>41.099999999999994</v>
          </cell>
          <cell r="CY184">
            <v>50</v>
          </cell>
          <cell r="CZ184">
            <v>58.8</v>
          </cell>
          <cell r="DA184">
            <v>52.900000000000006</v>
          </cell>
          <cell r="DB184">
            <v>64.7</v>
          </cell>
          <cell r="DC184">
            <v>64.699951171875</v>
          </cell>
          <cell r="DD184">
            <v>100</v>
          </cell>
          <cell r="DE184">
            <v>70.5</v>
          </cell>
          <cell r="DF184">
            <v>61.7</v>
          </cell>
          <cell r="DG184">
            <v>79.400000000000006</v>
          </cell>
          <cell r="DH184">
            <v>94.1</v>
          </cell>
          <cell r="DI184">
            <v>55.800000000000004</v>
          </cell>
          <cell r="DJ184">
            <v>73.5</v>
          </cell>
          <cell r="DK184">
            <v>73.5</v>
          </cell>
          <cell r="DL184">
            <v>88.2</v>
          </cell>
          <cell r="DM184">
            <v>29.4</v>
          </cell>
          <cell r="DN184">
            <v>8.7999999999999989</v>
          </cell>
          <cell r="DO184">
            <v>97</v>
          </cell>
          <cell r="DP184">
            <v>91.100000000000009</v>
          </cell>
          <cell r="DQ184">
            <v>47</v>
          </cell>
          <cell r="DR184">
            <v>47</v>
          </cell>
          <cell r="DS184">
            <v>76.400000000000006</v>
          </cell>
          <cell r="DT184">
            <v>76.39996337890625</v>
          </cell>
          <cell r="DU184">
            <v>82.3</v>
          </cell>
          <cell r="DV184">
            <v>82.29998779296875</v>
          </cell>
          <cell r="DW184">
            <v>32.300000000000004</v>
          </cell>
          <cell r="DX184">
            <v>5.8000000000000007</v>
          </cell>
          <cell r="DY184">
            <v>2.9000000000000004</v>
          </cell>
          <cell r="DZ184">
            <v>67.600000000000009</v>
          </cell>
          <cell r="EA184">
            <v>67.5999755859375</v>
          </cell>
          <cell r="EB184">
            <v>85.2</v>
          </cell>
          <cell r="EC184">
            <v>85.199951171875</v>
          </cell>
          <cell r="ED184">
            <v>14.7</v>
          </cell>
          <cell r="EE184">
            <v>44.1</v>
          </cell>
          <cell r="EF184">
            <v>20.5</v>
          </cell>
          <cell r="EG184">
            <v>0</v>
          </cell>
          <cell r="EH184">
            <v>0</v>
          </cell>
          <cell r="EI184">
            <v>0</v>
          </cell>
          <cell r="EJ184">
            <v>0</v>
          </cell>
          <cell r="EL184">
            <v>150</v>
          </cell>
          <cell r="EM184">
            <v>6.2209532854450869E-2</v>
          </cell>
          <cell r="EN184">
            <v>7.3530969103228899E-2</v>
          </cell>
          <cell r="EO184">
            <v>9.068913024349122E-2</v>
          </cell>
          <cell r="EP184">
            <v>8.7269810401762501E-2</v>
          </cell>
          <cell r="EQ184">
            <v>5.8511320982975547E-2</v>
          </cell>
          <cell r="ER184">
            <v>7.4818754352582964E-2</v>
          </cell>
        </row>
        <row r="185">
          <cell r="AW185">
            <v>151</v>
          </cell>
          <cell r="AX185">
            <v>0</v>
          </cell>
          <cell r="AY185">
            <v>25</v>
          </cell>
          <cell r="AZ185">
            <v>75</v>
          </cell>
          <cell r="BA185">
            <v>50</v>
          </cell>
          <cell r="BB185">
            <v>100</v>
          </cell>
          <cell r="BC185">
            <v>50</v>
          </cell>
          <cell r="BD185">
            <v>33.300000000000004</v>
          </cell>
          <cell r="BE185">
            <v>100</v>
          </cell>
          <cell r="BF185">
            <v>16.600000000000001</v>
          </cell>
          <cell r="BG185">
            <v>83.3</v>
          </cell>
          <cell r="BH185">
            <v>66.600000000000009</v>
          </cell>
          <cell r="BI185">
            <v>0</v>
          </cell>
          <cell r="BJ185">
            <v>14.2</v>
          </cell>
          <cell r="BK185">
            <v>28.499999999999996</v>
          </cell>
          <cell r="BL185">
            <v>57.099999999999994</v>
          </cell>
          <cell r="BM185">
            <v>0</v>
          </cell>
          <cell r="BN185">
            <v>85.7</v>
          </cell>
          <cell r="BO185">
            <v>71.399999999999991</v>
          </cell>
          <cell r="BP185">
            <v>42.8</v>
          </cell>
          <cell r="BQ185">
            <v>42.79998779296875</v>
          </cell>
          <cell r="BR185">
            <v>42.79998779296875</v>
          </cell>
          <cell r="BS185">
            <v>100</v>
          </cell>
          <cell r="BT185">
            <v>66.600000000000009</v>
          </cell>
          <cell r="BU185">
            <v>33.300000000000004</v>
          </cell>
          <cell r="BV185">
            <v>0</v>
          </cell>
          <cell r="BW185">
            <v>100</v>
          </cell>
          <cell r="BX185">
            <v>100</v>
          </cell>
          <cell r="BY185">
            <v>100</v>
          </cell>
          <cell r="BZ185">
            <v>100</v>
          </cell>
          <cell r="CA185">
            <v>100</v>
          </cell>
          <cell r="CB185">
            <v>100</v>
          </cell>
          <cell r="CC185">
            <v>85.7</v>
          </cell>
          <cell r="CD185">
            <v>0</v>
          </cell>
          <cell r="CE185">
            <v>28.499999999999996</v>
          </cell>
          <cell r="CF185">
            <v>57.099999999999994</v>
          </cell>
          <cell r="CG185">
            <v>57.0999755859375</v>
          </cell>
          <cell r="CH185">
            <v>42.8</v>
          </cell>
          <cell r="CI185">
            <v>42.79998779296875</v>
          </cell>
          <cell r="CJ185">
            <v>14.2</v>
          </cell>
          <cell r="CK185">
            <v>100</v>
          </cell>
          <cell r="CL185">
            <v>100</v>
          </cell>
          <cell r="CM185">
            <v>71.399999999999991</v>
          </cell>
          <cell r="CN185">
            <v>71.39996337890625</v>
          </cell>
          <cell r="CO185">
            <v>71.39996337890625</v>
          </cell>
          <cell r="CP185">
            <v>71.39996337890625</v>
          </cell>
          <cell r="CQ185">
            <v>151</v>
          </cell>
          <cell r="CR185">
            <v>19.3</v>
          </cell>
          <cell r="CS185">
            <v>28.999999999999996</v>
          </cell>
          <cell r="CT185">
            <v>48.3</v>
          </cell>
          <cell r="CU185">
            <v>41.9</v>
          </cell>
          <cell r="CV185">
            <v>54.800000000000004</v>
          </cell>
          <cell r="CW185">
            <v>61.199999999999996</v>
          </cell>
          <cell r="CX185">
            <v>57.999999999999993</v>
          </cell>
          <cell r="CY185">
            <v>83.8</v>
          </cell>
          <cell r="CZ185">
            <v>51.6</v>
          </cell>
          <cell r="DA185">
            <v>74.099999999999994</v>
          </cell>
          <cell r="DB185">
            <v>64.5</v>
          </cell>
          <cell r="DC185">
            <v>38.700000000000003</v>
          </cell>
          <cell r="DD185">
            <v>32.200000000000003</v>
          </cell>
          <cell r="DE185">
            <v>67.7</v>
          </cell>
          <cell r="DF185">
            <v>87</v>
          </cell>
          <cell r="DG185">
            <v>0</v>
          </cell>
          <cell r="DH185">
            <v>93.5</v>
          </cell>
          <cell r="DI185">
            <v>90.3</v>
          </cell>
          <cell r="DJ185">
            <v>77.400000000000006</v>
          </cell>
          <cell r="DK185">
            <v>77.39996337890625</v>
          </cell>
          <cell r="DL185">
            <v>77.39996337890625</v>
          </cell>
          <cell r="DM185">
            <v>96.7</v>
          </cell>
          <cell r="DN185">
            <v>45.1</v>
          </cell>
          <cell r="DO185">
            <v>16.100000000000001</v>
          </cell>
          <cell r="DP185">
            <v>0</v>
          </cell>
          <cell r="DQ185">
            <v>100</v>
          </cell>
          <cell r="DR185">
            <v>100</v>
          </cell>
          <cell r="DS185">
            <v>100</v>
          </cell>
          <cell r="DT185">
            <v>100</v>
          </cell>
          <cell r="DU185">
            <v>100</v>
          </cell>
          <cell r="DV185">
            <v>100</v>
          </cell>
          <cell r="DW185">
            <v>70.899999999999991</v>
          </cell>
          <cell r="DX185">
            <v>6.4</v>
          </cell>
          <cell r="DY185">
            <v>12.9</v>
          </cell>
          <cell r="DZ185">
            <v>25.8</v>
          </cell>
          <cell r="EA185">
            <v>25.79998779296875</v>
          </cell>
          <cell r="EB185">
            <v>22.5</v>
          </cell>
          <cell r="EC185">
            <v>22.5</v>
          </cell>
          <cell r="ED185">
            <v>9.6</v>
          </cell>
          <cell r="EE185">
            <v>80.600000000000009</v>
          </cell>
          <cell r="EF185">
            <v>80.5999755859375</v>
          </cell>
          <cell r="EG185">
            <v>35.4</v>
          </cell>
          <cell r="EH185">
            <v>35.399993896484375</v>
          </cell>
          <cell r="EI185">
            <v>35.399993896484375</v>
          </cell>
          <cell r="EJ185">
            <v>35.399993896484375</v>
          </cell>
          <cell r="EL185">
            <v>151</v>
          </cell>
          <cell r="EM185">
            <v>4.2677726123133322E-2</v>
          </cell>
          <cell r="EN185">
            <v>5.5651782173085085E-2</v>
          </cell>
          <cell r="EO185">
            <v>8.0352121920026331E-2</v>
          </cell>
          <cell r="EP185">
            <v>8.1412604546380454E-2</v>
          </cell>
          <cell r="EQ185">
            <v>3.642490109035857E-2</v>
          </cell>
          <cell r="ER185">
            <v>5.8213053377995733E-2</v>
          </cell>
        </row>
        <row r="186">
          <cell r="AW186">
            <v>152</v>
          </cell>
          <cell r="AX186">
            <v>152</v>
          </cell>
          <cell r="AY186">
            <v>152</v>
          </cell>
          <cell r="AZ186">
            <v>152</v>
          </cell>
          <cell r="BA186">
            <v>152</v>
          </cell>
          <cell r="BB186">
            <v>152</v>
          </cell>
          <cell r="BC186">
            <v>152</v>
          </cell>
          <cell r="BD186">
            <v>152</v>
          </cell>
          <cell r="BE186">
            <v>152</v>
          </cell>
          <cell r="BF186">
            <v>152</v>
          </cell>
          <cell r="BG186">
            <v>152</v>
          </cell>
          <cell r="BH186">
            <v>152</v>
          </cell>
          <cell r="BI186">
            <v>152</v>
          </cell>
          <cell r="BJ186">
            <v>152</v>
          </cell>
          <cell r="BK186">
            <v>152</v>
          </cell>
          <cell r="BL186">
            <v>152</v>
          </cell>
          <cell r="BM186">
            <v>152</v>
          </cell>
          <cell r="BN186">
            <v>152</v>
          </cell>
          <cell r="BO186">
            <v>152</v>
          </cell>
          <cell r="BP186">
            <v>152</v>
          </cell>
          <cell r="BQ186">
            <v>152</v>
          </cell>
          <cell r="BR186">
            <v>152</v>
          </cell>
          <cell r="BS186">
            <v>152</v>
          </cell>
          <cell r="BT186">
            <v>152</v>
          </cell>
          <cell r="BU186">
            <v>152</v>
          </cell>
          <cell r="BV186">
            <v>152</v>
          </cell>
          <cell r="BW186">
            <v>152</v>
          </cell>
          <cell r="BX186">
            <v>152</v>
          </cell>
          <cell r="BY186">
            <v>152</v>
          </cell>
          <cell r="BZ186">
            <v>152</v>
          </cell>
          <cell r="CA186">
            <v>152</v>
          </cell>
          <cell r="CB186">
            <v>152</v>
          </cell>
          <cell r="CC186">
            <v>152</v>
          </cell>
          <cell r="CD186">
            <v>152</v>
          </cell>
          <cell r="CE186">
            <v>152</v>
          </cell>
          <cell r="CF186">
            <v>152</v>
          </cell>
          <cell r="CG186">
            <v>152</v>
          </cell>
          <cell r="CH186">
            <v>152</v>
          </cell>
          <cell r="CI186">
            <v>152</v>
          </cell>
          <cell r="CJ186">
            <v>152</v>
          </cell>
          <cell r="CK186">
            <v>152</v>
          </cell>
          <cell r="CL186">
            <v>152</v>
          </cell>
          <cell r="CM186">
            <v>152</v>
          </cell>
          <cell r="CN186">
            <v>152</v>
          </cell>
          <cell r="CO186">
            <v>152</v>
          </cell>
          <cell r="CP186">
            <v>152</v>
          </cell>
          <cell r="CQ186">
            <v>152</v>
          </cell>
          <cell r="CR186">
            <v>152</v>
          </cell>
          <cell r="CS186">
            <v>152</v>
          </cell>
          <cell r="CT186">
            <v>152</v>
          </cell>
          <cell r="CU186">
            <v>152</v>
          </cell>
          <cell r="CV186">
            <v>152</v>
          </cell>
          <cell r="CW186">
            <v>152</v>
          </cell>
          <cell r="CX186">
            <v>152</v>
          </cell>
          <cell r="CY186">
            <v>152</v>
          </cell>
          <cell r="CZ186">
            <v>152</v>
          </cell>
          <cell r="DA186">
            <v>152</v>
          </cell>
          <cell r="DB186">
            <v>152</v>
          </cell>
          <cell r="DC186">
            <v>152</v>
          </cell>
          <cell r="DD186">
            <v>152</v>
          </cell>
          <cell r="DE186">
            <v>152</v>
          </cell>
          <cell r="DF186">
            <v>152</v>
          </cell>
          <cell r="DG186">
            <v>152</v>
          </cell>
          <cell r="DH186">
            <v>152</v>
          </cell>
          <cell r="DI186">
            <v>152</v>
          </cell>
          <cell r="DJ186">
            <v>152</v>
          </cell>
          <cell r="DK186">
            <v>152</v>
          </cell>
          <cell r="DL186">
            <v>152</v>
          </cell>
          <cell r="DM186">
            <v>152</v>
          </cell>
          <cell r="DN186">
            <v>152</v>
          </cell>
          <cell r="DO186">
            <v>152</v>
          </cell>
          <cell r="DP186">
            <v>152</v>
          </cell>
          <cell r="DQ186">
            <v>152</v>
          </cell>
          <cell r="DR186">
            <v>152</v>
          </cell>
          <cell r="DS186">
            <v>152</v>
          </cell>
          <cell r="DT186">
            <v>152</v>
          </cell>
          <cell r="DU186">
            <v>152</v>
          </cell>
          <cell r="DV186">
            <v>152</v>
          </cell>
          <cell r="DW186">
            <v>152</v>
          </cell>
          <cell r="DX186">
            <v>152</v>
          </cell>
          <cell r="DY186">
            <v>152</v>
          </cell>
          <cell r="DZ186">
            <v>152</v>
          </cell>
          <cell r="EA186">
            <v>152</v>
          </cell>
          <cell r="EB186">
            <v>152</v>
          </cell>
          <cell r="EC186">
            <v>152</v>
          </cell>
          <cell r="ED186">
            <v>152</v>
          </cell>
          <cell r="EE186">
            <v>152</v>
          </cell>
          <cell r="EF186">
            <v>152</v>
          </cell>
          <cell r="EG186">
            <v>152</v>
          </cell>
          <cell r="EH186">
            <v>152</v>
          </cell>
          <cell r="EI186">
            <v>152</v>
          </cell>
          <cell r="EJ186">
            <v>152</v>
          </cell>
          <cell r="EL186">
            <v>152</v>
          </cell>
          <cell r="EM186">
            <v>152</v>
          </cell>
          <cell r="EN186">
            <v>152</v>
          </cell>
          <cell r="EO186">
            <v>152</v>
          </cell>
          <cell r="EP186">
            <v>152</v>
          </cell>
          <cell r="EQ186">
            <v>152</v>
          </cell>
          <cell r="ER186">
            <v>152</v>
          </cell>
        </row>
        <row r="187">
          <cell r="AW187">
            <v>153</v>
          </cell>
          <cell r="AX187">
            <v>153</v>
          </cell>
          <cell r="AY187">
            <v>153</v>
          </cell>
          <cell r="AZ187">
            <v>153</v>
          </cell>
          <cell r="BA187">
            <v>153</v>
          </cell>
          <cell r="BB187">
            <v>153</v>
          </cell>
          <cell r="BC187">
            <v>153</v>
          </cell>
          <cell r="BD187">
            <v>153</v>
          </cell>
          <cell r="BE187">
            <v>153</v>
          </cell>
          <cell r="BF187">
            <v>153</v>
          </cell>
          <cell r="BG187">
            <v>153</v>
          </cell>
          <cell r="BH187">
            <v>153</v>
          </cell>
          <cell r="BI187">
            <v>153</v>
          </cell>
          <cell r="BJ187">
            <v>153</v>
          </cell>
          <cell r="BK187">
            <v>153</v>
          </cell>
          <cell r="BL187">
            <v>153</v>
          </cell>
          <cell r="BM187">
            <v>153</v>
          </cell>
          <cell r="BN187">
            <v>153</v>
          </cell>
          <cell r="BO187">
            <v>153</v>
          </cell>
          <cell r="BP187">
            <v>153</v>
          </cell>
          <cell r="BQ187">
            <v>153</v>
          </cell>
          <cell r="BR187">
            <v>153</v>
          </cell>
          <cell r="BS187">
            <v>153</v>
          </cell>
          <cell r="BT187">
            <v>153</v>
          </cell>
          <cell r="BU187">
            <v>153</v>
          </cell>
          <cell r="BV187">
            <v>153</v>
          </cell>
          <cell r="BW187">
            <v>153</v>
          </cell>
          <cell r="BX187">
            <v>153</v>
          </cell>
          <cell r="BY187">
            <v>153</v>
          </cell>
          <cell r="BZ187">
            <v>153</v>
          </cell>
          <cell r="CA187">
            <v>153</v>
          </cell>
          <cell r="CB187">
            <v>153</v>
          </cell>
          <cell r="CC187">
            <v>153</v>
          </cell>
          <cell r="CD187">
            <v>153</v>
          </cell>
          <cell r="CE187">
            <v>153</v>
          </cell>
          <cell r="CF187">
            <v>153</v>
          </cell>
          <cell r="CG187">
            <v>153</v>
          </cell>
          <cell r="CH187">
            <v>153</v>
          </cell>
          <cell r="CI187">
            <v>153</v>
          </cell>
          <cell r="CJ187">
            <v>153</v>
          </cell>
          <cell r="CK187">
            <v>153</v>
          </cell>
          <cell r="CL187">
            <v>153</v>
          </cell>
          <cell r="CM187">
            <v>153</v>
          </cell>
          <cell r="CN187">
            <v>153</v>
          </cell>
          <cell r="CO187">
            <v>153</v>
          </cell>
          <cell r="CP187">
            <v>153</v>
          </cell>
          <cell r="CQ187">
            <v>153</v>
          </cell>
          <cell r="CR187">
            <v>153</v>
          </cell>
          <cell r="CS187">
            <v>153</v>
          </cell>
          <cell r="CT187">
            <v>153</v>
          </cell>
          <cell r="CU187">
            <v>153</v>
          </cell>
          <cell r="CV187">
            <v>153</v>
          </cell>
          <cell r="CW187">
            <v>153</v>
          </cell>
          <cell r="CX187">
            <v>153</v>
          </cell>
          <cell r="CY187">
            <v>153</v>
          </cell>
          <cell r="CZ187">
            <v>153</v>
          </cell>
          <cell r="DA187">
            <v>153</v>
          </cell>
          <cell r="DB187">
            <v>153</v>
          </cell>
          <cell r="DC187">
            <v>153</v>
          </cell>
          <cell r="DD187">
            <v>153</v>
          </cell>
          <cell r="DE187">
            <v>153</v>
          </cell>
          <cell r="DF187">
            <v>153</v>
          </cell>
          <cell r="DG187">
            <v>153</v>
          </cell>
          <cell r="DH187">
            <v>153</v>
          </cell>
          <cell r="DI187">
            <v>153</v>
          </cell>
          <cell r="DJ187">
            <v>153</v>
          </cell>
          <cell r="DK187">
            <v>153</v>
          </cell>
          <cell r="DL187">
            <v>153</v>
          </cell>
          <cell r="DM187">
            <v>153</v>
          </cell>
          <cell r="DN187">
            <v>153</v>
          </cell>
          <cell r="DO187">
            <v>153</v>
          </cell>
          <cell r="DP187">
            <v>153</v>
          </cell>
          <cell r="DQ187">
            <v>153</v>
          </cell>
          <cell r="DR187">
            <v>153</v>
          </cell>
          <cell r="DS187">
            <v>153</v>
          </cell>
          <cell r="DT187">
            <v>153</v>
          </cell>
          <cell r="DU187">
            <v>153</v>
          </cell>
          <cell r="DV187">
            <v>153</v>
          </cell>
          <cell r="DW187">
            <v>153</v>
          </cell>
          <cell r="DX187">
            <v>153</v>
          </cell>
          <cell r="DY187">
            <v>153</v>
          </cell>
          <cell r="DZ187">
            <v>153</v>
          </cell>
          <cell r="EA187">
            <v>153</v>
          </cell>
          <cell r="EB187">
            <v>153</v>
          </cell>
          <cell r="EC187">
            <v>153</v>
          </cell>
          <cell r="ED187">
            <v>153</v>
          </cell>
          <cell r="EE187">
            <v>153</v>
          </cell>
          <cell r="EF187">
            <v>153</v>
          </cell>
          <cell r="EG187">
            <v>153</v>
          </cell>
          <cell r="EH187">
            <v>153</v>
          </cell>
          <cell r="EI187">
            <v>153</v>
          </cell>
          <cell r="EJ187">
            <v>153</v>
          </cell>
          <cell r="EL187">
            <v>153</v>
          </cell>
          <cell r="EM187">
            <v>153</v>
          </cell>
          <cell r="EN187">
            <v>153</v>
          </cell>
          <cell r="EO187">
            <v>153</v>
          </cell>
          <cell r="EP187">
            <v>153</v>
          </cell>
          <cell r="EQ187">
            <v>153</v>
          </cell>
          <cell r="ER187">
            <v>153</v>
          </cell>
        </row>
        <row r="188">
          <cell r="AW188">
            <v>154</v>
          </cell>
          <cell r="AX188">
            <v>50</v>
          </cell>
          <cell r="AY188">
            <v>0</v>
          </cell>
          <cell r="AZ188">
            <v>100</v>
          </cell>
          <cell r="BA188">
            <v>25</v>
          </cell>
          <cell r="BB188">
            <v>75</v>
          </cell>
          <cell r="BC188">
            <v>60</v>
          </cell>
          <cell r="BD188">
            <v>0</v>
          </cell>
          <cell r="BE188">
            <v>20</v>
          </cell>
          <cell r="BF188">
            <v>40</v>
          </cell>
          <cell r="BG188">
            <v>80</v>
          </cell>
          <cell r="BH188">
            <v>100</v>
          </cell>
          <cell r="BI188">
            <v>100</v>
          </cell>
          <cell r="BJ188">
            <v>75</v>
          </cell>
          <cell r="BK188">
            <v>25</v>
          </cell>
          <cell r="BL188">
            <v>25</v>
          </cell>
          <cell r="BM188">
            <v>50</v>
          </cell>
          <cell r="BN188">
            <v>100</v>
          </cell>
          <cell r="BO188">
            <v>0</v>
          </cell>
          <cell r="BP188">
            <v>0</v>
          </cell>
          <cell r="BQ188">
            <v>0</v>
          </cell>
          <cell r="BR188">
            <v>0</v>
          </cell>
          <cell r="BS188">
            <v>0</v>
          </cell>
          <cell r="BT188">
            <v>100</v>
          </cell>
          <cell r="BU188">
            <v>100</v>
          </cell>
          <cell r="BV188">
            <v>100</v>
          </cell>
          <cell r="BW188">
            <v>100</v>
          </cell>
          <cell r="BX188">
            <v>100</v>
          </cell>
          <cell r="BY188">
            <v>100</v>
          </cell>
          <cell r="BZ188">
            <v>100</v>
          </cell>
          <cell r="CA188">
            <v>100</v>
          </cell>
          <cell r="CB188">
            <v>100</v>
          </cell>
          <cell r="CC188">
            <v>100</v>
          </cell>
          <cell r="CD188">
            <v>100</v>
          </cell>
          <cell r="CE188">
            <v>0</v>
          </cell>
          <cell r="CF188">
            <v>0</v>
          </cell>
          <cell r="CG188">
            <v>0</v>
          </cell>
          <cell r="CH188">
            <v>0</v>
          </cell>
          <cell r="CI188">
            <v>0</v>
          </cell>
          <cell r="CJ188">
            <v>0</v>
          </cell>
          <cell r="CK188">
            <v>100</v>
          </cell>
          <cell r="CL188">
            <v>100</v>
          </cell>
          <cell r="CM188">
            <v>66.600000000000009</v>
          </cell>
          <cell r="CN188">
            <v>66.5999755859375</v>
          </cell>
          <cell r="CO188">
            <v>66.5999755859375</v>
          </cell>
          <cell r="CP188">
            <v>66.5999755859375</v>
          </cell>
          <cell r="CQ188">
            <v>154</v>
          </cell>
          <cell r="CR188">
            <v>40</v>
          </cell>
          <cell r="CS188">
            <v>20</v>
          </cell>
          <cell r="CT188">
            <v>50</v>
          </cell>
          <cell r="CU188">
            <v>30</v>
          </cell>
          <cell r="CV188">
            <v>45</v>
          </cell>
          <cell r="CW188">
            <v>70</v>
          </cell>
          <cell r="CX188">
            <v>55.000000000000007</v>
          </cell>
          <cell r="CY188">
            <v>60</v>
          </cell>
          <cell r="CZ188">
            <v>65</v>
          </cell>
          <cell r="DA188">
            <v>75</v>
          </cell>
          <cell r="DB188">
            <v>85</v>
          </cell>
          <cell r="DC188">
            <v>85</v>
          </cell>
          <cell r="DD188">
            <v>90</v>
          </cell>
          <cell r="DE188">
            <v>15</v>
          </cell>
          <cell r="DF188">
            <v>15</v>
          </cell>
          <cell r="DG188">
            <v>80</v>
          </cell>
          <cell r="DH188">
            <v>100</v>
          </cell>
          <cell r="DI188">
            <v>0</v>
          </cell>
          <cell r="DJ188">
            <v>0</v>
          </cell>
          <cell r="DK188">
            <v>0</v>
          </cell>
          <cell r="DL188">
            <v>0</v>
          </cell>
          <cell r="DM188">
            <v>0</v>
          </cell>
          <cell r="DN188">
            <v>35</v>
          </cell>
          <cell r="DO188">
            <v>35</v>
          </cell>
          <cell r="DP188">
            <v>35</v>
          </cell>
          <cell r="DQ188">
            <v>35</v>
          </cell>
          <cell r="DR188">
            <v>35</v>
          </cell>
          <cell r="DS188">
            <v>35</v>
          </cell>
          <cell r="DT188">
            <v>35</v>
          </cell>
          <cell r="DU188">
            <v>35</v>
          </cell>
          <cell r="DV188">
            <v>35</v>
          </cell>
          <cell r="DW188">
            <v>35</v>
          </cell>
          <cell r="DX188">
            <v>35</v>
          </cell>
          <cell r="DY188">
            <v>0</v>
          </cell>
          <cell r="DZ188">
            <v>0</v>
          </cell>
          <cell r="EA188">
            <v>0</v>
          </cell>
          <cell r="EB188">
            <v>0</v>
          </cell>
          <cell r="EC188">
            <v>0</v>
          </cell>
          <cell r="ED188">
            <v>0</v>
          </cell>
          <cell r="EE188">
            <v>95</v>
          </cell>
          <cell r="EF188">
            <v>95</v>
          </cell>
          <cell r="EG188">
            <v>25</v>
          </cell>
          <cell r="EH188">
            <v>25</v>
          </cell>
          <cell r="EI188">
            <v>25</v>
          </cell>
          <cell r="EJ188">
            <v>25</v>
          </cell>
          <cell r="EL188">
            <v>154</v>
          </cell>
          <cell r="EM188">
            <v>4.4040836108399282E-2</v>
          </cell>
          <cell r="EN188">
            <v>6.132407861613276E-2</v>
          </cell>
          <cell r="EO188">
            <v>5.4519959833560186E-2</v>
          </cell>
          <cell r="EP188">
            <v>4.4586904745371726E-2</v>
          </cell>
          <cell r="EQ188">
            <v>3.204748269416012E-2</v>
          </cell>
          <cell r="ER188">
            <v>4.9215489853743154E-2</v>
          </cell>
        </row>
        <row r="189">
          <cell r="AW189">
            <v>155</v>
          </cell>
          <cell r="AX189">
            <v>155</v>
          </cell>
          <cell r="AY189">
            <v>155</v>
          </cell>
          <cell r="AZ189">
            <v>155</v>
          </cell>
          <cell r="BA189">
            <v>155</v>
          </cell>
          <cell r="BB189">
            <v>155</v>
          </cell>
          <cell r="BC189">
            <v>155</v>
          </cell>
          <cell r="BD189">
            <v>155</v>
          </cell>
          <cell r="BE189">
            <v>155</v>
          </cell>
          <cell r="BF189">
            <v>155</v>
          </cell>
          <cell r="BG189">
            <v>155</v>
          </cell>
          <cell r="BH189">
            <v>155</v>
          </cell>
          <cell r="BI189">
            <v>155</v>
          </cell>
          <cell r="BJ189">
            <v>155</v>
          </cell>
          <cell r="BK189">
            <v>155</v>
          </cell>
          <cell r="BL189">
            <v>155</v>
          </cell>
          <cell r="BM189">
            <v>155</v>
          </cell>
          <cell r="BN189">
            <v>155</v>
          </cell>
          <cell r="BO189">
            <v>155</v>
          </cell>
          <cell r="BP189">
            <v>155</v>
          </cell>
          <cell r="BQ189">
            <v>155</v>
          </cell>
          <cell r="BR189">
            <v>155</v>
          </cell>
          <cell r="BS189">
            <v>155</v>
          </cell>
          <cell r="BT189">
            <v>155</v>
          </cell>
          <cell r="BU189">
            <v>155</v>
          </cell>
          <cell r="BV189">
            <v>155</v>
          </cell>
          <cell r="BW189">
            <v>155</v>
          </cell>
          <cell r="BX189">
            <v>155</v>
          </cell>
          <cell r="BY189">
            <v>155</v>
          </cell>
          <cell r="BZ189">
            <v>155</v>
          </cell>
          <cell r="CA189">
            <v>155</v>
          </cell>
          <cell r="CB189">
            <v>155</v>
          </cell>
          <cell r="CC189">
            <v>155</v>
          </cell>
          <cell r="CD189">
            <v>155</v>
          </cell>
          <cell r="CE189">
            <v>155</v>
          </cell>
          <cell r="CF189">
            <v>155</v>
          </cell>
          <cell r="CG189">
            <v>155</v>
          </cell>
          <cell r="CH189">
            <v>155</v>
          </cell>
          <cell r="CI189">
            <v>155</v>
          </cell>
          <cell r="CJ189">
            <v>155</v>
          </cell>
          <cell r="CK189">
            <v>155</v>
          </cell>
          <cell r="CL189">
            <v>155</v>
          </cell>
          <cell r="CM189">
            <v>155</v>
          </cell>
          <cell r="CN189">
            <v>155</v>
          </cell>
          <cell r="CO189">
            <v>155</v>
          </cell>
          <cell r="CP189">
            <v>155</v>
          </cell>
          <cell r="CQ189">
            <v>155</v>
          </cell>
          <cell r="CR189">
            <v>155</v>
          </cell>
          <cell r="CS189">
            <v>155</v>
          </cell>
          <cell r="CT189">
            <v>155</v>
          </cell>
          <cell r="CU189">
            <v>155</v>
          </cell>
          <cell r="CV189">
            <v>155</v>
          </cell>
          <cell r="CW189">
            <v>155</v>
          </cell>
          <cell r="CX189">
            <v>155</v>
          </cell>
          <cell r="CY189">
            <v>155</v>
          </cell>
          <cell r="CZ189">
            <v>155</v>
          </cell>
          <cell r="DA189">
            <v>155</v>
          </cell>
          <cell r="DB189">
            <v>155</v>
          </cell>
          <cell r="DC189">
            <v>155</v>
          </cell>
          <cell r="DD189">
            <v>155</v>
          </cell>
          <cell r="DE189">
            <v>155</v>
          </cell>
          <cell r="DF189">
            <v>155</v>
          </cell>
          <cell r="DG189">
            <v>155</v>
          </cell>
          <cell r="DH189">
            <v>155</v>
          </cell>
          <cell r="DI189">
            <v>155</v>
          </cell>
          <cell r="DJ189">
            <v>155</v>
          </cell>
          <cell r="DK189">
            <v>155</v>
          </cell>
          <cell r="DL189">
            <v>155</v>
          </cell>
          <cell r="DM189">
            <v>155</v>
          </cell>
          <cell r="DN189">
            <v>155</v>
          </cell>
          <cell r="DO189">
            <v>155</v>
          </cell>
          <cell r="DP189">
            <v>155</v>
          </cell>
          <cell r="DQ189">
            <v>155</v>
          </cell>
          <cell r="DR189">
            <v>155</v>
          </cell>
          <cell r="DS189">
            <v>155</v>
          </cell>
          <cell r="DT189">
            <v>155</v>
          </cell>
          <cell r="DU189">
            <v>155</v>
          </cell>
          <cell r="DV189">
            <v>155</v>
          </cell>
          <cell r="DW189">
            <v>155</v>
          </cell>
          <cell r="DX189">
            <v>155</v>
          </cell>
          <cell r="DY189">
            <v>155</v>
          </cell>
          <cell r="DZ189">
            <v>155</v>
          </cell>
          <cell r="EA189">
            <v>155</v>
          </cell>
          <cell r="EB189">
            <v>155</v>
          </cell>
          <cell r="EC189">
            <v>155</v>
          </cell>
          <cell r="ED189">
            <v>155</v>
          </cell>
          <cell r="EE189">
            <v>155</v>
          </cell>
          <cell r="EF189">
            <v>155</v>
          </cell>
          <cell r="EG189">
            <v>155</v>
          </cell>
          <cell r="EH189">
            <v>155</v>
          </cell>
          <cell r="EI189">
            <v>155</v>
          </cell>
          <cell r="EJ189">
            <v>155</v>
          </cell>
          <cell r="EL189">
            <v>155</v>
          </cell>
          <cell r="EM189">
            <v>155</v>
          </cell>
          <cell r="EN189">
            <v>155</v>
          </cell>
          <cell r="EO189">
            <v>155</v>
          </cell>
          <cell r="EP189">
            <v>155</v>
          </cell>
          <cell r="EQ189">
            <v>155</v>
          </cell>
          <cell r="ER189">
            <v>155</v>
          </cell>
        </row>
        <row r="190">
          <cell r="AW190">
            <v>156</v>
          </cell>
          <cell r="AX190">
            <v>156</v>
          </cell>
          <cell r="AY190">
            <v>156</v>
          </cell>
          <cell r="AZ190">
            <v>156</v>
          </cell>
          <cell r="BA190">
            <v>156</v>
          </cell>
          <cell r="BB190">
            <v>156</v>
          </cell>
          <cell r="BC190">
            <v>156</v>
          </cell>
          <cell r="BD190">
            <v>156</v>
          </cell>
          <cell r="BE190">
            <v>156</v>
          </cell>
          <cell r="BF190">
            <v>156</v>
          </cell>
          <cell r="BG190">
            <v>156</v>
          </cell>
          <cell r="BH190">
            <v>156</v>
          </cell>
          <cell r="BI190">
            <v>156</v>
          </cell>
          <cell r="BJ190">
            <v>156</v>
          </cell>
          <cell r="BK190">
            <v>156</v>
          </cell>
          <cell r="BL190">
            <v>156</v>
          </cell>
          <cell r="BM190">
            <v>156</v>
          </cell>
          <cell r="BN190">
            <v>156</v>
          </cell>
          <cell r="BO190">
            <v>156</v>
          </cell>
          <cell r="BP190">
            <v>156</v>
          </cell>
          <cell r="BQ190">
            <v>156</v>
          </cell>
          <cell r="BR190">
            <v>156</v>
          </cell>
          <cell r="BS190">
            <v>156</v>
          </cell>
          <cell r="BT190">
            <v>156</v>
          </cell>
          <cell r="BU190">
            <v>156</v>
          </cell>
          <cell r="BV190">
            <v>156</v>
          </cell>
          <cell r="BW190">
            <v>156</v>
          </cell>
          <cell r="BX190">
            <v>156</v>
          </cell>
          <cell r="BY190">
            <v>156</v>
          </cell>
          <cell r="BZ190">
            <v>156</v>
          </cell>
          <cell r="CA190">
            <v>156</v>
          </cell>
          <cell r="CB190">
            <v>156</v>
          </cell>
          <cell r="CC190">
            <v>156</v>
          </cell>
          <cell r="CD190">
            <v>156</v>
          </cell>
          <cell r="CE190">
            <v>156</v>
          </cell>
          <cell r="CF190">
            <v>156</v>
          </cell>
          <cell r="CG190">
            <v>156</v>
          </cell>
          <cell r="CH190">
            <v>156</v>
          </cell>
          <cell r="CI190">
            <v>156</v>
          </cell>
          <cell r="CJ190">
            <v>156</v>
          </cell>
          <cell r="CK190">
            <v>156</v>
          </cell>
          <cell r="CL190">
            <v>156</v>
          </cell>
          <cell r="CM190">
            <v>156</v>
          </cell>
          <cell r="CN190">
            <v>156</v>
          </cell>
          <cell r="CO190">
            <v>156</v>
          </cell>
          <cell r="CP190">
            <v>156</v>
          </cell>
          <cell r="CQ190">
            <v>156</v>
          </cell>
          <cell r="CR190">
            <v>156</v>
          </cell>
          <cell r="CS190">
            <v>156</v>
          </cell>
          <cell r="CT190">
            <v>156</v>
          </cell>
          <cell r="CU190">
            <v>156</v>
          </cell>
          <cell r="CV190">
            <v>156</v>
          </cell>
          <cell r="CW190">
            <v>156</v>
          </cell>
          <cell r="CX190">
            <v>156</v>
          </cell>
          <cell r="CY190">
            <v>156</v>
          </cell>
          <cell r="CZ190">
            <v>156</v>
          </cell>
          <cell r="DA190">
            <v>156</v>
          </cell>
          <cell r="DB190">
            <v>156</v>
          </cell>
          <cell r="DC190">
            <v>156</v>
          </cell>
          <cell r="DD190">
            <v>156</v>
          </cell>
          <cell r="DE190">
            <v>156</v>
          </cell>
          <cell r="DF190">
            <v>156</v>
          </cell>
          <cell r="DG190">
            <v>156</v>
          </cell>
          <cell r="DH190">
            <v>156</v>
          </cell>
          <cell r="DI190">
            <v>156</v>
          </cell>
          <cell r="DJ190">
            <v>156</v>
          </cell>
          <cell r="DK190">
            <v>156</v>
          </cell>
          <cell r="DL190">
            <v>156</v>
          </cell>
          <cell r="DM190">
            <v>156</v>
          </cell>
          <cell r="DN190">
            <v>156</v>
          </cell>
          <cell r="DO190">
            <v>156</v>
          </cell>
          <cell r="DP190">
            <v>156</v>
          </cell>
          <cell r="DQ190">
            <v>156</v>
          </cell>
          <cell r="DR190">
            <v>156</v>
          </cell>
          <cell r="DS190">
            <v>156</v>
          </cell>
          <cell r="DT190">
            <v>156</v>
          </cell>
          <cell r="DU190">
            <v>156</v>
          </cell>
          <cell r="DV190">
            <v>156</v>
          </cell>
          <cell r="DW190">
            <v>156</v>
          </cell>
          <cell r="DX190">
            <v>156</v>
          </cell>
          <cell r="DY190">
            <v>156</v>
          </cell>
          <cell r="DZ190">
            <v>156</v>
          </cell>
          <cell r="EA190">
            <v>156</v>
          </cell>
          <cell r="EB190">
            <v>156</v>
          </cell>
          <cell r="EC190">
            <v>156</v>
          </cell>
          <cell r="ED190">
            <v>156</v>
          </cell>
          <cell r="EE190">
            <v>156</v>
          </cell>
          <cell r="EF190">
            <v>156</v>
          </cell>
          <cell r="EG190">
            <v>156</v>
          </cell>
          <cell r="EH190">
            <v>156</v>
          </cell>
          <cell r="EI190">
            <v>156</v>
          </cell>
          <cell r="EJ190">
            <v>156</v>
          </cell>
          <cell r="EL190">
            <v>156</v>
          </cell>
          <cell r="EM190">
            <v>156</v>
          </cell>
          <cell r="EN190">
            <v>156</v>
          </cell>
          <cell r="EO190">
            <v>156</v>
          </cell>
          <cell r="EP190">
            <v>156</v>
          </cell>
          <cell r="EQ190">
            <v>156</v>
          </cell>
          <cell r="ER190">
            <v>156</v>
          </cell>
        </row>
        <row r="191">
          <cell r="AW191">
            <v>157</v>
          </cell>
          <cell r="AX191">
            <v>25</v>
          </cell>
          <cell r="AY191">
            <v>50</v>
          </cell>
          <cell r="AZ191">
            <v>0</v>
          </cell>
          <cell r="BA191">
            <v>75</v>
          </cell>
          <cell r="BB191">
            <v>100</v>
          </cell>
          <cell r="BC191">
            <v>50</v>
          </cell>
          <cell r="BD191">
            <v>66.600000000000009</v>
          </cell>
          <cell r="BE191">
            <v>0</v>
          </cell>
          <cell r="BF191">
            <v>83.3</v>
          </cell>
          <cell r="BG191">
            <v>33.300000000000004</v>
          </cell>
          <cell r="BH191">
            <v>16.600000000000001</v>
          </cell>
          <cell r="BI191">
            <v>100</v>
          </cell>
          <cell r="BJ191">
            <v>85.7</v>
          </cell>
          <cell r="BK191">
            <v>28.499999999999996</v>
          </cell>
          <cell r="BL191">
            <v>71.399999999999991</v>
          </cell>
          <cell r="BM191">
            <v>14.2</v>
          </cell>
          <cell r="BN191">
            <v>57.099999999999994</v>
          </cell>
          <cell r="BO191">
            <v>42.8</v>
          </cell>
          <cell r="BP191">
            <v>42.79998779296875</v>
          </cell>
          <cell r="BQ191">
            <v>100</v>
          </cell>
          <cell r="BR191">
            <v>0</v>
          </cell>
          <cell r="BS191">
            <v>0</v>
          </cell>
          <cell r="BT191">
            <v>12.5</v>
          </cell>
          <cell r="BU191">
            <v>100</v>
          </cell>
          <cell r="BV191">
            <v>50</v>
          </cell>
          <cell r="BW191">
            <v>75</v>
          </cell>
          <cell r="BX191">
            <v>37.5</v>
          </cell>
          <cell r="BY191">
            <v>25</v>
          </cell>
          <cell r="BZ191">
            <v>0</v>
          </cell>
          <cell r="CA191">
            <v>62.5</v>
          </cell>
          <cell r="CB191">
            <v>87.5</v>
          </cell>
          <cell r="CC191">
            <v>33.300000000000004</v>
          </cell>
          <cell r="CD191">
            <v>33.29998779296875</v>
          </cell>
          <cell r="CE191">
            <v>33.29998779296875</v>
          </cell>
          <cell r="CF191">
            <v>100</v>
          </cell>
          <cell r="CG191">
            <v>0</v>
          </cell>
          <cell r="CH191">
            <v>0</v>
          </cell>
          <cell r="CI191">
            <v>0</v>
          </cell>
          <cell r="CJ191">
            <v>0</v>
          </cell>
          <cell r="CK191">
            <v>66.600000000000009</v>
          </cell>
          <cell r="CL191">
            <v>66.5999755859375</v>
          </cell>
          <cell r="CM191">
            <v>66.5999755859375</v>
          </cell>
          <cell r="CN191">
            <v>66.5999755859375</v>
          </cell>
          <cell r="CO191">
            <v>66.5999755859375</v>
          </cell>
          <cell r="CP191">
            <v>66.5999755859375</v>
          </cell>
          <cell r="CQ191">
            <v>157</v>
          </cell>
          <cell r="CR191">
            <v>59.3</v>
          </cell>
          <cell r="CS191">
            <v>62.5</v>
          </cell>
          <cell r="CT191">
            <v>56.2</v>
          </cell>
          <cell r="CU191">
            <v>65.600000000000009</v>
          </cell>
          <cell r="CV191">
            <v>68.7</v>
          </cell>
          <cell r="CW191">
            <v>34.300000000000004</v>
          </cell>
          <cell r="CX191">
            <v>43.7</v>
          </cell>
          <cell r="CY191">
            <v>9.3000000000000007</v>
          </cell>
          <cell r="CZ191">
            <v>46.800000000000004</v>
          </cell>
          <cell r="DA191">
            <v>31.2</v>
          </cell>
          <cell r="DB191">
            <v>21.8</v>
          </cell>
          <cell r="DC191">
            <v>93.7</v>
          </cell>
          <cell r="DD191">
            <v>81.2</v>
          </cell>
          <cell r="DE191">
            <v>15.6</v>
          </cell>
          <cell r="DF191">
            <v>75</v>
          </cell>
          <cell r="DG191">
            <v>3.1</v>
          </cell>
          <cell r="DH191">
            <v>53.1</v>
          </cell>
          <cell r="DI191">
            <v>18.7</v>
          </cell>
          <cell r="DJ191">
            <v>18.699996948242188</v>
          </cell>
          <cell r="DK191">
            <v>96.8</v>
          </cell>
          <cell r="DL191">
            <v>0</v>
          </cell>
          <cell r="DM191">
            <v>0</v>
          </cell>
          <cell r="DN191">
            <v>40.6</v>
          </cell>
          <cell r="DO191">
            <v>100</v>
          </cell>
          <cell r="DP191">
            <v>78.100000000000009</v>
          </cell>
          <cell r="DQ191">
            <v>87.5</v>
          </cell>
          <cell r="DR191">
            <v>71.8</v>
          </cell>
          <cell r="DS191">
            <v>50</v>
          </cell>
          <cell r="DT191">
            <v>28.1</v>
          </cell>
          <cell r="DU191">
            <v>84.3</v>
          </cell>
          <cell r="DV191">
            <v>90.600000000000009</v>
          </cell>
          <cell r="DW191">
            <v>12.5</v>
          </cell>
          <cell r="DX191">
            <v>12.5</v>
          </cell>
          <cell r="DY191">
            <v>12.5</v>
          </cell>
          <cell r="DZ191">
            <v>37.5</v>
          </cell>
          <cell r="EA191">
            <v>6.2</v>
          </cell>
          <cell r="EB191">
            <v>6.1999969482421875</v>
          </cell>
          <cell r="EC191">
            <v>6.1999969482421875</v>
          </cell>
          <cell r="ED191">
            <v>6.1999969482421875</v>
          </cell>
          <cell r="EE191">
            <v>25</v>
          </cell>
          <cell r="EF191">
            <v>25</v>
          </cell>
          <cell r="EG191">
            <v>25</v>
          </cell>
          <cell r="EH191">
            <v>25</v>
          </cell>
          <cell r="EI191">
            <v>25</v>
          </cell>
          <cell r="EJ191">
            <v>25</v>
          </cell>
          <cell r="EL191">
            <v>157</v>
          </cell>
          <cell r="EM191">
            <v>0.24700418380780437</v>
          </cell>
          <cell r="EN191">
            <v>0.23655025128713378</v>
          </cell>
          <cell r="EO191">
            <v>0.24715237472052082</v>
          </cell>
          <cell r="EP191">
            <v>0.42620102253221293</v>
          </cell>
          <cell r="EQ191">
            <v>0.10168649052560534</v>
          </cell>
          <cell r="ER191">
            <v>0.27608020729410493</v>
          </cell>
        </row>
        <row r="192">
          <cell r="AW192">
            <v>158</v>
          </cell>
          <cell r="AX192">
            <v>0</v>
          </cell>
          <cell r="AY192">
            <v>25</v>
          </cell>
          <cell r="AZ192">
            <v>50</v>
          </cell>
          <cell r="BA192">
            <v>100</v>
          </cell>
          <cell r="BB192">
            <v>75</v>
          </cell>
          <cell r="BC192">
            <v>75</v>
          </cell>
          <cell r="BD192">
            <v>50</v>
          </cell>
          <cell r="BE192">
            <v>50</v>
          </cell>
          <cell r="BF192">
            <v>100</v>
          </cell>
          <cell r="BG192">
            <v>100</v>
          </cell>
          <cell r="BH192">
            <v>0</v>
          </cell>
          <cell r="BI192">
            <v>0</v>
          </cell>
          <cell r="BJ192">
            <v>100</v>
          </cell>
          <cell r="BK192">
            <v>100</v>
          </cell>
          <cell r="BL192">
            <v>0</v>
          </cell>
          <cell r="BM192">
            <v>0</v>
          </cell>
          <cell r="BN192">
            <v>0</v>
          </cell>
          <cell r="BO192">
            <v>0</v>
          </cell>
          <cell r="BP192">
            <v>0</v>
          </cell>
          <cell r="BQ192">
            <v>0</v>
          </cell>
          <cell r="BR192">
            <v>0</v>
          </cell>
          <cell r="BS192">
            <v>0</v>
          </cell>
          <cell r="BT192">
            <v>42.8</v>
          </cell>
          <cell r="BU192">
            <v>0</v>
          </cell>
          <cell r="BV192">
            <v>57.099999999999994</v>
          </cell>
          <cell r="BW192">
            <v>85.7</v>
          </cell>
          <cell r="BX192">
            <v>28.499999999999996</v>
          </cell>
          <cell r="BY192">
            <v>14.2</v>
          </cell>
          <cell r="BZ192">
            <v>14.199996948242187</v>
          </cell>
          <cell r="CA192">
            <v>71.399999999999991</v>
          </cell>
          <cell r="CB192">
            <v>100</v>
          </cell>
          <cell r="CC192">
            <v>100</v>
          </cell>
          <cell r="CD192">
            <v>100</v>
          </cell>
          <cell r="CE192">
            <v>100</v>
          </cell>
          <cell r="CF192">
            <v>100</v>
          </cell>
          <cell r="CG192">
            <v>100</v>
          </cell>
          <cell r="CH192">
            <v>100</v>
          </cell>
          <cell r="CI192">
            <v>100</v>
          </cell>
          <cell r="CJ192">
            <v>100</v>
          </cell>
          <cell r="CK192">
            <v>100</v>
          </cell>
          <cell r="CL192">
            <v>100</v>
          </cell>
          <cell r="CM192">
            <v>100</v>
          </cell>
          <cell r="CN192">
            <v>100</v>
          </cell>
          <cell r="CO192">
            <v>100</v>
          </cell>
          <cell r="CP192">
            <v>100</v>
          </cell>
          <cell r="CQ192">
            <v>158</v>
          </cell>
          <cell r="CR192">
            <v>22.2</v>
          </cell>
          <cell r="CS192">
            <v>27.700000000000003</v>
          </cell>
          <cell r="CT192">
            <v>38.800000000000004</v>
          </cell>
          <cell r="CU192">
            <v>61.1</v>
          </cell>
          <cell r="CV192">
            <v>55.500000000000007</v>
          </cell>
          <cell r="CW192">
            <v>55.5</v>
          </cell>
          <cell r="CX192">
            <v>11.1</v>
          </cell>
          <cell r="CY192">
            <v>11.099998474121094</v>
          </cell>
          <cell r="CZ192">
            <v>83.3</v>
          </cell>
          <cell r="DA192">
            <v>83.29998779296875</v>
          </cell>
          <cell r="DB192">
            <v>0</v>
          </cell>
          <cell r="DC192">
            <v>0</v>
          </cell>
          <cell r="DD192">
            <v>72.2</v>
          </cell>
          <cell r="DE192">
            <v>72.199951171875</v>
          </cell>
          <cell r="DF192">
            <v>66.600000000000009</v>
          </cell>
          <cell r="DG192">
            <v>66.5999755859375</v>
          </cell>
          <cell r="DH192">
            <v>66.5999755859375</v>
          </cell>
          <cell r="DI192">
            <v>66.5999755859375</v>
          </cell>
          <cell r="DJ192">
            <v>66.5999755859375</v>
          </cell>
          <cell r="DK192">
            <v>66.5999755859375</v>
          </cell>
          <cell r="DL192">
            <v>66.5999755859375</v>
          </cell>
          <cell r="DM192">
            <v>66.5999755859375</v>
          </cell>
          <cell r="DN192">
            <v>50</v>
          </cell>
          <cell r="DO192">
            <v>5.5</v>
          </cell>
          <cell r="DP192">
            <v>77.7</v>
          </cell>
          <cell r="DQ192">
            <v>94.399999999999991</v>
          </cell>
          <cell r="DR192">
            <v>44.4</v>
          </cell>
          <cell r="DS192">
            <v>16.600000000000001</v>
          </cell>
          <cell r="DT192">
            <v>16.599990844726562</v>
          </cell>
          <cell r="DU192">
            <v>88.8</v>
          </cell>
          <cell r="DV192">
            <v>100</v>
          </cell>
          <cell r="DW192">
            <v>100</v>
          </cell>
          <cell r="DX192">
            <v>100</v>
          </cell>
          <cell r="DY192">
            <v>100</v>
          </cell>
          <cell r="DZ192">
            <v>33.300000000000004</v>
          </cell>
          <cell r="EA192">
            <v>33.29998779296875</v>
          </cell>
          <cell r="EB192">
            <v>33.29998779296875</v>
          </cell>
          <cell r="EC192">
            <v>33.29998779296875</v>
          </cell>
          <cell r="ED192">
            <v>33.29998779296875</v>
          </cell>
          <cell r="EE192">
            <v>33.29998779296875</v>
          </cell>
          <cell r="EF192">
            <v>33.29998779296875</v>
          </cell>
          <cell r="EG192">
            <v>33.29998779296875</v>
          </cell>
          <cell r="EH192">
            <v>33.29998779296875</v>
          </cell>
          <cell r="EI192">
            <v>33.29998779296875</v>
          </cell>
          <cell r="EJ192">
            <v>33.29998779296875</v>
          </cell>
          <cell r="EL192">
            <v>158</v>
          </cell>
          <cell r="EM192">
            <v>0.26135154995841309</v>
          </cell>
          <cell r="EN192">
            <v>0.21888213880971466</v>
          </cell>
          <cell r="EO192">
            <v>0.32604882355384002</v>
          </cell>
          <cell r="EP192">
            <v>0.36904952631783433</v>
          </cell>
          <cell r="EQ192">
            <v>0.25103099575569465</v>
          </cell>
          <cell r="ER192">
            <v>0.30625942208564527</v>
          </cell>
        </row>
        <row r="193">
          <cell r="AW193">
            <v>159</v>
          </cell>
          <cell r="AX193">
            <v>75</v>
          </cell>
          <cell r="AY193">
            <v>50</v>
          </cell>
          <cell r="AZ193">
            <v>25</v>
          </cell>
          <cell r="BA193">
            <v>100</v>
          </cell>
          <cell r="BB193">
            <v>0</v>
          </cell>
          <cell r="BC193">
            <v>20</v>
          </cell>
          <cell r="BD193">
            <v>80</v>
          </cell>
          <cell r="BE193">
            <v>0</v>
          </cell>
          <cell r="BF193">
            <v>40</v>
          </cell>
          <cell r="BG193">
            <v>60</v>
          </cell>
          <cell r="BH193">
            <v>60</v>
          </cell>
          <cell r="BI193">
            <v>100</v>
          </cell>
          <cell r="BJ193">
            <v>100</v>
          </cell>
          <cell r="BK193">
            <v>100</v>
          </cell>
          <cell r="BL193">
            <v>25</v>
          </cell>
          <cell r="BM193">
            <v>0</v>
          </cell>
          <cell r="BN193">
            <v>75</v>
          </cell>
          <cell r="BO193">
            <v>50</v>
          </cell>
          <cell r="BP193">
            <v>50</v>
          </cell>
          <cell r="BQ193">
            <v>50</v>
          </cell>
          <cell r="BR193">
            <v>50</v>
          </cell>
          <cell r="BS193">
            <v>50</v>
          </cell>
          <cell r="BT193">
            <v>16.600000000000001</v>
          </cell>
          <cell r="BU193">
            <v>100</v>
          </cell>
          <cell r="BV193">
            <v>33.300000000000004</v>
          </cell>
          <cell r="BW193">
            <v>66.600000000000009</v>
          </cell>
          <cell r="BX193">
            <v>0</v>
          </cell>
          <cell r="BY193">
            <v>0</v>
          </cell>
          <cell r="BZ193">
            <v>0</v>
          </cell>
          <cell r="CA193">
            <v>50</v>
          </cell>
          <cell r="CB193">
            <v>83.3</v>
          </cell>
          <cell r="CC193">
            <v>50</v>
          </cell>
          <cell r="CD193">
            <v>50</v>
          </cell>
          <cell r="CE193">
            <v>50</v>
          </cell>
          <cell r="CF193">
            <v>50</v>
          </cell>
          <cell r="CG193">
            <v>0</v>
          </cell>
          <cell r="CH193">
            <v>0</v>
          </cell>
          <cell r="CI193">
            <v>0</v>
          </cell>
          <cell r="CJ193">
            <v>0</v>
          </cell>
          <cell r="CK193">
            <v>100</v>
          </cell>
          <cell r="CL193">
            <v>100</v>
          </cell>
          <cell r="CM193">
            <v>100</v>
          </cell>
          <cell r="CN193">
            <v>100</v>
          </cell>
          <cell r="CO193">
            <v>100</v>
          </cell>
          <cell r="CP193">
            <v>100</v>
          </cell>
          <cell r="CQ193">
            <v>159</v>
          </cell>
          <cell r="CR193">
            <v>60</v>
          </cell>
          <cell r="CS193">
            <v>52</v>
          </cell>
          <cell r="CT193">
            <v>36</v>
          </cell>
          <cell r="CU193">
            <v>64</v>
          </cell>
          <cell r="CV193">
            <v>28.000000000000004</v>
          </cell>
          <cell r="CW193">
            <v>40</v>
          </cell>
          <cell r="CX193">
            <v>76</v>
          </cell>
          <cell r="CY193">
            <v>12</v>
          </cell>
          <cell r="CZ193">
            <v>44</v>
          </cell>
          <cell r="DA193">
            <v>48</v>
          </cell>
          <cell r="DB193">
            <v>48</v>
          </cell>
          <cell r="DC193">
            <v>92</v>
          </cell>
          <cell r="DD193">
            <v>88</v>
          </cell>
          <cell r="DE193">
            <v>88</v>
          </cell>
          <cell r="DF193">
            <v>16</v>
          </cell>
          <cell r="DG193">
            <v>0</v>
          </cell>
          <cell r="DH193">
            <v>56.000000000000007</v>
          </cell>
          <cell r="DI193">
            <v>32</v>
          </cell>
          <cell r="DJ193">
            <v>32</v>
          </cell>
          <cell r="DK193">
            <v>32</v>
          </cell>
          <cell r="DL193">
            <v>32</v>
          </cell>
          <cell r="DM193">
            <v>32</v>
          </cell>
          <cell r="DN193">
            <v>68</v>
          </cell>
          <cell r="DO193">
            <v>100</v>
          </cell>
          <cell r="DP193">
            <v>72</v>
          </cell>
          <cell r="DQ193">
            <v>84</v>
          </cell>
          <cell r="DR193">
            <v>24</v>
          </cell>
          <cell r="DS193">
            <v>24</v>
          </cell>
          <cell r="DT193">
            <v>24</v>
          </cell>
          <cell r="DU193">
            <v>80</v>
          </cell>
          <cell r="DV193">
            <v>96</v>
          </cell>
          <cell r="DW193">
            <v>8</v>
          </cell>
          <cell r="DX193">
            <v>8</v>
          </cell>
          <cell r="DY193">
            <v>8</v>
          </cell>
          <cell r="DZ193">
            <v>8</v>
          </cell>
          <cell r="EA193">
            <v>4</v>
          </cell>
          <cell r="EB193">
            <v>4</v>
          </cell>
          <cell r="EC193">
            <v>4</v>
          </cell>
          <cell r="ED193">
            <v>4</v>
          </cell>
          <cell r="EE193">
            <v>20</v>
          </cell>
          <cell r="EF193">
            <v>20</v>
          </cell>
          <cell r="EG193">
            <v>20</v>
          </cell>
          <cell r="EH193">
            <v>20</v>
          </cell>
          <cell r="EI193">
            <v>20</v>
          </cell>
          <cell r="EJ193">
            <v>20</v>
          </cell>
          <cell r="EL193">
            <v>159</v>
          </cell>
          <cell r="EM193">
            <v>0.21526319823412582</v>
          </cell>
          <cell r="EN193">
            <v>0.27520262426939385</v>
          </cell>
          <cell r="EO193">
            <v>0.21680414176823612</v>
          </cell>
          <cell r="EP193">
            <v>0.48759093571698059</v>
          </cell>
          <cell r="EQ193">
            <v>7.0586755314448135E-2</v>
          </cell>
          <cell r="ER193">
            <v>0.28601727929193765</v>
          </cell>
        </row>
        <row r="194">
          <cell r="AW194">
            <v>160</v>
          </cell>
          <cell r="AX194">
            <v>75</v>
          </cell>
          <cell r="AY194">
            <v>100</v>
          </cell>
          <cell r="AZ194">
            <v>25</v>
          </cell>
          <cell r="BA194">
            <v>50</v>
          </cell>
          <cell r="BB194">
            <v>0</v>
          </cell>
          <cell r="BC194">
            <v>33.300000000000004</v>
          </cell>
          <cell r="BD194">
            <v>66.600000000000009</v>
          </cell>
          <cell r="BE194">
            <v>66.5999755859375</v>
          </cell>
          <cell r="BF194">
            <v>100</v>
          </cell>
          <cell r="BG194">
            <v>0</v>
          </cell>
          <cell r="BH194">
            <v>0</v>
          </cell>
          <cell r="BI194">
            <v>0</v>
          </cell>
          <cell r="BJ194">
            <v>100</v>
          </cell>
          <cell r="BK194">
            <v>100</v>
          </cell>
          <cell r="BL194">
            <v>100</v>
          </cell>
          <cell r="BM194">
            <v>100</v>
          </cell>
          <cell r="BN194">
            <v>100</v>
          </cell>
          <cell r="BO194">
            <v>100</v>
          </cell>
          <cell r="BP194">
            <v>100</v>
          </cell>
          <cell r="BQ194">
            <v>100</v>
          </cell>
          <cell r="BR194">
            <v>100</v>
          </cell>
          <cell r="BS194">
            <v>100</v>
          </cell>
          <cell r="BT194">
            <v>0</v>
          </cell>
          <cell r="BU194">
            <v>100</v>
          </cell>
          <cell r="BV194">
            <v>50</v>
          </cell>
          <cell r="BW194">
            <v>50</v>
          </cell>
          <cell r="BX194">
            <v>50</v>
          </cell>
          <cell r="BY194">
            <v>50</v>
          </cell>
          <cell r="BZ194">
            <v>50</v>
          </cell>
          <cell r="CA194">
            <v>50</v>
          </cell>
          <cell r="CB194">
            <v>50</v>
          </cell>
          <cell r="CC194">
            <v>50</v>
          </cell>
          <cell r="CD194">
            <v>50</v>
          </cell>
          <cell r="CE194">
            <v>50</v>
          </cell>
          <cell r="CF194">
            <v>0</v>
          </cell>
          <cell r="CG194">
            <v>0</v>
          </cell>
          <cell r="CH194">
            <v>0</v>
          </cell>
          <cell r="CI194">
            <v>0</v>
          </cell>
          <cell r="CJ194">
            <v>0</v>
          </cell>
          <cell r="CK194">
            <v>100</v>
          </cell>
          <cell r="CL194">
            <v>100</v>
          </cell>
          <cell r="CM194">
            <v>100</v>
          </cell>
          <cell r="CN194">
            <v>100</v>
          </cell>
          <cell r="CO194">
            <v>100</v>
          </cell>
          <cell r="CP194">
            <v>100</v>
          </cell>
          <cell r="CQ194">
            <v>160</v>
          </cell>
          <cell r="CR194">
            <v>64.2</v>
          </cell>
          <cell r="CS194">
            <v>71.399999999999991</v>
          </cell>
          <cell r="CT194">
            <v>42.8</v>
          </cell>
          <cell r="CU194">
            <v>50</v>
          </cell>
          <cell r="CV194">
            <v>7.1</v>
          </cell>
          <cell r="CW194">
            <v>35.699999999999996</v>
          </cell>
          <cell r="CX194">
            <v>57.099999999999994</v>
          </cell>
          <cell r="CY194">
            <v>57.0999755859375</v>
          </cell>
          <cell r="CZ194">
            <v>92.800000000000011</v>
          </cell>
          <cell r="DA194">
            <v>21.4</v>
          </cell>
          <cell r="DB194">
            <v>21.399993896484375</v>
          </cell>
          <cell r="DC194">
            <v>21.399993896484375</v>
          </cell>
          <cell r="DD194">
            <v>78.5</v>
          </cell>
          <cell r="DE194">
            <v>78.5</v>
          </cell>
          <cell r="DF194">
            <v>78.5</v>
          </cell>
          <cell r="DG194">
            <v>78.5</v>
          </cell>
          <cell r="DH194">
            <v>78.5</v>
          </cell>
          <cell r="DI194">
            <v>78.5</v>
          </cell>
          <cell r="DJ194">
            <v>78.5</v>
          </cell>
          <cell r="DK194">
            <v>78.5</v>
          </cell>
          <cell r="DL194">
            <v>78.5</v>
          </cell>
          <cell r="DM194">
            <v>78.5</v>
          </cell>
          <cell r="DN194">
            <v>0</v>
          </cell>
          <cell r="DO194">
            <v>100</v>
          </cell>
          <cell r="DP194">
            <v>28.499999999999996</v>
          </cell>
          <cell r="DQ194">
            <v>28.499984741210938</v>
          </cell>
          <cell r="DR194">
            <v>28.499984741210938</v>
          </cell>
          <cell r="DS194">
            <v>28.499984741210938</v>
          </cell>
          <cell r="DT194">
            <v>28.499984741210938</v>
          </cell>
          <cell r="DU194">
            <v>28.499984741210938</v>
          </cell>
          <cell r="DV194">
            <v>28.499984741210938</v>
          </cell>
          <cell r="DW194">
            <v>28.499984741210938</v>
          </cell>
          <cell r="DX194">
            <v>28.499984741210938</v>
          </cell>
          <cell r="DY194">
            <v>28.499984741210938</v>
          </cell>
          <cell r="DZ194">
            <v>14.2</v>
          </cell>
          <cell r="EA194">
            <v>14.199996948242187</v>
          </cell>
          <cell r="EB194">
            <v>14.199996948242187</v>
          </cell>
          <cell r="EC194">
            <v>14.199996948242187</v>
          </cell>
          <cell r="ED194">
            <v>14.199996948242187</v>
          </cell>
          <cell r="EE194">
            <v>85.7</v>
          </cell>
          <cell r="EF194">
            <v>85.699951171875</v>
          </cell>
          <cell r="EG194">
            <v>85.699951171875</v>
          </cell>
          <cell r="EH194">
            <v>85.699951171875</v>
          </cell>
          <cell r="EI194">
            <v>85.699951171875</v>
          </cell>
          <cell r="EJ194">
            <v>85.699951171875</v>
          </cell>
          <cell r="EL194">
            <v>160</v>
          </cell>
          <cell r="EM194">
            <v>0.21259740051083456</v>
          </cell>
          <cell r="EN194">
            <v>0.24371798213513934</v>
          </cell>
          <cell r="EO194">
            <v>0.29841928291534592</v>
          </cell>
          <cell r="EP194">
            <v>1.3593620854191497</v>
          </cell>
          <cell r="EQ194">
            <v>0.23028159139033694</v>
          </cell>
          <cell r="ER194">
            <v>0.45832851020321319</v>
          </cell>
        </row>
        <row r="195">
          <cell r="AW195">
            <v>161</v>
          </cell>
          <cell r="AX195">
            <v>0</v>
          </cell>
          <cell r="AY195">
            <v>25</v>
          </cell>
          <cell r="AZ195">
            <v>75</v>
          </cell>
          <cell r="BA195">
            <v>50</v>
          </cell>
          <cell r="BB195">
            <v>100</v>
          </cell>
          <cell r="BC195">
            <v>60</v>
          </cell>
          <cell r="BD195">
            <v>40</v>
          </cell>
          <cell r="BE195">
            <v>0</v>
          </cell>
          <cell r="BF195">
            <v>80</v>
          </cell>
          <cell r="BG195">
            <v>20</v>
          </cell>
          <cell r="BH195">
            <v>100</v>
          </cell>
          <cell r="BI195">
            <v>100</v>
          </cell>
          <cell r="BJ195">
            <v>100</v>
          </cell>
          <cell r="BK195">
            <v>100</v>
          </cell>
          <cell r="BL195">
            <v>100</v>
          </cell>
          <cell r="BM195">
            <v>100</v>
          </cell>
          <cell r="BN195">
            <v>100</v>
          </cell>
          <cell r="BO195">
            <v>0</v>
          </cell>
          <cell r="BP195">
            <v>0</v>
          </cell>
          <cell r="BQ195">
            <v>0</v>
          </cell>
          <cell r="BR195">
            <v>0</v>
          </cell>
          <cell r="BS195">
            <v>0</v>
          </cell>
          <cell r="BT195">
            <v>33.300000000000004</v>
          </cell>
          <cell r="BU195">
            <v>100</v>
          </cell>
          <cell r="BV195">
            <v>0</v>
          </cell>
          <cell r="BW195">
            <v>0</v>
          </cell>
          <cell r="BX195">
            <v>0</v>
          </cell>
          <cell r="BY195">
            <v>0</v>
          </cell>
          <cell r="BZ195">
            <v>66.600000000000009</v>
          </cell>
          <cell r="CA195">
            <v>66.5999755859375</v>
          </cell>
          <cell r="CB195">
            <v>66.5999755859375</v>
          </cell>
          <cell r="CC195">
            <v>66.5999755859375</v>
          </cell>
          <cell r="CD195">
            <v>66.5999755859375</v>
          </cell>
          <cell r="CE195">
            <v>66.5999755859375</v>
          </cell>
          <cell r="CF195">
            <v>0</v>
          </cell>
          <cell r="CG195">
            <v>0</v>
          </cell>
          <cell r="CH195">
            <v>0</v>
          </cell>
          <cell r="CI195">
            <v>0</v>
          </cell>
          <cell r="CJ195">
            <v>0</v>
          </cell>
          <cell r="CK195">
            <v>100</v>
          </cell>
          <cell r="CL195">
            <v>100</v>
          </cell>
          <cell r="CM195">
            <v>100</v>
          </cell>
          <cell r="CN195">
            <v>100</v>
          </cell>
          <cell r="CO195">
            <v>100</v>
          </cell>
          <cell r="CP195">
            <v>100</v>
          </cell>
          <cell r="CQ195">
            <v>161</v>
          </cell>
          <cell r="CR195">
            <v>16.600000000000001</v>
          </cell>
          <cell r="CS195">
            <v>38.800000000000004</v>
          </cell>
          <cell r="CT195">
            <v>77.7</v>
          </cell>
          <cell r="CU195">
            <v>50</v>
          </cell>
          <cell r="CV195">
            <v>88.8</v>
          </cell>
          <cell r="CW195">
            <v>61.1</v>
          </cell>
          <cell r="CX195">
            <v>55.500000000000007</v>
          </cell>
          <cell r="CY195">
            <v>5.5</v>
          </cell>
          <cell r="CZ195">
            <v>66.600000000000009</v>
          </cell>
          <cell r="DA195">
            <v>27.700000000000003</v>
          </cell>
          <cell r="DB195">
            <v>94.399999999999991</v>
          </cell>
          <cell r="DC195">
            <v>94.39996337890625</v>
          </cell>
          <cell r="DD195">
            <v>72.2</v>
          </cell>
          <cell r="DE195">
            <v>72.199951171875</v>
          </cell>
          <cell r="DF195">
            <v>72.199951171875</v>
          </cell>
          <cell r="DG195">
            <v>72.199951171875</v>
          </cell>
          <cell r="DH195">
            <v>72.199951171875</v>
          </cell>
          <cell r="DI195">
            <v>11.1</v>
          </cell>
          <cell r="DJ195">
            <v>11.099998474121094</v>
          </cell>
          <cell r="DK195">
            <v>11.099998474121094</v>
          </cell>
          <cell r="DL195">
            <v>11.099998474121094</v>
          </cell>
          <cell r="DM195">
            <v>11.099998474121094</v>
          </cell>
          <cell r="DN195">
            <v>44.4</v>
          </cell>
          <cell r="DO195">
            <v>100</v>
          </cell>
          <cell r="DP195">
            <v>0</v>
          </cell>
          <cell r="DQ195">
            <v>0</v>
          </cell>
          <cell r="DR195">
            <v>0</v>
          </cell>
          <cell r="DS195">
            <v>0</v>
          </cell>
          <cell r="DT195">
            <v>83.3</v>
          </cell>
          <cell r="DU195">
            <v>83.29998779296875</v>
          </cell>
          <cell r="DV195">
            <v>83.29998779296875</v>
          </cell>
          <cell r="DW195">
            <v>83.29998779296875</v>
          </cell>
          <cell r="DX195">
            <v>83.29998779296875</v>
          </cell>
          <cell r="DY195">
            <v>83.29998779296875</v>
          </cell>
          <cell r="DZ195">
            <v>22.2</v>
          </cell>
          <cell r="EA195">
            <v>22.199996948242188</v>
          </cell>
          <cell r="EB195">
            <v>22.199996948242188</v>
          </cell>
          <cell r="EC195">
            <v>22.199996948242188</v>
          </cell>
          <cell r="ED195">
            <v>22.199996948242188</v>
          </cell>
          <cell r="EE195">
            <v>33.300000000000004</v>
          </cell>
          <cell r="EF195">
            <v>33.29998779296875</v>
          </cell>
          <cell r="EG195">
            <v>33.29998779296875</v>
          </cell>
          <cell r="EH195">
            <v>33.29998779296875</v>
          </cell>
          <cell r="EI195">
            <v>33.29998779296875</v>
          </cell>
          <cell r="EJ195">
            <v>33.29998779296875</v>
          </cell>
          <cell r="EL195">
            <v>161</v>
          </cell>
          <cell r="EM195">
            <v>0.13608518505891326</v>
          </cell>
          <cell r="EN195">
            <v>0.20268563600103465</v>
          </cell>
          <cell r="EO195">
            <v>0.11780711375533093</v>
          </cell>
          <cell r="EP195">
            <v>1.2670332649646516</v>
          </cell>
          <cell r="EQ195">
            <v>0.10937889956611348</v>
          </cell>
          <cell r="ER195">
            <v>0.39047604356854054</v>
          </cell>
        </row>
        <row r="196">
          <cell r="AW196">
            <v>162</v>
          </cell>
          <cell r="AX196">
            <v>75</v>
          </cell>
          <cell r="AY196">
            <v>0</v>
          </cell>
          <cell r="AZ196">
            <v>50</v>
          </cell>
          <cell r="BA196">
            <v>0</v>
          </cell>
          <cell r="BB196">
            <v>100</v>
          </cell>
          <cell r="BC196">
            <v>0</v>
          </cell>
          <cell r="BD196">
            <v>20</v>
          </cell>
          <cell r="BE196">
            <v>40</v>
          </cell>
          <cell r="BF196">
            <v>100</v>
          </cell>
          <cell r="BG196">
            <v>60</v>
          </cell>
          <cell r="BH196">
            <v>60</v>
          </cell>
          <cell r="BI196">
            <v>80</v>
          </cell>
          <cell r="BJ196">
            <v>66.600000000000009</v>
          </cell>
          <cell r="BK196">
            <v>50</v>
          </cell>
          <cell r="BL196">
            <v>0</v>
          </cell>
          <cell r="BM196">
            <v>33.300000000000004</v>
          </cell>
          <cell r="BN196">
            <v>33.29998779296875</v>
          </cell>
          <cell r="BO196">
            <v>100</v>
          </cell>
          <cell r="BP196">
            <v>100</v>
          </cell>
          <cell r="BQ196">
            <v>83.3</v>
          </cell>
          <cell r="BR196">
            <v>16.600000000000001</v>
          </cell>
          <cell r="BS196">
            <v>16.599990844726562</v>
          </cell>
          <cell r="BT196">
            <v>0</v>
          </cell>
          <cell r="BU196">
            <v>100</v>
          </cell>
          <cell r="BV196">
            <v>0</v>
          </cell>
          <cell r="BW196">
            <v>0</v>
          </cell>
          <cell r="BX196">
            <v>0</v>
          </cell>
          <cell r="BY196">
            <v>85.7</v>
          </cell>
          <cell r="BZ196">
            <v>85.699951171875</v>
          </cell>
          <cell r="CA196">
            <v>0</v>
          </cell>
          <cell r="CB196">
            <v>0</v>
          </cell>
          <cell r="CC196">
            <v>0</v>
          </cell>
          <cell r="CD196">
            <v>0</v>
          </cell>
          <cell r="CE196">
            <v>0</v>
          </cell>
          <cell r="CF196">
            <v>0</v>
          </cell>
          <cell r="CG196">
            <v>0</v>
          </cell>
          <cell r="CH196">
            <v>0</v>
          </cell>
          <cell r="CI196">
            <v>0</v>
          </cell>
          <cell r="CJ196">
            <v>0</v>
          </cell>
          <cell r="CK196">
            <v>100</v>
          </cell>
          <cell r="CL196">
            <v>100</v>
          </cell>
          <cell r="CM196">
            <v>100</v>
          </cell>
          <cell r="CN196">
            <v>100</v>
          </cell>
          <cell r="CO196">
            <v>100</v>
          </cell>
          <cell r="CP196">
            <v>100</v>
          </cell>
          <cell r="CQ196">
            <v>162</v>
          </cell>
          <cell r="CR196">
            <v>71.399999999999991</v>
          </cell>
          <cell r="CS196">
            <v>7.1</v>
          </cell>
          <cell r="CT196">
            <v>64.2</v>
          </cell>
          <cell r="CU196">
            <v>7.1</v>
          </cell>
          <cell r="CV196">
            <v>96.399999999999991</v>
          </cell>
          <cell r="CW196">
            <v>0</v>
          </cell>
          <cell r="CX196">
            <v>3.5000000000000004</v>
          </cell>
          <cell r="CY196">
            <v>7.1</v>
          </cell>
          <cell r="CZ196">
            <v>100</v>
          </cell>
          <cell r="DA196">
            <v>57.099999999999994</v>
          </cell>
          <cell r="DB196">
            <v>57.0999755859375</v>
          </cell>
          <cell r="DC196">
            <v>78.5</v>
          </cell>
          <cell r="DD196">
            <v>82.1</v>
          </cell>
          <cell r="DE196">
            <v>60.699999999999996</v>
          </cell>
          <cell r="DF196">
            <v>7.1</v>
          </cell>
          <cell r="DG196">
            <v>53.5</v>
          </cell>
          <cell r="DH196">
            <v>53.5</v>
          </cell>
          <cell r="DI196">
            <v>92.800000000000011</v>
          </cell>
          <cell r="DJ196">
            <v>92.79998779296875</v>
          </cell>
          <cell r="DK196">
            <v>85.7</v>
          </cell>
          <cell r="DL196">
            <v>50</v>
          </cell>
          <cell r="DM196">
            <v>50</v>
          </cell>
          <cell r="DN196">
            <v>7.1</v>
          </cell>
          <cell r="DO196">
            <v>89.2</v>
          </cell>
          <cell r="DP196">
            <v>7.1</v>
          </cell>
          <cell r="DQ196">
            <v>7.1</v>
          </cell>
          <cell r="DR196">
            <v>7.1</v>
          </cell>
          <cell r="DS196">
            <v>75</v>
          </cell>
          <cell r="DT196">
            <v>75</v>
          </cell>
          <cell r="DU196">
            <v>7.1</v>
          </cell>
          <cell r="DV196">
            <v>7.1</v>
          </cell>
          <cell r="DW196">
            <v>7.1</v>
          </cell>
          <cell r="DX196">
            <v>7.0999984741210938</v>
          </cell>
          <cell r="DY196">
            <v>7.0999984741210938</v>
          </cell>
          <cell r="DZ196">
            <v>7.1</v>
          </cell>
          <cell r="EA196">
            <v>7.0999984741210938</v>
          </cell>
          <cell r="EB196">
            <v>7.0999984741210938</v>
          </cell>
          <cell r="EC196">
            <v>7.0999984741210938</v>
          </cell>
          <cell r="ED196">
            <v>7.0999984741210938</v>
          </cell>
          <cell r="EE196">
            <v>67.800000000000011</v>
          </cell>
          <cell r="EF196">
            <v>67.79998779296875</v>
          </cell>
          <cell r="EG196">
            <v>67.79998779296875</v>
          </cell>
          <cell r="EH196">
            <v>67.79998779296875</v>
          </cell>
          <cell r="EI196">
            <v>67.79998779296875</v>
          </cell>
          <cell r="EJ196">
            <v>67.79998779296875</v>
          </cell>
          <cell r="EL196">
            <v>162</v>
          </cell>
          <cell r="EM196">
            <v>3.6577144741118586</v>
          </cell>
          <cell r="EN196">
            <v>-1581429773253.1101</v>
          </cell>
          <cell r="EO196">
            <v>0.54407783127773046</v>
          </cell>
          <cell r="EP196">
            <v>0.2197544439472503</v>
          </cell>
          <cell r="EQ196">
            <v>5.7778646351477829E-2</v>
          </cell>
          <cell r="ER196">
            <v>-327192366879.12518</v>
          </cell>
        </row>
        <row r="197">
          <cell r="AW197">
            <v>163</v>
          </cell>
          <cell r="AX197">
            <v>100</v>
          </cell>
          <cell r="AY197">
            <v>25</v>
          </cell>
          <cell r="AZ197">
            <v>50</v>
          </cell>
          <cell r="BA197">
            <v>75</v>
          </cell>
          <cell r="BB197">
            <v>0</v>
          </cell>
          <cell r="BC197">
            <v>20</v>
          </cell>
          <cell r="BD197">
            <v>60</v>
          </cell>
          <cell r="BE197">
            <v>0</v>
          </cell>
          <cell r="BF197">
            <v>40</v>
          </cell>
          <cell r="BG197">
            <v>100</v>
          </cell>
          <cell r="BH197">
            <v>80</v>
          </cell>
          <cell r="BI197">
            <v>80</v>
          </cell>
          <cell r="BJ197">
            <v>28.499999999999996</v>
          </cell>
          <cell r="BK197">
            <v>14.2</v>
          </cell>
          <cell r="BL197">
            <v>0</v>
          </cell>
          <cell r="BM197">
            <v>85.7</v>
          </cell>
          <cell r="BN197">
            <v>71.399999999999991</v>
          </cell>
          <cell r="BO197">
            <v>100</v>
          </cell>
          <cell r="BP197">
            <v>100</v>
          </cell>
          <cell r="BQ197">
            <v>100</v>
          </cell>
          <cell r="BR197">
            <v>42.8</v>
          </cell>
          <cell r="BS197">
            <v>57.099999999999994</v>
          </cell>
          <cell r="BT197">
            <v>0</v>
          </cell>
          <cell r="BU197">
            <v>100</v>
          </cell>
          <cell r="BV197">
            <v>50</v>
          </cell>
          <cell r="BW197">
            <v>50</v>
          </cell>
          <cell r="BX197">
            <v>50</v>
          </cell>
          <cell r="BY197">
            <v>50</v>
          </cell>
          <cell r="BZ197">
            <v>50</v>
          </cell>
          <cell r="CA197">
            <v>50</v>
          </cell>
          <cell r="CB197">
            <v>50</v>
          </cell>
          <cell r="CC197">
            <v>50</v>
          </cell>
          <cell r="CD197">
            <v>50</v>
          </cell>
          <cell r="CE197">
            <v>0</v>
          </cell>
          <cell r="CF197">
            <v>0</v>
          </cell>
          <cell r="CG197">
            <v>0</v>
          </cell>
          <cell r="CH197">
            <v>0</v>
          </cell>
          <cell r="CI197">
            <v>0</v>
          </cell>
          <cell r="CJ197">
            <v>100</v>
          </cell>
          <cell r="CK197">
            <v>50</v>
          </cell>
          <cell r="CL197">
            <v>50</v>
          </cell>
          <cell r="CM197">
            <v>50</v>
          </cell>
          <cell r="CN197">
            <v>50</v>
          </cell>
          <cell r="CO197">
            <v>50</v>
          </cell>
          <cell r="CP197">
            <v>50</v>
          </cell>
          <cell r="CQ197">
            <v>163</v>
          </cell>
          <cell r="CR197">
            <v>58.3</v>
          </cell>
          <cell r="CS197">
            <v>20.8</v>
          </cell>
          <cell r="CT197">
            <v>25</v>
          </cell>
          <cell r="CU197">
            <v>33.300000000000004</v>
          </cell>
          <cell r="CV197">
            <v>12.5</v>
          </cell>
          <cell r="CW197">
            <v>45.800000000000004</v>
          </cell>
          <cell r="CX197">
            <v>54.1</v>
          </cell>
          <cell r="CY197">
            <v>8.3000000000000007</v>
          </cell>
          <cell r="CZ197">
            <v>50</v>
          </cell>
          <cell r="DA197">
            <v>79.100000000000009</v>
          </cell>
          <cell r="DB197">
            <v>66.600000000000009</v>
          </cell>
          <cell r="DC197">
            <v>66.5999755859375</v>
          </cell>
          <cell r="DD197">
            <v>37.5</v>
          </cell>
          <cell r="DE197">
            <v>16.600000000000001</v>
          </cell>
          <cell r="DF197">
            <v>0</v>
          </cell>
          <cell r="DG197">
            <v>91.600000000000009</v>
          </cell>
          <cell r="DH197">
            <v>87.5</v>
          </cell>
          <cell r="DI197">
            <v>100</v>
          </cell>
          <cell r="DJ197">
            <v>100</v>
          </cell>
          <cell r="DK197">
            <v>100</v>
          </cell>
          <cell r="DL197">
            <v>41.6</v>
          </cell>
          <cell r="DM197">
            <v>75</v>
          </cell>
          <cell r="DN197">
            <v>29.099999999999998</v>
          </cell>
          <cell r="DO197">
            <v>95.8</v>
          </cell>
          <cell r="DP197">
            <v>70.8</v>
          </cell>
          <cell r="DQ197">
            <v>70.79998779296875</v>
          </cell>
          <cell r="DR197">
            <v>70.79998779296875</v>
          </cell>
          <cell r="DS197">
            <v>70.79998779296875</v>
          </cell>
          <cell r="DT197">
            <v>70.79998779296875</v>
          </cell>
          <cell r="DU197">
            <v>70.79998779296875</v>
          </cell>
          <cell r="DV197">
            <v>70.79998779296875</v>
          </cell>
          <cell r="DW197">
            <v>70.79998779296875</v>
          </cell>
          <cell r="DX197">
            <v>70.79998779296875</v>
          </cell>
          <cell r="DY197">
            <v>4.1000000000000005</v>
          </cell>
          <cell r="DZ197">
            <v>4.0999984741210938</v>
          </cell>
          <cell r="EA197">
            <v>4.0999984741210938</v>
          </cell>
          <cell r="EB197">
            <v>4.0999984741210938</v>
          </cell>
          <cell r="EC197">
            <v>4.0999984741210938</v>
          </cell>
          <cell r="ED197">
            <v>83.3</v>
          </cell>
          <cell r="EE197">
            <v>62.5</v>
          </cell>
          <cell r="EF197">
            <v>62.5</v>
          </cell>
          <cell r="EG197">
            <v>62.5</v>
          </cell>
          <cell r="EH197">
            <v>62.5</v>
          </cell>
          <cell r="EI197">
            <v>62.5</v>
          </cell>
          <cell r="EJ197">
            <v>62.5</v>
          </cell>
          <cell r="EL197">
            <v>163</v>
          </cell>
          <cell r="EM197">
            <v>0.10663012470933216</v>
          </cell>
          <cell r="EN197">
            <v>0.11969603187118377</v>
          </cell>
          <cell r="EO197">
            <v>0.13179411520074225</v>
          </cell>
          <cell r="EP197">
            <v>0.15186378111914403</v>
          </cell>
          <cell r="EQ197">
            <v>0.11052431858290634</v>
          </cell>
          <cell r="ER197">
            <v>0.12371376141943412</v>
          </cell>
        </row>
        <row r="198">
          <cell r="AW198">
            <v>164</v>
          </cell>
          <cell r="AX198">
            <v>50</v>
          </cell>
          <cell r="AY198">
            <v>25</v>
          </cell>
          <cell r="AZ198">
            <v>75</v>
          </cell>
          <cell r="BA198">
            <v>100</v>
          </cell>
          <cell r="BB198">
            <v>0</v>
          </cell>
          <cell r="BC198">
            <v>60</v>
          </cell>
          <cell r="BD198">
            <v>40</v>
          </cell>
          <cell r="BE198">
            <v>0</v>
          </cell>
          <cell r="BF198">
            <v>80</v>
          </cell>
          <cell r="BG198">
            <v>20</v>
          </cell>
          <cell r="BH198">
            <v>100</v>
          </cell>
          <cell r="BI198">
            <v>100</v>
          </cell>
          <cell r="BJ198">
            <v>60</v>
          </cell>
          <cell r="BK198">
            <v>40</v>
          </cell>
          <cell r="BL198">
            <v>0</v>
          </cell>
          <cell r="BM198">
            <v>80</v>
          </cell>
          <cell r="BN198">
            <v>20</v>
          </cell>
          <cell r="BO198">
            <v>100</v>
          </cell>
          <cell r="BP198">
            <v>100</v>
          </cell>
          <cell r="BQ198">
            <v>100</v>
          </cell>
          <cell r="BR198">
            <v>100</v>
          </cell>
          <cell r="BS198">
            <v>100</v>
          </cell>
          <cell r="BT198">
            <v>0</v>
          </cell>
          <cell r="BU198">
            <v>100</v>
          </cell>
          <cell r="BV198">
            <v>50</v>
          </cell>
          <cell r="BW198">
            <v>50</v>
          </cell>
          <cell r="BX198">
            <v>50</v>
          </cell>
          <cell r="BY198">
            <v>50</v>
          </cell>
          <cell r="BZ198">
            <v>50</v>
          </cell>
          <cell r="CA198">
            <v>50</v>
          </cell>
          <cell r="CB198">
            <v>50</v>
          </cell>
          <cell r="CC198">
            <v>50</v>
          </cell>
          <cell r="CD198">
            <v>50</v>
          </cell>
          <cell r="CE198">
            <v>0</v>
          </cell>
          <cell r="CF198">
            <v>0</v>
          </cell>
          <cell r="CG198">
            <v>0</v>
          </cell>
          <cell r="CH198">
            <v>0</v>
          </cell>
          <cell r="CI198">
            <v>0</v>
          </cell>
          <cell r="CJ198">
            <v>0</v>
          </cell>
          <cell r="CK198">
            <v>100</v>
          </cell>
          <cell r="CL198">
            <v>100</v>
          </cell>
          <cell r="CM198">
            <v>100</v>
          </cell>
          <cell r="CN198">
            <v>100</v>
          </cell>
          <cell r="CO198">
            <v>100</v>
          </cell>
          <cell r="CP198">
            <v>100</v>
          </cell>
          <cell r="CQ198">
            <v>164</v>
          </cell>
          <cell r="CR198">
            <v>42.8</v>
          </cell>
          <cell r="CS198">
            <v>38</v>
          </cell>
          <cell r="CT198">
            <v>52.300000000000004</v>
          </cell>
          <cell r="CU198">
            <v>61.9</v>
          </cell>
          <cell r="CV198">
            <v>23.799999999999997</v>
          </cell>
          <cell r="CW198">
            <v>71.399999999999991</v>
          </cell>
          <cell r="CX198">
            <v>47.599999999999994</v>
          </cell>
          <cell r="CY198">
            <v>14.2</v>
          </cell>
          <cell r="CZ198">
            <v>76.099999999999994</v>
          </cell>
          <cell r="DA198">
            <v>28.499999999999996</v>
          </cell>
          <cell r="DB198">
            <v>80.900000000000006</v>
          </cell>
          <cell r="DC198">
            <v>80.89996337890625</v>
          </cell>
          <cell r="DD198">
            <v>66.600000000000009</v>
          </cell>
          <cell r="DE198">
            <v>33.300000000000004</v>
          </cell>
          <cell r="DF198">
            <v>0</v>
          </cell>
          <cell r="DG198">
            <v>95.199999999999989</v>
          </cell>
          <cell r="DH198">
            <v>9.5</v>
          </cell>
          <cell r="DI198">
            <v>100</v>
          </cell>
          <cell r="DJ198">
            <v>100</v>
          </cell>
          <cell r="DK198">
            <v>100</v>
          </cell>
          <cell r="DL198">
            <v>100</v>
          </cell>
          <cell r="DM198">
            <v>100</v>
          </cell>
          <cell r="DN198">
            <v>57.099999999999994</v>
          </cell>
          <cell r="DO198">
            <v>90.4</v>
          </cell>
          <cell r="DP198">
            <v>85.7</v>
          </cell>
          <cell r="DQ198">
            <v>85.699951171875</v>
          </cell>
          <cell r="DR198">
            <v>85.699951171875</v>
          </cell>
          <cell r="DS198">
            <v>85.699951171875</v>
          </cell>
          <cell r="DT198">
            <v>85.699951171875</v>
          </cell>
          <cell r="DU198">
            <v>85.699951171875</v>
          </cell>
          <cell r="DV198">
            <v>85.699951171875</v>
          </cell>
          <cell r="DW198">
            <v>85.699951171875</v>
          </cell>
          <cell r="DX198">
            <v>85.699951171875</v>
          </cell>
          <cell r="DY198">
            <v>4.7</v>
          </cell>
          <cell r="DZ198">
            <v>4.6999969482421875</v>
          </cell>
          <cell r="EA198">
            <v>4.6999969482421875</v>
          </cell>
          <cell r="EB198">
            <v>4.6999969482421875</v>
          </cell>
          <cell r="EC198">
            <v>4.6999969482421875</v>
          </cell>
          <cell r="ED198">
            <v>4.6999969482421875</v>
          </cell>
          <cell r="EE198">
            <v>19</v>
          </cell>
          <cell r="EF198">
            <v>19</v>
          </cell>
          <cell r="EG198">
            <v>19</v>
          </cell>
          <cell r="EH198">
            <v>19</v>
          </cell>
          <cell r="EI198">
            <v>19</v>
          </cell>
          <cell r="EJ198">
            <v>19</v>
          </cell>
          <cell r="EL198">
            <v>164</v>
          </cell>
          <cell r="EM198">
            <v>0.10101537798668156</v>
          </cell>
          <cell r="EN198">
            <v>0.10567688522178879</v>
          </cell>
          <cell r="EO198">
            <v>0.11039564225810267</v>
          </cell>
          <cell r="EP198">
            <v>0.14120526725895241</v>
          </cell>
          <cell r="EQ198">
            <v>4.884863190828681E-2</v>
          </cell>
          <cell r="ER198">
            <v>0.10558296001846305</v>
          </cell>
        </row>
        <row r="199">
          <cell r="AW199">
            <v>165</v>
          </cell>
          <cell r="AX199">
            <v>75</v>
          </cell>
          <cell r="AY199">
            <v>100</v>
          </cell>
          <cell r="AZ199">
            <v>50</v>
          </cell>
          <cell r="BA199">
            <v>25</v>
          </cell>
          <cell r="BB199">
            <v>0</v>
          </cell>
          <cell r="BC199">
            <v>0</v>
          </cell>
          <cell r="BD199">
            <v>100</v>
          </cell>
          <cell r="BE199">
            <v>0</v>
          </cell>
          <cell r="BF199">
            <v>0</v>
          </cell>
          <cell r="BG199">
            <v>50</v>
          </cell>
          <cell r="BH199">
            <v>50</v>
          </cell>
          <cell r="BI199">
            <v>50</v>
          </cell>
          <cell r="BJ199">
            <v>50</v>
          </cell>
          <cell r="BK199">
            <v>33.300000000000004</v>
          </cell>
          <cell r="BL199">
            <v>33.29998779296875</v>
          </cell>
          <cell r="BM199">
            <v>33.29998779296875</v>
          </cell>
          <cell r="BN199">
            <v>100</v>
          </cell>
          <cell r="BO199">
            <v>100</v>
          </cell>
          <cell r="BP199">
            <v>100</v>
          </cell>
          <cell r="BQ199">
            <v>100</v>
          </cell>
          <cell r="BR199">
            <v>0</v>
          </cell>
          <cell r="BS199">
            <v>66.600000000000009</v>
          </cell>
          <cell r="BT199">
            <v>0</v>
          </cell>
          <cell r="BU199">
            <v>100</v>
          </cell>
          <cell r="BV199">
            <v>100</v>
          </cell>
          <cell r="BW199">
            <v>100</v>
          </cell>
          <cell r="BX199">
            <v>100</v>
          </cell>
          <cell r="BY199">
            <v>100</v>
          </cell>
          <cell r="BZ199">
            <v>100</v>
          </cell>
          <cell r="CA199">
            <v>100</v>
          </cell>
          <cell r="CB199">
            <v>100</v>
          </cell>
          <cell r="CC199">
            <v>100</v>
          </cell>
          <cell r="CD199">
            <v>100</v>
          </cell>
          <cell r="CE199">
            <v>100</v>
          </cell>
          <cell r="CF199">
            <v>100</v>
          </cell>
          <cell r="CG199">
            <v>100</v>
          </cell>
          <cell r="CH199">
            <v>100</v>
          </cell>
          <cell r="CI199">
            <v>100</v>
          </cell>
          <cell r="CJ199">
            <v>100</v>
          </cell>
          <cell r="CK199">
            <v>0</v>
          </cell>
          <cell r="CL199">
            <v>0</v>
          </cell>
          <cell r="CM199">
            <v>0</v>
          </cell>
          <cell r="CN199">
            <v>0</v>
          </cell>
          <cell r="CO199">
            <v>0</v>
          </cell>
          <cell r="CP199">
            <v>0</v>
          </cell>
          <cell r="CQ199">
            <v>165</v>
          </cell>
          <cell r="CR199">
            <v>46.6</v>
          </cell>
          <cell r="CS199">
            <v>86.6</v>
          </cell>
          <cell r="CT199">
            <v>20</v>
          </cell>
          <cell r="CU199">
            <v>13.3</v>
          </cell>
          <cell r="CV199">
            <v>0</v>
          </cell>
          <cell r="CW199">
            <v>0</v>
          </cell>
          <cell r="CX199">
            <v>100</v>
          </cell>
          <cell r="CY199">
            <v>40</v>
          </cell>
          <cell r="CZ199">
            <v>40</v>
          </cell>
          <cell r="DA199">
            <v>66.600000000000009</v>
          </cell>
          <cell r="DB199">
            <v>66.5999755859375</v>
          </cell>
          <cell r="DC199">
            <v>66.5999755859375</v>
          </cell>
          <cell r="DD199">
            <v>66.5999755859375</v>
          </cell>
          <cell r="DE199">
            <v>33.300000000000004</v>
          </cell>
          <cell r="DF199">
            <v>33.29998779296875</v>
          </cell>
          <cell r="DG199">
            <v>33.29998779296875</v>
          </cell>
          <cell r="DH199">
            <v>80</v>
          </cell>
          <cell r="DI199">
            <v>80</v>
          </cell>
          <cell r="DJ199">
            <v>80</v>
          </cell>
          <cell r="DK199">
            <v>80</v>
          </cell>
          <cell r="DL199">
            <v>26.6</v>
          </cell>
          <cell r="DM199">
            <v>53.300000000000004</v>
          </cell>
          <cell r="DN199">
            <v>6.6000000000000005</v>
          </cell>
          <cell r="DO199">
            <v>93.300000000000011</v>
          </cell>
          <cell r="DP199">
            <v>93.29998779296875</v>
          </cell>
          <cell r="DQ199">
            <v>93.29998779296875</v>
          </cell>
          <cell r="DR199">
            <v>93.29998779296875</v>
          </cell>
          <cell r="DS199">
            <v>93.29998779296875</v>
          </cell>
          <cell r="DT199">
            <v>93.29998779296875</v>
          </cell>
          <cell r="DU199">
            <v>93.29998779296875</v>
          </cell>
          <cell r="DV199">
            <v>93.29998779296875</v>
          </cell>
          <cell r="DW199">
            <v>93.29998779296875</v>
          </cell>
          <cell r="DX199">
            <v>93.29998779296875</v>
          </cell>
          <cell r="DY199">
            <v>93.29998779296875</v>
          </cell>
          <cell r="DZ199">
            <v>93.29998779296875</v>
          </cell>
          <cell r="EA199">
            <v>93.29998779296875</v>
          </cell>
          <cell r="EB199">
            <v>93.29998779296875</v>
          </cell>
          <cell r="EC199">
            <v>93.29998779296875</v>
          </cell>
          <cell r="ED199">
            <v>73.3</v>
          </cell>
          <cell r="EE199">
            <v>60</v>
          </cell>
          <cell r="EF199">
            <v>60</v>
          </cell>
          <cell r="EG199">
            <v>60</v>
          </cell>
          <cell r="EH199">
            <v>60</v>
          </cell>
          <cell r="EI199">
            <v>60</v>
          </cell>
          <cell r="EJ199">
            <v>60</v>
          </cell>
          <cell r="EL199">
            <v>165</v>
          </cell>
          <cell r="EM199">
            <v>0.11683992736482404</v>
          </cell>
          <cell r="EN199">
            <v>0.24186869160637756</v>
          </cell>
          <cell r="EO199">
            <v>0.1403045330022607</v>
          </cell>
          <cell r="EP199">
            <v>0.21101013044750327</v>
          </cell>
          <cell r="EQ199">
            <v>0.16246954394085905</v>
          </cell>
          <cell r="ER199">
            <v>0.16362394952681375</v>
          </cell>
        </row>
        <row r="200">
          <cell r="AX200">
            <v>0.16362392902374268</v>
          </cell>
          <cell r="AY200">
            <v>0.16362392902374268</v>
          </cell>
          <cell r="AZ200">
            <v>0.16362392902374268</v>
          </cell>
          <cell r="BA200">
            <v>0.16362392902374268</v>
          </cell>
          <cell r="BB200">
            <v>0.16362392902374268</v>
          </cell>
          <cell r="BC200">
            <v>0.16362392902374268</v>
          </cell>
          <cell r="BD200">
            <v>0.16362392902374268</v>
          </cell>
          <cell r="BE200">
            <v>0.16362392902374268</v>
          </cell>
          <cell r="BF200">
            <v>0.16362392902374268</v>
          </cell>
          <cell r="BG200">
            <v>0.16362392902374268</v>
          </cell>
          <cell r="BH200">
            <v>0.16362392902374268</v>
          </cell>
          <cell r="BI200">
            <v>0.16362392902374268</v>
          </cell>
          <cell r="BJ200">
            <v>0.16362392902374268</v>
          </cell>
          <cell r="BK200">
            <v>0.16362392902374268</v>
          </cell>
          <cell r="BL200">
            <v>0.16362392902374268</v>
          </cell>
          <cell r="BM200">
            <v>0.16362392902374268</v>
          </cell>
          <cell r="BN200">
            <v>0.16362392902374268</v>
          </cell>
          <cell r="BO200">
            <v>0.16362392902374268</v>
          </cell>
          <cell r="BP200">
            <v>0.16362392902374268</v>
          </cell>
          <cell r="BQ200">
            <v>0.16362392902374268</v>
          </cell>
          <cell r="BR200">
            <v>0.16362392902374268</v>
          </cell>
          <cell r="BS200">
            <v>0.16362392902374268</v>
          </cell>
          <cell r="BT200">
            <v>0.16362392902374268</v>
          </cell>
          <cell r="BU200">
            <v>0.16362392902374268</v>
          </cell>
          <cell r="BV200">
            <v>0.16362392902374268</v>
          </cell>
          <cell r="BW200">
            <v>0.16362392902374268</v>
          </cell>
          <cell r="BX200">
            <v>0.16362392902374268</v>
          </cell>
          <cell r="BY200">
            <v>0.16362392902374268</v>
          </cell>
          <cell r="BZ200">
            <v>0.16362392902374268</v>
          </cell>
          <cell r="CA200">
            <v>0.16362392902374268</v>
          </cell>
          <cell r="CB200">
            <v>0.16362392902374268</v>
          </cell>
          <cell r="CC200">
            <v>0.16362392902374268</v>
          </cell>
          <cell r="CD200">
            <v>0.16362392902374268</v>
          </cell>
          <cell r="CE200">
            <v>0.16362392902374268</v>
          </cell>
          <cell r="CF200">
            <v>0.16362392902374268</v>
          </cell>
          <cell r="CG200">
            <v>0.16362392902374268</v>
          </cell>
          <cell r="CH200">
            <v>0.16362392902374268</v>
          </cell>
          <cell r="CI200">
            <v>0.16362392902374268</v>
          </cell>
          <cell r="CJ200">
            <v>0.16362392902374268</v>
          </cell>
          <cell r="CK200">
            <v>0.16362392902374268</v>
          </cell>
          <cell r="CL200">
            <v>0.16362392902374268</v>
          </cell>
          <cell r="CM200">
            <v>0.16362392902374268</v>
          </cell>
          <cell r="CN200">
            <v>0.16362392902374268</v>
          </cell>
          <cell r="CO200">
            <v>0.16362392902374268</v>
          </cell>
          <cell r="CP200">
            <v>0.16362392902374268</v>
          </cell>
          <cell r="CR200">
            <v>0.16362392902374268</v>
          </cell>
          <cell r="CS200">
            <v>0.16362392902374268</v>
          </cell>
          <cell r="CT200">
            <v>0.16362392902374268</v>
          </cell>
          <cell r="CU200">
            <v>0.16362392902374268</v>
          </cell>
          <cell r="CV200">
            <v>0.16362392902374268</v>
          </cell>
          <cell r="CW200">
            <v>0.16362392902374268</v>
          </cell>
          <cell r="CX200">
            <v>0.16362392902374268</v>
          </cell>
          <cell r="CY200">
            <v>0.16362392902374268</v>
          </cell>
          <cell r="CZ200">
            <v>0.16362392902374268</v>
          </cell>
          <cell r="DA200">
            <v>0.16362392902374268</v>
          </cell>
          <cell r="DB200">
            <v>0.16362392902374268</v>
          </cell>
          <cell r="DC200">
            <v>0.16362392902374268</v>
          </cell>
          <cell r="DD200">
            <v>0.16362392902374268</v>
          </cell>
          <cell r="DE200">
            <v>0.16362392902374268</v>
          </cell>
          <cell r="DF200">
            <v>0.16362392902374268</v>
          </cell>
          <cell r="DG200">
            <v>0.16362392902374268</v>
          </cell>
          <cell r="DH200">
            <v>0.16362392902374268</v>
          </cell>
          <cell r="DI200">
            <v>0.16362392902374268</v>
          </cell>
          <cell r="DJ200">
            <v>0.16362392902374268</v>
          </cell>
          <cell r="DK200">
            <v>0.16362392902374268</v>
          </cell>
          <cell r="DL200">
            <v>0.16362392902374268</v>
          </cell>
          <cell r="DM200">
            <v>0.16362392902374268</v>
          </cell>
          <cell r="DN200">
            <v>0.16362392902374268</v>
          </cell>
          <cell r="DO200">
            <v>0.16362392902374268</v>
          </cell>
          <cell r="DP200">
            <v>0.16362392902374268</v>
          </cell>
          <cell r="DQ200">
            <v>0.16362392902374268</v>
          </cell>
          <cell r="DR200">
            <v>0.16362392902374268</v>
          </cell>
          <cell r="DS200">
            <v>0.16362392902374268</v>
          </cell>
          <cell r="DT200">
            <v>0.16362392902374268</v>
          </cell>
          <cell r="DU200">
            <v>0.16362392902374268</v>
          </cell>
          <cell r="DV200">
            <v>0.16362392902374268</v>
          </cell>
          <cell r="DW200">
            <v>0.16362392902374268</v>
          </cell>
          <cell r="DX200">
            <v>0.16362392902374268</v>
          </cell>
          <cell r="DY200">
            <v>0.16362392902374268</v>
          </cell>
          <cell r="DZ200">
            <v>0.16362392902374268</v>
          </cell>
          <cell r="EA200">
            <v>0.16362392902374268</v>
          </cell>
          <cell r="EB200">
            <v>0.16362392902374268</v>
          </cell>
          <cell r="EC200">
            <v>0.16362392902374268</v>
          </cell>
          <cell r="ED200">
            <v>0.16362392902374268</v>
          </cell>
          <cell r="EE200">
            <v>0.16362392902374268</v>
          </cell>
          <cell r="EF200">
            <v>0.16362392902374268</v>
          </cell>
          <cell r="EG200">
            <v>0.16362392902374268</v>
          </cell>
          <cell r="EH200">
            <v>0.16362392902374268</v>
          </cell>
          <cell r="EI200">
            <v>0.16362392902374268</v>
          </cell>
          <cell r="EJ200">
            <v>0.16362392902374268</v>
          </cell>
        </row>
        <row r="201">
          <cell r="AX201">
            <v>0.16362392902374268</v>
          </cell>
          <cell r="AY201">
            <v>0.16362392902374268</v>
          </cell>
          <cell r="AZ201">
            <v>0.16362392902374268</v>
          </cell>
          <cell r="BA201">
            <v>0.16362392902374268</v>
          </cell>
          <cell r="BB201">
            <v>0.16362392902374268</v>
          </cell>
          <cell r="BC201">
            <v>0.16362392902374268</v>
          </cell>
          <cell r="BD201">
            <v>0.16362392902374268</v>
          </cell>
          <cell r="BE201">
            <v>0.16362392902374268</v>
          </cell>
          <cell r="BF201">
            <v>0.16362392902374268</v>
          </cell>
          <cell r="BG201">
            <v>0.16362392902374268</v>
          </cell>
          <cell r="BH201">
            <v>0.16362392902374268</v>
          </cell>
          <cell r="BI201">
            <v>0.16362392902374268</v>
          </cell>
          <cell r="BJ201">
            <v>0.16362392902374268</v>
          </cell>
          <cell r="BK201">
            <v>0.16362392902374268</v>
          </cell>
          <cell r="BL201">
            <v>0.16362392902374268</v>
          </cell>
          <cell r="BM201">
            <v>0.16362392902374268</v>
          </cell>
          <cell r="BN201">
            <v>0.16362392902374268</v>
          </cell>
          <cell r="BO201">
            <v>0.16362392902374268</v>
          </cell>
          <cell r="BP201">
            <v>0.16362392902374268</v>
          </cell>
          <cell r="BQ201">
            <v>0.16362392902374268</v>
          </cell>
          <cell r="BR201">
            <v>0.16362392902374268</v>
          </cell>
          <cell r="BS201">
            <v>0.16362392902374268</v>
          </cell>
          <cell r="BT201">
            <v>0.16362392902374268</v>
          </cell>
          <cell r="BU201">
            <v>0.16362392902374268</v>
          </cell>
          <cell r="BV201">
            <v>0.16362392902374268</v>
          </cell>
          <cell r="BW201">
            <v>0.16362392902374268</v>
          </cell>
          <cell r="BX201">
            <v>0.16362392902374268</v>
          </cell>
          <cell r="BY201">
            <v>0.16362392902374268</v>
          </cell>
          <cell r="BZ201">
            <v>0.16362392902374268</v>
          </cell>
          <cell r="CA201">
            <v>0.16362392902374268</v>
          </cell>
          <cell r="CB201">
            <v>0.16362392902374268</v>
          </cell>
          <cell r="CC201">
            <v>0.16362392902374268</v>
          </cell>
          <cell r="CD201">
            <v>0.16362392902374268</v>
          </cell>
          <cell r="CE201">
            <v>0.16362392902374268</v>
          </cell>
          <cell r="CF201">
            <v>0.16362392902374268</v>
          </cell>
          <cell r="CG201">
            <v>0.16362392902374268</v>
          </cell>
          <cell r="CH201">
            <v>0.16362392902374268</v>
          </cell>
          <cell r="CI201">
            <v>0.16362392902374268</v>
          </cell>
          <cell r="CJ201">
            <v>0.16362392902374268</v>
          </cell>
          <cell r="CK201">
            <v>0.16362392902374268</v>
          </cell>
          <cell r="CL201">
            <v>0.16362392902374268</v>
          </cell>
          <cell r="CM201">
            <v>0.16362392902374268</v>
          </cell>
          <cell r="CN201">
            <v>0.16362392902374268</v>
          </cell>
          <cell r="CO201">
            <v>0.16362392902374268</v>
          </cell>
          <cell r="CP201">
            <v>0.16362392902374268</v>
          </cell>
          <cell r="CR201">
            <v>0.16362392902374268</v>
          </cell>
          <cell r="CS201">
            <v>0.16362392902374268</v>
          </cell>
          <cell r="CT201">
            <v>0.16362392902374268</v>
          </cell>
          <cell r="CU201">
            <v>0.16362392902374268</v>
          </cell>
          <cell r="CV201">
            <v>0.16362392902374268</v>
          </cell>
          <cell r="CW201">
            <v>0.16362392902374268</v>
          </cell>
          <cell r="CX201">
            <v>0.16362392902374268</v>
          </cell>
          <cell r="CY201">
            <v>0.16362392902374268</v>
          </cell>
          <cell r="CZ201">
            <v>0.16362392902374268</v>
          </cell>
          <cell r="DA201">
            <v>0.16362392902374268</v>
          </cell>
          <cell r="DB201">
            <v>0.16362392902374268</v>
          </cell>
          <cell r="DC201">
            <v>0.16362392902374268</v>
          </cell>
          <cell r="DD201">
            <v>0.16362392902374268</v>
          </cell>
          <cell r="DE201">
            <v>0.16362392902374268</v>
          </cell>
          <cell r="DF201">
            <v>0.16362392902374268</v>
          </cell>
          <cell r="DG201">
            <v>0.16362392902374268</v>
          </cell>
          <cell r="DH201">
            <v>0.16362392902374268</v>
          </cell>
          <cell r="DI201">
            <v>0.16362392902374268</v>
          </cell>
          <cell r="DJ201">
            <v>0.16362392902374268</v>
          </cell>
          <cell r="DK201">
            <v>0.16362392902374268</v>
          </cell>
          <cell r="DL201">
            <v>0.16362392902374268</v>
          </cell>
          <cell r="DM201">
            <v>0.16362392902374268</v>
          </cell>
          <cell r="DN201">
            <v>0.16362392902374268</v>
          </cell>
          <cell r="DO201">
            <v>0.16362392902374268</v>
          </cell>
          <cell r="DP201">
            <v>0.16362392902374268</v>
          </cell>
          <cell r="DQ201">
            <v>0.16362392902374268</v>
          </cell>
          <cell r="DR201">
            <v>0.16362392902374268</v>
          </cell>
          <cell r="DS201">
            <v>0.16362392902374268</v>
          </cell>
          <cell r="DT201">
            <v>0.16362392902374268</v>
          </cell>
          <cell r="DU201">
            <v>0.16362392902374268</v>
          </cell>
          <cell r="DV201">
            <v>0.16362392902374268</v>
          </cell>
          <cell r="DW201">
            <v>0.16362392902374268</v>
          </cell>
          <cell r="DX201">
            <v>0.16362392902374268</v>
          </cell>
          <cell r="DY201">
            <v>0.16362392902374268</v>
          </cell>
          <cell r="DZ201">
            <v>0.16362392902374268</v>
          </cell>
          <cell r="EA201">
            <v>0.16362392902374268</v>
          </cell>
          <cell r="EB201">
            <v>0.16362392902374268</v>
          </cell>
          <cell r="EC201">
            <v>0.16362392902374268</v>
          </cell>
          <cell r="ED201">
            <v>0.16362392902374268</v>
          </cell>
          <cell r="EE201">
            <v>0.16362392902374268</v>
          </cell>
          <cell r="EF201">
            <v>0.16362392902374268</v>
          </cell>
          <cell r="EG201">
            <v>0.16362392902374268</v>
          </cell>
          <cell r="EH201">
            <v>0.16362392902374268</v>
          </cell>
          <cell r="EI201">
            <v>0.16362392902374268</v>
          </cell>
          <cell r="EJ201">
            <v>0.16362392902374268</v>
          </cell>
        </row>
        <row r="202">
          <cell r="AW202">
            <v>166</v>
          </cell>
          <cell r="AX202">
            <v>0</v>
          </cell>
          <cell r="AY202">
            <v>100</v>
          </cell>
          <cell r="AZ202">
            <v>50</v>
          </cell>
          <cell r="BA202">
            <v>25</v>
          </cell>
          <cell r="BB202">
            <v>75</v>
          </cell>
          <cell r="BC202">
            <v>33.300000000000004</v>
          </cell>
          <cell r="BD202">
            <v>16.600000000000001</v>
          </cell>
          <cell r="BE202">
            <v>83.3</v>
          </cell>
          <cell r="BF202">
            <v>0</v>
          </cell>
          <cell r="BG202">
            <v>66.600000000000009</v>
          </cell>
          <cell r="BH202">
            <v>50</v>
          </cell>
          <cell r="BI202">
            <v>100</v>
          </cell>
          <cell r="BJ202">
            <v>55.500000000000007</v>
          </cell>
          <cell r="BK202">
            <v>11.1</v>
          </cell>
          <cell r="BL202">
            <v>33.300000000000004</v>
          </cell>
          <cell r="BM202">
            <v>22.2</v>
          </cell>
          <cell r="BN202">
            <v>77.7</v>
          </cell>
          <cell r="BO202">
            <v>0</v>
          </cell>
          <cell r="BP202">
            <v>66.600000000000009</v>
          </cell>
          <cell r="BQ202">
            <v>100</v>
          </cell>
          <cell r="BR202">
            <v>88.8</v>
          </cell>
          <cell r="BS202">
            <v>44.4</v>
          </cell>
          <cell r="BT202">
            <v>0</v>
          </cell>
          <cell r="BU202">
            <v>25</v>
          </cell>
          <cell r="BV202">
            <v>87.5</v>
          </cell>
          <cell r="BW202">
            <v>12.5</v>
          </cell>
          <cell r="BX202">
            <v>50</v>
          </cell>
          <cell r="BY202">
            <v>75</v>
          </cell>
          <cell r="BZ202">
            <v>62.5</v>
          </cell>
          <cell r="CA202">
            <v>100</v>
          </cell>
          <cell r="CB202">
            <v>37.5</v>
          </cell>
          <cell r="CC202">
            <v>90.9</v>
          </cell>
          <cell r="CD202">
            <v>27.200000000000003</v>
          </cell>
          <cell r="CE202">
            <v>18.099999999999998</v>
          </cell>
          <cell r="CF202">
            <v>63.6</v>
          </cell>
          <cell r="CG202">
            <v>72.7</v>
          </cell>
          <cell r="CH202">
            <v>45.4</v>
          </cell>
          <cell r="CI202">
            <v>45.399993896484375</v>
          </cell>
          <cell r="CJ202">
            <v>54.500000000000007</v>
          </cell>
          <cell r="CK202">
            <v>81.8</v>
          </cell>
          <cell r="CL202">
            <v>36.299999999999997</v>
          </cell>
          <cell r="CM202">
            <v>9</v>
          </cell>
          <cell r="CN202">
            <v>9</v>
          </cell>
          <cell r="CO202">
            <v>100</v>
          </cell>
          <cell r="CP202">
            <v>0</v>
          </cell>
          <cell r="CQ202">
            <v>166</v>
          </cell>
          <cell r="CR202">
            <v>7.1</v>
          </cell>
          <cell r="CS202">
            <v>19</v>
          </cell>
          <cell r="CT202">
            <v>14.2</v>
          </cell>
          <cell r="CU202">
            <v>11.899999999999999</v>
          </cell>
          <cell r="CV202">
            <v>16.600000000000001</v>
          </cell>
          <cell r="CW202">
            <v>61.9</v>
          </cell>
          <cell r="CX202">
            <v>35.699999999999996</v>
          </cell>
          <cell r="CY202">
            <v>76.099999999999994</v>
          </cell>
          <cell r="CZ202">
            <v>26.1</v>
          </cell>
          <cell r="DA202">
            <v>73.8</v>
          </cell>
          <cell r="DB202">
            <v>64.2</v>
          </cell>
          <cell r="DC202">
            <v>80.900000000000006</v>
          </cell>
          <cell r="DD202">
            <v>83.3</v>
          </cell>
          <cell r="DE202">
            <v>54.7</v>
          </cell>
          <cell r="DF202">
            <v>59.5</v>
          </cell>
          <cell r="DG202">
            <v>57.099999999999994</v>
          </cell>
          <cell r="DH202">
            <v>92.800000000000011</v>
          </cell>
          <cell r="DI202">
            <v>52.300000000000004</v>
          </cell>
          <cell r="DJ202">
            <v>88</v>
          </cell>
          <cell r="DK202">
            <v>100</v>
          </cell>
          <cell r="DL202">
            <v>97.6</v>
          </cell>
          <cell r="DM202">
            <v>78.5</v>
          </cell>
          <cell r="DN202">
            <v>21.4</v>
          </cell>
          <cell r="DO202">
            <v>45.2</v>
          </cell>
          <cell r="DP202">
            <v>90.4</v>
          </cell>
          <cell r="DQ202">
            <v>30.9</v>
          </cell>
          <cell r="DR202">
            <v>66.600000000000009</v>
          </cell>
          <cell r="DS202">
            <v>71.399999999999991</v>
          </cell>
          <cell r="DT202">
            <v>69</v>
          </cell>
          <cell r="DU202">
            <v>95.199999999999989</v>
          </cell>
          <cell r="DV202">
            <v>47.599999999999994</v>
          </cell>
          <cell r="DW202">
            <v>50</v>
          </cell>
          <cell r="DX202">
            <v>9.5</v>
          </cell>
          <cell r="DY202">
            <v>4.7</v>
          </cell>
          <cell r="DZ202">
            <v>38</v>
          </cell>
          <cell r="EA202">
            <v>40.400000000000006</v>
          </cell>
          <cell r="EB202">
            <v>28.499999999999996</v>
          </cell>
          <cell r="EC202">
            <v>28.499984741210938</v>
          </cell>
          <cell r="ED202">
            <v>33.300000000000004</v>
          </cell>
          <cell r="EE202">
            <v>42.8</v>
          </cell>
          <cell r="EF202">
            <v>23.799999999999997</v>
          </cell>
          <cell r="EG202">
            <v>2.2999999999999998</v>
          </cell>
          <cell r="EH202">
            <v>2.2999992370605469</v>
          </cell>
          <cell r="EI202">
            <v>85.7</v>
          </cell>
          <cell r="EJ202">
            <v>0</v>
          </cell>
          <cell r="EL202">
            <v>166</v>
          </cell>
          <cell r="EM202">
            <v>1.4309867938119464E-2</v>
          </cell>
          <cell r="EN202">
            <v>3.2879900846990419E-2</v>
          </cell>
          <cell r="EO202">
            <v>4.4546463884703631E-2</v>
          </cell>
          <cell r="EP202">
            <v>3.3743336836323939E-2</v>
          </cell>
          <cell r="EQ202">
            <v>2.0091213957958143E-2</v>
          </cell>
          <cell r="ER202">
            <v>3.0045532174162309E-2</v>
          </cell>
        </row>
        <row r="203">
          <cell r="AW203">
            <v>167</v>
          </cell>
          <cell r="AX203">
            <v>0</v>
          </cell>
          <cell r="AY203">
            <v>100</v>
          </cell>
          <cell r="AZ203">
            <v>25</v>
          </cell>
          <cell r="BA203">
            <v>50</v>
          </cell>
          <cell r="BB203">
            <v>75</v>
          </cell>
          <cell r="BC203">
            <v>50</v>
          </cell>
          <cell r="BD203">
            <v>16.600000000000001</v>
          </cell>
          <cell r="BE203">
            <v>83.3</v>
          </cell>
          <cell r="BF203">
            <v>0</v>
          </cell>
          <cell r="BG203">
            <v>66.600000000000009</v>
          </cell>
          <cell r="BH203">
            <v>33.300000000000004</v>
          </cell>
          <cell r="BI203">
            <v>100</v>
          </cell>
          <cell r="BJ203">
            <v>66.600000000000009</v>
          </cell>
          <cell r="BK203">
            <v>0</v>
          </cell>
          <cell r="BL203">
            <v>11.1</v>
          </cell>
          <cell r="BM203">
            <v>22.2</v>
          </cell>
          <cell r="BN203">
            <v>88.8</v>
          </cell>
          <cell r="BO203">
            <v>33.300000000000004</v>
          </cell>
          <cell r="BP203">
            <v>77.7</v>
          </cell>
          <cell r="BQ203">
            <v>100</v>
          </cell>
          <cell r="BR203">
            <v>44.4</v>
          </cell>
          <cell r="BS203">
            <v>55.500000000000007</v>
          </cell>
          <cell r="BT203">
            <v>0</v>
          </cell>
          <cell r="BU203">
            <v>25</v>
          </cell>
          <cell r="BV203">
            <v>87.5</v>
          </cell>
          <cell r="BW203">
            <v>12.5</v>
          </cell>
          <cell r="BX203">
            <v>50</v>
          </cell>
          <cell r="BY203">
            <v>75</v>
          </cell>
          <cell r="BZ203">
            <v>62.5</v>
          </cell>
          <cell r="CA203">
            <v>100</v>
          </cell>
          <cell r="CB203">
            <v>37.5</v>
          </cell>
          <cell r="CC203">
            <v>90</v>
          </cell>
          <cell r="CD203">
            <v>30</v>
          </cell>
          <cell r="CE203">
            <v>20</v>
          </cell>
          <cell r="CF203">
            <v>70</v>
          </cell>
          <cell r="CG203">
            <v>100</v>
          </cell>
          <cell r="CH203">
            <v>40</v>
          </cell>
          <cell r="CI203">
            <v>40</v>
          </cell>
          <cell r="CJ203">
            <v>60</v>
          </cell>
          <cell r="CK203">
            <v>80</v>
          </cell>
          <cell r="CL203">
            <v>50</v>
          </cell>
          <cell r="CM203">
            <v>10</v>
          </cell>
          <cell r="CN203">
            <v>10</v>
          </cell>
          <cell r="CO203">
            <v>10</v>
          </cell>
          <cell r="CP203">
            <v>0</v>
          </cell>
          <cell r="CQ203">
            <v>167</v>
          </cell>
          <cell r="CR203">
            <v>7.3</v>
          </cell>
          <cell r="CS203">
            <v>19.5</v>
          </cell>
          <cell r="CT203">
            <v>9.7000000000000011</v>
          </cell>
          <cell r="CU203">
            <v>12.1</v>
          </cell>
          <cell r="CV203">
            <v>14.6</v>
          </cell>
          <cell r="CW203">
            <v>68.2</v>
          </cell>
          <cell r="CX203">
            <v>31.7</v>
          </cell>
          <cell r="CY203">
            <v>75.599999999999994</v>
          </cell>
          <cell r="CZ203">
            <v>29.2</v>
          </cell>
          <cell r="DA203">
            <v>70.7</v>
          </cell>
          <cell r="DB203">
            <v>41.4</v>
          </cell>
          <cell r="DC203">
            <v>87.8</v>
          </cell>
          <cell r="DD203">
            <v>85.3</v>
          </cell>
          <cell r="DE203">
            <v>53.6</v>
          </cell>
          <cell r="DF203">
            <v>56.000000000000007</v>
          </cell>
          <cell r="DG203">
            <v>60.9</v>
          </cell>
          <cell r="DH203">
            <v>95.1</v>
          </cell>
          <cell r="DI203">
            <v>65.8</v>
          </cell>
          <cell r="DJ203">
            <v>90.2</v>
          </cell>
          <cell r="DK203">
            <v>100</v>
          </cell>
          <cell r="DL203">
            <v>80.400000000000006</v>
          </cell>
          <cell r="DM203">
            <v>82.899999999999991</v>
          </cell>
          <cell r="DN203">
            <v>21.9</v>
          </cell>
          <cell r="DO203">
            <v>46.300000000000004</v>
          </cell>
          <cell r="DP203">
            <v>92.600000000000009</v>
          </cell>
          <cell r="DQ203">
            <v>34.1</v>
          </cell>
          <cell r="DR203">
            <v>63.4</v>
          </cell>
          <cell r="DS203">
            <v>78</v>
          </cell>
          <cell r="DT203">
            <v>73.099999999999994</v>
          </cell>
          <cell r="DU203">
            <v>97.5</v>
          </cell>
          <cell r="DV203">
            <v>51.2</v>
          </cell>
          <cell r="DW203">
            <v>48.699999999999996</v>
          </cell>
          <cell r="DX203">
            <v>17</v>
          </cell>
          <cell r="DY203">
            <v>4.8</v>
          </cell>
          <cell r="DZ203">
            <v>39</v>
          </cell>
          <cell r="EA203">
            <v>58.5</v>
          </cell>
          <cell r="EB203">
            <v>24.3</v>
          </cell>
          <cell r="EC203">
            <v>24.29998779296875</v>
          </cell>
          <cell r="ED203">
            <v>36.5</v>
          </cell>
          <cell r="EE203">
            <v>43.9</v>
          </cell>
          <cell r="EF203">
            <v>26.8</v>
          </cell>
          <cell r="EG203">
            <v>2.4</v>
          </cell>
          <cell r="EH203">
            <v>2.3999996185302734</v>
          </cell>
          <cell r="EI203">
            <v>2.3999996185302734</v>
          </cell>
          <cell r="EJ203">
            <v>0</v>
          </cell>
          <cell r="EL203">
            <v>167</v>
          </cell>
          <cell r="EM203">
            <v>1.353755662038594E-2</v>
          </cell>
          <cell r="EN203">
            <v>3.0921957599900574E-2</v>
          </cell>
          <cell r="EO203">
            <v>4.1349040357014845E-2</v>
          </cell>
          <cell r="EP203">
            <v>3.4883857975422511E-2</v>
          </cell>
          <cell r="EQ203">
            <v>1.8836237146725571E-2</v>
          </cell>
          <cell r="ER203">
            <v>2.9018695720575388E-2</v>
          </cell>
        </row>
        <row r="204">
          <cell r="AW204">
            <v>168</v>
          </cell>
          <cell r="AX204">
            <v>75</v>
          </cell>
          <cell r="AY204">
            <v>25</v>
          </cell>
          <cell r="AZ204">
            <v>100</v>
          </cell>
          <cell r="BA204">
            <v>50</v>
          </cell>
          <cell r="BB204">
            <v>0</v>
          </cell>
          <cell r="BC204">
            <v>66.600000000000009</v>
          </cell>
          <cell r="BD204">
            <v>33.300000000000004</v>
          </cell>
          <cell r="BE204">
            <v>83.3</v>
          </cell>
          <cell r="BF204">
            <v>16.600000000000001</v>
          </cell>
          <cell r="BG204">
            <v>50</v>
          </cell>
          <cell r="BH204">
            <v>100</v>
          </cell>
          <cell r="BI204">
            <v>0</v>
          </cell>
          <cell r="BJ204">
            <v>11.1</v>
          </cell>
          <cell r="BK204">
            <v>44.4</v>
          </cell>
          <cell r="BL204">
            <v>66.600000000000009</v>
          </cell>
          <cell r="BM204">
            <v>22.2</v>
          </cell>
          <cell r="BN204">
            <v>77.7</v>
          </cell>
          <cell r="BO204">
            <v>0</v>
          </cell>
          <cell r="BP204">
            <v>55.500000000000007</v>
          </cell>
          <cell r="BQ204">
            <v>100</v>
          </cell>
          <cell r="BR204">
            <v>88.8</v>
          </cell>
          <cell r="BS204">
            <v>33.300000000000004</v>
          </cell>
          <cell r="BT204">
            <v>20</v>
          </cell>
          <cell r="BU204">
            <v>60</v>
          </cell>
          <cell r="BV204">
            <v>100</v>
          </cell>
          <cell r="BW204">
            <v>100</v>
          </cell>
          <cell r="BX204">
            <v>40</v>
          </cell>
          <cell r="BY204">
            <v>40</v>
          </cell>
          <cell r="BZ204">
            <v>80</v>
          </cell>
          <cell r="CA204">
            <v>0</v>
          </cell>
          <cell r="CB204">
            <v>0</v>
          </cell>
          <cell r="CC204">
            <v>77.7</v>
          </cell>
          <cell r="CD204">
            <v>11.1</v>
          </cell>
          <cell r="CE204">
            <v>22.2</v>
          </cell>
          <cell r="CF204">
            <v>44.4</v>
          </cell>
          <cell r="CG204">
            <v>55.500000000000007</v>
          </cell>
          <cell r="CH204">
            <v>100</v>
          </cell>
          <cell r="CI204">
            <v>100</v>
          </cell>
          <cell r="CJ204">
            <v>66.600000000000009</v>
          </cell>
          <cell r="CK204">
            <v>66.5999755859375</v>
          </cell>
          <cell r="CL204">
            <v>33.300000000000004</v>
          </cell>
          <cell r="CM204">
            <v>0</v>
          </cell>
          <cell r="CN204">
            <v>0</v>
          </cell>
          <cell r="CO204">
            <v>88.8</v>
          </cell>
          <cell r="CP204">
            <v>88.79998779296875</v>
          </cell>
          <cell r="CQ204">
            <v>168</v>
          </cell>
          <cell r="CR204">
            <v>37.799999999999997</v>
          </cell>
          <cell r="CS204">
            <v>24.3</v>
          </cell>
          <cell r="CT204">
            <v>45.9</v>
          </cell>
          <cell r="CU204">
            <v>35.099999999999994</v>
          </cell>
          <cell r="CV204">
            <v>13.5</v>
          </cell>
          <cell r="CW204">
            <v>75.599999999999994</v>
          </cell>
          <cell r="CX204">
            <v>51.300000000000004</v>
          </cell>
          <cell r="CY204">
            <v>81</v>
          </cell>
          <cell r="CZ204">
            <v>29.7</v>
          </cell>
          <cell r="DA204">
            <v>72.899999999999991</v>
          </cell>
          <cell r="DB204">
            <v>89.1</v>
          </cell>
          <cell r="DC204">
            <v>27</v>
          </cell>
          <cell r="DD204">
            <v>54</v>
          </cell>
          <cell r="DE204">
            <v>62.1</v>
          </cell>
          <cell r="DF204">
            <v>70.199999999999989</v>
          </cell>
          <cell r="DG204">
            <v>56.699999999999996</v>
          </cell>
          <cell r="DH204">
            <v>86.4</v>
          </cell>
          <cell r="DI204">
            <v>21.6</v>
          </cell>
          <cell r="DJ204">
            <v>67.5</v>
          </cell>
          <cell r="DK204">
            <v>94.5</v>
          </cell>
          <cell r="DL204">
            <v>91.8</v>
          </cell>
          <cell r="DM204">
            <v>59.4</v>
          </cell>
          <cell r="DN204">
            <v>32.4</v>
          </cell>
          <cell r="DO204">
            <v>78.3</v>
          </cell>
          <cell r="DP204">
            <v>100</v>
          </cell>
          <cell r="DQ204">
            <v>100</v>
          </cell>
          <cell r="DR204">
            <v>48.6</v>
          </cell>
          <cell r="DS204">
            <v>48.5999755859375</v>
          </cell>
          <cell r="DT204">
            <v>97.2</v>
          </cell>
          <cell r="DU204">
            <v>0</v>
          </cell>
          <cell r="DV204">
            <v>0</v>
          </cell>
          <cell r="DW204">
            <v>43.2</v>
          </cell>
          <cell r="DX204">
            <v>5.4</v>
          </cell>
          <cell r="DY204">
            <v>8.1</v>
          </cell>
          <cell r="DZ204">
            <v>16.2</v>
          </cell>
          <cell r="EA204">
            <v>18.899999999999999</v>
          </cell>
          <cell r="EB204">
            <v>83.7</v>
          </cell>
          <cell r="EC204">
            <v>83.699951171875</v>
          </cell>
          <cell r="ED204">
            <v>40.5</v>
          </cell>
          <cell r="EE204">
            <v>40.5</v>
          </cell>
          <cell r="EF204">
            <v>10.8</v>
          </cell>
          <cell r="EG204">
            <v>2.7</v>
          </cell>
          <cell r="EH204">
            <v>2.6999988555908203</v>
          </cell>
          <cell r="EI204">
            <v>64.8</v>
          </cell>
          <cell r="EJ204">
            <v>64.79998779296875</v>
          </cell>
          <cell r="EL204">
            <v>168</v>
          </cell>
          <cell r="EM204">
            <v>3.036782020867268E-2</v>
          </cell>
          <cell r="EN204">
            <v>4.2581742805677794E-2</v>
          </cell>
          <cell r="EO204">
            <v>4.990100739101281E-2</v>
          </cell>
          <cell r="EP204">
            <v>1375.8789635637625</v>
          </cell>
          <cell r="EQ204">
            <v>2.1789916073604313E-2</v>
          </cell>
          <cell r="ER204">
            <v>217.27475268205006</v>
          </cell>
        </row>
        <row r="205">
          <cell r="AW205">
            <v>0</v>
          </cell>
          <cell r="AX205">
            <v>0</v>
          </cell>
          <cell r="AY205">
            <v>0</v>
          </cell>
          <cell r="AZ205">
            <v>0</v>
          </cell>
          <cell r="BA205">
            <v>0</v>
          </cell>
          <cell r="BB205">
            <v>0</v>
          </cell>
          <cell r="BC205">
            <v>0</v>
          </cell>
          <cell r="BD205">
            <v>0</v>
          </cell>
          <cell r="BE205">
            <v>0</v>
          </cell>
          <cell r="BF205">
            <v>0</v>
          </cell>
          <cell r="BG205">
            <v>0</v>
          </cell>
          <cell r="BH205">
            <v>0</v>
          </cell>
          <cell r="BI205">
            <v>0</v>
          </cell>
          <cell r="BJ205">
            <v>0</v>
          </cell>
          <cell r="BK205">
            <v>0</v>
          </cell>
          <cell r="BL205">
            <v>0</v>
          </cell>
          <cell r="BM205">
            <v>0</v>
          </cell>
          <cell r="BN205">
            <v>0</v>
          </cell>
          <cell r="BO205">
            <v>0</v>
          </cell>
          <cell r="BP205">
            <v>0</v>
          </cell>
          <cell r="BQ205">
            <v>0</v>
          </cell>
          <cell r="BR205">
            <v>0</v>
          </cell>
          <cell r="BS205">
            <v>0</v>
          </cell>
          <cell r="BT205">
            <v>0</v>
          </cell>
          <cell r="BU205">
            <v>0</v>
          </cell>
          <cell r="BV205">
            <v>0</v>
          </cell>
          <cell r="BW205">
            <v>0</v>
          </cell>
          <cell r="BX205">
            <v>0</v>
          </cell>
          <cell r="BY205">
            <v>0</v>
          </cell>
          <cell r="BZ205">
            <v>0</v>
          </cell>
          <cell r="CA205">
            <v>0</v>
          </cell>
          <cell r="CB205">
            <v>0</v>
          </cell>
          <cell r="CC205">
            <v>0</v>
          </cell>
          <cell r="CD205">
            <v>0</v>
          </cell>
          <cell r="CE205">
            <v>0</v>
          </cell>
          <cell r="CF205">
            <v>0</v>
          </cell>
          <cell r="CG205">
            <v>0</v>
          </cell>
          <cell r="CH205">
            <v>0</v>
          </cell>
          <cell r="CI205">
            <v>0</v>
          </cell>
          <cell r="CJ205">
            <v>0</v>
          </cell>
          <cell r="CK205">
            <v>0</v>
          </cell>
          <cell r="CL205">
            <v>0</v>
          </cell>
          <cell r="CM205">
            <v>0</v>
          </cell>
          <cell r="CN205">
            <v>0</v>
          </cell>
          <cell r="CO205">
            <v>0</v>
          </cell>
          <cell r="CP205">
            <v>0</v>
          </cell>
          <cell r="CR205">
            <v>0</v>
          </cell>
          <cell r="CS205">
            <v>0</v>
          </cell>
          <cell r="CT205">
            <v>0</v>
          </cell>
          <cell r="CU205">
            <v>0</v>
          </cell>
          <cell r="CV205">
            <v>0</v>
          </cell>
          <cell r="CW205">
            <v>0</v>
          </cell>
          <cell r="CX205">
            <v>0</v>
          </cell>
          <cell r="CY205">
            <v>0</v>
          </cell>
          <cell r="CZ205">
            <v>0</v>
          </cell>
          <cell r="DA205">
            <v>0</v>
          </cell>
          <cell r="DB205">
            <v>0</v>
          </cell>
          <cell r="DC205">
            <v>0</v>
          </cell>
          <cell r="DD205">
            <v>0</v>
          </cell>
          <cell r="DE205">
            <v>0</v>
          </cell>
          <cell r="DF205">
            <v>0</v>
          </cell>
          <cell r="DG205">
            <v>0</v>
          </cell>
          <cell r="DH205">
            <v>0</v>
          </cell>
          <cell r="DI205">
            <v>0</v>
          </cell>
          <cell r="DJ205">
            <v>0</v>
          </cell>
          <cell r="DK205">
            <v>0</v>
          </cell>
          <cell r="DL205">
            <v>0</v>
          </cell>
          <cell r="DM205">
            <v>0</v>
          </cell>
          <cell r="DN205">
            <v>0</v>
          </cell>
          <cell r="DO205">
            <v>0</v>
          </cell>
          <cell r="DP205">
            <v>0</v>
          </cell>
          <cell r="DQ205">
            <v>0</v>
          </cell>
          <cell r="DR205">
            <v>0</v>
          </cell>
          <cell r="DS205">
            <v>0</v>
          </cell>
          <cell r="DT205">
            <v>0</v>
          </cell>
          <cell r="DU205">
            <v>0</v>
          </cell>
          <cell r="DV205">
            <v>0</v>
          </cell>
          <cell r="DW205">
            <v>0</v>
          </cell>
          <cell r="DX205">
            <v>0</v>
          </cell>
          <cell r="DY205">
            <v>0</v>
          </cell>
          <cell r="DZ205">
            <v>0</v>
          </cell>
          <cell r="EA205">
            <v>0</v>
          </cell>
          <cell r="EB205">
            <v>0</v>
          </cell>
          <cell r="EC205">
            <v>0</v>
          </cell>
          <cell r="ED205">
            <v>0</v>
          </cell>
          <cell r="EE205">
            <v>0</v>
          </cell>
          <cell r="EF205">
            <v>0</v>
          </cell>
          <cell r="EG205">
            <v>0</v>
          </cell>
          <cell r="EH205">
            <v>0</v>
          </cell>
          <cell r="EI205">
            <v>0</v>
          </cell>
          <cell r="EJ205">
            <v>0</v>
          </cell>
        </row>
        <row r="206">
          <cell r="AX206">
            <v>0</v>
          </cell>
          <cell r="AY206">
            <v>0</v>
          </cell>
          <cell r="AZ206">
            <v>0</v>
          </cell>
          <cell r="BA206">
            <v>0</v>
          </cell>
          <cell r="BB206">
            <v>0</v>
          </cell>
          <cell r="BC206">
            <v>0</v>
          </cell>
          <cell r="BD206">
            <v>0</v>
          </cell>
          <cell r="BE206">
            <v>0</v>
          </cell>
          <cell r="BF206">
            <v>0</v>
          </cell>
          <cell r="BG206">
            <v>0</v>
          </cell>
          <cell r="BH206">
            <v>0</v>
          </cell>
          <cell r="BI206">
            <v>0</v>
          </cell>
          <cell r="BJ206">
            <v>0</v>
          </cell>
          <cell r="BK206">
            <v>0</v>
          </cell>
          <cell r="BL206">
            <v>0</v>
          </cell>
          <cell r="BM206">
            <v>0</v>
          </cell>
          <cell r="BN206">
            <v>0</v>
          </cell>
          <cell r="BO206">
            <v>0</v>
          </cell>
          <cell r="BP206">
            <v>0</v>
          </cell>
          <cell r="BQ206">
            <v>0</v>
          </cell>
          <cell r="BR206">
            <v>0</v>
          </cell>
          <cell r="BS206">
            <v>0</v>
          </cell>
          <cell r="BT206">
            <v>0</v>
          </cell>
          <cell r="BU206">
            <v>0</v>
          </cell>
          <cell r="BV206">
            <v>0</v>
          </cell>
          <cell r="BW206">
            <v>0</v>
          </cell>
          <cell r="BX206">
            <v>0</v>
          </cell>
          <cell r="BY206">
            <v>0</v>
          </cell>
          <cell r="BZ206">
            <v>0</v>
          </cell>
          <cell r="CA206">
            <v>0</v>
          </cell>
          <cell r="CB206">
            <v>0</v>
          </cell>
          <cell r="CC206">
            <v>0</v>
          </cell>
          <cell r="CD206">
            <v>0</v>
          </cell>
          <cell r="CE206">
            <v>0</v>
          </cell>
          <cell r="CF206">
            <v>0</v>
          </cell>
          <cell r="CG206">
            <v>0</v>
          </cell>
          <cell r="CH206">
            <v>0</v>
          </cell>
          <cell r="CI206">
            <v>0</v>
          </cell>
          <cell r="CJ206">
            <v>0</v>
          </cell>
          <cell r="CK206">
            <v>0</v>
          </cell>
          <cell r="CL206">
            <v>0</v>
          </cell>
          <cell r="CM206">
            <v>0</v>
          </cell>
          <cell r="CN206">
            <v>0</v>
          </cell>
          <cell r="CO206">
            <v>0</v>
          </cell>
          <cell r="CP206">
            <v>0</v>
          </cell>
          <cell r="CR206">
            <v>0</v>
          </cell>
          <cell r="CS206">
            <v>0</v>
          </cell>
          <cell r="CT206">
            <v>0</v>
          </cell>
          <cell r="CU206">
            <v>0</v>
          </cell>
          <cell r="CV206">
            <v>0</v>
          </cell>
          <cell r="CW206">
            <v>0</v>
          </cell>
          <cell r="CX206">
            <v>0</v>
          </cell>
          <cell r="CY206">
            <v>0</v>
          </cell>
          <cell r="CZ206">
            <v>0</v>
          </cell>
          <cell r="DA206">
            <v>0</v>
          </cell>
          <cell r="DB206">
            <v>0</v>
          </cell>
          <cell r="DC206">
            <v>0</v>
          </cell>
          <cell r="DD206">
            <v>0</v>
          </cell>
          <cell r="DE206">
            <v>0</v>
          </cell>
          <cell r="DF206">
            <v>0</v>
          </cell>
          <cell r="DG206">
            <v>0</v>
          </cell>
          <cell r="DH206">
            <v>0</v>
          </cell>
          <cell r="DI206">
            <v>0</v>
          </cell>
          <cell r="DJ206">
            <v>0</v>
          </cell>
          <cell r="DK206">
            <v>0</v>
          </cell>
          <cell r="DL206">
            <v>0</v>
          </cell>
          <cell r="DM206">
            <v>0</v>
          </cell>
          <cell r="DN206">
            <v>0</v>
          </cell>
          <cell r="DO206">
            <v>0</v>
          </cell>
          <cell r="DP206">
            <v>0</v>
          </cell>
          <cell r="DQ206">
            <v>0</v>
          </cell>
          <cell r="DR206">
            <v>0</v>
          </cell>
          <cell r="DS206">
            <v>0</v>
          </cell>
          <cell r="DT206">
            <v>0</v>
          </cell>
          <cell r="DU206">
            <v>0</v>
          </cell>
          <cell r="DV206">
            <v>0</v>
          </cell>
          <cell r="DW206">
            <v>0</v>
          </cell>
          <cell r="DX206">
            <v>0</v>
          </cell>
          <cell r="DY206">
            <v>0</v>
          </cell>
          <cell r="DZ206">
            <v>0</v>
          </cell>
          <cell r="EA206">
            <v>0</v>
          </cell>
          <cell r="EB206">
            <v>0</v>
          </cell>
          <cell r="EC206">
            <v>0</v>
          </cell>
          <cell r="ED206">
            <v>0</v>
          </cell>
          <cell r="EE206">
            <v>0</v>
          </cell>
          <cell r="EF206">
            <v>0</v>
          </cell>
          <cell r="EG206">
            <v>0</v>
          </cell>
          <cell r="EH206">
            <v>0</v>
          </cell>
          <cell r="EI206">
            <v>0</v>
          </cell>
          <cell r="EJ206">
            <v>0</v>
          </cell>
        </row>
        <row r="207">
          <cell r="AW207">
            <v>169</v>
          </cell>
          <cell r="AX207">
            <v>0</v>
          </cell>
          <cell r="AY207">
            <v>75</v>
          </cell>
          <cell r="AZ207">
            <v>50</v>
          </cell>
          <cell r="BA207">
            <v>25</v>
          </cell>
          <cell r="BB207">
            <v>100</v>
          </cell>
          <cell r="BC207">
            <v>100</v>
          </cell>
          <cell r="BD207">
            <v>66.600000000000009</v>
          </cell>
          <cell r="BE207">
            <v>0</v>
          </cell>
          <cell r="BF207">
            <v>33.300000000000004</v>
          </cell>
          <cell r="BG207">
            <v>16.600000000000001</v>
          </cell>
          <cell r="BH207">
            <v>50</v>
          </cell>
          <cell r="BI207">
            <v>83.3</v>
          </cell>
          <cell r="BJ207">
            <v>55.500000000000007</v>
          </cell>
          <cell r="BK207">
            <v>22.2</v>
          </cell>
          <cell r="BL207">
            <v>33.300000000000004</v>
          </cell>
          <cell r="BM207">
            <v>11.1</v>
          </cell>
          <cell r="BN207">
            <v>77.7</v>
          </cell>
          <cell r="BO207">
            <v>44.4</v>
          </cell>
          <cell r="BP207">
            <v>88.8</v>
          </cell>
          <cell r="BQ207">
            <v>66.600000000000009</v>
          </cell>
          <cell r="BR207">
            <v>100</v>
          </cell>
          <cell r="BS207">
            <v>0</v>
          </cell>
          <cell r="BT207">
            <v>12.5</v>
          </cell>
          <cell r="BU207">
            <v>75</v>
          </cell>
          <cell r="BV207">
            <v>87.5</v>
          </cell>
          <cell r="BW207">
            <v>100</v>
          </cell>
          <cell r="BX207">
            <v>37.5</v>
          </cell>
          <cell r="BY207">
            <v>50</v>
          </cell>
          <cell r="BZ207">
            <v>25</v>
          </cell>
          <cell r="CA207">
            <v>62.5</v>
          </cell>
          <cell r="CB207">
            <v>0</v>
          </cell>
          <cell r="CC207">
            <v>77.7</v>
          </cell>
          <cell r="CD207">
            <v>0</v>
          </cell>
          <cell r="CE207">
            <v>66.600000000000009</v>
          </cell>
          <cell r="CF207">
            <v>100</v>
          </cell>
          <cell r="CG207">
            <v>0</v>
          </cell>
          <cell r="CH207">
            <v>0</v>
          </cell>
          <cell r="CI207">
            <v>0</v>
          </cell>
          <cell r="CJ207">
            <v>55.500000000000007</v>
          </cell>
          <cell r="CK207">
            <v>88.8</v>
          </cell>
          <cell r="CL207">
            <v>0</v>
          </cell>
          <cell r="CM207">
            <v>0</v>
          </cell>
          <cell r="CN207">
            <v>0</v>
          </cell>
          <cell r="CO207">
            <v>0</v>
          </cell>
          <cell r="CP207">
            <v>0</v>
          </cell>
          <cell r="CQ207">
            <v>169</v>
          </cell>
          <cell r="CR207">
            <v>47.5</v>
          </cell>
          <cell r="CS207">
            <v>70</v>
          </cell>
          <cell r="CT207">
            <v>55.000000000000007</v>
          </cell>
          <cell r="CU207">
            <v>52.5</v>
          </cell>
          <cell r="CV207">
            <v>85</v>
          </cell>
          <cell r="CW207">
            <v>62.5</v>
          </cell>
          <cell r="CX207">
            <v>40</v>
          </cell>
          <cell r="CY207">
            <v>15</v>
          </cell>
          <cell r="CZ207">
            <v>35</v>
          </cell>
          <cell r="DA207">
            <v>22.5</v>
          </cell>
          <cell r="DB207">
            <v>37.5</v>
          </cell>
          <cell r="DC207">
            <v>57.499999999999993</v>
          </cell>
          <cell r="DD207">
            <v>75</v>
          </cell>
          <cell r="DE207">
            <v>32.5</v>
          </cell>
          <cell r="DF207">
            <v>45</v>
          </cell>
          <cell r="DG207">
            <v>30</v>
          </cell>
          <cell r="DH207">
            <v>87.5</v>
          </cell>
          <cell r="DI207">
            <v>65</v>
          </cell>
          <cell r="DJ207">
            <v>90</v>
          </cell>
          <cell r="DK207">
            <v>82.5</v>
          </cell>
          <cell r="DL207">
            <v>95</v>
          </cell>
          <cell r="DM207">
            <v>20</v>
          </cell>
          <cell r="DN207">
            <v>60</v>
          </cell>
          <cell r="DO207">
            <v>92.5</v>
          </cell>
          <cell r="DP207">
            <v>97.5</v>
          </cell>
          <cell r="DQ207">
            <v>100</v>
          </cell>
          <cell r="DR207">
            <v>72.5</v>
          </cell>
          <cell r="DS207">
            <v>77.5</v>
          </cell>
          <cell r="DT207">
            <v>67.5</v>
          </cell>
          <cell r="DU207">
            <v>80</v>
          </cell>
          <cell r="DV207">
            <v>0</v>
          </cell>
          <cell r="DW207">
            <v>27.500000000000004</v>
          </cell>
          <cell r="DX207">
            <v>0</v>
          </cell>
          <cell r="DY207">
            <v>25</v>
          </cell>
          <cell r="DZ207">
            <v>50</v>
          </cell>
          <cell r="EA207">
            <v>0</v>
          </cell>
          <cell r="EB207">
            <v>0</v>
          </cell>
          <cell r="EC207">
            <v>0</v>
          </cell>
          <cell r="ED207">
            <v>17.5</v>
          </cell>
          <cell r="EE207">
            <v>42.5</v>
          </cell>
          <cell r="EF207">
            <v>0</v>
          </cell>
          <cell r="EG207">
            <v>0</v>
          </cell>
          <cell r="EH207">
            <v>0</v>
          </cell>
          <cell r="EI207">
            <v>0</v>
          </cell>
          <cell r="EJ207">
            <v>0</v>
          </cell>
          <cell r="EL207">
            <v>169</v>
          </cell>
          <cell r="EM207">
            <v>3.3804782583746737E-2</v>
          </cell>
          <cell r="EN207">
            <v>1.5345586103069611E-2</v>
          </cell>
          <cell r="EO207">
            <v>4.4298805539315388E-2</v>
          </cell>
          <cell r="EP207">
            <v>7.3723344716094957E-2</v>
          </cell>
          <cell r="EQ207">
            <v>5.6817805349558669E-3</v>
          </cell>
          <cell r="ER207">
            <v>3.5116072654336306E-2</v>
          </cell>
        </row>
        <row r="208">
          <cell r="AW208">
            <v>170</v>
          </cell>
          <cell r="AX208">
            <v>0</v>
          </cell>
          <cell r="AY208">
            <v>75</v>
          </cell>
          <cell r="AZ208">
            <v>50</v>
          </cell>
          <cell r="BA208">
            <v>25</v>
          </cell>
          <cell r="BB208">
            <v>100</v>
          </cell>
          <cell r="BC208">
            <v>100</v>
          </cell>
          <cell r="BD208">
            <v>66.600000000000009</v>
          </cell>
          <cell r="BE208">
            <v>16.600000000000001</v>
          </cell>
          <cell r="BF208">
            <v>50</v>
          </cell>
          <cell r="BG208">
            <v>33.300000000000004</v>
          </cell>
          <cell r="BH208">
            <v>83.3</v>
          </cell>
          <cell r="BI208">
            <v>0</v>
          </cell>
          <cell r="BJ208">
            <v>62.5</v>
          </cell>
          <cell r="BK208">
            <v>25</v>
          </cell>
          <cell r="BL208">
            <v>37.5</v>
          </cell>
          <cell r="BM208">
            <v>12.5</v>
          </cell>
          <cell r="BN208">
            <v>87.5</v>
          </cell>
          <cell r="BO208">
            <v>50</v>
          </cell>
          <cell r="BP208">
            <v>100</v>
          </cell>
          <cell r="BQ208">
            <v>100</v>
          </cell>
          <cell r="BR208">
            <v>75</v>
          </cell>
          <cell r="BS208">
            <v>0</v>
          </cell>
          <cell r="BT208">
            <v>50</v>
          </cell>
          <cell r="BU208">
            <v>0</v>
          </cell>
          <cell r="BV208">
            <v>75</v>
          </cell>
          <cell r="BW208">
            <v>0</v>
          </cell>
          <cell r="BX208">
            <v>0</v>
          </cell>
          <cell r="BY208">
            <v>100</v>
          </cell>
          <cell r="BZ208">
            <v>100</v>
          </cell>
          <cell r="CA208">
            <v>100</v>
          </cell>
          <cell r="CB208">
            <v>100</v>
          </cell>
          <cell r="CC208">
            <v>87.5</v>
          </cell>
          <cell r="CD208">
            <v>0</v>
          </cell>
          <cell r="CE208">
            <v>62.5</v>
          </cell>
          <cell r="CF208">
            <v>100</v>
          </cell>
          <cell r="CG208">
            <v>100</v>
          </cell>
          <cell r="CH208">
            <v>0</v>
          </cell>
          <cell r="CI208">
            <v>0</v>
          </cell>
          <cell r="CJ208">
            <v>50</v>
          </cell>
          <cell r="CK208">
            <v>75</v>
          </cell>
          <cell r="CL208">
            <v>0</v>
          </cell>
          <cell r="CM208">
            <v>0</v>
          </cell>
          <cell r="CN208">
            <v>0</v>
          </cell>
          <cell r="CO208">
            <v>0</v>
          </cell>
          <cell r="CP208">
            <v>0</v>
          </cell>
          <cell r="CQ208">
            <v>170</v>
          </cell>
          <cell r="CR208">
            <v>26.400000000000002</v>
          </cell>
          <cell r="CS208">
            <v>82.3</v>
          </cell>
          <cell r="CT208">
            <v>76.400000000000006</v>
          </cell>
          <cell r="CU208">
            <v>55.800000000000004</v>
          </cell>
          <cell r="CV208">
            <v>97</v>
          </cell>
          <cell r="CW208">
            <v>73.5</v>
          </cell>
          <cell r="CX208">
            <v>50</v>
          </cell>
          <cell r="CY208">
            <v>23.5</v>
          </cell>
          <cell r="CZ208">
            <v>44.1</v>
          </cell>
          <cell r="DA208">
            <v>32.300000000000004</v>
          </cell>
          <cell r="DB208">
            <v>58.8</v>
          </cell>
          <cell r="DC208">
            <v>0</v>
          </cell>
          <cell r="DD208">
            <v>88.2</v>
          </cell>
          <cell r="DE208">
            <v>52.900000000000006</v>
          </cell>
          <cell r="DF208">
            <v>61.7</v>
          </cell>
          <cell r="DG208">
            <v>47</v>
          </cell>
          <cell r="DH208">
            <v>94.1</v>
          </cell>
          <cell r="DI208">
            <v>85.2</v>
          </cell>
          <cell r="DJ208">
            <v>100</v>
          </cell>
          <cell r="DK208">
            <v>100</v>
          </cell>
          <cell r="DL208">
            <v>91.100000000000009</v>
          </cell>
          <cell r="DM208">
            <v>29.4</v>
          </cell>
          <cell r="DN208">
            <v>64.7</v>
          </cell>
          <cell r="DO208">
            <v>0</v>
          </cell>
          <cell r="DP208">
            <v>70.5</v>
          </cell>
          <cell r="DQ208">
            <v>0</v>
          </cell>
          <cell r="DR208">
            <v>0</v>
          </cell>
          <cell r="DS208">
            <v>79.400000000000006</v>
          </cell>
          <cell r="DT208">
            <v>79.39996337890625</v>
          </cell>
          <cell r="DU208">
            <v>79.39996337890625</v>
          </cell>
          <cell r="DV208">
            <v>79.39996337890625</v>
          </cell>
          <cell r="DW208">
            <v>41.099999999999994</v>
          </cell>
          <cell r="DX208">
            <v>0</v>
          </cell>
          <cell r="DY208">
            <v>35.199999999999996</v>
          </cell>
          <cell r="DZ208">
            <v>67.600000000000009</v>
          </cell>
          <cell r="EA208">
            <v>67.5999755859375</v>
          </cell>
          <cell r="EB208">
            <v>0</v>
          </cell>
          <cell r="EC208">
            <v>0</v>
          </cell>
          <cell r="ED208">
            <v>20.5</v>
          </cell>
          <cell r="EE208">
            <v>38.200000000000003</v>
          </cell>
          <cell r="EF208">
            <v>0</v>
          </cell>
          <cell r="EG208">
            <v>0</v>
          </cell>
          <cell r="EH208">
            <v>0</v>
          </cell>
          <cell r="EI208">
            <v>0</v>
          </cell>
          <cell r="EJ208">
            <v>0</v>
          </cell>
          <cell r="EL208">
            <v>170</v>
          </cell>
          <cell r="EM208">
            <v>2.9881437068693551E-2</v>
          </cell>
          <cell r="EN208">
            <v>9.6465089417671606E-3</v>
          </cell>
          <cell r="EO208">
            <v>3.6214651807199724E-2</v>
          </cell>
          <cell r="EP208">
            <v>1.6084416896061514E-2</v>
          </cell>
          <cell r="EQ208">
            <v>5.444065521560809E-3</v>
          </cell>
          <cell r="ER208">
            <v>1.9208093953571152E-2</v>
          </cell>
        </row>
        <row r="209">
          <cell r="AW209">
            <v>171</v>
          </cell>
          <cell r="AX209">
            <v>0</v>
          </cell>
          <cell r="AY209">
            <v>50</v>
          </cell>
          <cell r="AZ209">
            <v>75</v>
          </cell>
          <cell r="BA209">
            <v>25</v>
          </cell>
          <cell r="BB209">
            <v>100</v>
          </cell>
          <cell r="BC209">
            <v>100</v>
          </cell>
          <cell r="BD209">
            <v>60</v>
          </cell>
          <cell r="BE209">
            <v>0</v>
          </cell>
          <cell r="BF209">
            <v>40</v>
          </cell>
          <cell r="BG209">
            <v>20</v>
          </cell>
          <cell r="BH209">
            <v>80</v>
          </cell>
          <cell r="BI209">
            <v>80</v>
          </cell>
          <cell r="BJ209">
            <v>62.5</v>
          </cell>
          <cell r="BK209">
            <v>12.5</v>
          </cell>
          <cell r="BL209">
            <v>25</v>
          </cell>
          <cell r="BM209">
            <v>37.5</v>
          </cell>
          <cell r="BN209">
            <v>87.5</v>
          </cell>
          <cell r="BO209">
            <v>50</v>
          </cell>
          <cell r="BP209">
            <v>100</v>
          </cell>
          <cell r="BQ209">
            <v>100</v>
          </cell>
          <cell r="BR209">
            <v>75</v>
          </cell>
          <cell r="BS209">
            <v>0</v>
          </cell>
          <cell r="BT209">
            <v>50</v>
          </cell>
          <cell r="BU209">
            <v>0</v>
          </cell>
          <cell r="BV209">
            <v>75</v>
          </cell>
          <cell r="BW209">
            <v>0</v>
          </cell>
          <cell r="BX209">
            <v>0</v>
          </cell>
          <cell r="BY209">
            <v>100</v>
          </cell>
          <cell r="BZ209">
            <v>100</v>
          </cell>
          <cell r="CA209">
            <v>100</v>
          </cell>
          <cell r="CB209">
            <v>100</v>
          </cell>
          <cell r="CC209">
            <v>87.5</v>
          </cell>
          <cell r="CD209">
            <v>0</v>
          </cell>
          <cell r="CE209">
            <v>62.5</v>
          </cell>
          <cell r="CF209">
            <v>100</v>
          </cell>
          <cell r="CG209">
            <v>100</v>
          </cell>
          <cell r="CH209">
            <v>0</v>
          </cell>
          <cell r="CI209">
            <v>0</v>
          </cell>
          <cell r="CJ209">
            <v>50</v>
          </cell>
          <cell r="CK209">
            <v>75</v>
          </cell>
          <cell r="CL209">
            <v>0</v>
          </cell>
          <cell r="CM209">
            <v>0</v>
          </cell>
          <cell r="CN209">
            <v>0</v>
          </cell>
          <cell r="CO209">
            <v>0</v>
          </cell>
          <cell r="CP209">
            <v>0</v>
          </cell>
          <cell r="CQ209">
            <v>171</v>
          </cell>
          <cell r="CR209">
            <v>24.2</v>
          </cell>
          <cell r="CS209">
            <v>81.8</v>
          </cell>
          <cell r="CT209">
            <v>87.8</v>
          </cell>
          <cell r="CU209">
            <v>57.499999999999993</v>
          </cell>
          <cell r="CV209">
            <v>96.899999999999991</v>
          </cell>
          <cell r="CW209">
            <v>72.7</v>
          </cell>
          <cell r="CX209">
            <v>45.4</v>
          </cell>
          <cell r="CY209">
            <v>27.200000000000003</v>
          </cell>
          <cell r="CZ209">
            <v>42.4</v>
          </cell>
          <cell r="DA209">
            <v>33.300000000000004</v>
          </cell>
          <cell r="DB209">
            <v>51.5</v>
          </cell>
          <cell r="DC209">
            <v>51.5</v>
          </cell>
          <cell r="DD209">
            <v>84.8</v>
          </cell>
          <cell r="DE209">
            <v>48.4</v>
          </cell>
          <cell r="DF209">
            <v>54.500000000000007</v>
          </cell>
          <cell r="DG209">
            <v>63.6</v>
          </cell>
          <cell r="DH209">
            <v>93.899999999999991</v>
          </cell>
          <cell r="DI209">
            <v>78.7</v>
          </cell>
          <cell r="DJ209">
            <v>100</v>
          </cell>
          <cell r="DK209">
            <v>100</v>
          </cell>
          <cell r="DL209">
            <v>90.9</v>
          </cell>
          <cell r="DM209">
            <v>21.2</v>
          </cell>
          <cell r="DN209">
            <v>66.600000000000009</v>
          </cell>
          <cell r="DO209">
            <v>0</v>
          </cell>
          <cell r="DP209">
            <v>69.599999999999994</v>
          </cell>
          <cell r="DQ209">
            <v>0</v>
          </cell>
          <cell r="DR209">
            <v>0</v>
          </cell>
          <cell r="DS209">
            <v>75.7</v>
          </cell>
          <cell r="DT209">
            <v>75.699951171875</v>
          </cell>
          <cell r="DU209">
            <v>75.699951171875</v>
          </cell>
          <cell r="DV209">
            <v>75.699951171875</v>
          </cell>
          <cell r="DW209">
            <v>39.300000000000004</v>
          </cell>
          <cell r="DX209">
            <v>0</v>
          </cell>
          <cell r="DY209">
            <v>30.3</v>
          </cell>
          <cell r="DZ209">
            <v>60.6</v>
          </cell>
          <cell r="EA209">
            <v>60.5999755859375</v>
          </cell>
          <cell r="EB209">
            <v>0</v>
          </cell>
          <cell r="EC209">
            <v>0</v>
          </cell>
          <cell r="ED209">
            <v>18.099999999999998</v>
          </cell>
          <cell r="EE209">
            <v>36.299999999999997</v>
          </cell>
          <cell r="EF209">
            <v>0</v>
          </cell>
          <cell r="EG209">
            <v>0</v>
          </cell>
          <cell r="EH209">
            <v>0</v>
          </cell>
          <cell r="EI209">
            <v>0</v>
          </cell>
          <cell r="EJ209">
            <v>0</v>
          </cell>
          <cell r="EL209">
            <v>171</v>
          </cell>
          <cell r="EM209">
            <v>4.183011473140015E-2</v>
          </cell>
          <cell r="EN209">
            <v>1.4805152849664041E-2</v>
          </cell>
          <cell r="EO209">
            <v>4.1462637843179696E-2</v>
          </cell>
          <cell r="EP209">
            <v>1.7856067216006001E-2</v>
          </cell>
          <cell r="EQ209">
            <v>5.5585669748653178E-3</v>
          </cell>
          <cell r="ER209">
            <v>2.3836843241100587E-2</v>
          </cell>
        </row>
        <row r="210">
          <cell r="AW210">
            <v>172</v>
          </cell>
          <cell r="AX210">
            <v>0</v>
          </cell>
          <cell r="AY210">
            <v>0</v>
          </cell>
          <cell r="AZ210">
            <v>75</v>
          </cell>
          <cell r="BA210">
            <v>100</v>
          </cell>
          <cell r="BB210">
            <v>50</v>
          </cell>
          <cell r="BC210">
            <v>50</v>
          </cell>
          <cell r="BD210">
            <v>66.600000000000009</v>
          </cell>
          <cell r="BE210">
            <v>0</v>
          </cell>
          <cell r="BF210">
            <v>0</v>
          </cell>
          <cell r="BG210">
            <v>100</v>
          </cell>
          <cell r="BH210">
            <v>83.3</v>
          </cell>
          <cell r="BI210">
            <v>0</v>
          </cell>
          <cell r="BJ210">
            <v>0</v>
          </cell>
          <cell r="BK210">
            <v>100</v>
          </cell>
          <cell r="BL210">
            <v>0</v>
          </cell>
          <cell r="BM210">
            <v>0</v>
          </cell>
          <cell r="BN210">
            <v>0</v>
          </cell>
          <cell r="BO210">
            <v>0</v>
          </cell>
          <cell r="BP210">
            <v>0</v>
          </cell>
          <cell r="BQ210">
            <v>0</v>
          </cell>
          <cell r="BR210">
            <v>0</v>
          </cell>
          <cell r="BS210">
            <v>0</v>
          </cell>
          <cell r="BT210">
            <v>100</v>
          </cell>
          <cell r="BU210">
            <v>0</v>
          </cell>
          <cell r="BV210">
            <v>0</v>
          </cell>
          <cell r="BW210">
            <v>0</v>
          </cell>
          <cell r="BX210">
            <v>0</v>
          </cell>
          <cell r="BY210">
            <v>0</v>
          </cell>
          <cell r="BZ210">
            <v>0</v>
          </cell>
          <cell r="CA210">
            <v>0</v>
          </cell>
          <cell r="CB210">
            <v>0</v>
          </cell>
          <cell r="CC210">
            <v>0</v>
          </cell>
          <cell r="CD210">
            <v>0</v>
          </cell>
          <cell r="CE210">
            <v>83.3</v>
          </cell>
          <cell r="CF210">
            <v>100</v>
          </cell>
          <cell r="CG210">
            <v>100</v>
          </cell>
          <cell r="CH210">
            <v>0</v>
          </cell>
          <cell r="CI210">
            <v>0</v>
          </cell>
          <cell r="CJ210">
            <v>0</v>
          </cell>
          <cell r="CK210">
            <v>0</v>
          </cell>
          <cell r="CL210">
            <v>0</v>
          </cell>
          <cell r="CM210">
            <v>0</v>
          </cell>
          <cell r="CN210">
            <v>0</v>
          </cell>
          <cell r="CO210">
            <v>0</v>
          </cell>
          <cell r="CP210">
            <v>0</v>
          </cell>
          <cell r="CQ210">
            <v>172</v>
          </cell>
          <cell r="CR210">
            <v>0</v>
          </cell>
          <cell r="CS210">
            <v>0</v>
          </cell>
          <cell r="CT210">
            <v>79.3</v>
          </cell>
          <cell r="CU210">
            <v>96.5</v>
          </cell>
          <cell r="CV210">
            <v>65.5</v>
          </cell>
          <cell r="CW210">
            <v>72.399999999999991</v>
          </cell>
          <cell r="CX210">
            <v>82.699999999999989</v>
          </cell>
          <cell r="CY210">
            <v>0</v>
          </cell>
          <cell r="CZ210">
            <v>0</v>
          </cell>
          <cell r="DA210">
            <v>93.100000000000009</v>
          </cell>
          <cell r="DB210">
            <v>89.600000000000009</v>
          </cell>
          <cell r="DC210">
            <v>0</v>
          </cell>
          <cell r="DD210">
            <v>0</v>
          </cell>
          <cell r="DE210">
            <v>75.8</v>
          </cell>
          <cell r="DF210">
            <v>0</v>
          </cell>
          <cell r="DG210">
            <v>0</v>
          </cell>
          <cell r="DH210">
            <v>0</v>
          </cell>
          <cell r="DI210">
            <v>0</v>
          </cell>
          <cell r="DJ210">
            <v>0</v>
          </cell>
          <cell r="DK210">
            <v>0</v>
          </cell>
          <cell r="DL210">
            <v>0</v>
          </cell>
          <cell r="DM210">
            <v>0</v>
          </cell>
          <cell r="DN210">
            <v>86.2</v>
          </cell>
          <cell r="DO210">
            <v>0</v>
          </cell>
          <cell r="DP210">
            <v>0</v>
          </cell>
          <cell r="DQ210">
            <v>0</v>
          </cell>
          <cell r="DR210">
            <v>0</v>
          </cell>
          <cell r="DS210">
            <v>0</v>
          </cell>
          <cell r="DT210">
            <v>0</v>
          </cell>
          <cell r="DU210">
            <v>0</v>
          </cell>
          <cell r="DV210">
            <v>0</v>
          </cell>
          <cell r="DW210">
            <v>0</v>
          </cell>
          <cell r="DX210">
            <v>0</v>
          </cell>
          <cell r="DY210">
            <v>68.899999999999991</v>
          </cell>
          <cell r="DZ210">
            <v>100</v>
          </cell>
          <cell r="EA210">
            <v>100</v>
          </cell>
          <cell r="EB210">
            <v>0</v>
          </cell>
          <cell r="EC210">
            <v>0</v>
          </cell>
          <cell r="ED210">
            <v>0</v>
          </cell>
          <cell r="EE210">
            <v>0</v>
          </cell>
          <cell r="EF210">
            <v>0</v>
          </cell>
          <cell r="EG210">
            <v>0</v>
          </cell>
          <cell r="EH210">
            <v>0</v>
          </cell>
          <cell r="EI210">
            <v>0</v>
          </cell>
          <cell r="EJ210">
            <v>0</v>
          </cell>
          <cell r="EL210">
            <v>172</v>
          </cell>
          <cell r="EM210">
            <v>1.0194309896942848E-2</v>
          </cell>
          <cell r="EN210">
            <v>5.7012544644006059E-3</v>
          </cell>
          <cell r="EO210">
            <v>5.3475344967167328E-6</v>
          </cell>
          <cell r="EP210">
            <v>1.5998141608429531E-3</v>
          </cell>
          <cell r="EQ210">
            <v>1.0937043745095678E-2</v>
          </cell>
          <cell r="ER210">
            <v>5.7427286569896952E-3</v>
          </cell>
        </row>
        <row r="211">
          <cell r="AW211">
            <v>173</v>
          </cell>
          <cell r="AX211">
            <v>173</v>
          </cell>
          <cell r="AY211">
            <v>173</v>
          </cell>
          <cell r="AZ211">
            <v>173</v>
          </cell>
          <cell r="BA211">
            <v>173</v>
          </cell>
          <cell r="BB211">
            <v>173</v>
          </cell>
          <cell r="BC211">
            <v>173</v>
          </cell>
          <cell r="BD211">
            <v>173</v>
          </cell>
          <cell r="BE211">
            <v>173</v>
          </cell>
          <cell r="BF211">
            <v>173</v>
          </cell>
          <cell r="BG211">
            <v>173</v>
          </cell>
          <cell r="BH211">
            <v>173</v>
          </cell>
          <cell r="BI211">
            <v>173</v>
          </cell>
          <cell r="BJ211">
            <v>173</v>
          </cell>
          <cell r="BK211">
            <v>173</v>
          </cell>
          <cell r="BL211">
            <v>173</v>
          </cell>
          <cell r="BM211">
            <v>173</v>
          </cell>
          <cell r="BN211">
            <v>173</v>
          </cell>
          <cell r="BO211">
            <v>173</v>
          </cell>
          <cell r="BP211">
            <v>173</v>
          </cell>
          <cell r="BQ211">
            <v>173</v>
          </cell>
          <cell r="BR211">
            <v>173</v>
          </cell>
          <cell r="BS211">
            <v>173</v>
          </cell>
          <cell r="BT211">
            <v>173</v>
          </cell>
          <cell r="BU211">
            <v>173</v>
          </cell>
          <cell r="BV211">
            <v>173</v>
          </cell>
          <cell r="BW211">
            <v>173</v>
          </cell>
          <cell r="BX211">
            <v>173</v>
          </cell>
          <cell r="BY211">
            <v>173</v>
          </cell>
          <cell r="BZ211">
            <v>173</v>
          </cell>
          <cell r="CA211">
            <v>173</v>
          </cell>
          <cell r="CB211">
            <v>173</v>
          </cell>
          <cell r="CC211">
            <v>173</v>
          </cell>
          <cell r="CD211">
            <v>173</v>
          </cell>
          <cell r="CE211">
            <v>173</v>
          </cell>
          <cell r="CF211">
            <v>173</v>
          </cell>
          <cell r="CG211">
            <v>173</v>
          </cell>
          <cell r="CH211">
            <v>173</v>
          </cell>
          <cell r="CI211">
            <v>173</v>
          </cell>
          <cell r="CJ211">
            <v>173</v>
          </cell>
          <cell r="CK211">
            <v>173</v>
          </cell>
          <cell r="CL211">
            <v>173</v>
          </cell>
          <cell r="CM211">
            <v>173</v>
          </cell>
          <cell r="CN211">
            <v>173</v>
          </cell>
          <cell r="CO211">
            <v>173</v>
          </cell>
          <cell r="CP211">
            <v>173</v>
          </cell>
          <cell r="CQ211">
            <v>173</v>
          </cell>
          <cell r="CR211">
            <v>173</v>
          </cell>
          <cell r="CS211">
            <v>173</v>
          </cell>
          <cell r="CT211">
            <v>173</v>
          </cell>
          <cell r="CU211">
            <v>173</v>
          </cell>
          <cell r="CV211">
            <v>173</v>
          </cell>
          <cell r="CW211">
            <v>173</v>
          </cell>
          <cell r="CX211">
            <v>173</v>
          </cell>
          <cell r="CY211">
            <v>173</v>
          </cell>
          <cell r="CZ211">
            <v>173</v>
          </cell>
          <cell r="DA211">
            <v>173</v>
          </cell>
          <cell r="DB211">
            <v>173</v>
          </cell>
          <cell r="DC211">
            <v>173</v>
          </cell>
          <cell r="DD211">
            <v>173</v>
          </cell>
          <cell r="DE211">
            <v>173</v>
          </cell>
          <cell r="DF211">
            <v>173</v>
          </cell>
          <cell r="DG211">
            <v>173</v>
          </cell>
          <cell r="DH211">
            <v>173</v>
          </cell>
          <cell r="DI211">
            <v>173</v>
          </cell>
          <cell r="DJ211">
            <v>173</v>
          </cell>
          <cell r="DK211">
            <v>173</v>
          </cell>
          <cell r="DL211">
            <v>173</v>
          </cell>
          <cell r="DM211">
            <v>173</v>
          </cell>
          <cell r="DN211">
            <v>173</v>
          </cell>
          <cell r="DO211">
            <v>173</v>
          </cell>
          <cell r="DP211">
            <v>173</v>
          </cell>
          <cell r="DQ211">
            <v>173</v>
          </cell>
          <cell r="DR211">
            <v>173</v>
          </cell>
          <cell r="DS211">
            <v>173</v>
          </cell>
          <cell r="DT211">
            <v>173</v>
          </cell>
          <cell r="DU211">
            <v>173</v>
          </cell>
          <cell r="DV211">
            <v>173</v>
          </cell>
          <cell r="DW211">
            <v>173</v>
          </cell>
          <cell r="DX211">
            <v>173</v>
          </cell>
          <cell r="DY211">
            <v>173</v>
          </cell>
          <cell r="DZ211">
            <v>173</v>
          </cell>
          <cell r="EA211">
            <v>173</v>
          </cell>
          <cell r="EB211">
            <v>173</v>
          </cell>
          <cell r="EC211">
            <v>173</v>
          </cell>
          <cell r="ED211">
            <v>173</v>
          </cell>
          <cell r="EE211">
            <v>173</v>
          </cell>
          <cell r="EF211">
            <v>173</v>
          </cell>
          <cell r="EG211">
            <v>173</v>
          </cell>
          <cell r="EH211">
            <v>173</v>
          </cell>
          <cell r="EI211">
            <v>173</v>
          </cell>
          <cell r="EJ211">
            <v>173</v>
          </cell>
          <cell r="EL211">
            <v>173</v>
          </cell>
          <cell r="EM211">
            <v>173</v>
          </cell>
          <cell r="EN211">
            <v>173</v>
          </cell>
          <cell r="EO211">
            <v>173</v>
          </cell>
          <cell r="EP211">
            <v>173</v>
          </cell>
          <cell r="EQ211">
            <v>173</v>
          </cell>
          <cell r="ER211">
            <v>173</v>
          </cell>
        </row>
        <row r="212">
          <cell r="AW212">
            <v>174</v>
          </cell>
          <cell r="AX212">
            <v>174</v>
          </cell>
          <cell r="AY212">
            <v>174</v>
          </cell>
          <cell r="AZ212">
            <v>174</v>
          </cell>
          <cell r="BA212">
            <v>174</v>
          </cell>
          <cell r="BB212">
            <v>174</v>
          </cell>
          <cell r="BC212">
            <v>174</v>
          </cell>
          <cell r="BD212">
            <v>174</v>
          </cell>
          <cell r="BE212">
            <v>174</v>
          </cell>
          <cell r="BF212">
            <v>174</v>
          </cell>
          <cell r="BG212">
            <v>174</v>
          </cell>
          <cell r="BH212">
            <v>174</v>
          </cell>
          <cell r="BI212">
            <v>174</v>
          </cell>
          <cell r="BJ212">
            <v>174</v>
          </cell>
          <cell r="BK212">
            <v>174</v>
          </cell>
          <cell r="BL212">
            <v>174</v>
          </cell>
          <cell r="BM212">
            <v>174</v>
          </cell>
          <cell r="BN212">
            <v>174</v>
          </cell>
          <cell r="BO212">
            <v>174</v>
          </cell>
          <cell r="BP212">
            <v>174</v>
          </cell>
          <cell r="BQ212">
            <v>174</v>
          </cell>
          <cell r="BR212">
            <v>174</v>
          </cell>
          <cell r="BS212">
            <v>174</v>
          </cell>
          <cell r="BT212">
            <v>174</v>
          </cell>
          <cell r="BU212">
            <v>174</v>
          </cell>
          <cell r="BV212">
            <v>174</v>
          </cell>
          <cell r="BW212">
            <v>174</v>
          </cell>
          <cell r="BX212">
            <v>174</v>
          </cell>
          <cell r="BY212">
            <v>174</v>
          </cell>
          <cell r="BZ212">
            <v>174</v>
          </cell>
          <cell r="CA212">
            <v>174</v>
          </cell>
          <cell r="CB212">
            <v>174</v>
          </cell>
          <cell r="CC212">
            <v>174</v>
          </cell>
          <cell r="CD212">
            <v>174</v>
          </cell>
          <cell r="CE212">
            <v>174</v>
          </cell>
          <cell r="CF212">
            <v>174</v>
          </cell>
          <cell r="CG212">
            <v>174</v>
          </cell>
          <cell r="CH212">
            <v>174</v>
          </cell>
          <cell r="CI212">
            <v>174</v>
          </cell>
          <cell r="CJ212">
            <v>174</v>
          </cell>
          <cell r="CK212">
            <v>174</v>
          </cell>
          <cell r="CL212">
            <v>174</v>
          </cell>
          <cell r="CM212">
            <v>174</v>
          </cell>
          <cell r="CN212">
            <v>174</v>
          </cell>
          <cell r="CO212">
            <v>174</v>
          </cell>
          <cell r="CP212">
            <v>174</v>
          </cell>
          <cell r="CQ212">
            <v>174</v>
          </cell>
          <cell r="CR212">
            <v>174</v>
          </cell>
          <cell r="CS212">
            <v>174</v>
          </cell>
          <cell r="CT212">
            <v>174</v>
          </cell>
          <cell r="CU212">
            <v>174</v>
          </cell>
          <cell r="CV212">
            <v>174</v>
          </cell>
          <cell r="CW212">
            <v>174</v>
          </cell>
          <cell r="CX212">
            <v>174</v>
          </cell>
          <cell r="CY212">
            <v>174</v>
          </cell>
          <cell r="CZ212">
            <v>174</v>
          </cell>
          <cell r="DA212">
            <v>174</v>
          </cell>
          <cell r="DB212">
            <v>174</v>
          </cell>
          <cell r="DC212">
            <v>174</v>
          </cell>
          <cell r="DD212">
            <v>174</v>
          </cell>
          <cell r="DE212">
            <v>174</v>
          </cell>
          <cell r="DF212">
            <v>174</v>
          </cell>
          <cell r="DG212">
            <v>174</v>
          </cell>
          <cell r="DH212">
            <v>174</v>
          </cell>
          <cell r="DI212">
            <v>174</v>
          </cell>
          <cell r="DJ212">
            <v>174</v>
          </cell>
          <cell r="DK212">
            <v>174</v>
          </cell>
          <cell r="DL212">
            <v>174</v>
          </cell>
          <cell r="DM212">
            <v>174</v>
          </cell>
          <cell r="DN212">
            <v>174</v>
          </cell>
          <cell r="DO212">
            <v>174</v>
          </cell>
          <cell r="DP212">
            <v>174</v>
          </cell>
          <cell r="DQ212">
            <v>174</v>
          </cell>
          <cell r="DR212">
            <v>174</v>
          </cell>
          <cell r="DS212">
            <v>174</v>
          </cell>
          <cell r="DT212">
            <v>174</v>
          </cell>
          <cell r="DU212">
            <v>174</v>
          </cell>
          <cell r="DV212">
            <v>174</v>
          </cell>
          <cell r="DW212">
            <v>174</v>
          </cell>
          <cell r="DX212">
            <v>174</v>
          </cell>
          <cell r="DY212">
            <v>174</v>
          </cell>
          <cell r="DZ212">
            <v>174</v>
          </cell>
          <cell r="EA212">
            <v>174</v>
          </cell>
          <cell r="EB212">
            <v>174</v>
          </cell>
          <cell r="EC212">
            <v>174</v>
          </cell>
          <cell r="ED212">
            <v>174</v>
          </cell>
          <cell r="EE212">
            <v>174</v>
          </cell>
          <cell r="EF212">
            <v>174</v>
          </cell>
          <cell r="EG212">
            <v>174</v>
          </cell>
          <cell r="EH212">
            <v>174</v>
          </cell>
          <cell r="EI212">
            <v>174</v>
          </cell>
          <cell r="EJ212">
            <v>174</v>
          </cell>
          <cell r="EL212">
            <v>174</v>
          </cell>
          <cell r="EM212">
            <v>174</v>
          </cell>
          <cell r="EN212">
            <v>174</v>
          </cell>
          <cell r="EO212">
            <v>174</v>
          </cell>
          <cell r="EP212">
            <v>174</v>
          </cell>
          <cell r="EQ212">
            <v>174</v>
          </cell>
          <cell r="ER212">
            <v>174</v>
          </cell>
        </row>
        <row r="213">
          <cell r="AW213">
            <v>175</v>
          </cell>
          <cell r="AX213">
            <v>0</v>
          </cell>
          <cell r="AY213">
            <v>75</v>
          </cell>
          <cell r="AZ213">
            <v>0</v>
          </cell>
          <cell r="BA213">
            <v>50</v>
          </cell>
          <cell r="BB213">
            <v>100</v>
          </cell>
          <cell r="BC213">
            <v>0</v>
          </cell>
          <cell r="BD213">
            <v>0</v>
          </cell>
          <cell r="BE213">
            <v>0</v>
          </cell>
          <cell r="BF213">
            <v>0</v>
          </cell>
          <cell r="BG213">
            <v>0</v>
          </cell>
          <cell r="BH213">
            <v>0</v>
          </cell>
          <cell r="BI213">
            <v>0</v>
          </cell>
          <cell r="BJ213">
            <v>0</v>
          </cell>
          <cell r="BK213">
            <v>0</v>
          </cell>
          <cell r="BL213">
            <v>0</v>
          </cell>
          <cell r="BM213">
            <v>100</v>
          </cell>
          <cell r="BN213">
            <v>0</v>
          </cell>
          <cell r="BO213">
            <v>0</v>
          </cell>
          <cell r="BP213">
            <v>0</v>
          </cell>
          <cell r="BQ213">
            <v>0</v>
          </cell>
          <cell r="BR213">
            <v>0</v>
          </cell>
          <cell r="BS213">
            <v>0</v>
          </cell>
          <cell r="BT213">
            <v>100</v>
          </cell>
          <cell r="BU213">
            <v>100</v>
          </cell>
          <cell r="BV213">
            <v>100</v>
          </cell>
          <cell r="BW213">
            <v>100</v>
          </cell>
          <cell r="BX213">
            <v>100</v>
          </cell>
          <cell r="BY213">
            <v>100</v>
          </cell>
          <cell r="BZ213">
            <v>100</v>
          </cell>
          <cell r="CA213">
            <v>100</v>
          </cell>
          <cell r="CB213">
            <v>100</v>
          </cell>
          <cell r="CC213">
            <v>100</v>
          </cell>
          <cell r="CD213">
            <v>100</v>
          </cell>
          <cell r="CE213">
            <v>0</v>
          </cell>
          <cell r="CF213">
            <v>0</v>
          </cell>
          <cell r="CG213">
            <v>0</v>
          </cell>
          <cell r="CH213">
            <v>0</v>
          </cell>
          <cell r="CI213">
            <v>0</v>
          </cell>
          <cell r="CJ213">
            <v>0</v>
          </cell>
          <cell r="CK213">
            <v>0</v>
          </cell>
          <cell r="CL213">
            <v>0</v>
          </cell>
          <cell r="CM213">
            <v>0</v>
          </cell>
          <cell r="CN213">
            <v>0</v>
          </cell>
          <cell r="CO213">
            <v>0</v>
          </cell>
          <cell r="CP213">
            <v>0</v>
          </cell>
          <cell r="CQ213">
            <v>175</v>
          </cell>
          <cell r="CR213">
            <v>0</v>
          </cell>
          <cell r="CS213">
            <v>94.699999999999989</v>
          </cell>
          <cell r="CT213">
            <v>0</v>
          </cell>
          <cell r="CU213">
            <v>89.4</v>
          </cell>
          <cell r="CV213">
            <v>100</v>
          </cell>
          <cell r="CW213">
            <v>0</v>
          </cell>
          <cell r="CX213">
            <v>0</v>
          </cell>
          <cell r="CY213">
            <v>0</v>
          </cell>
          <cell r="CZ213">
            <v>0</v>
          </cell>
          <cell r="DA213">
            <v>0</v>
          </cell>
          <cell r="DB213">
            <v>0</v>
          </cell>
          <cell r="DC213">
            <v>0</v>
          </cell>
          <cell r="DD213">
            <v>0</v>
          </cell>
          <cell r="DE213">
            <v>0</v>
          </cell>
          <cell r="DF213">
            <v>0</v>
          </cell>
          <cell r="DG213">
            <v>84.2</v>
          </cell>
          <cell r="DH213">
            <v>0</v>
          </cell>
          <cell r="DI213">
            <v>0</v>
          </cell>
          <cell r="DJ213">
            <v>0</v>
          </cell>
          <cell r="DK213">
            <v>0</v>
          </cell>
          <cell r="DL213">
            <v>0</v>
          </cell>
          <cell r="DM213">
            <v>0</v>
          </cell>
          <cell r="DN213">
            <v>0</v>
          </cell>
          <cell r="DO213">
            <v>0</v>
          </cell>
          <cell r="DP213">
            <v>0</v>
          </cell>
          <cell r="DQ213">
            <v>0</v>
          </cell>
          <cell r="DR213">
            <v>0</v>
          </cell>
          <cell r="DS213">
            <v>0</v>
          </cell>
          <cell r="DT213">
            <v>0</v>
          </cell>
          <cell r="DU213">
            <v>0</v>
          </cell>
          <cell r="DV213">
            <v>0</v>
          </cell>
          <cell r="DW213">
            <v>0</v>
          </cell>
          <cell r="DX213">
            <v>0</v>
          </cell>
          <cell r="DY213">
            <v>0</v>
          </cell>
          <cell r="DZ213">
            <v>0</v>
          </cell>
          <cell r="EA213">
            <v>0</v>
          </cell>
          <cell r="EB213">
            <v>0</v>
          </cell>
          <cell r="EC213">
            <v>0</v>
          </cell>
          <cell r="ED213">
            <v>0</v>
          </cell>
          <cell r="EE213">
            <v>0</v>
          </cell>
          <cell r="EF213">
            <v>0</v>
          </cell>
          <cell r="EG213">
            <v>0</v>
          </cell>
          <cell r="EH213">
            <v>0</v>
          </cell>
          <cell r="EI213">
            <v>0</v>
          </cell>
          <cell r="EJ213">
            <v>0</v>
          </cell>
          <cell r="EL213">
            <v>175</v>
          </cell>
          <cell r="EM213">
            <v>5.5457491321131576E-4</v>
          </cell>
          <cell r="EN213">
            <v>0</v>
          </cell>
          <cell r="EO213">
            <v>2.007612659302954E-6</v>
          </cell>
          <cell r="EP213">
            <v>0</v>
          </cell>
          <cell r="EQ213">
            <v>0</v>
          </cell>
          <cell r="ER213">
            <v>1.3904525083468952E-4</v>
          </cell>
        </row>
        <row r="214">
          <cell r="AW214">
            <v>176</v>
          </cell>
          <cell r="AX214">
            <v>176</v>
          </cell>
          <cell r="AY214">
            <v>176</v>
          </cell>
          <cell r="AZ214">
            <v>176</v>
          </cell>
          <cell r="BA214">
            <v>176</v>
          </cell>
          <cell r="BB214">
            <v>176</v>
          </cell>
          <cell r="BC214">
            <v>176</v>
          </cell>
          <cell r="BD214">
            <v>176</v>
          </cell>
          <cell r="BE214">
            <v>176</v>
          </cell>
          <cell r="BF214">
            <v>176</v>
          </cell>
          <cell r="BG214">
            <v>176</v>
          </cell>
          <cell r="BH214">
            <v>176</v>
          </cell>
          <cell r="BI214">
            <v>176</v>
          </cell>
          <cell r="BJ214">
            <v>176</v>
          </cell>
          <cell r="BK214">
            <v>176</v>
          </cell>
          <cell r="BL214">
            <v>176</v>
          </cell>
          <cell r="BM214">
            <v>176</v>
          </cell>
          <cell r="BN214">
            <v>176</v>
          </cell>
          <cell r="BO214">
            <v>176</v>
          </cell>
          <cell r="BP214">
            <v>176</v>
          </cell>
          <cell r="BQ214">
            <v>176</v>
          </cell>
          <cell r="BR214">
            <v>176</v>
          </cell>
          <cell r="BS214">
            <v>176</v>
          </cell>
          <cell r="BT214">
            <v>176</v>
          </cell>
          <cell r="BU214">
            <v>176</v>
          </cell>
          <cell r="BV214">
            <v>176</v>
          </cell>
          <cell r="BW214">
            <v>176</v>
          </cell>
          <cell r="BX214">
            <v>176</v>
          </cell>
          <cell r="BY214">
            <v>176</v>
          </cell>
          <cell r="BZ214">
            <v>176</v>
          </cell>
          <cell r="CA214">
            <v>176</v>
          </cell>
          <cell r="CB214">
            <v>176</v>
          </cell>
          <cell r="CC214">
            <v>176</v>
          </cell>
          <cell r="CD214">
            <v>176</v>
          </cell>
          <cell r="CE214">
            <v>176</v>
          </cell>
          <cell r="CF214">
            <v>176</v>
          </cell>
          <cell r="CG214">
            <v>176</v>
          </cell>
          <cell r="CH214">
            <v>176</v>
          </cell>
          <cell r="CI214">
            <v>176</v>
          </cell>
          <cell r="CJ214">
            <v>176</v>
          </cell>
          <cell r="CK214">
            <v>176</v>
          </cell>
          <cell r="CL214">
            <v>176</v>
          </cell>
          <cell r="CM214">
            <v>176</v>
          </cell>
          <cell r="CN214">
            <v>176</v>
          </cell>
          <cell r="CO214">
            <v>176</v>
          </cell>
          <cell r="CP214">
            <v>176</v>
          </cell>
          <cell r="CQ214">
            <v>176</v>
          </cell>
          <cell r="CR214">
            <v>176</v>
          </cell>
          <cell r="CS214">
            <v>176</v>
          </cell>
          <cell r="CT214">
            <v>176</v>
          </cell>
          <cell r="CU214">
            <v>176</v>
          </cell>
          <cell r="CV214">
            <v>176</v>
          </cell>
          <cell r="CW214">
            <v>176</v>
          </cell>
          <cell r="CX214">
            <v>176</v>
          </cell>
          <cell r="CY214">
            <v>176</v>
          </cell>
          <cell r="CZ214">
            <v>176</v>
          </cell>
          <cell r="DA214">
            <v>176</v>
          </cell>
          <cell r="DB214">
            <v>176</v>
          </cell>
          <cell r="DC214">
            <v>176</v>
          </cell>
          <cell r="DD214">
            <v>176</v>
          </cell>
          <cell r="DE214">
            <v>176</v>
          </cell>
          <cell r="DF214">
            <v>176</v>
          </cell>
          <cell r="DG214">
            <v>176</v>
          </cell>
          <cell r="DH214">
            <v>176</v>
          </cell>
          <cell r="DI214">
            <v>176</v>
          </cell>
          <cell r="DJ214">
            <v>176</v>
          </cell>
          <cell r="DK214">
            <v>176</v>
          </cell>
          <cell r="DL214">
            <v>176</v>
          </cell>
          <cell r="DM214">
            <v>176</v>
          </cell>
          <cell r="DN214">
            <v>176</v>
          </cell>
          <cell r="DO214">
            <v>176</v>
          </cell>
          <cell r="DP214">
            <v>176</v>
          </cell>
          <cell r="DQ214">
            <v>176</v>
          </cell>
          <cell r="DR214">
            <v>176</v>
          </cell>
          <cell r="DS214">
            <v>176</v>
          </cell>
          <cell r="DT214">
            <v>176</v>
          </cell>
          <cell r="DU214">
            <v>176</v>
          </cell>
          <cell r="DV214">
            <v>176</v>
          </cell>
          <cell r="DW214">
            <v>176</v>
          </cell>
          <cell r="DX214">
            <v>176</v>
          </cell>
          <cell r="DY214">
            <v>176</v>
          </cell>
          <cell r="DZ214">
            <v>176</v>
          </cell>
          <cell r="EA214">
            <v>176</v>
          </cell>
          <cell r="EB214">
            <v>176</v>
          </cell>
          <cell r="EC214">
            <v>176</v>
          </cell>
          <cell r="ED214">
            <v>176</v>
          </cell>
          <cell r="EE214">
            <v>176</v>
          </cell>
          <cell r="EF214">
            <v>176</v>
          </cell>
          <cell r="EG214">
            <v>176</v>
          </cell>
          <cell r="EH214">
            <v>176</v>
          </cell>
          <cell r="EI214">
            <v>176</v>
          </cell>
          <cell r="EJ214">
            <v>176</v>
          </cell>
          <cell r="EL214">
            <v>176</v>
          </cell>
          <cell r="EM214">
            <v>176</v>
          </cell>
          <cell r="EN214">
            <v>176</v>
          </cell>
          <cell r="EO214">
            <v>176</v>
          </cell>
          <cell r="EP214">
            <v>176</v>
          </cell>
          <cell r="EQ214">
            <v>176</v>
          </cell>
          <cell r="ER214">
            <v>176</v>
          </cell>
        </row>
        <row r="215">
          <cell r="AW215">
            <v>177</v>
          </cell>
          <cell r="AX215">
            <v>177</v>
          </cell>
          <cell r="AY215">
            <v>177</v>
          </cell>
          <cell r="AZ215">
            <v>177</v>
          </cell>
          <cell r="BA215">
            <v>177</v>
          </cell>
          <cell r="BB215">
            <v>177</v>
          </cell>
          <cell r="BC215">
            <v>177</v>
          </cell>
          <cell r="BD215">
            <v>177</v>
          </cell>
          <cell r="BE215">
            <v>177</v>
          </cell>
          <cell r="BF215">
            <v>177</v>
          </cell>
          <cell r="BG215">
            <v>177</v>
          </cell>
          <cell r="BH215">
            <v>177</v>
          </cell>
          <cell r="BI215">
            <v>177</v>
          </cell>
          <cell r="BJ215">
            <v>177</v>
          </cell>
          <cell r="BK215">
            <v>177</v>
          </cell>
          <cell r="BL215">
            <v>177</v>
          </cell>
          <cell r="BM215">
            <v>177</v>
          </cell>
          <cell r="BN215">
            <v>177</v>
          </cell>
          <cell r="BO215">
            <v>177</v>
          </cell>
          <cell r="BP215">
            <v>177</v>
          </cell>
          <cell r="BQ215">
            <v>177</v>
          </cell>
          <cell r="BR215">
            <v>177</v>
          </cell>
          <cell r="BS215">
            <v>177</v>
          </cell>
          <cell r="BT215">
            <v>177</v>
          </cell>
          <cell r="BU215">
            <v>177</v>
          </cell>
          <cell r="BV215">
            <v>177</v>
          </cell>
          <cell r="BW215">
            <v>177</v>
          </cell>
          <cell r="BX215">
            <v>177</v>
          </cell>
          <cell r="BY215">
            <v>177</v>
          </cell>
          <cell r="BZ215">
            <v>177</v>
          </cell>
          <cell r="CA215">
            <v>177</v>
          </cell>
          <cell r="CB215">
            <v>177</v>
          </cell>
          <cell r="CC215">
            <v>177</v>
          </cell>
          <cell r="CD215">
            <v>177</v>
          </cell>
          <cell r="CE215">
            <v>177</v>
          </cell>
          <cell r="CF215">
            <v>177</v>
          </cell>
          <cell r="CG215">
            <v>177</v>
          </cell>
          <cell r="CH215">
            <v>177</v>
          </cell>
          <cell r="CI215">
            <v>177</v>
          </cell>
          <cell r="CJ215">
            <v>177</v>
          </cell>
          <cell r="CK215">
            <v>177</v>
          </cell>
          <cell r="CL215">
            <v>177</v>
          </cell>
          <cell r="CM215">
            <v>177</v>
          </cell>
          <cell r="CN215">
            <v>177</v>
          </cell>
          <cell r="CO215">
            <v>177</v>
          </cell>
          <cell r="CP215">
            <v>177</v>
          </cell>
          <cell r="CQ215">
            <v>177</v>
          </cell>
          <cell r="CR215">
            <v>177</v>
          </cell>
          <cell r="CS215">
            <v>177</v>
          </cell>
          <cell r="CT215">
            <v>177</v>
          </cell>
          <cell r="CU215">
            <v>177</v>
          </cell>
          <cell r="CV215">
            <v>177</v>
          </cell>
          <cell r="CW215">
            <v>177</v>
          </cell>
          <cell r="CX215">
            <v>177</v>
          </cell>
          <cell r="CY215">
            <v>177</v>
          </cell>
          <cell r="CZ215">
            <v>177</v>
          </cell>
          <cell r="DA215">
            <v>177</v>
          </cell>
          <cell r="DB215">
            <v>177</v>
          </cell>
          <cell r="DC215">
            <v>177</v>
          </cell>
          <cell r="DD215">
            <v>177</v>
          </cell>
          <cell r="DE215">
            <v>177</v>
          </cell>
          <cell r="DF215">
            <v>177</v>
          </cell>
          <cell r="DG215">
            <v>177</v>
          </cell>
          <cell r="DH215">
            <v>177</v>
          </cell>
          <cell r="DI215">
            <v>177</v>
          </cell>
          <cell r="DJ215">
            <v>177</v>
          </cell>
          <cell r="DK215">
            <v>177</v>
          </cell>
          <cell r="DL215">
            <v>177</v>
          </cell>
          <cell r="DM215">
            <v>177</v>
          </cell>
          <cell r="DN215">
            <v>177</v>
          </cell>
          <cell r="DO215">
            <v>177</v>
          </cell>
          <cell r="DP215">
            <v>177</v>
          </cell>
          <cell r="DQ215">
            <v>177</v>
          </cell>
          <cell r="DR215">
            <v>177</v>
          </cell>
          <cell r="DS215">
            <v>177</v>
          </cell>
          <cell r="DT215">
            <v>177</v>
          </cell>
          <cell r="DU215">
            <v>177</v>
          </cell>
          <cell r="DV215">
            <v>177</v>
          </cell>
          <cell r="DW215">
            <v>177</v>
          </cell>
          <cell r="DX215">
            <v>177</v>
          </cell>
          <cell r="DY215">
            <v>177</v>
          </cell>
          <cell r="DZ215">
            <v>177</v>
          </cell>
          <cell r="EA215">
            <v>177</v>
          </cell>
          <cell r="EB215">
            <v>177</v>
          </cell>
          <cell r="EC215">
            <v>177</v>
          </cell>
          <cell r="ED215">
            <v>177</v>
          </cell>
          <cell r="EE215">
            <v>177</v>
          </cell>
          <cell r="EF215">
            <v>177</v>
          </cell>
          <cell r="EG215">
            <v>177</v>
          </cell>
          <cell r="EH215">
            <v>177</v>
          </cell>
          <cell r="EI215">
            <v>177</v>
          </cell>
          <cell r="EJ215">
            <v>177</v>
          </cell>
          <cell r="EL215">
            <v>177</v>
          </cell>
          <cell r="EM215">
            <v>177</v>
          </cell>
          <cell r="EN215">
            <v>177</v>
          </cell>
          <cell r="EO215">
            <v>177</v>
          </cell>
          <cell r="EP215">
            <v>177</v>
          </cell>
          <cell r="EQ215">
            <v>177</v>
          </cell>
          <cell r="ER215">
            <v>177</v>
          </cell>
        </row>
        <row r="216">
          <cell r="AW216">
            <v>178</v>
          </cell>
          <cell r="AX216">
            <v>100</v>
          </cell>
          <cell r="AY216">
            <v>50</v>
          </cell>
          <cell r="AZ216">
            <v>0</v>
          </cell>
          <cell r="BA216">
            <v>75</v>
          </cell>
          <cell r="BB216">
            <v>25</v>
          </cell>
          <cell r="BC216">
            <v>100</v>
          </cell>
          <cell r="BD216">
            <v>83.3</v>
          </cell>
          <cell r="BE216">
            <v>0</v>
          </cell>
          <cell r="BF216">
            <v>33.300000000000004</v>
          </cell>
          <cell r="BG216">
            <v>16.600000000000001</v>
          </cell>
          <cell r="BH216">
            <v>66.600000000000009</v>
          </cell>
          <cell r="BI216">
            <v>50</v>
          </cell>
          <cell r="BJ216">
            <v>42.8</v>
          </cell>
          <cell r="BK216">
            <v>0</v>
          </cell>
          <cell r="BL216">
            <v>57.099999999999994</v>
          </cell>
          <cell r="BM216">
            <v>28.499999999999996</v>
          </cell>
          <cell r="BN216">
            <v>85.7</v>
          </cell>
          <cell r="BO216">
            <v>14.2</v>
          </cell>
          <cell r="BP216">
            <v>14.199996948242187</v>
          </cell>
          <cell r="BQ216">
            <v>71.399999999999991</v>
          </cell>
          <cell r="BR216">
            <v>100</v>
          </cell>
          <cell r="BS216">
            <v>100</v>
          </cell>
          <cell r="BT216">
            <v>25</v>
          </cell>
          <cell r="BU216">
            <v>75</v>
          </cell>
          <cell r="BV216">
            <v>100</v>
          </cell>
          <cell r="BW216">
            <v>87.5</v>
          </cell>
          <cell r="BX216">
            <v>37.5</v>
          </cell>
          <cell r="BY216">
            <v>62.5</v>
          </cell>
          <cell r="BZ216">
            <v>12.5</v>
          </cell>
          <cell r="CA216">
            <v>50</v>
          </cell>
          <cell r="CB216">
            <v>0</v>
          </cell>
          <cell r="CC216">
            <v>33.300000000000004</v>
          </cell>
          <cell r="CD216">
            <v>33.29998779296875</v>
          </cell>
          <cell r="CE216">
            <v>33.29998779296875</v>
          </cell>
          <cell r="CF216">
            <v>66.600000000000009</v>
          </cell>
          <cell r="CG216">
            <v>0</v>
          </cell>
          <cell r="CH216">
            <v>0</v>
          </cell>
          <cell r="CI216">
            <v>0</v>
          </cell>
          <cell r="CJ216">
            <v>0</v>
          </cell>
          <cell r="CK216">
            <v>100</v>
          </cell>
          <cell r="CL216">
            <v>100</v>
          </cell>
          <cell r="CM216">
            <v>100</v>
          </cell>
          <cell r="CN216">
            <v>100</v>
          </cell>
          <cell r="CO216">
            <v>100</v>
          </cell>
          <cell r="CP216">
            <v>100</v>
          </cell>
          <cell r="CQ216">
            <v>178</v>
          </cell>
          <cell r="CR216">
            <v>59.3</v>
          </cell>
          <cell r="CS216">
            <v>40.6</v>
          </cell>
          <cell r="CT216">
            <v>31.2</v>
          </cell>
          <cell r="CU216">
            <v>43.7</v>
          </cell>
          <cell r="CV216">
            <v>34.300000000000004</v>
          </cell>
          <cell r="CW216">
            <v>75</v>
          </cell>
          <cell r="CX216">
            <v>62.5</v>
          </cell>
          <cell r="CY216">
            <v>12.5</v>
          </cell>
          <cell r="CZ216">
            <v>18.7</v>
          </cell>
          <cell r="DA216">
            <v>15.6</v>
          </cell>
          <cell r="DB216">
            <v>53.1</v>
          </cell>
          <cell r="DC216">
            <v>21.8</v>
          </cell>
          <cell r="DD216">
            <v>46.800000000000004</v>
          </cell>
          <cell r="DE216">
            <v>6.2</v>
          </cell>
          <cell r="DF216">
            <v>71.8</v>
          </cell>
          <cell r="DG216">
            <v>28.1</v>
          </cell>
          <cell r="DH216">
            <v>87.5</v>
          </cell>
          <cell r="DI216">
            <v>25</v>
          </cell>
          <cell r="DJ216">
            <v>25</v>
          </cell>
          <cell r="DK216">
            <v>78.100000000000009</v>
          </cell>
          <cell r="DL216">
            <v>100</v>
          </cell>
          <cell r="DM216">
            <v>100</v>
          </cell>
          <cell r="DN216">
            <v>50</v>
          </cell>
          <cell r="DO216">
            <v>90.600000000000009</v>
          </cell>
          <cell r="DP216">
            <v>96.8</v>
          </cell>
          <cell r="DQ216">
            <v>93.7</v>
          </cell>
          <cell r="DR216">
            <v>56.2</v>
          </cell>
          <cell r="DS216">
            <v>81.2</v>
          </cell>
          <cell r="DT216">
            <v>37.5</v>
          </cell>
          <cell r="DU216">
            <v>65.600000000000009</v>
          </cell>
          <cell r="DV216">
            <v>0</v>
          </cell>
          <cell r="DW216">
            <v>9.3000000000000007</v>
          </cell>
          <cell r="DX216">
            <v>9.2999954223632812</v>
          </cell>
          <cell r="DY216">
            <v>9.2999954223632812</v>
          </cell>
          <cell r="DZ216">
            <v>68.7</v>
          </cell>
          <cell r="EA216">
            <v>0</v>
          </cell>
          <cell r="EB216">
            <v>0</v>
          </cell>
          <cell r="EC216">
            <v>0</v>
          </cell>
          <cell r="ED216">
            <v>0</v>
          </cell>
          <cell r="EE216">
            <v>84.3</v>
          </cell>
          <cell r="EF216">
            <v>84.29998779296875</v>
          </cell>
          <cell r="EG216">
            <v>84.29998779296875</v>
          </cell>
          <cell r="EH216">
            <v>84.29998779296875</v>
          </cell>
          <cell r="EI216">
            <v>84.29998779296875</v>
          </cell>
          <cell r="EJ216">
            <v>84.29998779296875</v>
          </cell>
          <cell r="EL216">
            <v>178</v>
          </cell>
          <cell r="EM216">
            <v>3.7348051404053652E-2</v>
          </cell>
          <cell r="EN216">
            <v>2.7606739919075887E-2</v>
          </cell>
          <cell r="EO216">
            <v>6.9553755496706629E-2</v>
          </cell>
          <cell r="EP216">
            <v>9.0833565598898935E-2</v>
          </cell>
          <cell r="EQ216">
            <v>2.928053604708452E-2</v>
          </cell>
          <cell r="ER216">
            <v>5.6698233788057009E-2</v>
          </cell>
        </row>
        <row r="217">
          <cell r="AW217">
            <v>179</v>
          </cell>
          <cell r="AX217">
            <v>75</v>
          </cell>
          <cell r="AY217">
            <v>0</v>
          </cell>
          <cell r="AZ217">
            <v>100</v>
          </cell>
          <cell r="BA217">
            <v>25</v>
          </cell>
          <cell r="BB217">
            <v>50</v>
          </cell>
          <cell r="BC217">
            <v>50</v>
          </cell>
          <cell r="BD217">
            <v>100</v>
          </cell>
          <cell r="BE217">
            <v>100</v>
          </cell>
          <cell r="BF217">
            <v>0</v>
          </cell>
          <cell r="BG217">
            <v>0</v>
          </cell>
          <cell r="BH217">
            <v>50</v>
          </cell>
          <cell r="BI217">
            <v>50</v>
          </cell>
          <cell r="BJ217">
            <v>100</v>
          </cell>
          <cell r="BK217">
            <v>100</v>
          </cell>
          <cell r="BL217">
            <v>0</v>
          </cell>
          <cell r="BM217">
            <v>0</v>
          </cell>
          <cell r="BN217">
            <v>0</v>
          </cell>
          <cell r="BO217">
            <v>0</v>
          </cell>
          <cell r="BP217">
            <v>0</v>
          </cell>
          <cell r="BQ217">
            <v>0</v>
          </cell>
          <cell r="BR217">
            <v>0</v>
          </cell>
          <cell r="BS217">
            <v>0</v>
          </cell>
          <cell r="BT217">
            <v>57.099999999999994</v>
          </cell>
          <cell r="BU217">
            <v>28.499999999999996</v>
          </cell>
          <cell r="BV217">
            <v>85.7</v>
          </cell>
          <cell r="BW217">
            <v>100</v>
          </cell>
          <cell r="BX217">
            <v>14.2</v>
          </cell>
          <cell r="BY217">
            <v>42.8</v>
          </cell>
          <cell r="BZ217">
            <v>42.79998779296875</v>
          </cell>
          <cell r="CA217">
            <v>71.399999999999991</v>
          </cell>
          <cell r="CB217">
            <v>0</v>
          </cell>
          <cell r="CC217">
            <v>0</v>
          </cell>
          <cell r="CD217">
            <v>0</v>
          </cell>
          <cell r="CE217">
            <v>0</v>
          </cell>
          <cell r="CF217">
            <v>100</v>
          </cell>
          <cell r="CG217">
            <v>100</v>
          </cell>
          <cell r="CH217">
            <v>100</v>
          </cell>
          <cell r="CI217">
            <v>100</v>
          </cell>
          <cell r="CJ217">
            <v>100</v>
          </cell>
          <cell r="CK217">
            <v>100</v>
          </cell>
          <cell r="CL217">
            <v>100</v>
          </cell>
          <cell r="CM217">
            <v>100</v>
          </cell>
          <cell r="CN217">
            <v>100</v>
          </cell>
          <cell r="CO217">
            <v>100</v>
          </cell>
          <cell r="CP217">
            <v>100</v>
          </cell>
          <cell r="CQ217">
            <v>179</v>
          </cell>
          <cell r="CR217">
            <v>44.4</v>
          </cell>
          <cell r="CS217">
            <v>22.2</v>
          </cell>
          <cell r="CT217">
            <v>66.600000000000009</v>
          </cell>
          <cell r="CU217">
            <v>33.300000000000004</v>
          </cell>
          <cell r="CV217">
            <v>38.800000000000004</v>
          </cell>
          <cell r="CW217">
            <v>38.79998779296875</v>
          </cell>
          <cell r="CX217">
            <v>72.2</v>
          </cell>
          <cell r="CY217">
            <v>72.199951171875</v>
          </cell>
          <cell r="CZ217">
            <v>5.5</v>
          </cell>
          <cell r="DA217">
            <v>5.5</v>
          </cell>
          <cell r="DB217">
            <v>16.600000000000001</v>
          </cell>
          <cell r="DC217">
            <v>16.599990844726562</v>
          </cell>
          <cell r="DD217">
            <v>77.7</v>
          </cell>
          <cell r="DE217">
            <v>77.699951171875</v>
          </cell>
          <cell r="DF217">
            <v>55.500000000000007</v>
          </cell>
          <cell r="DG217">
            <v>55.5</v>
          </cell>
          <cell r="DH217">
            <v>55.5</v>
          </cell>
          <cell r="DI217">
            <v>55.5</v>
          </cell>
          <cell r="DJ217">
            <v>55.5</v>
          </cell>
          <cell r="DK217">
            <v>55.5</v>
          </cell>
          <cell r="DL217">
            <v>55.5</v>
          </cell>
          <cell r="DM217">
            <v>55.5</v>
          </cell>
          <cell r="DN217">
            <v>83.3</v>
          </cell>
          <cell r="DO217">
            <v>50</v>
          </cell>
          <cell r="DP217">
            <v>94.399999999999991</v>
          </cell>
          <cell r="DQ217">
            <v>100</v>
          </cell>
          <cell r="DR217">
            <v>27.700000000000003</v>
          </cell>
          <cell r="DS217">
            <v>61.1</v>
          </cell>
          <cell r="DT217">
            <v>61.0999755859375</v>
          </cell>
          <cell r="DU217">
            <v>88.8</v>
          </cell>
          <cell r="DV217">
            <v>0</v>
          </cell>
          <cell r="DW217">
            <v>0</v>
          </cell>
          <cell r="DX217">
            <v>0</v>
          </cell>
          <cell r="DY217">
            <v>0</v>
          </cell>
          <cell r="DZ217">
            <v>11.1</v>
          </cell>
          <cell r="EA217">
            <v>11.099998474121094</v>
          </cell>
          <cell r="EB217">
            <v>11.099998474121094</v>
          </cell>
          <cell r="EC217">
            <v>11.099998474121094</v>
          </cell>
          <cell r="ED217">
            <v>11.099998474121094</v>
          </cell>
          <cell r="EE217">
            <v>11.099998474121094</v>
          </cell>
          <cell r="EF217">
            <v>11.099998474121094</v>
          </cell>
          <cell r="EG217">
            <v>11.099998474121094</v>
          </cell>
          <cell r="EH217">
            <v>11.099998474121094</v>
          </cell>
          <cell r="EI217">
            <v>11.099998474121094</v>
          </cell>
          <cell r="EJ217">
            <v>11.099998474121094</v>
          </cell>
          <cell r="EL217">
            <v>179</v>
          </cell>
          <cell r="EM217">
            <v>4.9237553414972483E-2</v>
          </cell>
          <cell r="EN217">
            <v>4.1400115426182216E-2</v>
          </cell>
          <cell r="EO217">
            <v>6.0014652145487749E-2</v>
          </cell>
          <cell r="EP217">
            <v>0.10158828272118474</v>
          </cell>
          <cell r="EQ217">
            <v>3.3129720641612834E-2</v>
          </cell>
          <cell r="ER217">
            <v>7.0329126318709231E-2</v>
          </cell>
        </row>
        <row r="218">
          <cell r="AW218">
            <v>180</v>
          </cell>
          <cell r="AX218">
            <v>25</v>
          </cell>
          <cell r="AY218">
            <v>50</v>
          </cell>
          <cell r="AZ218">
            <v>100</v>
          </cell>
          <cell r="BA218">
            <v>75</v>
          </cell>
          <cell r="BB218">
            <v>0</v>
          </cell>
          <cell r="BC218">
            <v>100</v>
          </cell>
          <cell r="BD218">
            <v>80</v>
          </cell>
          <cell r="BE218">
            <v>0</v>
          </cell>
          <cell r="BF218">
            <v>40</v>
          </cell>
          <cell r="BG218">
            <v>20</v>
          </cell>
          <cell r="BH218">
            <v>20</v>
          </cell>
          <cell r="BI218">
            <v>60</v>
          </cell>
          <cell r="BJ218">
            <v>50</v>
          </cell>
          <cell r="BK218">
            <v>50</v>
          </cell>
          <cell r="BL218">
            <v>0</v>
          </cell>
          <cell r="BM218">
            <v>100</v>
          </cell>
          <cell r="BN218">
            <v>75</v>
          </cell>
          <cell r="BO218">
            <v>25</v>
          </cell>
          <cell r="BP218">
            <v>25</v>
          </cell>
          <cell r="BQ218">
            <v>25</v>
          </cell>
          <cell r="BR218">
            <v>25</v>
          </cell>
          <cell r="BS218">
            <v>25</v>
          </cell>
          <cell r="BT218">
            <v>50</v>
          </cell>
          <cell r="BU218">
            <v>83.3</v>
          </cell>
          <cell r="BV218">
            <v>100</v>
          </cell>
          <cell r="BW218">
            <v>66.600000000000009</v>
          </cell>
          <cell r="BX218">
            <v>16.600000000000001</v>
          </cell>
          <cell r="BY218">
            <v>16.599990844726562</v>
          </cell>
          <cell r="BZ218">
            <v>16.599990844726562</v>
          </cell>
          <cell r="CA218">
            <v>33.300000000000004</v>
          </cell>
          <cell r="CB218">
            <v>0</v>
          </cell>
          <cell r="CC218">
            <v>100</v>
          </cell>
          <cell r="CD218">
            <v>100</v>
          </cell>
          <cell r="CE218">
            <v>100</v>
          </cell>
          <cell r="CF218">
            <v>100</v>
          </cell>
          <cell r="CG218">
            <v>0</v>
          </cell>
          <cell r="CH218">
            <v>0</v>
          </cell>
          <cell r="CI218">
            <v>0</v>
          </cell>
          <cell r="CJ218">
            <v>0</v>
          </cell>
          <cell r="CK218">
            <v>0</v>
          </cell>
          <cell r="CL218">
            <v>0</v>
          </cell>
          <cell r="CM218">
            <v>0</v>
          </cell>
          <cell r="CN218">
            <v>0</v>
          </cell>
          <cell r="CO218">
            <v>0</v>
          </cell>
          <cell r="CP218">
            <v>0</v>
          </cell>
          <cell r="CQ218">
            <v>180</v>
          </cell>
          <cell r="CR218">
            <v>44</v>
          </cell>
          <cell r="CS218">
            <v>56.000000000000007</v>
          </cell>
          <cell r="CT218">
            <v>68</v>
          </cell>
          <cell r="CU218">
            <v>64</v>
          </cell>
          <cell r="CV218">
            <v>40</v>
          </cell>
          <cell r="CW218">
            <v>84</v>
          </cell>
          <cell r="CX218">
            <v>80</v>
          </cell>
          <cell r="CY218">
            <v>0</v>
          </cell>
          <cell r="CZ218">
            <v>36</v>
          </cell>
          <cell r="DA218">
            <v>28.000000000000004</v>
          </cell>
          <cell r="DB218">
            <v>28</v>
          </cell>
          <cell r="DC218">
            <v>52</v>
          </cell>
          <cell r="DD218">
            <v>48</v>
          </cell>
          <cell r="DE218">
            <v>48</v>
          </cell>
          <cell r="DF218">
            <v>0</v>
          </cell>
          <cell r="DG218">
            <v>100</v>
          </cell>
          <cell r="DH218">
            <v>72</v>
          </cell>
          <cell r="DI218">
            <v>32</v>
          </cell>
          <cell r="DJ218">
            <v>32</v>
          </cell>
          <cell r="DK218">
            <v>32</v>
          </cell>
          <cell r="DL218">
            <v>32</v>
          </cell>
          <cell r="DM218">
            <v>32</v>
          </cell>
          <cell r="DN218">
            <v>76</v>
          </cell>
          <cell r="DO218">
            <v>92</v>
          </cell>
          <cell r="DP218">
            <v>96</v>
          </cell>
          <cell r="DQ218">
            <v>88</v>
          </cell>
          <cell r="DR218">
            <v>24</v>
          </cell>
          <cell r="DS218">
            <v>24</v>
          </cell>
          <cell r="DT218">
            <v>24</v>
          </cell>
          <cell r="DU218">
            <v>60</v>
          </cell>
          <cell r="DV218">
            <v>0</v>
          </cell>
          <cell r="DW218">
            <v>20</v>
          </cell>
          <cell r="DX218">
            <v>20</v>
          </cell>
          <cell r="DY218">
            <v>20</v>
          </cell>
          <cell r="DZ218">
            <v>20</v>
          </cell>
          <cell r="EA218">
            <v>0</v>
          </cell>
          <cell r="EB218">
            <v>0</v>
          </cell>
          <cell r="EC218">
            <v>0</v>
          </cell>
          <cell r="ED218">
            <v>0</v>
          </cell>
          <cell r="EE218">
            <v>0</v>
          </cell>
          <cell r="EF218">
            <v>0</v>
          </cell>
          <cell r="EG218">
            <v>0</v>
          </cell>
          <cell r="EH218">
            <v>0</v>
          </cell>
          <cell r="EI218">
            <v>0</v>
          </cell>
          <cell r="EJ218">
            <v>0</v>
          </cell>
          <cell r="EL218">
            <v>180</v>
          </cell>
          <cell r="EM218">
            <v>4.6578821907804574E-2</v>
          </cell>
          <cell r="EN218">
            <v>5.5816725387319494E-2</v>
          </cell>
          <cell r="EO218">
            <v>9.857398730307336E-2</v>
          </cell>
          <cell r="EP218">
            <v>0.10289317986382825</v>
          </cell>
          <cell r="EQ218">
            <v>5.5531042515561465E-4</v>
          </cell>
          <cell r="ER218">
            <v>6.8560868796175817E-2</v>
          </cell>
        </row>
        <row r="219">
          <cell r="AW219">
            <v>181</v>
          </cell>
          <cell r="AX219">
            <v>100</v>
          </cell>
          <cell r="AY219">
            <v>25</v>
          </cell>
          <cell r="AZ219">
            <v>50</v>
          </cell>
          <cell r="BA219">
            <v>75</v>
          </cell>
          <cell r="BB219">
            <v>0</v>
          </cell>
          <cell r="BC219">
            <v>66.600000000000009</v>
          </cell>
          <cell r="BD219">
            <v>33.300000000000004</v>
          </cell>
          <cell r="BE219">
            <v>33.29998779296875</v>
          </cell>
          <cell r="BF219">
            <v>0</v>
          </cell>
          <cell r="BG219">
            <v>100</v>
          </cell>
          <cell r="BH219">
            <v>100</v>
          </cell>
          <cell r="BI219">
            <v>100</v>
          </cell>
          <cell r="BJ219">
            <v>100</v>
          </cell>
          <cell r="BK219">
            <v>100</v>
          </cell>
          <cell r="BL219">
            <v>100</v>
          </cell>
          <cell r="BM219">
            <v>100</v>
          </cell>
          <cell r="BN219">
            <v>100</v>
          </cell>
          <cell r="BO219">
            <v>100</v>
          </cell>
          <cell r="BP219">
            <v>100</v>
          </cell>
          <cell r="BQ219">
            <v>100</v>
          </cell>
          <cell r="BR219">
            <v>100</v>
          </cell>
          <cell r="BS219">
            <v>100</v>
          </cell>
          <cell r="BT219">
            <v>0</v>
          </cell>
          <cell r="BU219">
            <v>0</v>
          </cell>
          <cell r="BV219">
            <v>100</v>
          </cell>
          <cell r="BW219">
            <v>100</v>
          </cell>
          <cell r="BX219">
            <v>100</v>
          </cell>
          <cell r="BY219">
            <v>100</v>
          </cell>
          <cell r="BZ219">
            <v>100</v>
          </cell>
          <cell r="CA219">
            <v>100</v>
          </cell>
          <cell r="CB219">
            <v>100</v>
          </cell>
          <cell r="CC219">
            <v>100</v>
          </cell>
          <cell r="CD219">
            <v>100</v>
          </cell>
          <cell r="CE219">
            <v>100</v>
          </cell>
          <cell r="CF219">
            <v>0</v>
          </cell>
          <cell r="CG219">
            <v>0</v>
          </cell>
          <cell r="CH219">
            <v>0</v>
          </cell>
          <cell r="CI219">
            <v>0</v>
          </cell>
          <cell r="CJ219">
            <v>0</v>
          </cell>
          <cell r="CK219">
            <v>100</v>
          </cell>
          <cell r="CL219">
            <v>100</v>
          </cell>
          <cell r="CM219">
            <v>100</v>
          </cell>
          <cell r="CN219">
            <v>100</v>
          </cell>
          <cell r="CO219">
            <v>100</v>
          </cell>
          <cell r="CP219">
            <v>100</v>
          </cell>
          <cell r="CQ219">
            <v>181</v>
          </cell>
          <cell r="CR219">
            <v>61.5</v>
          </cell>
          <cell r="CS219">
            <v>15.299999999999999</v>
          </cell>
          <cell r="CT219">
            <v>23</v>
          </cell>
          <cell r="CU219">
            <v>30.7</v>
          </cell>
          <cell r="CV219">
            <v>0</v>
          </cell>
          <cell r="CW219">
            <v>92.300000000000011</v>
          </cell>
          <cell r="CX219">
            <v>53.800000000000004</v>
          </cell>
          <cell r="CY219">
            <v>53.79998779296875</v>
          </cell>
          <cell r="CZ219">
            <v>7.6</v>
          </cell>
          <cell r="DA219">
            <v>100</v>
          </cell>
          <cell r="DB219">
            <v>100</v>
          </cell>
          <cell r="DC219">
            <v>100</v>
          </cell>
          <cell r="DD219">
            <v>46.1</v>
          </cell>
          <cell r="DE219">
            <v>46.0999755859375</v>
          </cell>
          <cell r="DF219">
            <v>46.0999755859375</v>
          </cell>
          <cell r="DG219">
            <v>46.0999755859375</v>
          </cell>
          <cell r="DH219">
            <v>46.0999755859375</v>
          </cell>
          <cell r="DI219">
            <v>46.0999755859375</v>
          </cell>
          <cell r="DJ219">
            <v>46.0999755859375</v>
          </cell>
          <cell r="DK219">
            <v>46.0999755859375</v>
          </cell>
          <cell r="DL219">
            <v>46.0999755859375</v>
          </cell>
          <cell r="DM219">
            <v>46.0999755859375</v>
          </cell>
          <cell r="DN219">
            <v>38.4</v>
          </cell>
          <cell r="DO219">
            <v>38.399993896484375</v>
          </cell>
          <cell r="DP219">
            <v>69.199999999999989</v>
          </cell>
          <cell r="DQ219">
            <v>69.199951171875</v>
          </cell>
          <cell r="DR219">
            <v>69.199951171875</v>
          </cell>
          <cell r="DS219">
            <v>69.199951171875</v>
          </cell>
          <cell r="DT219">
            <v>69.199951171875</v>
          </cell>
          <cell r="DU219">
            <v>69.199951171875</v>
          </cell>
          <cell r="DV219">
            <v>69.199951171875</v>
          </cell>
          <cell r="DW219">
            <v>69.199951171875</v>
          </cell>
          <cell r="DX219">
            <v>69.199951171875</v>
          </cell>
          <cell r="DY219">
            <v>69.199951171875</v>
          </cell>
          <cell r="DZ219">
            <v>76.900000000000006</v>
          </cell>
          <cell r="EA219">
            <v>76.89996337890625</v>
          </cell>
          <cell r="EB219">
            <v>76.89996337890625</v>
          </cell>
          <cell r="EC219">
            <v>76.89996337890625</v>
          </cell>
          <cell r="ED219">
            <v>76.89996337890625</v>
          </cell>
          <cell r="EE219">
            <v>84.6</v>
          </cell>
          <cell r="EF219">
            <v>84.5999755859375</v>
          </cell>
          <cell r="EG219">
            <v>84.5999755859375</v>
          </cell>
          <cell r="EH219">
            <v>84.5999755859375</v>
          </cell>
          <cell r="EI219">
            <v>84.5999755859375</v>
          </cell>
          <cell r="EJ219">
            <v>84.5999755859375</v>
          </cell>
          <cell r="EL219">
            <v>181</v>
          </cell>
          <cell r="EM219">
            <v>2.383355203287358E-2</v>
          </cell>
          <cell r="EN219">
            <v>6.8965481605540474E-2</v>
          </cell>
          <cell r="EO219">
            <v>2.7327704000397798E-2</v>
          </cell>
          <cell r="EP219">
            <v>3.4835896401582953E-2</v>
          </cell>
          <cell r="EQ219">
            <v>6.0852440394706442E-2</v>
          </cell>
          <cell r="ER219">
            <v>4.3838147441393319E-2</v>
          </cell>
        </row>
        <row r="220">
          <cell r="AW220">
            <v>182</v>
          </cell>
          <cell r="AX220">
            <v>100</v>
          </cell>
          <cell r="AY220">
            <v>0</v>
          </cell>
          <cell r="AZ220">
            <v>75</v>
          </cell>
          <cell r="BA220">
            <v>50</v>
          </cell>
          <cell r="BB220">
            <v>25</v>
          </cell>
          <cell r="BC220">
            <v>75</v>
          </cell>
          <cell r="BD220">
            <v>100</v>
          </cell>
          <cell r="BE220">
            <v>50</v>
          </cell>
          <cell r="BF220">
            <v>0</v>
          </cell>
          <cell r="BG220">
            <v>25</v>
          </cell>
          <cell r="BH220">
            <v>25</v>
          </cell>
          <cell r="BI220">
            <v>25</v>
          </cell>
          <cell r="BJ220">
            <v>100</v>
          </cell>
          <cell r="BK220">
            <v>100</v>
          </cell>
          <cell r="BL220">
            <v>100</v>
          </cell>
          <cell r="BM220">
            <v>100</v>
          </cell>
          <cell r="BN220">
            <v>100</v>
          </cell>
          <cell r="BO220">
            <v>0</v>
          </cell>
          <cell r="BP220">
            <v>0</v>
          </cell>
          <cell r="BQ220">
            <v>0</v>
          </cell>
          <cell r="BR220">
            <v>0</v>
          </cell>
          <cell r="BS220">
            <v>0</v>
          </cell>
          <cell r="BT220">
            <v>0</v>
          </cell>
          <cell r="BU220">
            <v>100</v>
          </cell>
          <cell r="BV220">
            <v>66.600000000000009</v>
          </cell>
          <cell r="BW220">
            <v>66.5999755859375</v>
          </cell>
          <cell r="BX220">
            <v>66.5999755859375</v>
          </cell>
          <cell r="BY220">
            <v>66.5999755859375</v>
          </cell>
          <cell r="BZ220">
            <v>33.300000000000004</v>
          </cell>
          <cell r="CA220">
            <v>33.29998779296875</v>
          </cell>
          <cell r="CB220">
            <v>33.29998779296875</v>
          </cell>
          <cell r="CC220">
            <v>33.29998779296875</v>
          </cell>
          <cell r="CD220">
            <v>33.29998779296875</v>
          </cell>
          <cell r="CE220">
            <v>33.29998779296875</v>
          </cell>
          <cell r="CF220">
            <v>100</v>
          </cell>
          <cell r="CG220">
            <v>100</v>
          </cell>
          <cell r="CH220">
            <v>100</v>
          </cell>
          <cell r="CI220">
            <v>100</v>
          </cell>
          <cell r="CJ220">
            <v>100</v>
          </cell>
          <cell r="CK220">
            <v>0</v>
          </cell>
          <cell r="CL220">
            <v>0</v>
          </cell>
          <cell r="CM220">
            <v>0</v>
          </cell>
          <cell r="CN220">
            <v>0</v>
          </cell>
          <cell r="CO220">
            <v>0</v>
          </cell>
          <cell r="CP220">
            <v>0</v>
          </cell>
          <cell r="CQ220">
            <v>182</v>
          </cell>
          <cell r="CR220">
            <v>94.1</v>
          </cell>
          <cell r="CS220">
            <v>17.599999999999998</v>
          </cell>
          <cell r="CT220">
            <v>47</v>
          </cell>
          <cell r="CU220">
            <v>41.099999999999994</v>
          </cell>
          <cell r="CV220">
            <v>23.5</v>
          </cell>
          <cell r="CW220">
            <v>29.4</v>
          </cell>
          <cell r="CX220">
            <v>52.900000000000006</v>
          </cell>
          <cell r="CY220">
            <v>11.700000000000001</v>
          </cell>
          <cell r="CZ220">
            <v>0</v>
          </cell>
          <cell r="DA220">
            <v>5.8000000000000007</v>
          </cell>
          <cell r="DB220">
            <v>5.7999992370605469</v>
          </cell>
          <cell r="DC220">
            <v>5.7999992370605469</v>
          </cell>
          <cell r="DD220">
            <v>64.7</v>
          </cell>
          <cell r="DE220">
            <v>64.699951171875</v>
          </cell>
          <cell r="DF220">
            <v>64.699951171875</v>
          </cell>
          <cell r="DG220">
            <v>64.699951171875</v>
          </cell>
          <cell r="DH220">
            <v>64.699951171875</v>
          </cell>
          <cell r="DI220">
            <v>58.8</v>
          </cell>
          <cell r="DJ220">
            <v>58.79998779296875</v>
          </cell>
          <cell r="DK220">
            <v>58.79998779296875</v>
          </cell>
          <cell r="DL220">
            <v>58.79998779296875</v>
          </cell>
          <cell r="DM220">
            <v>58.79998779296875</v>
          </cell>
          <cell r="DN220">
            <v>35.199999999999996</v>
          </cell>
          <cell r="DO220">
            <v>88.2</v>
          </cell>
          <cell r="DP220">
            <v>76.400000000000006</v>
          </cell>
          <cell r="DQ220">
            <v>76.39996337890625</v>
          </cell>
          <cell r="DR220">
            <v>76.39996337890625</v>
          </cell>
          <cell r="DS220">
            <v>76.39996337890625</v>
          </cell>
          <cell r="DT220">
            <v>70.5</v>
          </cell>
          <cell r="DU220">
            <v>70.5</v>
          </cell>
          <cell r="DV220">
            <v>70.5</v>
          </cell>
          <cell r="DW220">
            <v>70.5</v>
          </cell>
          <cell r="DX220">
            <v>70.5</v>
          </cell>
          <cell r="DY220">
            <v>70.5</v>
          </cell>
          <cell r="DZ220">
            <v>100</v>
          </cell>
          <cell r="EA220">
            <v>100</v>
          </cell>
          <cell r="EB220">
            <v>100</v>
          </cell>
          <cell r="EC220">
            <v>100</v>
          </cell>
          <cell r="ED220">
            <v>100</v>
          </cell>
          <cell r="EE220">
            <v>82.3</v>
          </cell>
          <cell r="EF220">
            <v>82.29998779296875</v>
          </cell>
          <cell r="EG220">
            <v>82.29998779296875</v>
          </cell>
          <cell r="EH220">
            <v>82.29998779296875</v>
          </cell>
          <cell r="EI220">
            <v>82.29998779296875</v>
          </cell>
          <cell r="EJ220">
            <v>82.29998779296875</v>
          </cell>
          <cell r="EL220">
            <v>182</v>
          </cell>
          <cell r="EM220">
            <v>3.853483456253981E-2</v>
          </cell>
          <cell r="EN220">
            <v>1.1003247300765162E-2</v>
          </cell>
          <cell r="EO220">
            <v>3.1508548593223565E-2</v>
          </cell>
          <cell r="EP220">
            <v>5.4583412864417882E-2</v>
          </cell>
          <cell r="EQ220">
            <v>0.12231056423522914</v>
          </cell>
          <cell r="ER220">
            <v>4.2981238135061203E-2</v>
          </cell>
        </row>
        <row r="221">
          <cell r="AW221">
            <v>183</v>
          </cell>
          <cell r="AX221">
            <v>75</v>
          </cell>
          <cell r="AY221">
            <v>100</v>
          </cell>
          <cell r="AZ221">
            <v>25</v>
          </cell>
          <cell r="BA221">
            <v>0</v>
          </cell>
          <cell r="BB221">
            <v>50</v>
          </cell>
          <cell r="BC221">
            <v>100</v>
          </cell>
          <cell r="BD221">
            <v>100</v>
          </cell>
          <cell r="BE221">
            <v>100</v>
          </cell>
          <cell r="BF221">
            <v>66.600000000000009</v>
          </cell>
          <cell r="BG221">
            <v>0</v>
          </cell>
          <cell r="BH221">
            <v>0</v>
          </cell>
          <cell r="BI221">
            <v>33.300000000000004</v>
          </cell>
          <cell r="BJ221">
            <v>60</v>
          </cell>
          <cell r="BK221">
            <v>0</v>
          </cell>
          <cell r="BL221">
            <v>0</v>
          </cell>
          <cell r="BM221">
            <v>40</v>
          </cell>
          <cell r="BN221">
            <v>40</v>
          </cell>
          <cell r="BO221">
            <v>20</v>
          </cell>
          <cell r="BP221">
            <v>20</v>
          </cell>
          <cell r="BQ221">
            <v>80</v>
          </cell>
          <cell r="BR221">
            <v>100</v>
          </cell>
          <cell r="BS221">
            <v>100</v>
          </cell>
          <cell r="BT221">
            <v>100</v>
          </cell>
          <cell r="BU221">
            <v>25</v>
          </cell>
          <cell r="BV221">
            <v>75</v>
          </cell>
          <cell r="BW221">
            <v>0</v>
          </cell>
          <cell r="BX221">
            <v>0</v>
          </cell>
          <cell r="BY221">
            <v>50</v>
          </cell>
          <cell r="BZ221">
            <v>50</v>
          </cell>
          <cell r="CA221">
            <v>75</v>
          </cell>
          <cell r="CB221">
            <v>75</v>
          </cell>
          <cell r="CC221">
            <v>0</v>
          </cell>
          <cell r="CD221">
            <v>0</v>
          </cell>
          <cell r="CE221">
            <v>0</v>
          </cell>
          <cell r="CF221">
            <v>100</v>
          </cell>
          <cell r="CG221">
            <v>100</v>
          </cell>
          <cell r="CH221">
            <v>100</v>
          </cell>
          <cell r="CI221">
            <v>100</v>
          </cell>
          <cell r="CJ221">
            <v>100</v>
          </cell>
          <cell r="CK221">
            <v>50</v>
          </cell>
          <cell r="CL221">
            <v>50</v>
          </cell>
          <cell r="CM221">
            <v>50</v>
          </cell>
          <cell r="CN221">
            <v>50</v>
          </cell>
          <cell r="CO221">
            <v>50</v>
          </cell>
          <cell r="CP221">
            <v>50</v>
          </cell>
          <cell r="CQ221">
            <v>183</v>
          </cell>
          <cell r="CR221">
            <v>72.7</v>
          </cell>
          <cell r="CS221">
            <v>77.2</v>
          </cell>
          <cell r="CT221">
            <v>45.4</v>
          </cell>
          <cell r="CU221">
            <v>36.299999999999997</v>
          </cell>
          <cell r="CV221">
            <v>59</v>
          </cell>
          <cell r="CW221">
            <v>100</v>
          </cell>
          <cell r="CX221">
            <v>100</v>
          </cell>
          <cell r="CY221">
            <v>100</v>
          </cell>
          <cell r="CZ221">
            <v>77.2</v>
          </cell>
          <cell r="DA221">
            <v>0</v>
          </cell>
          <cell r="DB221">
            <v>0</v>
          </cell>
          <cell r="DC221">
            <v>27.200000000000003</v>
          </cell>
          <cell r="DD221">
            <v>40.9</v>
          </cell>
          <cell r="DE221">
            <v>13.600000000000001</v>
          </cell>
          <cell r="DF221">
            <v>13.599998474121094</v>
          </cell>
          <cell r="DG221">
            <v>31.8</v>
          </cell>
          <cell r="DH221">
            <v>31.79998779296875</v>
          </cell>
          <cell r="DI221">
            <v>22.7</v>
          </cell>
          <cell r="DJ221">
            <v>22.699996948242188</v>
          </cell>
          <cell r="DK221">
            <v>50</v>
          </cell>
          <cell r="DL221">
            <v>68.100000000000009</v>
          </cell>
          <cell r="DM221">
            <v>68.0999755859375</v>
          </cell>
          <cell r="DN221">
            <v>68.0999755859375</v>
          </cell>
          <cell r="DO221">
            <v>54.500000000000007</v>
          </cell>
          <cell r="DP221">
            <v>77.2</v>
          </cell>
          <cell r="DQ221">
            <v>0</v>
          </cell>
          <cell r="DR221">
            <v>0</v>
          </cell>
          <cell r="DS221">
            <v>63.6</v>
          </cell>
          <cell r="DT221">
            <v>63.5999755859375</v>
          </cell>
          <cell r="DU221">
            <v>77.2</v>
          </cell>
          <cell r="DV221">
            <v>77.199951171875</v>
          </cell>
          <cell r="DW221">
            <v>0</v>
          </cell>
          <cell r="DX221">
            <v>0</v>
          </cell>
          <cell r="DY221">
            <v>0</v>
          </cell>
          <cell r="DZ221">
            <v>77.2</v>
          </cell>
          <cell r="EA221">
            <v>77.199951171875</v>
          </cell>
          <cell r="EB221">
            <v>77.199951171875</v>
          </cell>
          <cell r="EC221">
            <v>77.199951171875</v>
          </cell>
          <cell r="ED221">
            <v>77.199951171875</v>
          </cell>
          <cell r="EE221">
            <v>18.099999999999998</v>
          </cell>
          <cell r="EF221">
            <v>18.099990844726563</v>
          </cell>
          <cell r="EG221">
            <v>18.099990844726563</v>
          </cell>
          <cell r="EH221">
            <v>18.099990844726563</v>
          </cell>
          <cell r="EI221">
            <v>18.099990844726563</v>
          </cell>
          <cell r="EJ221">
            <v>18.099990844726563</v>
          </cell>
          <cell r="EL221">
            <v>183</v>
          </cell>
          <cell r="EM221">
            <v>0.32256623380699512</v>
          </cell>
          <cell r="EN221">
            <v>0.50592531675490549</v>
          </cell>
          <cell r="EO221">
            <v>6.8134852159373288E-2</v>
          </cell>
          <cell r="EP221">
            <v>0.46985528854435882</v>
          </cell>
          <cell r="EQ221">
            <v>0.33785237511157712</v>
          </cell>
          <cell r="ER221">
            <v>0.32209457030727667</v>
          </cell>
        </row>
        <row r="222">
          <cell r="AW222">
            <v>184</v>
          </cell>
          <cell r="AX222">
            <v>0</v>
          </cell>
          <cell r="AY222">
            <v>75</v>
          </cell>
          <cell r="AZ222">
            <v>25</v>
          </cell>
          <cell r="BA222">
            <v>100</v>
          </cell>
          <cell r="BB222">
            <v>50</v>
          </cell>
          <cell r="BC222">
            <v>100</v>
          </cell>
          <cell r="BD222">
            <v>80</v>
          </cell>
          <cell r="BE222">
            <v>40</v>
          </cell>
          <cell r="BF222">
            <v>60</v>
          </cell>
          <cell r="BG222">
            <v>0</v>
          </cell>
          <cell r="BH222">
            <v>20</v>
          </cell>
          <cell r="BI222">
            <v>20</v>
          </cell>
          <cell r="BJ222">
            <v>57.099999999999994</v>
          </cell>
          <cell r="BK222">
            <v>42.8</v>
          </cell>
          <cell r="BL222">
            <v>0</v>
          </cell>
          <cell r="BM222">
            <v>71.399999999999991</v>
          </cell>
          <cell r="BN222">
            <v>28.499999999999996</v>
          </cell>
          <cell r="BO222">
            <v>100</v>
          </cell>
          <cell r="BP222">
            <v>100</v>
          </cell>
          <cell r="BQ222">
            <v>100</v>
          </cell>
          <cell r="BR222">
            <v>85.7</v>
          </cell>
          <cell r="BS222">
            <v>0</v>
          </cell>
          <cell r="BT222">
            <v>50</v>
          </cell>
          <cell r="BU222">
            <v>100</v>
          </cell>
          <cell r="BV222">
            <v>0</v>
          </cell>
          <cell r="BW222">
            <v>0</v>
          </cell>
          <cell r="BX222">
            <v>0</v>
          </cell>
          <cell r="BY222">
            <v>0</v>
          </cell>
          <cell r="BZ222">
            <v>0</v>
          </cell>
          <cell r="CA222">
            <v>0</v>
          </cell>
          <cell r="CB222">
            <v>0</v>
          </cell>
          <cell r="CC222">
            <v>0</v>
          </cell>
          <cell r="CD222">
            <v>0</v>
          </cell>
          <cell r="CE222">
            <v>0</v>
          </cell>
          <cell r="CF222">
            <v>0</v>
          </cell>
          <cell r="CG222">
            <v>0</v>
          </cell>
          <cell r="CH222">
            <v>0</v>
          </cell>
          <cell r="CI222">
            <v>0</v>
          </cell>
          <cell r="CJ222">
            <v>100</v>
          </cell>
          <cell r="CK222">
            <v>50</v>
          </cell>
          <cell r="CL222">
            <v>50</v>
          </cell>
          <cell r="CM222">
            <v>50</v>
          </cell>
          <cell r="CN222">
            <v>50</v>
          </cell>
          <cell r="CO222">
            <v>50</v>
          </cell>
          <cell r="CP222">
            <v>50</v>
          </cell>
          <cell r="CQ222">
            <v>184</v>
          </cell>
          <cell r="CR222">
            <v>33.300000000000004</v>
          </cell>
          <cell r="CS222">
            <v>62.5</v>
          </cell>
          <cell r="CT222">
            <v>37.5</v>
          </cell>
          <cell r="CU222">
            <v>66.600000000000009</v>
          </cell>
          <cell r="CV222">
            <v>45.800000000000004</v>
          </cell>
          <cell r="CW222">
            <v>79.100000000000009</v>
          </cell>
          <cell r="CX222">
            <v>75</v>
          </cell>
          <cell r="CY222">
            <v>50</v>
          </cell>
          <cell r="CZ222">
            <v>54.1</v>
          </cell>
          <cell r="DA222">
            <v>12.5</v>
          </cell>
          <cell r="DB222">
            <v>41.6</v>
          </cell>
          <cell r="DC222">
            <v>41.5999755859375</v>
          </cell>
          <cell r="DD222">
            <v>83.3</v>
          </cell>
          <cell r="DE222">
            <v>29.099999999999998</v>
          </cell>
          <cell r="DF222">
            <v>0</v>
          </cell>
          <cell r="DG222">
            <v>87.5</v>
          </cell>
          <cell r="DH222">
            <v>20.8</v>
          </cell>
          <cell r="DI222">
            <v>100</v>
          </cell>
          <cell r="DJ222">
            <v>100</v>
          </cell>
          <cell r="DK222">
            <v>100</v>
          </cell>
          <cell r="DL222">
            <v>95.8</v>
          </cell>
          <cell r="DM222">
            <v>0</v>
          </cell>
          <cell r="DN222">
            <v>58.3</v>
          </cell>
          <cell r="DO222">
            <v>70.8</v>
          </cell>
          <cell r="DP222">
            <v>25</v>
          </cell>
          <cell r="DQ222">
            <v>25</v>
          </cell>
          <cell r="DR222">
            <v>25</v>
          </cell>
          <cell r="DS222">
            <v>25</v>
          </cell>
          <cell r="DT222">
            <v>25</v>
          </cell>
          <cell r="DU222">
            <v>25</v>
          </cell>
          <cell r="DV222">
            <v>25</v>
          </cell>
          <cell r="DW222">
            <v>25</v>
          </cell>
          <cell r="DX222">
            <v>25</v>
          </cell>
          <cell r="DY222">
            <v>0</v>
          </cell>
          <cell r="DZ222">
            <v>0</v>
          </cell>
          <cell r="EA222">
            <v>0</v>
          </cell>
          <cell r="EB222">
            <v>0</v>
          </cell>
          <cell r="EC222">
            <v>0</v>
          </cell>
          <cell r="ED222">
            <v>91.600000000000009</v>
          </cell>
          <cell r="EE222">
            <v>16.600000000000001</v>
          </cell>
          <cell r="EF222">
            <v>16.599990844726562</v>
          </cell>
          <cell r="EG222">
            <v>16.599990844726562</v>
          </cell>
          <cell r="EH222">
            <v>16.599990844726562</v>
          </cell>
          <cell r="EI222">
            <v>16.599990844726562</v>
          </cell>
          <cell r="EJ222">
            <v>16.599990844726562</v>
          </cell>
          <cell r="EL222">
            <v>184</v>
          </cell>
          <cell r="EM222">
            <v>2.9799160560788462E-2</v>
          </cell>
          <cell r="EN222">
            <v>3.6399216648034791E-2</v>
          </cell>
          <cell r="EO222">
            <v>0.11136992878133584</v>
          </cell>
          <cell r="EP222">
            <v>3.3423040608148331E-2</v>
          </cell>
          <cell r="EQ222">
            <v>3.6351283160777632E-2</v>
          </cell>
          <cell r="ER222">
            <v>5.8706940169984644E-2</v>
          </cell>
        </row>
        <row r="223">
          <cell r="AW223">
            <v>185</v>
          </cell>
          <cell r="AX223">
            <v>0</v>
          </cell>
          <cell r="AY223">
            <v>75</v>
          </cell>
          <cell r="AZ223">
            <v>25</v>
          </cell>
          <cell r="BA223">
            <v>100</v>
          </cell>
          <cell r="BB223">
            <v>50</v>
          </cell>
          <cell r="BC223">
            <v>100</v>
          </cell>
          <cell r="BD223">
            <v>80</v>
          </cell>
          <cell r="BE223">
            <v>0</v>
          </cell>
          <cell r="BF223">
            <v>60</v>
          </cell>
          <cell r="BG223">
            <v>40</v>
          </cell>
          <cell r="BH223">
            <v>20</v>
          </cell>
          <cell r="BI223">
            <v>20</v>
          </cell>
          <cell r="BJ223">
            <v>60</v>
          </cell>
          <cell r="BK223">
            <v>20</v>
          </cell>
          <cell r="BL223">
            <v>0</v>
          </cell>
          <cell r="BM223">
            <v>80</v>
          </cell>
          <cell r="BN223">
            <v>40</v>
          </cell>
          <cell r="BO223">
            <v>100</v>
          </cell>
          <cell r="BP223">
            <v>100</v>
          </cell>
          <cell r="BQ223">
            <v>100</v>
          </cell>
          <cell r="BR223">
            <v>100</v>
          </cell>
          <cell r="BS223">
            <v>100</v>
          </cell>
          <cell r="BT223">
            <v>50</v>
          </cell>
          <cell r="BU223">
            <v>100</v>
          </cell>
          <cell r="BV223">
            <v>0</v>
          </cell>
          <cell r="BW223">
            <v>0</v>
          </cell>
          <cell r="BX223">
            <v>0</v>
          </cell>
          <cell r="BY223">
            <v>0</v>
          </cell>
          <cell r="BZ223">
            <v>0</v>
          </cell>
          <cell r="CA223">
            <v>0</v>
          </cell>
          <cell r="CB223">
            <v>0</v>
          </cell>
          <cell r="CC223">
            <v>0</v>
          </cell>
          <cell r="CD223">
            <v>0</v>
          </cell>
          <cell r="CE223">
            <v>0</v>
          </cell>
          <cell r="CF223">
            <v>0</v>
          </cell>
          <cell r="CG223">
            <v>0</v>
          </cell>
          <cell r="CH223">
            <v>0</v>
          </cell>
          <cell r="CI223">
            <v>0</v>
          </cell>
          <cell r="CJ223">
            <v>0</v>
          </cell>
          <cell r="CK223">
            <v>0</v>
          </cell>
          <cell r="CL223">
            <v>0</v>
          </cell>
          <cell r="CM223">
            <v>0</v>
          </cell>
          <cell r="CN223">
            <v>0</v>
          </cell>
          <cell r="CO223">
            <v>0</v>
          </cell>
          <cell r="CP223">
            <v>0</v>
          </cell>
          <cell r="CQ223">
            <v>185</v>
          </cell>
          <cell r="CR223">
            <v>19</v>
          </cell>
          <cell r="CS223">
            <v>61.9</v>
          </cell>
          <cell r="CT223">
            <v>33.300000000000004</v>
          </cell>
          <cell r="CU223">
            <v>66.600000000000009</v>
          </cell>
          <cell r="CV223">
            <v>42.8</v>
          </cell>
          <cell r="CW223">
            <v>85.7</v>
          </cell>
          <cell r="CX223">
            <v>80.900000000000006</v>
          </cell>
          <cell r="CY223">
            <v>23.799999999999997</v>
          </cell>
          <cell r="CZ223">
            <v>52.300000000000004</v>
          </cell>
          <cell r="DA223">
            <v>47.599999999999994</v>
          </cell>
          <cell r="DB223">
            <v>38</v>
          </cell>
          <cell r="DC223">
            <v>38</v>
          </cell>
          <cell r="DD223">
            <v>90.4</v>
          </cell>
          <cell r="DE223">
            <v>28.499999999999996</v>
          </cell>
          <cell r="DF223">
            <v>0</v>
          </cell>
          <cell r="DG223">
            <v>95.199999999999989</v>
          </cell>
          <cell r="DH223">
            <v>71.399999999999991</v>
          </cell>
          <cell r="DI223">
            <v>100</v>
          </cell>
          <cell r="DJ223">
            <v>100</v>
          </cell>
          <cell r="DK223">
            <v>100</v>
          </cell>
          <cell r="DL223">
            <v>100</v>
          </cell>
          <cell r="DM223">
            <v>100</v>
          </cell>
          <cell r="DN223">
            <v>57.099999999999994</v>
          </cell>
          <cell r="DO223">
            <v>76.099999999999994</v>
          </cell>
          <cell r="DP223">
            <v>14.2</v>
          </cell>
          <cell r="DQ223">
            <v>14.199996948242187</v>
          </cell>
          <cell r="DR223">
            <v>14.199996948242187</v>
          </cell>
          <cell r="DS223">
            <v>14.199996948242187</v>
          </cell>
          <cell r="DT223">
            <v>14.199996948242187</v>
          </cell>
          <cell r="DU223">
            <v>14.199996948242187</v>
          </cell>
          <cell r="DV223">
            <v>14.199996948242187</v>
          </cell>
          <cell r="DW223">
            <v>14.199996948242187</v>
          </cell>
          <cell r="DX223">
            <v>14.199996948242187</v>
          </cell>
          <cell r="DY223">
            <v>0</v>
          </cell>
          <cell r="DZ223">
            <v>0</v>
          </cell>
          <cell r="EA223">
            <v>0</v>
          </cell>
          <cell r="EB223">
            <v>0</v>
          </cell>
          <cell r="EC223">
            <v>0</v>
          </cell>
          <cell r="ED223">
            <v>0</v>
          </cell>
          <cell r="EE223">
            <v>0</v>
          </cell>
          <cell r="EF223">
            <v>0</v>
          </cell>
          <cell r="EG223">
            <v>0</v>
          </cell>
          <cell r="EH223">
            <v>0</v>
          </cell>
          <cell r="EI223">
            <v>0</v>
          </cell>
          <cell r="EJ223">
            <v>0</v>
          </cell>
          <cell r="EL223">
            <v>185</v>
          </cell>
          <cell r="EM223">
            <v>2.8019535362497738E-2</v>
          </cell>
          <cell r="EN223">
            <v>3.4991351745135076E-2</v>
          </cell>
          <cell r="EO223">
            <v>0.1174784584516725</v>
          </cell>
          <cell r="EP223">
            <v>3.152589383738038E-2</v>
          </cell>
          <cell r="EQ223">
            <v>0</v>
          </cell>
          <cell r="ER223">
            <v>5.2249737250248889E-2</v>
          </cell>
        </row>
        <row r="224">
          <cell r="AW224">
            <v>186</v>
          </cell>
          <cell r="AX224">
            <v>25</v>
          </cell>
          <cell r="AY224">
            <v>100</v>
          </cell>
          <cell r="AZ224">
            <v>50</v>
          </cell>
          <cell r="BA224">
            <v>75</v>
          </cell>
          <cell r="BB224">
            <v>0</v>
          </cell>
          <cell r="BC224">
            <v>0</v>
          </cell>
          <cell r="BD224">
            <v>50</v>
          </cell>
          <cell r="BE224">
            <v>100</v>
          </cell>
          <cell r="BF224">
            <v>100</v>
          </cell>
          <cell r="BG224">
            <v>0</v>
          </cell>
          <cell r="BH224">
            <v>0</v>
          </cell>
          <cell r="BI224">
            <v>0</v>
          </cell>
          <cell r="BJ224">
            <v>0</v>
          </cell>
          <cell r="BK224">
            <v>66.600000000000009</v>
          </cell>
          <cell r="BL224">
            <v>66.5999755859375</v>
          </cell>
          <cell r="BM224">
            <v>66.5999755859375</v>
          </cell>
          <cell r="BN224">
            <v>0</v>
          </cell>
          <cell r="BO224">
            <v>0</v>
          </cell>
          <cell r="BP224">
            <v>0</v>
          </cell>
          <cell r="BQ224">
            <v>0</v>
          </cell>
          <cell r="BR224">
            <v>100</v>
          </cell>
          <cell r="BS224">
            <v>0</v>
          </cell>
          <cell r="BT224">
            <v>100</v>
          </cell>
          <cell r="BU224">
            <v>0</v>
          </cell>
          <cell r="BV224">
            <v>0</v>
          </cell>
          <cell r="BW224">
            <v>0</v>
          </cell>
          <cell r="BX224">
            <v>0</v>
          </cell>
          <cell r="BY224">
            <v>0</v>
          </cell>
          <cell r="BZ224">
            <v>0</v>
          </cell>
          <cell r="CA224">
            <v>0</v>
          </cell>
          <cell r="CB224">
            <v>0</v>
          </cell>
          <cell r="CC224">
            <v>0</v>
          </cell>
          <cell r="CD224">
            <v>0</v>
          </cell>
          <cell r="CE224">
            <v>0</v>
          </cell>
          <cell r="CF224">
            <v>0</v>
          </cell>
          <cell r="CG224">
            <v>0</v>
          </cell>
          <cell r="CH224">
            <v>0</v>
          </cell>
          <cell r="CI224">
            <v>0</v>
          </cell>
          <cell r="CJ224">
            <v>100</v>
          </cell>
          <cell r="CK224">
            <v>0</v>
          </cell>
          <cell r="CL224">
            <v>0</v>
          </cell>
          <cell r="CM224">
            <v>0</v>
          </cell>
          <cell r="CN224">
            <v>0</v>
          </cell>
          <cell r="CO224">
            <v>0</v>
          </cell>
          <cell r="CP224">
            <v>0</v>
          </cell>
          <cell r="CQ224">
            <v>186</v>
          </cell>
          <cell r="CR224">
            <v>40</v>
          </cell>
          <cell r="CS224">
            <v>80</v>
          </cell>
          <cell r="CT224">
            <v>46.6</v>
          </cell>
          <cell r="CU224">
            <v>53.300000000000004</v>
          </cell>
          <cell r="CV224">
            <v>33.300000000000004</v>
          </cell>
          <cell r="CW224">
            <v>33.29998779296875</v>
          </cell>
          <cell r="CX224">
            <v>86.6</v>
          </cell>
          <cell r="CY224">
            <v>100</v>
          </cell>
          <cell r="CZ224">
            <v>100</v>
          </cell>
          <cell r="DA224">
            <v>13.3</v>
          </cell>
          <cell r="DB224">
            <v>13.299995422363281</v>
          </cell>
          <cell r="DC224">
            <v>13.299995422363281</v>
          </cell>
          <cell r="DD224">
            <v>13.299995422363281</v>
          </cell>
          <cell r="DE224">
            <v>26.6</v>
          </cell>
          <cell r="DF224">
            <v>26.599990844726562</v>
          </cell>
          <cell r="DG224">
            <v>26.599990844726562</v>
          </cell>
          <cell r="DH224">
            <v>0</v>
          </cell>
          <cell r="DI224">
            <v>0</v>
          </cell>
          <cell r="DJ224">
            <v>0</v>
          </cell>
          <cell r="DK224">
            <v>0</v>
          </cell>
          <cell r="DL224">
            <v>93.300000000000011</v>
          </cell>
          <cell r="DM224">
            <v>0</v>
          </cell>
          <cell r="DN224">
            <v>73.3</v>
          </cell>
          <cell r="DO224">
            <v>60</v>
          </cell>
          <cell r="DP224">
            <v>60</v>
          </cell>
          <cell r="DQ224">
            <v>60</v>
          </cell>
          <cell r="DR224">
            <v>60</v>
          </cell>
          <cell r="DS224">
            <v>60</v>
          </cell>
          <cell r="DT224">
            <v>60</v>
          </cell>
          <cell r="DU224">
            <v>60</v>
          </cell>
          <cell r="DV224">
            <v>60</v>
          </cell>
          <cell r="DW224">
            <v>60</v>
          </cell>
          <cell r="DX224">
            <v>60</v>
          </cell>
          <cell r="DY224">
            <v>60</v>
          </cell>
          <cell r="DZ224">
            <v>60</v>
          </cell>
          <cell r="EA224">
            <v>60</v>
          </cell>
          <cell r="EB224">
            <v>60</v>
          </cell>
          <cell r="EC224">
            <v>60</v>
          </cell>
          <cell r="ED224">
            <v>66.600000000000009</v>
          </cell>
          <cell r="EE224">
            <v>20</v>
          </cell>
          <cell r="EF224">
            <v>20</v>
          </cell>
          <cell r="EG224">
            <v>20</v>
          </cell>
          <cell r="EH224">
            <v>20</v>
          </cell>
          <cell r="EI224">
            <v>20</v>
          </cell>
          <cell r="EJ224">
            <v>20</v>
          </cell>
          <cell r="EL224">
            <v>186</v>
          </cell>
          <cell r="EM224">
            <v>6.625204318458551E-2</v>
          </cell>
          <cell r="EN224">
            <v>0.23213781274496159</v>
          </cell>
          <cell r="EO224">
            <v>6.1183124317885029E-2</v>
          </cell>
          <cell r="EP224">
            <v>9.8867235667370129E-2</v>
          </cell>
          <cell r="EQ224">
            <v>5.4700061563065658E-2</v>
          </cell>
          <cell r="ER224">
            <v>9.8721296618138998E-2</v>
          </cell>
        </row>
        <row r="225">
          <cell r="AW225">
            <v>0</v>
          </cell>
          <cell r="AX225">
            <v>0</v>
          </cell>
          <cell r="AY225">
            <v>0</v>
          </cell>
          <cell r="AZ225">
            <v>0</v>
          </cell>
          <cell r="BA225">
            <v>0</v>
          </cell>
          <cell r="BB225">
            <v>0</v>
          </cell>
          <cell r="BC225">
            <v>0</v>
          </cell>
          <cell r="BD225">
            <v>0</v>
          </cell>
          <cell r="BE225">
            <v>0</v>
          </cell>
          <cell r="BF225">
            <v>0</v>
          </cell>
          <cell r="BG225">
            <v>0</v>
          </cell>
          <cell r="BH225">
            <v>0</v>
          </cell>
          <cell r="BI225">
            <v>0</v>
          </cell>
          <cell r="BJ225">
            <v>0</v>
          </cell>
          <cell r="BK225">
            <v>0</v>
          </cell>
          <cell r="BL225">
            <v>0</v>
          </cell>
          <cell r="BM225">
            <v>0</v>
          </cell>
          <cell r="BN225">
            <v>0</v>
          </cell>
          <cell r="BO225">
            <v>0</v>
          </cell>
          <cell r="BP225">
            <v>0</v>
          </cell>
          <cell r="BQ225">
            <v>0</v>
          </cell>
          <cell r="BR225">
            <v>0</v>
          </cell>
          <cell r="BS225">
            <v>0</v>
          </cell>
          <cell r="BT225">
            <v>0</v>
          </cell>
          <cell r="BU225">
            <v>0</v>
          </cell>
          <cell r="BV225">
            <v>0</v>
          </cell>
          <cell r="BW225">
            <v>0</v>
          </cell>
          <cell r="BX225">
            <v>0</v>
          </cell>
          <cell r="BY225">
            <v>0</v>
          </cell>
          <cell r="BZ225">
            <v>0</v>
          </cell>
          <cell r="CA225">
            <v>0</v>
          </cell>
          <cell r="CB225">
            <v>0</v>
          </cell>
          <cell r="CC225">
            <v>0</v>
          </cell>
          <cell r="CD225">
            <v>0</v>
          </cell>
          <cell r="CE225">
            <v>0</v>
          </cell>
          <cell r="CF225">
            <v>0</v>
          </cell>
          <cell r="CG225">
            <v>0</v>
          </cell>
          <cell r="CH225">
            <v>0</v>
          </cell>
          <cell r="CI225">
            <v>0</v>
          </cell>
          <cell r="CJ225">
            <v>0</v>
          </cell>
          <cell r="CK225">
            <v>0</v>
          </cell>
          <cell r="CL225">
            <v>0</v>
          </cell>
          <cell r="CM225">
            <v>0</v>
          </cell>
          <cell r="CN225">
            <v>0</v>
          </cell>
          <cell r="CO225">
            <v>0</v>
          </cell>
          <cell r="CP225">
            <v>0</v>
          </cell>
          <cell r="CR225">
            <v>0</v>
          </cell>
          <cell r="CS225">
            <v>0</v>
          </cell>
          <cell r="CT225">
            <v>0</v>
          </cell>
          <cell r="CU225">
            <v>0</v>
          </cell>
          <cell r="CV225">
            <v>0</v>
          </cell>
          <cell r="CW225">
            <v>0</v>
          </cell>
          <cell r="CX225">
            <v>0</v>
          </cell>
          <cell r="CY225">
            <v>0</v>
          </cell>
          <cell r="CZ225">
            <v>0</v>
          </cell>
          <cell r="DA225">
            <v>0</v>
          </cell>
          <cell r="DB225">
            <v>0</v>
          </cell>
          <cell r="DC225">
            <v>0</v>
          </cell>
          <cell r="DD225">
            <v>0</v>
          </cell>
          <cell r="DE225">
            <v>0</v>
          </cell>
          <cell r="DF225">
            <v>0</v>
          </cell>
          <cell r="DG225">
            <v>0</v>
          </cell>
          <cell r="DH225">
            <v>0</v>
          </cell>
          <cell r="DI225">
            <v>0</v>
          </cell>
          <cell r="DJ225">
            <v>0</v>
          </cell>
          <cell r="DK225">
            <v>0</v>
          </cell>
          <cell r="DL225">
            <v>0</v>
          </cell>
          <cell r="DM225">
            <v>0</v>
          </cell>
          <cell r="DN225">
            <v>0</v>
          </cell>
          <cell r="DO225">
            <v>0</v>
          </cell>
          <cell r="DP225">
            <v>0</v>
          </cell>
          <cell r="DQ225">
            <v>0</v>
          </cell>
          <cell r="DR225">
            <v>0</v>
          </cell>
          <cell r="DS225">
            <v>0</v>
          </cell>
          <cell r="DT225">
            <v>0</v>
          </cell>
          <cell r="DU225">
            <v>0</v>
          </cell>
          <cell r="DV225">
            <v>0</v>
          </cell>
          <cell r="DW225">
            <v>0</v>
          </cell>
          <cell r="DX225">
            <v>0</v>
          </cell>
          <cell r="DY225">
            <v>0</v>
          </cell>
          <cell r="DZ225">
            <v>0</v>
          </cell>
          <cell r="EA225">
            <v>0</v>
          </cell>
          <cell r="EB225">
            <v>0</v>
          </cell>
          <cell r="EC225">
            <v>0</v>
          </cell>
          <cell r="ED225">
            <v>0</v>
          </cell>
          <cell r="EE225">
            <v>0</v>
          </cell>
          <cell r="EF225">
            <v>0</v>
          </cell>
          <cell r="EG225">
            <v>0</v>
          </cell>
          <cell r="EH225">
            <v>0</v>
          </cell>
          <cell r="EI225">
            <v>0</v>
          </cell>
          <cell r="EJ225">
            <v>0</v>
          </cell>
        </row>
        <row r="226">
          <cell r="AX226">
            <v>0</v>
          </cell>
          <cell r="AY226">
            <v>0</v>
          </cell>
          <cell r="AZ226">
            <v>0</v>
          </cell>
          <cell r="BA226">
            <v>0</v>
          </cell>
          <cell r="BB226">
            <v>0</v>
          </cell>
          <cell r="BC226">
            <v>0</v>
          </cell>
          <cell r="BD226">
            <v>0</v>
          </cell>
          <cell r="BE226">
            <v>0</v>
          </cell>
          <cell r="BF226">
            <v>0</v>
          </cell>
          <cell r="BG226">
            <v>0</v>
          </cell>
          <cell r="BH226">
            <v>0</v>
          </cell>
          <cell r="BI226">
            <v>0</v>
          </cell>
          <cell r="BJ226">
            <v>0</v>
          </cell>
          <cell r="BK226">
            <v>0</v>
          </cell>
          <cell r="BL226">
            <v>0</v>
          </cell>
          <cell r="BM226">
            <v>0</v>
          </cell>
          <cell r="BN226">
            <v>0</v>
          </cell>
          <cell r="BO226">
            <v>0</v>
          </cell>
          <cell r="BP226">
            <v>0</v>
          </cell>
          <cell r="BQ226">
            <v>0</v>
          </cell>
          <cell r="BR226">
            <v>0</v>
          </cell>
          <cell r="BS226">
            <v>0</v>
          </cell>
          <cell r="BT226">
            <v>0</v>
          </cell>
          <cell r="BU226">
            <v>0</v>
          </cell>
          <cell r="BV226">
            <v>0</v>
          </cell>
          <cell r="BW226">
            <v>0</v>
          </cell>
          <cell r="BX226">
            <v>0</v>
          </cell>
          <cell r="BY226">
            <v>0</v>
          </cell>
          <cell r="BZ226">
            <v>0</v>
          </cell>
          <cell r="CA226">
            <v>0</v>
          </cell>
          <cell r="CB226">
            <v>0</v>
          </cell>
          <cell r="CC226">
            <v>0</v>
          </cell>
          <cell r="CD226">
            <v>0</v>
          </cell>
          <cell r="CE226">
            <v>0</v>
          </cell>
          <cell r="CF226">
            <v>0</v>
          </cell>
          <cell r="CG226">
            <v>0</v>
          </cell>
          <cell r="CH226">
            <v>0</v>
          </cell>
          <cell r="CI226">
            <v>0</v>
          </cell>
          <cell r="CJ226">
            <v>0</v>
          </cell>
          <cell r="CK226">
            <v>0</v>
          </cell>
          <cell r="CL226">
            <v>0</v>
          </cell>
          <cell r="CM226">
            <v>0</v>
          </cell>
          <cell r="CN226">
            <v>0</v>
          </cell>
          <cell r="CO226">
            <v>0</v>
          </cell>
          <cell r="CP226">
            <v>0</v>
          </cell>
          <cell r="CR226">
            <v>0</v>
          </cell>
          <cell r="CS226">
            <v>0</v>
          </cell>
          <cell r="CT226">
            <v>0</v>
          </cell>
          <cell r="CU226">
            <v>0</v>
          </cell>
          <cell r="CV226">
            <v>0</v>
          </cell>
          <cell r="CW226">
            <v>0</v>
          </cell>
          <cell r="CX226">
            <v>0</v>
          </cell>
          <cell r="CY226">
            <v>0</v>
          </cell>
          <cell r="CZ226">
            <v>0</v>
          </cell>
          <cell r="DA226">
            <v>0</v>
          </cell>
          <cell r="DB226">
            <v>0</v>
          </cell>
          <cell r="DC226">
            <v>0</v>
          </cell>
          <cell r="DD226">
            <v>0</v>
          </cell>
          <cell r="DE226">
            <v>0</v>
          </cell>
          <cell r="DF226">
            <v>0</v>
          </cell>
          <cell r="DG226">
            <v>0</v>
          </cell>
          <cell r="DH226">
            <v>0</v>
          </cell>
          <cell r="DI226">
            <v>0</v>
          </cell>
          <cell r="DJ226">
            <v>0</v>
          </cell>
          <cell r="DK226">
            <v>0</v>
          </cell>
          <cell r="DL226">
            <v>0</v>
          </cell>
          <cell r="DM226">
            <v>0</v>
          </cell>
          <cell r="DN226">
            <v>0</v>
          </cell>
          <cell r="DO226">
            <v>0</v>
          </cell>
          <cell r="DP226">
            <v>0</v>
          </cell>
          <cell r="DQ226">
            <v>0</v>
          </cell>
          <cell r="DR226">
            <v>0</v>
          </cell>
          <cell r="DS226">
            <v>0</v>
          </cell>
          <cell r="DT226">
            <v>0</v>
          </cell>
          <cell r="DU226">
            <v>0</v>
          </cell>
          <cell r="DV226">
            <v>0</v>
          </cell>
          <cell r="DW226">
            <v>0</v>
          </cell>
          <cell r="DX226">
            <v>0</v>
          </cell>
          <cell r="DY226">
            <v>0</v>
          </cell>
          <cell r="DZ226">
            <v>0</v>
          </cell>
          <cell r="EA226">
            <v>0</v>
          </cell>
          <cell r="EB226">
            <v>0</v>
          </cell>
          <cell r="EC226">
            <v>0</v>
          </cell>
          <cell r="ED226">
            <v>0</v>
          </cell>
          <cell r="EE226">
            <v>0</v>
          </cell>
          <cell r="EF226">
            <v>0</v>
          </cell>
          <cell r="EG226">
            <v>0</v>
          </cell>
          <cell r="EH226">
            <v>0</v>
          </cell>
          <cell r="EI226">
            <v>0</v>
          </cell>
          <cell r="EJ226">
            <v>0</v>
          </cell>
        </row>
        <row r="227">
          <cell r="AW227">
            <v>187</v>
          </cell>
          <cell r="AX227">
            <v>75</v>
          </cell>
          <cell r="AY227">
            <v>50</v>
          </cell>
          <cell r="AZ227">
            <v>0</v>
          </cell>
          <cell r="BA227">
            <v>25</v>
          </cell>
          <cell r="BB227">
            <v>100</v>
          </cell>
          <cell r="BC227">
            <v>83.3</v>
          </cell>
          <cell r="BD227">
            <v>66.600000000000009</v>
          </cell>
          <cell r="BE227">
            <v>0</v>
          </cell>
          <cell r="BF227">
            <v>33.300000000000004</v>
          </cell>
          <cell r="BG227">
            <v>16.600000000000001</v>
          </cell>
          <cell r="BH227">
            <v>50</v>
          </cell>
          <cell r="BI227">
            <v>100</v>
          </cell>
          <cell r="BJ227">
            <v>55.500000000000007</v>
          </cell>
          <cell r="BK227">
            <v>11.1</v>
          </cell>
          <cell r="BL227">
            <v>44.4</v>
          </cell>
          <cell r="BM227">
            <v>22.2</v>
          </cell>
          <cell r="BN227">
            <v>66.600000000000009</v>
          </cell>
          <cell r="BO227">
            <v>33.300000000000004</v>
          </cell>
          <cell r="BP227">
            <v>88.8</v>
          </cell>
          <cell r="BQ227">
            <v>100</v>
          </cell>
          <cell r="BR227">
            <v>77.7</v>
          </cell>
          <cell r="BS227">
            <v>0</v>
          </cell>
          <cell r="BT227">
            <v>25</v>
          </cell>
          <cell r="BU227">
            <v>100</v>
          </cell>
          <cell r="BV227">
            <v>75</v>
          </cell>
          <cell r="BW227">
            <v>87.5</v>
          </cell>
          <cell r="BX227">
            <v>50</v>
          </cell>
          <cell r="BY227">
            <v>62.5</v>
          </cell>
          <cell r="BZ227">
            <v>12.5</v>
          </cell>
          <cell r="CA227">
            <v>37.5</v>
          </cell>
          <cell r="CB227">
            <v>0</v>
          </cell>
          <cell r="CC227">
            <v>77.7</v>
          </cell>
          <cell r="CD227">
            <v>0</v>
          </cell>
          <cell r="CE227">
            <v>66.600000000000009</v>
          </cell>
          <cell r="CF227">
            <v>100</v>
          </cell>
          <cell r="CG227">
            <v>0</v>
          </cell>
          <cell r="CH227">
            <v>0</v>
          </cell>
          <cell r="CI227">
            <v>0</v>
          </cell>
          <cell r="CJ227">
            <v>55.500000000000007</v>
          </cell>
          <cell r="CK227">
            <v>88.8</v>
          </cell>
          <cell r="CL227">
            <v>0</v>
          </cell>
          <cell r="CM227">
            <v>0</v>
          </cell>
          <cell r="CN227">
            <v>0</v>
          </cell>
          <cell r="CO227">
            <v>0</v>
          </cell>
          <cell r="CP227">
            <v>0</v>
          </cell>
          <cell r="CQ227">
            <v>187</v>
          </cell>
          <cell r="CR227">
            <v>70</v>
          </cell>
          <cell r="CS227">
            <v>65</v>
          </cell>
          <cell r="CT227">
            <v>60</v>
          </cell>
          <cell r="CU227">
            <v>62.5</v>
          </cell>
          <cell r="CV227">
            <v>75</v>
          </cell>
          <cell r="CW227">
            <v>50</v>
          </cell>
          <cell r="CX227">
            <v>45</v>
          </cell>
          <cell r="CY227">
            <v>17.5</v>
          </cell>
          <cell r="CZ227">
            <v>32.5</v>
          </cell>
          <cell r="DA227">
            <v>22.5</v>
          </cell>
          <cell r="DB227">
            <v>42.5</v>
          </cell>
          <cell r="DC227">
            <v>77.5</v>
          </cell>
          <cell r="DD227">
            <v>67.5</v>
          </cell>
          <cell r="DE227">
            <v>30</v>
          </cell>
          <cell r="DF227">
            <v>55.000000000000007</v>
          </cell>
          <cell r="DG227">
            <v>35</v>
          </cell>
          <cell r="DH227">
            <v>80</v>
          </cell>
          <cell r="DI227">
            <v>47.5</v>
          </cell>
          <cell r="DJ227">
            <v>85</v>
          </cell>
          <cell r="DK227">
            <v>90</v>
          </cell>
          <cell r="DL227">
            <v>82.5</v>
          </cell>
          <cell r="DM227">
            <v>20</v>
          </cell>
          <cell r="DN227">
            <v>57.499999999999993</v>
          </cell>
          <cell r="DO227">
            <v>100</v>
          </cell>
          <cell r="DP227">
            <v>95</v>
          </cell>
          <cell r="DQ227">
            <v>97.5</v>
          </cell>
          <cell r="DR227">
            <v>87.5</v>
          </cell>
          <cell r="DS227">
            <v>92.5</v>
          </cell>
          <cell r="DT227">
            <v>52.5</v>
          </cell>
          <cell r="DU227">
            <v>72.5</v>
          </cell>
          <cell r="DV227">
            <v>0</v>
          </cell>
          <cell r="DW227">
            <v>27.500000000000004</v>
          </cell>
          <cell r="DX227">
            <v>0</v>
          </cell>
          <cell r="DY227">
            <v>25</v>
          </cell>
          <cell r="DZ227">
            <v>40</v>
          </cell>
          <cell r="EA227">
            <v>0</v>
          </cell>
          <cell r="EB227">
            <v>0</v>
          </cell>
          <cell r="EC227">
            <v>0</v>
          </cell>
          <cell r="ED227">
            <v>15</v>
          </cell>
          <cell r="EE227">
            <v>37.5</v>
          </cell>
          <cell r="EF227">
            <v>0</v>
          </cell>
          <cell r="EG227">
            <v>0</v>
          </cell>
          <cell r="EH227">
            <v>0</v>
          </cell>
          <cell r="EI227">
            <v>0</v>
          </cell>
          <cell r="EJ227">
            <v>0</v>
          </cell>
          <cell r="EL227">
            <v>187</v>
          </cell>
          <cell r="EM227">
            <v>6.6127498941624424E-2</v>
          </cell>
          <cell r="EN227">
            <v>2.8724447314908478E-2</v>
          </cell>
          <cell r="EO227">
            <v>6.4388717907656462E-2</v>
          </cell>
          <cell r="EP227">
            <v>0.1139898317577808</v>
          </cell>
          <cell r="EQ227">
            <v>6.1024955325556778E-3</v>
          </cell>
          <cell r="ER227">
            <v>5.5183640149625131E-2</v>
          </cell>
        </row>
        <row r="228">
          <cell r="AW228">
            <v>188</v>
          </cell>
          <cell r="AX228">
            <v>25</v>
          </cell>
          <cell r="AY228">
            <v>50</v>
          </cell>
          <cell r="AZ228">
            <v>75</v>
          </cell>
          <cell r="BA228">
            <v>0</v>
          </cell>
          <cell r="BB228">
            <v>100</v>
          </cell>
          <cell r="BC228">
            <v>83.3</v>
          </cell>
          <cell r="BD228">
            <v>66.600000000000009</v>
          </cell>
          <cell r="BE228">
            <v>16.600000000000001</v>
          </cell>
          <cell r="BF228">
            <v>50</v>
          </cell>
          <cell r="BG228">
            <v>33.300000000000004</v>
          </cell>
          <cell r="BH228">
            <v>100</v>
          </cell>
          <cell r="BI228">
            <v>0</v>
          </cell>
          <cell r="BJ228">
            <v>62.5</v>
          </cell>
          <cell r="BK228">
            <v>12.5</v>
          </cell>
          <cell r="BL228">
            <v>25</v>
          </cell>
          <cell r="BM228">
            <v>37.5</v>
          </cell>
          <cell r="BN228">
            <v>87.5</v>
          </cell>
          <cell r="BO228">
            <v>50</v>
          </cell>
          <cell r="BP228">
            <v>100</v>
          </cell>
          <cell r="BQ228">
            <v>100</v>
          </cell>
          <cell r="BR228">
            <v>75</v>
          </cell>
          <cell r="BS228">
            <v>0</v>
          </cell>
          <cell r="BT228">
            <v>50</v>
          </cell>
          <cell r="BU228">
            <v>0</v>
          </cell>
          <cell r="BV228">
            <v>75</v>
          </cell>
          <cell r="BW228">
            <v>0</v>
          </cell>
          <cell r="BX228">
            <v>0</v>
          </cell>
          <cell r="BY228">
            <v>100</v>
          </cell>
          <cell r="BZ228">
            <v>100</v>
          </cell>
          <cell r="CA228">
            <v>100</v>
          </cell>
          <cell r="CB228">
            <v>100</v>
          </cell>
          <cell r="CC228">
            <v>87.5</v>
          </cell>
          <cell r="CD228">
            <v>0</v>
          </cell>
          <cell r="CE228">
            <v>62.5</v>
          </cell>
          <cell r="CF228">
            <v>100</v>
          </cell>
          <cell r="CG228">
            <v>100</v>
          </cell>
          <cell r="CH228">
            <v>0</v>
          </cell>
          <cell r="CI228">
            <v>0</v>
          </cell>
          <cell r="CJ228">
            <v>50</v>
          </cell>
          <cell r="CK228">
            <v>75</v>
          </cell>
          <cell r="CL228">
            <v>0</v>
          </cell>
          <cell r="CM228">
            <v>0</v>
          </cell>
          <cell r="CN228">
            <v>0</v>
          </cell>
          <cell r="CO228">
            <v>0</v>
          </cell>
          <cell r="CP228">
            <v>0</v>
          </cell>
          <cell r="CQ228">
            <v>188</v>
          </cell>
          <cell r="CR228">
            <v>55.800000000000004</v>
          </cell>
          <cell r="CS228">
            <v>82.3</v>
          </cell>
          <cell r="CT228">
            <v>85.2</v>
          </cell>
          <cell r="CU228">
            <v>50</v>
          </cell>
          <cell r="CV228">
            <v>94.1</v>
          </cell>
          <cell r="CW228">
            <v>70.5</v>
          </cell>
          <cell r="CX228">
            <v>58.8</v>
          </cell>
          <cell r="CY228">
            <v>23.5</v>
          </cell>
          <cell r="CZ228">
            <v>41.099999999999994</v>
          </cell>
          <cell r="DA228">
            <v>29.4</v>
          </cell>
          <cell r="DB228">
            <v>73.5</v>
          </cell>
          <cell r="DC228">
            <v>0</v>
          </cell>
          <cell r="DD228">
            <v>79.400000000000006</v>
          </cell>
          <cell r="DE228">
            <v>44.1</v>
          </cell>
          <cell r="DF228">
            <v>47</v>
          </cell>
          <cell r="DG228">
            <v>52.900000000000006</v>
          </cell>
          <cell r="DH228">
            <v>97</v>
          </cell>
          <cell r="DI228">
            <v>76.400000000000006</v>
          </cell>
          <cell r="DJ228">
            <v>100</v>
          </cell>
          <cell r="DK228">
            <v>100</v>
          </cell>
          <cell r="DL228">
            <v>91.100000000000009</v>
          </cell>
          <cell r="DM228">
            <v>26.400000000000002</v>
          </cell>
          <cell r="DN228">
            <v>61.7</v>
          </cell>
          <cell r="DO228">
            <v>0</v>
          </cell>
          <cell r="DP228">
            <v>67.600000000000009</v>
          </cell>
          <cell r="DQ228">
            <v>0</v>
          </cell>
          <cell r="DR228">
            <v>0</v>
          </cell>
          <cell r="DS228">
            <v>88.2</v>
          </cell>
          <cell r="DT228">
            <v>88.199951171875</v>
          </cell>
          <cell r="DU228">
            <v>88.199951171875</v>
          </cell>
          <cell r="DV228">
            <v>88.199951171875</v>
          </cell>
          <cell r="DW228">
            <v>38.200000000000003</v>
          </cell>
          <cell r="DX228">
            <v>0</v>
          </cell>
          <cell r="DY228">
            <v>32.300000000000004</v>
          </cell>
          <cell r="DZ228">
            <v>64.7</v>
          </cell>
          <cell r="EA228">
            <v>64.699951171875</v>
          </cell>
          <cell r="EB228">
            <v>0</v>
          </cell>
          <cell r="EC228">
            <v>0</v>
          </cell>
          <cell r="ED228">
            <v>20.5</v>
          </cell>
          <cell r="EE228">
            <v>35.199999999999996</v>
          </cell>
          <cell r="EF228">
            <v>0</v>
          </cell>
          <cell r="EG228">
            <v>0</v>
          </cell>
          <cell r="EH228">
            <v>0</v>
          </cell>
          <cell r="EI228">
            <v>0</v>
          </cell>
          <cell r="EJ228">
            <v>0</v>
          </cell>
          <cell r="EL228">
            <v>188</v>
          </cell>
          <cell r="EM228">
            <v>3.9763932036111269E-2</v>
          </cell>
          <cell r="EN228">
            <v>1.44460223834556E-2</v>
          </cell>
          <cell r="EO228">
            <v>4.3766150023441447E-2</v>
          </cell>
          <cell r="EP228">
            <v>2.008460938194475E-2</v>
          </cell>
          <cell r="EQ228">
            <v>5.4454718555544826E-3</v>
          </cell>
          <cell r="ER228">
            <v>2.409341316244093E-2</v>
          </cell>
        </row>
        <row r="229">
          <cell r="AW229">
            <v>189</v>
          </cell>
          <cell r="AX229">
            <v>25</v>
          </cell>
          <cell r="AY229">
            <v>50</v>
          </cell>
          <cell r="AZ229">
            <v>75</v>
          </cell>
          <cell r="BA229">
            <v>0</v>
          </cell>
          <cell r="BB229">
            <v>100</v>
          </cell>
          <cell r="BC229">
            <v>80</v>
          </cell>
          <cell r="BD229">
            <v>60</v>
          </cell>
          <cell r="BE229">
            <v>0</v>
          </cell>
          <cell r="BF229">
            <v>40</v>
          </cell>
          <cell r="BG229">
            <v>20</v>
          </cell>
          <cell r="BH229">
            <v>100</v>
          </cell>
          <cell r="BI229">
            <v>100</v>
          </cell>
          <cell r="BJ229">
            <v>62.5</v>
          </cell>
          <cell r="BK229">
            <v>25</v>
          </cell>
          <cell r="BL229">
            <v>12.5</v>
          </cell>
          <cell r="BM229">
            <v>50</v>
          </cell>
          <cell r="BN229">
            <v>87.5</v>
          </cell>
          <cell r="BO229">
            <v>37.5</v>
          </cell>
          <cell r="BP229">
            <v>100</v>
          </cell>
          <cell r="BQ229">
            <v>100</v>
          </cell>
          <cell r="BR229">
            <v>75</v>
          </cell>
          <cell r="BS229">
            <v>0</v>
          </cell>
          <cell r="BT229">
            <v>50</v>
          </cell>
          <cell r="BU229">
            <v>0</v>
          </cell>
          <cell r="BV229">
            <v>75</v>
          </cell>
          <cell r="BW229">
            <v>0</v>
          </cell>
          <cell r="BX229">
            <v>0</v>
          </cell>
          <cell r="BY229">
            <v>100</v>
          </cell>
          <cell r="BZ229">
            <v>100</v>
          </cell>
          <cell r="CA229">
            <v>100</v>
          </cell>
          <cell r="CB229">
            <v>100</v>
          </cell>
          <cell r="CC229">
            <v>87.5</v>
          </cell>
          <cell r="CD229">
            <v>0</v>
          </cell>
          <cell r="CE229">
            <v>62.5</v>
          </cell>
          <cell r="CF229">
            <v>100</v>
          </cell>
          <cell r="CG229">
            <v>100</v>
          </cell>
          <cell r="CH229">
            <v>0</v>
          </cell>
          <cell r="CI229">
            <v>0</v>
          </cell>
          <cell r="CJ229">
            <v>50</v>
          </cell>
          <cell r="CK229">
            <v>75</v>
          </cell>
          <cell r="CL229">
            <v>0</v>
          </cell>
          <cell r="CM229">
            <v>0</v>
          </cell>
          <cell r="CN229">
            <v>0</v>
          </cell>
          <cell r="CO229">
            <v>0</v>
          </cell>
          <cell r="CP229">
            <v>0</v>
          </cell>
          <cell r="CQ229">
            <v>189</v>
          </cell>
          <cell r="CR229">
            <v>57.499999999999993</v>
          </cell>
          <cell r="CS229">
            <v>84.8</v>
          </cell>
          <cell r="CT229">
            <v>90.9</v>
          </cell>
          <cell r="CU229">
            <v>51.5</v>
          </cell>
          <cell r="CV229">
            <v>93.899999999999991</v>
          </cell>
          <cell r="CW229">
            <v>69.599999999999994</v>
          </cell>
          <cell r="CX229">
            <v>54.500000000000007</v>
          </cell>
          <cell r="CY229">
            <v>27.200000000000003</v>
          </cell>
          <cell r="CZ229">
            <v>39.300000000000004</v>
          </cell>
          <cell r="DA229">
            <v>30.3</v>
          </cell>
          <cell r="DB229">
            <v>72.7</v>
          </cell>
          <cell r="DC229">
            <v>72.699951171875</v>
          </cell>
          <cell r="DD229">
            <v>78.7</v>
          </cell>
          <cell r="DE229">
            <v>45.4</v>
          </cell>
          <cell r="DF229">
            <v>42.4</v>
          </cell>
          <cell r="DG229">
            <v>75.7</v>
          </cell>
          <cell r="DH229">
            <v>96.899999999999991</v>
          </cell>
          <cell r="DI229">
            <v>66.600000000000009</v>
          </cell>
          <cell r="DJ229">
            <v>100</v>
          </cell>
          <cell r="DK229">
            <v>100</v>
          </cell>
          <cell r="DL229">
            <v>87.8</v>
          </cell>
          <cell r="DM229">
            <v>21.2</v>
          </cell>
          <cell r="DN229">
            <v>60.6</v>
          </cell>
          <cell r="DO229">
            <v>0</v>
          </cell>
          <cell r="DP229">
            <v>63.6</v>
          </cell>
          <cell r="DQ229">
            <v>0</v>
          </cell>
          <cell r="DR229">
            <v>0</v>
          </cell>
          <cell r="DS229">
            <v>81.8</v>
          </cell>
          <cell r="DT229">
            <v>81.79998779296875</v>
          </cell>
          <cell r="DU229">
            <v>81.79998779296875</v>
          </cell>
          <cell r="DV229">
            <v>81.79998779296875</v>
          </cell>
          <cell r="DW229">
            <v>36.299999999999997</v>
          </cell>
          <cell r="DX229">
            <v>0</v>
          </cell>
          <cell r="DY229">
            <v>24.2</v>
          </cell>
          <cell r="DZ229">
            <v>48.4</v>
          </cell>
          <cell r="EA229">
            <v>48.399993896484375</v>
          </cell>
          <cell r="EB229">
            <v>0</v>
          </cell>
          <cell r="EC229">
            <v>0</v>
          </cell>
          <cell r="ED229">
            <v>18.099999999999998</v>
          </cell>
          <cell r="EE229">
            <v>33.300000000000004</v>
          </cell>
          <cell r="EF229">
            <v>0</v>
          </cell>
          <cell r="EG229">
            <v>0</v>
          </cell>
          <cell r="EH229">
            <v>0</v>
          </cell>
          <cell r="EI229">
            <v>0</v>
          </cell>
          <cell r="EJ229">
            <v>0</v>
          </cell>
          <cell r="EL229">
            <v>189</v>
          </cell>
          <cell r="EM229">
            <v>5.6031329891653783E-2</v>
          </cell>
          <cell r="EN229">
            <v>2.1900507529430086E-2</v>
          </cell>
          <cell r="EO229">
            <v>5.1104272879116217E-2</v>
          </cell>
          <cell r="EP229">
            <v>2.1978013111956202E-2</v>
          </cell>
          <cell r="EQ229">
            <v>5.5594944939167425E-3</v>
          </cell>
          <cell r="ER229">
            <v>3.0335990192703735E-2</v>
          </cell>
        </row>
        <row r="230">
          <cell r="AW230">
            <v>190</v>
          </cell>
          <cell r="AX230">
            <v>0</v>
          </cell>
          <cell r="AY230">
            <v>0</v>
          </cell>
          <cell r="AZ230">
            <v>75</v>
          </cell>
          <cell r="BA230">
            <v>100</v>
          </cell>
          <cell r="BB230">
            <v>50</v>
          </cell>
          <cell r="BC230">
            <v>50</v>
          </cell>
          <cell r="BD230">
            <v>66.600000000000009</v>
          </cell>
          <cell r="BE230">
            <v>0</v>
          </cell>
          <cell r="BF230">
            <v>0</v>
          </cell>
          <cell r="BG230">
            <v>83.3</v>
          </cell>
          <cell r="BH230">
            <v>100</v>
          </cell>
          <cell r="BI230">
            <v>0</v>
          </cell>
          <cell r="BJ230">
            <v>0</v>
          </cell>
          <cell r="BK230">
            <v>100</v>
          </cell>
          <cell r="BL230">
            <v>0</v>
          </cell>
          <cell r="BM230">
            <v>0</v>
          </cell>
          <cell r="BN230">
            <v>0</v>
          </cell>
          <cell r="BO230">
            <v>0</v>
          </cell>
          <cell r="BP230">
            <v>0</v>
          </cell>
          <cell r="BQ230">
            <v>0</v>
          </cell>
          <cell r="BR230">
            <v>0</v>
          </cell>
          <cell r="BS230">
            <v>0</v>
          </cell>
          <cell r="BT230">
            <v>100</v>
          </cell>
          <cell r="BU230">
            <v>0</v>
          </cell>
          <cell r="BV230">
            <v>0</v>
          </cell>
          <cell r="BW230">
            <v>0</v>
          </cell>
          <cell r="BX230">
            <v>0</v>
          </cell>
          <cell r="BY230">
            <v>0</v>
          </cell>
          <cell r="BZ230">
            <v>0</v>
          </cell>
          <cell r="CA230">
            <v>0</v>
          </cell>
          <cell r="CB230">
            <v>0</v>
          </cell>
          <cell r="CC230">
            <v>0</v>
          </cell>
          <cell r="CD230">
            <v>0</v>
          </cell>
          <cell r="CE230">
            <v>66.600000000000009</v>
          </cell>
          <cell r="CF230">
            <v>100</v>
          </cell>
          <cell r="CG230">
            <v>100</v>
          </cell>
          <cell r="CH230">
            <v>0</v>
          </cell>
          <cell r="CI230">
            <v>0</v>
          </cell>
          <cell r="CJ230">
            <v>0</v>
          </cell>
          <cell r="CK230">
            <v>83.3</v>
          </cell>
          <cell r="CL230">
            <v>83.29998779296875</v>
          </cell>
          <cell r="CM230">
            <v>0</v>
          </cell>
          <cell r="CN230">
            <v>0</v>
          </cell>
          <cell r="CO230">
            <v>0</v>
          </cell>
          <cell r="CP230">
            <v>0</v>
          </cell>
          <cell r="CQ230">
            <v>190</v>
          </cell>
          <cell r="CR230">
            <v>0</v>
          </cell>
          <cell r="CS230">
            <v>0</v>
          </cell>
          <cell r="CT230">
            <v>79.3</v>
          </cell>
          <cell r="CU230">
            <v>96.5</v>
          </cell>
          <cell r="CV230">
            <v>62</v>
          </cell>
          <cell r="CW230">
            <v>72.399999999999991</v>
          </cell>
          <cell r="CX230">
            <v>82.699999999999989</v>
          </cell>
          <cell r="CY230">
            <v>0</v>
          </cell>
          <cell r="CZ230">
            <v>0</v>
          </cell>
          <cell r="DA230">
            <v>89.600000000000009</v>
          </cell>
          <cell r="DB230">
            <v>93.100000000000009</v>
          </cell>
          <cell r="DC230">
            <v>0</v>
          </cell>
          <cell r="DD230">
            <v>0</v>
          </cell>
          <cell r="DE230">
            <v>75.8</v>
          </cell>
          <cell r="DF230">
            <v>0</v>
          </cell>
          <cell r="DG230">
            <v>0</v>
          </cell>
          <cell r="DH230">
            <v>0</v>
          </cell>
          <cell r="DI230">
            <v>0</v>
          </cell>
          <cell r="DJ230">
            <v>0</v>
          </cell>
          <cell r="DK230">
            <v>0</v>
          </cell>
          <cell r="DL230">
            <v>0</v>
          </cell>
          <cell r="DM230">
            <v>0</v>
          </cell>
          <cell r="DN230">
            <v>86.2</v>
          </cell>
          <cell r="DO230">
            <v>0</v>
          </cell>
          <cell r="DP230">
            <v>0</v>
          </cell>
          <cell r="DQ230">
            <v>0</v>
          </cell>
          <cell r="DR230">
            <v>0</v>
          </cell>
          <cell r="DS230">
            <v>0</v>
          </cell>
          <cell r="DT230">
            <v>0</v>
          </cell>
          <cell r="DU230">
            <v>0</v>
          </cell>
          <cell r="DV230">
            <v>0</v>
          </cell>
          <cell r="DW230">
            <v>0</v>
          </cell>
          <cell r="DX230">
            <v>0</v>
          </cell>
          <cell r="DY230">
            <v>65.5</v>
          </cell>
          <cell r="DZ230">
            <v>100</v>
          </cell>
          <cell r="EA230">
            <v>100</v>
          </cell>
          <cell r="EB230">
            <v>0</v>
          </cell>
          <cell r="EC230">
            <v>0</v>
          </cell>
          <cell r="ED230">
            <v>0</v>
          </cell>
          <cell r="EE230">
            <v>68.899999999999991</v>
          </cell>
          <cell r="EF230">
            <v>68.89996337890625</v>
          </cell>
          <cell r="EG230">
            <v>0</v>
          </cell>
          <cell r="EH230">
            <v>0</v>
          </cell>
          <cell r="EI230">
            <v>0</v>
          </cell>
          <cell r="EJ230">
            <v>0</v>
          </cell>
          <cell r="EL230">
            <v>190</v>
          </cell>
          <cell r="EM230">
            <v>1.0194309896942848E-2</v>
          </cell>
          <cell r="EN230">
            <v>7.9008270309681005E-3</v>
          </cell>
          <cell r="EO230">
            <v>5.3475344967167328E-6</v>
          </cell>
          <cell r="EP230">
            <v>1.5998141608429531E-3</v>
          </cell>
          <cell r="EQ230">
            <v>1.0940974331262326E-2</v>
          </cell>
          <cell r="ER230">
            <v>6.2568793926276612E-3</v>
          </cell>
        </row>
        <row r="231">
          <cell r="AW231">
            <v>191</v>
          </cell>
          <cell r="AX231">
            <v>191</v>
          </cell>
          <cell r="AY231">
            <v>191</v>
          </cell>
          <cell r="AZ231">
            <v>191</v>
          </cell>
          <cell r="BA231">
            <v>191</v>
          </cell>
          <cell r="BB231">
            <v>191</v>
          </cell>
          <cell r="BC231">
            <v>191</v>
          </cell>
          <cell r="BD231">
            <v>191</v>
          </cell>
          <cell r="BE231">
            <v>191</v>
          </cell>
          <cell r="BF231">
            <v>191</v>
          </cell>
          <cell r="BG231">
            <v>191</v>
          </cell>
          <cell r="BH231">
            <v>191</v>
          </cell>
          <cell r="BI231">
            <v>191</v>
          </cell>
          <cell r="BJ231">
            <v>191</v>
          </cell>
          <cell r="BK231">
            <v>191</v>
          </cell>
          <cell r="BL231">
            <v>191</v>
          </cell>
          <cell r="BM231">
            <v>191</v>
          </cell>
          <cell r="BN231">
            <v>191</v>
          </cell>
          <cell r="BO231">
            <v>191</v>
          </cell>
          <cell r="BP231">
            <v>191</v>
          </cell>
          <cell r="BQ231">
            <v>191</v>
          </cell>
          <cell r="BR231">
            <v>191</v>
          </cell>
          <cell r="BS231">
            <v>191</v>
          </cell>
          <cell r="BT231">
            <v>191</v>
          </cell>
          <cell r="BU231">
            <v>191</v>
          </cell>
          <cell r="BV231">
            <v>191</v>
          </cell>
          <cell r="BW231">
            <v>191</v>
          </cell>
          <cell r="BX231">
            <v>191</v>
          </cell>
          <cell r="BY231">
            <v>191</v>
          </cell>
          <cell r="BZ231">
            <v>191</v>
          </cell>
          <cell r="CA231">
            <v>191</v>
          </cell>
          <cell r="CB231">
            <v>191</v>
          </cell>
          <cell r="CC231">
            <v>191</v>
          </cell>
          <cell r="CD231">
            <v>191</v>
          </cell>
          <cell r="CE231">
            <v>191</v>
          </cell>
          <cell r="CF231">
            <v>191</v>
          </cell>
          <cell r="CG231">
            <v>191</v>
          </cell>
          <cell r="CH231">
            <v>191</v>
          </cell>
          <cell r="CI231">
            <v>191</v>
          </cell>
          <cell r="CJ231">
            <v>191</v>
          </cell>
          <cell r="CK231">
            <v>191</v>
          </cell>
          <cell r="CL231">
            <v>191</v>
          </cell>
          <cell r="CM231">
            <v>191</v>
          </cell>
          <cell r="CN231">
            <v>191</v>
          </cell>
          <cell r="CO231">
            <v>191</v>
          </cell>
          <cell r="CP231">
            <v>191</v>
          </cell>
          <cell r="CQ231">
            <v>191</v>
          </cell>
          <cell r="CR231">
            <v>191</v>
          </cell>
          <cell r="CS231">
            <v>191</v>
          </cell>
          <cell r="CT231">
            <v>191</v>
          </cell>
          <cell r="CU231">
            <v>191</v>
          </cell>
          <cell r="CV231">
            <v>191</v>
          </cell>
          <cell r="CW231">
            <v>191</v>
          </cell>
          <cell r="CX231">
            <v>191</v>
          </cell>
          <cell r="CY231">
            <v>191</v>
          </cell>
          <cell r="CZ231">
            <v>191</v>
          </cell>
          <cell r="DA231">
            <v>191</v>
          </cell>
          <cell r="DB231">
            <v>191</v>
          </cell>
          <cell r="DC231">
            <v>191</v>
          </cell>
          <cell r="DD231">
            <v>191</v>
          </cell>
          <cell r="DE231">
            <v>191</v>
          </cell>
          <cell r="DF231">
            <v>191</v>
          </cell>
          <cell r="DG231">
            <v>191</v>
          </cell>
          <cell r="DH231">
            <v>191</v>
          </cell>
          <cell r="DI231">
            <v>191</v>
          </cell>
          <cell r="DJ231">
            <v>191</v>
          </cell>
          <cell r="DK231">
            <v>191</v>
          </cell>
          <cell r="DL231">
            <v>191</v>
          </cell>
          <cell r="DM231">
            <v>191</v>
          </cell>
          <cell r="DN231">
            <v>191</v>
          </cell>
          <cell r="DO231">
            <v>191</v>
          </cell>
          <cell r="DP231">
            <v>191</v>
          </cell>
          <cell r="DQ231">
            <v>191</v>
          </cell>
          <cell r="DR231">
            <v>191</v>
          </cell>
          <cell r="DS231">
            <v>191</v>
          </cell>
          <cell r="DT231">
            <v>191</v>
          </cell>
          <cell r="DU231">
            <v>191</v>
          </cell>
          <cell r="DV231">
            <v>191</v>
          </cell>
          <cell r="DW231">
            <v>191</v>
          </cell>
          <cell r="DX231">
            <v>191</v>
          </cell>
          <cell r="DY231">
            <v>191</v>
          </cell>
          <cell r="DZ231">
            <v>191</v>
          </cell>
          <cell r="EA231">
            <v>191</v>
          </cell>
          <cell r="EB231">
            <v>191</v>
          </cell>
          <cell r="EC231">
            <v>191</v>
          </cell>
          <cell r="ED231">
            <v>191</v>
          </cell>
          <cell r="EE231">
            <v>191</v>
          </cell>
          <cell r="EF231">
            <v>191</v>
          </cell>
          <cell r="EG231">
            <v>191</v>
          </cell>
          <cell r="EH231">
            <v>191</v>
          </cell>
          <cell r="EI231">
            <v>191</v>
          </cell>
          <cell r="EJ231">
            <v>191</v>
          </cell>
          <cell r="EL231">
            <v>191</v>
          </cell>
          <cell r="EM231">
            <v>191</v>
          </cell>
          <cell r="EN231">
            <v>191</v>
          </cell>
          <cell r="EO231">
            <v>191</v>
          </cell>
          <cell r="EP231">
            <v>191</v>
          </cell>
          <cell r="EQ231">
            <v>191</v>
          </cell>
          <cell r="ER231">
            <v>191</v>
          </cell>
        </row>
        <row r="232">
          <cell r="AW232">
            <v>192</v>
          </cell>
          <cell r="AX232">
            <v>192</v>
          </cell>
          <cell r="AY232">
            <v>192</v>
          </cell>
          <cell r="AZ232">
            <v>192</v>
          </cell>
          <cell r="BA232">
            <v>192</v>
          </cell>
          <cell r="BB232">
            <v>192</v>
          </cell>
          <cell r="BC232">
            <v>192</v>
          </cell>
          <cell r="BD232">
            <v>192</v>
          </cell>
          <cell r="BE232">
            <v>192</v>
          </cell>
          <cell r="BF232">
            <v>192</v>
          </cell>
          <cell r="BG232">
            <v>192</v>
          </cell>
          <cell r="BH232">
            <v>192</v>
          </cell>
          <cell r="BI232">
            <v>192</v>
          </cell>
          <cell r="BJ232">
            <v>192</v>
          </cell>
          <cell r="BK232">
            <v>192</v>
          </cell>
          <cell r="BL232">
            <v>192</v>
          </cell>
          <cell r="BM232">
            <v>192</v>
          </cell>
          <cell r="BN232">
            <v>192</v>
          </cell>
          <cell r="BO232">
            <v>192</v>
          </cell>
          <cell r="BP232">
            <v>192</v>
          </cell>
          <cell r="BQ232">
            <v>192</v>
          </cell>
          <cell r="BR232">
            <v>192</v>
          </cell>
          <cell r="BS232">
            <v>192</v>
          </cell>
          <cell r="BT232">
            <v>192</v>
          </cell>
          <cell r="BU232">
            <v>192</v>
          </cell>
          <cell r="BV232">
            <v>192</v>
          </cell>
          <cell r="BW232">
            <v>192</v>
          </cell>
          <cell r="BX232">
            <v>192</v>
          </cell>
          <cell r="BY232">
            <v>192</v>
          </cell>
          <cell r="BZ232">
            <v>192</v>
          </cell>
          <cell r="CA232">
            <v>192</v>
          </cell>
          <cell r="CB232">
            <v>192</v>
          </cell>
          <cell r="CC232">
            <v>192</v>
          </cell>
          <cell r="CD232">
            <v>192</v>
          </cell>
          <cell r="CE232">
            <v>192</v>
          </cell>
          <cell r="CF232">
            <v>192</v>
          </cell>
          <cell r="CG232">
            <v>192</v>
          </cell>
          <cell r="CH232">
            <v>192</v>
          </cell>
          <cell r="CI232">
            <v>192</v>
          </cell>
          <cell r="CJ232">
            <v>192</v>
          </cell>
          <cell r="CK232">
            <v>192</v>
          </cell>
          <cell r="CL232">
            <v>192</v>
          </cell>
          <cell r="CM232">
            <v>192</v>
          </cell>
          <cell r="CN232">
            <v>192</v>
          </cell>
          <cell r="CO232">
            <v>192</v>
          </cell>
          <cell r="CP232">
            <v>192</v>
          </cell>
          <cell r="CQ232">
            <v>192</v>
          </cell>
          <cell r="CR232">
            <v>192</v>
          </cell>
          <cell r="CS232">
            <v>192</v>
          </cell>
          <cell r="CT232">
            <v>192</v>
          </cell>
          <cell r="CU232">
            <v>192</v>
          </cell>
          <cell r="CV232">
            <v>192</v>
          </cell>
          <cell r="CW232">
            <v>192</v>
          </cell>
          <cell r="CX232">
            <v>192</v>
          </cell>
          <cell r="CY232">
            <v>192</v>
          </cell>
          <cell r="CZ232">
            <v>192</v>
          </cell>
          <cell r="DA232">
            <v>192</v>
          </cell>
          <cell r="DB232">
            <v>192</v>
          </cell>
          <cell r="DC232">
            <v>192</v>
          </cell>
          <cell r="DD232">
            <v>192</v>
          </cell>
          <cell r="DE232">
            <v>192</v>
          </cell>
          <cell r="DF232">
            <v>192</v>
          </cell>
          <cell r="DG232">
            <v>192</v>
          </cell>
          <cell r="DH232">
            <v>192</v>
          </cell>
          <cell r="DI232">
            <v>192</v>
          </cell>
          <cell r="DJ232">
            <v>192</v>
          </cell>
          <cell r="DK232">
            <v>192</v>
          </cell>
          <cell r="DL232">
            <v>192</v>
          </cell>
          <cell r="DM232">
            <v>192</v>
          </cell>
          <cell r="DN232">
            <v>192</v>
          </cell>
          <cell r="DO232">
            <v>192</v>
          </cell>
          <cell r="DP232">
            <v>192</v>
          </cell>
          <cell r="DQ232">
            <v>192</v>
          </cell>
          <cell r="DR232">
            <v>192</v>
          </cell>
          <cell r="DS232">
            <v>192</v>
          </cell>
          <cell r="DT232">
            <v>192</v>
          </cell>
          <cell r="DU232">
            <v>192</v>
          </cell>
          <cell r="DV232">
            <v>192</v>
          </cell>
          <cell r="DW232">
            <v>192</v>
          </cell>
          <cell r="DX232">
            <v>192</v>
          </cell>
          <cell r="DY232">
            <v>192</v>
          </cell>
          <cell r="DZ232">
            <v>192</v>
          </cell>
          <cell r="EA232">
            <v>192</v>
          </cell>
          <cell r="EB232">
            <v>192</v>
          </cell>
          <cell r="EC232">
            <v>192</v>
          </cell>
          <cell r="ED232">
            <v>192</v>
          </cell>
          <cell r="EE232">
            <v>192</v>
          </cell>
          <cell r="EF232">
            <v>192</v>
          </cell>
          <cell r="EG232">
            <v>192</v>
          </cell>
          <cell r="EH232">
            <v>192</v>
          </cell>
          <cell r="EI232">
            <v>192</v>
          </cell>
          <cell r="EJ232">
            <v>192</v>
          </cell>
          <cell r="EL232">
            <v>192</v>
          </cell>
          <cell r="EM232">
            <v>192</v>
          </cell>
          <cell r="EN232">
            <v>192</v>
          </cell>
          <cell r="EO232">
            <v>192</v>
          </cell>
          <cell r="EP232">
            <v>192</v>
          </cell>
          <cell r="EQ232">
            <v>192</v>
          </cell>
          <cell r="ER232">
            <v>192</v>
          </cell>
        </row>
        <row r="233">
          <cell r="AW233">
            <v>193</v>
          </cell>
          <cell r="AX233">
            <v>0</v>
          </cell>
          <cell r="AY233">
            <v>75</v>
          </cell>
          <cell r="AZ233">
            <v>0</v>
          </cell>
          <cell r="BA233">
            <v>50</v>
          </cell>
          <cell r="BB233">
            <v>100</v>
          </cell>
          <cell r="BC233">
            <v>0</v>
          </cell>
          <cell r="BD233">
            <v>0</v>
          </cell>
          <cell r="BE233">
            <v>0</v>
          </cell>
          <cell r="BF233">
            <v>0</v>
          </cell>
          <cell r="BG233">
            <v>0</v>
          </cell>
          <cell r="BH233">
            <v>0</v>
          </cell>
          <cell r="BI233">
            <v>0</v>
          </cell>
          <cell r="BJ233">
            <v>0</v>
          </cell>
          <cell r="BK233">
            <v>0</v>
          </cell>
          <cell r="BL233">
            <v>0</v>
          </cell>
          <cell r="BM233">
            <v>100</v>
          </cell>
          <cell r="BN233">
            <v>0</v>
          </cell>
          <cell r="BO233">
            <v>0</v>
          </cell>
          <cell r="BP233">
            <v>0</v>
          </cell>
          <cell r="BQ233">
            <v>0</v>
          </cell>
          <cell r="BR233">
            <v>0</v>
          </cell>
          <cell r="BS233">
            <v>0</v>
          </cell>
          <cell r="BT233">
            <v>100</v>
          </cell>
          <cell r="BU233">
            <v>100</v>
          </cell>
          <cell r="BV233">
            <v>100</v>
          </cell>
          <cell r="BW233">
            <v>100</v>
          </cell>
          <cell r="BX233">
            <v>100</v>
          </cell>
          <cell r="BY233">
            <v>100</v>
          </cell>
          <cell r="BZ233">
            <v>100</v>
          </cell>
          <cell r="CA233">
            <v>100</v>
          </cell>
          <cell r="CB233">
            <v>100</v>
          </cell>
          <cell r="CC233">
            <v>100</v>
          </cell>
          <cell r="CD233">
            <v>100</v>
          </cell>
          <cell r="CE233">
            <v>0</v>
          </cell>
          <cell r="CF233">
            <v>0</v>
          </cell>
          <cell r="CG233">
            <v>0</v>
          </cell>
          <cell r="CH233">
            <v>0</v>
          </cell>
          <cell r="CI233">
            <v>0</v>
          </cell>
          <cell r="CJ233">
            <v>0</v>
          </cell>
          <cell r="CK233">
            <v>0</v>
          </cell>
          <cell r="CL233">
            <v>0</v>
          </cell>
          <cell r="CM233">
            <v>0</v>
          </cell>
          <cell r="CN233">
            <v>0</v>
          </cell>
          <cell r="CO233">
            <v>0</v>
          </cell>
          <cell r="CP233">
            <v>0</v>
          </cell>
          <cell r="CQ233">
            <v>193</v>
          </cell>
          <cell r="CR233">
            <v>0</v>
          </cell>
          <cell r="CS233">
            <v>94.699999999999989</v>
          </cell>
          <cell r="CT233">
            <v>0</v>
          </cell>
          <cell r="CU233">
            <v>89.4</v>
          </cell>
          <cell r="CV233">
            <v>100</v>
          </cell>
          <cell r="CW233">
            <v>0</v>
          </cell>
          <cell r="CX233">
            <v>0</v>
          </cell>
          <cell r="CY233">
            <v>0</v>
          </cell>
          <cell r="CZ233">
            <v>0</v>
          </cell>
          <cell r="DA233">
            <v>0</v>
          </cell>
          <cell r="DB233">
            <v>0</v>
          </cell>
          <cell r="DC233">
            <v>0</v>
          </cell>
          <cell r="DD233">
            <v>0</v>
          </cell>
          <cell r="DE233">
            <v>0</v>
          </cell>
          <cell r="DF233">
            <v>0</v>
          </cell>
          <cell r="DG233">
            <v>84.2</v>
          </cell>
          <cell r="DH233">
            <v>0</v>
          </cell>
          <cell r="DI233">
            <v>0</v>
          </cell>
          <cell r="DJ233">
            <v>0</v>
          </cell>
          <cell r="DK233">
            <v>0</v>
          </cell>
          <cell r="DL233">
            <v>0</v>
          </cell>
          <cell r="DM233">
            <v>0</v>
          </cell>
          <cell r="DN233">
            <v>0</v>
          </cell>
          <cell r="DO233">
            <v>0</v>
          </cell>
          <cell r="DP233">
            <v>0</v>
          </cell>
          <cell r="DQ233">
            <v>0</v>
          </cell>
          <cell r="DR233">
            <v>0</v>
          </cell>
          <cell r="DS233">
            <v>0</v>
          </cell>
          <cell r="DT233">
            <v>0</v>
          </cell>
          <cell r="DU233">
            <v>0</v>
          </cell>
          <cell r="DV233">
            <v>0</v>
          </cell>
          <cell r="DW233">
            <v>0</v>
          </cell>
          <cell r="DX233">
            <v>0</v>
          </cell>
          <cell r="DY233">
            <v>0</v>
          </cell>
          <cell r="DZ233">
            <v>0</v>
          </cell>
          <cell r="EA233">
            <v>0</v>
          </cell>
          <cell r="EB233">
            <v>0</v>
          </cell>
          <cell r="EC233">
            <v>0</v>
          </cell>
          <cell r="ED233">
            <v>0</v>
          </cell>
          <cell r="EE233">
            <v>0</v>
          </cell>
          <cell r="EF233">
            <v>0</v>
          </cell>
          <cell r="EG233">
            <v>0</v>
          </cell>
          <cell r="EH233">
            <v>0</v>
          </cell>
          <cell r="EI233">
            <v>0</v>
          </cell>
          <cell r="EJ233">
            <v>0</v>
          </cell>
          <cell r="EL233">
            <v>193</v>
          </cell>
          <cell r="EM233">
            <v>5.5457491321131576E-4</v>
          </cell>
          <cell r="EN233">
            <v>0</v>
          </cell>
          <cell r="EO233">
            <v>2.007612659302954E-6</v>
          </cell>
          <cell r="EP233">
            <v>0</v>
          </cell>
          <cell r="EQ233">
            <v>0</v>
          </cell>
          <cell r="ER233">
            <v>1.3904525083468952E-4</v>
          </cell>
        </row>
        <row r="234">
          <cell r="AW234">
            <v>194</v>
          </cell>
          <cell r="AX234">
            <v>194</v>
          </cell>
          <cell r="AY234">
            <v>194</v>
          </cell>
          <cell r="AZ234">
            <v>194</v>
          </cell>
          <cell r="BA234">
            <v>194</v>
          </cell>
          <cell r="BB234">
            <v>194</v>
          </cell>
          <cell r="BC234">
            <v>194</v>
          </cell>
          <cell r="BD234">
            <v>194</v>
          </cell>
          <cell r="BE234">
            <v>194</v>
          </cell>
          <cell r="BF234">
            <v>194</v>
          </cell>
          <cell r="BG234">
            <v>194</v>
          </cell>
          <cell r="BH234">
            <v>194</v>
          </cell>
          <cell r="BI234">
            <v>194</v>
          </cell>
          <cell r="BJ234">
            <v>194</v>
          </cell>
          <cell r="BK234">
            <v>194</v>
          </cell>
          <cell r="BL234">
            <v>194</v>
          </cell>
          <cell r="BM234">
            <v>194</v>
          </cell>
          <cell r="BN234">
            <v>194</v>
          </cell>
          <cell r="BO234">
            <v>194</v>
          </cell>
          <cell r="BP234">
            <v>194</v>
          </cell>
          <cell r="BQ234">
            <v>194</v>
          </cell>
          <cell r="BR234">
            <v>194</v>
          </cell>
          <cell r="BS234">
            <v>194</v>
          </cell>
          <cell r="BT234">
            <v>194</v>
          </cell>
          <cell r="BU234">
            <v>194</v>
          </cell>
          <cell r="BV234">
            <v>194</v>
          </cell>
          <cell r="BW234">
            <v>194</v>
          </cell>
          <cell r="BX234">
            <v>194</v>
          </cell>
          <cell r="BY234">
            <v>194</v>
          </cell>
          <cell r="BZ234">
            <v>194</v>
          </cell>
          <cell r="CA234">
            <v>194</v>
          </cell>
          <cell r="CB234">
            <v>194</v>
          </cell>
          <cell r="CC234">
            <v>194</v>
          </cell>
          <cell r="CD234">
            <v>194</v>
          </cell>
          <cell r="CE234">
            <v>194</v>
          </cell>
          <cell r="CF234">
            <v>194</v>
          </cell>
          <cell r="CG234">
            <v>194</v>
          </cell>
          <cell r="CH234">
            <v>194</v>
          </cell>
          <cell r="CI234">
            <v>194</v>
          </cell>
          <cell r="CJ234">
            <v>194</v>
          </cell>
          <cell r="CK234">
            <v>194</v>
          </cell>
          <cell r="CL234">
            <v>194</v>
          </cell>
          <cell r="CM234">
            <v>194</v>
          </cell>
          <cell r="CN234">
            <v>194</v>
          </cell>
          <cell r="CO234">
            <v>194</v>
          </cell>
          <cell r="CP234">
            <v>194</v>
          </cell>
          <cell r="CQ234">
            <v>194</v>
          </cell>
          <cell r="CR234">
            <v>194</v>
          </cell>
          <cell r="CS234">
            <v>194</v>
          </cell>
          <cell r="CT234">
            <v>194</v>
          </cell>
          <cell r="CU234">
            <v>194</v>
          </cell>
          <cell r="CV234">
            <v>194</v>
          </cell>
          <cell r="CW234">
            <v>194</v>
          </cell>
          <cell r="CX234">
            <v>194</v>
          </cell>
          <cell r="CY234">
            <v>194</v>
          </cell>
          <cell r="CZ234">
            <v>194</v>
          </cell>
          <cell r="DA234">
            <v>194</v>
          </cell>
          <cell r="DB234">
            <v>194</v>
          </cell>
          <cell r="DC234">
            <v>194</v>
          </cell>
          <cell r="DD234">
            <v>194</v>
          </cell>
          <cell r="DE234">
            <v>194</v>
          </cell>
          <cell r="DF234">
            <v>194</v>
          </cell>
          <cell r="DG234">
            <v>194</v>
          </cell>
          <cell r="DH234">
            <v>194</v>
          </cell>
          <cell r="DI234">
            <v>194</v>
          </cell>
          <cell r="DJ234">
            <v>194</v>
          </cell>
          <cell r="DK234">
            <v>194</v>
          </cell>
          <cell r="DL234">
            <v>194</v>
          </cell>
          <cell r="DM234">
            <v>194</v>
          </cell>
          <cell r="DN234">
            <v>194</v>
          </cell>
          <cell r="DO234">
            <v>194</v>
          </cell>
          <cell r="DP234">
            <v>194</v>
          </cell>
          <cell r="DQ234">
            <v>194</v>
          </cell>
          <cell r="DR234">
            <v>194</v>
          </cell>
          <cell r="DS234">
            <v>194</v>
          </cell>
          <cell r="DT234">
            <v>194</v>
          </cell>
          <cell r="DU234">
            <v>194</v>
          </cell>
          <cell r="DV234">
            <v>194</v>
          </cell>
          <cell r="DW234">
            <v>194</v>
          </cell>
          <cell r="DX234">
            <v>194</v>
          </cell>
          <cell r="DY234">
            <v>194</v>
          </cell>
          <cell r="DZ234">
            <v>194</v>
          </cell>
          <cell r="EA234">
            <v>194</v>
          </cell>
          <cell r="EB234">
            <v>194</v>
          </cell>
          <cell r="EC234">
            <v>194</v>
          </cell>
          <cell r="ED234">
            <v>194</v>
          </cell>
          <cell r="EE234">
            <v>194</v>
          </cell>
          <cell r="EF234">
            <v>194</v>
          </cell>
          <cell r="EG234">
            <v>194</v>
          </cell>
          <cell r="EH234">
            <v>194</v>
          </cell>
          <cell r="EI234">
            <v>194</v>
          </cell>
          <cell r="EJ234">
            <v>194</v>
          </cell>
          <cell r="EL234">
            <v>194</v>
          </cell>
          <cell r="EM234">
            <v>194</v>
          </cell>
          <cell r="EN234">
            <v>194</v>
          </cell>
          <cell r="EO234">
            <v>194</v>
          </cell>
          <cell r="EP234">
            <v>194</v>
          </cell>
          <cell r="EQ234">
            <v>194</v>
          </cell>
          <cell r="ER234">
            <v>194</v>
          </cell>
        </row>
        <row r="235">
          <cell r="AW235">
            <v>195</v>
          </cell>
          <cell r="AX235">
            <v>195</v>
          </cell>
          <cell r="AY235">
            <v>195</v>
          </cell>
          <cell r="AZ235">
            <v>195</v>
          </cell>
          <cell r="BA235">
            <v>195</v>
          </cell>
          <cell r="BB235">
            <v>195</v>
          </cell>
          <cell r="BC235">
            <v>195</v>
          </cell>
          <cell r="BD235">
            <v>195</v>
          </cell>
          <cell r="BE235">
            <v>195</v>
          </cell>
          <cell r="BF235">
            <v>195</v>
          </cell>
          <cell r="BG235">
            <v>195</v>
          </cell>
          <cell r="BH235">
            <v>195</v>
          </cell>
          <cell r="BI235">
            <v>195</v>
          </cell>
          <cell r="BJ235">
            <v>195</v>
          </cell>
          <cell r="BK235">
            <v>195</v>
          </cell>
          <cell r="BL235">
            <v>195</v>
          </cell>
          <cell r="BM235">
            <v>195</v>
          </cell>
          <cell r="BN235">
            <v>195</v>
          </cell>
          <cell r="BO235">
            <v>195</v>
          </cell>
          <cell r="BP235">
            <v>195</v>
          </cell>
          <cell r="BQ235">
            <v>195</v>
          </cell>
          <cell r="BR235">
            <v>195</v>
          </cell>
          <cell r="BS235">
            <v>195</v>
          </cell>
          <cell r="BT235">
            <v>195</v>
          </cell>
          <cell r="BU235">
            <v>195</v>
          </cell>
          <cell r="BV235">
            <v>195</v>
          </cell>
          <cell r="BW235">
            <v>195</v>
          </cell>
          <cell r="BX235">
            <v>195</v>
          </cell>
          <cell r="BY235">
            <v>195</v>
          </cell>
          <cell r="BZ235">
            <v>195</v>
          </cell>
          <cell r="CA235">
            <v>195</v>
          </cell>
          <cell r="CB235">
            <v>195</v>
          </cell>
          <cell r="CC235">
            <v>195</v>
          </cell>
          <cell r="CD235">
            <v>195</v>
          </cell>
          <cell r="CE235">
            <v>195</v>
          </cell>
          <cell r="CF235">
            <v>195</v>
          </cell>
          <cell r="CG235">
            <v>195</v>
          </cell>
          <cell r="CH235">
            <v>195</v>
          </cell>
          <cell r="CI235">
            <v>195</v>
          </cell>
          <cell r="CJ235">
            <v>195</v>
          </cell>
          <cell r="CK235">
            <v>195</v>
          </cell>
          <cell r="CL235">
            <v>195</v>
          </cell>
          <cell r="CM235">
            <v>195</v>
          </cell>
          <cell r="CN235">
            <v>195</v>
          </cell>
          <cell r="CO235">
            <v>195</v>
          </cell>
          <cell r="CP235">
            <v>195</v>
          </cell>
          <cell r="CQ235">
            <v>195</v>
          </cell>
          <cell r="CR235">
            <v>195</v>
          </cell>
          <cell r="CS235">
            <v>195</v>
          </cell>
          <cell r="CT235">
            <v>195</v>
          </cell>
          <cell r="CU235">
            <v>195</v>
          </cell>
          <cell r="CV235">
            <v>195</v>
          </cell>
          <cell r="CW235">
            <v>195</v>
          </cell>
          <cell r="CX235">
            <v>195</v>
          </cell>
          <cell r="CY235">
            <v>195</v>
          </cell>
          <cell r="CZ235">
            <v>195</v>
          </cell>
          <cell r="DA235">
            <v>195</v>
          </cell>
          <cell r="DB235">
            <v>195</v>
          </cell>
          <cell r="DC235">
            <v>195</v>
          </cell>
          <cell r="DD235">
            <v>195</v>
          </cell>
          <cell r="DE235">
            <v>195</v>
          </cell>
          <cell r="DF235">
            <v>195</v>
          </cell>
          <cell r="DG235">
            <v>195</v>
          </cell>
          <cell r="DH235">
            <v>195</v>
          </cell>
          <cell r="DI235">
            <v>195</v>
          </cell>
          <cell r="DJ235">
            <v>195</v>
          </cell>
          <cell r="DK235">
            <v>195</v>
          </cell>
          <cell r="DL235">
            <v>195</v>
          </cell>
          <cell r="DM235">
            <v>195</v>
          </cell>
          <cell r="DN235">
            <v>195</v>
          </cell>
          <cell r="DO235">
            <v>195</v>
          </cell>
          <cell r="DP235">
            <v>195</v>
          </cell>
          <cell r="DQ235">
            <v>195</v>
          </cell>
          <cell r="DR235">
            <v>195</v>
          </cell>
          <cell r="DS235">
            <v>195</v>
          </cell>
          <cell r="DT235">
            <v>195</v>
          </cell>
          <cell r="DU235">
            <v>195</v>
          </cell>
          <cell r="DV235">
            <v>195</v>
          </cell>
          <cell r="DW235">
            <v>195</v>
          </cell>
          <cell r="DX235">
            <v>195</v>
          </cell>
          <cell r="DY235">
            <v>195</v>
          </cell>
          <cell r="DZ235">
            <v>195</v>
          </cell>
          <cell r="EA235">
            <v>195</v>
          </cell>
          <cell r="EB235">
            <v>195</v>
          </cell>
          <cell r="EC235">
            <v>195</v>
          </cell>
          <cell r="ED235">
            <v>195</v>
          </cell>
          <cell r="EE235">
            <v>195</v>
          </cell>
          <cell r="EF235">
            <v>195</v>
          </cell>
          <cell r="EG235">
            <v>195</v>
          </cell>
          <cell r="EH235">
            <v>195</v>
          </cell>
          <cell r="EI235">
            <v>195</v>
          </cell>
          <cell r="EJ235">
            <v>195</v>
          </cell>
          <cell r="EL235">
            <v>195</v>
          </cell>
          <cell r="EM235">
            <v>195</v>
          </cell>
          <cell r="EN235">
            <v>195</v>
          </cell>
          <cell r="EO235">
            <v>195</v>
          </cell>
          <cell r="EP235">
            <v>195</v>
          </cell>
          <cell r="EQ235">
            <v>195</v>
          </cell>
          <cell r="ER235">
            <v>195</v>
          </cell>
        </row>
        <row r="236">
          <cell r="AW236">
            <v>196</v>
          </cell>
          <cell r="AX236">
            <v>100</v>
          </cell>
          <cell r="AY236">
            <v>50</v>
          </cell>
          <cell r="AZ236">
            <v>0</v>
          </cell>
          <cell r="BA236">
            <v>25</v>
          </cell>
          <cell r="BB236">
            <v>75</v>
          </cell>
          <cell r="BC236">
            <v>66.600000000000009</v>
          </cell>
          <cell r="BD236">
            <v>100</v>
          </cell>
          <cell r="BE236">
            <v>0</v>
          </cell>
          <cell r="BF236">
            <v>50</v>
          </cell>
          <cell r="BG236">
            <v>16.600000000000001</v>
          </cell>
          <cell r="BH236">
            <v>33.300000000000004</v>
          </cell>
          <cell r="BI236">
            <v>83.3</v>
          </cell>
          <cell r="BJ236">
            <v>85.7</v>
          </cell>
          <cell r="BK236">
            <v>0</v>
          </cell>
          <cell r="BL236">
            <v>71.399999999999991</v>
          </cell>
          <cell r="BM236">
            <v>28.499999999999996</v>
          </cell>
          <cell r="BN236">
            <v>42.8</v>
          </cell>
          <cell r="BO236">
            <v>14.2</v>
          </cell>
          <cell r="BP236">
            <v>14.199996948242187</v>
          </cell>
          <cell r="BQ236">
            <v>57.099999999999994</v>
          </cell>
          <cell r="BR236">
            <v>100</v>
          </cell>
          <cell r="BS236">
            <v>100</v>
          </cell>
          <cell r="BT236">
            <v>37.5</v>
          </cell>
          <cell r="BU236">
            <v>100</v>
          </cell>
          <cell r="BV236">
            <v>87.5</v>
          </cell>
          <cell r="BW236">
            <v>75</v>
          </cell>
          <cell r="BX236">
            <v>50</v>
          </cell>
          <cell r="BY236">
            <v>62.5</v>
          </cell>
          <cell r="BZ236">
            <v>12.5</v>
          </cell>
          <cell r="CA236">
            <v>25</v>
          </cell>
          <cell r="CB236">
            <v>0</v>
          </cell>
          <cell r="CC236">
            <v>33.300000000000004</v>
          </cell>
          <cell r="CD236">
            <v>33.29998779296875</v>
          </cell>
          <cell r="CE236">
            <v>33.29998779296875</v>
          </cell>
          <cell r="CF236">
            <v>66.600000000000009</v>
          </cell>
          <cell r="CG236">
            <v>0</v>
          </cell>
          <cell r="CH236">
            <v>0</v>
          </cell>
          <cell r="CI236">
            <v>0</v>
          </cell>
          <cell r="CJ236">
            <v>0</v>
          </cell>
          <cell r="CK236">
            <v>100</v>
          </cell>
          <cell r="CL236">
            <v>100</v>
          </cell>
          <cell r="CM236">
            <v>100</v>
          </cell>
          <cell r="CN236">
            <v>100</v>
          </cell>
          <cell r="CO236">
            <v>100</v>
          </cell>
          <cell r="CP236">
            <v>100</v>
          </cell>
          <cell r="CQ236">
            <v>196</v>
          </cell>
          <cell r="CR236">
            <v>78.100000000000009</v>
          </cell>
          <cell r="CS236">
            <v>65.600000000000009</v>
          </cell>
          <cell r="CT236">
            <v>50</v>
          </cell>
          <cell r="CU236">
            <v>59.3</v>
          </cell>
          <cell r="CV236">
            <v>71.8</v>
          </cell>
          <cell r="CW236">
            <v>37.5</v>
          </cell>
          <cell r="CX236">
            <v>53.1</v>
          </cell>
          <cell r="CY236">
            <v>12.5</v>
          </cell>
          <cell r="CZ236">
            <v>31.2</v>
          </cell>
          <cell r="DA236">
            <v>15.6</v>
          </cell>
          <cell r="DB236">
            <v>28.1</v>
          </cell>
          <cell r="DC236">
            <v>46.800000000000004</v>
          </cell>
          <cell r="DD236">
            <v>87.5</v>
          </cell>
          <cell r="DE236">
            <v>6.2</v>
          </cell>
          <cell r="DF236">
            <v>81.2</v>
          </cell>
          <cell r="DG236">
            <v>21.8</v>
          </cell>
          <cell r="DH236">
            <v>68.7</v>
          </cell>
          <cell r="DI236">
            <v>18.7</v>
          </cell>
          <cell r="DJ236">
            <v>18.699996948242188</v>
          </cell>
          <cell r="DK236">
            <v>75</v>
          </cell>
          <cell r="DL236">
            <v>96.8</v>
          </cell>
          <cell r="DM236">
            <v>96.79998779296875</v>
          </cell>
          <cell r="DN236">
            <v>56.2</v>
          </cell>
          <cell r="DO236">
            <v>100</v>
          </cell>
          <cell r="DP236">
            <v>93.7</v>
          </cell>
          <cell r="DQ236">
            <v>90.600000000000009</v>
          </cell>
          <cell r="DR236">
            <v>62.5</v>
          </cell>
          <cell r="DS236">
            <v>84.3</v>
          </cell>
          <cell r="DT236">
            <v>25</v>
          </cell>
          <cell r="DU236">
            <v>40.6</v>
          </cell>
          <cell r="DV236">
            <v>0</v>
          </cell>
          <cell r="DW236">
            <v>9.3000000000000007</v>
          </cell>
          <cell r="DX236">
            <v>9.2999954223632812</v>
          </cell>
          <cell r="DY236">
            <v>9.2999954223632812</v>
          </cell>
          <cell r="DZ236">
            <v>34.300000000000004</v>
          </cell>
          <cell r="EA236">
            <v>0</v>
          </cell>
          <cell r="EB236">
            <v>0</v>
          </cell>
          <cell r="EC236">
            <v>0</v>
          </cell>
          <cell r="ED236">
            <v>0</v>
          </cell>
          <cell r="EE236">
            <v>43.7</v>
          </cell>
          <cell r="EF236">
            <v>43.699981689453125</v>
          </cell>
          <cell r="EG236">
            <v>43.699981689453125</v>
          </cell>
          <cell r="EH236">
            <v>43.699981689453125</v>
          </cell>
          <cell r="EI236">
            <v>43.699981689453125</v>
          </cell>
          <cell r="EJ236">
            <v>43.699981689453125</v>
          </cell>
          <cell r="EL236">
            <v>196</v>
          </cell>
          <cell r="EM236">
            <v>0.13533542249060426</v>
          </cell>
          <cell r="EN236">
            <v>5.6941760848435032E-2</v>
          </cell>
          <cell r="EO236">
            <v>0.12277862002847291</v>
          </cell>
          <cell r="EP236">
            <v>0.14639818203326249</v>
          </cell>
          <cell r="EQ236">
            <v>3.4976965445260348E-2</v>
          </cell>
          <cell r="ER236">
            <v>0.1065148454151592</v>
          </cell>
        </row>
        <row r="237">
          <cell r="AW237">
            <v>197</v>
          </cell>
          <cell r="AX237">
            <v>100</v>
          </cell>
          <cell r="AY237">
            <v>0</v>
          </cell>
          <cell r="AZ237">
            <v>50</v>
          </cell>
          <cell r="BA237">
            <v>25</v>
          </cell>
          <cell r="BB237">
            <v>75</v>
          </cell>
          <cell r="BC237">
            <v>75</v>
          </cell>
          <cell r="BD237">
            <v>100</v>
          </cell>
          <cell r="BE237">
            <v>100</v>
          </cell>
          <cell r="BF237">
            <v>50</v>
          </cell>
          <cell r="BG237">
            <v>50</v>
          </cell>
          <cell r="BH237">
            <v>0</v>
          </cell>
          <cell r="BI237">
            <v>0</v>
          </cell>
          <cell r="BJ237">
            <v>100</v>
          </cell>
          <cell r="BK237">
            <v>100</v>
          </cell>
          <cell r="BL237">
            <v>0</v>
          </cell>
          <cell r="BM237">
            <v>0</v>
          </cell>
          <cell r="BN237">
            <v>0</v>
          </cell>
          <cell r="BO237">
            <v>0</v>
          </cell>
          <cell r="BP237">
            <v>0</v>
          </cell>
          <cell r="BQ237">
            <v>0</v>
          </cell>
          <cell r="BR237">
            <v>0</v>
          </cell>
          <cell r="BS237">
            <v>0</v>
          </cell>
          <cell r="BT237">
            <v>42.8</v>
          </cell>
          <cell r="BU237">
            <v>14.2</v>
          </cell>
          <cell r="BV237">
            <v>85.7</v>
          </cell>
          <cell r="BW237">
            <v>71.399999999999991</v>
          </cell>
          <cell r="BX237">
            <v>28.499999999999996</v>
          </cell>
          <cell r="BY237">
            <v>57.099999999999994</v>
          </cell>
          <cell r="BZ237">
            <v>57.0999755859375</v>
          </cell>
          <cell r="CA237">
            <v>100</v>
          </cell>
          <cell r="CB237">
            <v>0</v>
          </cell>
          <cell r="CC237">
            <v>0</v>
          </cell>
          <cell r="CD237">
            <v>0</v>
          </cell>
          <cell r="CE237">
            <v>0</v>
          </cell>
          <cell r="CF237">
            <v>100</v>
          </cell>
          <cell r="CG237">
            <v>100</v>
          </cell>
          <cell r="CH237">
            <v>100</v>
          </cell>
          <cell r="CI237">
            <v>100</v>
          </cell>
          <cell r="CJ237">
            <v>100</v>
          </cell>
          <cell r="CK237">
            <v>100</v>
          </cell>
          <cell r="CL237">
            <v>100</v>
          </cell>
          <cell r="CM237">
            <v>100</v>
          </cell>
          <cell r="CN237">
            <v>100</v>
          </cell>
          <cell r="CO237">
            <v>100</v>
          </cell>
          <cell r="CP237">
            <v>100</v>
          </cell>
          <cell r="CQ237">
            <v>197</v>
          </cell>
          <cell r="CR237">
            <v>77.7</v>
          </cell>
          <cell r="CS237">
            <v>38.800000000000004</v>
          </cell>
          <cell r="CT237">
            <v>50</v>
          </cell>
          <cell r="CU237">
            <v>44.4</v>
          </cell>
          <cell r="CV237">
            <v>55.500000000000007</v>
          </cell>
          <cell r="CW237">
            <v>55.5</v>
          </cell>
          <cell r="CX237">
            <v>33.300000000000004</v>
          </cell>
          <cell r="CY237">
            <v>33.29998779296875</v>
          </cell>
          <cell r="CZ237">
            <v>22.2</v>
          </cell>
          <cell r="DA237">
            <v>22.199996948242188</v>
          </cell>
          <cell r="DB237">
            <v>11.1</v>
          </cell>
          <cell r="DC237">
            <v>11.099998474121094</v>
          </cell>
          <cell r="DD237">
            <v>83.3</v>
          </cell>
          <cell r="DE237">
            <v>83.29998779296875</v>
          </cell>
          <cell r="DF237">
            <v>72.2</v>
          </cell>
          <cell r="DG237">
            <v>72.199951171875</v>
          </cell>
          <cell r="DH237">
            <v>72.199951171875</v>
          </cell>
          <cell r="DI237">
            <v>72.199951171875</v>
          </cell>
          <cell r="DJ237">
            <v>72.199951171875</v>
          </cell>
          <cell r="DK237">
            <v>72.199951171875</v>
          </cell>
          <cell r="DL237">
            <v>72.199951171875</v>
          </cell>
          <cell r="DM237">
            <v>72.199951171875</v>
          </cell>
          <cell r="DN237">
            <v>61.1</v>
          </cell>
          <cell r="DO237">
            <v>16.600000000000001</v>
          </cell>
          <cell r="DP237">
            <v>94.399999999999991</v>
          </cell>
          <cell r="DQ237">
            <v>88.8</v>
          </cell>
          <cell r="DR237">
            <v>27.700000000000003</v>
          </cell>
          <cell r="DS237">
            <v>66.600000000000009</v>
          </cell>
          <cell r="DT237">
            <v>66.5999755859375</v>
          </cell>
          <cell r="DU237">
            <v>100</v>
          </cell>
          <cell r="DV237">
            <v>0</v>
          </cell>
          <cell r="DW237">
            <v>0</v>
          </cell>
          <cell r="DX237">
            <v>0</v>
          </cell>
          <cell r="DY237">
            <v>0</v>
          </cell>
          <cell r="DZ237">
            <v>5.5</v>
          </cell>
          <cell r="EA237">
            <v>5.5</v>
          </cell>
          <cell r="EB237">
            <v>5.5</v>
          </cell>
          <cell r="EC237">
            <v>5.5</v>
          </cell>
          <cell r="ED237">
            <v>5.5</v>
          </cell>
          <cell r="EE237">
            <v>5.5</v>
          </cell>
          <cell r="EF237">
            <v>5.5</v>
          </cell>
          <cell r="EG237">
            <v>5.5</v>
          </cell>
          <cell r="EH237">
            <v>5.5</v>
          </cell>
          <cell r="EI237">
            <v>5.5</v>
          </cell>
          <cell r="EJ237">
            <v>5.5</v>
          </cell>
          <cell r="EL237">
            <v>197</v>
          </cell>
          <cell r="EM237">
            <v>0.16643836022961708</v>
          </cell>
          <cell r="EN237">
            <v>9.424852458032916E-2</v>
          </cell>
          <cell r="EO237">
            <v>0.19986726294871526</v>
          </cell>
          <cell r="EP237">
            <v>0.17170689855300095</v>
          </cell>
          <cell r="EQ237">
            <v>3.3129720641612834E-2</v>
          </cell>
          <cell r="ER237">
            <v>0.15376088472905916</v>
          </cell>
        </row>
        <row r="238">
          <cell r="AW238">
            <v>198</v>
          </cell>
          <cell r="AX238">
            <v>0</v>
          </cell>
          <cell r="AY238">
            <v>25</v>
          </cell>
          <cell r="AZ238">
            <v>100</v>
          </cell>
          <cell r="BA238">
            <v>75</v>
          </cell>
          <cell r="BB238">
            <v>50</v>
          </cell>
          <cell r="BC238">
            <v>100</v>
          </cell>
          <cell r="BD238">
            <v>80</v>
          </cell>
          <cell r="BE238">
            <v>0</v>
          </cell>
          <cell r="BF238">
            <v>40</v>
          </cell>
          <cell r="BG238">
            <v>20</v>
          </cell>
          <cell r="BH238">
            <v>20</v>
          </cell>
          <cell r="BI238">
            <v>60</v>
          </cell>
          <cell r="BJ238">
            <v>75</v>
          </cell>
          <cell r="BK238">
            <v>75</v>
          </cell>
          <cell r="BL238">
            <v>0</v>
          </cell>
          <cell r="BM238">
            <v>100</v>
          </cell>
          <cell r="BN238">
            <v>50</v>
          </cell>
          <cell r="BO238">
            <v>25</v>
          </cell>
          <cell r="BP238">
            <v>25</v>
          </cell>
          <cell r="BQ238">
            <v>25</v>
          </cell>
          <cell r="BR238">
            <v>25</v>
          </cell>
          <cell r="BS238">
            <v>25</v>
          </cell>
          <cell r="BT238">
            <v>100</v>
          </cell>
          <cell r="BU238">
            <v>83.3</v>
          </cell>
          <cell r="BV238">
            <v>66.600000000000009</v>
          </cell>
          <cell r="BW238">
            <v>50</v>
          </cell>
          <cell r="BX238">
            <v>33.300000000000004</v>
          </cell>
          <cell r="BY238">
            <v>33.29998779296875</v>
          </cell>
          <cell r="BZ238">
            <v>33.29998779296875</v>
          </cell>
          <cell r="CA238">
            <v>16.600000000000001</v>
          </cell>
          <cell r="CB238">
            <v>0</v>
          </cell>
          <cell r="CC238">
            <v>100</v>
          </cell>
          <cell r="CD238">
            <v>100</v>
          </cell>
          <cell r="CE238">
            <v>100</v>
          </cell>
          <cell r="CF238">
            <v>100</v>
          </cell>
          <cell r="CG238">
            <v>0</v>
          </cell>
          <cell r="CH238">
            <v>0</v>
          </cell>
          <cell r="CI238">
            <v>0</v>
          </cell>
          <cell r="CJ238">
            <v>0</v>
          </cell>
          <cell r="CK238">
            <v>0</v>
          </cell>
          <cell r="CL238">
            <v>0</v>
          </cell>
          <cell r="CM238">
            <v>0</v>
          </cell>
          <cell r="CN238">
            <v>0</v>
          </cell>
          <cell r="CO238">
            <v>0</v>
          </cell>
          <cell r="CP238">
            <v>0</v>
          </cell>
          <cell r="CQ238">
            <v>198</v>
          </cell>
          <cell r="CR238">
            <v>44</v>
          </cell>
          <cell r="CS238">
            <v>56.000000000000007</v>
          </cell>
          <cell r="CT238">
            <v>76</v>
          </cell>
          <cell r="CU238">
            <v>68</v>
          </cell>
          <cell r="CV238">
            <v>64</v>
          </cell>
          <cell r="CW238">
            <v>80</v>
          </cell>
          <cell r="CX238">
            <v>72</v>
          </cell>
          <cell r="CY238">
            <v>0</v>
          </cell>
          <cell r="CZ238">
            <v>32</v>
          </cell>
          <cell r="DA238">
            <v>24</v>
          </cell>
          <cell r="DB238">
            <v>24</v>
          </cell>
          <cell r="DC238">
            <v>48</v>
          </cell>
          <cell r="DD238">
            <v>88</v>
          </cell>
          <cell r="DE238">
            <v>88</v>
          </cell>
          <cell r="DF238">
            <v>20</v>
          </cell>
          <cell r="DG238">
            <v>100</v>
          </cell>
          <cell r="DH238">
            <v>52</v>
          </cell>
          <cell r="DI238">
            <v>28.000000000000004</v>
          </cell>
          <cell r="DJ238">
            <v>28</v>
          </cell>
          <cell r="DK238">
            <v>28</v>
          </cell>
          <cell r="DL238">
            <v>28</v>
          </cell>
          <cell r="DM238">
            <v>28</v>
          </cell>
          <cell r="DN238">
            <v>96</v>
          </cell>
          <cell r="DO238">
            <v>92</v>
          </cell>
          <cell r="DP238">
            <v>84</v>
          </cell>
          <cell r="DQ238">
            <v>60</v>
          </cell>
          <cell r="DR238">
            <v>40</v>
          </cell>
          <cell r="DS238">
            <v>40</v>
          </cell>
          <cell r="DT238">
            <v>40</v>
          </cell>
          <cell r="DU238">
            <v>36</v>
          </cell>
          <cell r="DV238">
            <v>0</v>
          </cell>
          <cell r="DW238">
            <v>16</v>
          </cell>
          <cell r="DX238">
            <v>16</v>
          </cell>
          <cell r="DY238">
            <v>16</v>
          </cell>
          <cell r="DZ238">
            <v>16</v>
          </cell>
          <cell r="EA238">
            <v>0</v>
          </cell>
          <cell r="EB238">
            <v>0</v>
          </cell>
          <cell r="EC238">
            <v>0</v>
          </cell>
          <cell r="ED238">
            <v>0</v>
          </cell>
          <cell r="EE238">
            <v>0</v>
          </cell>
          <cell r="EF238">
            <v>0</v>
          </cell>
          <cell r="EG238">
            <v>0</v>
          </cell>
          <cell r="EH238">
            <v>0</v>
          </cell>
          <cell r="EI238">
            <v>0</v>
          </cell>
          <cell r="EJ238">
            <v>0</v>
          </cell>
          <cell r="EL238">
            <v>198</v>
          </cell>
          <cell r="EM238">
            <v>0.16337509358157568</v>
          </cell>
          <cell r="EN238">
            <v>0.10667943804979436</v>
          </cell>
          <cell r="EO238">
            <v>0.15525091230448029</v>
          </cell>
          <cell r="EP238">
            <v>0.17845245447865979</v>
          </cell>
          <cell r="EQ238">
            <v>5.5531042515561465E-4</v>
          </cell>
          <cell r="ER238">
            <v>0.13400152962904355</v>
          </cell>
        </row>
        <row r="239">
          <cell r="AW239">
            <v>199</v>
          </cell>
          <cell r="AX239">
            <v>100</v>
          </cell>
          <cell r="AY239">
            <v>50</v>
          </cell>
          <cell r="AZ239">
            <v>0</v>
          </cell>
          <cell r="BA239">
            <v>25</v>
          </cell>
          <cell r="BB239">
            <v>75</v>
          </cell>
          <cell r="BC239">
            <v>100</v>
          </cell>
          <cell r="BD239">
            <v>33.300000000000004</v>
          </cell>
          <cell r="BE239">
            <v>33.29998779296875</v>
          </cell>
          <cell r="BF239">
            <v>66.600000000000009</v>
          </cell>
          <cell r="BG239">
            <v>0</v>
          </cell>
          <cell r="BH239">
            <v>0</v>
          </cell>
          <cell r="BI239">
            <v>0</v>
          </cell>
          <cell r="BJ239">
            <v>100</v>
          </cell>
          <cell r="BK239">
            <v>100</v>
          </cell>
          <cell r="BL239">
            <v>100</v>
          </cell>
          <cell r="BM239">
            <v>100</v>
          </cell>
          <cell r="BN239">
            <v>100</v>
          </cell>
          <cell r="BO239">
            <v>100</v>
          </cell>
          <cell r="BP239">
            <v>100</v>
          </cell>
          <cell r="BQ239">
            <v>100</v>
          </cell>
          <cell r="BR239">
            <v>100</v>
          </cell>
          <cell r="BS239">
            <v>100</v>
          </cell>
          <cell r="BT239">
            <v>100</v>
          </cell>
          <cell r="BU239">
            <v>100</v>
          </cell>
          <cell r="BV239">
            <v>0</v>
          </cell>
          <cell r="BW239">
            <v>0</v>
          </cell>
          <cell r="BX239">
            <v>0</v>
          </cell>
          <cell r="BY239">
            <v>0</v>
          </cell>
          <cell r="BZ239">
            <v>0</v>
          </cell>
          <cell r="CA239">
            <v>0</v>
          </cell>
          <cell r="CB239">
            <v>0</v>
          </cell>
          <cell r="CC239">
            <v>0</v>
          </cell>
          <cell r="CD239">
            <v>0</v>
          </cell>
          <cell r="CE239">
            <v>0</v>
          </cell>
          <cell r="CF239">
            <v>0</v>
          </cell>
          <cell r="CG239">
            <v>0</v>
          </cell>
          <cell r="CH239">
            <v>0</v>
          </cell>
          <cell r="CI239">
            <v>0</v>
          </cell>
          <cell r="CJ239">
            <v>0</v>
          </cell>
          <cell r="CK239">
            <v>100</v>
          </cell>
          <cell r="CL239">
            <v>100</v>
          </cell>
          <cell r="CM239">
            <v>100</v>
          </cell>
          <cell r="CN239">
            <v>100</v>
          </cell>
          <cell r="CO239">
            <v>100</v>
          </cell>
          <cell r="CP239">
            <v>100</v>
          </cell>
          <cell r="CQ239">
            <v>199</v>
          </cell>
          <cell r="CR239">
            <v>69.199999999999989</v>
          </cell>
          <cell r="CS239">
            <v>46.1</v>
          </cell>
          <cell r="CT239">
            <v>30.7</v>
          </cell>
          <cell r="CU239">
            <v>38.4</v>
          </cell>
          <cell r="CV239">
            <v>53.800000000000004</v>
          </cell>
          <cell r="CW239">
            <v>92.300000000000011</v>
          </cell>
          <cell r="CX239">
            <v>76.900000000000006</v>
          </cell>
          <cell r="CY239">
            <v>76.89996337890625</v>
          </cell>
          <cell r="CZ239">
            <v>84.6</v>
          </cell>
          <cell r="DA239">
            <v>61.5</v>
          </cell>
          <cell r="DB239">
            <v>61.5</v>
          </cell>
          <cell r="DC239">
            <v>61.5</v>
          </cell>
          <cell r="DD239">
            <v>100</v>
          </cell>
          <cell r="DE239">
            <v>100</v>
          </cell>
          <cell r="DF239">
            <v>100</v>
          </cell>
          <cell r="DG239">
            <v>100</v>
          </cell>
          <cell r="DH239">
            <v>100</v>
          </cell>
          <cell r="DI239">
            <v>100</v>
          </cell>
          <cell r="DJ239">
            <v>100</v>
          </cell>
          <cell r="DK239">
            <v>100</v>
          </cell>
          <cell r="DL239">
            <v>100</v>
          </cell>
          <cell r="DM239">
            <v>100</v>
          </cell>
          <cell r="DN239">
            <v>15.299999999999999</v>
          </cell>
          <cell r="DO239">
            <v>15.299995422363281</v>
          </cell>
          <cell r="DP239">
            <v>0</v>
          </cell>
          <cell r="DQ239">
            <v>0</v>
          </cell>
          <cell r="DR239">
            <v>0</v>
          </cell>
          <cell r="DS239">
            <v>0</v>
          </cell>
          <cell r="DT239">
            <v>0</v>
          </cell>
          <cell r="DU239">
            <v>0</v>
          </cell>
          <cell r="DV239">
            <v>0</v>
          </cell>
          <cell r="DW239">
            <v>0</v>
          </cell>
          <cell r="DX239">
            <v>0</v>
          </cell>
          <cell r="DY239">
            <v>0</v>
          </cell>
          <cell r="DZ239">
            <v>7.6</v>
          </cell>
          <cell r="EA239">
            <v>7.5999984741210938</v>
          </cell>
          <cell r="EB239">
            <v>7.5999984741210938</v>
          </cell>
          <cell r="EC239">
            <v>7.5999984741210938</v>
          </cell>
          <cell r="ED239">
            <v>7.5999984741210938</v>
          </cell>
          <cell r="EE239">
            <v>23</v>
          </cell>
          <cell r="EF239">
            <v>23</v>
          </cell>
          <cell r="EG239">
            <v>23</v>
          </cell>
          <cell r="EH239">
            <v>23</v>
          </cell>
          <cell r="EI239">
            <v>23</v>
          </cell>
          <cell r="EJ239">
            <v>23</v>
          </cell>
          <cell r="EL239">
            <v>199</v>
          </cell>
          <cell r="EM239">
            <v>0.10164866919263056</v>
          </cell>
          <cell r="EN239">
            <v>0.13301091019382855</v>
          </cell>
          <cell r="EO239">
            <v>0.15585561116637356</v>
          </cell>
          <cell r="EP239">
            <v>5.3668531926753506E-2</v>
          </cell>
          <cell r="EQ239">
            <v>6.1184005036576464E-2</v>
          </cell>
          <cell r="ER239">
            <v>0.10184626227367861</v>
          </cell>
        </row>
        <row r="240">
          <cell r="AW240">
            <v>200</v>
          </cell>
          <cell r="AX240">
            <v>100</v>
          </cell>
          <cell r="AY240">
            <v>75</v>
          </cell>
          <cell r="AZ240">
            <v>50</v>
          </cell>
          <cell r="BA240">
            <v>25</v>
          </cell>
          <cell r="BB240">
            <v>0</v>
          </cell>
          <cell r="BC240">
            <v>75</v>
          </cell>
          <cell r="BD240">
            <v>100</v>
          </cell>
          <cell r="BE240">
            <v>25</v>
          </cell>
          <cell r="BF240">
            <v>50</v>
          </cell>
          <cell r="BG240">
            <v>0</v>
          </cell>
          <cell r="BH240">
            <v>0</v>
          </cell>
          <cell r="BI240">
            <v>0</v>
          </cell>
          <cell r="BJ240">
            <v>100</v>
          </cell>
          <cell r="BK240">
            <v>100</v>
          </cell>
          <cell r="BL240">
            <v>100</v>
          </cell>
          <cell r="BM240">
            <v>100</v>
          </cell>
          <cell r="BN240">
            <v>100</v>
          </cell>
          <cell r="BO240">
            <v>0</v>
          </cell>
          <cell r="BP240">
            <v>0</v>
          </cell>
          <cell r="BQ240">
            <v>0</v>
          </cell>
          <cell r="BR240">
            <v>0</v>
          </cell>
          <cell r="BS240">
            <v>0</v>
          </cell>
          <cell r="BT240">
            <v>0</v>
          </cell>
          <cell r="BU240">
            <v>100</v>
          </cell>
          <cell r="BV240">
            <v>66.600000000000009</v>
          </cell>
          <cell r="BW240">
            <v>66.5999755859375</v>
          </cell>
          <cell r="BX240">
            <v>66.5999755859375</v>
          </cell>
          <cell r="BY240">
            <v>66.5999755859375</v>
          </cell>
          <cell r="BZ240">
            <v>33.300000000000004</v>
          </cell>
          <cell r="CA240">
            <v>33.29998779296875</v>
          </cell>
          <cell r="CB240">
            <v>33.29998779296875</v>
          </cell>
          <cell r="CC240">
            <v>33.29998779296875</v>
          </cell>
          <cell r="CD240">
            <v>33.29998779296875</v>
          </cell>
          <cell r="CE240">
            <v>33.29998779296875</v>
          </cell>
          <cell r="CF240">
            <v>100</v>
          </cell>
          <cell r="CG240">
            <v>100</v>
          </cell>
          <cell r="CH240">
            <v>100</v>
          </cell>
          <cell r="CI240">
            <v>100</v>
          </cell>
          <cell r="CJ240">
            <v>100</v>
          </cell>
          <cell r="CK240">
            <v>0</v>
          </cell>
          <cell r="CL240">
            <v>0</v>
          </cell>
          <cell r="CM240">
            <v>0</v>
          </cell>
          <cell r="CN240">
            <v>0</v>
          </cell>
          <cell r="CO240">
            <v>0</v>
          </cell>
          <cell r="CP240">
            <v>0</v>
          </cell>
          <cell r="CQ240">
            <v>200</v>
          </cell>
          <cell r="CR240">
            <v>100</v>
          </cell>
          <cell r="CS240">
            <v>70.5</v>
          </cell>
          <cell r="CT240">
            <v>52.900000000000006</v>
          </cell>
          <cell r="CU240">
            <v>47</v>
          </cell>
          <cell r="CV240">
            <v>35.199999999999996</v>
          </cell>
          <cell r="CW240">
            <v>17.599999999999998</v>
          </cell>
          <cell r="CX240">
            <v>58.8</v>
          </cell>
          <cell r="CY240">
            <v>5.8000000000000007</v>
          </cell>
          <cell r="CZ240">
            <v>11.700000000000001</v>
          </cell>
          <cell r="DA240">
            <v>0</v>
          </cell>
          <cell r="DB240">
            <v>0</v>
          </cell>
          <cell r="DC240">
            <v>0</v>
          </cell>
          <cell r="DD240">
            <v>64.7</v>
          </cell>
          <cell r="DE240">
            <v>64.699951171875</v>
          </cell>
          <cell r="DF240">
            <v>64.699951171875</v>
          </cell>
          <cell r="DG240">
            <v>64.699951171875</v>
          </cell>
          <cell r="DH240">
            <v>64.699951171875</v>
          </cell>
          <cell r="DI240">
            <v>23.5</v>
          </cell>
          <cell r="DJ240">
            <v>23.5</v>
          </cell>
          <cell r="DK240">
            <v>23.5</v>
          </cell>
          <cell r="DL240">
            <v>23.5</v>
          </cell>
          <cell r="DM240">
            <v>23.5</v>
          </cell>
          <cell r="DN240">
            <v>29.4</v>
          </cell>
          <cell r="DO240">
            <v>94.1</v>
          </cell>
          <cell r="DP240">
            <v>76.400000000000006</v>
          </cell>
          <cell r="DQ240">
            <v>76.39996337890625</v>
          </cell>
          <cell r="DR240">
            <v>76.39996337890625</v>
          </cell>
          <cell r="DS240">
            <v>76.39996337890625</v>
          </cell>
          <cell r="DT240">
            <v>41.099999999999994</v>
          </cell>
          <cell r="DU240">
            <v>41.0999755859375</v>
          </cell>
          <cell r="DV240">
            <v>41.0999755859375</v>
          </cell>
          <cell r="DW240">
            <v>41.0999755859375</v>
          </cell>
          <cell r="DX240">
            <v>41.0999755859375</v>
          </cell>
          <cell r="DY240">
            <v>41.0999755859375</v>
          </cell>
          <cell r="DZ240">
            <v>88.2</v>
          </cell>
          <cell r="EA240">
            <v>88.199951171875</v>
          </cell>
          <cell r="EB240">
            <v>88.199951171875</v>
          </cell>
          <cell r="EC240">
            <v>88.199951171875</v>
          </cell>
          <cell r="ED240">
            <v>88.199951171875</v>
          </cell>
          <cell r="EE240">
            <v>82.3</v>
          </cell>
          <cell r="EF240">
            <v>82.29998779296875</v>
          </cell>
          <cell r="EG240">
            <v>82.29998779296875</v>
          </cell>
          <cell r="EH240">
            <v>82.29998779296875</v>
          </cell>
          <cell r="EI240">
            <v>82.29998779296875</v>
          </cell>
          <cell r="EJ240">
            <v>82.29998779296875</v>
          </cell>
          <cell r="EL240">
            <v>200</v>
          </cell>
          <cell r="EM240">
            <v>0.13142577962379293</v>
          </cell>
          <cell r="EN240">
            <v>1.9662554516041673E-2</v>
          </cell>
          <cell r="EO240">
            <v>4.9491254158595011E-2</v>
          </cell>
          <cell r="EP240">
            <v>8.4274021901644985E-2</v>
          </cell>
          <cell r="EQ240">
            <v>0.13878999774542289</v>
          </cell>
          <cell r="ER240">
            <v>8.1616681228543819E-2</v>
          </cell>
        </row>
        <row r="241">
          <cell r="AW241">
            <v>201</v>
          </cell>
          <cell r="AX241">
            <v>75</v>
          </cell>
          <cell r="AY241">
            <v>100</v>
          </cell>
          <cell r="AZ241">
            <v>25</v>
          </cell>
          <cell r="BA241">
            <v>0</v>
          </cell>
          <cell r="BB241">
            <v>50</v>
          </cell>
          <cell r="BC241">
            <v>100</v>
          </cell>
          <cell r="BD241">
            <v>50</v>
          </cell>
          <cell r="BE241">
            <v>50</v>
          </cell>
          <cell r="BF241">
            <v>50</v>
          </cell>
          <cell r="BG241">
            <v>0</v>
          </cell>
          <cell r="BH241">
            <v>0</v>
          </cell>
          <cell r="BI241">
            <v>25</v>
          </cell>
          <cell r="BJ241">
            <v>83.3</v>
          </cell>
          <cell r="BK241">
            <v>0</v>
          </cell>
          <cell r="BL241">
            <v>100</v>
          </cell>
          <cell r="BM241">
            <v>33.300000000000004</v>
          </cell>
          <cell r="BN241">
            <v>33.29998779296875</v>
          </cell>
          <cell r="BO241">
            <v>16.600000000000001</v>
          </cell>
          <cell r="BP241">
            <v>16.599990844726562</v>
          </cell>
          <cell r="BQ241">
            <v>50</v>
          </cell>
          <cell r="BR241">
            <v>66.600000000000009</v>
          </cell>
          <cell r="BS241">
            <v>66.5999755859375</v>
          </cell>
          <cell r="BT241">
            <v>50</v>
          </cell>
          <cell r="BU241">
            <v>16.600000000000001</v>
          </cell>
          <cell r="BV241">
            <v>50</v>
          </cell>
          <cell r="BW241">
            <v>0</v>
          </cell>
          <cell r="BX241">
            <v>50</v>
          </cell>
          <cell r="BY241">
            <v>33.300000000000004</v>
          </cell>
          <cell r="BZ241">
            <v>33.29998779296875</v>
          </cell>
          <cell r="CA241">
            <v>50</v>
          </cell>
          <cell r="CB241">
            <v>50</v>
          </cell>
          <cell r="CC241">
            <v>0</v>
          </cell>
          <cell r="CD241">
            <v>0</v>
          </cell>
          <cell r="CE241">
            <v>0</v>
          </cell>
          <cell r="CF241">
            <v>100</v>
          </cell>
          <cell r="CG241">
            <v>100</v>
          </cell>
          <cell r="CH241">
            <v>100</v>
          </cell>
          <cell r="CI241">
            <v>100</v>
          </cell>
          <cell r="CJ241">
            <v>100</v>
          </cell>
          <cell r="CK241">
            <v>50</v>
          </cell>
          <cell r="CL241">
            <v>50</v>
          </cell>
          <cell r="CM241">
            <v>50</v>
          </cell>
          <cell r="CN241">
            <v>50</v>
          </cell>
          <cell r="CO241">
            <v>50</v>
          </cell>
          <cell r="CP241">
            <v>50</v>
          </cell>
          <cell r="CQ241">
            <v>201</v>
          </cell>
          <cell r="CR241">
            <v>53.800000000000004</v>
          </cell>
          <cell r="CS241">
            <v>65.3</v>
          </cell>
          <cell r="CT241">
            <v>38.4</v>
          </cell>
          <cell r="CU241">
            <v>15.299999999999999</v>
          </cell>
          <cell r="CV241">
            <v>50</v>
          </cell>
          <cell r="CW241">
            <v>100</v>
          </cell>
          <cell r="CX241">
            <v>65.3</v>
          </cell>
          <cell r="CY241">
            <v>65.29998779296875</v>
          </cell>
          <cell r="CZ241">
            <v>65.3</v>
          </cell>
          <cell r="DA241">
            <v>0</v>
          </cell>
          <cell r="DB241">
            <v>0</v>
          </cell>
          <cell r="DC241">
            <v>30.7</v>
          </cell>
          <cell r="DD241">
            <v>57.599999999999994</v>
          </cell>
          <cell r="DE241">
            <v>11.5</v>
          </cell>
          <cell r="DF241">
            <v>65.3</v>
          </cell>
          <cell r="DG241">
            <v>26.900000000000002</v>
          </cell>
          <cell r="DH241">
            <v>26.899993896484375</v>
          </cell>
          <cell r="DI241">
            <v>23</v>
          </cell>
          <cell r="DJ241">
            <v>23</v>
          </cell>
          <cell r="DK241">
            <v>34.599999999999994</v>
          </cell>
          <cell r="DL241">
            <v>42.3</v>
          </cell>
          <cell r="DM241">
            <v>42.29998779296875</v>
          </cell>
          <cell r="DN241">
            <v>65.3</v>
          </cell>
          <cell r="DO241">
            <v>46.1</v>
          </cell>
          <cell r="DP241">
            <v>65.3</v>
          </cell>
          <cell r="DQ241">
            <v>0</v>
          </cell>
          <cell r="DR241">
            <v>65.3</v>
          </cell>
          <cell r="DS241">
            <v>61.5</v>
          </cell>
          <cell r="DT241">
            <v>61.5</v>
          </cell>
          <cell r="DU241">
            <v>65.3</v>
          </cell>
          <cell r="DV241">
            <v>65.29998779296875</v>
          </cell>
          <cell r="DW241">
            <v>0</v>
          </cell>
          <cell r="DX241">
            <v>0</v>
          </cell>
          <cell r="DY241">
            <v>0</v>
          </cell>
          <cell r="DZ241">
            <v>65.3</v>
          </cell>
          <cell r="EA241">
            <v>65.29998779296875</v>
          </cell>
          <cell r="EB241">
            <v>65.29998779296875</v>
          </cell>
          <cell r="EC241">
            <v>65.29998779296875</v>
          </cell>
          <cell r="ED241">
            <v>65.29998779296875</v>
          </cell>
          <cell r="EE241">
            <v>19.2</v>
          </cell>
          <cell r="EF241">
            <v>19.199996948242187</v>
          </cell>
          <cell r="EG241">
            <v>19.199996948242187</v>
          </cell>
          <cell r="EH241">
            <v>19.199996948242187</v>
          </cell>
          <cell r="EI241">
            <v>19.199996948242187</v>
          </cell>
          <cell r="EJ241">
            <v>19.199996948242187</v>
          </cell>
          <cell r="EL241">
            <v>201</v>
          </cell>
          <cell r="EM241">
            <v>0.36468206215180887</v>
          </cell>
          <cell r="EN241">
            <v>0.61517249239184335</v>
          </cell>
          <cell r="EO241">
            <v>0.31771495832070229</v>
          </cell>
          <cell r="EP241">
            <v>0.75233139421426265</v>
          </cell>
          <cell r="EQ241">
            <v>0.33785689150387904</v>
          </cell>
          <cell r="ER241">
            <v>0.49641362648054277</v>
          </cell>
        </row>
        <row r="242">
          <cell r="AW242">
            <v>202</v>
          </cell>
          <cell r="AX242">
            <v>25</v>
          </cell>
          <cell r="AY242">
            <v>75</v>
          </cell>
          <cell r="AZ242">
            <v>0</v>
          </cell>
          <cell r="BA242">
            <v>100</v>
          </cell>
          <cell r="BB242">
            <v>50</v>
          </cell>
          <cell r="BC242">
            <v>80</v>
          </cell>
          <cell r="BD242">
            <v>100</v>
          </cell>
          <cell r="BE242">
            <v>40</v>
          </cell>
          <cell r="BF242">
            <v>60</v>
          </cell>
          <cell r="BG242">
            <v>0</v>
          </cell>
          <cell r="BH242">
            <v>20</v>
          </cell>
          <cell r="BI242">
            <v>20</v>
          </cell>
          <cell r="BJ242">
            <v>57.099999999999994</v>
          </cell>
          <cell r="BK242">
            <v>42.8</v>
          </cell>
          <cell r="BL242">
            <v>0</v>
          </cell>
          <cell r="BM242">
            <v>71.399999999999991</v>
          </cell>
          <cell r="BN242">
            <v>28.499999999999996</v>
          </cell>
          <cell r="BO242">
            <v>100</v>
          </cell>
          <cell r="BP242">
            <v>100</v>
          </cell>
          <cell r="BQ242">
            <v>100</v>
          </cell>
          <cell r="BR242">
            <v>85.7</v>
          </cell>
          <cell r="BS242">
            <v>0</v>
          </cell>
          <cell r="BT242">
            <v>50</v>
          </cell>
          <cell r="BU242">
            <v>100</v>
          </cell>
          <cell r="BV242">
            <v>0</v>
          </cell>
          <cell r="BW242">
            <v>0</v>
          </cell>
          <cell r="BX242">
            <v>0</v>
          </cell>
          <cell r="BY242">
            <v>0</v>
          </cell>
          <cell r="BZ242">
            <v>0</v>
          </cell>
          <cell r="CA242">
            <v>0</v>
          </cell>
          <cell r="CB242">
            <v>0</v>
          </cell>
          <cell r="CC242">
            <v>0</v>
          </cell>
          <cell r="CD242">
            <v>0</v>
          </cell>
          <cell r="CE242">
            <v>0</v>
          </cell>
          <cell r="CF242">
            <v>0</v>
          </cell>
          <cell r="CG242">
            <v>0</v>
          </cell>
          <cell r="CH242">
            <v>0</v>
          </cell>
          <cell r="CI242">
            <v>0</v>
          </cell>
          <cell r="CJ242">
            <v>100</v>
          </cell>
          <cell r="CK242">
            <v>50</v>
          </cell>
          <cell r="CL242">
            <v>50</v>
          </cell>
          <cell r="CM242">
            <v>50</v>
          </cell>
          <cell r="CN242">
            <v>50</v>
          </cell>
          <cell r="CO242">
            <v>50</v>
          </cell>
          <cell r="CP242">
            <v>50</v>
          </cell>
          <cell r="CQ242">
            <v>202</v>
          </cell>
          <cell r="CR242">
            <v>50</v>
          </cell>
          <cell r="CS242">
            <v>62.5</v>
          </cell>
          <cell r="CT242">
            <v>37.5</v>
          </cell>
          <cell r="CU242">
            <v>75</v>
          </cell>
          <cell r="CV242">
            <v>58.3</v>
          </cell>
          <cell r="CW242">
            <v>66.600000000000009</v>
          </cell>
          <cell r="CX242">
            <v>79.100000000000009</v>
          </cell>
          <cell r="CY242">
            <v>41.6</v>
          </cell>
          <cell r="CZ242">
            <v>54.1</v>
          </cell>
          <cell r="DA242">
            <v>12.5</v>
          </cell>
          <cell r="DB242">
            <v>33.300000000000004</v>
          </cell>
          <cell r="DC242">
            <v>33.29998779296875</v>
          </cell>
          <cell r="DD242">
            <v>70.8</v>
          </cell>
          <cell r="DE242">
            <v>29.099999999999998</v>
          </cell>
          <cell r="DF242">
            <v>0</v>
          </cell>
          <cell r="DG242">
            <v>83.3</v>
          </cell>
          <cell r="DH242">
            <v>20.8</v>
          </cell>
          <cell r="DI242">
            <v>100</v>
          </cell>
          <cell r="DJ242">
            <v>100</v>
          </cell>
          <cell r="DK242">
            <v>100</v>
          </cell>
          <cell r="DL242">
            <v>95.8</v>
          </cell>
          <cell r="DM242">
            <v>0</v>
          </cell>
          <cell r="DN242">
            <v>45.800000000000004</v>
          </cell>
          <cell r="DO242">
            <v>91.600000000000009</v>
          </cell>
          <cell r="DP242">
            <v>25</v>
          </cell>
          <cell r="DQ242">
            <v>25</v>
          </cell>
          <cell r="DR242">
            <v>25</v>
          </cell>
          <cell r="DS242">
            <v>25</v>
          </cell>
          <cell r="DT242">
            <v>25</v>
          </cell>
          <cell r="DU242">
            <v>25</v>
          </cell>
          <cell r="DV242">
            <v>25</v>
          </cell>
          <cell r="DW242">
            <v>25</v>
          </cell>
          <cell r="DX242">
            <v>25</v>
          </cell>
          <cell r="DY242">
            <v>0</v>
          </cell>
          <cell r="DZ242">
            <v>0</v>
          </cell>
          <cell r="EA242">
            <v>0</v>
          </cell>
          <cell r="EB242">
            <v>0</v>
          </cell>
          <cell r="EC242">
            <v>0</v>
          </cell>
          <cell r="ED242">
            <v>87.5</v>
          </cell>
          <cell r="EE242">
            <v>16.600000000000001</v>
          </cell>
          <cell r="EF242">
            <v>16.599990844726562</v>
          </cell>
          <cell r="EG242">
            <v>16.599990844726562</v>
          </cell>
          <cell r="EH242">
            <v>16.599990844726562</v>
          </cell>
          <cell r="EI242">
            <v>16.599990844726562</v>
          </cell>
          <cell r="EJ242">
            <v>16.599990844726562</v>
          </cell>
          <cell r="EL242">
            <v>202</v>
          </cell>
          <cell r="EM242">
            <v>4.9243059332271924E-2</v>
          </cell>
          <cell r="EN242">
            <v>4.0842725843984129E-2</v>
          </cell>
          <cell r="EO242">
            <v>0.11138663488659978</v>
          </cell>
          <cell r="EP242">
            <v>5.314130518869823E-2</v>
          </cell>
          <cell r="EQ242">
            <v>3.6360700597498817E-2</v>
          </cell>
          <cell r="ER242">
            <v>6.6034829927066163E-2</v>
          </cell>
        </row>
        <row r="243">
          <cell r="AW243">
            <v>203</v>
          </cell>
          <cell r="AX243">
            <v>203</v>
          </cell>
          <cell r="AY243">
            <v>203</v>
          </cell>
          <cell r="AZ243">
            <v>203</v>
          </cell>
          <cell r="BA243">
            <v>203</v>
          </cell>
          <cell r="BB243">
            <v>203</v>
          </cell>
          <cell r="BC243">
            <v>203</v>
          </cell>
          <cell r="BD243">
            <v>203</v>
          </cell>
          <cell r="BE243">
            <v>203</v>
          </cell>
          <cell r="BF243">
            <v>203</v>
          </cell>
          <cell r="BG243">
            <v>203</v>
          </cell>
          <cell r="BH243">
            <v>203</v>
          </cell>
          <cell r="BI243">
            <v>203</v>
          </cell>
          <cell r="BJ243">
            <v>203</v>
          </cell>
          <cell r="BK243">
            <v>203</v>
          </cell>
          <cell r="BL243">
            <v>203</v>
          </cell>
          <cell r="BM243">
            <v>203</v>
          </cell>
          <cell r="BN243">
            <v>203</v>
          </cell>
          <cell r="BO243">
            <v>203</v>
          </cell>
          <cell r="BP243">
            <v>203</v>
          </cell>
          <cell r="BQ243">
            <v>203</v>
          </cell>
          <cell r="BR243">
            <v>203</v>
          </cell>
          <cell r="BS243">
            <v>203</v>
          </cell>
          <cell r="BT243">
            <v>203</v>
          </cell>
          <cell r="BU243">
            <v>203</v>
          </cell>
          <cell r="BV243">
            <v>203</v>
          </cell>
          <cell r="BW243">
            <v>203</v>
          </cell>
          <cell r="BX243">
            <v>203</v>
          </cell>
          <cell r="BY243">
            <v>203</v>
          </cell>
          <cell r="BZ243">
            <v>203</v>
          </cell>
          <cell r="CA243">
            <v>203</v>
          </cell>
          <cell r="CB243">
            <v>203</v>
          </cell>
          <cell r="CC243">
            <v>203</v>
          </cell>
          <cell r="CD243">
            <v>203</v>
          </cell>
          <cell r="CE243">
            <v>203</v>
          </cell>
          <cell r="CF243">
            <v>203</v>
          </cell>
          <cell r="CG243">
            <v>203</v>
          </cell>
          <cell r="CH243">
            <v>203</v>
          </cell>
          <cell r="CI243">
            <v>203</v>
          </cell>
          <cell r="CJ243">
            <v>203</v>
          </cell>
          <cell r="CK243">
            <v>203</v>
          </cell>
          <cell r="CL243">
            <v>203</v>
          </cell>
          <cell r="CM243">
            <v>203</v>
          </cell>
          <cell r="CN243">
            <v>203</v>
          </cell>
          <cell r="CO243">
            <v>203</v>
          </cell>
          <cell r="CP243">
            <v>203</v>
          </cell>
          <cell r="CQ243">
            <v>203</v>
          </cell>
          <cell r="CR243">
            <v>203</v>
          </cell>
          <cell r="CS243">
            <v>203</v>
          </cell>
          <cell r="CT243">
            <v>203</v>
          </cell>
          <cell r="CU243">
            <v>203</v>
          </cell>
          <cell r="CV243">
            <v>203</v>
          </cell>
          <cell r="CW243">
            <v>203</v>
          </cell>
          <cell r="CX243">
            <v>203</v>
          </cell>
          <cell r="CY243">
            <v>203</v>
          </cell>
          <cell r="CZ243">
            <v>203</v>
          </cell>
          <cell r="DA243">
            <v>203</v>
          </cell>
          <cell r="DB243">
            <v>203</v>
          </cell>
          <cell r="DC243">
            <v>203</v>
          </cell>
          <cell r="DD243">
            <v>203</v>
          </cell>
          <cell r="DE243">
            <v>203</v>
          </cell>
          <cell r="DF243">
            <v>203</v>
          </cell>
          <cell r="DG243">
            <v>203</v>
          </cell>
          <cell r="DH243">
            <v>203</v>
          </cell>
          <cell r="DI243">
            <v>203</v>
          </cell>
          <cell r="DJ243">
            <v>203</v>
          </cell>
          <cell r="DK243">
            <v>203</v>
          </cell>
          <cell r="DL243">
            <v>203</v>
          </cell>
          <cell r="DM243">
            <v>203</v>
          </cell>
          <cell r="DN243">
            <v>203</v>
          </cell>
          <cell r="DO243">
            <v>203</v>
          </cell>
          <cell r="DP243">
            <v>203</v>
          </cell>
          <cell r="DQ243">
            <v>203</v>
          </cell>
          <cell r="DR243">
            <v>203</v>
          </cell>
          <cell r="DS243">
            <v>203</v>
          </cell>
          <cell r="DT243">
            <v>203</v>
          </cell>
          <cell r="DU243">
            <v>203</v>
          </cell>
          <cell r="DV243">
            <v>203</v>
          </cell>
          <cell r="DW243">
            <v>203</v>
          </cell>
          <cell r="DX243">
            <v>203</v>
          </cell>
          <cell r="DY243">
            <v>203</v>
          </cell>
          <cell r="DZ243">
            <v>203</v>
          </cell>
          <cell r="EA243">
            <v>203</v>
          </cell>
          <cell r="EB243">
            <v>203</v>
          </cell>
          <cell r="EC243">
            <v>203</v>
          </cell>
          <cell r="ED243">
            <v>203</v>
          </cell>
          <cell r="EE243">
            <v>203</v>
          </cell>
          <cell r="EF243">
            <v>203</v>
          </cell>
          <cell r="EG243">
            <v>203</v>
          </cell>
          <cell r="EH243">
            <v>203</v>
          </cell>
          <cell r="EI243">
            <v>203</v>
          </cell>
          <cell r="EJ243">
            <v>203</v>
          </cell>
          <cell r="EL243">
            <v>203</v>
          </cell>
          <cell r="EM243">
            <v>203</v>
          </cell>
          <cell r="EN243">
            <v>203</v>
          </cell>
          <cell r="EO243">
            <v>203</v>
          </cell>
          <cell r="EP243">
            <v>203</v>
          </cell>
          <cell r="EQ243">
            <v>203</v>
          </cell>
          <cell r="ER243">
            <v>203</v>
          </cell>
        </row>
        <row r="244">
          <cell r="AW244">
            <v>204</v>
          </cell>
          <cell r="AX244">
            <v>204</v>
          </cell>
          <cell r="AY244">
            <v>204</v>
          </cell>
          <cell r="AZ244">
            <v>204</v>
          </cell>
          <cell r="BA244">
            <v>204</v>
          </cell>
          <cell r="BB244">
            <v>204</v>
          </cell>
          <cell r="BC244">
            <v>204</v>
          </cell>
          <cell r="BD244">
            <v>204</v>
          </cell>
          <cell r="BE244">
            <v>204</v>
          </cell>
          <cell r="BF244">
            <v>204</v>
          </cell>
          <cell r="BG244">
            <v>204</v>
          </cell>
          <cell r="BH244">
            <v>204</v>
          </cell>
          <cell r="BI244">
            <v>204</v>
          </cell>
          <cell r="BJ244">
            <v>204</v>
          </cell>
          <cell r="BK244">
            <v>204</v>
          </cell>
          <cell r="BL244">
            <v>204</v>
          </cell>
          <cell r="BM244">
            <v>204</v>
          </cell>
          <cell r="BN244">
            <v>204</v>
          </cell>
          <cell r="BO244">
            <v>204</v>
          </cell>
          <cell r="BP244">
            <v>204</v>
          </cell>
          <cell r="BQ244">
            <v>204</v>
          </cell>
          <cell r="BR244">
            <v>204</v>
          </cell>
          <cell r="BS244">
            <v>204</v>
          </cell>
          <cell r="BT244">
            <v>204</v>
          </cell>
          <cell r="BU244">
            <v>204</v>
          </cell>
          <cell r="BV244">
            <v>204</v>
          </cell>
          <cell r="BW244">
            <v>204</v>
          </cell>
          <cell r="BX244">
            <v>204</v>
          </cell>
          <cell r="BY244">
            <v>204</v>
          </cell>
          <cell r="BZ244">
            <v>204</v>
          </cell>
          <cell r="CA244">
            <v>204</v>
          </cell>
          <cell r="CB244">
            <v>204</v>
          </cell>
          <cell r="CC244">
            <v>204</v>
          </cell>
          <cell r="CD244">
            <v>204</v>
          </cell>
          <cell r="CE244">
            <v>204</v>
          </cell>
          <cell r="CF244">
            <v>204</v>
          </cell>
          <cell r="CG244">
            <v>204</v>
          </cell>
          <cell r="CH244">
            <v>204</v>
          </cell>
          <cell r="CI244">
            <v>204</v>
          </cell>
          <cell r="CJ244">
            <v>204</v>
          </cell>
          <cell r="CK244">
            <v>204</v>
          </cell>
          <cell r="CL244">
            <v>204</v>
          </cell>
          <cell r="CM244">
            <v>204</v>
          </cell>
          <cell r="CN244">
            <v>204</v>
          </cell>
          <cell r="CO244">
            <v>204</v>
          </cell>
          <cell r="CP244">
            <v>204</v>
          </cell>
          <cell r="CQ244">
            <v>204</v>
          </cell>
          <cell r="CR244">
            <v>204</v>
          </cell>
          <cell r="CS244">
            <v>204</v>
          </cell>
          <cell r="CT244">
            <v>204</v>
          </cell>
          <cell r="CU244">
            <v>204</v>
          </cell>
          <cell r="CV244">
            <v>204</v>
          </cell>
          <cell r="CW244">
            <v>204</v>
          </cell>
          <cell r="CX244">
            <v>204</v>
          </cell>
          <cell r="CY244">
            <v>204</v>
          </cell>
          <cell r="CZ244">
            <v>204</v>
          </cell>
          <cell r="DA244">
            <v>204</v>
          </cell>
          <cell r="DB244">
            <v>204</v>
          </cell>
          <cell r="DC244">
            <v>204</v>
          </cell>
          <cell r="DD244">
            <v>204</v>
          </cell>
          <cell r="DE244">
            <v>204</v>
          </cell>
          <cell r="DF244">
            <v>204</v>
          </cell>
          <cell r="DG244">
            <v>204</v>
          </cell>
          <cell r="DH244">
            <v>204</v>
          </cell>
          <cell r="DI244">
            <v>204</v>
          </cell>
          <cell r="DJ244">
            <v>204</v>
          </cell>
          <cell r="DK244">
            <v>204</v>
          </cell>
          <cell r="DL244">
            <v>204</v>
          </cell>
          <cell r="DM244">
            <v>204</v>
          </cell>
          <cell r="DN244">
            <v>204</v>
          </cell>
          <cell r="DO244">
            <v>204</v>
          </cell>
          <cell r="DP244">
            <v>204</v>
          </cell>
          <cell r="DQ244">
            <v>204</v>
          </cell>
          <cell r="DR244">
            <v>204</v>
          </cell>
          <cell r="DS244">
            <v>204</v>
          </cell>
          <cell r="DT244">
            <v>204</v>
          </cell>
          <cell r="DU244">
            <v>204</v>
          </cell>
          <cell r="DV244">
            <v>204</v>
          </cell>
          <cell r="DW244">
            <v>204</v>
          </cell>
          <cell r="DX244">
            <v>204</v>
          </cell>
          <cell r="DY244">
            <v>204</v>
          </cell>
          <cell r="DZ244">
            <v>204</v>
          </cell>
          <cell r="EA244">
            <v>204</v>
          </cell>
          <cell r="EB244">
            <v>204</v>
          </cell>
          <cell r="EC244">
            <v>204</v>
          </cell>
          <cell r="ED244">
            <v>204</v>
          </cell>
          <cell r="EE244">
            <v>204</v>
          </cell>
          <cell r="EF244">
            <v>204</v>
          </cell>
          <cell r="EG244">
            <v>204</v>
          </cell>
          <cell r="EH244">
            <v>204</v>
          </cell>
          <cell r="EI244">
            <v>204</v>
          </cell>
          <cell r="EJ244">
            <v>204</v>
          </cell>
          <cell r="EL244">
            <v>204</v>
          </cell>
          <cell r="EM244">
            <v>204</v>
          </cell>
          <cell r="EN244">
            <v>204</v>
          </cell>
          <cell r="EO244">
            <v>204</v>
          </cell>
          <cell r="EP244">
            <v>204</v>
          </cell>
          <cell r="EQ244">
            <v>204</v>
          </cell>
          <cell r="ER244">
            <v>204</v>
          </cell>
        </row>
        <row r="245">
          <cell r="AX245">
            <v>204</v>
          </cell>
          <cell r="AY245">
            <v>204</v>
          </cell>
          <cell r="AZ245">
            <v>204</v>
          </cell>
          <cell r="BA245">
            <v>204</v>
          </cell>
          <cell r="BB245">
            <v>204</v>
          </cell>
          <cell r="BC245">
            <v>204</v>
          </cell>
          <cell r="BD245">
            <v>204</v>
          </cell>
          <cell r="BE245">
            <v>204</v>
          </cell>
          <cell r="BF245">
            <v>204</v>
          </cell>
          <cell r="BG245">
            <v>204</v>
          </cell>
          <cell r="BH245">
            <v>204</v>
          </cell>
          <cell r="BI245">
            <v>204</v>
          </cell>
          <cell r="BJ245">
            <v>204</v>
          </cell>
          <cell r="BK245">
            <v>204</v>
          </cell>
          <cell r="BL245">
            <v>204</v>
          </cell>
          <cell r="BM245">
            <v>204</v>
          </cell>
          <cell r="BN245">
            <v>204</v>
          </cell>
          <cell r="BO245">
            <v>204</v>
          </cell>
          <cell r="BP245">
            <v>204</v>
          </cell>
          <cell r="BQ245">
            <v>204</v>
          </cell>
          <cell r="BR245">
            <v>204</v>
          </cell>
          <cell r="BS245">
            <v>204</v>
          </cell>
          <cell r="BT245">
            <v>204</v>
          </cell>
          <cell r="BU245">
            <v>204</v>
          </cell>
          <cell r="BV245">
            <v>204</v>
          </cell>
          <cell r="BW245">
            <v>204</v>
          </cell>
          <cell r="BX245">
            <v>204</v>
          </cell>
          <cell r="BY245">
            <v>204</v>
          </cell>
          <cell r="BZ245">
            <v>204</v>
          </cell>
          <cell r="CA245">
            <v>204</v>
          </cell>
          <cell r="CB245">
            <v>204</v>
          </cell>
          <cell r="CC245">
            <v>204</v>
          </cell>
          <cell r="CD245">
            <v>204</v>
          </cell>
          <cell r="CE245">
            <v>204</v>
          </cell>
          <cell r="CF245">
            <v>204</v>
          </cell>
          <cell r="CG245">
            <v>204</v>
          </cell>
          <cell r="CH245">
            <v>204</v>
          </cell>
          <cell r="CI245">
            <v>204</v>
          </cell>
          <cell r="CJ245">
            <v>204</v>
          </cell>
          <cell r="CK245">
            <v>204</v>
          </cell>
          <cell r="CL245">
            <v>204</v>
          </cell>
          <cell r="CM245">
            <v>204</v>
          </cell>
          <cell r="CN245">
            <v>204</v>
          </cell>
          <cell r="CO245">
            <v>204</v>
          </cell>
          <cell r="CP245">
            <v>204</v>
          </cell>
          <cell r="CR245">
            <v>204</v>
          </cell>
          <cell r="CS245">
            <v>204</v>
          </cell>
          <cell r="CT245">
            <v>204</v>
          </cell>
          <cell r="CU245">
            <v>204</v>
          </cell>
          <cell r="CV245">
            <v>204</v>
          </cell>
          <cell r="CW245">
            <v>204</v>
          </cell>
          <cell r="CX245">
            <v>204</v>
          </cell>
          <cell r="CY245">
            <v>204</v>
          </cell>
          <cell r="CZ245">
            <v>204</v>
          </cell>
          <cell r="DA245">
            <v>204</v>
          </cell>
          <cell r="DB245">
            <v>204</v>
          </cell>
          <cell r="DC245">
            <v>204</v>
          </cell>
          <cell r="DD245">
            <v>204</v>
          </cell>
          <cell r="DE245">
            <v>204</v>
          </cell>
          <cell r="DF245">
            <v>204</v>
          </cell>
          <cell r="DG245">
            <v>204</v>
          </cell>
          <cell r="DH245">
            <v>204</v>
          </cell>
          <cell r="DI245">
            <v>204</v>
          </cell>
          <cell r="DJ245">
            <v>204</v>
          </cell>
          <cell r="DK245">
            <v>204</v>
          </cell>
          <cell r="DL245">
            <v>204</v>
          </cell>
          <cell r="DM245">
            <v>204</v>
          </cell>
          <cell r="DN245">
            <v>204</v>
          </cell>
          <cell r="DO245">
            <v>204</v>
          </cell>
          <cell r="DP245">
            <v>204</v>
          </cell>
          <cell r="DQ245">
            <v>204</v>
          </cell>
          <cell r="DR245">
            <v>204</v>
          </cell>
          <cell r="DS245">
            <v>204</v>
          </cell>
          <cell r="DT245">
            <v>204</v>
          </cell>
          <cell r="DU245">
            <v>204</v>
          </cell>
          <cell r="DV245">
            <v>204</v>
          </cell>
          <cell r="DW245">
            <v>204</v>
          </cell>
          <cell r="DX245">
            <v>204</v>
          </cell>
          <cell r="DY245">
            <v>204</v>
          </cell>
          <cell r="DZ245">
            <v>204</v>
          </cell>
          <cell r="EA245">
            <v>204</v>
          </cell>
          <cell r="EB245">
            <v>204</v>
          </cell>
          <cell r="EC245">
            <v>204</v>
          </cell>
          <cell r="ED245">
            <v>204</v>
          </cell>
          <cell r="EE245">
            <v>204</v>
          </cell>
          <cell r="EF245">
            <v>204</v>
          </cell>
          <cell r="EG245">
            <v>204</v>
          </cell>
          <cell r="EH245">
            <v>204</v>
          </cell>
          <cell r="EI245">
            <v>204</v>
          </cell>
          <cell r="EJ245">
            <v>204</v>
          </cell>
        </row>
        <row r="246">
          <cell r="AX246">
            <v>204</v>
          </cell>
          <cell r="AY246">
            <v>204</v>
          </cell>
          <cell r="AZ246">
            <v>204</v>
          </cell>
          <cell r="BA246">
            <v>204</v>
          </cell>
          <cell r="BB246">
            <v>204</v>
          </cell>
          <cell r="BC246">
            <v>204</v>
          </cell>
          <cell r="BD246">
            <v>204</v>
          </cell>
          <cell r="BE246">
            <v>204</v>
          </cell>
          <cell r="BF246">
            <v>204</v>
          </cell>
          <cell r="BG246">
            <v>204</v>
          </cell>
          <cell r="BH246">
            <v>204</v>
          </cell>
          <cell r="BI246">
            <v>204</v>
          </cell>
          <cell r="BJ246">
            <v>204</v>
          </cell>
          <cell r="BK246">
            <v>204</v>
          </cell>
          <cell r="BL246">
            <v>204</v>
          </cell>
          <cell r="BM246">
            <v>204</v>
          </cell>
          <cell r="BN246">
            <v>204</v>
          </cell>
          <cell r="BO246">
            <v>204</v>
          </cell>
          <cell r="BP246">
            <v>204</v>
          </cell>
          <cell r="BQ246">
            <v>204</v>
          </cell>
          <cell r="BR246">
            <v>204</v>
          </cell>
          <cell r="BS246">
            <v>204</v>
          </cell>
          <cell r="BT246">
            <v>204</v>
          </cell>
          <cell r="BU246">
            <v>204</v>
          </cell>
          <cell r="BV246">
            <v>204</v>
          </cell>
          <cell r="BW246">
            <v>204</v>
          </cell>
          <cell r="BX246">
            <v>204</v>
          </cell>
          <cell r="BY246">
            <v>204</v>
          </cell>
          <cell r="BZ246">
            <v>204</v>
          </cell>
          <cell r="CA246">
            <v>204</v>
          </cell>
          <cell r="CB246">
            <v>204</v>
          </cell>
          <cell r="CC246">
            <v>204</v>
          </cell>
          <cell r="CD246">
            <v>204</v>
          </cell>
          <cell r="CE246">
            <v>204</v>
          </cell>
          <cell r="CF246">
            <v>204</v>
          </cell>
          <cell r="CG246">
            <v>204</v>
          </cell>
          <cell r="CH246">
            <v>204</v>
          </cell>
          <cell r="CI246">
            <v>204</v>
          </cell>
          <cell r="CJ246">
            <v>204</v>
          </cell>
          <cell r="CK246">
            <v>204</v>
          </cell>
          <cell r="CL246">
            <v>204</v>
          </cell>
          <cell r="CM246">
            <v>204</v>
          </cell>
          <cell r="CN246">
            <v>204</v>
          </cell>
          <cell r="CO246">
            <v>204</v>
          </cell>
          <cell r="CP246">
            <v>204</v>
          </cell>
          <cell r="CR246">
            <v>204</v>
          </cell>
          <cell r="CS246">
            <v>204</v>
          </cell>
          <cell r="CT246">
            <v>204</v>
          </cell>
          <cell r="CU246">
            <v>204</v>
          </cell>
          <cell r="CV246">
            <v>204</v>
          </cell>
          <cell r="CW246">
            <v>204</v>
          </cell>
          <cell r="CX246">
            <v>204</v>
          </cell>
          <cell r="CY246">
            <v>204</v>
          </cell>
          <cell r="CZ246">
            <v>204</v>
          </cell>
          <cell r="DA246">
            <v>204</v>
          </cell>
          <cell r="DB246">
            <v>204</v>
          </cell>
          <cell r="DC246">
            <v>204</v>
          </cell>
          <cell r="DD246">
            <v>204</v>
          </cell>
          <cell r="DE246">
            <v>204</v>
          </cell>
          <cell r="DF246">
            <v>204</v>
          </cell>
          <cell r="DG246">
            <v>204</v>
          </cell>
          <cell r="DH246">
            <v>204</v>
          </cell>
          <cell r="DI246">
            <v>204</v>
          </cell>
          <cell r="DJ246">
            <v>204</v>
          </cell>
          <cell r="DK246">
            <v>204</v>
          </cell>
          <cell r="DL246">
            <v>204</v>
          </cell>
          <cell r="DM246">
            <v>204</v>
          </cell>
          <cell r="DN246">
            <v>204</v>
          </cell>
          <cell r="DO246">
            <v>204</v>
          </cell>
          <cell r="DP246">
            <v>204</v>
          </cell>
          <cell r="DQ246">
            <v>204</v>
          </cell>
          <cell r="DR246">
            <v>204</v>
          </cell>
          <cell r="DS246">
            <v>204</v>
          </cell>
          <cell r="DT246">
            <v>204</v>
          </cell>
          <cell r="DU246">
            <v>204</v>
          </cell>
          <cell r="DV246">
            <v>204</v>
          </cell>
          <cell r="DW246">
            <v>204</v>
          </cell>
          <cell r="DX246">
            <v>204</v>
          </cell>
          <cell r="DY246">
            <v>204</v>
          </cell>
          <cell r="DZ246">
            <v>204</v>
          </cell>
          <cell r="EA246">
            <v>204</v>
          </cell>
          <cell r="EB246">
            <v>204</v>
          </cell>
          <cell r="EC246">
            <v>204</v>
          </cell>
          <cell r="ED246">
            <v>204</v>
          </cell>
          <cell r="EE246">
            <v>204</v>
          </cell>
          <cell r="EF246">
            <v>204</v>
          </cell>
          <cell r="EG246">
            <v>204</v>
          </cell>
          <cell r="EH246">
            <v>204</v>
          </cell>
          <cell r="EI246">
            <v>204</v>
          </cell>
          <cell r="EJ246">
            <v>204</v>
          </cell>
        </row>
        <row r="247">
          <cell r="AW247">
            <v>205</v>
          </cell>
          <cell r="AX247">
            <v>75</v>
          </cell>
          <cell r="AY247">
            <v>50</v>
          </cell>
          <cell r="AZ247">
            <v>0</v>
          </cell>
          <cell r="BA247">
            <v>25</v>
          </cell>
          <cell r="BB247">
            <v>100</v>
          </cell>
          <cell r="BC247">
            <v>83.3</v>
          </cell>
          <cell r="BD247">
            <v>50</v>
          </cell>
          <cell r="BE247">
            <v>0</v>
          </cell>
          <cell r="BF247">
            <v>33.300000000000004</v>
          </cell>
          <cell r="BG247">
            <v>16.600000000000001</v>
          </cell>
          <cell r="BH247">
            <v>66.600000000000009</v>
          </cell>
          <cell r="BI247">
            <v>100</v>
          </cell>
          <cell r="BJ247">
            <v>55.500000000000007</v>
          </cell>
          <cell r="BK247">
            <v>11.1</v>
          </cell>
          <cell r="BL247">
            <v>33.300000000000004</v>
          </cell>
          <cell r="BM247">
            <v>22.2</v>
          </cell>
          <cell r="BN247">
            <v>88.8</v>
          </cell>
          <cell r="BO247">
            <v>44.4</v>
          </cell>
          <cell r="BP247">
            <v>66.600000000000009</v>
          </cell>
          <cell r="BQ247">
            <v>100</v>
          </cell>
          <cell r="BR247">
            <v>77.7</v>
          </cell>
          <cell r="BS247">
            <v>0</v>
          </cell>
          <cell r="BT247">
            <v>25</v>
          </cell>
          <cell r="BU247">
            <v>87.5</v>
          </cell>
          <cell r="BV247">
            <v>100</v>
          </cell>
          <cell r="BW247">
            <v>75</v>
          </cell>
          <cell r="BX247">
            <v>50</v>
          </cell>
          <cell r="BY247">
            <v>62.5</v>
          </cell>
          <cell r="BZ247">
            <v>12.5</v>
          </cell>
          <cell r="CA247">
            <v>37.5</v>
          </cell>
          <cell r="CB247">
            <v>0</v>
          </cell>
          <cell r="CC247">
            <v>66.600000000000009</v>
          </cell>
          <cell r="CD247">
            <v>0</v>
          </cell>
          <cell r="CE247">
            <v>88.8</v>
          </cell>
          <cell r="CF247">
            <v>77.7</v>
          </cell>
          <cell r="CG247">
            <v>0</v>
          </cell>
          <cell r="CH247">
            <v>33.300000000000004</v>
          </cell>
          <cell r="CI247">
            <v>33.29998779296875</v>
          </cell>
          <cell r="CJ247">
            <v>55.500000000000007</v>
          </cell>
          <cell r="CK247">
            <v>100</v>
          </cell>
          <cell r="CL247">
            <v>44.4</v>
          </cell>
          <cell r="CM247">
            <v>0</v>
          </cell>
          <cell r="CN247">
            <v>0</v>
          </cell>
          <cell r="CO247">
            <v>0</v>
          </cell>
          <cell r="CP247">
            <v>0</v>
          </cell>
          <cell r="CQ247">
            <v>205</v>
          </cell>
          <cell r="CR247">
            <v>72.5</v>
          </cell>
          <cell r="CS247">
            <v>65</v>
          </cell>
          <cell r="CT247">
            <v>60</v>
          </cell>
          <cell r="CU247">
            <v>62.5</v>
          </cell>
          <cell r="CV247">
            <v>75</v>
          </cell>
          <cell r="CW247">
            <v>50</v>
          </cell>
          <cell r="CX247">
            <v>42.5</v>
          </cell>
          <cell r="CY247">
            <v>20</v>
          </cell>
          <cell r="CZ247">
            <v>30</v>
          </cell>
          <cell r="DA247">
            <v>25</v>
          </cell>
          <cell r="DB247">
            <v>45</v>
          </cell>
          <cell r="DC247">
            <v>77.5</v>
          </cell>
          <cell r="DD247">
            <v>70</v>
          </cell>
          <cell r="DE247">
            <v>27.500000000000004</v>
          </cell>
          <cell r="DF247">
            <v>52.5</v>
          </cell>
          <cell r="DG247">
            <v>40</v>
          </cell>
          <cell r="DH247">
            <v>85</v>
          </cell>
          <cell r="DI247">
            <v>55.000000000000007</v>
          </cell>
          <cell r="DJ247">
            <v>80</v>
          </cell>
          <cell r="DK247">
            <v>92.5</v>
          </cell>
          <cell r="DL247">
            <v>82.5</v>
          </cell>
          <cell r="DM247">
            <v>15</v>
          </cell>
          <cell r="DN247">
            <v>57.499999999999993</v>
          </cell>
          <cell r="DO247">
            <v>97.5</v>
          </cell>
          <cell r="DP247">
            <v>100</v>
          </cell>
          <cell r="DQ247">
            <v>95</v>
          </cell>
          <cell r="DR247">
            <v>87.5</v>
          </cell>
          <cell r="DS247">
            <v>90</v>
          </cell>
          <cell r="DT247">
            <v>47.5</v>
          </cell>
          <cell r="DU247">
            <v>67.5</v>
          </cell>
          <cell r="DV247">
            <v>0</v>
          </cell>
          <cell r="DW247">
            <v>22.5</v>
          </cell>
          <cell r="DX247">
            <v>0</v>
          </cell>
          <cell r="DY247">
            <v>35</v>
          </cell>
          <cell r="DZ247">
            <v>32.5</v>
          </cell>
          <cell r="EA247">
            <v>0</v>
          </cell>
          <cell r="EB247">
            <v>10</v>
          </cell>
          <cell r="EC247">
            <v>10</v>
          </cell>
          <cell r="ED247">
            <v>17.5</v>
          </cell>
          <cell r="EE247">
            <v>37.5</v>
          </cell>
          <cell r="EF247">
            <v>12.5</v>
          </cell>
          <cell r="EG247">
            <v>0</v>
          </cell>
          <cell r="EH247">
            <v>0</v>
          </cell>
          <cell r="EI247">
            <v>0</v>
          </cell>
          <cell r="EJ247">
            <v>0</v>
          </cell>
          <cell r="EL247">
            <v>205</v>
          </cell>
          <cell r="EM247">
            <v>6.8992095254688274E-2</v>
          </cell>
          <cell r="EN247">
            <v>3.1384359958553258E-2</v>
          </cell>
          <cell r="EO247">
            <v>7.133400087695016E-2</v>
          </cell>
          <cell r="EP247">
            <v>0.11448291211514657</v>
          </cell>
          <cell r="EQ247">
            <v>6.9135124877733253E-3</v>
          </cell>
          <cell r="ER247">
            <v>5.7987130211387024E-2</v>
          </cell>
        </row>
        <row r="248">
          <cell r="AW248">
            <v>206</v>
          </cell>
          <cell r="AX248">
            <v>25</v>
          </cell>
          <cell r="AY248">
            <v>50</v>
          </cell>
          <cell r="AZ248">
            <v>75</v>
          </cell>
          <cell r="BA248">
            <v>0</v>
          </cell>
          <cell r="BB248">
            <v>100</v>
          </cell>
          <cell r="BC248">
            <v>83.3</v>
          </cell>
          <cell r="BD248">
            <v>66.600000000000009</v>
          </cell>
          <cell r="BE248">
            <v>16.600000000000001</v>
          </cell>
          <cell r="BF248">
            <v>50</v>
          </cell>
          <cell r="BG248">
            <v>33.300000000000004</v>
          </cell>
          <cell r="BH248">
            <v>100</v>
          </cell>
          <cell r="BI248">
            <v>0</v>
          </cell>
          <cell r="BJ248">
            <v>50</v>
          </cell>
          <cell r="BK248">
            <v>12.5</v>
          </cell>
          <cell r="BL248">
            <v>25</v>
          </cell>
          <cell r="BM248">
            <v>37.5</v>
          </cell>
          <cell r="BN248">
            <v>100</v>
          </cell>
          <cell r="BO248">
            <v>62.5</v>
          </cell>
          <cell r="BP248">
            <v>87.5</v>
          </cell>
          <cell r="BQ248">
            <v>87.5</v>
          </cell>
          <cell r="BR248">
            <v>75</v>
          </cell>
          <cell r="BS248">
            <v>0</v>
          </cell>
          <cell r="BT248">
            <v>60</v>
          </cell>
          <cell r="BU248">
            <v>40</v>
          </cell>
          <cell r="BV248">
            <v>100</v>
          </cell>
          <cell r="BW248">
            <v>0</v>
          </cell>
          <cell r="BX248">
            <v>0</v>
          </cell>
          <cell r="BY248">
            <v>80</v>
          </cell>
          <cell r="BZ248">
            <v>80</v>
          </cell>
          <cell r="CA248">
            <v>0</v>
          </cell>
          <cell r="CB248">
            <v>0</v>
          </cell>
          <cell r="CC248">
            <v>62.5</v>
          </cell>
          <cell r="CD248">
            <v>0</v>
          </cell>
          <cell r="CE248">
            <v>100</v>
          </cell>
          <cell r="CF248">
            <v>87.5</v>
          </cell>
          <cell r="CG248">
            <v>87.5</v>
          </cell>
          <cell r="CH248">
            <v>25</v>
          </cell>
          <cell r="CI248">
            <v>25</v>
          </cell>
          <cell r="CJ248">
            <v>50</v>
          </cell>
          <cell r="CK248">
            <v>75</v>
          </cell>
          <cell r="CL248">
            <v>37.5</v>
          </cell>
          <cell r="CM248">
            <v>0</v>
          </cell>
          <cell r="CN248">
            <v>0</v>
          </cell>
          <cell r="CO248">
            <v>0</v>
          </cell>
          <cell r="CP248">
            <v>0</v>
          </cell>
          <cell r="CQ248">
            <v>206</v>
          </cell>
          <cell r="CR248">
            <v>65.7</v>
          </cell>
          <cell r="CS248">
            <v>74.2</v>
          </cell>
          <cell r="CT248">
            <v>88.5</v>
          </cell>
          <cell r="CU248">
            <v>45.7</v>
          </cell>
          <cell r="CV248">
            <v>94.199999999999989</v>
          </cell>
          <cell r="CW248">
            <v>68.5</v>
          </cell>
          <cell r="CX248">
            <v>62.8</v>
          </cell>
          <cell r="CY248">
            <v>28.499999999999996</v>
          </cell>
          <cell r="CZ248">
            <v>40</v>
          </cell>
          <cell r="DA248">
            <v>31.4</v>
          </cell>
          <cell r="DB248">
            <v>71.399999999999991</v>
          </cell>
          <cell r="DC248">
            <v>0</v>
          </cell>
          <cell r="DD248">
            <v>82.8</v>
          </cell>
          <cell r="DE248">
            <v>42.8</v>
          </cell>
          <cell r="DF248">
            <v>48.5</v>
          </cell>
          <cell r="DG248">
            <v>60</v>
          </cell>
          <cell r="DH248">
            <v>100</v>
          </cell>
          <cell r="DI248">
            <v>85.7</v>
          </cell>
          <cell r="DJ248">
            <v>97.1</v>
          </cell>
          <cell r="DK248">
            <v>97.0999755859375</v>
          </cell>
          <cell r="DL248">
            <v>91.4</v>
          </cell>
          <cell r="DM248">
            <v>25.7</v>
          </cell>
          <cell r="DN248">
            <v>51.4</v>
          </cell>
          <cell r="DO248">
            <v>17.100000000000001</v>
          </cell>
          <cell r="DP248">
            <v>80</v>
          </cell>
          <cell r="DQ248">
            <v>0</v>
          </cell>
          <cell r="DR248">
            <v>0</v>
          </cell>
          <cell r="DS248">
            <v>77.100000000000009</v>
          </cell>
          <cell r="DT248">
            <v>77.0999755859375</v>
          </cell>
          <cell r="DU248">
            <v>0</v>
          </cell>
          <cell r="DV248">
            <v>0</v>
          </cell>
          <cell r="DW248">
            <v>34.200000000000003</v>
          </cell>
          <cell r="DX248">
            <v>0</v>
          </cell>
          <cell r="DY248">
            <v>57.099999999999994</v>
          </cell>
          <cell r="DZ248">
            <v>54.2</v>
          </cell>
          <cell r="EA248">
            <v>54.199981689453125</v>
          </cell>
          <cell r="EB248">
            <v>14.2</v>
          </cell>
          <cell r="EC248">
            <v>14.199996948242187</v>
          </cell>
          <cell r="ED248">
            <v>22.8</v>
          </cell>
          <cell r="EE248">
            <v>37.1</v>
          </cell>
          <cell r="EF248">
            <v>20</v>
          </cell>
          <cell r="EG248">
            <v>0</v>
          </cell>
          <cell r="EH248">
            <v>0</v>
          </cell>
          <cell r="EI248">
            <v>0</v>
          </cell>
          <cell r="EJ248">
            <v>0</v>
          </cell>
          <cell r="EL248">
            <v>206</v>
          </cell>
          <cell r="EM248">
            <v>4.1156497892466407E-2</v>
          </cell>
          <cell r="EN248">
            <v>1.6921247113641211E-2</v>
          </cell>
          <cell r="EO248">
            <v>5.1840922869538029E-2</v>
          </cell>
          <cell r="EP248">
            <v>1.8079561808942709E-2</v>
          </cell>
          <cell r="EQ248">
            <v>5.7361167868496994E-3</v>
          </cell>
          <cell r="ER248">
            <v>2.6413942972749061E-2</v>
          </cell>
        </row>
        <row r="249">
          <cell r="AW249">
            <v>207</v>
          </cell>
          <cell r="AX249">
            <v>25</v>
          </cell>
          <cell r="AY249">
            <v>50</v>
          </cell>
          <cell r="AZ249">
            <v>75</v>
          </cell>
          <cell r="BA249">
            <v>0</v>
          </cell>
          <cell r="BB249">
            <v>100</v>
          </cell>
          <cell r="BC249">
            <v>80</v>
          </cell>
          <cell r="BD249">
            <v>60</v>
          </cell>
          <cell r="BE249">
            <v>0</v>
          </cell>
          <cell r="BF249">
            <v>40</v>
          </cell>
          <cell r="BG249">
            <v>20</v>
          </cell>
          <cell r="BH249">
            <v>100</v>
          </cell>
          <cell r="BI249">
            <v>100</v>
          </cell>
          <cell r="BJ249">
            <v>62.5</v>
          </cell>
          <cell r="BK249">
            <v>12.5</v>
          </cell>
          <cell r="BL249">
            <v>25</v>
          </cell>
          <cell r="BM249">
            <v>37.5</v>
          </cell>
          <cell r="BN249">
            <v>100</v>
          </cell>
          <cell r="BO249">
            <v>50</v>
          </cell>
          <cell r="BP249">
            <v>87.5</v>
          </cell>
          <cell r="BQ249">
            <v>87.5</v>
          </cell>
          <cell r="BR249">
            <v>75</v>
          </cell>
          <cell r="BS249">
            <v>0</v>
          </cell>
          <cell r="BT249">
            <v>60</v>
          </cell>
          <cell r="BU249">
            <v>40</v>
          </cell>
          <cell r="BV249">
            <v>100</v>
          </cell>
          <cell r="BW249">
            <v>0</v>
          </cell>
          <cell r="BX249">
            <v>0</v>
          </cell>
          <cell r="BY249">
            <v>80</v>
          </cell>
          <cell r="BZ249">
            <v>80</v>
          </cell>
          <cell r="CA249">
            <v>0</v>
          </cell>
          <cell r="CB249">
            <v>0</v>
          </cell>
          <cell r="CC249">
            <v>62.5</v>
          </cell>
          <cell r="CD249">
            <v>0</v>
          </cell>
          <cell r="CE249">
            <v>87.5</v>
          </cell>
          <cell r="CF249">
            <v>100</v>
          </cell>
          <cell r="CG249">
            <v>100</v>
          </cell>
          <cell r="CH249">
            <v>25</v>
          </cell>
          <cell r="CI249">
            <v>25</v>
          </cell>
          <cell r="CJ249">
            <v>50</v>
          </cell>
          <cell r="CK249">
            <v>75</v>
          </cell>
          <cell r="CL249">
            <v>37.5</v>
          </cell>
          <cell r="CM249">
            <v>0</v>
          </cell>
          <cell r="CN249">
            <v>0</v>
          </cell>
          <cell r="CO249">
            <v>0</v>
          </cell>
          <cell r="CP249">
            <v>0</v>
          </cell>
          <cell r="CQ249">
            <v>207</v>
          </cell>
          <cell r="CR249">
            <v>61.7</v>
          </cell>
          <cell r="CS249">
            <v>79.400000000000006</v>
          </cell>
          <cell r="CT249">
            <v>91.100000000000009</v>
          </cell>
          <cell r="CU249">
            <v>52.900000000000006</v>
          </cell>
          <cell r="CV249">
            <v>94.1</v>
          </cell>
          <cell r="CW249">
            <v>64.7</v>
          </cell>
          <cell r="CX249">
            <v>58.8</v>
          </cell>
          <cell r="CY249">
            <v>32.300000000000004</v>
          </cell>
          <cell r="CZ249">
            <v>38.200000000000003</v>
          </cell>
          <cell r="DA249">
            <v>35.199999999999996</v>
          </cell>
          <cell r="DB249">
            <v>73.5</v>
          </cell>
          <cell r="DC249">
            <v>73.5</v>
          </cell>
          <cell r="DD249">
            <v>85.2</v>
          </cell>
          <cell r="DE249">
            <v>47</v>
          </cell>
          <cell r="DF249">
            <v>50</v>
          </cell>
          <cell r="DG249">
            <v>70.5</v>
          </cell>
          <cell r="DH249">
            <v>100</v>
          </cell>
          <cell r="DI249">
            <v>76.400000000000006</v>
          </cell>
          <cell r="DJ249">
            <v>97</v>
          </cell>
          <cell r="DK249">
            <v>97</v>
          </cell>
          <cell r="DL249">
            <v>88.2</v>
          </cell>
          <cell r="DM249">
            <v>23.5</v>
          </cell>
          <cell r="DN249">
            <v>55.800000000000004</v>
          </cell>
          <cell r="DO249">
            <v>14.7</v>
          </cell>
          <cell r="DP249">
            <v>82.3</v>
          </cell>
          <cell r="DQ249">
            <v>0</v>
          </cell>
          <cell r="DR249">
            <v>0</v>
          </cell>
          <cell r="DS249">
            <v>67.600000000000009</v>
          </cell>
          <cell r="DT249">
            <v>67.5999755859375</v>
          </cell>
          <cell r="DU249">
            <v>0</v>
          </cell>
          <cell r="DV249">
            <v>0</v>
          </cell>
          <cell r="DW249">
            <v>26.400000000000002</v>
          </cell>
          <cell r="DX249">
            <v>0</v>
          </cell>
          <cell r="DY249">
            <v>41.099999999999994</v>
          </cell>
          <cell r="DZ249">
            <v>44.1</v>
          </cell>
          <cell r="EA249">
            <v>44.0999755859375</v>
          </cell>
          <cell r="EB249">
            <v>11.700000000000001</v>
          </cell>
          <cell r="EC249">
            <v>11.699996948242188</v>
          </cell>
          <cell r="ED249">
            <v>20.5</v>
          </cell>
          <cell r="EE249">
            <v>29.4</v>
          </cell>
          <cell r="EF249">
            <v>17.599999999999998</v>
          </cell>
          <cell r="EG249">
            <v>0</v>
          </cell>
          <cell r="EH249">
            <v>0</v>
          </cell>
          <cell r="EI249">
            <v>0</v>
          </cell>
          <cell r="EJ249">
            <v>0</v>
          </cell>
          <cell r="EL249">
            <v>207</v>
          </cell>
          <cell r="EM249">
            <v>5.7375573311505002E-2</v>
          </cell>
          <cell r="EN249">
            <v>2.6096486441689343E-2</v>
          </cell>
          <cell r="EO249">
            <v>5.9763117584450444E-2</v>
          </cell>
          <cell r="EP249">
            <v>2.0168967956089464E-2</v>
          </cell>
          <cell r="EQ249">
            <v>4.8094019742434164E-3</v>
          </cell>
          <cell r="ER249">
            <v>3.2732093399212653E-2</v>
          </cell>
        </row>
        <row r="250">
          <cell r="AW250">
            <v>208</v>
          </cell>
          <cell r="AX250">
            <v>0</v>
          </cell>
          <cell r="AY250">
            <v>25</v>
          </cell>
          <cell r="AZ250">
            <v>75</v>
          </cell>
          <cell r="BA250">
            <v>100</v>
          </cell>
          <cell r="BB250">
            <v>50</v>
          </cell>
          <cell r="BC250">
            <v>66.600000000000009</v>
          </cell>
          <cell r="BD250">
            <v>50</v>
          </cell>
          <cell r="BE250">
            <v>0</v>
          </cell>
          <cell r="BF250">
            <v>0</v>
          </cell>
          <cell r="BG250">
            <v>83.3</v>
          </cell>
          <cell r="BH250">
            <v>100</v>
          </cell>
          <cell r="BI250">
            <v>0</v>
          </cell>
          <cell r="BJ250">
            <v>0</v>
          </cell>
          <cell r="BK250">
            <v>85.7</v>
          </cell>
          <cell r="BL250">
            <v>0</v>
          </cell>
          <cell r="BM250">
            <v>100</v>
          </cell>
          <cell r="BN250">
            <v>0</v>
          </cell>
          <cell r="BO250">
            <v>0</v>
          </cell>
          <cell r="BP250">
            <v>0</v>
          </cell>
          <cell r="BQ250">
            <v>0</v>
          </cell>
          <cell r="BR250">
            <v>0</v>
          </cell>
          <cell r="BS250">
            <v>0</v>
          </cell>
          <cell r="BT250">
            <v>100</v>
          </cell>
          <cell r="BU250">
            <v>0</v>
          </cell>
          <cell r="BV250">
            <v>0</v>
          </cell>
          <cell r="BW250">
            <v>0</v>
          </cell>
          <cell r="BX250">
            <v>0</v>
          </cell>
          <cell r="BY250">
            <v>0</v>
          </cell>
          <cell r="BZ250">
            <v>0</v>
          </cell>
          <cell r="CA250">
            <v>0</v>
          </cell>
          <cell r="CB250">
            <v>0</v>
          </cell>
          <cell r="CC250">
            <v>0</v>
          </cell>
          <cell r="CD250">
            <v>0</v>
          </cell>
          <cell r="CE250">
            <v>100</v>
          </cell>
          <cell r="CF250">
            <v>85.7</v>
          </cell>
          <cell r="CG250">
            <v>85.699951171875</v>
          </cell>
          <cell r="CH250">
            <v>57.099999999999994</v>
          </cell>
          <cell r="CI250">
            <v>57.0999755859375</v>
          </cell>
          <cell r="CJ250">
            <v>0</v>
          </cell>
          <cell r="CK250">
            <v>71.399999999999991</v>
          </cell>
          <cell r="CL250">
            <v>71.39996337890625</v>
          </cell>
          <cell r="CM250">
            <v>0</v>
          </cell>
          <cell r="CN250">
            <v>0</v>
          </cell>
          <cell r="CO250">
            <v>0</v>
          </cell>
          <cell r="CP250">
            <v>0</v>
          </cell>
          <cell r="CQ250">
            <v>208</v>
          </cell>
          <cell r="CR250">
            <v>0</v>
          </cell>
          <cell r="CS250">
            <v>54.800000000000004</v>
          </cell>
          <cell r="CT250">
            <v>70.899999999999991</v>
          </cell>
          <cell r="CU250">
            <v>90.3</v>
          </cell>
          <cell r="CV250">
            <v>61.199999999999996</v>
          </cell>
          <cell r="CW250">
            <v>77.400000000000006</v>
          </cell>
          <cell r="CX250">
            <v>74.099999999999994</v>
          </cell>
          <cell r="CY250">
            <v>0</v>
          </cell>
          <cell r="CZ250">
            <v>0</v>
          </cell>
          <cell r="DA250">
            <v>83.8</v>
          </cell>
          <cell r="DB250">
            <v>93.5</v>
          </cell>
          <cell r="DC250">
            <v>0</v>
          </cell>
          <cell r="DD250">
            <v>0</v>
          </cell>
          <cell r="DE250">
            <v>64.5</v>
          </cell>
          <cell r="DF250">
            <v>0</v>
          </cell>
          <cell r="DG250">
            <v>87</v>
          </cell>
          <cell r="DH250">
            <v>0</v>
          </cell>
          <cell r="DI250">
            <v>0</v>
          </cell>
          <cell r="DJ250">
            <v>0</v>
          </cell>
          <cell r="DK250">
            <v>0</v>
          </cell>
          <cell r="DL250">
            <v>0</v>
          </cell>
          <cell r="DM250">
            <v>0</v>
          </cell>
          <cell r="DN250">
            <v>80.600000000000009</v>
          </cell>
          <cell r="DO250">
            <v>0</v>
          </cell>
          <cell r="DP250">
            <v>0</v>
          </cell>
          <cell r="DQ250">
            <v>0</v>
          </cell>
          <cell r="DR250">
            <v>0</v>
          </cell>
          <cell r="DS250">
            <v>0</v>
          </cell>
          <cell r="DT250">
            <v>0</v>
          </cell>
          <cell r="DU250">
            <v>0</v>
          </cell>
          <cell r="DV250">
            <v>0</v>
          </cell>
          <cell r="DW250">
            <v>0</v>
          </cell>
          <cell r="DX250">
            <v>0</v>
          </cell>
          <cell r="DY250">
            <v>100</v>
          </cell>
          <cell r="DZ250">
            <v>96.7</v>
          </cell>
          <cell r="EA250">
            <v>96.699951171875</v>
          </cell>
          <cell r="EB250">
            <v>57.999999999999993</v>
          </cell>
          <cell r="EC250">
            <v>57.999969482421875</v>
          </cell>
          <cell r="ED250">
            <v>0</v>
          </cell>
          <cell r="EE250">
            <v>67.7</v>
          </cell>
          <cell r="EF250">
            <v>67.699951171875</v>
          </cell>
          <cell r="EG250">
            <v>0</v>
          </cell>
          <cell r="EH250">
            <v>0</v>
          </cell>
          <cell r="EI250">
            <v>0</v>
          </cell>
          <cell r="EJ250">
            <v>0</v>
          </cell>
          <cell r="EL250">
            <v>208</v>
          </cell>
          <cell r="EM250">
            <v>3.1297638693776413E-3</v>
          </cell>
          <cell r="EN250">
            <v>6.1212034555114415E-3</v>
          </cell>
          <cell r="EO250">
            <v>1.580116611333654E-3</v>
          </cell>
          <cell r="EP250">
            <v>9.1452215865972573E-4</v>
          </cell>
          <cell r="EQ250">
            <v>3.3890600479265606E-2</v>
          </cell>
          <cell r="ER250">
            <v>1.0810033402965664E-2</v>
          </cell>
        </row>
        <row r="251">
          <cell r="AW251">
            <v>209</v>
          </cell>
          <cell r="AX251">
            <v>209</v>
          </cell>
          <cell r="AY251">
            <v>209</v>
          </cell>
          <cell r="AZ251">
            <v>209</v>
          </cell>
          <cell r="BA251">
            <v>209</v>
          </cell>
          <cell r="BB251">
            <v>209</v>
          </cell>
          <cell r="BC251">
            <v>209</v>
          </cell>
          <cell r="BD251">
            <v>209</v>
          </cell>
          <cell r="BE251">
            <v>209</v>
          </cell>
          <cell r="BF251">
            <v>209</v>
          </cell>
          <cell r="BG251">
            <v>209</v>
          </cell>
          <cell r="BH251">
            <v>209</v>
          </cell>
          <cell r="BI251">
            <v>209</v>
          </cell>
          <cell r="BJ251">
            <v>209</v>
          </cell>
          <cell r="BK251">
            <v>209</v>
          </cell>
          <cell r="BL251">
            <v>209</v>
          </cell>
          <cell r="BM251">
            <v>209</v>
          </cell>
          <cell r="BN251">
            <v>209</v>
          </cell>
          <cell r="BO251">
            <v>209</v>
          </cell>
          <cell r="BP251">
            <v>209</v>
          </cell>
          <cell r="BQ251">
            <v>209</v>
          </cell>
          <cell r="BR251">
            <v>209</v>
          </cell>
          <cell r="BS251">
            <v>209</v>
          </cell>
          <cell r="BT251">
            <v>209</v>
          </cell>
          <cell r="BU251">
            <v>209</v>
          </cell>
          <cell r="BV251">
            <v>209</v>
          </cell>
          <cell r="BW251">
            <v>209</v>
          </cell>
          <cell r="BX251">
            <v>209</v>
          </cell>
          <cell r="BY251">
            <v>209</v>
          </cell>
          <cell r="BZ251">
            <v>209</v>
          </cell>
          <cell r="CA251">
            <v>209</v>
          </cell>
          <cell r="CB251">
            <v>209</v>
          </cell>
          <cell r="CC251">
            <v>209</v>
          </cell>
          <cell r="CD251">
            <v>209</v>
          </cell>
          <cell r="CE251">
            <v>209</v>
          </cell>
          <cell r="CF251">
            <v>209</v>
          </cell>
          <cell r="CG251">
            <v>209</v>
          </cell>
          <cell r="CH251">
            <v>209</v>
          </cell>
          <cell r="CI251">
            <v>209</v>
          </cell>
          <cell r="CJ251">
            <v>209</v>
          </cell>
          <cell r="CK251">
            <v>209</v>
          </cell>
          <cell r="CL251">
            <v>209</v>
          </cell>
          <cell r="CM251">
            <v>209</v>
          </cell>
          <cell r="CN251">
            <v>209</v>
          </cell>
          <cell r="CO251">
            <v>209</v>
          </cell>
          <cell r="CP251">
            <v>209</v>
          </cell>
          <cell r="CQ251">
            <v>209</v>
          </cell>
          <cell r="CR251">
            <v>209</v>
          </cell>
          <cell r="CS251">
            <v>209</v>
          </cell>
          <cell r="CT251">
            <v>209</v>
          </cell>
          <cell r="CU251">
            <v>209</v>
          </cell>
          <cell r="CV251">
            <v>209</v>
          </cell>
          <cell r="CW251">
            <v>209</v>
          </cell>
          <cell r="CX251">
            <v>209</v>
          </cell>
          <cell r="CY251">
            <v>209</v>
          </cell>
          <cell r="CZ251">
            <v>209</v>
          </cell>
          <cell r="DA251">
            <v>209</v>
          </cell>
          <cell r="DB251">
            <v>209</v>
          </cell>
          <cell r="DC251">
            <v>209</v>
          </cell>
          <cell r="DD251">
            <v>209</v>
          </cell>
          <cell r="DE251">
            <v>209</v>
          </cell>
          <cell r="DF251">
            <v>209</v>
          </cell>
          <cell r="DG251">
            <v>209</v>
          </cell>
          <cell r="DH251">
            <v>209</v>
          </cell>
          <cell r="DI251">
            <v>209</v>
          </cell>
          <cell r="DJ251">
            <v>209</v>
          </cell>
          <cell r="DK251">
            <v>209</v>
          </cell>
          <cell r="DL251">
            <v>209</v>
          </cell>
          <cell r="DM251">
            <v>209</v>
          </cell>
          <cell r="DN251">
            <v>209</v>
          </cell>
          <cell r="DO251">
            <v>209</v>
          </cell>
          <cell r="DP251">
            <v>209</v>
          </cell>
          <cell r="DQ251">
            <v>209</v>
          </cell>
          <cell r="DR251">
            <v>209</v>
          </cell>
          <cell r="DS251">
            <v>209</v>
          </cell>
          <cell r="DT251">
            <v>209</v>
          </cell>
          <cell r="DU251">
            <v>209</v>
          </cell>
          <cell r="DV251">
            <v>209</v>
          </cell>
          <cell r="DW251">
            <v>209</v>
          </cell>
          <cell r="DX251">
            <v>209</v>
          </cell>
          <cell r="DY251">
            <v>209</v>
          </cell>
          <cell r="DZ251">
            <v>209</v>
          </cell>
          <cell r="EA251">
            <v>209</v>
          </cell>
          <cell r="EB251">
            <v>209</v>
          </cell>
          <cell r="EC251">
            <v>209</v>
          </cell>
          <cell r="ED251">
            <v>209</v>
          </cell>
          <cell r="EE251">
            <v>209</v>
          </cell>
          <cell r="EF251">
            <v>209</v>
          </cell>
          <cell r="EG251">
            <v>209</v>
          </cell>
          <cell r="EH251">
            <v>209</v>
          </cell>
          <cell r="EI251">
            <v>209</v>
          </cell>
          <cell r="EJ251">
            <v>209</v>
          </cell>
          <cell r="EL251">
            <v>209</v>
          </cell>
          <cell r="EM251">
            <v>209</v>
          </cell>
          <cell r="EN251">
            <v>209</v>
          </cell>
          <cell r="EO251">
            <v>209</v>
          </cell>
          <cell r="EP251">
            <v>209</v>
          </cell>
          <cell r="EQ251">
            <v>209</v>
          </cell>
          <cell r="ER251">
            <v>209</v>
          </cell>
        </row>
        <row r="252">
          <cell r="AW252">
            <v>210</v>
          </cell>
          <cell r="AX252">
            <v>210</v>
          </cell>
          <cell r="AY252">
            <v>210</v>
          </cell>
          <cell r="AZ252">
            <v>210</v>
          </cell>
          <cell r="BA252">
            <v>210</v>
          </cell>
          <cell r="BB252">
            <v>210</v>
          </cell>
          <cell r="BC252">
            <v>210</v>
          </cell>
          <cell r="BD252">
            <v>210</v>
          </cell>
          <cell r="BE252">
            <v>210</v>
          </cell>
          <cell r="BF252">
            <v>210</v>
          </cell>
          <cell r="BG252">
            <v>210</v>
          </cell>
          <cell r="BH252">
            <v>210</v>
          </cell>
          <cell r="BI252">
            <v>210</v>
          </cell>
          <cell r="BJ252">
            <v>210</v>
          </cell>
          <cell r="BK252">
            <v>210</v>
          </cell>
          <cell r="BL252">
            <v>210</v>
          </cell>
          <cell r="BM252">
            <v>210</v>
          </cell>
          <cell r="BN252">
            <v>210</v>
          </cell>
          <cell r="BO252">
            <v>210</v>
          </cell>
          <cell r="BP252">
            <v>210</v>
          </cell>
          <cell r="BQ252">
            <v>210</v>
          </cell>
          <cell r="BR252">
            <v>210</v>
          </cell>
          <cell r="BS252">
            <v>210</v>
          </cell>
          <cell r="BT252">
            <v>210</v>
          </cell>
          <cell r="BU252">
            <v>210</v>
          </cell>
          <cell r="BV252">
            <v>210</v>
          </cell>
          <cell r="BW252">
            <v>210</v>
          </cell>
          <cell r="BX252">
            <v>210</v>
          </cell>
          <cell r="BY252">
            <v>210</v>
          </cell>
          <cell r="BZ252">
            <v>210</v>
          </cell>
          <cell r="CA252">
            <v>210</v>
          </cell>
          <cell r="CB252">
            <v>210</v>
          </cell>
          <cell r="CC252">
            <v>210</v>
          </cell>
          <cell r="CD252">
            <v>210</v>
          </cell>
          <cell r="CE252">
            <v>210</v>
          </cell>
          <cell r="CF252">
            <v>210</v>
          </cell>
          <cell r="CG252">
            <v>210</v>
          </cell>
          <cell r="CH252">
            <v>210</v>
          </cell>
          <cell r="CI252">
            <v>210</v>
          </cell>
          <cell r="CJ252">
            <v>210</v>
          </cell>
          <cell r="CK252">
            <v>210</v>
          </cell>
          <cell r="CL252">
            <v>210</v>
          </cell>
          <cell r="CM252">
            <v>210</v>
          </cell>
          <cell r="CN252">
            <v>210</v>
          </cell>
          <cell r="CO252">
            <v>210</v>
          </cell>
          <cell r="CP252">
            <v>210</v>
          </cell>
          <cell r="CQ252">
            <v>210</v>
          </cell>
          <cell r="CR252">
            <v>210</v>
          </cell>
          <cell r="CS252">
            <v>210</v>
          </cell>
          <cell r="CT252">
            <v>210</v>
          </cell>
          <cell r="CU252">
            <v>210</v>
          </cell>
          <cell r="CV252">
            <v>210</v>
          </cell>
          <cell r="CW252">
            <v>210</v>
          </cell>
          <cell r="CX252">
            <v>210</v>
          </cell>
          <cell r="CY252">
            <v>210</v>
          </cell>
          <cell r="CZ252">
            <v>210</v>
          </cell>
          <cell r="DA252">
            <v>210</v>
          </cell>
          <cell r="DB252">
            <v>210</v>
          </cell>
          <cell r="DC252">
            <v>210</v>
          </cell>
          <cell r="DD252">
            <v>210</v>
          </cell>
          <cell r="DE252">
            <v>210</v>
          </cell>
          <cell r="DF252">
            <v>210</v>
          </cell>
          <cell r="DG252">
            <v>210</v>
          </cell>
          <cell r="DH252">
            <v>210</v>
          </cell>
          <cell r="DI252">
            <v>210</v>
          </cell>
          <cell r="DJ252">
            <v>210</v>
          </cell>
          <cell r="DK252">
            <v>210</v>
          </cell>
          <cell r="DL252">
            <v>210</v>
          </cell>
          <cell r="DM252">
            <v>210</v>
          </cell>
          <cell r="DN252">
            <v>210</v>
          </cell>
          <cell r="DO252">
            <v>210</v>
          </cell>
          <cell r="DP252">
            <v>210</v>
          </cell>
          <cell r="DQ252">
            <v>210</v>
          </cell>
          <cell r="DR252">
            <v>210</v>
          </cell>
          <cell r="DS252">
            <v>210</v>
          </cell>
          <cell r="DT252">
            <v>210</v>
          </cell>
          <cell r="DU252">
            <v>210</v>
          </cell>
          <cell r="DV252">
            <v>210</v>
          </cell>
          <cell r="DW252">
            <v>210</v>
          </cell>
          <cell r="DX252">
            <v>210</v>
          </cell>
          <cell r="DY252">
            <v>210</v>
          </cell>
          <cell r="DZ252">
            <v>210</v>
          </cell>
          <cell r="EA252">
            <v>210</v>
          </cell>
          <cell r="EB252">
            <v>210</v>
          </cell>
          <cell r="EC252">
            <v>210</v>
          </cell>
          <cell r="ED252">
            <v>210</v>
          </cell>
          <cell r="EE252">
            <v>210</v>
          </cell>
          <cell r="EF252">
            <v>210</v>
          </cell>
          <cell r="EG252">
            <v>210</v>
          </cell>
          <cell r="EH252">
            <v>210</v>
          </cell>
          <cell r="EI252">
            <v>210</v>
          </cell>
          <cell r="EJ252">
            <v>210</v>
          </cell>
          <cell r="EL252">
            <v>210</v>
          </cell>
          <cell r="EM252">
            <v>210</v>
          </cell>
          <cell r="EN252">
            <v>210</v>
          </cell>
          <cell r="EO252">
            <v>210</v>
          </cell>
          <cell r="EP252">
            <v>210</v>
          </cell>
          <cell r="EQ252">
            <v>210</v>
          </cell>
          <cell r="ER252">
            <v>210</v>
          </cell>
        </row>
        <row r="253">
          <cell r="AW253">
            <v>211</v>
          </cell>
          <cell r="AX253">
            <v>25</v>
          </cell>
          <cell r="AY253">
            <v>75</v>
          </cell>
          <cell r="AZ253">
            <v>0</v>
          </cell>
          <cell r="BA253">
            <v>50</v>
          </cell>
          <cell r="BB253">
            <v>100</v>
          </cell>
          <cell r="BC253">
            <v>0</v>
          </cell>
          <cell r="BD253">
            <v>0</v>
          </cell>
          <cell r="BE253">
            <v>100</v>
          </cell>
          <cell r="BF253">
            <v>0</v>
          </cell>
          <cell r="BG253">
            <v>0</v>
          </cell>
          <cell r="BH253">
            <v>0</v>
          </cell>
          <cell r="BI253">
            <v>0</v>
          </cell>
          <cell r="BJ253">
            <v>0</v>
          </cell>
          <cell r="BK253">
            <v>0</v>
          </cell>
          <cell r="BL253">
            <v>0</v>
          </cell>
          <cell r="BM253">
            <v>100</v>
          </cell>
          <cell r="BN253">
            <v>0</v>
          </cell>
          <cell r="BO253">
            <v>0</v>
          </cell>
          <cell r="BP253">
            <v>0</v>
          </cell>
          <cell r="BQ253">
            <v>0</v>
          </cell>
          <cell r="BR253">
            <v>0</v>
          </cell>
          <cell r="BS253">
            <v>0</v>
          </cell>
          <cell r="BT253">
            <v>100</v>
          </cell>
          <cell r="BU253">
            <v>100</v>
          </cell>
          <cell r="BV253">
            <v>100</v>
          </cell>
          <cell r="BW253">
            <v>100</v>
          </cell>
          <cell r="BX253">
            <v>100</v>
          </cell>
          <cell r="BY253">
            <v>100</v>
          </cell>
          <cell r="BZ253">
            <v>100</v>
          </cell>
          <cell r="CA253">
            <v>100</v>
          </cell>
          <cell r="CB253">
            <v>100</v>
          </cell>
          <cell r="CC253">
            <v>100</v>
          </cell>
          <cell r="CD253">
            <v>100</v>
          </cell>
          <cell r="CE253">
            <v>0</v>
          </cell>
          <cell r="CF253">
            <v>0</v>
          </cell>
          <cell r="CG253">
            <v>0</v>
          </cell>
          <cell r="CH253">
            <v>0</v>
          </cell>
          <cell r="CI253">
            <v>0</v>
          </cell>
          <cell r="CJ253">
            <v>0</v>
          </cell>
          <cell r="CK253">
            <v>0</v>
          </cell>
          <cell r="CL253">
            <v>0</v>
          </cell>
          <cell r="CM253">
            <v>0</v>
          </cell>
          <cell r="CN253">
            <v>0</v>
          </cell>
          <cell r="CO253">
            <v>0</v>
          </cell>
          <cell r="CP253">
            <v>0</v>
          </cell>
          <cell r="CQ253">
            <v>211</v>
          </cell>
          <cell r="CR253">
            <v>75</v>
          </cell>
          <cell r="CS253">
            <v>90</v>
          </cell>
          <cell r="CT253">
            <v>0</v>
          </cell>
          <cell r="CU253">
            <v>85</v>
          </cell>
          <cell r="CV253">
            <v>100</v>
          </cell>
          <cell r="CW253">
            <v>0</v>
          </cell>
          <cell r="CX253">
            <v>0</v>
          </cell>
          <cell r="CY253">
            <v>95</v>
          </cell>
          <cell r="CZ253">
            <v>0</v>
          </cell>
          <cell r="DA253">
            <v>0</v>
          </cell>
          <cell r="DB253">
            <v>0</v>
          </cell>
          <cell r="DC253">
            <v>0</v>
          </cell>
          <cell r="DD253">
            <v>0</v>
          </cell>
          <cell r="DE253">
            <v>0</v>
          </cell>
          <cell r="DF253">
            <v>0</v>
          </cell>
          <cell r="DG253">
            <v>80</v>
          </cell>
          <cell r="DH253">
            <v>0</v>
          </cell>
          <cell r="DI253">
            <v>0</v>
          </cell>
          <cell r="DJ253">
            <v>0</v>
          </cell>
          <cell r="DK253">
            <v>0</v>
          </cell>
          <cell r="DL253">
            <v>0</v>
          </cell>
          <cell r="DM253">
            <v>0</v>
          </cell>
          <cell r="DN253">
            <v>0</v>
          </cell>
          <cell r="DO253">
            <v>0</v>
          </cell>
          <cell r="DP253">
            <v>0</v>
          </cell>
          <cell r="DQ253">
            <v>0</v>
          </cell>
          <cell r="DR253">
            <v>0</v>
          </cell>
          <cell r="DS253">
            <v>0</v>
          </cell>
          <cell r="DT253">
            <v>0</v>
          </cell>
          <cell r="DU253">
            <v>0</v>
          </cell>
          <cell r="DV253">
            <v>0</v>
          </cell>
          <cell r="DW253">
            <v>0</v>
          </cell>
          <cell r="DX253">
            <v>0</v>
          </cell>
          <cell r="DY253">
            <v>0</v>
          </cell>
          <cell r="DZ253">
            <v>0</v>
          </cell>
          <cell r="EA253">
            <v>0</v>
          </cell>
          <cell r="EB253">
            <v>0</v>
          </cell>
          <cell r="EC253">
            <v>0</v>
          </cell>
          <cell r="ED253">
            <v>0</v>
          </cell>
          <cell r="EE253">
            <v>0</v>
          </cell>
          <cell r="EF253">
            <v>0</v>
          </cell>
          <cell r="EG253">
            <v>0</v>
          </cell>
          <cell r="EH253">
            <v>0</v>
          </cell>
          <cell r="EI253">
            <v>0</v>
          </cell>
          <cell r="EJ253">
            <v>0</v>
          </cell>
          <cell r="EL253">
            <v>211</v>
          </cell>
          <cell r="EM253">
            <v>6.2380938488640488E-4</v>
          </cell>
          <cell r="EN253">
            <v>1.3886967923794159E-5</v>
          </cell>
          <cell r="EO253">
            <v>1.9902691213160783E-6</v>
          </cell>
          <cell r="EP253">
            <v>0</v>
          </cell>
          <cell r="EQ253">
            <v>0</v>
          </cell>
          <cell r="ER253">
            <v>1.5296762274196997E-4</v>
          </cell>
        </row>
        <row r="254">
          <cell r="AW254">
            <v>212</v>
          </cell>
          <cell r="AX254">
            <v>212</v>
          </cell>
          <cell r="AY254">
            <v>212</v>
          </cell>
          <cell r="AZ254">
            <v>212</v>
          </cell>
          <cell r="BA254">
            <v>212</v>
          </cell>
          <cell r="BB254">
            <v>212</v>
          </cell>
          <cell r="BC254">
            <v>212</v>
          </cell>
          <cell r="BD254">
            <v>212</v>
          </cell>
          <cell r="BE254">
            <v>212</v>
          </cell>
          <cell r="BF254">
            <v>212</v>
          </cell>
          <cell r="BG254">
            <v>212</v>
          </cell>
          <cell r="BH254">
            <v>212</v>
          </cell>
          <cell r="BI254">
            <v>212</v>
          </cell>
          <cell r="BJ254">
            <v>212</v>
          </cell>
          <cell r="BK254">
            <v>212</v>
          </cell>
          <cell r="BL254">
            <v>212</v>
          </cell>
          <cell r="BM254">
            <v>212</v>
          </cell>
          <cell r="BN254">
            <v>212</v>
          </cell>
          <cell r="BO254">
            <v>212</v>
          </cell>
          <cell r="BP254">
            <v>212</v>
          </cell>
          <cell r="BQ254">
            <v>212</v>
          </cell>
          <cell r="BR254">
            <v>212</v>
          </cell>
          <cell r="BS254">
            <v>212</v>
          </cell>
          <cell r="BT254">
            <v>212</v>
          </cell>
          <cell r="BU254">
            <v>212</v>
          </cell>
          <cell r="BV254">
            <v>212</v>
          </cell>
          <cell r="BW254">
            <v>212</v>
          </cell>
          <cell r="BX254">
            <v>212</v>
          </cell>
          <cell r="BY254">
            <v>212</v>
          </cell>
          <cell r="BZ254">
            <v>212</v>
          </cell>
          <cell r="CA254">
            <v>212</v>
          </cell>
          <cell r="CB254">
            <v>212</v>
          </cell>
          <cell r="CC254">
            <v>212</v>
          </cell>
          <cell r="CD254">
            <v>212</v>
          </cell>
          <cell r="CE254">
            <v>212</v>
          </cell>
          <cell r="CF254">
            <v>212</v>
          </cell>
          <cell r="CG254">
            <v>212</v>
          </cell>
          <cell r="CH254">
            <v>212</v>
          </cell>
          <cell r="CI254">
            <v>212</v>
          </cell>
          <cell r="CJ254">
            <v>212</v>
          </cell>
          <cell r="CK254">
            <v>212</v>
          </cell>
          <cell r="CL254">
            <v>212</v>
          </cell>
          <cell r="CM254">
            <v>212</v>
          </cell>
          <cell r="CN254">
            <v>212</v>
          </cell>
          <cell r="CO254">
            <v>212</v>
          </cell>
          <cell r="CP254">
            <v>212</v>
          </cell>
          <cell r="CQ254">
            <v>212</v>
          </cell>
          <cell r="CR254">
            <v>212</v>
          </cell>
          <cell r="CS254">
            <v>212</v>
          </cell>
          <cell r="CT254">
            <v>212</v>
          </cell>
          <cell r="CU254">
            <v>212</v>
          </cell>
          <cell r="CV254">
            <v>212</v>
          </cell>
          <cell r="CW254">
            <v>212</v>
          </cell>
          <cell r="CX254">
            <v>212</v>
          </cell>
          <cell r="CY254">
            <v>212</v>
          </cell>
          <cell r="CZ254">
            <v>212</v>
          </cell>
          <cell r="DA254">
            <v>212</v>
          </cell>
          <cell r="DB254">
            <v>212</v>
          </cell>
          <cell r="DC254">
            <v>212</v>
          </cell>
          <cell r="DD254">
            <v>212</v>
          </cell>
          <cell r="DE254">
            <v>212</v>
          </cell>
          <cell r="DF254">
            <v>212</v>
          </cell>
          <cell r="DG254">
            <v>212</v>
          </cell>
          <cell r="DH254">
            <v>212</v>
          </cell>
          <cell r="DI254">
            <v>212</v>
          </cell>
          <cell r="DJ254">
            <v>212</v>
          </cell>
          <cell r="DK254">
            <v>212</v>
          </cell>
          <cell r="DL254">
            <v>212</v>
          </cell>
          <cell r="DM254">
            <v>212</v>
          </cell>
          <cell r="DN254">
            <v>212</v>
          </cell>
          <cell r="DO254">
            <v>212</v>
          </cell>
          <cell r="DP254">
            <v>212</v>
          </cell>
          <cell r="DQ254">
            <v>212</v>
          </cell>
          <cell r="DR254">
            <v>212</v>
          </cell>
          <cell r="DS254">
            <v>212</v>
          </cell>
          <cell r="DT254">
            <v>212</v>
          </cell>
          <cell r="DU254">
            <v>212</v>
          </cell>
          <cell r="DV254">
            <v>212</v>
          </cell>
          <cell r="DW254">
            <v>212</v>
          </cell>
          <cell r="DX254">
            <v>212</v>
          </cell>
          <cell r="DY254">
            <v>212</v>
          </cell>
          <cell r="DZ254">
            <v>212</v>
          </cell>
          <cell r="EA254">
            <v>212</v>
          </cell>
          <cell r="EB254">
            <v>212</v>
          </cell>
          <cell r="EC254">
            <v>212</v>
          </cell>
          <cell r="ED254">
            <v>212</v>
          </cell>
          <cell r="EE254">
            <v>212</v>
          </cell>
          <cell r="EF254">
            <v>212</v>
          </cell>
          <cell r="EG254">
            <v>212</v>
          </cell>
          <cell r="EH254">
            <v>212</v>
          </cell>
          <cell r="EI254">
            <v>212</v>
          </cell>
          <cell r="EJ254">
            <v>212</v>
          </cell>
          <cell r="EL254">
            <v>212</v>
          </cell>
          <cell r="EM254">
            <v>212</v>
          </cell>
          <cell r="EN254">
            <v>212</v>
          </cell>
          <cell r="EO254">
            <v>212</v>
          </cell>
          <cell r="EP254">
            <v>212</v>
          </cell>
          <cell r="EQ254">
            <v>212</v>
          </cell>
          <cell r="ER254">
            <v>212</v>
          </cell>
        </row>
        <row r="255">
          <cell r="AW255">
            <v>213</v>
          </cell>
          <cell r="AX255">
            <v>213</v>
          </cell>
          <cell r="AY255">
            <v>213</v>
          </cell>
          <cell r="AZ255">
            <v>213</v>
          </cell>
          <cell r="BA255">
            <v>213</v>
          </cell>
          <cell r="BB255">
            <v>213</v>
          </cell>
          <cell r="BC255">
            <v>213</v>
          </cell>
          <cell r="BD255">
            <v>213</v>
          </cell>
          <cell r="BE255">
            <v>213</v>
          </cell>
          <cell r="BF255">
            <v>213</v>
          </cell>
          <cell r="BG255">
            <v>213</v>
          </cell>
          <cell r="BH255">
            <v>213</v>
          </cell>
          <cell r="BI255">
            <v>213</v>
          </cell>
          <cell r="BJ255">
            <v>213</v>
          </cell>
          <cell r="BK255">
            <v>213</v>
          </cell>
          <cell r="BL255">
            <v>213</v>
          </cell>
          <cell r="BM255">
            <v>213</v>
          </cell>
          <cell r="BN255">
            <v>213</v>
          </cell>
          <cell r="BO255">
            <v>213</v>
          </cell>
          <cell r="BP255">
            <v>213</v>
          </cell>
          <cell r="BQ255">
            <v>213</v>
          </cell>
          <cell r="BR255">
            <v>213</v>
          </cell>
          <cell r="BS255">
            <v>213</v>
          </cell>
          <cell r="BT255">
            <v>213</v>
          </cell>
          <cell r="BU255">
            <v>213</v>
          </cell>
          <cell r="BV255">
            <v>213</v>
          </cell>
          <cell r="BW255">
            <v>213</v>
          </cell>
          <cell r="BX255">
            <v>213</v>
          </cell>
          <cell r="BY255">
            <v>213</v>
          </cell>
          <cell r="BZ255">
            <v>213</v>
          </cell>
          <cell r="CA255">
            <v>213</v>
          </cell>
          <cell r="CB255">
            <v>213</v>
          </cell>
          <cell r="CC255">
            <v>213</v>
          </cell>
          <cell r="CD255">
            <v>213</v>
          </cell>
          <cell r="CE255">
            <v>213</v>
          </cell>
          <cell r="CF255">
            <v>213</v>
          </cell>
          <cell r="CG255">
            <v>213</v>
          </cell>
          <cell r="CH255">
            <v>213</v>
          </cell>
          <cell r="CI255">
            <v>213</v>
          </cell>
          <cell r="CJ255">
            <v>213</v>
          </cell>
          <cell r="CK255">
            <v>213</v>
          </cell>
          <cell r="CL255">
            <v>213</v>
          </cell>
          <cell r="CM255">
            <v>213</v>
          </cell>
          <cell r="CN255">
            <v>213</v>
          </cell>
          <cell r="CO255">
            <v>213</v>
          </cell>
          <cell r="CP255">
            <v>213</v>
          </cell>
          <cell r="CQ255">
            <v>213</v>
          </cell>
          <cell r="CR255">
            <v>213</v>
          </cell>
          <cell r="CS255">
            <v>213</v>
          </cell>
          <cell r="CT255">
            <v>213</v>
          </cell>
          <cell r="CU255">
            <v>213</v>
          </cell>
          <cell r="CV255">
            <v>213</v>
          </cell>
          <cell r="CW255">
            <v>213</v>
          </cell>
          <cell r="CX255">
            <v>213</v>
          </cell>
          <cell r="CY255">
            <v>213</v>
          </cell>
          <cell r="CZ255">
            <v>213</v>
          </cell>
          <cell r="DA255">
            <v>213</v>
          </cell>
          <cell r="DB255">
            <v>213</v>
          </cell>
          <cell r="DC255">
            <v>213</v>
          </cell>
          <cell r="DD255">
            <v>213</v>
          </cell>
          <cell r="DE255">
            <v>213</v>
          </cell>
          <cell r="DF255">
            <v>213</v>
          </cell>
          <cell r="DG255">
            <v>213</v>
          </cell>
          <cell r="DH255">
            <v>213</v>
          </cell>
          <cell r="DI255">
            <v>213</v>
          </cell>
          <cell r="DJ255">
            <v>213</v>
          </cell>
          <cell r="DK255">
            <v>213</v>
          </cell>
          <cell r="DL255">
            <v>213</v>
          </cell>
          <cell r="DM255">
            <v>213</v>
          </cell>
          <cell r="DN255">
            <v>213</v>
          </cell>
          <cell r="DO255">
            <v>213</v>
          </cell>
          <cell r="DP255">
            <v>213</v>
          </cell>
          <cell r="DQ255">
            <v>213</v>
          </cell>
          <cell r="DR255">
            <v>213</v>
          </cell>
          <cell r="DS255">
            <v>213</v>
          </cell>
          <cell r="DT255">
            <v>213</v>
          </cell>
          <cell r="DU255">
            <v>213</v>
          </cell>
          <cell r="DV255">
            <v>213</v>
          </cell>
          <cell r="DW255">
            <v>213</v>
          </cell>
          <cell r="DX255">
            <v>213</v>
          </cell>
          <cell r="DY255">
            <v>213</v>
          </cell>
          <cell r="DZ255">
            <v>213</v>
          </cell>
          <cell r="EA255">
            <v>213</v>
          </cell>
          <cell r="EB255">
            <v>213</v>
          </cell>
          <cell r="EC255">
            <v>213</v>
          </cell>
          <cell r="ED255">
            <v>213</v>
          </cell>
          <cell r="EE255">
            <v>213</v>
          </cell>
          <cell r="EF255">
            <v>213</v>
          </cell>
          <cell r="EG255">
            <v>213</v>
          </cell>
          <cell r="EH255">
            <v>213</v>
          </cell>
          <cell r="EI255">
            <v>213</v>
          </cell>
          <cell r="EJ255">
            <v>213</v>
          </cell>
          <cell r="EL255">
            <v>213</v>
          </cell>
          <cell r="EM255">
            <v>213</v>
          </cell>
          <cell r="EN255">
            <v>213</v>
          </cell>
          <cell r="EO255">
            <v>213</v>
          </cell>
          <cell r="EP255">
            <v>213</v>
          </cell>
          <cell r="EQ255">
            <v>213</v>
          </cell>
          <cell r="ER255">
            <v>213</v>
          </cell>
        </row>
        <row r="256">
          <cell r="AW256">
            <v>214</v>
          </cell>
          <cell r="AX256">
            <v>100</v>
          </cell>
          <cell r="AY256">
            <v>50</v>
          </cell>
          <cell r="AZ256">
            <v>0</v>
          </cell>
          <cell r="BA256">
            <v>25</v>
          </cell>
          <cell r="BB256">
            <v>75</v>
          </cell>
          <cell r="BC256">
            <v>66.600000000000009</v>
          </cell>
          <cell r="BD256">
            <v>100</v>
          </cell>
          <cell r="BE256">
            <v>0</v>
          </cell>
          <cell r="BF256">
            <v>50</v>
          </cell>
          <cell r="BG256">
            <v>16.600000000000001</v>
          </cell>
          <cell r="BH256">
            <v>33.300000000000004</v>
          </cell>
          <cell r="BI256">
            <v>83.3</v>
          </cell>
          <cell r="BJ256">
            <v>71.399999999999991</v>
          </cell>
          <cell r="BK256">
            <v>0</v>
          </cell>
          <cell r="BL256">
            <v>57.099999999999994</v>
          </cell>
          <cell r="BM256">
            <v>28.499999999999996</v>
          </cell>
          <cell r="BN256">
            <v>85.7</v>
          </cell>
          <cell r="BO256">
            <v>14.2</v>
          </cell>
          <cell r="BP256">
            <v>14.199996948242187</v>
          </cell>
          <cell r="BQ256">
            <v>42.8</v>
          </cell>
          <cell r="BR256">
            <v>100</v>
          </cell>
          <cell r="BS256">
            <v>100</v>
          </cell>
          <cell r="BT256">
            <v>37.5</v>
          </cell>
          <cell r="BU256">
            <v>100</v>
          </cell>
          <cell r="BV256">
            <v>87.5</v>
          </cell>
          <cell r="BW256">
            <v>75</v>
          </cell>
          <cell r="BX256">
            <v>50</v>
          </cell>
          <cell r="BY256">
            <v>62.5</v>
          </cell>
          <cell r="BZ256">
            <v>12.5</v>
          </cell>
          <cell r="CA256">
            <v>25</v>
          </cell>
          <cell r="CB256">
            <v>0</v>
          </cell>
          <cell r="CC256">
            <v>33.300000000000004</v>
          </cell>
          <cell r="CD256">
            <v>33.29998779296875</v>
          </cell>
          <cell r="CE256">
            <v>33.29998779296875</v>
          </cell>
          <cell r="CF256">
            <v>66.600000000000009</v>
          </cell>
          <cell r="CG256">
            <v>0</v>
          </cell>
          <cell r="CH256">
            <v>0</v>
          </cell>
          <cell r="CI256">
            <v>0</v>
          </cell>
          <cell r="CJ256">
            <v>0</v>
          </cell>
          <cell r="CK256">
            <v>100</v>
          </cell>
          <cell r="CL256">
            <v>100</v>
          </cell>
          <cell r="CM256">
            <v>100</v>
          </cell>
          <cell r="CN256">
            <v>100</v>
          </cell>
          <cell r="CO256">
            <v>100</v>
          </cell>
          <cell r="CP256">
            <v>100</v>
          </cell>
          <cell r="CQ256">
            <v>214</v>
          </cell>
          <cell r="CR256">
            <v>75</v>
          </cell>
          <cell r="CS256">
            <v>65.600000000000009</v>
          </cell>
          <cell r="CT256">
            <v>50</v>
          </cell>
          <cell r="CU256">
            <v>59.3</v>
          </cell>
          <cell r="CV256">
            <v>68.7</v>
          </cell>
          <cell r="CW256">
            <v>37.5</v>
          </cell>
          <cell r="CX256">
            <v>56.2</v>
          </cell>
          <cell r="CY256">
            <v>9.3000000000000007</v>
          </cell>
          <cell r="CZ256">
            <v>31.2</v>
          </cell>
          <cell r="DA256">
            <v>15.6</v>
          </cell>
          <cell r="DB256">
            <v>28.1</v>
          </cell>
          <cell r="DC256">
            <v>43.7</v>
          </cell>
          <cell r="DD256">
            <v>81.2</v>
          </cell>
          <cell r="DE256">
            <v>12.5</v>
          </cell>
          <cell r="DF256">
            <v>78.100000000000009</v>
          </cell>
          <cell r="DG256">
            <v>34.300000000000004</v>
          </cell>
          <cell r="DH256">
            <v>90.600000000000009</v>
          </cell>
          <cell r="DI256">
            <v>18.7</v>
          </cell>
          <cell r="DJ256">
            <v>18.699996948242188</v>
          </cell>
          <cell r="DK256">
            <v>71.8</v>
          </cell>
          <cell r="DL256">
            <v>96.8</v>
          </cell>
          <cell r="DM256">
            <v>96.79998779296875</v>
          </cell>
          <cell r="DN256">
            <v>53.1</v>
          </cell>
          <cell r="DO256">
            <v>100</v>
          </cell>
          <cell r="DP256">
            <v>93.7</v>
          </cell>
          <cell r="DQ256">
            <v>87.5</v>
          </cell>
          <cell r="DR256">
            <v>62.5</v>
          </cell>
          <cell r="DS256">
            <v>84.3</v>
          </cell>
          <cell r="DT256">
            <v>21.8</v>
          </cell>
          <cell r="DU256">
            <v>40.6</v>
          </cell>
          <cell r="DV256">
            <v>0</v>
          </cell>
          <cell r="DW256">
            <v>6.2</v>
          </cell>
          <cell r="DX256">
            <v>6.1999969482421875</v>
          </cell>
          <cell r="DY256">
            <v>6.1999969482421875</v>
          </cell>
          <cell r="DZ256">
            <v>25</v>
          </cell>
          <cell r="EA256">
            <v>0</v>
          </cell>
          <cell r="EB256">
            <v>0</v>
          </cell>
          <cell r="EC256">
            <v>0</v>
          </cell>
          <cell r="ED256">
            <v>0</v>
          </cell>
          <cell r="EE256">
            <v>46.800000000000004</v>
          </cell>
          <cell r="EF256">
            <v>46.79998779296875</v>
          </cell>
          <cell r="EG256">
            <v>46.79998779296875</v>
          </cell>
          <cell r="EH256">
            <v>46.79998779296875</v>
          </cell>
          <cell r="EI256">
            <v>46.79998779296875</v>
          </cell>
          <cell r="EJ256">
            <v>46.79998779296875</v>
          </cell>
          <cell r="EL256">
            <v>214</v>
          </cell>
          <cell r="EM256">
            <v>0.14123790939268377</v>
          </cell>
          <cell r="EN256">
            <v>6.0730831016712929E-2</v>
          </cell>
          <cell r="EO256">
            <v>0.14327755670307041</v>
          </cell>
          <cell r="EP256">
            <v>0.14428002386791211</v>
          </cell>
          <cell r="EQ256">
            <v>3.7800408013979249E-2</v>
          </cell>
          <cell r="ER256">
            <v>0.11294689892642722</v>
          </cell>
        </row>
        <row r="257">
          <cell r="AW257">
            <v>215</v>
          </cell>
          <cell r="AX257">
            <v>100</v>
          </cell>
          <cell r="AY257">
            <v>0</v>
          </cell>
          <cell r="AZ257">
            <v>50</v>
          </cell>
          <cell r="BA257">
            <v>25</v>
          </cell>
          <cell r="BB257">
            <v>75</v>
          </cell>
          <cell r="BC257">
            <v>75</v>
          </cell>
          <cell r="BD257">
            <v>100</v>
          </cell>
          <cell r="BE257">
            <v>100</v>
          </cell>
          <cell r="BF257">
            <v>50</v>
          </cell>
          <cell r="BG257">
            <v>50</v>
          </cell>
          <cell r="BH257">
            <v>0</v>
          </cell>
          <cell r="BI257">
            <v>0</v>
          </cell>
          <cell r="BJ257">
            <v>100</v>
          </cell>
          <cell r="BK257">
            <v>100</v>
          </cell>
          <cell r="BL257">
            <v>0</v>
          </cell>
          <cell r="BM257">
            <v>0</v>
          </cell>
          <cell r="BN257">
            <v>0</v>
          </cell>
          <cell r="BO257">
            <v>0</v>
          </cell>
          <cell r="BP257">
            <v>0</v>
          </cell>
          <cell r="BQ257">
            <v>0</v>
          </cell>
          <cell r="BR257">
            <v>0</v>
          </cell>
          <cell r="BS257">
            <v>0</v>
          </cell>
          <cell r="BT257">
            <v>42.8</v>
          </cell>
          <cell r="BU257">
            <v>14.2</v>
          </cell>
          <cell r="BV257">
            <v>100</v>
          </cell>
          <cell r="BW257">
            <v>71.399999999999991</v>
          </cell>
          <cell r="BX257">
            <v>28.499999999999996</v>
          </cell>
          <cell r="BY257">
            <v>57.099999999999994</v>
          </cell>
          <cell r="BZ257">
            <v>57.0999755859375</v>
          </cell>
          <cell r="CA257">
            <v>85.7</v>
          </cell>
          <cell r="CB257">
            <v>0</v>
          </cell>
          <cell r="CC257">
            <v>0</v>
          </cell>
          <cell r="CD257">
            <v>0</v>
          </cell>
          <cell r="CE257">
            <v>0</v>
          </cell>
          <cell r="CF257">
            <v>100</v>
          </cell>
          <cell r="CG257">
            <v>100</v>
          </cell>
          <cell r="CH257">
            <v>100</v>
          </cell>
          <cell r="CI257">
            <v>100</v>
          </cell>
          <cell r="CJ257">
            <v>100</v>
          </cell>
          <cell r="CK257">
            <v>100</v>
          </cell>
          <cell r="CL257">
            <v>100</v>
          </cell>
          <cell r="CM257">
            <v>100</v>
          </cell>
          <cell r="CN257">
            <v>100</v>
          </cell>
          <cell r="CO257">
            <v>100</v>
          </cell>
          <cell r="CP257">
            <v>100</v>
          </cell>
          <cell r="CQ257">
            <v>215</v>
          </cell>
          <cell r="CR257">
            <v>66.600000000000009</v>
          </cell>
          <cell r="CS257">
            <v>33.300000000000004</v>
          </cell>
          <cell r="CT257">
            <v>50</v>
          </cell>
          <cell r="CU257">
            <v>44.4</v>
          </cell>
          <cell r="CV257">
            <v>61.1</v>
          </cell>
          <cell r="CW257">
            <v>61.0999755859375</v>
          </cell>
          <cell r="CX257">
            <v>38.800000000000004</v>
          </cell>
          <cell r="CY257">
            <v>38.79998779296875</v>
          </cell>
          <cell r="CZ257">
            <v>22.2</v>
          </cell>
          <cell r="DA257">
            <v>22.199996948242188</v>
          </cell>
          <cell r="DB257">
            <v>5.5</v>
          </cell>
          <cell r="DC257">
            <v>5.5</v>
          </cell>
          <cell r="DD257">
            <v>83.3</v>
          </cell>
          <cell r="DE257">
            <v>83.29998779296875</v>
          </cell>
          <cell r="DF257">
            <v>77.7</v>
          </cell>
          <cell r="DG257">
            <v>77.699951171875</v>
          </cell>
          <cell r="DH257">
            <v>77.699951171875</v>
          </cell>
          <cell r="DI257">
            <v>77.699951171875</v>
          </cell>
          <cell r="DJ257">
            <v>77.699951171875</v>
          </cell>
          <cell r="DK257">
            <v>77.699951171875</v>
          </cell>
          <cell r="DL257">
            <v>77.699951171875</v>
          </cell>
          <cell r="DM257">
            <v>77.699951171875</v>
          </cell>
          <cell r="DN257">
            <v>55.500000000000007</v>
          </cell>
          <cell r="DO257">
            <v>11.1</v>
          </cell>
          <cell r="DP257">
            <v>100</v>
          </cell>
          <cell r="DQ257">
            <v>88.8</v>
          </cell>
          <cell r="DR257">
            <v>27.700000000000003</v>
          </cell>
          <cell r="DS257">
            <v>72.2</v>
          </cell>
          <cell r="DT257">
            <v>72.199951171875</v>
          </cell>
          <cell r="DU257">
            <v>94.399999999999991</v>
          </cell>
          <cell r="DV257">
            <v>0</v>
          </cell>
          <cell r="DW257">
            <v>0</v>
          </cell>
          <cell r="DX257">
            <v>0</v>
          </cell>
          <cell r="DY257">
            <v>0</v>
          </cell>
          <cell r="DZ257">
            <v>16.600000000000001</v>
          </cell>
          <cell r="EA257">
            <v>16.599990844726562</v>
          </cell>
          <cell r="EB257">
            <v>16.599990844726562</v>
          </cell>
          <cell r="EC257">
            <v>16.599990844726562</v>
          </cell>
          <cell r="ED257">
            <v>16.599990844726562</v>
          </cell>
          <cell r="EE257">
            <v>16.599990844726562</v>
          </cell>
          <cell r="EF257">
            <v>16.599990844726562</v>
          </cell>
          <cell r="EG257">
            <v>16.599990844726562</v>
          </cell>
          <cell r="EH257">
            <v>16.599990844726562</v>
          </cell>
          <cell r="EI257">
            <v>16.599990844726562</v>
          </cell>
          <cell r="EJ257">
            <v>16.599990844726562</v>
          </cell>
          <cell r="EL257">
            <v>215</v>
          </cell>
          <cell r="EM257">
            <v>0.16785756306380092</v>
          </cell>
          <cell r="EN257">
            <v>0.10453912926416192</v>
          </cell>
          <cell r="EO257">
            <v>0.20714802070213478</v>
          </cell>
          <cell r="EP257">
            <v>0.17195179786557507</v>
          </cell>
          <cell r="EQ257">
            <v>7.2662139612781923E-2</v>
          </cell>
          <cell r="ER257">
            <v>0.15870935616069171</v>
          </cell>
        </row>
        <row r="258">
          <cell r="AW258">
            <v>216</v>
          </cell>
          <cell r="AX258">
            <v>0</v>
          </cell>
          <cell r="AY258">
            <v>25</v>
          </cell>
          <cell r="AZ258">
            <v>100</v>
          </cell>
          <cell r="BA258">
            <v>75</v>
          </cell>
          <cell r="BB258">
            <v>50</v>
          </cell>
          <cell r="BC258">
            <v>100</v>
          </cell>
          <cell r="BD258">
            <v>80</v>
          </cell>
          <cell r="BE258">
            <v>0</v>
          </cell>
          <cell r="BF258">
            <v>40</v>
          </cell>
          <cell r="BG258">
            <v>20</v>
          </cell>
          <cell r="BH258">
            <v>20</v>
          </cell>
          <cell r="BI258">
            <v>60</v>
          </cell>
          <cell r="BJ258">
            <v>75</v>
          </cell>
          <cell r="BK258">
            <v>75</v>
          </cell>
          <cell r="BL258">
            <v>0</v>
          </cell>
          <cell r="BM258">
            <v>100</v>
          </cell>
          <cell r="BN258">
            <v>50</v>
          </cell>
          <cell r="BO258">
            <v>25</v>
          </cell>
          <cell r="BP258">
            <v>25</v>
          </cell>
          <cell r="BQ258">
            <v>25</v>
          </cell>
          <cell r="BR258">
            <v>25</v>
          </cell>
          <cell r="BS258">
            <v>25</v>
          </cell>
          <cell r="BT258">
            <v>66.600000000000009</v>
          </cell>
          <cell r="BU258">
            <v>83.3</v>
          </cell>
          <cell r="BV258">
            <v>100</v>
          </cell>
          <cell r="BW258">
            <v>50</v>
          </cell>
          <cell r="BX258">
            <v>16.600000000000001</v>
          </cell>
          <cell r="BY258">
            <v>16.599990844726562</v>
          </cell>
          <cell r="BZ258">
            <v>16.599990844726562</v>
          </cell>
          <cell r="CA258">
            <v>33.300000000000004</v>
          </cell>
          <cell r="CB258">
            <v>0</v>
          </cell>
          <cell r="CC258">
            <v>100</v>
          </cell>
          <cell r="CD258">
            <v>100</v>
          </cell>
          <cell r="CE258">
            <v>100</v>
          </cell>
          <cell r="CF258">
            <v>100</v>
          </cell>
          <cell r="CG258">
            <v>0</v>
          </cell>
          <cell r="CH258">
            <v>0</v>
          </cell>
          <cell r="CI258">
            <v>0</v>
          </cell>
          <cell r="CJ258">
            <v>0</v>
          </cell>
          <cell r="CK258">
            <v>0</v>
          </cell>
          <cell r="CL258">
            <v>0</v>
          </cell>
          <cell r="CM258">
            <v>0</v>
          </cell>
          <cell r="CN258">
            <v>0</v>
          </cell>
          <cell r="CO258">
            <v>0</v>
          </cell>
          <cell r="CP258">
            <v>0</v>
          </cell>
          <cell r="CQ258">
            <v>216</v>
          </cell>
          <cell r="CR258">
            <v>44</v>
          </cell>
          <cell r="CS258">
            <v>56.000000000000007</v>
          </cell>
          <cell r="CT258">
            <v>72</v>
          </cell>
          <cell r="CU258">
            <v>68</v>
          </cell>
          <cell r="CV258">
            <v>60</v>
          </cell>
          <cell r="CW258">
            <v>80</v>
          </cell>
          <cell r="CX258">
            <v>64</v>
          </cell>
          <cell r="CY258">
            <v>0</v>
          </cell>
          <cell r="CZ258">
            <v>36</v>
          </cell>
          <cell r="DA258">
            <v>24</v>
          </cell>
          <cell r="DB258">
            <v>24</v>
          </cell>
          <cell r="DC258">
            <v>52</v>
          </cell>
          <cell r="DD258">
            <v>96</v>
          </cell>
          <cell r="DE258">
            <v>96</v>
          </cell>
          <cell r="DF258">
            <v>20</v>
          </cell>
          <cell r="DG258">
            <v>100</v>
          </cell>
          <cell r="DH258">
            <v>84</v>
          </cell>
          <cell r="DI258">
            <v>28.000000000000004</v>
          </cell>
          <cell r="DJ258">
            <v>28</v>
          </cell>
          <cell r="DK258">
            <v>28</v>
          </cell>
          <cell r="DL258">
            <v>28</v>
          </cell>
          <cell r="DM258">
            <v>28</v>
          </cell>
          <cell r="DN258">
            <v>76</v>
          </cell>
          <cell r="DO258">
            <v>88</v>
          </cell>
          <cell r="DP258">
            <v>92</v>
          </cell>
          <cell r="DQ258">
            <v>48</v>
          </cell>
          <cell r="DR258">
            <v>32</v>
          </cell>
          <cell r="DS258">
            <v>32</v>
          </cell>
          <cell r="DT258">
            <v>32</v>
          </cell>
          <cell r="DU258">
            <v>40</v>
          </cell>
          <cell r="DV258">
            <v>0</v>
          </cell>
          <cell r="DW258">
            <v>16</v>
          </cell>
          <cell r="DX258">
            <v>16</v>
          </cell>
          <cell r="DY258">
            <v>16</v>
          </cell>
          <cell r="DZ258">
            <v>16</v>
          </cell>
          <cell r="EA258">
            <v>0</v>
          </cell>
          <cell r="EB258">
            <v>0</v>
          </cell>
          <cell r="EC258">
            <v>0</v>
          </cell>
          <cell r="ED258">
            <v>0</v>
          </cell>
          <cell r="EE258">
            <v>0</v>
          </cell>
          <cell r="EF258">
            <v>0</v>
          </cell>
          <cell r="EG258">
            <v>0</v>
          </cell>
          <cell r="EH258">
            <v>0</v>
          </cell>
          <cell r="EI258">
            <v>0</v>
          </cell>
          <cell r="EJ258">
            <v>0</v>
          </cell>
          <cell r="EL258">
            <v>216</v>
          </cell>
          <cell r="EM258">
            <v>0.17395827859010624</v>
          </cell>
          <cell r="EN258">
            <v>0.10443663404483734</v>
          </cell>
          <cell r="EO258">
            <v>0.18493534271590967</v>
          </cell>
          <cell r="EP258">
            <v>0.14214592813331087</v>
          </cell>
          <cell r="EQ258">
            <v>1.6386057988766558E-4</v>
          </cell>
          <cell r="ER258">
            <v>0.13140773036430548</v>
          </cell>
        </row>
        <row r="259">
          <cell r="AW259">
            <v>217</v>
          </cell>
          <cell r="AX259">
            <v>50</v>
          </cell>
          <cell r="AY259">
            <v>75</v>
          </cell>
          <cell r="AZ259">
            <v>0</v>
          </cell>
          <cell r="BA259">
            <v>25</v>
          </cell>
          <cell r="BB259">
            <v>100</v>
          </cell>
          <cell r="BC259">
            <v>66.600000000000009</v>
          </cell>
          <cell r="BD259">
            <v>33.300000000000004</v>
          </cell>
          <cell r="BE259">
            <v>33.29998779296875</v>
          </cell>
          <cell r="BF259">
            <v>100</v>
          </cell>
          <cell r="BG259">
            <v>0</v>
          </cell>
          <cell r="BH259">
            <v>0</v>
          </cell>
          <cell r="BI259">
            <v>0</v>
          </cell>
          <cell r="BJ259">
            <v>100</v>
          </cell>
          <cell r="BK259">
            <v>100</v>
          </cell>
          <cell r="BL259">
            <v>100</v>
          </cell>
          <cell r="BM259">
            <v>100</v>
          </cell>
          <cell r="BN259">
            <v>100</v>
          </cell>
          <cell r="BO259">
            <v>100</v>
          </cell>
          <cell r="BP259">
            <v>100</v>
          </cell>
          <cell r="BQ259">
            <v>100</v>
          </cell>
          <cell r="BR259">
            <v>100</v>
          </cell>
          <cell r="BS259">
            <v>100</v>
          </cell>
          <cell r="BT259">
            <v>100</v>
          </cell>
          <cell r="BU259">
            <v>0</v>
          </cell>
          <cell r="BV259">
            <v>50</v>
          </cell>
          <cell r="BW259">
            <v>50</v>
          </cell>
          <cell r="BX259">
            <v>50</v>
          </cell>
          <cell r="BY259">
            <v>50</v>
          </cell>
          <cell r="BZ259">
            <v>50</v>
          </cell>
          <cell r="CA259">
            <v>50</v>
          </cell>
          <cell r="CB259">
            <v>50</v>
          </cell>
          <cell r="CC259">
            <v>50</v>
          </cell>
          <cell r="CD259">
            <v>50</v>
          </cell>
          <cell r="CE259">
            <v>50</v>
          </cell>
          <cell r="CF259">
            <v>100</v>
          </cell>
          <cell r="CG259">
            <v>100</v>
          </cell>
          <cell r="CH259">
            <v>100</v>
          </cell>
          <cell r="CI259">
            <v>100</v>
          </cell>
          <cell r="CJ259">
            <v>100</v>
          </cell>
          <cell r="CK259">
            <v>0</v>
          </cell>
          <cell r="CL259">
            <v>0</v>
          </cell>
          <cell r="CM259">
            <v>0</v>
          </cell>
          <cell r="CN259">
            <v>0</v>
          </cell>
          <cell r="CO259">
            <v>0</v>
          </cell>
          <cell r="CP259">
            <v>0</v>
          </cell>
          <cell r="CQ259">
            <v>217</v>
          </cell>
          <cell r="CR259">
            <v>57.099999999999994</v>
          </cell>
          <cell r="CS259">
            <v>64.2</v>
          </cell>
          <cell r="CT259">
            <v>35.699999999999996</v>
          </cell>
          <cell r="CU259">
            <v>42.8</v>
          </cell>
          <cell r="CV259">
            <v>71.399999999999991</v>
          </cell>
          <cell r="CW259">
            <v>92.800000000000011</v>
          </cell>
          <cell r="CX259">
            <v>78.5</v>
          </cell>
          <cell r="CY259">
            <v>78.5</v>
          </cell>
          <cell r="CZ259">
            <v>100</v>
          </cell>
          <cell r="DA259">
            <v>50</v>
          </cell>
          <cell r="DB259">
            <v>50</v>
          </cell>
          <cell r="DC259">
            <v>50</v>
          </cell>
          <cell r="DD259">
            <v>85.7</v>
          </cell>
          <cell r="DE259">
            <v>85.699951171875</v>
          </cell>
          <cell r="DF259">
            <v>85.699951171875</v>
          </cell>
          <cell r="DG259">
            <v>85.699951171875</v>
          </cell>
          <cell r="DH259">
            <v>85.699951171875</v>
          </cell>
          <cell r="DI259">
            <v>85.699951171875</v>
          </cell>
          <cell r="DJ259">
            <v>85.699951171875</v>
          </cell>
          <cell r="DK259">
            <v>85.699951171875</v>
          </cell>
          <cell r="DL259">
            <v>85.699951171875</v>
          </cell>
          <cell r="DM259">
            <v>85.699951171875</v>
          </cell>
          <cell r="DN259">
            <v>28.499999999999996</v>
          </cell>
          <cell r="DO259">
            <v>0</v>
          </cell>
          <cell r="DP259">
            <v>21.4</v>
          </cell>
          <cell r="DQ259">
            <v>21.399993896484375</v>
          </cell>
          <cell r="DR259">
            <v>21.399993896484375</v>
          </cell>
          <cell r="DS259">
            <v>21.399993896484375</v>
          </cell>
          <cell r="DT259">
            <v>21.399993896484375</v>
          </cell>
          <cell r="DU259">
            <v>21.399993896484375</v>
          </cell>
          <cell r="DV259">
            <v>21.399993896484375</v>
          </cell>
          <cell r="DW259">
            <v>21.399993896484375</v>
          </cell>
          <cell r="DX259">
            <v>21.399993896484375</v>
          </cell>
          <cell r="DY259">
            <v>21.399993896484375</v>
          </cell>
          <cell r="DZ259">
            <v>14.2</v>
          </cell>
          <cell r="EA259">
            <v>14.199996948242187</v>
          </cell>
          <cell r="EB259">
            <v>14.199996948242187</v>
          </cell>
          <cell r="EC259">
            <v>14.199996948242187</v>
          </cell>
          <cell r="ED259">
            <v>14.199996948242187</v>
          </cell>
          <cell r="EE259">
            <v>7.1</v>
          </cell>
          <cell r="EF259">
            <v>7.0999984741210938</v>
          </cell>
          <cell r="EG259">
            <v>7.0999984741210938</v>
          </cell>
          <cell r="EH259">
            <v>7.0999984741210938</v>
          </cell>
          <cell r="EI259">
            <v>7.0999984741210938</v>
          </cell>
          <cell r="EJ259">
            <v>7.0999984741210938</v>
          </cell>
          <cell r="EL259">
            <v>217</v>
          </cell>
          <cell r="EM259">
            <v>0.1108410014353967</v>
          </cell>
          <cell r="EN259">
            <v>0.14502551650154988</v>
          </cell>
          <cell r="EO259">
            <v>0.15136120316458507</v>
          </cell>
          <cell r="EP259">
            <v>4.0319545575470309E-2</v>
          </cell>
          <cell r="EQ259">
            <v>2.7224726023955946E-2</v>
          </cell>
          <cell r="ER259">
            <v>9.7405091008139377E-2</v>
          </cell>
        </row>
        <row r="260">
          <cell r="AW260">
            <v>218</v>
          </cell>
          <cell r="AX260">
            <v>100</v>
          </cell>
          <cell r="AY260">
            <v>75</v>
          </cell>
          <cell r="AZ260">
            <v>50</v>
          </cell>
          <cell r="BA260">
            <v>25</v>
          </cell>
          <cell r="BB260">
            <v>0</v>
          </cell>
          <cell r="BC260">
            <v>80</v>
          </cell>
          <cell r="BD260">
            <v>100</v>
          </cell>
          <cell r="BE260">
            <v>40</v>
          </cell>
          <cell r="BF260">
            <v>60</v>
          </cell>
          <cell r="BG260">
            <v>20</v>
          </cell>
          <cell r="BH260">
            <v>0</v>
          </cell>
          <cell r="BI260">
            <v>0</v>
          </cell>
          <cell r="BJ260">
            <v>100</v>
          </cell>
          <cell r="BK260">
            <v>100</v>
          </cell>
          <cell r="BL260">
            <v>100</v>
          </cell>
          <cell r="BM260">
            <v>100</v>
          </cell>
          <cell r="BN260">
            <v>100</v>
          </cell>
          <cell r="BO260">
            <v>0</v>
          </cell>
          <cell r="BP260">
            <v>0</v>
          </cell>
          <cell r="BQ260">
            <v>0</v>
          </cell>
          <cell r="BR260">
            <v>0</v>
          </cell>
          <cell r="BS260">
            <v>0</v>
          </cell>
          <cell r="BT260">
            <v>0</v>
          </cell>
          <cell r="BU260">
            <v>66.600000000000009</v>
          </cell>
          <cell r="BV260">
            <v>100</v>
          </cell>
          <cell r="BW260">
            <v>100</v>
          </cell>
          <cell r="BX260">
            <v>100</v>
          </cell>
          <cell r="BY260">
            <v>100</v>
          </cell>
          <cell r="BZ260">
            <v>33.300000000000004</v>
          </cell>
          <cell r="CA260">
            <v>33.29998779296875</v>
          </cell>
          <cell r="CB260">
            <v>33.29998779296875</v>
          </cell>
          <cell r="CC260">
            <v>33.29998779296875</v>
          </cell>
          <cell r="CD260">
            <v>33.29998779296875</v>
          </cell>
          <cell r="CE260">
            <v>33.29998779296875</v>
          </cell>
          <cell r="CF260">
            <v>0</v>
          </cell>
          <cell r="CG260">
            <v>0</v>
          </cell>
          <cell r="CH260">
            <v>0</v>
          </cell>
          <cell r="CI260">
            <v>0</v>
          </cell>
          <cell r="CJ260">
            <v>0</v>
          </cell>
          <cell r="CK260">
            <v>100</v>
          </cell>
          <cell r="CL260">
            <v>100</v>
          </cell>
          <cell r="CM260">
            <v>100</v>
          </cell>
          <cell r="CN260">
            <v>100</v>
          </cell>
          <cell r="CO260">
            <v>100</v>
          </cell>
          <cell r="CP260">
            <v>100</v>
          </cell>
          <cell r="CQ260">
            <v>218</v>
          </cell>
          <cell r="CR260">
            <v>94.399999999999991</v>
          </cell>
          <cell r="CS260">
            <v>77.7</v>
          </cell>
          <cell r="CT260">
            <v>61.1</v>
          </cell>
          <cell r="CU260">
            <v>50</v>
          </cell>
          <cell r="CV260">
            <v>44.4</v>
          </cell>
          <cell r="CW260">
            <v>22.2</v>
          </cell>
          <cell r="CX260">
            <v>66.600000000000009</v>
          </cell>
          <cell r="CY260">
            <v>11.1</v>
          </cell>
          <cell r="CZ260">
            <v>16.600000000000001</v>
          </cell>
          <cell r="DA260">
            <v>5.5</v>
          </cell>
          <cell r="DB260">
            <v>0</v>
          </cell>
          <cell r="DC260">
            <v>0</v>
          </cell>
          <cell r="DD260">
            <v>55.500000000000007</v>
          </cell>
          <cell r="DE260">
            <v>55.5</v>
          </cell>
          <cell r="DF260">
            <v>55.5</v>
          </cell>
          <cell r="DG260">
            <v>55.5</v>
          </cell>
          <cell r="DH260">
            <v>55.5</v>
          </cell>
          <cell r="DI260">
            <v>27.700000000000003</v>
          </cell>
          <cell r="DJ260">
            <v>27.699996948242187</v>
          </cell>
          <cell r="DK260">
            <v>27.699996948242187</v>
          </cell>
          <cell r="DL260">
            <v>27.699996948242187</v>
          </cell>
          <cell r="DM260">
            <v>27.699996948242187</v>
          </cell>
          <cell r="DN260">
            <v>33.300000000000004</v>
          </cell>
          <cell r="DO260">
            <v>88.8</v>
          </cell>
          <cell r="DP260">
            <v>100</v>
          </cell>
          <cell r="DQ260">
            <v>100</v>
          </cell>
          <cell r="DR260">
            <v>100</v>
          </cell>
          <cell r="DS260">
            <v>100</v>
          </cell>
          <cell r="DT260">
            <v>38.800000000000004</v>
          </cell>
          <cell r="DU260">
            <v>38.79998779296875</v>
          </cell>
          <cell r="DV260">
            <v>38.79998779296875</v>
          </cell>
          <cell r="DW260">
            <v>38.79998779296875</v>
          </cell>
          <cell r="DX260">
            <v>38.79998779296875</v>
          </cell>
          <cell r="DY260">
            <v>38.79998779296875</v>
          </cell>
          <cell r="DZ260">
            <v>72.2</v>
          </cell>
          <cell r="EA260">
            <v>72.199951171875</v>
          </cell>
          <cell r="EB260">
            <v>72.199951171875</v>
          </cell>
          <cell r="EC260">
            <v>72.199951171875</v>
          </cell>
          <cell r="ED260">
            <v>72.199951171875</v>
          </cell>
          <cell r="EE260">
            <v>83.3</v>
          </cell>
          <cell r="EF260">
            <v>83.29998779296875</v>
          </cell>
          <cell r="EG260">
            <v>83.29998779296875</v>
          </cell>
          <cell r="EH260">
            <v>83.29998779296875</v>
          </cell>
          <cell r="EI260">
            <v>83.29998779296875</v>
          </cell>
          <cell r="EJ260">
            <v>83.29998779296875</v>
          </cell>
          <cell r="EL260">
            <v>218</v>
          </cell>
          <cell r="EM260">
            <v>0.1229594825302254</v>
          </cell>
          <cell r="EN260">
            <v>1.6237480053881759E-2</v>
          </cell>
          <cell r="EO260">
            <v>4.4387793058071903E-2</v>
          </cell>
          <cell r="EP260">
            <v>0.23410447322302091</v>
          </cell>
          <cell r="EQ260">
            <v>0.10987039265001561</v>
          </cell>
          <cell r="ER260">
            <v>0.10300823985698297</v>
          </cell>
        </row>
        <row r="261">
          <cell r="AW261">
            <v>219</v>
          </cell>
          <cell r="AX261">
            <v>100</v>
          </cell>
          <cell r="AY261">
            <v>0</v>
          </cell>
          <cell r="AZ261">
            <v>50</v>
          </cell>
          <cell r="BA261">
            <v>25</v>
          </cell>
          <cell r="BB261">
            <v>75</v>
          </cell>
          <cell r="BC261">
            <v>100</v>
          </cell>
          <cell r="BD261">
            <v>0</v>
          </cell>
          <cell r="BE261">
            <v>20</v>
          </cell>
          <cell r="BF261">
            <v>80</v>
          </cell>
          <cell r="BG261">
            <v>40</v>
          </cell>
          <cell r="BH261">
            <v>40</v>
          </cell>
          <cell r="BI261">
            <v>60</v>
          </cell>
          <cell r="BJ261">
            <v>100</v>
          </cell>
          <cell r="BK261">
            <v>0</v>
          </cell>
          <cell r="BL261">
            <v>83.3</v>
          </cell>
          <cell r="BM261">
            <v>33.300000000000004</v>
          </cell>
          <cell r="BN261">
            <v>33.29998779296875</v>
          </cell>
          <cell r="BO261">
            <v>16.600000000000001</v>
          </cell>
          <cell r="BP261">
            <v>16.599990844726562</v>
          </cell>
          <cell r="BQ261">
            <v>50</v>
          </cell>
          <cell r="BR261">
            <v>66.600000000000009</v>
          </cell>
          <cell r="BS261">
            <v>66.5999755859375</v>
          </cell>
          <cell r="BT261">
            <v>42.8</v>
          </cell>
          <cell r="BU261">
            <v>85.7</v>
          </cell>
          <cell r="BV261">
            <v>0</v>
          </cell>
          <cell r="BW261">
            <v>28.499999999999996</v>
          </cell>
          <cell r="BX261">
            <v>14.2</v>
          </cell>
          <cell r="BY261">
            <v>100</v>
          </cell>
          <cell r="BZ261">
            <v>100</v>
          </cell>
          <cell r="CA261">
            <v>71.399999999999991</v>
          </cell>
          <cell r="CB261">
            <v>57.099999999999994</v>
          </cell>
          <cell r="CC261">
            <v>50</v>
          </cell>
          <cell r="CD261">
            <v>50</v>
          </cell>
          <cell r="CE261">
            <v>50</v>
          </cell>
          <cell r="CF261">
            <v>0</v>
          </cell>
          <cell r="CG261">
            <v>0</v>
          </cell>
          <cell r="CH261">
            <v>0</v>
          </cell>
          <cell r="CI261">
            <v>0</v>
          </cell>
          <cell r="CJ261">
            <v>0</v>
          </cell>
          <cell r="CK261">
            <v>100</v>
          </cell>
          <cell r="CL261">
            <v>100</v>
          </cell>
          <cell r="CM261">
            <v>100</v>
          </cell>
          <cell r="CN261">
            <v>100</v>
          </cell>
          <cell r="CO261">
            <v>100</v>
          </cell>
          <cell r="CP261">
            <v>100</v>
          </cell>
          <cell r="CQ261">
            <v>219</v>
          </cell>
          <cell r="CR261">
            <v>82.1</v>
          </cell>
          <cell r="CS261">
            <v>53.5</v>
          </cell>
          <cell r="CT261">
            <v>67.800000000000011</v>
          </cell>
          <cell r="CU261">
            <v>60.699999999999996</v>
          </cell>
          <cell r="CV261">
            <v>75</v>
          </cell>
          <cell r="CW261">
            <v>100</v>
          </cell>
          <cell r="CX261">
            <v>0</v>
          </cell>
          <cell r="CY261">
            <v>21.4</v>
          </cell>
          <cell r="CZ261">
            <v>96.399999999999991</v>
          </cell>
          <cell r="DA261">
            <v>32.1</v>
          </cell>
          <cell r="DB261">
            <v>32.0999755859375</v>
          </cell>
          <cell r="DC261">
            <v>50</v>
          </cell>
          <cell r="DD261">
            <v>89.2</v>
          </cell>
          <cell r="DE261">
            <v>35.699999999999996</v>
          </cell>
          <cell r="DF261">
            <v>85.7</v>
          </cell>
          <cell r="DG261">
            <v>46.400000000000006</v>
          </cell>
          <cell r="DH261">
            <v>46.399993896484375</v>
          </cell>
          <cell r="DI261">
            <v>42.8</v>
          </cell>
          <cell r="DJ261">
            <v>42.79998779296875</v>
          </cell>
          <cell r="DK261">
            <v>64.2</v>
          </cell>
          <cell r="DL261">
            <v>71.399999999999991</v>
          </cell>
          <cell r="DM261">
            <v>71.39996337890625</v>
          </cell>
          <cell r="DN261">
            <v>14.2</v>
          </cell>
          <cell r="DO261">
            <v>78.5</v>
          </cell>
          <cell r="DP261">
            <v>3.5000000000000004</v>
          </cell>
          <cell r="DQ261">
            <v>10.7</v>
          </cell>
          <cell r="DR261">
            <v>7.1</v>
          </cell>
          <cell r="DS261">
            <v>92.800000000000011</v>
          </cell>
          <cell r="DT261">
            <v>92.79998779296875</v>
          </cell>
          <cell r="DU261">
            <v>53.5</v>
          </cell>
          <cell r="DV261">
            <v>21.4</v>
          </cell>
          <cell r="DW261">
            <v>21.4</v>
          </cell>
          <cell r="DX261">
            <v>21.399993896484375</v>
          </cell>
          <cell r="DY261">
            <v>21.399993896484375</v>
          </cell>
          <cell r="DZ261">
            <v>17.8</v>
          </cell>
          <cell r="EA261">
            <v>17.79998779296875</v>
          </cell>
          <cell r="EB261">
            <v>17.79998779296875</v>
          </cell>
          <cell r="EC261">
            <v>17.79998779296875</v>
          </cell>
          <cell r="ED261">
            <v>17.79998779296875</v>
          </cell>
          <cell r="EE261">
            <v>39.200000000000003</v>
          </cell>
          <cell r="EF261">
            <v>39.199981689453125</v>
          </cell>
          <cell r="EG261">
            <v>39.199981689453125</v>
          </cell>
          <cell r="EH261">
            <v>39.199981689453125</v>
          </cell>
          <cell r="EI261">
            <v>39.199981689453125</v>
          </cell>
          <cell r="EJ261">
            <v>39.199981689453125</v>
          </cell>
          <cell r="EL261">
            <v>219</v>
          </cell>
          <cell r="EM261">
            <v>0.20261673593326462</v>
          </cell>
          <cell r="EN261">
            <v>0.29051904794634309</v>
          </cell>
          <cell r="EO261">
            <v>0.1920292330371392</v>
          </cell>
          <cell r="EP261">
            <v>3.1448013277201453E-2</v>
          </cell>
          <cell r="EQ261">
            <v>-1.8626201416663143E-2</v>
          </cell>
          <cell r="ER261">
            <v>0.14814165864041307</v>
          </cell>
        </row>
        <row r="262">
          <cell r="AW262">
            <v>220</v>
          </cell>
          <cell r="AX262">
            <v>25</v>
          </cell>
          <cell r="AY262">
            <v>75</v>
          </cell>
          <cell r="AZ262">
            <v>0</v>
          </cell>
          <cell r="BA262">
            <v>100</v>
          </cell>
          <cell r="BB262">
            <v>50</v>
          </cell>
          <cell r="BC262">
            <v>100</v>
          </cell>
          <cell r="BD262">
            <v>80</v>
          </cell>
          <cell r="BE262">
            <v>40</v>
          </cell>
          <cell r="BF262">
            <v>60</v>
          </cell>
          <cell r="BG262">
            <v>0</v>
          </cell>
          <cell r="BH262">
            <v>20</v>
          </cell>
          <cell r="BI262">
            <v>20</v>
          </cell>
          <cell r="BJ262">
            <v>71.399999999999991</v>
          </cell>
          <cell r="BK262">
            <v>28.499999999999996</v>
          </cell>
          <cell r="BL262">
            <v>0</v>
          </cell>
          <cell r="BM262">
            <v>57.099999999999994</v>
          </cell>
          <cell r="BN262">
            <v>42.8</v>
          </cell>
          <cell r="BO262">
            <v>85.7</v>
          </cell>
          <cell r="BP262">
            <v>85.699951171875</v>
          </cell>
          <cell r="BQ262">
            <v>85.699951171875</v>
          </cell>
          <cell r="BR262">
            <v>100</v>
          </cell>
          <cell r="BS262">
            <v>0</v>
          </cell>
          <cell r="BT262">
            <v>50</v>
          </cell>
          <cell r="BU262">
            <v>100</v>
          </cell>
          <cell r="BV262">
            <v>0</v>
          </cell>
          <cell r="BW262">
            <v>0</v>
          </cell>
          <cell r="BX262">
            <v>0</v>
          </cell>
          <cell r="BY262">
            <v>0</v>
          </cell>
          <cell r="BZ262">
            <v>0</v>
          </cell>
          <cell r="CA262">
            <v>0</v>
          </cell>
          <cell r="CB262">
            <v>0</v>
          </cell>
          <cell r="CC262">
            <v>0</v>
          </cell>
          <cell r="CD262">
            <v>0</v>
          </cell>
          <cell r="CE262">
            <v>100</v>
          </cell>
          <cell r="CF262">
            <v>100</v>
          </cell>
          <cell r="CG262">
            <v>100</v>
          </cell>
          <cell r="CH262">
            <v>100</v>
          </cell>
          <cell r="CI262">
            <v>100</v>
          </cell>
          <cell r="CJ262">
            <v>50</v>
          </cell>
          <cell r="CK262">
            <v>0</v>
          </cell>
          <cell r="CL262">
            <v>0</v>
          </cell>
          <cell r="CM262">
            <v>0</v>
          </cell>
          <cell r="CN262">
            <v>0</v>
          </cell>
          <cell r="CO262">
            <v>0</v>
          </cell>
          <cell r="CP262">
            <v>0</v>
          </cell>
          <cell r="CQ262">
            <v>220</v>
          </cell>
          <cell r="CR262">
            <v>41.6</v>
          </cell>
          <cell r="CS262">
            <v>62.5</v>
          </cell>
          <cell r="CT262">
            <v>37.5</v>
          </cell>
          <cell r="CU262">
            <v>75</v>
          </cell>
          <cell r="CV262">
            <v>58.3</v>
          </cell>
          <cell r="CW262">
            <v>87.5</v>
          </cell>
          <cell r="CX262">
            <v>79.100000000000009</v>
          </cell>
          <cell r="CY262">
            <v>45.800000000000004</v>
          </cell>
          <cell r="CZ262">
            <v>54.1</v>
          </cell>
          <cell r="DA262">
            <v>12.5</v>
          </cell>
          <cell r="DB262">
            <v>29.099999999999998</v>
          </cell>
          <cell r="DC262">
            <v>29.099990844726562</v>
          </cell>
          <cell r="DD262">
            <v>70.8</v>
          </cell>
          <cell r="DE262">
            <v>20.8</v>
          </cell>
          <cell r="DF262">
            <v>0</v>
          </cell>
          <cell r="DG262">
            <v>66.600000000000009</v>
          </cell>
          <cell r="DH262">
            <v>25</v>
          </cell>
          <cell r="DI262">
            <v>95.8</v>
          </cell>
          <cell r="DJ262">
            <v>95.79998779296875</v>
          </cell>
          <cell r="DK262">
            <v>95.79998779296875</v>
          </cell>
          <cell r="DL262">
            <v>100</v>
          </cell>
          <cell r="DM262">
            <v>0</v>
          </cell>
          <cell r="DN262">
            <v>50</v>
          </cell>
          <cell r="DO262">
            <v>91.600000000000009</v>
          </cell>
          <cell r="DP262">
            <v>8.3000000000000007</v>
          </cell>
          <cell r="DQ262">
            <v>8.2999954223632812</v>
          </cell>
          <cell r="DR262">
            <v>8.2999954223632812</v>
          </cell>
          <cell r="DS262">
            <v>8.2999954223632812</v>
          </cell>
          <cell r="DT262">
            <v>8.2999954223632812</v>
          </cell>
          <cell r="DU262">
            <v>8.2999954223632812</v>
          </cell>
          <cell r="DV262">
            <v>8.2999954223632812</v>
          </cell>
          <cell r="DW262">
            <v>8.2999954223632812</v>
          </cell>
          <cell r="DX262">
            <v>8.2999954223632812</v>
          </cell>
          <cell r="DY262">
            <v>83.3</v>
          </cell>
          <cell r="DZ262">
            <v>83.29998779296875</v>
          </cell>
          <cell r="EA262">
            <v>83.29998779296875</v>
          </cell>
          <cell r="EB262">
            <v>83.29998779296875</v>
          </cell>
          <cell r="EC262">
            <v>83.29998779296875</v>
          </cell>
          <cell r="ED262">
            <v>33.300000000000004</v>
          </cell>
          <cell r="EE262">
            <v>16.600000000000001</v>
          </cell>
          <cell r="EF262">
            <v>16.599990844726562</v>
          </cell>
          <cell r="EG262">
            <v>16.599990844726562</v>
          </cell>
          <cell r="EH262">
            <v>16.599990844726562</v>
          </cell>
          <cell r="EI262">
            <v>16.599990844726562</v>
          </cell>
          <cell r="EJ262">
            <v>16.599990844726562</v>
          </cell>
          <cell r="EL262">
            <v>220</v>
          </cell>
          <cell r="EM262">
            <v>5.1271112431694368E-2</v>
          </cell>
          <cell r="EN262">
            <v>5.154824843002178E-2</v>
          </cell>
          <cell r="EO262">
            <v>7.9818773793173925E-2</v>
          </cell>
          <cell r="EP262">
            <v>6.0195850208714659E-2</v>
          </cell>
          <cell r="EQ262">
            <v>4.2785373763179015E-2</v>
          </cell>
          <cell r="ER262">
            <v>6.0525556599986999E-2</v>
          </cell>
        </row>
        <row r="263">
          <cell r="AW263">
            <v>221</v>
          </cell>
          <cell r="AX263">
            <v>221</v>
          </cell>
          <cell r="AY263">
            <v>221</v>
          </cell>
          <cell r="AZ263">
            <v>221</v>
          </cell>
          <cell r="BA263">
            <v>221</v>
          </cell>
          <cell r="BB263">
            <v>221</v>
          </cell>
          <cell r="BC263">
            <v>221</v>
          </cell>
          <cell r="BD263">
            <v>221</v>
          </cell>
          <cell r="BE263">
            <v>221</v>
          </cell>
          <cell r="BF263">
            <v>221</v>
          </cell>
          <cell r="BG263">
            <v>221</v>
          </cell>
          <cell r="BH263">
            <v>221</v>
          </cell>
          <cell r="BI263">
            <v>221</v>
          </cell>
          <cell r="BJ263">
            <v>221</v>
          </cell>
          <cell r="BK263">
            <v>221</v>
          </cell>
          <cell r="BL263">
            <v>221</v>
          </cell>
          <cell r="BM263">
            <v>221</v>
          </cell>
          <cell r="BN263">
            <v>221</v>
          </cell>
          <cell r="BO263">
            <v>221</v>
          </cell>
          <cell r="BP263">
            <v>221</v>
          </cell>
          <cell r="BQ263">
            <v>221</v>
          </cell>
          <cell r="BR263">
            <v>221</v>
          </cell>
          <cell r="BS263">
            <v>221</v>
          </cell>
          <cell r="BT263">
            <v>221</v>
          </cell>
          <cell r="BU263">
            <v>221</v>
          </cell>
          <cell r="BV263">
            <v>221</v>
          </cell>
          <cell r="BW263">
            <v>221</v>
          </cell>
          <cell r="BX263">
            <v>221</v>
          </cell>
          <cell r="BY263">
            <v>221</v>
          </cell>
          <cell r="BZ263">
            <v>221</v>
          </cell>
          <cell r="CA263">
            <v>221</v>
          </cell>
          <cell r="CB263">
            <v>221</v>
          </cell>
          <cell r="CC263">
            <v>221</v>
          </cell>
          <cell r="CD263">
            <v>221</v>
          </cell>
          <cell r="CE263">
            <v>221</v>
          </cell>
          <cell r="CF263">
            <v>221</v>
          </cell>
          <cell r="CG263">
            <v>221</v>
          </cell>
          <cell r="CH263">
            <v>221</v>
          </cell>
          <cell r="CI263">
            <v>221</v>
          </cell>
          <cell r="CJ263">
            <v>221</v>
          </cell>
          <cell r="CK263">
            <v>221</v>
          </cell>
          <cell r="CL263">
            <v>221</v>
          </cell>
          <cell r="CM263">
            <v>221</v>
          </cell>
          <cell r="CN263">
            <v>221</v>
          </cell>
          <cell r="CO263">
            <v>221</v>
          </cell>
          <cell r="CP263">
            <v>221</v>
          </cell>
          <cell r="CQ263">
            <v>221</v>
          </cell>
          <cell r="CR263">
            <v>221</v>
          </cell>
          <cell r="CS263">
            <v>221</v>
          </cell>
          <cell r="CT263">
            <v>221</v>
          </cell>
          <cell r="CU263">
            <v>221</v>
          </cell>
          <cell r="CV263">
            <v>221</v>
          </cell>
          <cell r="CW263">
            <v>221</v>
          </cell>
          <cell r="CX263">
            <v>221</v>
          </cell>
          <cell r="CY263">
            <v>221</v>
          </cell>
          <cell r="CZ263">
            <v>221</v>
          </cell>
          <cell r="DA263">
            <v>221</v>
          </cell>
          <cell r="DB263">
            <v>221</v>
          </cell>
          <cell r="DC263">
            <v>221</v>
          </cell>
          <cell r="DD263">
            <v>221</v>
          </cell>
          <cell r="DE263">
            <v>221</v>
          </cell>
          <cell r="DF263">
            <v>221</v>
          </cell>
          <cell r="DG263">
            <v>221</v>
          </cell>
          <cell r="DH263">
            <v>221</v>
          </cell>
          <cell r="DI263">
            <v>221</v>
          </cell>
          <cell r="DJ263">
            <v>221</v>
          </cell>
          <cell r="DK263">
            <v>221</v>
          </cell>
          <cell r="DL263">
            <v>221</v>
          </cell>
          <cell r="DM263">
            <v>221</v>
          </cell>
          <cell r="DN263">
            <v>221</v>
          </cell>
          <cell r="DO263">
            <v>221</v>
          </cell>
          <cell r="DP263">
            <v>221</v>
          </cell>
          <cell r="DQ263">
            <v>221</v>
          </cell>
          <cell r="DR263">
            <v>221</v>
          </cell>
          <cell r="DS263">
            <v>221</v>
          </cell>
          <cell r="DT263">
            <v>221</v>
          </cell>
          <cell r="DU263">
            <v>221</v>
          </cell>
          <cell r="DV263">
            <v>221</v>
          </cell>
          <cell r="DW263">
            <v>221</v>
          </cell>
          <cell r="DX263">
            <v>221</v>
          </cell>
          <cell r="DY263">
            <v>221</v>
          </cell>
          <cell r="DZ263">
            <v>221</v>
          </cell>
          <cell r="EA263">
            <v>221</v>
          </cell>
          <cell r="EB263">
            <v>221</v>
          </cell>
          <cell r="EC263">
            <v>221</v>
          </cell>
          <cell r="ED263">
            <v>221</v>
          </cell>
          <cell r="EE263">
            <v>221</v>
          </cell>
          <cell r="EF263">
            <v>221</v>
          </cell>
          <cell r="EG263">
            <v>221</v>
          </cell>
          <cell r="EH263">
            <v>221</v>
          </cell>
          <cell r="EI263">
            <v>221</v>
          </cell>
          <cell r="EJ263">
            <v>221</v>
          </cell>
          <cell r="EL263">
            <v>221</v>
          </cell>
          <cell r="EM263">
            <v>221</v>
          </cell>
          <cell r="EN263">
            <v>221</v>
          </cell>
          <cell r="EO263">
            <v>221</v>
          </cell>
          <cell r="EP263">
            <v>221</v>
          </cell>
          <cell r="EQ263">
            <v>221</v>
          </cell>
          <cell r="ER263">
            <v>221</v>
          </cell>
        </row>
        <row r="264">
          <cell r="AW264">
            <v>222</v>
          </cell>
          <cell r="AX264">
            <v>222</v>
          </cell>
          <cell r="AY264">
            <v>222</v>
          </cell>
          <cell r="AZ264">
            <v>222</v>
          </cell>
          <cell r="BA264">
            <v>222</v>
          </cell>
          <cell r="BB264">
            <v>222</v>
          </cell>
          <cell r="BC264">
            <v>222</v>
          </cell>
          <cell r="BD264">
            <v>222</v>
          </cell>
          <cell r="BE264">
            <v>222</v>
          </cell>
          <cell r="BF264">
            <v>222</v>
          </cell>
          <cell r="BG264">
            <v>222</v>
          </cell>
          <cell r="BH264">
            <v>222</v>
          </cell>
          <cell r="BI264">
            <v>222</v>
          </cell>
          <cell r="BJ264">
            <v>222</v>
          </cell>
          <cell r="BK264">
            <v>222</v>
          </cell>
          <cell r="BL264">
            <v>222</v>
          </cell>
          <cell r="BM264">
            <v>222</v>
          </cell>
          <cell r="BN264">
            <v>222</v>
          </cell>
          <cell r="BO264">
            <v>222</v>
          </cell>
          <cell r="BP264">
            <v>222</v>
          </cell>
          <cell r="BQ264">
            <v>222</v>
          </cell>
          <cell r="BR264">
            <v>222</v>
          </cell>
          <cell r="BS264">
            <v>222</v>
          </cell>
          <cell r="BT264">
            <v>222</v>
          </cell>
          <cell r="BU264">
            <v>222</v>
          </cell>
          <cell r="BV264">
            <v>222</v>
          </cell>
          <cell r="BW264">
            <v>222</v>
          </cell>
          <cell r="BX264">
            <v>222</v>
          </cell>
          <cell r="BY264">
            <v>222</v>
          </cell>
          <cell r="BZ264">
            <v>222</v>
          </cell>
          <cell r="CA264">
            <v>222</v>
          </cell>
          <cell r="CB264">
            <v>222</v>
          </cell>
          <cell r="CC264">
            <v>222</v>
          </cell>
          <cell r="CD264">
            <v>222</v>
          </cell>
          <cell r="CE264">
            <v>222</v>
          </cell>
          <cell r="CF264">
            <v>222</v>
          </cell>
          <cell r="CG264">
            <v>222</v>
          </cell>
          <cell r="CH264">
            <v>222</v>
          </cell>
          <cell r="CI264">
            <v>222</v>
          </cell>
          <cell r="CJ264">
            <v>222</v>
          </cell>
          <cell r="CK264">
            <v>222</v>
          </cell>
          <cell r="CL264">
            <v>222</v>
          </cell>
          <cell r="CM264">
            <v>222</v>
          </cell>
          <cell r="CN264">
            <v>222</v>
          </cell>
          <cell r="CO264">
            <v>222</v>
          </cell>
          <cell r="CP264">
            <v>222</v>
          </cell>
          <cell r="CQ264">
            <v>222</v>
          </cell>
          <cell r="CR264">
            <v>222</v>
          </cell>
          <cell r="CS264">
            <v>222</v>
          </cell>
          <cell r="CT264">
            <v>222</v>
          </cell>
          <cell r="CU264">
            <v>222</v>
          </cell>
          <cell r="CV264">
            <v>222</v>
          </cell>
          <cell r="CW264">
            <v>222</v>
          </cell>
          <cell r="CX264">
            <v>222</v>
          </cell>
          <cell r="CY264">
            <v>222</v>
          </cell>
          <cell r="CZ264">
            <v>222</v>
          </cell>
          <cell r="DA264">
            <v>222</v>
          </cell>
          <cell r="DB264">
            <v>222</v>
          </cell>
          <cell r="DC264">
            <v>222</v>
          </cell>
          <cell r="DD264">
            <v>222</v>
          </cell>
          <cell r="DE264">
            <v>222</v>
          </cell>
          <cell r="DF264">
            <v>222</v>
          </cell>
          <cell r="DG264">
            <v>222</v>
          </cell>
          <cell r="DH264">
            <v>222</v>
          </cell>
          <cell r="DI264">
            <v>222</v>
          </cell>
          <cell r="DJ264">
            <v>222</v>
          </cell>
          <cell r="DK264">
            <v>222</v>
          </cell>
          <cell r="DL264">
            <v>222</v>
          </cell>
          <cell r="DM264">
            <v>222</v>
          </cell>
          <cell r="DN264">
            <v>222</v>
          </cell>
          <cell r="DO264">
            <v>222</v>
          </cell>
          <cell r="DP264">
            <v>222</v>
          </cell>
          <cell r="DQ264">
            <v>222</v>
          </cell>
          <cell r="DR264">
            <v>222</v>
          </cell>
          <cell r="DS264">
            <v>222</v>
          </cell>
          <cell r="DT264">
            <v>222</v>
          </cell>
          <cell r="DU264">
            <v>222</v>
          </cell>
          <cell r="DV264">
            <v>222</v>
          </cell>
          <cell r="DW264">
            <v>222</v>
          </cell>
          <cell r="DX264">
            <v>222</v>
          </cell>
          <cell r="DY264">
            <v>222</v>
          </cell>
          <cell r="DZ264">
            <v>222</v>
          </cell>
          <cell r="EA264">
            <v>222</v>
          </cell>
          <cell r="EB264">
            <v>222</v>
          </cell>
          <cell r="EC264">
            <v>222</v>
          </cell>
          <cell r="ED264">
            <v>222</v>
          </cell>
          <cell r="EE264">
            <v>222</v>
          </cell>
          <cell r="EF264">
            <v>222</v>
          </cell>
          <cell r="EG264">
            <v>222</v>
          </cell>
          <cell r="EH264">
            <v>222</v>
          </cell>
          <cell r="EI264">
            <v>222</v>
          </cell>
          <cell r="EJ264">
            <v>222</v>
          </cell>
          <cell r="EL264">
            <v>222</v>
          </cell>
          <cell r="EM264">
            <v>222</v>
          </cell>
          <cell r="EN264">
            <v>222</v>
          </cell>
          <cell r="EO264">
            <v>222</v>
          </cell>
          <cell r="EP264">
            <v>222</v>
          </cell>
          <cell r="EQ264">
            <v>222</v>
          </cell>
          <cell r="ER264">
            <v>222</v>
          </cell>
        </row>
        <row r="265">
          <cell r="AX265">
            <v>222</v>
          </cell>
          <cell r="AY265">
            <v>222</v>
          </cell>
          <cell r="AZ265">
            <v>222</v>
          </cell>
          <cell r="BA265">
            <v>222</v>
          </cell>
          <cell r="BB265">
            <v>222</v>
          </cell>
          <cell r="BC265">
            <v>222</v>
          </cell>
          <cell r="BD265">
            <v>222</v>
          </cell>
          <cell r="BE265">
            <v>222</v>
          </cell>
          <cell r="BF265">
            <v>222</v>
          </cell>
          <cell r="BG265">
            <v>222</v>
          </cell>
          <cell r="BH265">
            <v>222</v>
          </cell>
          <cell r="BI265">
            <v>222</v>
          </cell>
          <cell r="BJ265">
            <v>222</v>
          </cell>
          <cell r="BK265">
            <v>222</v>
          </cell>
          <cell r="BL265">
            <v>222</v>
          </cell>
          <cell r="BM265">
            <v>222</v>
          </cell>
          <cell r="BN265">
            <v>222</v>
          </cell>
          <cell r="BO265">
            <v>222</v>
          </cell>
          <cell r="BP265">
            <v>222</v>
          </cell>
          <cell r="BQ265">
            <v>222</v>
          </cell>
          <cell r="BR265">
            <v>222</v>
          </cell>
          <cell r="BS265">
            <v>222</v>
          </cell>
          <cell r="BT265">
            <v>222</v>
          </cell>
          <cell r="BU265">
            <v>222</v>
          </cell>
          <cell r="BV265">
            <v>222</v>
          </cell>
          <cell r="BW265">
            <v>222</v>
          </cell>
          <cell r="BX265">
            <v>222</v>
          </cell>
          <cell r="BY265">
            <v>222</v>
          </cell>
          <cell r="BZ265">
            <v>222</v>
          </cell>
          <cell r="CA265">
            <v>222</v>
          </cell>
          <cell r="CB265">
            <v>222</v>
          </cell>
          <cell r="CC265">
            <v>222</v>
          </cell>
          <cell r="CD265">
            <v>222</v>
          </cell>
          <cell r="CE265">
            <v>222</v>
          </cell>
          <cell r="CF265">
            <v>222</v>
          </cell>
          <cell r="CG265">
            <v>222</v>
          </cell>
          <cell r="CH265">
            <v>222</v>
          </cell>
          <cell r="CI265">
            <v>222</v>
          </cell>
          <cell r="CJ265">
            <v>222</v>
          </cell>
          <cell r="CK265">
            <v>222</v>
          </cell>
          <cell r="CL265">
            <v>222</v>
          </cell>
          <cell r="CM265">
            <v>222</v>
          </cell>
          <cell r="CN265">
            <v>222</v>
          </cell>
          <cell r="CO265">
            <v>222</v>
          </cell>
          <cell r="CP265">
            <v>222</v>
          </cell>
          <cell r="CR265">
            <v>222</v>
          </cell>
          <cell r="CS265">
            <v>222</v>
          </cell>
          <cell r="CT265">
            <v>222</v>
          </cell>
          <cell r="CU265">
            <v>222</v>
          </cell>
          <cell r="CV265">
            <v>222</v>
          </cell>
          <cell r="CW265">
            <v>222</v>
          </cell>
          <cell r="CX265">
            <v>222</v>
          </cell>
          <cell r="CY265">
            <v>222</v>
          </cell>
          <cell r="CZ265">
            <v>222</v>
          </cell>
          <cell r="DA265">
            <v>222</v>
          </cell>
          <cell r="DB265">
            <v>222</v>
          </cell>
          <cell r="DC265">
            <v>222</v>
          </cell>
          <cell r="DD265">
            <v>222</v>
          </cell>
          <cell r="DE265">
            <v>222</v>
          </cell>
          <cell r="DF265">
            <v>222</v>
          </cell>
          <cell r="DG265">
            <v>222</v>
          </cell>
          <cell r="DH265">
            <v>222</v>
          </cell>
          <cell r="DI265">
            <v>222</v>
          </cell>
          <cell r="DJ265">
            <v>222</v>
          </cell>
          <cell r="DK265">
            <v>222</v>
          </cell>
          <cell r="DL265">
            <v>222</v>
          </cell>
          <cell r="DM265">
            <v>222</v>
          </cell>
          <cell r="DN265">
            <v>222</v>
          </cell>
          <cell r="DO265">
            <v>222</v>
          </cell>
          <cell r="DP265">
            <v>222</v>
          </cell>
          <cell r="DQ265">
            <v>222</v>
          </cell>
          <cell r="DR265">
            <v>222</v>
          </cell>
          <cell r="DS265">
            <v>222</v>
          </cell>
          <cell r="DT265">
            <v>222</v>
          </cell>
          <cell r="DU265">
            <v>222</v>
          </cell>
          <cell r="DV265">
            <v>222</v>
          </cell>
          <cell r="DW265">
            <v>222</v>
          </cell>
          <cell r="DX265">
            <v>222</v>
          </cell>
          <cell r="DY265">
            <v>222</v>
          </cell>
          <cell r="DZ265">
            <v>222</v>
          </cell>
          <cell r="EA265">
            <v>222</v>
          </cell>
          <cell r="EB265">
            <v>222</v>
          </cell>
          <cell r="EC265">
            <v>222</v>
          </cell>
          <cell r="ED265">
            <v>222</v>
          </cell>
          <cell r="EE265">
            <v>222</v>
          </cell>
          <cell r="EF265">
            <v>222</v>
          </cell>
          <cell r="EG265">
            <v>222</v>
          </cell>
          <cell r="EH265">
            <v>222</v>
          </cell>
          <cell r="EI265">
            <v>222</v>
          </cell>
          <cell r="EJ265">
            <v>222</v>
          </cell>
        </row>
        <row r="266">
          <cell r="AX266">
            <v>222</v>
          </cell>
          <cell r="AY266">
            <v>222</v>
          </cell>
          <cell r="AZ266">
            <v>222</v>
          </cell>
          <cell r="BA266">
            <v>222</v>
          </cell>
          <cell r="BB266">
            <v>222</v>
          </cell>
          <cell r="BC266">
            <v>222</v>
          </cell>
          <cell r="BD266">
            <v>222</v>
          </cell>
          <cell r="BE266">
            <v>222</v>
          </cell>
          <cell r="BF266">
            <v>222</v>
          </cell>
          <cell r="BG266">
            <v>222</v>
          </cell>
          <cell r="BH266">
            <v>222</v>
          </cell>
          <cell r="BI266">
            <v>222</v>
          </cell>
          <cell r="BJ266">
            <v>222</v>
          </cell>
          <cell r="BK266">
            <v>222</v>
          </cell>
          <cell r="BL266">
            <v>222</v>
          </cell>
          <cell r="BM266">
            <v>222</v>
          </cell>
          <cell r="BN266">
            <v>222</v>
          </cell>
          <cell r="BO266">
            <v>222</v>
          </cell>
          <cell r="BP266">
            <v>222</v>
          </cell>
          <cell r="BQ266">
            <v>222</v>
          </cell>
          <cell r="BR266">
            <v>222</v>
          </cell>
          <cell r="BS266">
            <v>222</v>
          </cell>
          <cell r="BT266">
            <v>222</v>
          </cell>
          <cell r="BU266">
            <v>222</v>
          </cell>
          <cell r="BV266">
            <v>222</v>
          </cell>
          <cell r="BW266">
            <v>222</v>
          </cell>
          <cell r="BX266">
            <v>222</v>
          </cell>
          <cell r="BY266">
            <v>222</v>
          </cell>
          <cell r="BZ266">
            <v>222</v>
          </cell>
          <cell r="CA266">
            <v>222</v>
          </cell>
          <cell r="CB266">
            <v>222</v>
          </cell>
          <cell r="CC266">
            <v>222</v>
          </cell>
          <cell r="CD266">
            <v>222</v>
          </cell>
          <cell r="CE266">
            <v>222</v>
          </cell>
          <cell r="CF266">
            <v>222</v>
          </cell>
          <cell r="CG266">
            <v>222</v>
          </cell>
          <cell r="CH266">
            <v>222</v>
          </cell>
          <cell r="CI266">
            <v>222</v>
          </cell>
          <cell r="CJ266">
            <v>222</v>
          </cell>
          <cell r="CK266">
            <v>222</v>
          </cell>
          <cell r="CL266">
            <v>222</v>
          </cell>
          <cell r="CM266">
            <v>222</v>
          </cell>
          <cell r="CN266">
            <v>222</v>
          </cell>
          <cell r="CO266">
            <v>222</v>
          </cell>
          <cell r="CP266">
            <v>222</v>
          </cell>
          <cell r="CR266">
            <v>222</v>
          </cell>
          <cell r="CS266">
            <v>222</v>
          </cell>
          <cell r="CT266">
            <v>222</v>
          </cell>
          <cell r="CU266">
            <v>222</v>
          </cell>
          <cell r="CV266">
            <v>222</v>
          </cell>
          <cell r="CW266">
            <v>222</v>
          </cell>
          <cell r="CX266">
            <v>222</v>
          </cell>
          <cell r="CY266">
            <v>222</v>
          </cell>
          <cell r="CZ266">
            <v>222</v>
          </cell>
          <cell r="DA266">
            <v>222</v>
          </cell>
          <cell r="DB266">
            <v>222</v>
          </cell>
          <cell r="DC266">
            <v>222</v>
          </cell>
          <cell r="DD266">
            <v>222</v>
          </cell>
          <cell r="DE266">
            <v>222</v>
          </cell>
          <cell r="DF266">
            <v>222</v>
          </cell>
          <cell r="DG266">
            <v>222</v>
          </cell>
          <cell r="DH266">
            <v>222</v>
          </cell>
          <cell r="DI266">
            <v>222</v>
          </cell>
          <cell r="DJ266">
            <v>222</v>
          </cell>
          <cell r="DK266">
            <v>222</v>
          </cell>
          <cell r="DL266">
            <v>222</v>
          </cell>
          <cell r="DM266">
            <v>222</v>
          </cell>
          <cell r="DN266">
            <v>222</v>
          </cell>
          <cell r="DO266">
            <v>222</v>
          </cell>
          <cell r="DP266">
            <v>222</v>
          </cell>
          <cell r="DQ266">
            <v>222</v>
          </cell>
          <cell r="DR266">
            <v>222</v>
          </cell>
          <cell r="DS266">
            <v>222</v>
          </cell>
          <cell r="DT266">
            <v>222</v>
          </cell>
          <cell r="DU266">
            <v>222</v>
          </cell>
          <cell r="DV266">
            <v>222</v>
          </cell>
          <cell r="DW266">
            <v>222</v>
          </cell>
          <cell r="DX266">
            <v>222</v>
          </cell>
          <cell r="DY266">
            <v>222</v>
          </cell>
          <cell r="DZ266">
            <v>222</v>
          </cell>
          <cell r="EA266">
            <v>222</v>
          </cell>
          <cell r="EB266">
            <v>222</v>
          </cell>
          <cell r="EC266">
            <v>222</v>
          </cell>
          <cell r="ED266">
            <v>222</v>
          </cell>
          <cell r="EE266">
            <v>222</v>
          </cell>
          <cell r="EF266">
            <v>222</v>
          </cell>
          <cell r="EG266">
            <v>222</v>
          </cell>
          <cell r="EH266">
            <v>222</v>
          </cell>
          <cell r="EI266">
            <v>222</v>
          </cell>
          <cell r="EJ266">
            <v>222</v>
          </cell>
        </row>
        <row r="267">
          <cell r="AW267">
            <v>223</v>
          </cell>
          <cell r="AX267">
            <v>100</v>
          </cell>
          <cell r="AY267">
            <v>25</v>
          </cell>
          <cell r="AZ267">
            <v>50</v>
          </cell>
          <cell r="BA267">
            <v>75</v>
          </cell>
          <cell r="BB267">
            <v>0</v>
          </cell>
          <cell r="BC267">
            <v>50</v>
          </cell>
          <cell r="BD267">
            <v>16.600000000000001</v>
          </cell>
          <cell r="BE267">
            <v>100</v>
          </cell>
          <cell r="BF267">
            <v>66.600000000000009</v>
          </cell>
          <cell r="BG267">
            <v>83.3</v>
          </cell>
          <cell r="BH267">
            <v>0</v>
          </cell>
          <cell r="BI267">
            <v>33.300000000000004</v>
          </cell>
          <cell r="BJ267">
            <v>44.4</v>
          </cell>
          <cell r="BK267">
            <v>55.500000000000007</v>
          </cell>
          <cell r="BL267">
            <v>77.7</v>
          </cell>
          <cell r="BM267">
            <v>100</v>
          </cell>
          <cell r="BN267">
            <v>22.2</v>
          </cell>
          <cell r="BO267">
            <v>33.300000000000004</v>
          </cell>
          <cell r="BP267">
            <v>11.1</v>
          </cell>
          <cell r="BQ267">
            <v>66.600000000000009</v>
          </cell>
          <cell r="BR267">
            <v>0</v>
          </cell>
          <cell r="BS267">
            <v>88.8</v>
          </cell>
          <cell r="BT267">
            <v>28.499999999999996</v>
          </cell>
          <cell r="BU267">
            <v>0</v>
          </cell>
          <cell r="BV267">
            <v>14.2</v>
          </cell>
          <cell r="BW267">
            <v>42.8</v>
          </cell>
          <cell r="BX267">
            <v>100</v>
          </cell>
          <cell r="BY267">
            <v>85.7</v>
          </cell>
          <cell r="BZ267">
            <v>57.099999999999994</v>
          </cell>
          <cell r="CA267">
            <v>71.399999999999991</v>
          </cell>
          <cell r="CB267">
            <v>71.39996337890625</v>
          </cell>
          <cell r="CC267">
            <v>50</v>
          </cell>
          <cell r="CD267">
            <v>50</v>
          </cell>
          <cell r="CE267">
            <v>100</v>
          </cell>
          <cell r="CF267">
            <v>0</v>
          </cell>
          <cell r="CG267">
            <v>0</v>
          </cell>
          <cell r="CH267">
            <v>0</v>
          </cell>
          <cell r="CI267">
            <v>0</v>
          </cell>
          <cell r="CJ267">
            <v>75</v>
          </cell>
          <cell r="CK267">
            <v>25</v>
          </cell>
          <cell r="CL267">
            <v>25</v>
          </cell>
          <cell r="CM267">
            <v>25</v>
          </cell>
          <cell r="CN267">
            <v>25</v>
          </cell>
          <cell r="CO267">
            <v>25</v>
          </cell>
          <cell r="CP267">
            <v>25</v>
          </cell>
          <cell r="CQ267">
            <v>223</v>
          </cell>
          <cell r="CR267">
            <v>85.2</v>
          </cell>
          <cell r="CS267">
            <v>29.4</v>
          </cell>
          <cell r="CT267">
            <v>35.199999999999996</v>
          </cell>
          <cell r="CU267">
            <v>38.200000000000003</v>
          </cell>
          <cell r="CV267">
            <v>26.400000000000002</v>
          </cell>
          <cell r="CW267">
            <v>61.7</v>
          </cell>
          <cell r="CX267">
            <v>41.099999999999994</v>
          </cell>
          <cell r="CY267">
            <v>97</v>
          </cell>
          <cell r="CZ267">
            <v>64.7</v>
          </cell>
          <cell r="DA267">
            <v>94.1</v>
          </cell>
          <cell r="DB267">
            <v>23.5</v>
          </cell>
          <cell r="DC267">
            <v>58.8</v>
          </cell>
          <cell r="DD267">
            <v>20.5</v>
          </cell>
          <cell r="DE267">
            <v>50</v>
          </cell>
          <cell r="DF267">
            <v>67.600000000000009</v>
          </cell>
          <cell r="DG267">
            <v>88.2</v>
          </cell>
          <cell r="DH267">
            <v>5.8000000000000007</v>
          </cell>
          <cell r="DI267">
            <v>17.599999999999998</v>
          </cell>
          <cell r="DJ267">
            <v>2.9000000000000004</v>
          </cell>
          <cell r="DK267">
            <v>52.900000000000006</v>
          </cell>
          <cell r="DL267">
            <v>0</v>
          </cell>
          <cell r="DM267">
            <v>76.400000000000006</v>
          </cell>
          <cell r="DN267">
            <v>32.300000000000004</v>
          </cell>
          <cell r="DO267">
            <v>8.7999999999999989</v>
          </cell>
          <cell r="DP267">
            <v>14.7</v>
          </cell>
          <cell r="DQ267">
            <v>47</v>
          </cell>
          <cell r="DR267">
            <v>82.3</v>
          </cell>
          <cell r="DS267">
            <v>79.400000000000006</v>
          </cell>
          <cell r="DT267">
            <v>55.800000000000004</v>
          </cell>
          <cell r="DU267">
            <v>73.5</v>
          </cell>
          <cell r="DV267">
            <v>73.5</v>
          </cell>
          <cell r="DW267">
            <v>70.5</v>
          </cell>
          <cell r="DX267">
            <v>70.5</v>
          </cell>
          <cell r="DY267">
            <v>100</v>
          </cell>
          <cell r="DZ267">
            <v>11.700000000000001</v>
          </cell>
          <cell r="EA267">
            <v>11.699996948242188</v>
          </cell>
          <cell r="EB267">
            <v>11.699996948242188</v>
          </cell>
          <cell r="EC267">
            <v>11.699996948242188</v>
          </cell>
          <cell r="ED267">
            <v>91.100000000000009</v>
          </cell>
          <cell r="EE267">
            <v>44.1</v>
          </cell>
          <cell r="EF267">
            <v>44.0999755859375</v>
          </cell>
          <cell r="EG267">
            <v>44.0999755859375</v>
          </cell>
          <cell r="EH267">
            <v>44.0999755859375</v>
          </cell>
          <cell r="EI267">
            <v>44.0999755859375</v>
          </cell>
          <cell r="EJ267">
            <v>44.0999755859375</v>
          </cell>
          <cell r="EL267">
            <v>223</v>
          </cell>
          <cell r="EM267">
            <v>1.3195537236776995</v>
          </cell>
          <cell r="EN267">
            <v>3.6442559466519806</v>
          </cell>
          <cell r="EO267">
            <v>1.4298626423521832</v>
          </cell>
          <cell r="EP267">
            <v>1.4798222060777437</v>
          </cell>
          <cell r="EQ267">
            <v>4.4771334713330004</v>
          </cell>
          <cell r="ER267">
            <v>2.3037266192503179</v>
          </cell>
        </row>
        <row r="268">
          <cell r="AW268">
            <v>224</v>
          </cell>
          <cell r="AX268">
            <v>100</v>
          </cell>
          <cell r="AY268">
            <v>50</v>
          </cell>
          <cell r="AZ268">
            <v>25</v>
          </cell>
          <cell r="BA268">
            <v>75</v>
          </cell>
          <cell r="BB268">
            <v>0</v>
          </cell>
          <cell r="BC268">
            <v>40</v>
          </cell>
          <cell r="BD268">
            <v>20</v>
          </cell>
          <cell r="BE268">
            <v>100</v>
          </cell>
          <cell r="BF268">
            <v>60</v>
          </cell>
          <cell r="BG268">
            <v>80</v>
          </cell>
          <cell r="BH268">
            <v>0</v>
          </cell>
          <cell r="BI268">
            <v>0</v>
          </cell>
          <cell r="BJ268">
            <v>50</v>
          </cell>
          <cell r="BK268">
            <v>62.5</v>
          </cell>
          <cell r="BL268">
            <v>75</v>
          </cell>
          <cell r="BM268">
            <v>100</v>
          </cell>
          <cell r="BN268">
            <v>12.5</v>
          </cell>
          <cell r="BO268">
            <v>37.5</v>
          </cell>
          <cell r="BP268">
            <v>0</v>
          </cell>
          <cell r="BQ268">
            <v>0</v>
          </cell>
          <cell r="BR268">
            <v>25</v>
          </cell>
          <cell r="BS268">
            <v>87.5</v>
          </cell>
          <cell r="BT268">
            <v>100</v>
          </cell>
          <cell r="BU268">
            <v>100</v>
          </cell>
          <cell r="BV268">
            <v>0</v>
          </cell>
          <cell r="BW268">
            <v>0</v>
          </cell>
          <cell r="BX268">
            <v>0</v>
          </cell>
          <cell r="BY268">
            <v>50</v>
          </cell>
          <cell r="BZ268">
            <v>50</v>
          </cell>
          <cell r="CA268">
            <v>50</v>
          </cell>
          <cell r="CB268">
            <v>50</v>
          </cell>
          <cell r="CC268">
            <v>25</v>
          </cell>
          <cell r="CD268">
            <v>25</v>
          </cell>
          <cell r="CE268">
            <v>75</v>
          </cell>
          <cell r="CF268">
            <v>0</v>
          </cell>
          <cell r="CG268">
            <v>0</v>
          </cell>
          <cell r="CH268">
            <v>0</v>
          </cell>
          <cell r="CI268">
            <v>0</v>
          </cell>
          <cell r="CJ268">
            <v>100</v>
          </cell>
          <cell r="CK268">
            <v>50</v>
          </cell>
          <cell r="CL268">
            <v>50</v>
          </cell>
          <cell r="CM268">
            <v>50</v>
          </cell>
          <cell r="CN268">
            <v>50</v>
          </cell>
          <cell r="CO268">
            <v>50</v>
          </cell>
          <cell r="CP268">
            <v>50</v>
          </cell>
          <cell r="CQ268">
            <v>224</v>
          </cell>
          <cell r="CR268">
            <v>88.8</v>
          </cell>
          <cell r="CS268">
            <v>22.2</v>
          </cell>
          <cell r="CT268">
            <v>18.5</v>
          </cell>
          <cell r="CU268">
            <v>37</v>
          </cell>
          <cell r="CV268">
            <v>11.1</v>
          </cell>
          <cell r="CW268">
            <v>70.3</v>
          </cell>
          <cell r="CX268">
            <v>55.500000000000007</v>
          </cell>
          <cell r="CY268">
            <v>96.2</v>
          </cell>
          <cell r="CZ268">
            <v>74</v>
          </cell>
          <cell r="DA268">
            <v>85.1</v>
          </cell>
          <cell r="DB268">
            <v>48.1</v>
          </cell>
          <cell r="DC268">
            <v>48.0999755859375</v>
          </cell>
          <cell r="DD268">
            <v>33.300000000000004</v>
          </cell>
          <cell r="DE268">
            <v>40.699999999999996</v>
          </cell>
          <cell r="DF268">
            <v>66.600000000000009</v>
          </cell>
          <cell r="DG268">
            <v>81.399999999999991</v>
          </cell>
          <cell r="DH268">
            <v>3.6999999999999997</v>
          </cell>
          <cell r="DI268">
            <v>14.799999999999999</v>
          </cell>
          <cell r="DJ268">
            <v>0</v>
          </cell>
          <cell r="DK268">
            <v>0</v>
          </cell>
          <cell r="DL268">
            <v>7.3999999999999995</v>
          </cell>
          <cell r="DM268">
            <v>77.7</v>
          </cell>
          <cell r="DN268">
            <v>59.199999999999996</v>
          </cell>
          <cell r="DO268">
            <v>59.199981689453125</v>
          </cell>
          <cell r="DP268">
            <v>29.599999999999998</v>
          </cell>
          <cell r="DQ268">
            <v>29.599990844726563</v>
          </cell>
          <cell r="DR268">
            <v>29.599990844726563</v>
          </cell>
          <cell r="DS268">
            <v>44.4</v>
          </cell>
          <cell r="DT268">
            <v>44.399993896484375</v>
          </cell>
          <cell r="DU268">
            <v>44.399993896484375</v>
          </cell>
          <cell r="DV268">
            <v>44.399993896484375</v>
          </cell>
          <cell r="DW268">
            <v>51.800000000000004</v>
          </cell>
          <cell r="DX268">
            <v>51.79998779296875</v>
          </cell>
          <cell r="DY268">
            <v>92.5</v>
          </cell>
          <cell r="DZ268">
            <v>25.900000000000002</v>
          </cell>
          <cell r="EA268">
            <v>25.899993896484375</v>
          </cell>
          <cell r="EB268">
            <v>25.899993896484375</v>
          </cell>
          <cell r="EC268">
            <v>25.899993896484375</v>
          </cell>
          <cell r="ED268">
            <v>100</v>
          </cell>
          <cell r="EE268">
            <v>62.9</v>
          </cell>
          <cell r="EF268">
            <v>62.899993896484375</v>
          </cell>
          <cell r="EG268">
            <v>62.899993896484375</v>
          </cell>
          <cell r="EH268">
            <v>62.899993896484375</v>
          </cell>
          <cell r="EI268">
            <v>62.899993896484375</v>
          </cell>
          <cell r="EJ268">
            <v>62.899993896484375</v>
          </cell>
          <cell r="EL268">
            <v>224</v>
          </cell>
          <cell r="EM268">
            <v>1.9835658912993543</v>
          </cell>
          <cell r="EN268">
            <v>4.0798210985314496</v>
          </cell>
          <cell r="EO268">
            <v>1.453617060589381</v>
          </cell>
          <cell r="EP268">
            <v>1.1671121983845774</v>
          </cell>
          <cell r="EQ268">
            <v>6.0417094640041702</v>
          </cell>
          <cell r="ER268">
            <v>2.8996140538630173</v>
          </cell>
        </row>
        <row r="269">
          <cell r="AW269">
            <v>225</v>
          </cell>
          <cell r="AX269">
            <v>100</v>
          </cell>
          <cell r="AY269">
            <v>50</v>
          </cell>
          <cell r="AZ269">
            <v>0</v>
          </cell>
          <cell r="BA269">
            <v>75</v>
          </cell>
          <cell r="BB269">
            <v>25</v>
          </cell>
          <cell r="BC269">
            <v>40</v>
          </cell>
          <cell r="BD269">
            <v>20</v>
          </cell>
          <cell r="BE269">
            <v>80</v>
          </cell>
          <cell r="BF269">
            <v>60</v>
          </cell>
          <cell r="BG269">
            <v>100</v>
          </cell>
          <cell r="BH269">
            <v>0</v>
          </cell>
          <cell r="BI269">
            <v>0</v>
          </cell>
          <cell r="BJ269">
            <v>50</v>
          </cell>
          <cell r="BK269">
            <v>62.5</v>
          </cell>
          <cell r="BL269">
            <v>75</v>
          </cell>
          <cell r="BM269">
            <v>100</v>
          </cell>
          <cell r="BN269">
            <v>12.5</v>
          </cell>
          <cell r="BO269">
            <v>37.5</v>
          </cell>
          <cell r="BP269">
            <v>0</v>
          </cell>
          <cell r="BQ269">
            <v>0</v>
          </cell>
          <cell r="BR269">
            <v>25</v>
          </cell>
          <cell r="BS269">
            <v>87.5</v>
          </cell>
          <cell r="BT269">
            <v>50</v>
          </cell>
          <cell r="BU269">
            <v>50</v>
          </cell>
          <cell r="BV269">
            <v>0</v>
          </cell>
          <cell r="BW269">
            <v>0</v>
          </cell>
          <cell r="BX269">
            <v>0</v>
          </cell>
          <cell r="BY269">
            <v>100</v>
          </cell>
          <cell r="BZ269">
            <v>100</v>
          </cell>
          <cell r="CA269">
            <v>100</v>
          </cell>
          <cell r="CB269">
            <v>100</v>
          </cell>
          <cell r="CC269">
            <v>25</v>
          </cell>
          <cell r="CD269">
            <v>25</v>
          </cell>
          <cell r="CE269">
            <v>75</v>
          </cell>
          <cell r="CF269">
            <v>0</v>
          </cell>
          <cell r="CG269">
            <v>0</v>
          </cell>
          <cell r="CH269">
            <v>0</v>
          </cell>
          <cell r="CI269">
            <v>0</v>
          </cell>
          <cell r="CJ269">
            <v>100</v>
          </cell>
          <cell r="CK269">
            <v>50</v>
          </cell>
          <cell r="CL269">
            <v>50</v>
          </cell>
          <cell r="CM269">
            <v>50</v>
          </cell>
          <cell r="CN269">
            <v>50</v>
          </cell>
          <cell r="CO269">
            <v>50</v>
          </cell>
          <cell r="CP269">
            <v>50</v>
          </cell>
          <cell r="CQ269">
            <v>225</v>
          </cell>
          <cell r="CR269">
            <v>92.5</v>
          </cell>
          <cell r="CS269">
            <v>22.2</v>
          </cell>
          <cell r="CT269">
            <v>7.3999999999999995</v>
          </cell>
          <cell r="CU269">
            <v>37</v>
          </cell>
          <cell r="CV269">
            <v>11.1</v>
          </cell>
          <cell r="CW269">
            <v>70.3</v>
          </cell>
          <cell r="CX269">
            <v>48.1</v>
          </cell>
          <cell r="CY269">
            <v>81.399999999999991</v>
          </cell>
          <cell r="CZ269">
            <v>77.7</v>
          </cell>
          <cell r="DA269">
            <v>88.8</v>
          </cell>
          <cell r="DB269">
            <v>44.4</v>
          </cell>
          <cell r="DC269">
            <v>44.399993896484375</v>
          </cell>
          <cell r="DD269">
            <v>33.300000000000004</v>
          </cell>
          <cell r="DE269">
            <v>40.699999999999996</v>
          </cell>
          <cell r="DF269">
            <v>66.600000000000009</v>
          </cell>
          <cell r="DG269">
            <v>85.1</v>
          </cell>
          <cell r="DH269">
            <v>3.6999999999999997</v>
          </cell>
          <cell r="DI269">
            <v>18.5</v>
          </cell>
          <cell r="DJ269">
            <v>0</v>
          </cell>
          <cell r="DK269">
            <v>0</v>
          </cell>
          <cell r="DL269">
            <v>14.799999999999999</v>
          </cell>
          <cell r="DM269">
            <v>74</v>
          </cell>
          <cell r="DN269">
            <v>51.800000000000004</v>
          </cell>
          <cell r="DO269">
            <v>51.79998779296875</v>
          </cell>
          <cell r="DP269">
            <v>25.900000000000002</v>
          </cell>
          <cell r="DQ269">
            <v>25.899993896484375</v>
          </cell>
          <cell r="DR269">
            <v>25.899993896484375</v>
          </cell>
          <cell r="DS269">
            <v>59.199999999999996</v>
          </cell>
          <cell r="DT269">
            <v>59.199981689453125</v>
          </cell>
          <cell r="DU269">
            <v>59.199981689453125</v>
          </cell>
          <cell r="DV269">
            <v>59.199981689453125</v>
          </cell>
          <cell r="DW269">
            <v>55.500000000000007</v>
          </cell>
          <cell r="DX269">
            <v>55.5</v>
          </cell>
          <cell r="DY269">
            <v>96.2</v>
          </cell>
          <cell r="DZ269">
            <v>29.599999999999998</v>
          </cell>
          <cell r="EA269">
            <v>29.599990844726563</v>
          </cell>
          <cell r="EB269">
            <v>29.599990844726563</v>
          </cell>
          <cell r="EC269">
            <v>29.599990844726563</v>
          </cell>
          <cell r="ED269">
            <v>100</v>
          </cell>
          <cell r="EE269">
            <v>62.9</v>
          </cell>
          <cell r="EF269">
            <v>62.899993896484375</v>
          </cell>
          <cell r="EG269">
            <v>62.899993896484375</v>
          </cell>
          <cell r="EH269">
            <v>62.899993896484375</v>
          </cell>
          <cell r="EI269">
            <v>62.899993896484375</v>
          </cell>
          <cell r="EJ269">
            <v>62.899993896484375</v>
          </cell>
          <cell r="EL269">
            <v>225</v>
          </cell>
          <cell r="EM269">
            <v>1.6118655246769715</v>
          </cell>
          <cell r="EN269">
            <v>2.167154465069451</v>
          </cell>
          <cell r="EO269">
            <v>1.2963154987612233</v>
          </cell>
          <cell r="EP269">
            <v>1.105528454960087</v>
          </cell>
          <cell r="EQ269">
            <v>5.826693542035998</v>
          </cell>
          <cell r="ER269">
            <v>2.3278266777754579</v>
          </cell>
        </row>
        <row r="270">
          <cell r="AW270">
            <v>226</v>
          </cell>
          <cell r="AX270">
            <v>226</v>
          </cell>
          <cell r="AY270">
            <v>226</v>
          </cell>
          <cell r="AZ270">
            <v>50</v>
          </cell>
          <cell r="BA270">
            <v>0</v>
          </cell>
          <cell r="BB270">
            <v>100</v>
          </cell>
          <cell r="BC270">
            <v>100</v>
          </cell>
          <cell r="BD270">
            <v>66.600000000000009</v>
          </cell>
          <cell r="BE270">
            <v>66.5999755859375</v>
          </cell>
          <cell r="BF270">
            <v>66.5999755859375</v>
          </cell>
          <cell r="BG270">
            <v>0</v>
          </cell>
          <cell r="BH270">
            <v>33.300000000000004</v>
          </cell>
          <cell r="BI270">
            <v>33.29998779296875</v>
          </cell>
          <cell r="BJ270">
            <v>33.29998779296875</v>
          </cell>
          <cell r="BK270">
            <v>100</v>
          </cell>
          <cell r="BL270">
            <v>100</v>
          </cell>
          <cell r="BM270">
            <v>100</v>
          </cell>
          <cell r="BN270">
            <v>100</v>
          </cell>
          <cell r="BO270">
            <v>100</v>
          </cell>
          <cell r="BP270">
            <v>100</v>
          </cell>
          <cell r="BQ270">
            <v>100</v>
          </cell>
          <cell r="BR270">
            <v>100</v>
          </cell>
          <cell r="BS270">
            <v>100</v>
          </cell>
          <cell r="BT270">
            <v>100</v>
          </cell>
          <cell r="BU270">
            <v>100</v>
          </cell>
          <cell r="BV270">
            <v>100</v>
          </cell>
          <cell r="BW270">
            <v>100</v>
          </cell>
          <cell r="BX270">
            <v>100</v>
          </cell>
          <cell r="BY270">
            <v>100</v>
          </cell>
          <cell r="BZ270">
            <v>100</v>
          </cell>
          <cell r="CA270">
            <v>100</v>
          </cell>
          <cell r="CB270">
            <v>100</v>
          </cell>
          <cell r="CC270">
            <v>100</v>
          </cell>
          <cell r="CD270">
            <v>100</v>
          </cell>
          <cell r="CE270">
            <v>100</v>
          </cell>
          <cell r="CF270">
            <v>0</v>
          </cell>
          <cell r="CG270">
            <v>0</v>
          </cell>
          <cell r="CH270">
            <v>0</v>
          </cell>
          <cell r="CI270">
            <v>0</v>
          </cell>
          <cell r="CJ270">
            <v>0</v>
          </cell>
          <cell r="CK270">
            <v>0</v>
          </cell>
          <cell r="CL270">
            <v>0</v>
          </cell>
          <cell r="CM270">
            <v>0</v>
          </cell>
          <cell r="CN270">
            <v>0</v>
          </cell>
          <cell r="CO270">
            <v>0</v>
          </cell>
          <cell r="CP270">
            <v>0</v>
          </cell>
          <cell r="CQ270">
            <v>226</v>
          </cell>
          <cell r="CR270">
            <v>226</v>
          </cell>
          <cell r="CS270">
            <v>226</v>
          </cell>
          <cell r="CT270">
            <v>60</v>
          </cell>
          <cell r="CU270">
            <v>0</v>
          </cell>
          <cell r="CV270">
            <v>100</v>
          </cell>
          <cell r="CW270">
            <v>90</v>
          </cell>
          <cell r="CX270">
            <v>50</v>
          </cell>
          <cell r="CY270">
            <v>50</v>
          </cell>
          <cell r="CZ270">
            <v>50</v>
          </cell>
          <cell r="DA270">
            <v>20</v>
          </cell>
          <cell r="DB270">
            <v>30</v>
          </cell>
          <cell r="DC270">
            <v>30</v>
          </cell>
          <cell r="DD270">
            <v>30</v>
          </cell>
          <cell r="DE270">
            <v>70</v>
          </cell>
          <cell r="DF270">
            <v>70</v>
          </cell>
          <cell r="DG270">
            <v>70</v>
          </cell>
          <cell r="DH270">
            <v>70</v>
          </cell>
          <cell r="DI270">
            <v>70</v>
          </cell>
          <cell r="DJ270">
            <v>70</v>
          </cell>
          <cell r="DK270">
            <v>70</v>
          </cell>
          <cell r="DL270">
            <v>70</v>
          </cell>
          <cell r="DM270">
            <v>70</v>
          </cell>
          <cell r="DN270">
            <v>40</v>
          </cell>
          <cell r="DO270">
            <v>40</v>
          </cell>
          <cell r="DP270">
            <v>40</v>
          </cell>
          <cell r="DQ270">
            <v>40</v>
          </cell>
          <cell r="DR270">
            <v>40</v>
          </cell>
          <cell r="DS270">
            <v>40</v>
          </cell>
          <cell r="DT270">
            <v>40</v>
          </cell>
          <cell r="DU270">
            <v>40</v>
          </cell>
          <cell r="DV270">
            <v>40</v>
          </cell>
          <cell r="DW270">
            <v>40</v>
          </cell>
          <cell r="DX270">
            <v>40</v>
          </cell>
          <cell r="DY270">
            <v>80</v>
          </cell>
          <cell r="DZ270">
            <v>10</v>
          </cell>
          <cell r="EA270">
            <v>10</v>
          </cell>
          <cell r="EB270">
            <v>10</v>
          </cell>
          <cell r="EC270">
            <v>10</v>
          </cell>
          <cell r="ED270">
            <v>10</v>
          </cell>
          <cell r="EE270">
            <v>10</v>
          </cell>
          <cell r="EF270">
            <v>10</v>
          </cell>
          <cell r="EG270">
            <v>10</v>
          </cell>
          <cell r="EH270">
            <v>10</v>
          </cell>
          <cell r="EI270">
            <v>10</v>
          </cell>
          <cell r="EJ270">
            <v>10</v>
          </cell>
          <cell r="EL270">
            <v>226</v>
          </cell>
          <cell r="EM270">
            <v>948.52606917675246</v>
          </cell>
          <cell r="EN270">
            <v>341.652970668747</v>
          </cell>
          <cell r="EO270">
            <v>289.61316529106352</v>
          </cell>
          <cell r="EP270">
            <v>3.7872869030033911</v>
          </cell>
          <cell r="EQ270">
            <v>198.71744681384055</v>
          </cell>
          <cell r="ER270">
            <v>445.72958509336308</v>
          </cell>
        </row>
        <row r="271">
          <cell r="AW271">
            <v>227</v>
          </cell>
          <cell r="AX271">
            <v>227</v>
          </cell>
          <cell r="AY271">
            <v>227</v>
          </cell>
          <cell r="AZ271">
            <v>227</v>
          </cell>
          <cell r="BA271">
            <v>227</v>
          </cell>
          <cell r="BB271">
            <v>227</v>
          </cell>
          <cell r="BC271">
            <v>227</v>
          </cell>
          <cell r="BD271">
            <v>227</v>
          </cell>
          <cell r="BE271">
            <v>227</v>
          </cell>
          <cell r="BF271">
            <v>227</v>
          </cell>
          <cell r="BG271">
            <v>227</v>
          </cell>
          <cell r="BH271">
            <v>227</v>
          </cell>
          <cell r="BI271">
            <v>227</v>
          </cell>
          <cell r="BJ271">
            <v>227</v>
          </cell>
          <cell r="BK271">
            <v>227</v>
          </cell>
          <cell r="BL271">
            <v>227</v>
          </cell>
          <cell r="BM271">
            <v>227</v>
          </cell>
          <cell r="BN271">
            <v>227</v>
          </cell>
          <cell r="BO271">
            <v>227</v>
          </cell>
          <cell r="BP271">
            <v>227</v>
          </cell>
          <cell r="BQ271">
            <v>227</v>
          </cell>
          <cell r="BR271">
            <v>227</v>
          </cell>
          <cell r="BS271">
            <v>227</v>
          </cell>
          <cell r="BT271">
            <v>227</v>
          </cell>
          <cell r="BU271">
            <v>227</v>
          </cell>
          <cell r="BV271">
            <v>227</v>
          </cell>
          <cell r="BW271">
            <v>227</v>
          </cell>
          <cell r="BX271">
            <v>227</v>
          </cell>
          <cell r="BY271">
            <v>227</v>
          </cell>
          <cell r="BZ271">
            <v>227</v>
          </cell>
          <cell r="CA271">
            <v>227</v>
          </cell>
          <cell r="CB271">
            <v>227</v>
          </cell>
          <cell r="CC271">
            <v>227</v>
          </cell>
          <cell r="CD271">
            <v>227</v>
          </cell>
          <cell r="CE271">
            <v>227</v>
          </cell>
          <cell r="CF271">
            <v>227</v>
          </cell>
          <cell r="CG271">
            <v>227</v>
          </cell>
          <cell r="CH271">
            <v>227</v>
          </cell>
          <cell r="CI271">
            <v>227</v>
          </cell>
          <cell r="CJ271">
            <v>227</v>
          </cell>
          <cell r="CK271">
            <v>227</v>
          </cell>
          <cell r="CL271">
            <v>227</v>
          </cell>
          <cell r="CM271">
            <v>227</v>
          </cell>
          <cell r="CN271">
            <v>227</v>
          </cell>
          <cell r="CO271">
            <v>227</v>
          </cell>
          <cell r="CP271">
            <v>227</v>
          </cell>
          <cell r="CQ271">
            <v>227</v>
          </cell>
          <cell r="CR271">
            <v>227</v>
          </cell>
          <cell r="CS271">
            <v>227</v>
          </cell>
          <cell r="CT271">
            <v>227</v>
          </cell>
          <cell r="CU271">
            <v>227</v>
          </cell>
          <cell r="CV271">
            <v>227</v>
          </cell>
          <cell r="CW271">
            <v>227</v>
          </cell>
          <cell r="CX271">
            <v>227</v>
          </cell>
          <cell r="CY271">
            <v>227</v>
          </cell>
          <cell r="CZ271">
            <v>227</v>
          </cell>
          <cell r="DA271">
            <v>227</v>
          </cell>
          <cell r="DB271">
            <v>227</v>
          </cell>
          <cell r="DC271">
            <v>227</v>
          </cell>
          <cell r="DD271">
            <v>227</v>
          </cell>
          <cell r="DE271">
            <v>227</v>
          </cell>
          <cell r="DF271">
            <v>227</v>
          </cell>
          <cell r="DG271">
            <v>227</v>
          </cell>
          <cell r="DH271">
            <v>227</v>
          </cell>
          <cell r="DI271">
            <v>227</v>
          </cell>
          <cell r="DJ271">
            <v>227</v>
          </cell>
          <cell r="DK271">
            <v>227</v>
          </cell>
          <cell r="DL271">
            <v>227</v>
          </cell>
          <cell r="DM271">
            <v>227</v>
          </cell>
          <cell r="DN271">
            <v>227</v>
          </cell>
          <cell r="DO271">
            <v>227</v>
          </cell>
          <cell r="DP271">
            <v>227</v>
          </cell>
          <cell r="DQ271">
            <v>227</v>
          </cell>
          <cell r="DR271">
            <v>227</v>
          </cell>
          <cell r="DS271">
            <v>227</v>
          </cell>
          <cell r="DT271">
            <v>227</v>
          </cell>
          <cell r="DU271">
            <v>227</v>
          </cell>
          <cell r="DV271">
            <v>227</v>
          </cell>
          <cell r="DW271">
            <v>227</v>
          </cell>
          <cell r="DX271">
            <v>227</v>
          </cell>
          <cell r="DY271">
            <v>227</v>
          </cell>
          <cell r="DZ271">
            <v>227</v>
          </cell>
          <cell r="EA271">
            <v>227</v>
          </cell>
          <cell r="EB271">
            <v>227</v>
          </cell>
          <cell r="EC271">
            <v>227</v>
          </cell>
          <cell r="ED271">
            <v>227</v>
          </cell>
          <cell r="EE271">
            <v>227</v>
          </cell>
          <cell r="EF271">
            <v>227</v>
          </cell>
          <cell r="EG271">
            <v>227</v>
          </cell>
          <cell r="EH271">
            <v>227</v>
          </cell>
          <cell r="EI271">
            <v>227</v>
          </cell>
          <cell r="EJ271">
            <v>227</v>
          </cell>
          <cell r="EL271">
            <v>227</v>
          </cell>
          <cell r="EM271">
            <v>227</v>
          </cell>
          <cell r="EN271">
            <v>227</v>
          </cell>
          <cell r="EO271">
            <v>227</v>
          </cell>
          <cell r="EP271">
            <v>227</v>
          </cell>
          <cell r="EQ271">
            <v>227</v>
          </cell>
          <cell r="ER271">
            <v>227</v>
          </cell>
        </row>
        <row r="272">
          <cell r="AW272">
            <v>228</v>
          </cell>
          <cell r="AX272">
            <v>228</v>
          </cell>
          <cell r="AY272">
            <v>228</v>
          </cell>
          <cell r="AZ272">
            <v>228</v>
          </cell>
          <cell r="BA272">
            <v>228</v>
          </cell>
          <cell r="BB272">
            <v>228</v>
          </cell>
          <cell r="BC272">
            <v>228</v>
          </cell>
          <cell r="BD272">
            <v>228</v>
          </cell>
          <cell r="BE272">
            <v>228</v>
          </cell>
          <cell r="BF272">
            <v>228</v>
          </cell>
          <cell r="BG272">
            <v>228</v>
          </cell>
          <cell r="BH272">
            <v>228</v>
          </cell>
          <cell r="BI272">
            <v>228</v>
          </cell>
          <cell r="BJ272">
            <v>228</v>
          </cell>
          <cell r="BK272">
            <v>228</v>
          </cell>
          <cell r="BL272">
            <v>228</v>
          </cell>
          <cell r="BM272">
            <v>228</v>
          </cell>
          <cell r="BN272">
            <v>228</v>
          </cell>
          <cell r="BO272">
            <v>228</v>
          </cell>
          <cell r="BP272">
            <v>228</v>
          </cell>
          <cell r="BQ272">
            <v>228</v>
          </cell>
          <cell r="BR272">
            <v>228</v>
          </cell>
          <cell r="BS272">
            <v>228</v>
          </cell>
          <cell r="BT272">
            <v>228</v>
          </cell>
          <cell r="BU272">
            <v>228</v>
          </cell>
          <cell r="BV272">
            <v>228</v>
          </cell>
          <cell r="BW272">
            <v>228</v>
          </cell>
          <cell r="BX272">
            <v>228</v>
          </cell>
          <cell r="BY272">
            <v>228</v>
          </cell>
          <cell r="BZ272">
            <v>228</v>
          </cell>
          <cell r="CA272">
            <v>228</v>
          </cell>
          <cell r="CB272">
            <v>228</v>
          </cell>
          <cell r="CC272">
            <v>228</v>
          </cell>
          <cell r="CD272">
            <v>228</v>
          </cell>
          <cell r="CE272">
            <v>228</v>
          </cell>
          <cell r="CF272">
            <v>228</v>
          </cell>
          <cell r="CG272">
            <v>228</v>
          </cell>
          <cell r="CH272">
            <v>228</v>
          </cell>
          <cell r="CI272">
            <v>228</v>
          </cell>
          <cell r="CJ272">
            <v>228</v>
          </cell>
          <cell r="CK272">
            <v>228</v>
          </cell>
          <cell r="CL272">
            <v>228</v>
          </cell>
          <cell r="CM272">
            <v>228</v>
          </cell>
          <cell r="CN272">
            <v>228</v>
          </cell>
          <cell r="CO272">
            <v>228</v>
          </cell>
          <cell r="CP272">
            <v>228</v>
          </cell>
          <cell r="CQ272">
            <v>228</v>
          </cell>
          <cell r="CR272">
            <v>228</v>
          </cell>
          <cell r="CS272">
            <v>228</v>
          </cell>
          <cell r="CT272">
            <v>228</v>
          </cell>
          <cell r="CU272">
            <v>228</v>
          </cell>
          <cell r="CV272">
            <v>228</v>
          </cell>
          <cell r="CW272">
            <v>228</v>
          </cell>
          <cell r="CX272">
            <v>228</v>
          </cell>
          <cell r="CY272">
            <v>228</v>
          </cell>
          <cell r="CZ272">
            <v>228</v>
          </cell>
          <cell r="DA272">
            <v>228</v>
          </cell>
          <cell r="DB272">
            <v>228</v>
          </cell>
          <cell r="DC272">
            <v>228</v>
          </cell>
          <cell r="DD272">
            <v>228</v>
          </cell>
          <cell r="DE272">
            <v>228</v>
          </cell>
          <cell r="DF272">
            <v>228</v>
          </cell>
          <cell r="DG272">
            <v>228</v>
          </cell>
          <cell r="DH272">
            <v>228</v>
          </cell>
          <cell r="DI272">
            <v>228</v>
          </cell>
          <cell r="DJ272">
            <v>228</v>
          </cell>
          <cell r="DK272">
            <v>228</v>
          </cell>
          <cell r="DL272">
            <v>228</v>
          </cell>
          <cell r="DM272">
            <v>228</v>
          </cell>
          <cell r="DN272">
            <v>228</v>
          </cell>
          <cell r="DO272">
            <v>228</v>
          </cell>
          <cell r="DP272">
            <v>228</v>
          </cell>
          <cell r="DQ272">
            <v>228</v>
          </cell>
          <cell r="DR272">
            <v>228</v>
          </cell>
          <cell r="DS272">
            <v>228</v>
          </cell>
          <cell r="DT272">
            <v>228</v>
          </cell>
          <cell r="DU272">
            <v>228</v>
          </cell>
          <cell r="DV272">
            <v>228</v>
          </cell>
          <cell r="DW272">
            <v>228</v>
          </cell>
          <cell r="DX272">
            <v>228</v>
          </cell>
          <cell r="DY272">
            <v>228</v>
          </cell>
          <cell r="DZ272">
            <v>228</v>
          </cell>
          <cell r="EA272">
            <v>228</v>
          </cell>
          <cell r="EB272">
            <v>228</v>
          </cell>
          <cell r="EC272">
            <v>228</v>
          </cell>
          <cell r="ED272">
            <v>228</v>
          </cell>
          <cell r="EE272">
            <v>228</v>
          </cell>
          <cell r="EF272">
            <v>228</v>
          </cell>
          <cell r="EG272">
            <v>228</v>
          </cell>
          <cell r="EH272">
            <v>228</v>
          </cell>
          <cell r="EI272">
            <v>228</v>
          </cell>
          <cell r="EJ272">
            <v>228</v>
          </cell>
          <cell r="EL272">
            <v>228</v>
          </cell>
          <cell r="EM272">
            <v>228</v>
          </cell>
          <cell r="EN272">
            <v>228</v>
          </cell>
          <cell r="EO272">
            <v>228</v>
          </cell>
          <cell r="EP272">
            <v>228</v>
          </cell>
          <cell r="EQ272">
            <v>228</v>
          </cell>
          <cell r="ER272">
            <v>228</v>
          </cell>
        </row>
        <row r="273">
          <cell r="AW273">
            <v>229</v>
          </cell>
          <cell r="AX273">
            <v>229</v>
          </cell>
          <cell r="AY273">
            <v>50</v>
          </cell>
          <cell r="AZ273">
            <v>50</v>
          </cell>
          <cell r="BA273">
            <v>100</v>
          </cell>
          <cell r="BB273">
            <v>0</v>
          </cell>
          <cell r="BC273">
            <v>0</v>
          </cell>
          <cell r="BD273">
            <v>0</v>
          </cell>
          <cell r="BE273">
            <v>0</v>
          </cell>
          <cell r="BF273">
            <v>0</v>
          </cell>
          <cell r="BG273">
            <v>0</v>
          </cell>
          <cell r="BH273">
            <v>0</v>
          </cell>
          <cell r="BI273">
            <v>0</v>
          </cell>
          <cell r="BJ273">
            <v>0</v>
          </cell>
          <cell r="BK273">
            <v>0</v>
          </cell>
          <cell r="BL273">
            <v>0</v>
          </cell>
          <cell r="BM273">
            <v>100</v>
          </cell>
          <cell r="BN273">
            <v>100</v>
          </cell>
          <cell r="BO273">
            <v>100</v>
          </cell>
          <cell r="BP273">
            <v>100</v>
          </cell>
          <cell r="BQ273">
            <v>100</v>
          </cell>
          <cell r="BR273">
            <v>100</v>
          </cell>
          <cell r="BS273">
            <v>100</v>
          </cell>
          <cell r="BT273">
            <v>100</v>
          </cell>
          <cell r="BU273">
            <v>100</v>
          </cell>
          <cell r="BV273">
            <v>100</v>
          </cell>
          <cell r="BW273">
            <v>100</v>
          </cell>
          <cell r="BX273">
            <v>100</v>
          </cell>
          <cell r="BY273">
            <v>100</v>
          </cell>
          <cell r="BZ273">
            <v>100</v>
          </cell>
          <cell r="CA273">
            <v>100</v>
          </cell>
          <cell r="CB273">
            <v>100</v>
          </cell>
          <cell r="CC273">
            <v>100</v>
          </cell>
          <cell r="CD273">
            <v>100</v>
          </cell>
          <cell r="CE273">
            <v>100</v>
          </cell>
          <cell r="CF273">
            <v>100</v>
          </cell>
          <cell r="CG273">
            <v>100</v>
          </cell>
          <cell r="CH273">
            <v>100</v>
          </cell>
          <cell r="CI273">
            <v>100</v>
          </cell>
          <cell r="CJ273">
            <v>100</v>
          </cell>
          <cell r="CK273">
            <v>100</v>
          </cell>
          <cell r="CL273">
            <v>100</v>
          </cell>
          <cell r="CM273">
            <v>100</v>
          </cell>
          <cell r="CN273">
            <v>100</v>
          </cell>
          <cell r="CO273">
            <v>100</v>
          </cell>
          <cell r="CP273">
            <v>100</v>
          </cell>
          <cell r="CQ273">
            <v>229</v>
          </cell>
          <cell r="CR273">
            <v>229</v>
          </cell>
          <cell r="CS273">
            <v>33.300000000000004</v>
          </cell>
          <cell r="CT273">
            <v>33.29998779296875</v>
          </cell>
          <cell r="CU273">
            <v>66.600000000000009</v>
          </cell>
          <cell r="CV273">
            <v>0</v>
          </cell>
          <cell r="CW273">
            <v>0</v>
          </cell>
          <cell r="CX273">
            <v>0</v>
          </cell>
          <cell r="CY273">
            <v>0</v>
          </cell>
          <cell r="CZ273">
            <v>0</v>
          </cell>
          <cell r="DA273">
            <v>0</v>
          </cell>
          <cell r="DB273">
            <v>0</v>
          </cell>
          <cell r="DC273">
            <v>0</v>
          </cell>
          <cell r="DD273">
            <v>0</v>
          </cell>
          <cell r="DE273">
            <v>0</v>
          </cell>
          <cell r="DF273">
            <v>0</v>
          </cell>
          <cell r="DG273">
            <v>100</v>
          </cell>
          <cell r="DH273">
            <v>100</v>
          </cell>
          <cell r="DI273">
            <v>100</v>
          </cell>
          <cell r="DJ273">
            <v>100</v>
          </cell>
          <cell r="DK273">
            <v>100</v>
          </cell>
          <cell r="DL273">
            <v>100</v>
          </cell>
          <cell r="DM273">
            <v>100</v>
          </cell>
          <cell r="DN273">
            <v>100</v>
          </cell>
          <cell r="DO273">
            <v>100</v>
          </cell>
          <cell r="DP273">
            <v>100</v>
          </cell>
          <cell r="DQ273">
            <v>100</v>
          </cell>
          <cell r="DR273">
            <v>100</v>
          </cell>
          <cell r="DS273">
            <v>100</v>
          </cell>
          <cell r="DT273">
            <v>100</v>
          </cell>
          <cell r="DU273">
            <v>100</v>
          </cell>
          <cell r="DV273">
            <v>100</v>
          </cell>
          <cell r="DW273">
            <v>100</v>
          </cell>
          <cell r="DX273">
            <v>100</v>
          </cell>
          <cell r="DY273">
            <v>100</v>
          </cell>
          <cell r="DZ273">
            <v>100</v>
          </cell>
          <cell r="EA273">
            <v>100</v>
          </cell>
          <cell r="EB273">
            <v>100</v>
          </cell>
          <cell r="EC273">
            <v>100</v>
          </cell>
          <cell r="ED273">
            <v>100</v>
          </cell>
          <cell r="EE273">
            <v>100</v>
          </cell>
          <cell r="EF273">
            <v>100</v>
          </cell>
          <cell r="EG273">
            <v>100</v>
          </cell>
          <cell r="EH273">
            <v>100</v>
          </cell>
          <cell r="EI273">
            <v>100</v>
          </cell>
          <cell r="EJ273">
            <v>100</v>
          </cell>
          <cell r="EL273">
            <v>229</v>
          </cell>
          <cell r="EM273">
            <v>149.001055891677</v>
          </cell>
          <cell r="EN273">
            <v>149.0009765625</v>
          </cell>
          <cell r="EO273">
            <v>1739.1040714861599</v>
          </cell>
          <cell r="EP273">
            <v>1739.103515625</v>
          </cell>
          <cell r="EQ273">
            <v>1739.103515625</v>
          </cell>
          <cell r="ER273">
            <v>546.52680979029776</v>
          </cell>
        </row>
        <row r="274">
          <cell r="AW274">
            <v>230</v>
          </cell>
          <cell r="AX274">
            <v>230</v>
          </cell>
          <cell r="AY274">
            <v>230</v>
          </cell>
          <cell r="AZ274">
            <v>230</v>
          </cell>
          <cell r="BA274">
            <v>230</v>
          </cell>
          <cell r="BB274">
            <v>230</v>
          </cell>
          <cell r="BC274">
            <v>230</v>
          </cell>
          <cell r="BD274">
            <v>230</v>
          </cell>
          <cell r="BE274">
            <v>230</v>
          </cell>
          <cell r="BF274">
            <v>230</v>
          </cell>
          <cell r="BG274">
            <v>230</v>
          </cell>
          <cell r="BH274">
            <v>230</v>
          </cell>
          <cell r="BI274">
            <v>230</v>
          </cell>
          <cell r="BJ274">
            <v>230</v>
          </cell>
          <cell r="BK274">
            <v>230</v>
          </cell>
          <cell r="BL274">
            <v>230</v>
          </cell>
          <cell r="BM274">
            <v>230</v>
          </cell>
          <cell r="BN274">
            <v>230</v>
          </cell>
          <cell r="BO274">
            <v>230</v>
          </cell>
          <cell r="BP274">
            <v>230</v>
          </cell>
          <cell r="BQ274">
            <v>230</v>
          </cell>
          <cell r="BR274">
            <v>230</v>
          </cell>
          <cell r="BS274">
            <v>230</v>
          </cell>
          <cell r="BT274">
            <v>230</v>
          </cell>
          <cell r="BU274">
            <v>230</v>
          </cell>
          <cell r="BV274">
            <v>230</v>
          </cell>
          <cell r="BW274">
            <v>230</v>
          </cell>
          <cell r="BX274">
            <v>230</v>
          </cell>
          <cell r="BY274">
            <v>230</v>
          </cell>
          <cell r="BZ274">
            <v>230</v>
          </cell>
          <cell r="CA274">
            <v>230</v>
          </cell>
          <cell r="CB274">
            <v>230</v>
          </cell>
          <cell r="CC274">
            <v>230</v>
          </cell>
          <cell r="CD274">
            <v>230</v>
          </cell>
          <cell r="CE274">
            <v>230</v>
          </cell>
          <cell r="CF274">
            <v>230</v>
          </cell>
          <cell r="CG274">
            <v>230</v>
          </cell>
          <cell r="CH274">
            <v>230</v>
          </cell>
          <cell r="CI274">
            <v>230</v>
          </cell>
          <cell r="CJ274">
            <v>230</v>
          </cell>
          <cell r="CK274">
            <v>230</v>
          </cell>
          <cell r="CL274">
            <v>230</v>
          </cell>
          <cell r="CM274">
            <v>230</v>
          </cell>
          <cell r="CN274">
            <v>230</v>
          </cell>
          <cell r="CO274">
            <v>230</v>
          </cell>
          <cell r="CP274">
            <v>230</v>
          </cell>
          <cell r="CQ274">
            <v>230</v>
          </cell>
          <cell r="CR274">
            <v>230</v>
          </cell>
          <cell r="CS274">
            <v>230</v>
          </cell>
          <cell r="CT274">
            <v>230</v>
          </cell>
          <cell r="CU274">
            <v>230</v>
          </cell>
          <cell r="CV274">
            <v>230</v>
          </cell>
          <cell r="CW274">
            <v>230</v>
          </cell>
          <cell r="CX274">
            <v>230</v>
          </cell>
          <cell r="CY274">
            <v>230</v>
          </cell>
          <cell r="CZ274">
            <v>230</v>
          </cell>
          <cell r="DA274">
            <v>230</v>
          </cell>
          <cell r="DB274">
            <v>230</v>
          </cell>
          <cell r="DC274">
            <v>230</v>
          </cell>
          <cell r="DD274">
            <v>230</v>
          </cell>
          <cell r="DE274">
            <v>230</v>
          </cell>
          <cell r="DF274">
            <v>230</v>
          </cell>
          <cell r="DG274">
            <v>230</v>
          </cell>
          <cell r="DH274">
            <v>230</v>
          </cell>
          <cell r="DI274">
            <v>230</v>
          </cell>
          <cell r="DJ274">
            <v>230</v>
          </cell>
          <cell r="DK274">
            <v>230</v>
          </cell>
          <cell r="DL274">
            <v>230</v>
          </cell>
          <cell r="DM274">
            <v>230</v>
          </cell>
          <cell r="DN274">
            <v>230</v>
          </cell>
          <cell r="DO274">
            <v>230</v>
          </cell>
          <cell r="DP274">
            <v>230</v>
          </cell>
          <cell r="DQ274">
            <v>230</v>
          </cell>
          <cell r="DR274">
            <v>230</v>
          </cell>
          <cell r="DS274">
            <v>230</v>
          </cell>
          <cell r="DT274">
            <v>230</v>
          </cell>
          <cell r="DU274">
            <v>230</v>
          </cell>
          <cell r="DV274">
            <v>230</v>
          </cell>
          <cell r="DW274">
            <v>230</v>
          </cell>
          <cell r="DX274">
            <v>230</v>
          </cell>
          <cell r="DY274">
            <v>230</v>
          </cell>
          <cell r="DZ274">
            <v>230</v>
          </cell>
          <cell r="EA274">
            <v>230</v>
          </cell>
          <cell r="EB274">
            <v>230</v>
          </cell>
          <cell r="EC274">
            <v>230</v>
          </cell>
          <cell r="ED274">
            <v>230</v>
          </cell>
          <cell r="EE274">
            <v>230</v>
          </cell>
          <cell r="EF274">
            <v>230</v>
          </cell>
          <cell r="EG274">
            <v>230</v>
          </cell>
          <cell r="EH274">
            <v>230</v>
          </cell>
          <cell r="EI274">
            <v>230</v>
          </cell>
          <cell r="EJ274">
            <v>230</v>
          </cell>
          <cell r="EL274">
            <v>230</v>
          </cell>
          <cell r="EM274">
            <v>230</v>
          </cell>
          <cell r="EN274">
            <v>230</v>
          </cell>
          <cell r="EO274">
            <v>230</v>
          </cell>
          <cell r="EP274">
            <v>230</v>
          </cell>
          <cell r="EQ274">
            <v>230</v>
          </cell>
          <cell r="ER274">
            <v>230</v>
          </cell>
        </row>
        <row r="275">
          <cell r="AW275">
            <v>231</v>
          </cell>
          <cell r="AX275">
            <v>231</v>
          </cell>
          <cell r="AY275">
            <v>231</v>
          </cell>
          <cell r="AZ275">
            <v>231</v>
          </cell>
          <cell r="BA275">
            <v>231</v>
          </cell>
          <cell r="BB275">
            <v>231</v>
          </cell>
          <cell r="BC275">
            <v>231</v>
          </cell>
          <cell r="BD275">
            <v>231</v>
          </cell>
          <cell r="BE275">
            <v>231</v>
          </cell>
          <cell r="BF275">
            <v>231</v>
          </cell>
          <cell r="BG275">
            <v>231</v>
          </cell>
          <cell r="BH275">
            <v>231</v>
          </cell>
          <cell r="BI275">
            <v>231</v>
          </cell>
          <cell r="BJ275">
            <v>231</v>
          </cell>
          <cell r="BK275">
            <v>231</v>
          </cell>
          <cell r="BL275">
            <v>231</v>
          </cell>
          <cell r="BM275">
            <v>231</v>
          </cell>
          <cell r="BN275">
            <v>231</v>
          </cell>
          <cell r="BO275">
            <v>231</v>
          </cell>
          <cell r="BP275">
            <v>231</v>
          </cell>
          <cell r="BQ275">
            <v>231</v>
          </cell>
          <cell r="BR275">
            <v>231</v>
          </cell>
          <cell r="BS275">
            <v>231</v>
          </cell>
          <cell r="BT275">
            <v>231</v>
          </cell>
          <cell r="BU275">
            <v>231</v>
          </cell>
          <cell r="BV275">
            <v>231</v>
          </cell>
          <cell r="BW275">
            <v>231</v>
          </cell>
          <cell r="BX275">
            <v>231</v>
          </cell>
          <cell r="BY275">
            <v>231</v>
          </cell>
          <cell r="BZ275">
            <v>231</v>
          </cell>
          <cell r="CA275">
            <v>231</v>
          </cell>
          <cell r="CB275">
            <v>231</v>
          </cell>
          <cell r="CC275">
            <v>231</v>
          </cell>
          <cell r="CD275">
            <v>231</v>
          </cell>
          <cell r="CE275">
            <v>231</v>
          </cell>
          <cell r="CF275">
            <v>231</v>
          </cell>
          <cell r="CG275">
            <v>231</v>
          </cell>
          <cell r="CH275">
            <v>231</v>
          </cell>
          <cell r="CI275">
            <v>231</v>
          </cell>
          <cell r="CJ275">
            <v>231</v>
          </cell>
          <cell r="CK275">
            <v>231</v>
          </cell>
          <cell r="CL275">
            <v>231</v>
          </cell>
          <cell r="CM275">
            <v>231</v>
          </cell>
          <cell r="CN275">
            <v>231</v>
          </cell>
          <cell r="CO275">
            <v>231</v>
          </cell>
          <cell r="CP275">
            <v>231</v>
          </cell>
          <cell r="CQ275">
            <v>231</v>
          </cell>
          <cell r="CR275">
            <v>231</v>
          </cell>
          <cell r="CS275">
            <v>231</v>
          </cell>
          <cell r="CT275">
            <v>231</v>
          </cell>
          <cell r="CU275">
            <v>231</v>
          </cell>
          <cell r="CV275">
            <v>231</v>
          </cell>
          <cell r="CW275">
            <v>231</v>
          </cell>
          <cell r="CX275">
            <v>231</v>
          </cell>
          <cell r="CY275">
            <v>231</v>
          </cell>
          <cell r="CZ275">
            <v>231</v>
          </cell>
          <cell r="DA275">
            <v>231</v>
          </cell>
          <cell r="DB275">
            <v>231</v>
          </cell>
          <cell r="DC275">
            <v>231</v>
          </cell>
          <cell r="DD275">
            <v>231</v>
          </cell>
          <cell r="DE275">
            <v>231</v>
          </cell>
          <cell r="DF275">
            <v>231</v>
          </cell>
          <cell r="DG275">
            <v>231</v>
          </cell>
          <cell r="DH275">
            <v>231</v>
          </cell>
          <cell r="DI275">
            <v>231</v>
          </cell>
          <cell r="DJ275">
            <v>231</v>
          </cell>
          <cell r="DK275">
            <v>231</v>
          </cell>
          <cell r="DL275">
            <v>231</v>
          </cell>
          <cell r="DM275">
            <v>231</v>
          </cell>
          <cell r="DN275">
            <v>231</v>
          </cell>
          <cell r="DO275">
            <v>231</v>
          </cell>
          <cell r="DP275">
            <v>231</v>
          </cell>
          <cell r="DQ275">
            <v>231</v>
          </cell>
          <cell r="DR275">
            <v>231</v>
          </cell>
          <cell r="DS275">
            <v>231</v>
          </cell>
          <cell r="DT275">
            <v>231</v>
          </cell>
          <cell r="DU275">
            <v>231</v>
          </cell>
          <cell r="DV275">
            <v>231</v>
          </cell>
          <cell r="DW275">
            <v>231</v>
          </cell>
          <cell r="DX275">
            <v>231</v>
          </cell>
          <cell r="DY275">
            <v>231</v>
          </cell>
          <cell r="DZ275">
            <v>231</v>
          </cell>
          <cell r="EA275">
            <v>231</v>
          </cell>
          <cell r="EB275">
            <v>231</v>
          </cell>
          <cell r="EC275">
            <v>231</v>
          </cell>
          <cell r="ED275">
            <v>231</v>
          </cell>
          <cell r="EE275">
            <v>231</v>
          </cell>
          <cell r="EF275">
            <v>231</v>
          </cell>
          <cell r="EG275">
            <v>231</v>
          </cell>
          <cell r="EH275">
            <v>231</v>
          </cell>
          <cell r="EI275">
            <v>231</v>
          </cell>
          <cell r="EJ275">
            <v>231</v>
          </cell>
          <cell r="EL275">
            <v>231</v>
          </cell>
          <cell r="EM275">
            <v>231</v>
          </cell>
          <cell r="EN275">
            <v>231</v>
          </cell>
          <cell r="EO275">
            <v>231</v>
          </cell>
          <cell r="EP275">
            <v>231</v>
          </cell>
          <cell r="EQ275">
            <v>231</v>
          </cell>
          <cell r="ER275">
            <v>231</v>
          </cell>
        </row>
        <row r="276">
          <cell r="AW276">
            <v>232</v>
          </cell>
          <cell r="AX276">
            <v>25</v>
          </cell>
          <cell r="AY276">
            <v>75</v>
          </cell>
          <cell r="AZ276">
            <v>50</v>
          </cell>
          <cell r="BA276">
            <v>0</v>
          </cell>
          <cell r="BB276">
            <v>100</v>
          </cell>
          <cell r="BC276">
            <v>0</v>
          </cell>
          <cell r="BD276">
            <v>33.300000000000004</v>
          </cell>
          <cell r="BE276">
            <v>100</v>
          </cell>
          <cell r="BF276">
            <v>83.3</v>
          </cell>
          <cell r="BG276">
            <v>50</v>
          </cell>
          <cell r="BH276">
            <v>66.600000000000009</v>
          </cell>
          <cell r="BI276">
            <v>16.600000000000001</v>
          </cell>
          <cell r="BJ276">
            <v>71.399999999999991</v>
          </cell>
          <cell r="BK276">
            <v>100</v>
          </cell>
          <cell r="BL276">
            <v>57.099999999999994</v>
          </cell>
          <cell r="BM276">
            <v>85.7</v>
          </cell>
          <cell r="BN276">
            <v>0</v>
          </cell>
          <cell r="BO276">
            <v>28.499999999999996</v>
          </cell>
          <cell r="BP276">
            <v>28.499984741210938</v>
          </cell>
          <cell r="BQ276">
            <v>14.2</v>
          </cell>
          <cell r="BR276">
            <v>42.8</v>
          </cell>
          <cell r="BS276">
            <v>42.79998779296875</v>
          </cell>
          <cell r="BT276">
            <v>71.399999999999991</v>
          </cell>
          <cell r="BU276">
            <v>0</v>
          </cell>
          <cell r="BV276">
            <v>14.2</v>
          </cell>
          <cell r="BW276">
            <v>28.499999999999996</v>
          </cell>
          <cell r="BX276">
            <v>85.7</v>
          </cell>
          <cell r="BY276">
            <v>100</v>
          </cell>
          <cell r="BZ276">
            <v>42.8</v>
          </cell>
          <cell r="CA276">
            <v>57.099999999999994</v>
          </cell>
          <cell r="CB276">
            <v>57.0999755859375</v>
          </cell>
          <cell r="CC276">
            <v>100</v>
          </cell>
          <cell r="CD276">
            <v>100</v>
          </cell>
          <cell r="CE276">
            <v>100</v>
          </cell>
          <cell r="CF276">
            <v>50</v>
          </cell>
          <cell r="CG276">
            <v>50</v>
          </cell>
          <cell r="CH276">
            <v>50</v>
          </cell>
          <cell r="CI276">
            <v>50</v>
          </cell>
          <cell r="CJ276">
            <v>50</v>
          </cell>
          <cell r="CK276">
            <v>0</v>
          </cell>
          <cell r="CL276">
            <v>0</v>
          </cell>
          <cell r="CM276">
            <v>0</v>
          </cell>
          <cell r="CN276">
            <v>0</v>
          </cell>
          <cell r="CO276">
            <v>0</v>
          </cell>
          <cell r="CP276">
            <v>0</v>
          </cell>
          <cell r="CQ276">
            <v>232</v>
          </cell>
          <cell r="CR276">
            <v>56.599999999999994</v>
          </cell>
          <cell r="CS276">
            <v>73.3</v>
          </cell>
          <cell r="CT276">
            <v>66.600000000000009</v>
          </cell>
          <cell r="CU276">
            <v>40</v>
          </cell>
          <cell r="CV276">
            <v>76.599999999999994</v>
          </cell>
          <cell r="CW276">
            <v>26.6</v>
          </cell>
          <cell r="CX276">
            <v>70</v>
          </cell>
          <cell r="CY276">
            <v>96.6</v>
          </cell>
          <cell r="CZ276">
            <v>90</v>
          </cell>
          <cell r="DA276">
            <v>83.3</v>
          </cell>
          <cell r="DB276">
            <v>86.6</v>
          </cell>
          <cell r="DC276">
            <v>33.300000000000004</v>
          </cell>
          <cell r="DD276">
            <v>53.300000000000004</v>
          </cell>
          <cell r="DE276">
            <v>93.300000000000011</v>
          </cell>
          <cell r="DF276">
            <v>50</v>
          </cell>
          <cell r="DG276">
            <v>80</v>
          </cell>
          <cell r="DH276">
            <v>10</v>
          </cell>
          <cell r="DI276">
            <v>30</v>
          </cell>
          <cell r="DJ276">
            <v>30</v>
          </cell>
          <cell r="DK276">
            <v>20</v>
          </cell>
          <cell r="DL276">
            <v>36.6</v>
          </cell>
          <cell r="DM276">
            <v>36.5999755859375</v>
          </cell>
          <cell r="DN276">
            <v>46.6</v>
          </cell>
          <cell r="DO276">
            <v>0</v>
          </cell>
          <cell r="DP276">
            <v>3.3000000000000003</v>
          </cell>
          <cell r="DQ276">
            <v>16.600000000000001</v>
          </cell>
          <cell r="DR276">
            <v>60</v>
          </cell>
          <cell r="DS276">
            <v>63.3</v>
          </cell>
          <cell r="DT276">
            <v>23.3</v>
          </cell>
          <cell r="DU276">
            <v>43.3</v>
          </cell>
          <cell r="DV276">
            <v>43.29998779296875</v>
          </cell>
          <cell r="DW276">
            <v>100</v>
          </cell>
          <cell r="DX276">
            <v>100</v>
          </cell>
          <cell r="DY276">
            <v>100</v>
          </cell>
          <cell r="DZ276">
            <v>13.3</v>
          </cell>
          <cell r="EA276">
            <v>13.299995422363281</v>
          </cell>
          <cell r="EB276">
            <v>13.299995422363281</v>
          </cell>
          <cell r="EC276">
            <v>13.299995422363281</v>
          </cell>
          <cell r="ED276">
            <v>13.299995422363281</v>
          </cell>
          <cell r="EE276">
            <v>6.6000000000000005</v>
          </cell>
          <cell r="EF276">
            <v>6.5999984741210938</v>
          </cell>
          <cell r="EG276">
            <v>6.5999984741210938</v>
          </cell>
          <cell r="EH276">
            <v>6.5999984741210938</v>
          </cell>
          <cell r="EI276">
            <v>6.5999984741210938</v>
          </cell>
          <cell r="EJ276">
            <v>6.5999984741210938</v>
          </cell>
          <cell r="EL276">
            <v>232</v>
          </cell>
          <cell r="EM276">
            <v>2.5341966801489599</v>
          </cell>
          <cell r="EN276">
            <v>4.4638808888642405</v>
          </cell>
          <cell r="EO276">
            <v>2.9176760417901058</v>
          </cell>
          <cell r="EP276">
            <v>1.6451855959093977</v>
          </cell>
          <cell r="EQ276">
            <v>4.3116801074323083</v>
          </cell>
          <cell r="ER276">
            <v>3.0114865498931431</v>
          </cell>
        </row>
        <row r="277">
          <cell r="AW277">
            <v>233</v>
          </cell>
          <cell r="AX277">
            <v>50</v>
          </cell>
          <cell r="AY277">
            <v>100</v>
          </cell>
          <cell r="AZ277">
            <v>25</v>
          </cell>
          <cell r="BA277">
            <v>0</v>
          </cell>
          <cell r="BB277">
            <v>75</v>
          </cell>
          <cell r="BC277">
            <v>75</v>
          </cell>
          <cell r="BD277">
            <v>0</v>
          </cell>
          <cell r="BE277">
            <v>0</v>
          </cell>
          <cell r="BF277">
            <v>100</v>
          </cell>
          <cell r="BG277">
            <v>100</v>
          </cell>
          <cell r="BH277">
            <v>50</v>
          </cell>
          <cell r="BI277">
            <v>50</v>
          </cell>
          <cell r="BJ277">
            <v>100</v>
          </cell>
          <cell r="BK277">
            <v>100</v>
          </cell>
          <cell r="BL277">
            <v>0</v>
          </cell>
          <cell r="BM277">
            <v>0</v>
          </cell>
          <cell r="BN277">
            <v>0</v>
          </cell>
          <cell r="BO277">
            <v>0</v>
          </cell>
          <cell r="BP277">
            <v>0</v>
          </cell>
          <cell r="BQ277">
            <v>0</v>
          </cell>
          <cell r="BR277">
            <v>0</v>
          </cell>
          <cell r="BS277">
            <v>0</v>
          </cell>
          <cell r="BT277">
            <v>83.3</v>
          </cell>
          <cell r="BU277">
            <v>100</v>
          </cell>
          <cell r="BV277">
            <v>0</v>
          </cell>
          <cell r="BW277">
            <v>16.600000000000001</v>
          </cell>
          <cell r="BX277">
            <v>50</v>
          </cell>
          <cell r="BY277">
            <v>66.600000000000009</v>
          </cell>
          <cell r="BZ277">
            <v>66.5999755859375</v>
          </cell>
          <cell r="CA277">
            <v>33.300000000000004</v>
          </cell>
          <cell r="CB277">
            <v>33.29998779296875</v>
          </cell>
          <cell r="CC277">
            <v>33.29998779296875</v>
          </cell>
          <cell r="CD277">
            <v>33.29998779296875</v>
          </cell>
          <cell r="CE277">
            <v>33.29998779296875</v>
          </cell>
          <cell r="CF277">
            <v>100</v>
          </cell>
          <cell r="CG277">
            <v>100</v>
          </cell>
          <cell r="CH277">
            <v>100</v>
          </cell>
          <cell r="CI277">
            <v>100</v>
          </cell>
          <cell r="CJ277">
            <v>100</v>
          </cell>
          <cell r="CK277">
            <v>100</v>
          </cell>
          <cell r="CL277">
            <v>100</v>
          </cell>
          <cell r="CM277">
            <v>100</v>
          </cell>
          <cell r="CN277">
            <v>100</v>
          </cell>
          <cell r="CO277">
            <v>100</v>
          </cell>
          <cell r="CP277">
            <v>100</v>
          </cell>
          <cell r="CQ277">
            <v>233</v>
          </cell>
          <cell r="CR277">
            <v>41.099999999999994</v>
          </cell>
          <cell r="CS277">
            <v>88.2</v>
          </cell>
          <cell r="CT277">
            <v>35.199999999999996</v>
          </cell>
          <cell r="CU277">
            <v>23.5</v>
          </cell>
          <cell r="CV277">
            <v>64.7</v>
          </cell>
          <cell r="CW277">
            <v>64.699951171875</v>
          </cell>
          <cell r="CX277">
            <v>82.3</v>
          </cell>
          <cell r="CY277">
            <v>82.29998779296875</v>
          </cell>
          <cell r="CZ277">
            <v>100</v>
          </cell>
          <cell r="DA277">
            <v>100</v>
          </cell>
          <cell r="DB277">
            <v>94.1</v>
          </cell>
          <cell r="DC277">
            <v>94.0999755859375</v>
          </cell>
          <cell r="DD277">
            <v>70.5</v>
          </cell>
          <cell r="DE277">
            <v>70.5</v>
          </cell>
          <cell r="DF277">
            <v>29.4</v>
          </cell>
          <cell r="DG277">
            <v>29.399993896484375</v>
          </cell>
          <cell r="DH277">
            <v>29.399993896484375</v>
          </cell>
          <cell r="DI277">
            <v>29.399993896484375</v>
          </cell>
          <cell r="DJ277">
            <v>29.399993896484375</v>
          </cell>
          <cell r="DK277">
            <v>29.399993896484375</v>
          </cell>
          <cell r="DL277">
            <v>29.399993896484375</v>
          </cell>
          <cell r="DM277">
            <v>29.399993896484375</v>
          </cell>
          <cell r="DN277">
            <v>58.8</v>
          </cell>
          <cell r="DO277">
            <v>76.400000000000006</v>
          </cell>
          <cell r="DP277">
            <v>5.8000000000000007</v>
          </cell>
          <cell r="DQ277">
            <v>11.700000000000001</v>
          </cell>
          <cell r="DR277">
            <v>47</v>
          </cell>
          <cell r="DS277">
            <v>52.900000000000006</v>
          </cell>
          <cell r="DT277">
            <v>52.899993896484375</v>
          </cell>
          <cell r="DU277">
            <v>17.599999999999998</v>
          </cell>
          <cell r="DV277">
            <v>17.599990844726562</v>
          </cell>
          <cell r="DW277">
            <v>17.599990844726562</v>
          </cell>
          <cell r="DX277">
            <v>17.599990844726562</v>
          </cell>
          <cell r="DY277">
            <v>17.599990844726562</v>
          </cell>
          <cell r="DZ277">
            <v>0</v>
          </cell>
          <cell r="EA277">
            <v>0</v>
          </cell>
          <cell r="EB277">
            <v>0</v>
          </cell>
          <cell r="EC277">
            <v>0</v>
          </cell>
          <cell r="ED277">
            <v>0</v>
          </cell>
          <cell r="EE277">
            <v>0</v>
          </cell>
          <cell r="EF277">
            <v>0</v>
          </cell>
          <cell r="EG277">
            <v>0</v>
          </cell>
          <cell r="EH277">
            <v>0</v>
          </cell>
          <cell r="EI277">
            <v>0</v>
          </cell>
          <cell r="EJ277">
            <v>0</v>
          </cell>
          <cell r="EL277">
            <v>233</v>
          </cell>
          <cell r="EM277">
            <v>2.4763237317114131</v>
          </cell>
          <cell r="EN277">
            <v>4.7268930729593404</v>
          </cell>
          <cell r="EO277">
            <v>2.4511309073840097</v>
          </cell>
          <cell r="EP277">
            <v>1.9913718247395171</v>
          </cell>
          <cell r="EQ277">
            <v>1.1086069688850129</v>
          </cell>
          <cell r="ER277">
            <v>2.5840427463480413</v>
          </cell>
        </row>
        <row r="278">
          <cell r="AW278">
            <v>234</v>
          </cell>
          <cell r="AX278">
            <v>75</v>
          </cell>
          <cell r="AY278">
            <v>50</v>
          </cell>
          <cell r="AZ278">
            <v>25</v>
          </cell>
          <cell r="BA278">
            <v>0</v>
          </cell>
          <cell r="BB278">
            <v>100</v>
          </cell>
          <cell r="BC278">
            <v>25</v>
          </cell>
          <cell r="BD278">
            <v>0</v>
          </cell>
          <cell r="BE278">
            <v>0</v>
          </cell>
          <cell r="BF278">
            <v>75</v>
          </cell>
          <cell r="BG278">
            <v>100</v>
          </cell>
          <cell r="BH278">
            <v>100</v>
          </cell>
          <cell r="BI278">
            <v>50</v>
          </cell>
          <cell r="BJ278">
            <v>66.600000000000009</v>
          </cell>
          <cell r="BK278">
            <v>66.5999755859375</v>
          </cell>
          <cell r="BL278">
            <v>66.5999755859375</v>
          </cell>
          <cell r="BM278">
            <v>33.300000000000004</v>
          </cell>
          <cell r="BN278">
            <v>0</v>
          </cell>
          <cell r="BO278">
            <v>100</v>
          </cell>
          <cell r="BP278">
            <v>100</v>
          </cell>
          <cell r="BQ278">
            <v>100</v>
          </cell>
          <cell r="BR278">
            <v>100</v>
          </cell>
          <cell r="BS278">
            <v>100</v>
          </cell>
          <cell r="BT278">
            <v>60</v>
          </cell>
          <cell r="BU278">
            <v>0</v>
          </cell>
          <cell r="BV278">
            <v>20</v>
          </cell>
          <cell r="BW278">
            <v>40</v>
          </cell>
          <cell r="BX278">
            <v>100</v>
          </cell>
          <cell r="BY278">
            <v>100</v>
          </cell>
          <cell r="BZ278">
            <v>100</v>
          </cell>
          <cell r="CA278">
            <v>80</v>
          </cell>
          <cell r="CB278">
            <v>80</v>
          </cell>
          <cell r="CC278">
            <v>100</v>
          </cell>
          <cell r="CD278">
            <v>100</v>
          </cell>
          <cell r="CE278">
            <v>100</v>
          </cell>
          <cell r="CF278">
            <v>100</v>
          </cell>
          <cell r="CG278">
            <v>100</v>
          </cell>
          <cell r="CH278">
            <v>100</v>
          </cell>
          <cell r="CI278">
            <v>100</v>
          </cell>
          <cell r="CJ278">
            <v>100</v>
          </cell>
          <cell r="CK278">
            <v>100</v>
          </cell>
          <cell r="CL278">
            <v>100</v>
          </cell>
          <cell r="CM278">
            <v>100</v>
          </cell>
          <cell r="CN278">
            <v>100</v>
          </cell>
          <cell r="CO278">
            <v>100</v>
          </cell>
          <cell r="CP278">
            <v>100</v>
          </cell>
          <cell r="CQ278">
            <v>234</v>
          </cell>
          <cell r="CR278">
            <v>70</v>
          </cell>
          <cell r="CS278">
            <v>65</v>
          </cell>
          <cell r="CT278">
            <v>45</v>
          </cell>
          <cell r="CU278">
            <v>25</v>
          </cell>
          <cell r="CV278">
            <v>80</v>
          </cell>
          <cell r="CW278">
            <v>35</v>
          </cell>
          <cell r="CX278">
            <v>30</v>
          </cell>
          <cell r="CY278">
            <v>30</v>
          </cell>
          <cell r="CZ278">
            <v>85</v>
          </cell>
          <cell r="DA278">
            <v>90</v>
          </cell>
          <cell r="DB278">
            <v>90</v>
          </cell>
          <cell r="DC278">
            <v>55.000000000000007</v>
          </cell>
          <cell r="DD278">
            <v>60</v>
          </cell>
          <cell r="DE278">
            <v>60</v>
          </cell>
          <cell r="DF278">
            <v>60</v>
          </cell>
          <cell r="DG278">
            <v>15</v>
          </cell>
          <cell r="DH278">
            <v>10</v>
          </cell>
          <cell r="DI278">
            <v>75</v>
          </cell>
          <cell r="DJ278">
            <v>75</v>
          </cell>
          <cell r="DK278">
            <v>75</v>
          </cell>
          <cell r="DL278">
            <v>75</v>
          </cell>
          <cell r="DM278">
            <v>75</v>
          </cell>
          <cell r="DN278">
            <v>40</v>
          </cell>
          <cell r="DO278">
            <v>0</v>
          </cell>
          <cell r="DP278">
            <v>5</v>
          </cell>
          <cell r="DQ278">
            <v>20</v>
          </cell>
          <cell r="DR278">
            <v>100</v>
          </cell>
          <cell r="DS278">
            <v>100</v>
          </cell>
          <cell r="DT278">
            <v>100</v>
          </cell>
          <cell r="DU278">
            <v>50</v>
          </cell>
          <cell r="DV278">
            <v>50</v>
          </cell>
          <cell r="DW278">
            <v>95</v>
          </cell>
          <cell r="DX278">
            <v>95</v>
          </cell>
          <cell r="DY278">
            <v>95</v>
          </cell>
          <cell r="DZ278">
            <v>95</v>
          </cell>
          <cell r="EA278">
            <v>95</v>
          </cell>
          <cell r="EB278">
            <v>95</v>
          </cell>
          <cell r="EC278">
            <v>95</v>
          </cell>
          <cell r="ED278">
            <v>95</v>
          </cell>
          <cell r="EE278">
            <v>95</v>
          </cell>
          <cell r="EF278">
            <v>95</v>
          </cell>
          <cell r="EG278">
            <v>95</v>
          </cell>
          <cell r="EH278">
            <v>95</v>
          </cell>
          <cell r="EI278">
            <v>95</v>
          </cell>
          <cell r="EJ278">
            <v>95</v>
          </cell>
          <cell r="EL278">
            <v>234</v>
          </cell>
          <cell r="EM278">
            <v>2.6741553270330241</v>
          </cell>
          <cell r="EN278">
            <v>4.7123369595541318</v>
          </cell>
          <cell r="EO278">
            <v>2.3930176837661659</v>
          </cell>
          <cell r="EP278">
            <v>3.605713214295545</v>
          </cell>
          <cell r="EQ278">
            <v>10.97291384184037</v>
          </cell>
          <cell r="ER278">
            <v>3.7672250140768608</v>
          </cell>
        </row>
        <row r="279">
          <cell r="AW279">
            <v>235</v>
          </cell>
          <cell r="AX279">
            <v>0</v>
          </cell>
          <cell r="AY279">
            <v>50</v>
          </cell>
          <cell r="AZ279">
            <v>75</v>
          </cell>
          <cell r="BA279">
            <v>25</v>
          </cell>
          <cell r="BB279">
            <v>100</v>
          </cell>
          <cell r="BC279">
            <v>0</v>
          </cell>
          <cell r="BD279">
            <v>66.600000000000009</v>
          </cell>
          <cell r="BE279">
            <v>66.5999755859375</v>
          </cell>
          <cell r="BF279">
            <v>100</v>
          </cell>
          <cell r="BG279">
            <v>33.300000000000004</v>
          </cell>
          <cell r="BH279">
            <v>33.29998779296875</v>
          </cell>
          <cell r="BI279">
            <v>33.29998779296875</v>
          </cell>
          <cell r="BJ279">
            <v>100</v>
          </cell>
          <cell r="BK279">
            <v>100</v>
          </cell>
          <cell r="BL279">
            <v>100</v>
          </cell>
          <cell r="BM279">
            <v>100</v>
          </cell>
          <cell r="BN279">
            <v>100</v>
          </cell>
          <cell r="BO279">
            <v>100</v>
          </cell>
          <cell r="BP279">
            <v>100</v>
          </cell>
          <cell r="BQ279">
            <v>100</v>
          </cell>
          <cell r="BR279">
            <v>100</v>
          </cell>
          <cell r="BS279">
            <v>100</v>
          </cell>
          <cell r="BT279">
            <v>100</v>
          </cell>
          <cell r="BU279">
            <v>100</v>
          </cell>
          <cell r="BV279">
            <v>0</v>
          </cell>
          <cell r="BW279">
            <v>0</v>
          </cell>
          <cell r="BX279">
            <v>0</v>
          </cell>
          <cell r="BY279">
            <v>0</v>
          </cell>
          <cell r="BZ279">
            <v>0</v>
          </cell>
          <cell r="CA279">
            <v>0</v>
          </cell>
          <cell r="CB279">
            <v>0</v>
          </cell>
          <cell r="CC279">
            <v>0</v>
          </cell>
          <cell r="CD279">
            <v>0</v>
          </cell>
          <cell r="CE279">
            <v>0</v>
          </cell>
          <cell r="CF279">
            <v>100</v>
          </cell>
          <cell r="CG279">
            <v>100</v>
          </cell>
          <cell r="CH279">
            <v>100</v>
          </cell>
          <cell r="CI279">
            <v>100</v>
          </cell>
          <cell r="CJ279">
            <v>100</v>
          </cell>
          <cell r="CK279">
            <v>0</v>
          </cell>
          <cell r="CL279">
            <v>0</v>
          </cell>
          <cell r="CM279">
            <v>0</v>
          </cell>
          <cell r="CN279">
            <v>0</v>
          </cell>
          <cell r="CO279">
            <v>0</v>
          </cell>
          <cell r="CP279">
            <v>0</v>
          </cell>
          <cell r="CQ279">
            <v>235</v>
          </cell>
          <cell r="CR279">
            <v>38.4</v>
          </cell>
          <cell r="CS279">
            <v>76.900000000000006</v>
          </cell>
          <cell r="CT279">
            <v>84.6</v>
          </cell>
          <cell r="CU279">
            <v>61.5</v>
          </cell>
          <cell r="CV279">
            <v>100</v>
          </cell>
          <cell r="CW279">
            <v>15.299999999999999</v>
          </cell>
          <cell r="CX279">
            <v>53.800000000000004</v>
          </cell>
          <cell r="CY279">
            <v>53.79998779296875</v>
          </cell>
          <cell r="CZ279">
            <v>92.300000000000011</v>
          </cell>
          <cell r="DA279">
            <v>23</v>
          </cell>
          <cell r="DB279">
            <v>23</v>
          </cell>
          <cell r="DC279">
            <v>23</v>
          </cell>
          <cell r="DD279">
            <v>69.199999999999989</v>
          </cell>
          <cell r="DE279">
            <v>69.199951171875</v>
          </cell>
          <cell r="DF279">
            <v>69.199951171875</v>
          </cell>
          <cell r="DG279">
            <v>69.199951171875</v>
          </cell>
          <cell r="DH279">
            <v>69.199951171875</v>
          </cell>
          <cell r="DI279">
            <v>69.199951171875</v>
          </cell>
          <cell r="DJ279">
            <v>69.199951171875</v>
          </cell>
          <cell r="DK279">
            <v>69.199951171875</v>
          </cell>
          <cell r="DL279">
            <v>69.199951171875</v>
          </cell>
          <cell r="DM279">
            <v>69.199951171875</v>
          </cell>
          <cell r="DN279">
            <v>46.1</v>
          </cell>
          <cell r="DO279">
            <v>46.0999755859375</v>
          </cell>
          <cell r="DP279">
            <v>30.7</v>
          </cell>
          <cell r="DQ279">
            <v>30.699996948242188</v>
          </cell>
          <cell r="DR279">
            <v>30.699996948242188</v>
          </cell>
          <cell r="DS279">
            <v>30.699996948242188</v>
          </cell>
          <cell r="DT279">
            <v>30.699996948242188</v>
          </cell>
          <cell r="DU279">
            <v>30.699996948242188</v>
          </cell>
          <cell r="DV279">
            <v>30.699996948242188</v>
          </cell>
          <cell r="DW279">
            <v>30.699996948242188</v>
          </cell>
          <cell r="DX279">
            <v>30.699996948242188</v>
          </cell>
          <cell r="DY279">
            <v>30.699996948242188</v>
          </cell>
          <cell r="DZ279">
            <v>7.6</v>
          </cell>
          <cell r="EA279">
            <v>7.5999984741210938</v>
          </cell>
          <cell r="EB279">
            <v>7.5999984741210938</v>
          </cell>
          <cell r="EC279">
            <v>7.5999984741210938</v>
          </cell>
          <cell r="ED279">
            <v>7.5999984741210938</v>
          </cell>
          <cell r="EE279">
            <v>0</v>
          </cell>
          <cell r="EF279">
            <v>0</v>
          </cell>
          <cell r="EG279">
            <v>0</v>
          </cell>
          <cell r="EH279">
            <v>0</v>
          </cell>
          <cell r="EI279">
            <v>0</v>
          </cell>
          <cell r="EJ279">
            <v>0</v>
          </cell>
          <cell r="EL279">
            <v>235</v>
          </cell>
          <cell r="EM279">
            <v>2.9649889211757445</v>
          </cell>
          <cell r="EN279">
            <v>1.9620372917262081</v>
          </cell>
          <cell r="EO279">
            <v>2.6624493331803323</v>
          </cell>
          <cell r="EP279">
            <v>1.8858016179907873</v>
          </cell>
          <cell r="EQ279">
            <v>0.50660461620698005</v>
          </cell>
          <cell r="ER279">
            <v>2.1514539695971018</v>
          </cell>
        </row>
        <row r="280">
          <cell r="AW280">
            <v>236</v>
          </cell>
          <cell r="AX280">
            <v>0</v>
          </cell>
          <cell r="AY280">
            <v>75</v>
          </cell>
          <cell r="AZ280">
            <v>100</v>
          </cell>
          <cell r="BA280">
            <v>25</v>
          </cell>
          <cell r="BB280">
            <v>50</v>
          </cell>
          <cell r="BC280">
            <v>25</v>
          </cell>
          <cell r="BD280">
            <v>0</v>
          </cell>
          <cell r="BE280">
            <v>75</v>
          </cell>
          <cell r="BF280">
            <v>50</v>
          </cell>
          <cell r="BG280">
            <v>100</v>
          </cell>
          <cell r="BH280">
            <v>100</v>
          </cell>
          <cell r="BI280">
            <v>100</v>
          </cell>
          <cell r="BJ280">
            <v>0</v>
          </cell>
          <cell r="BK280">
            <v>0</v>
          </cell>
          <cell r="BL280">
            <v>0</v>
          </cell>
          <cell r="BM280">
            <v>0</v>
          </cell>
          <cell r="BN280">
            <v>0</v>
          </cell>
          <cell r="BO280">
            <v>100</v>
          </cell>
          <cell r="BP280">
            <v>100</v>
          </cell>
          <cell r="BQ280">
            <v>100</v>
          </cell>
          <cell r="BR280">
            <v>100</v>
          </cell>
          <cell r="BS280">
            <v>100</v>
          </cell>
          <cell r="BT280">
            <v>66.600000000000009</v>
          </cell>
          <cell r="BU280">
            <v>0</v>
          </cell>
          <cell r="BV280">
            <v>100</v>
          </cell>
          <cell r="BW280">
            <v>100</v>
          </cell>
          <cell r="BX280">
            <v>100</v>
          </cell>
          <cell r="BY280">
            <v>100</v>
          </cell>
          <cell r="BZ280">
            <v>33.300000000000004</v>
          </cell>
          <cell r="CA280">
            <v>33.29998779296875</v>
          </cell>
          <cell r="CB280">
            <v>33.29998779296875</v>
          </cell>
          <cell r="CC280">
            <v>33.29998779296875</v>
          </cell>
          <cell r="CD280">
            <v>33.29998779296875</v>
          </cell>
          <cell r="CE280">
            <v>33.29998779296875</v>
          </cell>
          <cell r="CF280">
            <v>100</v>
          </cell>
          <cell r="CG280">
            <v>100</v>
          </cell>
          <cell r="CH280">
            <v>100</v>
          </cell>
          <cell r="CI280">
            <v>100</v>
          </cell>
          <cell r="CJ280">
            <v>100</v>
          </cell>
          <cell r="CK280">
            <v>0</v>
          </cell>
          <cell r="CL280">
            <v>0</v>
          </cell>
          <cell r="CM280">
            <v>0</v>
          </cell>
          <cell r="CN280">
            <v>0</v>
          </cell>
          <cell r="CO280">
            <v>0</v>
          </cell>
          <cell r="CP280">
            <v>0</v>
          </cell>
          <cell r="CQ280">
            <v>236</v>
          </cell>
          <cell r="CR280">
            <v>23.5</v>
          </cell>
          <cell r="CS280">
            <v>82.3</v>
          </cell>
          <cell r="CT280">
            <v>88.2</v>
          </cell>
          <cell r="CU280">
            <v>52.900000000000006</v>
          </cell>
          <cell r="CV280">
            <v>64.7</v>
          </cell>
          <cell r="CW280">
            <v>70.5</v>
          </cell>
          <cell r="CX280">
            <v>41.099999999999994</v>
          </cell>
          <cell r="CY280">
            <v>94.1</v>
          </cell>
          <cell r="CZ280">
            <v>76.400000000000006</v>
          </cell>
          <cell r="DA280">
            <v>100</v>
          </cell>
          <cell r="DB280">
            <v>100</v>
          </cell>
          <cell r="DC280">
            <v>100</v>
          </cell>
          <cell r="DD280">
            <v>17.599999999999998</v>
          </cell>
          <cell r="DE280">
            <v>17.599990844726562</v>
          </cell>
          <cell r="DF280">
            <v>17.599990844726562</v>
          </cell>
          <cell r="DG280">
            <v>17.599990844726562</v>
          </cell>
          <cell r="DH280">
            <v>17.599990844726562</v>
          </cell>
          <cell r="DI280">
            <v>35.199999999999996</v>
          </cell>
          <cell r="DJ280">
            <v>35.199981689453125</v>
          </cell>
          <cell r="DK280">
            <v>35.199981689453125</v>
          </cell>
          <cell r="DL280">
            <v>35.199981689453125</v>
          </cell>
          <cell r="DM280">
            <v>35.199981689453125</v>
          </cell>
          <cell r="DN280">
            <v>47</v>
          </cell>
          <cell r="DO280">
            <v>0</v>
          </cell>
          <cell r="DP280">
            <v>58.8</v>
          </cell>
          <cell r="DQ280">
            <v>58.79998779296875</v>
          </cell>
          <cell r="DR280">
            <v>58.79998779296875</v>
          </cell>
          <cell r="DS280">
            <v>58.79998779296875</v>
          </cell>
          <cell r="DT280">
            <v>29.4</v>
          </cell>
          <cell r="DU280">
            <v>29.399993896484375</v>
          </cell>
          <cell r="DV280">
            <v>29.399993896484375</v>
          </cell>
          <cell r="DW280">
            <v>29.399993896484375</v>
          </cell>
          <cell r="DX280">
            <v>29.399993896484375</v>
          </cell>
          <cell r="DY280">
            <v>29.399993896484375</v>
          </cell>
          <cell r="DZ280">
            <v>11.700000000000001</v>
          </cell>
          <cell r="EA280">
            <v>11.699996948242188</v>
          </cell>
          <cell r="EB280">
            <v>11.699996948242188</v>
          </cell>
          <cell r="EC280">
            <v>11.699996948242188</v>
          </cell>
          <cell r="ED280">
            <v>11.699996948242188</v>
          </cell>
          <cell r="EE280">
            <v>5.8000000000000007</v>
          </cell>
          <cell r="EF280">
            <v>5.7999992370605469</v>
          </cell>
          <cell r="EG280">
            <v>5.7999992370605469</v>
          </cell>
          <cell r="EH280">
            <v>5.7999992370605469</v>
          </cell>
          <cell r="EI280">
            <v>5.7999992370605469</v>
          </cell>
          <cell r="EJ280">
            <v>5.7999992370605469</v>
          </cell>
          <cell r="EL280">
            <v>236</v>
          </cell>
          <cell r="EM280">
            <v>2.5110589776559653</v>
          </cell>
          <cell r="EN280">
            <v>2.8844653361407007</v>
          </cell>
          <cell r="EO280">
            <v>1.1743545759611571</v>
          </cell>
          <cell r="EP280">
            <v>1.7384536591322757</v>
          </cell>
          <cell r="EQ280">
            <v>0.82574372806770491</v>
          </cell>
          <cell r="ER280">
            <v>2.107312934087231</v>
          </cell>
        </row>
        <row r="281">
          <cell r="AW281">
            <v>237</v>
          </cell>
          <cell r="AX281">
            <v>50</v>
          </cell>
          <cell r="AY281">
            <v>0</v>
          </cell>
          <cell r="AZ281">
            <v>100</v>
          </cell>
          <cell r="BA281">
            <v>0</v>
          </cell>
          <cell r="BB281">
            <v>75</v>
          </cell>
          <cell r="BC281">
            <v>50</v>
          </cell>
          <cell r="BD281">
            <v>50</v>
          </cell>
          <cell r="BE281">
            <v>50</v>
          </cell>
          <cell r="BF281">
            <v>0</v>
          </cell>
          <cell r="BG281">
            <v>0</v>
          </cell>
          <cell r="BH281">
            <v>0</v>
          </cell>
          <cell r="BI281">
            <v>100</v>
          </cell>
          <cell r="BJ281">
            <v>80</v>
          </cell>
          <cell r="BK281">
            <v>100</v>
          </cell>
          <cell r="BL281">
            <v>100</v>
          </cell>
          <cell r="BM281">
            <v>40</v>
          </cell>
          <cell r="BN281">
            <v>40</v>
          </cell>
          <cell r="BO281">
            <v>60</v>
          </cell>
          <cell r="BP281">
            <v>60</v>
          </cell>
          <cell r="BQ281">
            <v>0</v>
          </cell>
          <cell r="BR281">
            <v>20</v>
          </cell>
          <cell r="BS281">
            <v>20</v>
          </cell>
          <cell r="BT281">
            <v>20</v>
          </cell>
          <cell r="BU281">
            <v>66.600000000000009</v>
          </cell>
          <cell r="BV281">
            <v>0</v>
          </cell>
          <cell r="BW281">
            <v>0</v>
          </cell>
          <cell r="BX281">
            <v>0</v>
          </cell>
          <cell r="BY281">
            <v>100</v>
          </cell>
          <cell r="BZ281">
            <v>100</v>
          </cell>
          <cell r="CA281">
            <v>33.300000000000004</v>
          </cell>
          <cell r="CB281">
            <v>33.29998779296875</v>
          </cell>
          <cell r="CC281">
            <v>33.29998779296875</v>
          </cell>
          <cell r="CD281">
            <v>33.29998779296875</v>
          </cell>
          <cell r="CE281">
            <v>33.29998779296875</v>
          </cell>
          <cell r="CF281">
            <v>0</v>
          </cell>
          <cell r="CG281">
            <v>0</v>
          </cell>
          <cell r="CH281">
            <v>0</v>
          </cell>
          <cell r="CI281">
            <v>0</v>
          </cell>
          <cell r="CJ281">
            <v>0</v>
          </cell>
          <cell r="CK281">
            <v>100</v>
          </cell>
          <cell r="CL281">
            <v>100</v>
          </cell>
          <cell r="CM281">
            <v>100</v>
          </cell>
          <cell r="CN281">
            <v>100</v>
          </cell>
          <cell r="CO281">
            <v>100</v>
          </cell>
          <cell r="CP281">
            <v>100</v>
          </cell>
          <cell r="CQ281">
            <v>237</v>
          </cell>
          <cell r="CR281">
            <v>42.1</v>
          </cell>
          <cell r="CS281">
            <v>5.2</v>
          </cell>
          <cell r="CT281">
            <v>73.599999999999994</v>
          </cell>
          <cell r="CU281">
            <v>5.2</v>
          </cell>
          <cell r="CV281">
            <v>63.1</v>
          </cell>
          <cell r="CW281">
            <v>36.799999999999997</v>
          </cell>
          <cell r="CX281">
            <v>36.79998779296875</v>
          </cell>
          <cell r="CY281">
            <v>36.79998779296875</v>
          </cell>
          <cell r="CZ281">
            <v>31.5</v>
          </cell>
          <cell r="DA281">
            <v>31.5</v>
          </cell>
          <cell r="DB281">
            <v>31.5</v>
          </cell>
          <cell r="DC281">
            <v>52.6</v>
          </cell>
          <cell r="DD281">
            <v>89.4</v>
          </cell>
          <cell r="DE281">
            <v>94.699999999999989</v>
          </cell>
          <cell r="DF281">
            <v>94.699951171875</v>
          </cell>
          <cell r="DG281">
            <v>78.900000000000006</v>
          </cell>
          <cell r="DH281">
            <v>78.89996337890625</v>
          </cell>
          <cell r="DI281">
            <v>84.2</v>
          </cell>
          <cell r="DJ281">
            <v>84.199951171875</v>
          </cell>
          <cell r="DK281">
            <v>47.3</v>
          </cell>
          <cell r="DL281">
            <v>68.400000000000006</v>
          </cell>
          <cell r="DM281">
            <v>68.39996337890625</v>
          </cell>
          <cell r="DN281">
            <v>68.39996337890625</v>
          </cell>
          <cell r="DO281">
            <v>26.3</v>
          </cell>
          <cell r="DP281">
            <v>0</v>
          </cell>
          <cell r="DQ281">
            <v>0</v>
          </cell>
          <cell r="DR281">
            <v>0</v>
          </cell>
          <cell r="DS281">
            <v>57.8</v>
          </cell>
          <cell r="DT281">
            <v>57.79998779296875</v>
          </cell>
          <cell r="DU281">
            <v>5.2</v>
          </cell>
          <cell r="DV281">
            <v>5.1999969482421875</v>
          </cell>
          <cell r="DW281">
            <v>5.1999969482421875</v>
          </cell>
          <cell r="DX281">
            <v>5.1999969482421875</v>
          </cell>
          <cell r="DY281">
            <v>5.1999969482421875</v>
          </cell>
          <cell r="DZ281">
            <v>5.2</v>
          </cell>
          <cell r="EA281">
            <v>5.1999969482421875</v>
          </cell>
          <cell r="EB281">
            <v>5.1999969482421875</v>
          </cell>
          <cell r="EC281">
            <v>5.1999969482421875</v>
          </cell>
          <cell r="ED281">
            <v>5.1999969482421875</v>
          </cell>
          <cell r="EE281">
            <v>100</v>
          </cell>
          <cell r="EF281">
            <v>100</v>
          </cell>
          <cell r="EG281">
            <v>100</v>
          </cell>
          <cell r="EH281">
            <v>100</v>
          </cell>
          <cell r="EI281">
            <v>100</v>
          </cell>
          <cell r="EJ281">
            <v>100</v>
          </cell>
          <cell r="EL281">
            <v>237</v>
          </cell>
          <cell r="EM281">
            <v>0.89424060051333742</v>
          </cell>
          <cell r="EN281">
            <v>1.1120160544930513</v>
          </cell>
          <cell r="EO281">
            <v>4.8343227561591799</v>
          </cell>
          <cell r="EP281">
            <v>0.29925011146934166</v>
          </cell>
          <cell r="EQ281">
            <v>8.0956560973502256</v>
          </cell>
          <cell r="ER281">
            <v>2.7100750171789372</v>
          </cell>
        </row>
        <row r="282">
          <cell r="AW282">
            <v>238</v>
          </cell>
          <cell r="AX282">
            <v>100</v>
          </cell>
          <cell r="AY282">
            <v>0</v>
          </cell>
          <cell r="AZ282">
            <v>50</v>
          </cell>
          <cell r="BA282">
            <v>25</v>
          </cell>
          <cell r="BB282">
            <v>75</v>
          </cell>
          <cell r="BC282">
            <v>60</v>
          </cell>
          <cell r="BD282">
            <v>20</v>
          </cell>
          <cell r="BE282">
            <v>80</v>
          </cell>
          <cell r="BF282">
            <v>0</v>
          </cell>
          <cell r="BG282">
            <v>100</v>
          </cell>
          <cell r="BH282">
            <v>40</v>
          </cell>
          <cell r="BI282">
            <v>40</v>
          </cell>
          <cell r="BJ282">
            <v>60</v>
          </cell>
          <cell r="BK282">
            <v>80</v>
          </cell>
          <cell r="BL282">
            <v>80</v>
          </cell>
          <cell r="BM282">
            <v>20</v>
          </cell>
          <cell r="BN282">
            <v>100</v>
          </cell>
          <cell r="BO282">
            <v>0</v>
          </cell>
          <cell r="BP282">
            <v>0</v>
          </cell>
          <cell r="BQ282">
            <v>0</v>
          </cell>
          <cell r="BR282">
            <v>40</v>
          </cell>
          <cell r="BS282">
            <v>40</v>
          </cell>
          <cell r="BT282">
            <v>50</v>
          </cell>
          <cell r="BU282">
            <v>0</v>
          </cell>
          <cell r="BV282">
            <v>100</v>
          </cell>
          <cell r="BW282">
            <v>100</v>
          </cell>
          <cell r="BX282">
            <v>100</v>
          </cell>
          <cell r="BY282">
            <v>100</v>
          </cell>
          <cell r="BZ282">
            <v>100</v>
          </cell>
          <cell r="CA282">
            <v>100</v>
          </cell>
          <cell r="CB282">
            <v>100</v>
          </cell>
          <cell r="CC282">
            <v>100</v>
          </cell>
          <cell r="CD282">
            <v>100</v>
          </cell>
          <cell r="CE282">
            <v>100</v>
          </cell>
          <cell r="CF282">
            <v>100</v>
          </cell>
          <cell r="CG282">
            <v>100</v>
          </cell>
          <cell r="CH282">
            <v>100</v>
          </cell>
          <cell r="CI282">
            <v>100</v>
          </cell>
          <cell r="CJ282">
            <v>0</v>
          </cell>
          <cell r="CK282">
            <v>100</v>
          </cell>
          <cell r="CL282">
            <v>100</v>
          </cell>
          <cell r="CM282">
            <v>100</v>
          </cell>
          <cell r="CN282">
            <v>100</v>
          </cell>
          <cell r="CO282">
            <v>100</v>
          </cell>
          <cell r="CP282">
            <v>100</v>
          </cell>
          <cell r="CQ282">
            <v>238</v>
          </cell>
          <cell r="CR282">
            <v>90.4</v>
          </cell>
          <cell r="CS282">
            <v>28.499999999999996</v>
          </cell>
          <cell r="CT282">
            <v>71.399999999999991</v>
          </cell>
          <cell r="CU282">
            <v>47.599999999999994</v>
          </cell>
          <cell r="CV282">
            <v>80.900000000000006</v>
          </cell>
          <cell r="CW282">
            <v>66.600000000000009</v>
          </cell>
          <cell r="CX282">
            <v>57.099999999999994</v>
          </cell>
          <cell r="CY282">
            <v>76.099999999999994</v>
          </cell>
          <cell r="CZ282">
            <v>42.8</v>
          </cell>
          <cell r="DA282">
            <v>100</v>
          </cell>
          <cell r="DB282">
            <v>61.9</v>
          </cell>
          <cell r="DC282">
            <v>61.899993896484375</v>
          </cell>
          <cell r="DD282">
            <v>33.300000000000004</v>
          </cell>
          <cell r="DE282">
            <v>52.300000000000004</v>
          </cell>
          <cell r="DF282">
            <v>52.29998779296875</v>
          </cell>
          <cell r="DG282">
            <v>9.5</v>
          </cell>
          <cell r="DH282">
            <v>95.199999999999989</v>
          </cell>
          <cell r="DI282">
            <v>0</v>
          </cell>
          <cell r="DJ282">
            <v>0</v>
          </cell>
          <cell r="DK282">
            <v>0</v>
          </cell>
          <cell r="DL282">
            <v>14.2</v>
          </cell>
          <cell r="DM282">
            <v>14.199996948242187</v>
          </cell>
          <cell r="DN282">
            <v>19</v>
          </cell>
          <cell r="DO282">
            <v>4.7</v>
          </cell>
          <cell r="DP282">
            <v>85.7</v>
          </cell>
          <cell r="DQ282">
            <v>85.699951171875</v>
          </cell>
          <cell r="DR282">
            <v>85.699951171875</v>
          </cell>
          <cell r="DS282">
            <v>85.699951171875</v>
          </cell>
          <cell r="DT282">
            <v>85.699951171875</v>
          </cell>
          <cell r="DU282">
            <v>85.699951171875</v>
          </cell>
          <cell r="DV282">
            <v>85.699951171875</v>
          </cell>
          <cell r="DW282">
            <v>85.699951171875</v>
          </cell>
          <cell r="DX282">
            <v>85.699951171875</v>
          </cell>
          <cell r="DY282">
            <v>85.699951171875</v>
          </cell>
          <cell r="DZ282">
            <v>85.699951171875</v>
          </cell>
          <cell r="EA282">
            <v>85.699951171875</v>
          </cell>
          <cell r="EB282">
            <v>85.699951171875</v>
          </cell>
          <cell r="EC282">
            <v>85.699951171875</v>
          </cell>
          <cell r="ED282">
            <v>23.799999999999997</v>
          </cell>
          <cell r="EE282">
            <v>38</v>
          </cell>
          <cell r="EF282">
            <v>38</v>
          </cell>
          <cell r="EG282">
            <v>38</v>
          </cell>
          <cell r="EH282">
            <v>38</v>
          </cell>
          <cell r="EI282">
            <v>38</v>
          </cell>
          <cell r="EJ282">
            <v>38</v>
          </cell>
          <cell r="EL282">
            <v>238</v>
          </cell>
          <cell r="EM282">
            <v>0.74805315680750373</v>
          </cell>
          <cell r="EN282">
            <v>11.721846678329456</v>
          </cell>
          <cell r="EO282">
            <v>1.0822130285349085</v>
          </cell>
          <cell r="EP282">
            <v>0.48025304864976448</v>
          </cell>
          <cell r="EQ282">
            <v>0.34780479191660291</v>
          </cell>
          <cell r="ER282">
            <v>3.7591360343184643</v>
          </cell>
        </row>
        <row r="283">
          <cell r="AW283">
            <v>239</v>
          </cell>
          <cell r="AX283">
            <v>75</v>
          </cell>
          <cell r="AY283">
            <v>0</v>
          </cell>
          <cell r="AZ283">
            <v>50</v>
          </cell>
          <cell r="BA283">
            <v>25</v>
          </cell>
          <cell r="BB283">
            <v>100</v>
          </cell>
          <cell r="BC283">
            <v>80</v>
          </cell>
          <cell r="BD283">
            <v>60</v>
          </cell>
          <cell r="BE283">
            <v>100</v>
          </cell>
          <cell r="BF283">
            <v>20</v>
          </cell>
          <cell r="BG283">
            <v>0</v>
          </cell>
          <cell r="BH283">
            <v>40</v>
          </cell>
          <cell r="BI283">
            <v>40</v>
          </cell>
          <cell r="BJ283">
            <v>100</v>
          </cell>
          <cell r="BK283">
            <v>75</v>
          </cell>
          <cell r="BL283">
            <v>75</v>
          </cell>
          <cell r="BM283">
            <v>50</v>
          </cell>
          <cell r="BN283">
            <v>0</v>
          </cell>
          <cell r="BO283">
            <v>25</v>
          </cell>
          <cell r="BP283">
            <v>25</v>
          </cell>
          <cell r="BQ283">
            <v>25</v>
          </cell>
          <cell r="BR283">
            <v>25</v>
          </cell>
          <cell r="BS283">
            <v>25</v>
          </cell>
          <cell r="BT283">
            <v>50</v>
          </cell>
          <cell r="BU283">
            <v>0</v>
          </cell>
          <cell r="BV283">
            <v>100</v>
          </cell>
          <cell r="BW283">
            <v>100</v>
          </cell>
          <cell r="BX283">
            <v>100</v>
          </cell>
          <cell r="BY283">
            <v>100</v>
          </cell>
          <cell r="BZ283">
            <v>100</v>
          </cell>
          <cell r="CA283">
            <v>100</v>
          </cell>
          <cell r="CB283">
            <v>100</v>
          </cell>
          <cell r="CC283">
            <v>100</v>
          </cell>
          <cell r="CD283">
            <v>100</v>
          </cell>
          <cell r="CE283">
            <v>100</v>
          </cell>
          <cell r="CF283">
            <v>100</v>
          </cell>
          <cell r="CG283">
            <v>100</v>
          </cell>
          <cell r="CH283">
            <v>100</v>
          </cell>
          <cell r="CI283">
            <v>100</v>
          </cell>
          <cell r="CJ283">
            <v>100</v>
          </cell>
          <cell r="CK283">
            <v>100</v>
          </cell>
          <cell r="CL283">
            <v>100</v>
          </cell>
          <cell r="CM283">
            <v>100</v>
          </cell>
          <cell r="CN283">
            <v>100</v>
          </cell>
          <cell r="CO283">
            <v>100</v>
          </cell>
          <cell r="CP283">
            <v>100</v>
          </cell>
          <cell r="CQ283">
            <v>239</v>
          </cell>
          <cell r="CR283">
            <v>83.3</v>
          </cell>
          <cell r="CS283">
            <v>38.800000000000004</v>
          </cell>
          <cell r="CT283">
            <v>72.2</v>
          </cell>
          <cell r="CU283">
            <v>55.500000000000007</v>
          </cell>
          <cell r="CV283">
            <v>88.8</v>
          </cell>
          <cell r="CW283">
            <v>77.7</v>
          </cell>
          <cell r="CX283">
            <v>66.600000000000009</v>
          </cell>
          <cell r="CY283">
            <v>94.399999999999991</v>
          </cell>
          <cell r="CZ283">
            <v>50</v>
          </cell>
          <cell r="DA283">
            <v>22.2</v>
          </cell>
          <cell r="DB283">
            <v>61.1</v>
          </cell>
          <cell r="DC283">
            <v>61.0999755859375</v>
          </cell>
          <cell r="DD283">
            <v>44.4</v>
          </cell>
          <cell r="DE283">
            <v>33.300000000000004</v>
          </cell>
          <cell r="DF283">
            <v>33.29998779296875</v>
          </cell>
          <cell r="DG283">
            <v>16.600000000000001</v>
          </cell>
          <cell r="DH283">
            <v>0</v>
          </cell>
          <cell r="DI283">
            <v>5.5</v>
          </cell>
          <cell r="DJ283">
            <v>5.5</v>
          </cell>
          <cell r="DK283">
            <v>5.5</v>
          </cell>
          <cell r="DL283">
            <v>5.5</v>
          </cell>
          <cell r="DM283">
            <v>5.5</v>
          </cell>
          <cell r="DN283">
            <v>27.700000000000003</v>
          </cell>
          <cell r="DO283">
            <v>11.1</v>
          </cell>
          <cell r="DP283">
            <v>100</v>
          </cell>
          <cell r="DQ283">
            <v>100</v>
          </cell>
          <cell r="DR283">
            <v>100</v>
          </cell>
          <cell r="DS283">
            <v>100</v>
          </cell>
          <cell r="DT283">
            <v>100</v>
          </cell>
          <cell r="DU283">
            <v>100</v>
          </cell>
          <cell r="DV283">
            <v>100</v>
          </cell>
          <cell r="DW283">
            <v>100</v>
          </cell>
          <cell r="DX283">
            <v>100</v>
          </cell>
          <cell r="DY283">
            <v>100</v>
          </cell>
          <cell r="DZ283">
            <v>100</v>
          </cell>
          <cell r="EA283">
            <v>100</v>
          </cell>
          <cell r="EB283">
            <v>100</v>
          </cell>
          <cell r="EC283">
            <v>100</v>
          </cell>
          <cell r="ED283">
            <v>100</v>
          </cell>
          <cell r="EE283">
            <v>100</v>
          </cell>
          <cell r="EF283">
            <v>100</v>
          </cell>
          <cell r="EG283">
            <v>100</v>
          </cell>
          <cell r="EH283">
            <v>100</v>
          </cell>
          <cell r="EI283">
            <v>100</v>
          </cell>
          <cell r="EJ283">
            <v>100</v>
          </cell>
          <cell r="EL283">
            <v>239</v>
          </cell>
          <cell r="EM283">
            <v>0.55696805670589167</v>
          </cell>
          <cell r="EN283">
            <v>0.53565679813690015</v>
          </cell>
          <cell r="EO283">
            <v>0.19217486322745841</v>
          </cell>
          <cell r="EP283">
            <v>0.48631088469362399</v>
          </cell>
          <cell r="EQ283">
            <v>0.48631072044372559</v>
          </cell>
          <cell r="ER283">
            <v>0.44308358118784347</v>
          </cell>
        </row>
        <row r="284">
          <cell r="AW284">
            <v>240</v>
          </cell>
          <cell r="AX284">
            <v>75</v>
          </cell>
          <cell r="AY284">
            <v>25</v>
          </cell>
          <cell r="AZ284">
            <v>100</v>
          </cell>
          <cell r="BA284">
            <v>50</v>
          </cell>
          <cell r="BB284">
            <v>0</v>
          </cell>
          <cell r="BC284">
            <v>0</v>
          </cell>
          <cell r="BD284">
            <v>0</v>
          </cell>
          <cell r="BE284">
            <v>50</v>
          </cell>
          <cell r="BF284">
            <v>50</v>
          </cell>
          <cell r="BG284">
            <v>100</v>
          </cell>
          <cell r="BH284">
            <v>100</v>
          </cell>
          <cell r="BI284">
            <v>100</v>
          </cell>
          <cell r="BJ284">
            <v>100</v>
          </cell>
          <cell r="BK284">
            <v>100</v>
          </cell>
          <cell r="BL284">
            <v>100</v>
          </cell>
          <cell r="BM284">
            <v>100</v>
          </cell>
          <cell r="BN284">
            <v>100</v>
          </cell>
          <cell r="BO284">
            <v>100</v>
          </cell>
          <cell r="BP284">
            <v>100</v>
          </cell>
          <cell r="BQ284">
            <v>100</v>
          </cell>
          <cell r="BR284">
            <v>0</v>
          </cell>
          <cell r="BS284">
            <v>0</v>
          </cell>
          <cell r="BT284">
            <v>100</v>
          </cell>
          <cell r="BU284">
            <v>0</v>
          </cell>
          <cell r="BV284">
            <v>0</v>
          </cell>
          <cell r="BW284">
            <v>0</v>
          </cell>
          <cell r="BX284">
            <v>0</v>
          </cell>
          <cell r="BY284">
            <v>0</v>
          </cell>
          <cell r="BZ284">
            <v>0</v>
          </cell>
          <cell r="CA284">
            <v>0</v>
          </cell>
          <cell r="CB284">
            <v>0</v>
          </cell>
          <cell r="CC284">
            <v>0</v>
          </cell>
          <cell r="CD284">
            <v>0</v>
          </cell>
          <cell r="CE284">
            <v>0</v>
          </cell>
          <cell r="CF284">
            <v>0</v>
          </cell>
          <cell r="CG284">
            <v>0</v>
          </cell>
          <cell r="CH284">
            <v>0</v>
          </cell>
          <cell r="CI284">
            <v>0</v>
          </cell>
          <cell r="CJ284">
            <v>100</v>
          </cell>
          <cell r="CK284">
            <v>0</v>
          </cell>
          <cell r="CL284">
            <v>0</v>
          </cell>
          <cell r="CM284">
            <v>0</v>
          </cell>
          <cell r="CN284">
            <v>0</v>
          </cell>
          <cell r="CO284">
            <v>0</v>
          </cell>
          <cell r="CP284">
            <v>0</v>
          </cell>
          <cell r="CQ284">
            <v>240</v>
          </cell>
          <cell r="CR284">
            <v>76.900000000000006</v>
          </cell>
          <cell r="CS284">
            <v>7.6</v>
          </cell>
          <cell r="CT284">
            <v>84.6</v>
          </cell>
          <cell r="CU284">
            <v>38.4</v>
          </cell>
          <cell r="CV284">
            <v>0</v>
          </cell>
          <cell r="CW284">
            <v>0</v>
          </cell>
          <cell r="CX284">
            <v>53.800000000000004</v>
          </cell>
          <cell r="CY284">
            <v>69.199999999999989</v>
          </cell>
          <cell r="CZ284">
            <v>69.199951171875</v>
          </cell>
          <cell r="DA284">
            <v>100</v>
          </cell>
          <cell r="DB284">
            <v>100</v>
          </cell>
          <cell r="DC284">
            <v>100</v>
          </cell>
          <cell r="DD284">
            <v>100</v>
          </cell>
          <cell r="DE284">
            <v>92.300000000000011</v>
          </cell>
          <cell r="DF284">
            <v>92.29998779296875</v>
          </cell>
          <cell r="DG284">
            <v>92.29998779296875</v>
          </cell>
          <cell r="DH284">
            <v>92.29998779296875</v>
          </cell>
          <cell r="DI284">
            <v>92.29998779296875</v>
          </cell>
          <cell r="DJ284">
            <v>92.29998779296875</v>
          </cell>
          <cell r="DK284">
            <v>92.29998779296875</v>
          </cell>
          <cell r="DL284">
            <v>30.7</v>
          </cell>
          <cell r="DM284">
            <v>30.699996948242188</v>
          </cell>
          <cell r="DN284">
            <v>61.5</v>
          </cell>
          <cell r="DO284">
            <v>23</v>
          </cell>
          <cell r="DP284">
            <v>23</v>
          </cell>
          <cell r="DQ284">
            <v>23</v>
          </cell>
          <cell r="DR284">
            <v>23</v>
          </cell>
          <cell r="DS284">
            <v>23</v>
          </cell>
          <cell r="DT284">
            <v>23</v>
          </cell>
          <cell r="DU284">
            <v>23</v>
          </cell>
          <cell r="DV284">
            <v>23</v>
          </cell>
          <cell r="DW284">
            <v>23</v>
          </cell>
          <cell r="DX284">
            <v>23</v>
          </cell>
          <cell r="DY284">
            <v>23</v>
          </cell>
          <cell r="DZ284">
            <v>23</v>
          </cell>
          <cell r="EA284">
            <v>23</v>
          </cell>
          <cell r="EB284">
            <v>23</v>
          </cell>
          <cell r="EC284">
            <v>23</v>
          </cell>
          <cell r="ED284">
            <v>46.1</v>
          </cell>
          <cell r="EE284">
            <v>15.299999999999999</v>
          </cell>
          <cell r="EF284">
            <v>15.299995422363281</v>
          </cell>
          <cell r="EG284">
            <v>15.299995422363281</v>
          </cell>
          <cell r="EH284">
            <v>15.299995422363281</v>
          </cell>
          <cell r="EI284">
            <v>15.299995422363281</v>
          </cell>
          <cell r="EJ284">
            <v>15.299995422363281</v>
          </cell>
          <cell r="EL284">
            <v>240</v>
          </cell>
          <cell r="EM284">
            <v>0.79166446688502323</v>
          </cell>
          <cell r="EN284">
            <v>48.033379216189765</v>
          </cell>
          <cell r="EO284">
            <v>36.113659537194756</v>
          </cell>
          <cell r="EP284">
            <v>0.22811681714196985</v>
          </cell>
          <cell r="EQ284">
            <v>0.19700249358077715</v>
          </cell>
          <cell r="ER284">
            <v>15.795429834202102</v>
          </cell>
        </row>
        <row r="285">
          <cell r="AX285">
            <v>15.795425415039063</v>
          </cell>
          <cell r="AY285">
            <v>15.795425415039063</v>
          </cell>
          <cell r="AZ285">
            <v>15.795425415039063</v>
          </cell>
          <cell r="BA285">
            <v>15.795425415039063</v>
          </cell>
          <cell r="BB285">
            <v>15.795425415039063</v>
          </cell>
          <cell r="BC285">
            <v>15.795425415039063</v>
          </cell>
          <cell r="BD285">
            <v>15.795425415039063</v>
          </cell>
          <cell r="BE285">
            <v>15.795425415039063</v>
          </cell>
          <cell r="BF285">
            <v>15.795425415039063</v>
          </cell>
          <cell r="BG285">
            <v>15.795425415039063</v>
          </cell>
          <cell r="BH285">
            <v>15.795425415039063</v>
          </cell>
          <cell r="BI285">
            <v>15.795425415039063</v>
          </cell>
          <cell r="BJ285">
            <v>15.795425415039063</v>
          </cell>
          <cell r="BK285">
            <v>15.795425415039063</v>
          </cell>
          <cell r="BL285">
            <v>15.795425415039063</v>
          </cell>
          <cell r="BM285">
            <v>15.795425415039063</v>
          </cell>
          <cell r="BN285">
            <v>15.795425415039063</v>
          </cell>
          <cell r="BO285">
            <v>15.795425415039063</v>
          </cell>
          <cell r="BP285">
            <v>15.795425415039063</v>
          </cell>
          <cell r="BQ285">
            <v>15.795425415039063</v>
          </cell>
          <cell r="BR285">
            <v>15.795425415039063</v>
          </cell>
          <cell r="BS285">
            <v>15.795425415039063</v>
          </cell>
          <cell r="BT285">
            <v>15.795425415039063</v>
          </cell>
          <cell r="BU285">
            <v>15.795425415039063</v>
          </cell>
          <cell r="BV285">
            <v>15.795425415039063</v>
          </cell>
          <cell r="BW285">
            <v>15.795425415039063</v>
          </cell>
          <cell r="BX285">
            <v>15.795425415039063</v>
          </cell>
          <cell r="BY285">
            <v>15.795425415039063</v>
          </cell>
          <cell r="BZ285">
            <v>15.795425415039063</v>
          </cell>
          <cell r="CA285">
            <v>15.795425415039063</v>
          </cell>
          <cell r="CB285">
            <v>15.795425415039063</v>
          </cell>
          <cell r="CC285">
            <v>15.795425415039063</v>
          </cell>
          <cell r="CD285">
            <v>15.795425415039063</v>
          </cell>
          <cell r="CE285">
            <v>15.795425415039063</v>
          </cell>
          <cell r="CF285">
            <v>15.795425415039063</v>
          </cell>
          <cell r="CG285">
            <v>15.795425415039063</v>
          </cell>
          <cell r="CH285">
            <v>15.795425415039063</v>
          </cell>
          <cell r="CI285">
            <v>15.795425415039063</v>
          </cell>
          <cell r="CJ285">
            <v>15.795425415039063</v>
          </cell>
          <cell r="CK285">
            <v>15.795425415039063</v>
          </cell>
          <cell r="CL285">
            <v>15.795425415039063</v>
          </cell>
          <cell r="CM285">
            <v>15.795425415039063</v>
          </cell>
          <cell r="CN285">
            <v>15.795425415039063</v>
          </cell>
          <cell r="CO285">
            <v>15.795425415039063</v>
          </cell>
          <cell r="CP285">
            <v>15.795425415039063</v>
          </cell>
          <cell r="CR285">
            <v>15.795425415039063</v>
          </cell>
          <cell r="CS285">
            <v>15.795425415039063</v>
          </cell>
          <cell r="CT285">
            <v>15.795425415039063</v>
          </cell>
          <cell r="CU285">
            <v>15.795425415039063</v>
          </cell>
          <cell r="CV285">
            <v>15.795425415039063</v>
          </cell>
          <cell r="CW285">
            <v>15.795425415039063</v>
          </cell>
          <cell r="CX285">
            <v>15.795425415039063</v>
          </cell>
          <cell r="CY285">
            <v>15.795425415039063</v>
          </cell>
          <cell r="CZ285">
            <v>15.795425415039063</v>
          </cell>
          <cell r="DA285">
            <v>15.795425415039063</v>
          </cell>
          <cell r="DB285">
            <v>15.795425415039063</v>
          </cell>
          <cell r="DC285">
            <v>15.795425415039063</v>
          </cell>
          <cell r="DD285">
            <v>15.795425415039063</v>
          </cell>
          <cell r="DE285">
            <v>15.795425415039063</v>
          </cell>
          <cell r="DF285">
            <v>15.795425415039063</v>
          </cell>
          <cell r="DG285">
            <v>15.795425415039063</v>
          </cell>
          <cell r="DH285">
            <v>15.795425415039063</v>
          </cell>
          <cell r="DI285">
            <v>15.795425415039063</v>
          </cell>
          <cell r="DJ285">
            <v>15.795425415039063</v>
          </cell>
          <cell r="DK285">
            <v>15.795425415039063</v>
          </cell>
          <cell r="DL285">
            <v>15.795425415039063</v>
          </cell>
          <cell r="DM285">
            <v>15.795425415039063</v>
          </cell>
          <cell r="DN285">
            <v>15.795425415039063</v>
          </cell>
          <cell r="DO285">
            <v>15.795425415039063</v>
          </cell>
          <cell r="DP285">
            <v>15.795425415039063</v>
          </cell>
          <cell r="DQ285">
            <v>15.795425415039063</v>
          </cell>
          <cell r="DR285">
            <v>15.795425415039063</v>
          </cell>
          <cell r="DS285">
            <v>15.795425415039063</v>
          </cell>
          <cell r="DT285">
            <v>15.795425415039063</v>
          </cell>
          <cell r="DU285">
            <v>15.795425415039063</v>
          </cell>
          <cell r="DV285">
            <v>15.795425415039063</v>
          </cell>
          <cell r="DW285">
            <v>15.795425415039063</v>
          </cell>
          <cell r="DX285">
            <v>15.795425415039063</v>
          </cell>
          <cell r="DY285">
            <v>15.795425415039063</v>
          </cell>
          <cell r="DZ285">
            <v>15.795425415039063</v>
          </cell>
          <cell r="EA285">
            <v>15.795425415039063</v>
          </cell>
          <cell r="EB285">
            <v>15.795425415039063</v>
          </cell>
          <cell r="EC285">
            <v>15.795425415039063</v>
          </cell>
          <cell r="ED285">
            <v>15.795425415039063</v>
          </cell>
          <cell r="EE285">
            <v>15.795425415039063</v>
          </cell>
          <cell r="EF285">
            <v>15.795425415039063</v>
          </cell>
          <cell r="EG285">
            <v>15.795425415039063</v>
          </cell>
          <cell r="EH285">
            <v>15.795425415039063</v>
          </cell>
          <cell r="EI285">
            <v>15.795425415039063</v>
          </cell>
          <cell r="EJ285">
            <v>15.795425415039063</v>
          </cell>
        </row>
        <row r="286">
          <cell r="AX286">
            <v>15.795425415039063</v>
          </cell>
          <cell r="AY286">
            <v>15.795425415039063</v>
          </cell>
          <cell r="AZ286">
            <v>15.795425415039063</v>
          </cell>
          <cell r="BA286">
            <v>15.795425415039063</v>
          </cell>
          <cell r="BB286">
            <v>15.795425415039063</v>
          </cell>
          <cell r="BC286">
            <v>15.795425415039063</v>
          </cell>
          <cell r="BD286">
            <v>15.795425415039063</v>
          </cell>
          <cell r="BE286">
            <v>15.795425415039063</v>
          </cell>
          <cell r="BF286">
            <v>15.795425415039063</v>
          </cell>
          <cell r="BG286">
            <v>15.795425415039063</v>
          </cell>
          <cell r="BH286">
            <v>15.795425415039063</v>
          </cell>
          <cell r="BI286">
            <v>15.795425415039063</v>
          </cell>
          <cell r="BJ286">
            <v>15.795425415039063</v>
          </cell>
          <cell r="BK286">
            <v>15.795425415039063</v>
          </cell>
          <cell r="BL286">
            <v>15.795425415039063</v>
          </cell>
          <cell r="BM286">
            <v>15.795425415039063</v>
          </cell>
          <cell r="BN286">
            <v>15.795425415039063</v>
          </cell>
          <cell r="BO286">
            <v>15.795425415039063</v>
          </cell>
          <cell r="BP286">
            <v>15.795425415039063</v>
          </cell>
          <cell r="BQ286">
            <v>15.795425415039063</v>
          </cell>
          <cell r="BR286">
            <v>15.795425415039063</v>
          </cell>
          <cell r="BS286">
            <v>15.795425415039063</v>
          </cell>
          <cell r="BT286">
            <v>15.795425415039063</v>
          </cell>
          <cell r="BU286">
            <v>15.795425415039063</v>
          </cell>
          <cell r="BV286">
            <v>15.795425415039063</v>
          </cell>
          <cell r="BW286">
            <v>15.795425415039063</v>
          </cell>
          <cell r="BX286">
            <v>15.795425415039063</v>
          </cell>
          <cell r="BY286">
            <v>15.795425415039063</v>
          </cell>
          <cell r="BZ286">
            <v>15.795425415039063</v>
          </cell>
          <cell r="CA286">
            <v>15.795425415039063</v>
          </cell>
          <cell r="CB286">
            <v>15.795425415039063</v>
          </cell>
          <cell r="CC286">
            <v>15.795425415039063</v>
          </cell>
          <cell r="CD286">
            <v>15.795425415039063</v>
          </cell>
          <cell r="CE286">
            <v>15.795425415039063</v>
          </cell>
          <cell r="CF286">
            <v>15.795425415039063</v>
          </cell>
          <cell r="CG286">
            <v>15.795425415039063</v>
          </cell>
          <cell r="CH286">
            <v>15.795425415039063</v>
          </cell>
          <cell r="CI286">
            <v>15.795425415039063</v>
          </cell>
          <cell r="CJ286">
            <v>15.795425415039063</v>
          </cell>
          <cell r="CK286">
            <v>15.795425415039063</v>
          </cell>
          <cell r="CL286">
            <v>15.795425415039063</v>
          </cell>
          <cell r="CM286">
            <v>15.795425415039063</v>
          </cell>
          <cell r="CN286">
            <v>15.795425415039063</v>
          </cell>
          <cell r="CO286">
            <v>15.795425415039063</v>
          </cell>
          <cell r="CP286">
            <v>15.795425415039063</v>
          </cell>
          <cell r="CR286">
            <v>15.795425415039063</v>
          </cell>
          <cell r="CS286">
            <v>15.795425415039063</v>
          </cell>
          <cell r="CT286">
            <v>15.795425415039063</v>
          </cell>
          <cell r="CU286">
            <v>15.795425415039063</v>
          </cell>
          <cell r="CV286">
            <v>15.795425415039063</v>
          </cell>
          <cell r="CW286">
            <v>15.795425415039063</v>
          </cell>
          <cell r="CX286">
            <v>15.795425415039063</v>
          </cell>
          <cell r="CY286">
            <v>15.795425415039063</v>
          </cell>
          <cell r="CZ286">
            <v>15.795425415039063</v>
          </cell>
          <cell r="DA286">
            <v>15.795425415039063</v>
          </cell>
          <cell r="DB286">
            <v>15.795425415039063</v>
          </cell>
          <cell r="DC286">
            <v>15.795425415039063</v>
          </cell>
          <cell r="DD286">
            <v>15.795425415039063</v>
          </cell>
          <cell r="DE286">
            <v>15.795425415039063</v>
          </cell>
          <cell r="DF286">
            <v>15.795425415039063</v>
          </cell>
          <cell r="DG286">
            <v>15.795425415039063</v>
          </cell>
          <cell r="DH286">
            <v>15.795425415039063</v>
          </cell>
          <cell r="DI286">
            <v>15.795425415039063</v>
          </cell>
          <cell r="DJ286">
            <v>15.795425415039063</v>
          </cell>
          <cell r="DK286">
            <v>15.795425415039063</v>
          </cell>
          <cell r="DL286">
            <v>15.795425415039063</v>
          </cell>
          <cell r="DM286">
            <v>15.795425415039063</v>
          </cell>
          <cell r="DN286">
            <v>15.795425415039063</v>
          </cell>
          <cell r="DO286">
            <v>15.795425415039063</v>
          </cell>
          <cell r="DP286">
            <v>15.795425415039063</v>
          </cell>
          <cell r="DQ286">
            <v>15.795425415039063</v>
          </cell>
          <cell r="DR286">
            <v>15.795425415039063</v>
          </cell>
          <cell r="DS286">
            <v>15.795425415039063</v>
          </cell>
          <cell r="DT286">
            <v>15.795425415039063</v>
          </cell>
          <cell r="DU286">
            <v>15.795425415039063</v>
          </cell>
          <cell r="DV286">
            <v>15.795425415039063</v>
          </cell>
          <cell r="DW286">
            <v>15.795425415039063</v>
          </cell>
          <cell r="DX286">
            <v>15.795425415039063</v>
          </cell>
          <cell r="DY286">
            <v>15.795425415039063</v>
          </cell>
          <cell r="DZ286">
            <v>15.795425415039063</v>
          </cell>
          <cell r="EA286">
            <v>15.795425415039063</v>
          </cell>
          <cell r="EB286">
            <v>15.795425415039063</v>
          </cell>
          <cell r="EC286">
            <v>15.795425415039063</v>
          </cell>
          <cell r="ED286">
            <v>15.795425415039063</v>
          </cell>
          <cell r="EE286">
            <v>15.795425415039063</v>
          </cell>
          <cell r="EF286">
            <v>15.795425415039063</v>
          </cell>
          <cell r="EG286">
            <v>15.795425415039063</v>
          </cell>
          <cell r="EH286">
            <v>15.795425415039063</v>
          </cell>
          <cell r="EI286">
            <v>15.795425415039063</v>
          </cell>
          <cell r="EJ286">
            <v>15.795425415039063</v>
          </cell>
        </row>
        <row r="287">
          <cell r="AW287">
            <v>241</v>
          </cell>
          <cell r="AX287">
            <v>75</v>
          </cell>
          <cell r="AY287">
            <v>50</v>
          </cell>
          <cell r="AZ287">
            <v>0</v>
          </cell>
          <cell r="BA287">
            <v>25</v>
          </cell>
          <cell r="BB287">
            <v>100</v>
          </cell>
          <cell r="BC287">
            <v>100</v>
          </cell>
          <cell r="BD287">
            <v>33.300000000000004</v>
          </cell>
          <cell r="BE287">
            <v>16.600000000000001</v>
          </cell>
          <cell r="BF287">
            <v>50</v>
          </cell>
          <cell r="BG287">
            <v>66.600000000000009</v>
          </cell>
          <cell r="BH287">
            <v>0</v>
          </cell>
          <cell r="BI287">
            <v>83.3</v>
          </cell>
          <cell r="BJ287">
            <v>55.500000000000007</v>
          </cell>
          <cell r="BK287">
            <v>11.1</v>
          </cell>
          <cell r="BL287">
            <v>33.300000000000004</v>
          </cell>
          <cell r="BM287">
            <v>66.600000000000009</v>
          </cell>
          <cell r="BN287">
            <v>44.4</v>
          </cell>
          <cell r="BO287">
            <v>22.2</v>
          </cell>
          <cell r="BP287">
            <v>88.8</v>
          </cell>
          <cell r="BQ287">
            <v>100</v>
          </cell>
          <cell r="BR287">
            <v>77.7</v>
          </cell>
          <cell r="BS287">
            <v>0</v>
          </cell>
          <cell r="BT287">
            <v>0</v>
          </cell>
          <cell r="BU287">
            <v>75</v>
          </cell>
          <cell r="BV287">
            <v>87.5</v>
          </cell>
          <cell r="BW287">
            <v>100</v>
          </cell>
          <cell r="BX287">
            <v>50</v>
          </cell>
          <cell r="BY287">
            <v>62.5</v>
          </cell>
          <cell r="BZ287">
            <v>12.5</v>
          </cell>
          <cell r="CA287">
            <v>37.5</v>
          </cell>
          <cell r="CB287">
            <v>25</v>
          </cell>
          <cell r="CC287">
            <v>44.4</v>
          </cell>
          <cell r="CD287">
            <v>66.600000000000009</v>
          </cell>
          <cell r="CE287">
            <v>100</v>
          </cell>
          <cell r="CF287">
            <v>88.8</v>
          </cell>
          <cell r="CG287">
            <v>0</v>
          </cell>
          <cell r="CH287">
            <v>55.500000000000007</v>
          </cell>
          <cell r="CI287">
            <v>55.5</v>
          </cell>
          <cell r="CJ287">
            <v>33.300000000000004</v>
          </cell>
          <cell r="CK287">
            <v>77.7</v>
          </cell>
          <cell r="CL287">
            <v>11.1</v>
          </cell>
          <cell r="CM287">
            <v>22.2</v>
          </cell>
          <cell r="CN287">
            <v>22.199996948242188</v>
          </cell>
          <cell r="CO287">
            <v>22.199996948242188</v>
          </cell>
          <cell r="CP287">
            <v>22.199996948242188</v>
          </cell>
          <cell r="CQ287">
            <v>241</v>
          </cell>
          <cell r="CR287">
            <v>67.5</v>
          </cell>
          <cell r="CS287">
            <v>52.5</v>
          </cell>
          <cell r="CT287">
            <v>42.5</v>
          </cell>
          <cell r="CU287">
            <v>45</v>
          </cell>
          <cell r="CV287">
            <v>77.5</v>
          </cell>
          <cell r="CW287">
            <v>75</v>
          </cell>
          <cell r="CX287">
            <v>27.500000000000004</v>
          </cell>
          <cell r="CY287">
            <v>22.5</v>
          </cell>
          <cell r="CZ287">
            <v>35</v>
          </cell>
          <cell r="DA287">
            <v>37.5</v>
          </cell>
          <cell r="DB287">
            <v>15</v>
          </cell>
          <cell r="DC287">
            <v>62.5</v>
          </cell>
          <cell r="DD287">
            <v>57.499999999999993</v>
          </cell>
          <cell r="DE287">
            <v>17.5</v>
          </cell>
          <cell r="DF287">
            <v>50</v>
          </cell>
          <cell r="DG287">
            <v>65</v>
          </cell>
          <cell r="DH287">
            <v>55.000000000000007</v>
          </cell>
          <cell r="DI287">
            <v>40</v>
          </cell>
          <cell r="DJ287">
            <v>72.5</v>
          </cell>
          <cell r="DK287">
            <v>80</v>
          </cell>
          <cell r="DL287">
            <v>70</v>
          </cell>
          <cell r="DM287">
            <v>5</v>
          </cell>
          <cell r="DN287">
            <v>47.5</v>
          </cell>
          <cell r="DO287">
            <v>95</v>
          </cell>
          <cell r="DP287">
            <v>97.5</v>
          </cell>
          <cell r="DQ287">
            <v>100</v>
          </cell>
          <cell r="DR287">
            <v>90</v>
          </cell>
          <cell r="DS287">
            <v>92.5</v>
          </cell>
          <cell r="DT287">
            <v>60</v>
          </cell>
          <cell r="DU287">
            <v>87.5</v>
          </cell>
          <cell r="DV287">
            <v>82.5</v>
          </cell>
          <cell r="DW287">
            <v>12.5</v>
          </cell>
          <cell r="DX287">
            <v>25</v>
          </cell>
          <cell r="DY287">
            <v>85</v>
          </cell>
          <cell r="DZ287">
            <v>32.5</v>
          </cell>
          <cell r="EA287">
            <v>0</v>
          </cell>
          <cell r="EB287">
            <v>20</v>
          </cell>
          <cell r="EC287">
            <v>20</v>
          </cell>
          <cell r="ED287">
            <v>10</v>
          </cell>
          <cell r="EE287">
            <v>30</v>
          </cell>
          <cell r="EF287">
            <v>2.5</v>
          </cell>
          <cell r="EG287">
            <v>7.5</v>
          </cell>
          <cell r="EH287">
            <v>7.5</v>
          </cell>
          <cell r="EI287">
            <v>7.5</v>
          </cell>
          <cell r="EJ287">
            <v>7.5</v>
          </cell>
          <cell r="EL287">
            <v>241</v>
          </cell>
          <cell r="EM287">
            <v>4.0675602701358136E-2</v>
          </cell>
          <cell r="EN287">
            <v>2.8396028379914375E-2</v>
          </cell>
          <cell r="EO287">
            <v>3.9210086853344296E-2</v>
          </cell>
          <cell r="EP287">
            <v>0.11397479653090893</v>
          </cell>
          <cell r="EQ287">
            <v>2.0171953708324256E-2</v>
          </cell>
          <cell r="ER287">
            <v>4.9310824062464814E-2</v>
          </cell>
        </row>
        <row r="288">
          <cell r="AW288">
            <v>242</v>
          </cell>
          <cell r="AX288">
            <v>25</v>
          </cell>
          <cell r="AY288">
            <v>75</v>
          </cell>
          <cell r="AZ288">
            <v>50</v>
          </cell>
          <cell r="BA288">
            <v>0</v>
          </cell>
          <cell r="BB288">
            <v>100</v>
          </cell>
          <cell r="BC288">
            <v>100</v>
          </cell>
          <cell r="BD288">
            <v>16.600000000000001</v>
          </cell>
          <cell r="BE288">
            <v>33.300000000000004</v>
          </cell>
          <cell r="BF288">
            <v>66.600000000000009</v>
          </cell>
          <cell r="BG288">
            <v>83.3</v>
          </cell>
          <cell r="BH288">
            <v>50</v>
          </cell>
          <cell r="BI288">
            <v>0</v>
          </cell>
          <cell r="BJ288">
            <v>50</v>
          </cell>
          <cell r="BK288">
            <v>12.5</v>
          </cell>
          <cell r="BL288">
            <v>25</v>
          </cell>
          <cell r="BM288">
            <v>87.5</v>
          </cell>
          <cell r="BN288">
            <v>62.5</v>
          </cell>
          <cell r="BO288">
            <v>37.5</v>
          </cell>
          <cell r="BP288">
            <v>100</v>
          </cell>
          <cell r="BQ288">
            <v>100</v>
          </cell>
          <cell r="BR288">
            <v>75</v>
          </cell>
          <cell r="BS288">
            <v>0</v>
          </cell>
          <cell r="BT288">
            <v>75</v>
          </cell>
          <cell r="BU288">
            <v>25</v>
          </cell>
          <cell r="BV288">
            <v>50</v>
          </cell>
          <cell r="BW288">
            <v>0</v>
          </cell>
          <cell r="BX288">
            <v>0</v>
          </cell>
          <cell r="BY288">
            <v>100</v>
          </cell>
          <cell r="BZ288">
            <v>100</v>
          </cell>
          <cell r="CA288">
            <v>100</v>
          </cell>
          <cell r="CB288">
            <v>100</v>
          </cell>
          <cell r="CC288">
            <v>50</v>
          </cell>
          <cell r="CD288">
            <v>25</v>
          </cell>
          <cell r="CE288">
            <v>100</v>
          </cell>
          <cell r="CF288">
            <v>87.5</v>
          </cell>
          <cell r="CG288">
            <v>87.5</v>
          </cell>
          <cell r="CH288">
            <v>75</v>
          </cell>
          <cell r="CI288">
            <v>75</v>
          </cell>
          <cell r="CJ288">
            <v>37.5</v>
          </cell>
          <cell r="CK288">
            <v>62.5</v>
          </cell>
          <cell r="CL288">
            <v>0</v>
          </cell>
          <cell r="CM288">
            <v>12.5</v>
          </cell>
          <cell r="CN288">
            <v>12.5</v>
          </cell>
          <cell r="CO288">
            <v>12.5</v>
          </cell>
          <cell r="CP288">
            <v>12.5</v>
          </cell>
          <cell r="CQ288">
            <v>242</v>
          </cell>
          <cell r="CR288">
            <v>47</v>
          </cell>
          <cell r="CS288">
            <v>70.5</v>
          </cell>
          <cell r="CT288">
            <v>58.8</v>
          </cell>
          <cell r="CU288">
            <v>26.400000000000002</v>
          </cell>
          <cell r="CV288">
            <v>91.100000000000009</v>
          </cell>
          <cell r="CW288">
            <v>94.1</v>
          </cell>
          <cell r="CX288">
            <v>32.300000000000004</v>
          </cell>
          <cell r="CY288">
            <v>38.200000000000003</v>
          </cell>
          <cell r="CZ288">
            <v>52.900000000000006</v>
          </cell>
          <cell r="DA288">
            <v>61.7</v>
          </cell>
          <cell r="DB288">
            <v>41.099999999999994</v>
          </cell>
          <cell r="DC288">
            <v>0</v>
          </cell>
          <cell r="DD288">
            <v>76.400000000000006</v>
          </cell>
          <cell r="DE288">
            <v>29.4</v>
          </cell>
          <cell r="DF288">
            <v>64.7</v>
          </cell>
          <cell r="DG288">
            <v>88.2</v>
          </cell>
          <cell r="DH288">
            <v>79.400000000000006</v>
          </cell>
          <cell r="DI288">
            <v>67.600000000000009</v>
          </cell>
          <cell r="DJ288">
            <v>97</v>
          </cell>
          <cell r="DK288">
            <v>97</v>
          </cell>
          <cell r="DL288">
            <v>82.3</v>
          </cell>
          <cell r="DM288">
            <v>5.8000000000000007</v>
          </cell>
          <cell r="DN288">
            <v>73.5</v>
          </cell>
          <cell r="DO288">
            <v>44.1</v>
          </cell>
          <cell r="DP288">
            <v>55.800000000000004</v>
          </cell>
          <cell r="DQ288">
            <v>8.7999999999999989</v>
          </cell>
          <cell r="DR288">
            <v>8.7999954223632812</v>
          </cell>
          <cell r="DS288">
            <v>85.2</v>
          </cell>
          <cell r="DT288">
            <v>85.199951171875</v>
          </cell>
          <cell r="DU288">
            <v>85.199951171875</v>
          </cell>
          <cell r="DV288">
            <v>85.199951171875</v>
          </cell>
          <cell r="DW288">
            <v>20.5</v>
          </cell>
          <cell r="DX288">
            <v>14.7</v>
          </cell>
          <cell r="DY288">
            <v>100</v>
          </cell>
          <cell r="DZ288">
            <v>50</v>
          </cell>
          <cell r="EA288">
            <v>50</v>
          </cell>
          <cell r="EB288">
            <v>35.199999999999996</v>
          </cell>
          <cell r="EC288">
            <v>35.199981689453125</v>
          </cell>
          <cell r="ED288">
            <v>17.599999999999998</v>
          </cell>
          <cell r="EE288">
            <v>23.5</v>
          </cell>
          <cell r="EF288">
            <v>2.9000000000000004</v>
          </cell>
          <cell r="EG288">
            <v>11.700000000000001</v>
          </cell>
          <cell r="EH288">
            <v>11.699996948242188</v>
          </cell>
          <cell r="EI288">
            <v>11.699996948242188</v>
          </cell>
          <cell r="EJ288">
            <v>11.699996948242188</v>
          </cell>
          <cell r="EL288">
            <v>242</v>
          </cell>
          <cell r="EM288">
            <v>2.5823860068292015E-2</v>
          </cell>
          <cell r="EN288">
            <v>2.1066346323130865E-2</v>
          </cell>
          <cell r="EO288">
            <v>3.1906573929587297E-2</v>
          </cell>
          <cell r="EP288">
            <v>2.4043789112389979E-2</v>
          </cell>
          <cell r="EQ288">
            <v>2.00173684810423E-2</v>
          </cell>
          <cell r="ER288">
            <v>2.4689090053171218E-2</v>
          </cell>
        </row>
        <row r="289">
          <cell r="AW289">
            <v>243</v>
          </cell>
          <cell r="AX289">
            <v>25</v>
          </cell>
          <cell r="AY289">
            <v>50</v>
          </cell>
          <cell r="AZ289">
            <v>75</v>
          </cell>
          <cell r="BA289">
            <v>0</v>
          </cell>
          <cell r="BB289">
            <v>100</v>
          </cell>
          <cell r="BC289">
            <v>100</v>
          </cell>
          <cell r="BD289">
            <v>0</v>
          </cell>
          <cell r="BE289">
            <v>20</v>
          </cell>
          <cell r="BF289">
            <v>60</v>
          </cell>
          <cell r="BG289">
            <v>80</v>
          </cell>
          <cell r="BH289">
            <v>40</v>
          </cell>
          <cell r="BI289">
            <v>40</v>
          </cell>
          <cell r="BJ289">
            <v>62.5</v>
          </cell>
          <cell r="BK289">
            <v>12.5</v>
          </cell>
          <cell r="BL289">
            <v>37.5</v>
          </cell>
          <cell r="BM289">
            <v>100</v>
          </cell>
          <cell r="BN289">
            <v>75</v>
          </cell>
          <cell r="BO289">
            <v>25</v>
          </cell>
          <cell r="BP289">
            <v>87.5</v>
          </cell>
          <cell r="BQ289">
            <v>87.5</v>
          </cell>
          <cell r="BR289">
            <v>50</v>
          </cell>
          <cell r="BS289">
            <v>0</v>
          </cell>
          <cell r="BT289">
            <v>75</v>
          </cell>
          <cell r="BU289">
            <v>25</v>
          </cell>
          <cell r="BV289">
            <v>50</v>
          </cell>
          <cell r="BW289">
            <v>0</v>
          </cell>
          <cell r="BX289">
            <v>0</v>
          </cell>
          <cell r="BY289">
            <v>100</v>
          </cell>
          <cell r="BZ289">
            <v>100</v>
          </cell>
          <cell r="CA289">
            <v>100</v>
          </cell>
          <cell r="CB289">
            <v>100</v>
          </cell>
          <cell r="CC289">
            <v>37.5</v>
          </cell>
          <cell r="CD289">
            <v>25</v>
          </cell>
          <cell r="CE289">
            <v>100</v>
          </cell>
          <cell r="CF289">
            <v>87.5</v>
          </cell>
          <cell r="CG289">
            <v>87.5</v>
          </cell>
          <cell r="CH289">
            <v>75</v>
          </cell>
          <cell r="CI289">
            <v>75</v>
          </cell>
          <cell r="CJ289">
            <v>50</v>
          </cell>
          <cell r="CK289">
            <v>62.5</v>
          </cell>
          <cell r="CL289">
            <v>0</v>
          </cell>
          <cell r="CM289">
            <v>12.5</v>
          </cell>
          <cell r="CN289">
            <v>12.5</v>
          </cell>
          <cell r="CO289">
            <v>12.5</v>
          </cell>
          <cell r="CP289">
            <v>12.5</v>
          </cell>
          <cell r="CQ289">
            <v>243</v>
          </cell>
          <cell r="CR289">
            <v>45.4</v>
          </cell>
          <cell r="CS289">
            <v>63.6</v>
          </cell>
          <cell r="CT289">
            <v>69.599999999999994</v>
          </cell>
          <cell r="CU289">
            <v>33.300000000000004</v>
          </cell>
          <cell r="CV289">
            <v>93.899999999999991</v>
          </cell>
          <cell r="CW289">
            <v>90.9</v>
          </cell>
          <cell r="CX289">
            <v>30.3</v>
          </cell>
          <cell r="CY289">
            <v>36.299999999999997</v>
          </cell>
          <cell r="CZ289">
            <v>48.4</v>
          </cell>
          <cell r="DA289">
            <v>75.7</v>
          </cell>
          <cell r="DB289">
            <v>42.4</v>
          </cell>
          <cell r="DC289">
            <v>42.399993896484375</v>
          </cell>
          <cell r="DD289">
            <v>78.7</v>
          </cell>
          <cell r="DE289">
            <v>27.200000000000003</v>
          </cell>
          <cell r="DF289">
            <v>60.6</v>
          </cell>
          <cell r="DG289">
            <v>100</v>
          </cell>
          <cell r="DH289">
            <v>84.8</v>
          </cell>
          <cell r="DI289">
            <v>57.499999999999993</v>
          </cell>
          <cell r="DJ289">
            <v>87.8</v>
          </cell>
          <cell r="DK289">
            <v>87.79998779296875</v>
          </cell>
          <cell r="DL289">
            <v>72.7</v>
          </cell>
          <cell r="DM289">
            <v>3</v>
          </cell>
          <cell r="DN289">
            <v>66.600000000000009</v>
          </cell>
          <cell r="DO289">
            <v>51.5</v>
          </cell>
          <cell r="DP289">
            <v>54.500000000000007</v>
          </cell>
          <cell r="DQ289">
            <v>6</v>
          </cell>
          <cell r="DR289">
            <v>6</v>
          </cell>
          <cell r="DS289">
            <v>81.8</v>
          </cell>
          <cell r="DT289">
            <v>81.79998779296875</v>
          </cell>
          <cell r="DU289">
            <v>81.79998779296875</v>
          </cell>
          <cell r="DV289">
            <v>81.79998779296875</v>
          </cell>
          <cell r="DW289">
            <v>15.1</v>
          </cell>
          <cell r="DX289">
            <v>12.1</v>
          </cell>
          <cell r="DY289">
            <v>96.899999999999991</v>
          </cell>
          <cell r="DZ289">
            <v>39.300000000000004</v>
          </cell>
          <cell r="EA289">
            <v>39.29998779296875</v>
          </cell>
          <cell r="EB289">
            <v>24.2</v>
          </cell>
          <cell r="EC289">
            <v>24.199996948242188</v>
          </cell>
          <cell r="ED289">
            <v>18.099999999999998</v>
          </cell>
          <cell r="EE289">
            <v>21.2</v>
          </cell>
          <cell r="EF289">
            <v>0</v>
          </cell>
          <cell r="EG289">
            <v>9</v>
          </cell>
          <cell r="EH289">
            <v>9</v>
          </cell>
          <cell r="EI289">
            <v>9</v>
          </cell>
          <cell r="EJ289">
            <v>9</v>
          </cell>
          <cell r="EL289">
            <v>243</v>
          </cell>
          <cell r="EM289">
            <v>3.2284281614144289E-2</v>
          </cell>
          <cell r="EN289">
            <v>2.8003280993216684E-2</v>
          </cell>
          <cell r="EO289">
            <v>3.7690784063726897E-2</v>
          </cell>
          <cell r="EP289">
            <v>2.5776305293893957E-2</v>
          </cell>
          <cell r="EQ289">
            <v>2.0388686240125124E-2</v>
          </cell>
          <cell r="ER289">
            <v>2.8854054506887047E-2</v>
          </cell>
        </row>
        <row r="290">
          <cell r="AW290">
            <v>244</v>
          </cell>
          <cell r="AX290">
            <v>100</v>
          </cell>
          <cell r="AY290">
            <v>25</v>
          </cell>
          <cell r="AZ290">
            <v>0</v>
          </cell>
          <cell r="BA290">
            <v>75</v>
          </cell>
          <cell r="BB290">
            <v>50</v>
          </cell>
          <cell r="BC290">
            <v>83.3</v>
          </cell>
          <cell r="BD290">
            <v>16.600000000000001</v>
          </cell>
          <cell r="BE290">
            <v>100</v>
          </cell>
          <cell r="BF290">
            <v>33.300000000000004</v>
          </cell>
          <cell r="BG290">
            <v>66.600000000000009</v>
          </cell>
          <cell r="BH290">
            <v>50</v>
          </cell>
          <cell r="BI290">
            <v>0</v>
          </cell>
          <cell r="BJ290">
            <v>0</v>
          </cell>
          <cell r="BK290">
            <v>42.8</v>
          </cell>
          <cell r="BL290">
            <v>57.099999999999994</v>
          </cell>
          <cell r="BM290">
            <v>100</v>
          </cell>
          <cell r="BN290">
            <v>85.7</v>
          </cell>
          <cell r="BO290">
            <v>14.2</v>
          </cell>
          <cell r="BP290">
            <v>71.399999999999991</v>
          </cell>
          <cell r="BQ290">
            <v>71.39996337890625</v>
          </cell>
          <cell r="BR290">
            <v>71.39996337890625</v>
          </cell>
          <cell r="BS290">
            <v>28.499999999999996</v>
          </cell>
          <cell r="BT290">
            <v>100</v>
          </cell>
          <cell r="BU290">
            <v>0</v>
          </cell>
          <cell r="BV290">
            <v>50</v>
          </cell>
          <cell r="BW290">
            <v>50</v>
          </cell>
          <cell r="BX290">
            <v>50</v>
          </cell>
          <cell r="BY290">
            <v>50</v>
          </cell>
          <cell r="BZ290">
            <v>50</v>
          </cell>
          <cell r="CA290">
            <v>50</v>
          </cell>
          <cell r="CB290">
            <v>50</v>
          </cell>
          <cell r="CC290">
            <v>50</v>
          </cell>
          <cell r="CD290">
            <v>50</v>
          </cell>
          <cell r="CE290">
            <v>0</v>
          </cell>
          <cell r="CF290">
            <v>100</v>
          </cell>
          <cell r="CG290">
            <v>100</v>
          </cell>
          <cell r="CH290">
            <v>66.600000000000009</v>
          </cell>
          <cell r="CI290">
            <v>66.5999755859375</v>
          </cell>
          <cell r="CJ290">
            <v>16.600000000000001</v>
          </cell>
          <cell r="CK290">
            <v>33.300000000000004</v>
          </cell>
          <cell r="CL290">
            <v>33.29998779296875</v>
          </cell>
          <cell r="CM290">
            <v>83.3</v>
          </cell>
          <cell r="CN290">
            <v>83.29998779296875</v>
          </cell>
          <cell r="CO290">
            <v>83.29998779296875</v>
          </cell>
          <cell r="CP290">
            <v>83.29998779296875</v>
          </cell>
          <cell r="CQ290">
            <v>244</v>
          </cell>
          <cell r="CR290">
            <v>82.699999999999989</v>
          </cell>
          <cell r="CS290">
            <v>48.199999999999996</v>
          </cell>
          <cell r="CT290">
            <v>31</v>
          </cell>
          <cell r="CU290">
            <v>75.8</v>
          </cell>
          <cell r="CV290">
            <v>62</v>
          </cell>
          <cell r="CW290">
            <v>89.600000000000009</v>
          </cell>
          <cell r="CX290">
            <v>10.299999999999999</v>
          </cell>
          <cell r="CY290">
            <v>96.5</v>
          </cell>
          <cell r="CZ290">
            <v>41.3</v>
          </cell>
          <cell r="DA290">
            <v>79.3</v>
          </cell>
          <cell r="DB290">
            <v>68.899999999999991</v>
          </cell>
          <cell r="DC290">
            <v>3.4000000000000004</v>
          </cell>
          <cell r="DD290">
            <v>13.700000000000001</v>
          </cell>
          <cell r="DE290">
            <v>37.9</v>
          </cell>
          <cell r="DF290">
            <v>44.800000000000004</v>
          </cell>
          <cell r="DG290">
            <v>100</v>
          </cell>
          <cell r="DH290">
            <v>72.399999999999991</v>
          </cell>
          <cell r="DI290">
            <v>24.099999999999998</v>
          </cell>
          <cell r="DJ290">
            <v>55.1</v>
          </cell>
          <cell r="DK290">
            <v>55.0999755859375</v>
          </cell>
          <cell r="DL290">
            <v>55.0999755859375</v>
          </cell>
          <cell r="DM290">
            <v>27.500000000000004</v>
          </cell>
          <cell r="DN290">
            <v>58.599999999999994</v>
          </cell>
          <cell r="DO290">
            <v>34.4</v>
          </cell>
          <cell r="DP290">
            <v>51.7</v>
          </cell>
          <cell r="DQ290">
            <v>51.699981689453125</v>
          </cell>
          <cell r="DR290">
            <v>51.699981689453125</v>
          </cell>
          <cell r="DS290">
            <v>51.699981689453125</v>
          </cell>
          <cell r="DT290">
            <v>51.699981689453125</v>
          </cell>
          <cell r="DU290">
            <v>51.699981689453125</v>
          </cell>
          <cell r="DV290">
            <v>51.699981689453125</v>
          </cell>
          <cell r="DW290">
            <v>20.599999999999998</v>
          </cell>
          <cell r="DX290">
            <v>20.599990844726562</v>
          </cell>
          <cell r="DY290">
            <v>0</v>
          </cell>
          <cell r="DZ290">
            <v>93.100000000000009</v>
          </cell>
          <cell r="EA290">
            <v>93.0999755859375</v>
          </cell>
          <cell r="EB290">
            <v>65.5</v>
          </cell>
          <cell r="EC290">
            <v>65.5</v>
          </cell>
          <cell r="ED290">
            <v>6.8000000000000007</v>
          </cell>
          <cell r="EE290">
            <v>17.2</v>
          </cell>
          <cell r="EF290">
            <v>17.199996948242187</v>
          </cell>
          <cell r="EG290">
            <v>86.2</v>
          </cell>
          <cell r="EH290">
            <v>86.199951171875</v>
          </cell>
          <cell r="EI290">
            <v>86.199951171875</v>
          </cell>
          <cell r="EJ290">
            <v>86.199951171875</v>
          </cell>
          <cell r="EL290">
            <v>244</v>
          </cell>
          <cell r="EM290">
            <v>2.2680969305195427E-2</v>
          </cell>
          <cell r="EN290">
            <v>2.5993264726940586E-2</v>
          </cell>
          <cell r="EO290">
            <v>1.9829199900032391E-2</v>
          </cell>
          <cell r="EP290">
            <v>1.4757998740086653E-2</v>
          </cell>
          <cell r="EQ290">
            <v>2.0070589671814489E-2</v>
          </cell>
          <cell r="ER290">
            <v>2.1291980757926057E-2</v>
          </cell>
        </row>
        <row r="291">
          <cell r="AW291">
            <v>245</v>
          </cell>
          <cell r="AX291">
            <v>245</v>
          </cell>
          <cell r="AY291">
            <v>245</v>
          </cell>
          <cell r="AZ291">
            <v>245</v>
          </cell>
          <cell r="BA291">
            <v>245</v>
          </cell>
          <cell r="BB291">
            <v>245</v>
          </cell>
          <cell r="BC291">
            <v>245</v>
          </cell>
          <cell r="BD291">
            <v>245</v>
          </cell>
          <cell r="BE291">
            <v>245</v>
          </cell>
          <cell r="BF291">
            <v>245</v>
          </cell>
          <cell r="BG291">
            <v>245</v>
          </cell>
          <cell r="BH291">
            <v>245</v>
          </cell>
          <cell r="BI291">
            <v>245</v>
          </cell>
          <cell r="BJ291">
            <v>245</v>
          </cell>
          <cell r="BK291">
            <v>245</v>
          </cell>
          <cell r="BL291">
            <v>245</v>
          </cell>
          <cell r="BM291">
            <v>245</v>
          </cell>
          <cell r="BN291">
            <v>245</v>
          </cell>
          <cell r="BO291">
            <v>245</v>
          </cell>
          <cell r="BP291">
            <v>245</v>
          </cell>
          <cell r="BQ291">
            <v>245</v>
          </cell>
          <cell r="BR291">
            <v>245</v>
          </cell>
          <cell r="BS291">
            <v>245</v>
          </cell>
          <cell r="BT291">
            <v>245</v>
          </cell>
          <cell r="BU291">
            <v>245</v>
          </cell>
          <cell r="BV291">
            <v>245</v>
          </cell>
          <cell r="BW291">
            <v>245</v>
          </cell>
          <cell r="BX291">
            <v>245</v>
          </cell>
          <cell r="BY291">
            <v>245</v>
          </cell>
          <cell r="BZ291">
            <v>245</v>
          </cell>
          <cell r="CA291">
            <v>245</v>
          </cell>
          <cell r="CB291">
            <v>245</v>
          </cell>
          <cell r="CC291">
            <v>245</v>
          </cell>
          <cell r="CD291">
            <v>245</v>
          </cell>
          <cell r="CE291">
            <v>245</v>
          </cell>
          <cell r="CF291">
            <v>245</v>
          </cell>
          <cell r="CG291">
            <v>245</v>
          </cell>
          <cell r="CH291">
            <v>245</v>
          </cell>
          <cell r="CI291">
            <v>245</v>
          </cell>
          <cell r="CJ291">
            <v>245</v>
          </cell>
          <cell r="CK291">
            <v>245</v>
          </cell>
          <cell r="CL291">
            <v>245</v>
          </cell>
          <cell r="CM291">
            <v>245</v>
          </cell>
          <cell r="CN291">
            <v>245</v>
          </cell>
          <cell r="CO291">
            <v>245</v>
          </cell>
          <cell r="CP291">
            <v>245</v>
          </cell>
          <cell r="CQ291">
            <v>245</v>
          </cell>
          <cell r="CR291">
            <v>245</v>
          </cell>
          <cell r="CS291">
            <v>245</v>
          </cell>
          <cell r="CT291">
            <v>245</v>
          </cell>
          <cell r="CU291">
            <v>245</v>
          </cell>
          <cell r="CV291">
            <v>245</v>
          </cell>
          <cell r="CW291">
            <v>245</v>
          </cell>
          <cell r="CX291">
            <v>245</v>
          </cell>
          <cell r="CY291">
            <v>245</v>
          </cell>
          <cell r="CZ291">
            <v>245</v>
          </cell>
          <cell r="DA291">
            <v>245</v>
          </cell>
          <cell r="DB291">
            <v>245</v>
          </cell>
          <cell r="DC291">
            <v>245</v>
          </cell>
          <cell r="DD291">
            <v>245</v>
          </cell>
          <cell r="DE291">
            <v>245</v>
          </cell>
          <cell r="DF291">
            <v>245</v>
          </cell>
          <cell r="DG291">
            <v>245</v>
          </cell>
          <cell r="DH291">
            <v>245</v>
          </cell>
          <cell r="DI291">
            <v>245</v>
          </cell>
          <cell r="DJ291">
            <v>245</v>
          </cell>
          <cell r="DK291">
            <v>245</v>
          </cell>
          <cell r="DL291">
            <v>245</v>
          </cell>
          <cell r="DM291">
            <v>245</v>
          </cell>
          <cell r="DN291">
            <v>245</v>
          </cell>
          <cell r="DO291">
            <v>245</v>
          </cell>
          <cell r="DP291">
            <v>245</v>
          </cell>
          <cell r="DQ291">
            <v>245</v>
          </cell>
          <cell r="DR291">
            <v>245</v>
          </cell>
          <cell r="DS291">
            <v>245</v>
          </cell>
          <cell r="DT291">
            <v>245</v>
          </cell>
          <cell r="DU291">
            <v>245</v>
          </cell>
          <cell r="DV291">
            <v>245</v>
          </cell>
          <cell r="DW291">
            <v>245</v>
          </cell>
          <cell r="DX291">
            <v>245</v>
          </cell>
          <cell r="DY291">
            <v>245</v>
          </cell>
          <cell r="DZ291">
            <v>245</v>
          </cell>
          <cell r="EA291">
            <v>245</v>
          </cell>
          <cell r="EB291">
            <v>245</v>
          </cell>
          <cell r="EC291">
            <v>245</v>
          </cell>
          <cell r="ED291">
            <v>245</v>
          </cell>
          <cell r="EE291">
            <v>245</v>
          </cell>
          <cell r="EF291">
            <v>245</v>
          </cell>
          <cell r="EG291">
            <v>245</v>
          </cell>
          <cell r="EH291">
            <v>245</v>
          </cell>
          <cell r="EI291">
            <v>245</v>
          </cell>
          <cell r="EJ291">
            <v>245</v>
          </cell>
          <cell r="EL291">
            <v>245</v>
          </cell>
          <cell r="EM291">
            <v>245</v>
          </cell>
          <cell r="EN291">
            <v>245</v>
          </cell>
          <cell r="EO291">
            <v>245</v>
          </cell>
          <cell r="EP291">
            <v>245</v>
          </cell>
          <cell r="EQ291">
            <v>245</v>
          </cell>
          <cell r="ER291">
            <v>245</v>
          </cell>
        </row>
        <row r="292">
          <cell r="AW292">
            <v>246</v>
          </cell>
          <cell r="AX292">
            <v>246</v>
          </cell>
          <cell r="AY292">
            <v>246</v>
          </cell>
          <cell r="AZ292">
            <v>246</v>
          </cell>
          <cell r="BA292">
            <v>246</v>
          </cell>
          <cell r="BB292">
            <v>246</v>
          </cell>
          <cell r="BC292">
            <v>246</v>
          </cell>
          <cell r="BD292">
            <v>246</v>
          </cell>
          <cell r="BE292">
            <v>246</v>
          </cell>
          <cell r="BF292">
            <v>246</v>
          </cell>
          <cell r="BG292">
            <v>246</v>
          </cell>
          <cell r="BH292">
            <v>246</v>
          </cell>
          <cell r="BI292">
            <v>246</v>
          </cell>
          <cell r="BJ292">
            <v>246</v>
          </cell>
          <cell r="BK292">
            <v>246</v>
          </cell>
          <cell r="BL292">
            <v>246</v>
          </cell>
          <cell r="BM292">
            <v>246</v>
          </cell>
          <cell r="BN292">
            <v>246</v>
          </cell>
          <cell r="BO292">
            <v>246</v>
          </cell>
          <cell r="BP292">
            <v>246</v>
          </cell>
          <cell r="BQ292">
            <v>246</v>
          </cell>
          <cell r="BR292">
            <v>246</v>
          </cell>
          <cell r="BS292">
            <v>246</v>
          </cell>
          <cell r="BT292">
            <v>246</v>
          </cell>
          <cell r="BU292">
            <v>246</v>
          </cell>
          <cell r="BV292">
            <v>246</v>
          </cell>
          <cell r="BW292">
            <v>246</v>
          </cell>
          <cell r="BX292">
            <v>246</v>
          </cell>
          <cell r="BY292">
            <v>246</v>
          </cell>
          <cell r="BZ292">
            <v>246</v>
          </cell>
          <cell r="CA292">
            <v>246</v>
          </cell>
          <cell r="CB292">
            <v>246</v>
          </cell>
          <cell r="CC292">
            <v>246</v>
          </cell>
          <cell r="CD292">
            <v>246</v>
          </cell>
          <cell r="CE292">
            <v>246</v>
          </cell>
          <cell r="CF292">
            <v>246</v>
          </cell>
          <cell r="CG292">
            <v>246</v>
          </cell>
          <cell r="CH292">
            <v>246</v>
          </cell>
          <cell r="CI292">
            <v>246</v>
          </cell>
          <cell r="CJ292">
            <v>246</v>
          </cell>
          <cell r="CK292">
            <v>246</v>
          </cell>
          <cell r="CL292">
            <v>246</v>
          </cell>
          <cell r="CM292">
            <v>246</v>
          </cell>
          <cell r="CN292">
            <v>246</v>
          </cell>
          <cell r="CO292">
            <v>246</v>
          </cell>
          <cell r="CP292">
            <v>246</v>
          </cell>
          <cell r="CQ292">
            <v>246</v>
          </cell>
          <cell r="CR292">
            <v>246</v>
          </cell>
          <cell r="CS292">
            <v>246</v>
          </cell>
          <cell r="CT292">
            <v>246</v>
          </cell>
          <cell r="CU292">
            <v>246</v>
          </cell>
          <cell r="CV292">
            <v>246</v>
          </cell>
          <cell r="CW292">
            <v>246</v>
          </cell>
          <cell r="CX292">
            <v>246</v>
          </cell>
          <cell r="CY292">
            <v>246</v>
          </cell>
          <cell r="CZ292">
            <v>246</v>
          </cell>
          <cell r="DA292">
            <v>246</v>
          </cell>
          <cell r="DB292">
            <v>246</v>
          </cell>
          <cell r="DC292">
            <v>246</v>
          </cell>
          <cell r="DD292">
            <v>246</v>
          </cell>
          <cell r="DE292">
            <v>246</v>
          </cell>
          <cell r="DF292">
            <v>246</v>
          </cell>
          <cell r="DG292">
            <v>246</v>
          </cell>
          <cell r="DH292">
            <v>246</v>
          </cell>
          <cell r="DI292">
            <v>246</v>
          </cell>
          <cell r="DJ292">
            <v>246</v>
          </cell>
          <cell r="DK292">
            <v>246</v>
          </cell>
          <cell r="DL292">
            <v>246</v>
          </cell>
          <cell r="DM292">
            <v>246</v>
          </cell>
          <cell r="DN292">
            <v>246</v>
          </cell>
          <cell r="DO292">
            <v>246</v>
          </cell>
          <cell r="DP292">
            <v>246</v>
          </cell>
          <cell r="DQ292">
            <v>246</v>
          </cell>
          <cell r="DR292">
            <v>246</v>
          </cell>
          <cell r="DS292">
            <v>246</v>
          </cell>
          <cell r="DT292">
            <v>246</v>
          </cell>
          <cell r="DU292">
            <v>246</v>
          </cell>
          <cell r="DV292">
            <v>246</v>
          </cell>
          <cell r="DW292">
            <v>246</v>
          </cell>
          <cell r="DX292">
            <v>246</v>
          </cell>
          <cell r="DY292">
            <v>246</v>
          </cell>
          <cell r="DZ292">
            <v>246</v>
          </cell>
          <cell r="EA292">
            <v>246</v>
          </cell>
          <cell r="EB292">
            <v>246</v>
          </cell>
          <cell r="EC292">
            <v>246</v>
          </cell>
          <cell r="ED292">
            <v>246</v>
          </cell>
          <cell r="EE292">
            <v>246</v>
          </cell>
          <cell r="EF292">
            <v>246</v>
          </cell>
          <cell r="EG292">
            <v>246</v>
          </cell>
          <cell r="EH292">
            <v>246</v>
          </cell>
          <cell r="EI292">
            <v>246</v>
          </cell>
          <cell r="EJ292">
            <v>246</v>
          </cell>
          <cell r="EL292">
            <v>246</v>
          </cell>
          <cell r="EM292">
            <v>246</v>
          </cell>
          <cell r="EN292">
            <v>246</v>
          </cell>
          <cell r="EO292">
            <v>246</v>
          </cell>
          <cell r="EP292">
            <v>246</v>
          </cell>
          <cell r="EQ292">
            <v>246</v>
          </cell>
          <cell r="ER292">
            <v>246</v>
          </cell>
        </row>
        <row r="293">
          <cell r="AW293">
            <v>247</v>
          </cell>
          <cell r="AX293">
            <v>50</v>
          </cell>
          <cell r="AY293">
            <v>25</v>
          </cell>
          <cell r="AZ293">
            <v>75</v>
          </cell>
          <cell r="BA293">
            <v>0</v>
          </cell>
          <cell r="BB293">
            <v>100</v>
          </cell>
          <cell r="BC293">
            <v>0</v>
          </cell>
          <cell r="BD293">
            <v>20</v>
          </cell>
          <cell r="BE293">
            <v>60</v>
          </cell>
          <cell r="BF293">
            <v>80</v>
          </cell>
          <cell r="BG293">
            <v>40</v>
          </cell>
          <cell r="BH293">
            <v>100</v>
          </cell>
          <cell r="BI293">
            <v>100</v>
          </cell>
          <cell r="BJ293">
            <v>33.300000000000004</v>
          </cell>
          <cell r="BK293">
            <v>0</v>
          </cell>
          <cell r="BL293">
            <v>0</v>
          </cell>
          <cell r="BM293">
            <v>66.600000000000009</v>
          </cell>
          <cell r="BN293">
            <v>100</v>
          </cell>
          <cell r="BO293">
            <v>100</v>
          </cell>
          <cell r="BP293">
            <v>100</v>
          </cell>
          <cell r="BQ293">
            <v>100</v>
          </cell>
          <cell r="BR293">
            <v>100</v>
          </cell>
          <cell r="BS293">
            <v>100</v>
          </cell>
          <cell r="BT293">
            <v>100</v>
          </cell>
          <cell r="BU293">
            <v>100</v>
          </cell>
          <cell r="BV293">
            <v>100</v>
          </cell>
          <cell r="BW293">
            <v>100</v>
          </cell>
          <cell r="BX293">
            <v>100</v>
          </cell>
          <cell r="BY293">
            <v>100</v>
          </cell>
          <cell r="BZ293">
            <v>100</v>
          </cell>
          <cell r="CA293">
            <v>100</v>
          </cell>
          <cell r="CB293">
            <v>100</v>
          </cell>
          <cell r="CC293">
            <v>100</v>
          </cell>
          <cell r="CD293">
            <v>100</v>
          </cell>
          <cell r="CE293">
            <v>33.300000000000004</v>
          </cell>
          <cell r="CF293">
            <v>33.29998779296875</v>
          </cell>
          <cell r="CG293">
            <v>33.29998779296875</v>
          </cell>
          <cell r="CH293">
            <v>33.29998779296875</v>
          </cell>
          <cell r="CI293">
            <v>33.29998779296875</v>
          </cell>
          <cell r="CJ293">
            <v>100</v>
          </cell>
          <cell r="CK293">
            <v>0</v>
          </cell>
          <cell r="CL293">
            <v>0</v>
          </cell>
          <cell r="CM293">
            <v>66.600000000000009</v>
          </cell>
          <cell r="CN293">
            <v>66.5999755859375</v>
          </cell>
          <cell r="CO293">
            <v>66.5999755859375</v>
          </cell>
          <cell r="CP293">
            <v>66.5999755859375</v>
          </cell>
          <cell r="CQ293">
            <v>247</v>
          </cell>
          <cell r="CR293">
            <v>36.799999999999997</v>
          </cell>
          <cell r="CS293">
            <v>31.5</v>
          </cell>
          <cell r="CT293">
            <v>47.3</v>
          </cell>
          <cell r="CU293">
            <v>5.2</v>
          </cell>
          <cell r="CV293">
            <v>73.599999999999994</v>
          </cell>
          <cell r="CW293">
            <v>0</v>
          </cell>
          <cell r="CX293">
            <v>57.8</v>
          </cell>
          <cell r="CY293">
            <v>78.900000000000006</v>
          </cell>
          <cell r="CZ293">
            <v>89.4</v>
          </cell>
          <cell r="DA293">
            <v>63.1</v>
          </cell>
          <cell r="DB293">
            <v>94.699999999999989</v>
          </cell>
          <cell r="DC293">
            <v>94.699951171875</v>
          </cell>
          <cell r="DD293">
            <v>52.6</v>
          </cell>
          <cell r="DE293">
            <v>42.1</v>
          </cell>
          <cell r="DF293">
            <v>42.0999755859375</v>
          </cell>
          <cell r="DG293">
            <v>68.400000000000006</v>
          </cell>
          <cell r="DH293">
            <v>84.2</v>
          </cell>
          <cell r="DI293">
            <v>84.199951171875</v>
          </cell>
          <cell r="DJ293">
            <v>84.199951171875</v>
          </cell>
          <cell r="DK293">
            <v>84.199951171875</v>
          </cell>
          <cell r="DL293">
            <v>84.199951171875</v>
          </cell>
          <cell r="DM293">
            <v>84.199951171875</v>
          </cell>
          <cell r="DN293">
            <v>15.7</v>
          </cell>
          <cell r="DO293">
            <v>15.699996948242188</v>
          </cell>
          <cell r="DP293">
            <v>15.699996948242188</v>
          </cell>
          <cell r="DQ293">
            <v>15.699996948242188</v>
          </cell>
          <cell r="DR293">
            <v>15.699996948242188</v>
          </cell>
          <cell r="DS293">
            <v>15.699996948242188</v>
          </cell>
          <cell r="DT293">
            <v>15.699996948242188</v>
          </cell>
          <cell r="DU293">
            <v>15.699996948242188</v>
          </cell>
          <cell r="DV293">
            <v>15.699996948242188</v>
          </cell>
          <cell r="DW293">
            <v>15.699996948242188</v>
          </cell>
          <cell r="DX293">
            <v>15.699996948242188</v>
          </cell>
          <cell r="DY293">
            <v>21</v>
          </cell>
          <cell r="DZ293">
            <v>21</v>
          </cell>
          <cell r="EA293">
            <v>21</v>
          </cell>
          <cell r="EB293">
            <v>21</v>
          </cell>
          <cell r="EC293">
            <v>21</v>
          </cell>
          <cell r="ED293">
            <v>100</v>
          </cell>
          <cell r="EE293">
            <v>10.5</v>
          </cell>
          <cell r="EF293">
            <v>10.5</v>
          </cell>
          <cell r="EG293">
            <v>26.3</v>
          </cell>
          <cell r="EH293">
            <v>26.29998779296875</v>
          </cell>
          <cell r="EI293">
            <v>26.29998779296875</v>
          </cell>
          <cell r="EJ293">
            <v>26.29998779296875</v>
          </cell>
          <cell r="EL293">
            <v>247</v>
          </cell>
          <cell r="EM293">
            <v>7.1848739033112952E-3</v>
          </cell>
          <cell r="EN293">
            <v>1.2575608603935626E-2</v>
          </cell>
          <cell r="EO293">
            <v>1.1235514545539907E-2</v>
          </cell>
          <cell r="EP293">
            <v>4.5938250202863474E-3</v>
          </cell>
          <cell r="EQ293">
            <v>8.7152807306529727E-3</v>
          </cell>
          <cell r="ER293">
            <v>9.7887513632614071E-3</v>
          </cell>
        </row>
        <row r="294">
          <cell r="AW294">
            <v>248</v>
          </cell>
          <cell r="AX294">
            <v>248</v>
          </cell>
          <cell r="AY294">
            <v>248</v>
          </cell>
          <cell r="AZ294">
            <v>248</v>
          </cell>
          <cell r="BA294">
            <v>248</v>
          </cell>
          <cell r="BB294">
            <v>248</v>
          </cell>
          <cell r="BC294">
            <v>248</v>
          </cell>
          <cell r="BD294">
            <v>248</v>
          </cell>
          <cell r="BE294">
            <v>248</v>
          </cell>
          <cell r="BF294">
            <v>248</v>
          </cell>
          <cell r="BG294">
            <v>248</v>
          </cell>
          <cell r="BH294">
            <v>248</v>
          </cell>
          <cell r="BI294">
            <v>248</v>
          </cell>
          <cell r="BJ294">
            <v>248</v>
          </cell>
          <cell r="BK294">
            <v>248</v>
          </cell>
          <cell r="BL294">
            <v>248</v>
          </cell>
          <cell r="BM294">
            <v>248</v>
          </cell>
          <cell r="BN294">
            <v>248</v>
          </cell>
          <cell r="BO294">
            <v>248</v>
          </cell>
          <cell r="BP294">
            <v>248</v>
          </cell>
          <cell r="BQ294">
            <v>248</v>
          </cell>
          <cell r="BR294">
            <v>248</v>
          </cell>
          <cell r="BS294">
            <v>248</v>
          </cell>
          <cell r="BT294">
            <v>248</v>
          </cell>
          <cell r="BU294">
            <v>248</v>
          </cell>
          <cell r="BV294">
            <v>248</v>
          </cell>
          <cell r="BW294">
            <v>248</v>
          </cell>
          <cell r="BX294">
            <v>248</v>
          </cell>
          <cell r="BY294">
            <v>248</v>
          </cell>
          <cell r="BZ294">
            <v>248</v>
          </cell>
          <cell r="CA294">
            <v>248</v>
          </cell>
          <cell r="CB294">
            <v>248</v>
          </cell>
          <cell r="CC294">
            <v>248</v>
          </cell>
          <cell r="CD294">
            <v>248</v>
          </cell>
          <cell r="CE294">
            <v>248</v>
          </cell>
          <cell r="CF294">
            <v>248</v>
          </cell>
          <cell r="CG294">
            <v>248</v>
          </cell>
          <cell r="CH294">
            <v>248</v>
          </cell>
          <cell r="CI294">
            <v>248</v>
          </cell>
          <cell r="CJ294">
            <v>248</v>
          </cell>
          <cell r="CK294">
            <v>248</v>
          </cell>
          <cell r="CL294">
            <v>248</v>
          </cell>
          <cell r="CM294">
            <v>248</v>
          </cell>
          <cell r="CN294">
            <v>248</v>
          </cell>
          <cell r="CO294">
            <v>248</v>
          </cell>
          <cell r="CP294">
            <v>248</v>
          </cell>
          <cell r="CQ294">
            <v>248</v>
          </cell>
          <cell r="CR294">
            <v>248</v>
          </cell>
          <cell r="CS294">
            <v>248</v>
          </cell>
          <cell r="CT294">
            <v>248</v>
          </cell>
          <cell r="CU294">
            <v>248</v>
          </cell>
          <cell r="CV294">
            <v>248</v>
          </cell>
          <cell r="CW294">
            <v>248</v>
          </cell>
          <cell r="CX294">
            <v>248</v>
          </cell>
          <cell r="CY294">
            <v>248</v>
          </cell>
          <cell r="CZ294">
            <v>248</v>
          </cell>
          <cell r="DA294">
            <v>248</v>
          </cell>
          <cell r="DB294">
            <v>248</v>
          </cell>
          <cell r="DC294">
            <v>248</v>
          </cell>
          <cell r="DD294">
            <v>248</v>
          </cell>
          <cell r="DE294">
            <v>248</v>
          </cell>
          <cell r="DF294">
            <v>248</v>
          </cell>
          <cell r="DG294">
            <v>248</v>
          </cell>
          <cell r="DH294">
            <v>248</v>
          </cell>
          <cell r="DI294">
            <v>248</v>
          </cell>
          <cell r="DJ294">
            <v>248</v>
          </cell>
          <cell r="DK294">
            <v>248</v>
          </cell>
          <cell r="DL294">
            <v>248</v>
          </cell>
          <cell r="DM294">
            <v>248</v>
          </cell>
          <cell r="DN294">
            <v>248</v>
          </cell>
          <cell r="DO294">
            <v>248</v>
          </cell>
          <cell r="DP294">
            <v>248</v>
          </cell>
          <cell r="DQ294">
            <v>248</v>
          </cell>
          <cell r="DR294">
            <v>248</v>
          </cell>
          <cell r="DS294">
            <v>248</v>
          </cell>
          <cell r="DT294">
            <v>248</v>
          </cell>
          <cell r="DU294">
            <v>248</v>
          </cell>
          <cell r="DV294">
            <v>248</v>
          </cell>
          <cell r="DW294">
            <v>248</v>
          </cell>
          <cell r="DX294">
            <v>248</v>
          </cell>
          <cell r="DY294">
            <v>248</v>
          </cell>
          <cell r="DZ294">
            <v>248</v>
          </cell>
          <cell r="EA294">
            <v>248</v>
          </cell>
          <cell r="EB294">
            <v>248</v>
          </cell>
          <cell r="EC294">
            <v>248</v>
          </cell>
          <cell r="ED294">
            <v>248</v>
          </cell>
          <cell r="EE294">
            <v>248</v>
          </cell>
          <cell r="EF294">
            <v>248</v>
          </cell>
          <cell r="EG294">
            <v>248</v>
          </cell>
          <cell r="EH294">
            <v>248</v>
          </cell>
          <cell r="EI294">
            <v>248</v>
          </cell>
          <cell r="EJ294">
            <v>248</v>
          </cell>
          <cell r="EL294">
            <v>248</v>
          </cell>
          <cell r="EM294">
            <v>248</v>
          </cell>
          <cell r="EN294">
            <v>248</v>
          </cell>
          <cell r="EO294">
            <v>248</v>
          </cell>
          <cell r="EP294">
            <v>248</v>
          </cell>
          <cell r="EQ294">
            <v>248</v>
          </cell>
          <cell r="ER294">
            <v>248</v>
          </cell>
        </row>
        <row r="295">
          <cell r="AW295">
            <v>249</v>
          </cell>
          <cell r="AX295">
            <v>249</v>
          </cell>
          <cell r="AY295">
            <v>249</v>
          </cell>
          <cell r="AZ295">
            <v>249</v>
          </cell>
          <cell r="BA295">
            <v>249</v>
          </cell>
          <cell r="BB295">
            <v>249</v>
          </cell>
          <cell r="BC295">
            <v>249</v>
          </cell>
          <cell r="BD295">
            <v>249</v>
          </cell>
          <cell r="BE295">
            <v>249</v>
          </cell>
          <cell r="BF295">
            <v>249</v>
          </cell>
          <cell r="BG295">
            <v>249</v>
          </cell>
          <cell r="BH295">
            <v>249</v>
          </cell>
          <cell r="BI295">
            <v>249</v>
          </cell>
          <cell r="BJ295">
            <v>249</v>
          </cell>
          <cell r="BK295">
            <v>249</v>
          </cell>
          <cell r="BL295">
            <v>249</v>
          </cell>
          <cell r="BM295">
            <v>249</v>
          </cell>
          <cell r="BN295">
            <v>249</v>
          </cell>
          <cell r="BO295">
            <v>249</v>
          </cell>
          <cell r="BP295">
            <v>249</v>
          </cell>
          <cell r="BQ295">
            <v>249</v>
          </cell>
          <cell r="BR295">
            <v>249</v>
          </cell>
          <cell r="BS295">
            <v>249</v>
          </cell>
          <cell r="BT295">
            <v>249</v>
          </cell>
          <cell r="BU295">
            <v>249</v>
          </cell>
          <cell r="BV295">
            <v>249</v>
          </cell>
          <cell r="BW295">
            <v>249</v>
          </cell>
          <cell r="BX295">
            <v>249</v>
          </cell>
          <cell r="BY295">
            <v>249</v>
          </cell>
          <cell r="BZ295">
            <v>249</v>
          </cell>
          <cell r="CA295">
            <v>249</v>
          </cell>
          <cell r="CB295">
            <v>249</v>
          </cell>
          <cell r="CC295">
            <v>249</v>
          </cell>
          <cell r="CD295">
            <v>249</v>
          </cell>
          <cell r="CE295">
            <v>249</v>
          </cell>
          <cell r="CF295">
            <v>249</v>
          </cell>
          <cell r="CG295">
            <v>249</v>
          </cell>
          <cell r="CH295">
            <v>249</v>
          </cell>
          <cell r="CI295">
            <v>249</v>
          </cell>
          <cell r="CJ295">
            <v>249</v>
          </cell>
          <cell r="CK295">
            <v>249</v>
          </cell>
          <cell r="CL295">
            <v>249</v>
          </cell>
          <cell r="CM295">
            <v>249</v>
          </cell>
          <cell r="CN295">
            <v>249</v>
          </cell>
          <cell r="CO295">
            <v>249</v>
          </cell>
          <cell r="CP295">
            <v>249</v>
          </cell>
          <cell r="CQ295">
            <v>249</v>
          </cell>
          <cell r="CR295">
            <v>249</v>
          </cell>
          <cell r="CS295">
            <v>249</v>
          </cell>
          <cell r="CT295">
            <v>249</v>
          </cell>
          <cell r="CU295">
            <v>249</v>
          </cell>
          <cell r="CV295">
            <v>249</v>
          </cell>
          <cell r="CW295">
            <v>249</v>
          </cell>
          <cell r="CX295">
            <v>249</v>
          </cell>
          <cell r="CY295">
            <v>249</v>
          </cell>
          <cell r="CZ295">
            <v>249</v>
          </cell>
          <cell r="DA295">
            <v>249</v>
          </cell>
          <cell r="DB295">
            <v>249</v>
          </cell>
          <cell r="DC295">
            <v>249</v>
          </cell>
          <cell r="DD295">
            <v>249</v>
          </cell>
          <cell r="DE295">
            <v>249</v>
          </cell>
          <cell r="DF295">
            <v>249</v>
          </cell>
          <cell r="DG295">
            <v>249</v>
          </cell>
          <cell r="DH295">
            <v>249</v>
          </cell>
          <cell r="DI295">
            <v>249</v>
          </cell>
          <cell r="DJ295">
            <v>249</v>
          </cell>
          <cell r="DK295">
            <v>249</v>
          </cell>
          <cell r="DL295">
            <v>249</v>
          </cell>
          <cell r="DM295">
            <v>249</v>
          </cell>
          <cell r="DN295">
            <v>249</v>
          </cell>
          <cell r="DO295">
            <v>249</v>
          </cell>
          <cell r="DP295">
            <v>249</v>
          </cell>
          <cell r="DQ295">
            <v>249</v>
          </cell>
          <cell r="DR295">
            <v>249</v>
          </cell>
          <cell r="DS295">
            <v>249</v>
          </cell>
          <cell r="DT295">
            <v>249</v>
          </cell>
          <cell r="DU295">
            <v>249</v>
          </cell>
          <cell r="DV295">
            <v>249</v>
          </cell>
          <cell r="DW295">
            <v>249</v>
          </cell>
          <cell r="DX295">
            <v>249</v>
          </cell>
          <cell r="DY295">
            <v>249</v>
          </cell>
          <cell r="DZ295">
            <v>249</v>
          </cell>
          <cell r="EA295">
            <v>249</v>
          </cell>
          <cell r="EB295">
            <v>249</v>
          </cell>
          <cell r="EC295">
            <v>249</v>
          </cell>
          <cell r="ED295">
            <v>249</v>
          </cell>
          <cell r="EE295">
            <v>249</v>
          </cell>
          <cell r="EF295">
            <v>249</v>
          </cell>
          <cell r="EG295">
            <v>249</v>
          </cell>
          <cell r="EH295">
            <v>249</v>
          </cell>
          <cell r="EI295">
            <v>249</v>
          </cell>
          <cell r="EJ295">
            <v>249</v>
          </cell>
          <cell r="EL295">
            <v>249</v>
          </cell>
          <cell r="EM295">
            <v>249</v>
          </cell>
          <cell r="EN295">
            <v>249</v>
          </cell>
          <cell r="EO295">
            <v>249</v>
          </cell>
          <cell r="EP295">
            <v>249</v>
          </cell>
          <cell r="EQ295">
            <v>249</v>
          </cell>
          <cell r="ER295">
            <v>249</v>
          </cell>
        </row>
        <row r="296">
          <cell r="AW296">
            <v>250</v>
          </cell>
          <cell r="AX296">
            <v>100</v>
          </cell>
          <cell r="AY296">
            <v>75</v>
          </cell>
          <cell r="AZ296">
            <v>25</v>
          </cell>
          <cell r="BA296">
            <v>0</v>
          </cell>
          <cell r="BB296">
            <v>50</v>
          </cell>
          <cell r="BC296">
            <v>50</v>
          </cell>
          <cell r="BD296">
            <v>83.3</v>
          </cell>
          <cell r="BE296">
            <v>0</v>
          </cell>
          <cell r="BF296">
            <v>66.600000000000009</v>
          </cell>
          <cell r="BG296">
            <v>16.600000000000001</v>
          </cell>
          <cell r="BH296">
            <v>100</v>
          </cell>
          <cell r="BI296">
            <v>33.300000000000004</v>
          </cell>
          <cell r="BJ296">
            <v>57.099999999999994</v>
          </cell>
          <cell r="BK296">
            <v>0</v>
          </cell>
          <cell r="BL296">
            <v>71.399999999999991</v>
          </cell>
          <cell r="BM296">
            <v>85.7</v>
          </cell>
          <cell r="BN296">
            <v>42.8</v>
          </cell>
          <cell r="BO296">
            <v>14.2</v>
          </cell>
          <cell r="BP296">
            <v>14.199996948242187</v>
          </cell>
          <cell r="BQ296">
            <v>28.499999999999996</v>
          </cell>
          <cell r="BR296">
            <v>100</v>
          </cell>
          <cell r="BS296">
            <v>100</v>
          </cell>
          <cell r="BT296">
            <v>25</v>
          </cell>
          <cell r="BU296">
            <v>62.5</v>
          </cell>
          <cell r="BV296">
            <v>87.5</v>
          </cell>
          <cell r="BW296">
            <v>100</v>
          </cell>
          <cell r="BX296">
            <v>50</v>
          </cell>
          <cell r="BY296">
            <v>75</v>
          </cell>
          <cell r="BZ296">
            <v>0</v>
          </cell>
          <cell r="CA296">
            <v>37.5</v>
          </cell>
          <cell r="CB296">
            <v>12.5</v>
          </cell>
          <cell r="CC296">
            <v>33.300000000000004</v>
          </cell>
          <cell r="CD296">
            <v>33.29998779296875</v>
          </cell>
          <cell r="CE296">
            <v>33.29998779296875</v>
          </cell>
          <cell r="CF296">
            <v>66.600000000000009</v>
          </cell>
          <cell r="CG296">
            <v>0</v>
          </cell>
          <cell r="CH296">
            <v>0</v>
          </cell>
          <cell r="CI296">
            <v>0</v>
          </cell>
          <cell r="CJ296">
            <v>0</v>
          </cell>
          <cell r="CK296">
            <v>100</v>
          </cell>
          <cell r="CL296">
            <v>100</v>
          </cell>
          <cell r="CM296">
            <v>100</v>
          </cell>
          <cell r="CN296">
            <v>100</v>
          </cell>
          <cell r="CO296">
            <v>100</v>
          </cell>
          <cell r="CP296">
            <v>100</v>
          </cell>
          <cell r="CQ296">
            <v>250</v>
          </cell>
          <cell r="CR296">
            <v>71.8</v>
          </cell>
          <cell r="CS296">
            <v>68.7</v>
          </cell>
          <cell r="CT296">
            <v>50</v>
          </cell>
          <cell r="CU296">
            <v>34.300000000000004</v>
          </cell>
          <cell r="CV296">
            <v>65.600000000000009</v>
          </cell>
          <cell r="CW296">
            <v>40.6</v>
          </cell>
          <cell r="CX296">
            <v>84.3</v>
          </cell>
          <cell r="CY296">
            <v>9.3000000000000007</v>
          </cell>
          <cell r="CZ296">
            <v>46.800000000000004</v>
          </cell>
          <cell r="DA296">
            <v>12.5</v>
          </cell>
          <cell r="DB296">
            <v>90.600000000000009</v>
          </cell>
          <cell r="DC296">
            <v>21.8</v>
          </cell>
          <cell r="DD296">
            <v>56.2</v>
          </cell>
          <cell r="DE296">
            <v>3.1</v>
          </cell>
          <cell r="DF296">
            <v>75</v>
          </cell>
          <cell r="DG296">
            <v>81.2</v>
          </cell>
          <cell r="DH296">
            <v>43.7</v>
          </cell>
          <cell r="DI296">
            <v>15.6</v>
          </cell>
          <cell r="DJ296">
            <v>15.599998474121094</v>
          </cell>
          <cell r="DK296">
            <v>31.2</v>
          </cell>
          <cell r="DL296">
            <v>100</v>
          </cell>
          <cell r="DM296">
            <v>100</v>
          </cell>
          <cell r="DN296">
            <v>53.1</v>
          </cell>
          <cell r="DO296">
            <v>78.100000000000009</v>
          </cell>
          <cell r="DP296">
            <v>93.7</v>
          </cell>
          <cell r="DQ296">
            <v>96.8</v>
          </cell>
          <cell r="DR296">
            <v>62.5</v>
          </cell>
          <cell r="DS296">
            <v>87.5</v>
          </cell>
          <cell r="DT296">
            <v>18.7</v>
          </cell>
          <cell r="DU296">
            <v>59.3</v>
          </cell>
          <cell r="DV296">
            <v>37.5</v>
          </cell>
          <cell r="DW296">
            <v>6.2</v>
          </cell>
          <cell r="DX296">
            <v>6.1999969482421875</v>
          </cell>
          <cell r="DY296">
            <v>6.1999969482421875</v>
          </cell>
          <cell r="DZ296">
            <v>25</v>
          </cell>
          <cell r="EA296">
            <v>0</v>
          </cell>
          <cell r="EB296">
            <v>0</v>
          </cell>
          <cell r="EC296">
            <v>0</v>
          </cell>
          <cell r="ED296">
            <v>0</v>
          </cell>
          <cell r="EE296">
            <v>28.1</v>
          </cell>
          <cell r="EF296">
            <v>28.099990844726563</v>
          </cell>
          <cell r="EG296">
            <v>28.099990844726563</v>
          </cell>
          <cell r="EH296">
            <v>28.099990844726563</v>
          </cell>
          <cell r="EI296">
            <v>28.099990844726563</v>
          </cell>
          <cell r="EJ296">
            <v>28.099990844726563</v>
          </cell>
          <cell r="EL296">
            <v>250</v>
          </cell>
          <cell r="EM296">
            <v>9.3810824492299882E-2</v>
          </cell>
          <cell r="EN296">
            <v>8.152748613572626E-2</v>
          </cell>
          <cell r="EO296">
            <v>0.12461853538540507</v>
          </cell>
          <cell r="EP296">
            <v>0.12371556780661049</v>
          </cell>
          <cell r="EQ296">
            <v>3.4021240230760696E-2</v>
          </cell>
          <cell r="ER296">
            <v>9.9582420596283652E-2</v>
          </cell>
        </row>
        <row r="297">
          <cell r="AW297">
            <v>251</v>
          </cell>
          <cell r="AX297">
            <v>50</v>
          </cell>
          <cell r="AY297">
            <v>75</v>
          </cell>
          <cell r="AZ297">
            <v>25</v>
          </cell>
          <cell r="BA297">
            <v>0</v>
          </cell>
          <cell r="BB297">
            <v>100</v>
          </cell>
          <cell r="BC297">
            <v>100</v>
          </cell>
          <cell r="BD297">
            <v>100</v>
          </cell>
          <cell r="BE297">
            <v>100</v>
          </cell>
          <cell r="BF297">
            <v>0</v>
          </cell>
          <cell r="BG297">
            <v>0</v>
          </cell>
          <cell r="BH297">
            <v>50</v>
          </cell>
          <cell r="BI297">
            <v>50</v>
          </cell>
          <cell r="BJ297">
            <v>100</v>
          </cell>
          <cell r="BK297">
            <v>100</v>
          </cell>
          <cell r="BL297">
            <v>0</v>
          </cell>
          <cell r="BM297">
            <v>0</v>
          </cell>
          <cell r="BN297">
            <v>0</v>
          </cell>
          <cell r="BO297">
            <v>0</v>
          </cell>
          <cell r="BP297">
            <v>0</v>
          </cell>
          <cell r="BQ297">
            <v>0</v>
          </cell>
          <cell r="BR297">
            <v>0</v>
          </cell>
          <cell r="BS297">
            <v>0</v>
          </cell>
          <cell r="BT297">
            <v>57.099999999999994</v>
          </cell>
          <cell r="BU297">
            <v>28.499999999999996</v>
          </cell>
          <cell r="BV297">
            <v>71.399999999999991</v>
          </cell>
          <cell r="BW297">
            <v>100</v>
          </cell>
          <cell r="BX297">
            <v>0</v>
          </cell>
          <cell r="BY297">
            <v>14.2</v>
          </cell>
          <cell r="BZ297">
            <v>14.199996948242187</v>
          </cell>
          <cell r="CA297">
            <v>85.7</v>
          </cell>
          <cell r="CB297">
            <v>42.8</v>
          </cell>
          <cell r="CC297">
            <v>42.79998779296875</v>
          </cell>
          <cell r="CD297">
            <v>42.79998779296875</v>
          </cell>
          <cell r="CE297">
            <v>42.79998779296875</v>
          </cell>
          <cell r="CF297">
            <v>100</v>
          </cell>
          <cell r="CG297">
            <v>100</v>
          </cell>
          <cell r="CH297">
            <v>100</v>
          </cell>
          <cell r="CI297">
            <v>100</v>
          </cell>
          <cell r="CJ297">
            <v>100</v>
          </cell>
          <cell r="CK297">
            <v>100</v>
          </cell>
          <cell r="CL297">
            <v>100</v>
          </cell>
          <cell r="CM297">
            <v>100</v>
          </cell>
          <cell r="CN297">
            <v>100</v>
          </cell>
          <cell r="CO297">
            <v>100</v>
          </cell>
          <cell r="CP297">
            <v>100</v>
          </cell>
          <cell r="CQ297">
            <v>251</v>
          </cell>
          <cell r="CR297">
            <v>27.700000000000003</v>
          </cell>
          <cell r="CS297">
            <v>33.300000000000004</v>
          </cell>
          <cell r="CT297">
            <v>22.2</v>
          </cell>
          <cell r="CU297">
            <v>5.5</v>
          </cell>
          <cell r="CV297">
            <v>44.4</v>
          </cell>
          <cell r="CW297">
            <v>44.399993896484375</v>
          </cell>
          <cell r="CX297">
            <v>83.3</v>
          </cell>
          <cell r="CY297">
            <v>83.29998779296875</v>
          </cell>
          <cell r="CZ297">
            <v>50</v>
          </cell>
          <cell r="DA297">
            <v>50</v>
          </cell>
          <cell r="DB297">
            <v>72.2</v>
          </cell>
          <cell r="DC297">
            <v>72.199951171875</v>
          </cell>
          <cell r="DD297">
            <v>77.7</v>
          </cell>
          <cell r="DE297">
            <v>77.699951171875</v>
          </cell>
          <cell r="DF297">
            <v>16.600000000000001</v>
          </cell>
          <cell r="DG297">
            <v>16.599990844726562</v>
          </cell>
          <cell r="DH297">
            <v>16.599990844726562</v>
          </cell>
          <cell r="DI297">
            <v>16.599990844726562</v>
          </cell>
          <cell r="DJ297">
            <v>16.599990844726562</v>
          </cell>
          <cell r="DK297">
            <v>16.599990844726562</v>
          </cell>
          <cell r="DL297">
            <v>16.599990844726562</v>
          </cell>
          <cell r="DM297">
            <v>16.599990844726562</v>
          </cell>
          <cell r="DN297">
            <v>66.600000000000009</v>
          </cell>
          <cell r="DO297">
            <v>55.500000000000007</v>
          </cell>
          <cell r="DP297">
            <v>88.8</v>
          </cell>
          <cell r="DQ297">
            <v>100</v>
          </cell>
          <cell r="DR297">
            <v>11.1</v>
          </cell>
          <cell r="DS297">
            <v>38.800000000000004</v>
          </cell>
          <cell r="DT297">
            <v>38.79998779296875</v>
          </cell>
          <cell r="DU297">
            <v>94.399999999999991</v>
          </cell>
          <cell r="DV297">
            <v>61.1</v>
          </cell>
          <cell r="DW297">
            <v>61.0999755859375</v>
          </cell>
          <cell r="DX297">
            <v>61.0999755859375</v>
          </cell>
          <cell r="DY297">
            <v>61.0999755859375</v>
          </cell>
          <cell r="DZ297">
            <v>0</v>
          </cell>
          <cell r="EA297">
            <v>0</v>
          </cell>
          <cell r="EB297">
            <v>0</v>
          </cell>
          <cell r="EC297">
            <v>0</v>
          </cell>
          <cell r="ED297">
            <v>0</v>
          </cell>
          <cell r="EE297">
            <v>0</v>
          </cell>
          <cell r="EF297">
            <v>0</v>
          </cell>
          <cell r="EG297">
            <v>0</v>
          </cell>
          <cell r="EH297">
            <v>0</v>
          </cell>
          <cell r="EI297">
            <v>0</v>
          </cell>
          <cell r="EJ297">
            <v>0</v>
          </cell>
          <cell r="EL297">
            <v>251</v>
          </cell>
          <cell r="EM297">
            <v>0.12038824046108901</v>
          </cell>
          <cell r="EN297">
            <v>0.17081795274938069</v>
          </cell>
          <cell r="EO297">
            <v>0.14859915017207995</v>
          </cell>
          <cell r="EP297">
            <v>0.18336682109060054</v>
          </cell>
          <cell r="EQ297">
            <v>3.672783918050565E-2</v>
          </cell>
          <cell r="ER297">
            <v>0.15343451414752929</v>
          </cell>
        </row>
        <row r="298">
          <cell r="AW298">
            <v>252</v>
          </cell>
          <cell r="AX298">
            <v>0</v>
          </cell>
          <cell r="AY298">
            <v>50</v>
          </cell>
          <cell r="AZ298">
            <v>100</v>
          </cell>
          <cell r="BA298">
            <v>25</v>
          </cell>
          <cell r="BB298">
            <v>75</v>
          </cell>
          <cell r="BC298">
            <v>100</v>
          </cell>
          <cell r="BD298">
            <v>80</v>
          </cell>
          <cell r="BE298">
            <v>0</v>
          </cell>
          <cell r="BF298">
            <v>60</v>
          </cell>
          <cell r="BG298">
            <v>20</v>
          </cell>
          <cell r="BH298">
            <v>20</v>
          </cell>
          <cell r="BI298">
            <v>40</v>
          </cell>
          <cell r="BJ298">
            <v>75</v>
          </cell>
          <cell r="BK298">
            <v>75</v>
          </cell>
          <cell r="BL298">
            <v>0</v>
          </cell>
          <cell r="BM298">
            <v>100</v>
          </cell>
          <cell r="BN298">
            <v>50</v>
          </cell>
          <cell r="BO298">
            <v>25</v>
          </cell>
          <cell r="BP298">
            <v>25</v>
          </cell>
          <cell r="BQ298">
            <v>25</v>
          </cell>
          <cell r="BR298">
            <v>25</v>
          </cell>
          <cell r="BS298">
            <v>25</v>
          </cell>
          <cell r="BT298">
            <v>83.3</v>
          </cell>
          <cell r="BU298">
            <v>50</v>
          </cell>
          <cell r="BV298">
            <v>100</v>
          </cell>
          <cell r="BW298">
            <v>66.600000000000009</v>
          </cell>
          <cell r="BX298">
            <v>0</v>
          </cell>
          <cell r="BY298">
            <v>0</v>
          </cell>
          <cell r="BZ298">
            <v>0</v>
          </cell>
          <cell r="CA298">
            <v>33.300000000000004</v>
          </cell>
          <cell r="CB298">
            <v>16.600000000000001</v>
          </cell>
          <cell r="CC298">
            <v>50</v>
          </cell>
          <cell r="CD298">
            <v>50</v>
          </cell>
          <cell r="CE298">
            <v>50</v>
          </cell>
          <cell r="CF298">
            <v>50</v>
          </cell>
          <cell r="CG298">
            <v>0</v>
          </cell>
          <cell r="CH298">
            <v>0</v>
          </cell>
          <cell r="CI298">
            <v>0</v>
          </cell>
          <cell r="CJ298">
            <v>0</v>
          </cell>
          <cell r="CK298">
            <v>100</v>
          </cell>
          <cell r="CL298">
            <v>100</v>
          </cell>
          <cell r="CM298">
            <v>100</v>
          </cell>
          <cell r="CN298">
            <v>100</v>
          </cell>
          <cell r="CO298">
            <v>100</v>
          </cell>
          <cell r="CP298">
            <v>100</v>
          </cell>
          <cell r="CQ298">
            <v>252</v>
          </cell>
          <cell r="CR298">
            <v>40</v>
          </cell>
          <cell r="CS298">
            <v>64</v>
          </cell>
          <cell r="CT298">
            <v>76</v>
          </cell>
          <cell r="CU298">
            <v>44</v>
          </cell>
          <cell r="CV298">
            <v>68</v>
          </cell>
          <cell r="CW298">
            <v>96</v>
          </cell>
          <cell r="CX298">
            <v>84</v>
          </cell>
          <cell r="CY298">
            <v>12</v>
          </cell>
          <cell r="CZ298">
            <v>60</v>
          </cell>
          <cell r="DA298">
            <v>28.000000000000004</v>
          </cell>
          <cell r="DB298">
            <v>28</v>
          </cell>
          <cell r="DC298">
            <v>52</v>
          </cell>
          <cell r="DD298">
            <v>48</v>
          </cell>
          <cell r="DE298">
            <v>48</v>
          </cell>
          <cell r="DF298">
            <v>8</v>
          </cell>
          <cell r="DG298">
            <v>100</v>
          </cell>
          <cell r="DH298">
            <v>36</v>
          </cell>
          <cell r="DI298">
            <v>24</v>
          </cell>
          <cell r="DJ298">
            <v>24</v>
          </cell>
          <cell r="DK298">
            <v>24</v>
          </cell>
          <cell r="DL298">
            <v>24</v>
          </cell>
          <cell r="DM298">
            <v>24</v>
          </cell>
          <cell r="DN298">
            <v>88</v>
          </cell>
          <cell r="DO298">
            <v>72</v>
          </cell>
          <cell r="DP298">
            <v>92</v>
          </cell>
          <cell r="DQ298">
            <v>80</v>
          </cell>
          <cell r="DR298">
            <v>20</v>
          </cell>
          <cell r="DS298">
            <v>20</v>
          </cell>
          <cell r="DT298">
            <v>20</v>
          </cell>
          <cell r="DU298">
            <v>56.000000000000007</v>
          </cell>
          <cell r="DV298">
            <v>32</v>
          </cell>
          <cell r="DW298">
            <v>4</v>
          </cell>
          <cell r="DX298">
            <v>4</v>
          </cell>
          <cell r="DY298">
            <v>4</v>
          </cell>
          <cell r="DZ298">
            <v>4</v>
          </cell>
          <cell r="EA298">
            <v>0</v>
          </cell>
          <cell r="EB298">
            <v>0</v>
          </cell>
          <cell r="EC298">
            <v>0</v>
          </cell>
          <cell r="ED298">
            <v>0</v>
          </cell>
          <cell r="EE298">
            <v>16</v>
          </cell>
          <cell r="EF298">
            <v>16</v>
          </cell>
          <cell r="EG298">
            <v>16</v>
          </cell>
          <cell r="EH298">
            <v>16</v>
          </cell>
          <cell r="EI298">
            <v>16</v>
          </cell>
          <cell r="EJ298">
            <v>16</v>
          </cell>
          <cell r="EL298">
            <v>252</v>
          </cell>
          <cell r="EM298">
            <v>0.10303878841774036</v>
          </cell>
          <cell r="EN298">
            <v>0.11464541700841933</v>
          </cell>
          <cell r="EO298">
            <v>0.12419823909260234</v>
          </cell>
          <cell r="EP298">
            <v>0.12968856702855452</v>
          </cell>
          <cell r="EQ298">
            <v>1.6188530483223679E-2</v>
          </cell>
          <cell r="ER298">
            <v>0.10694012308660701</v>
          </cell>
        </row>
        <row r="299">
          <cell r="AW299">
            <v>253</v>
          </cell>
          <cell r="AX299">
            <v>100</v>
          </cell>
          <cell r="AY299">
            <v>0</v>
          </cell>
          <cell r="AZ299">
            <v>75</v>
          </cell>
          <cell r="BA299">
            <v>25</v>
          </cell>
          <cell r="BB299">
            <v>50</v>
          </cell>
          <cell r="BC299">
            <v>66.600000000000009</v>
          </cell>
          <cell r="BD299">
            <v>33.300000000000004</v>
          </cell>
          <cell r="BE299">
            <v>33.29998779296875</v>
          </cell>
          <cell r="BF299">
            <v>0</v>
          </cell>
          <cell r="BG299">
            <v>100</v>
          </cell>
          <cell r="BH299">
            <v>100</v>
          </cell>
          <cell r="BI299">
            <v>100</v>
          </cell>
          <cell r="BJ299">
            <v>100</v>
          </cell>
          <cell r="BK299">
            <v>100</v>
          </cell>
          <cell r="BL299">
            <v>100</v>
          </cell>
          <cell r="BM299">
            <v>100</v>
          </cell>
          <cell r="BN299">
            <v>100</v>
          </cell>
          <cell r="BO299">
            <v>100</v>
          </cell>
          <cell r="BP299">
            <v>100</v>
          </cell>
          <cell r="BQ299">
            <v>100</v>
          </cell>
          <cell r="BR299">
            <v>100</v>
          </cell>
          <cell r="BS299">
            <v>100</v>
          </cell>
          <cell r="BT299">
            <v>0</v>
          </cell>
          <cell r="BU299">
            <v>0</v>
          </cell>
          <cell r="BV299">
            <v>100</v>
          </cell>
          <cell r="BW299">
            <v>100</v>
          </cell>
          <cell r="BX299">
            <v>100</v>
          </cell>
          <cell r="BY299">
            <v>100</v>
          </cell>
          <cell r="BZ299">
            <v>100</v>
          </cell>
          <cell r="CA299">
            <v>100</v>
          </cell>
          <cell r="CB299">
            <v>100</v>
          </cell>
          <cell r="CC299">
            <v>100</v>
          </cell>
          <cell r="CD299">
            <v>100</v>
          </cell>
          <cell r="CE299">
            <v>100</v>
          </cell>
          <cell r="CF299">
            <v>100</v>
          </cell>
          <cell r="CG299">
            <v>100</v>
          </cell>
          <cell r="CH299">
            <v>100</v>
          </cell>
          <cell r="CI299">
            <v>100</v>
          </cell>
          <cell r="CJ299">
            <v>100</v>
          </cell>
          <cell r="CK299">
            <v>0</v>
          </cell>
          <cell r="CL299">
            <v>0</v>
          </cell>
          <cell r="CM299">
            <v>0</v>
          </cell>
          <cell r="CN299">
            <v>0</v>
          </cell>
          <cell r="CO299">
            <v>0</v>
          </cell>
          <cell r="CP299">
            <v>0</v>
          </cell>
          <cell r="CQ299">
            <v>253</v>
          </cell>
          <cell r="CR299">
            <v>84.6</v>
          </cell>
          <cell r="CS299">
            <v>15.299999999999999</v>
          </cell>
          <cell r="CT299">
            <v>53.800000000000004</v>
          </cell>
          <cell r="CU299">
            <v>30.7</v>
          </cell>
          <cell r="CV299">
            <v>46.1</v>
          </cell>
          <cell r="CW299">
            <v>92.300000000000011</v>
          </cell>
          <cell r="CX299">
            <v>76.900000000000006</v>
          </cell>
          <cell r="CY299">
            <v>76.89996337890625</v>
          </cell>
          <cell r="CZ299">
            <v>38.4</v>
          </cell>
          <cell r="DA299">
            <v>100</v>
          </cell>
          <cell r="DB299">
            <v>100</v>
          </cell>
          <cell r="DC299">
            <v>100</v>
          </cell>
          <cell r="DD299">
            <v>69.199999999999989</v>
          </cell>
          <cell r="DE299">
            <v>69.199951171875</v>
          </cell>
          <cell r="DF299">
            <v>69.199951171875</v>
          </cell>
          <cell r="DG299">
            <v>69.199951171875</v>
          </cell>
          <cell r="DH299">
            <v>69.199951171875</v>
          </cell>
          <cell r="DI299">
            <v>69.199951171875</v>
          </cell>
          <cell r="DJ299">
            <v>69.199951171875</v>
          </cell>
          <cell r="DK299">
            <v>69.199951171875</v>
          </cell>
          <cell r="DL299">
            <v>69.199951171875</v>
          </cell>
          <cell r="DM299">
            <v>69.199951171875</v>
          </cell>
          <cell r="DN299">
            <v>23</v>
          </cell>
          <cell r="DO299">
            <v>23</v>
          </cell>
          <cell r="DP299">
            <v>61.5</v>
          </cell>
          <cell r="DQ299">
            <v>61.5</v>
          </cell>
          <cell r="DR299">
            <v>61.5</v>
          </cell>
          <cell r="DS299">
            <v>61.5</v>
          </cell>
          <cell r="DT299">
            <v>61.5</v>
          </cell>
          <cell r="DU299">
            <v>61.5</v>
          </cell>
          <cell r="DV299">
            <v>61.5</v>
          </cell>
          <cell r="DW299">
            <v>61.5</v>
          </cell>
          <cell r="DX299">
            <v>61.5</v>
          </cell>
          <cell r="DY299">
            <v>61.5</v>
          </cell>
          <cell r="DZ299">
            <v>7.6</v>
          </cell>
          <cell r="EA299">
            <v>7.5999984741210938</v>
          </cell>
          <cell r="EB299">
            <v>7.5999984741210938</v>
          </cell>
          <cell r="EC299">
            <v>7.5999984741210938</v>
          </cell>
          <cell r="ED299">
            <v>7.5999984741210938</v>
          </cell>
          <cell r="EE299">
            <v>0</v>
          </cell>
          <cell r="EF299">
            <v>0</v>
          </cell>
          <cell r="EG299">
            <v>0</v>
          </cell>
          <cell r="EH299">
            <v>0</v>
          </cell>
          <cell r="EI299">
            <v>0</v>
          </cell>
          <cell r="EJ299">
            <v>0</v>
          </cell>
          <cell r="EL299">
            <v>253</v>
          </cell>
          <cell r="EM299">
            <v>6.407141789189047E-2</v>
          </cell>
          <cell r="EN299">
            <v>9.9470888368466237E-2</v>
          </cell>
          <cell r="EO299">
            <v>7.2758627293208616E-2</v>
          </cell>
          <cell r="EP299">
            <v>6.1615673488656042E-2</v>
          </cell>
          <cell r="EQ299">
            <v>2.7802178419049056E-2</v>
          </cell>
          <cell r="ER299">
            <v>6.9273926717281151E-2</v>
          </cell>
        </row>
        <row r="300">
          <cell r="AW300">
            <v>254</v>
          </cell>
          <cell r="AX300">
            <v>100</v>
          </cell>
          <cell r="AY300">
            <v>25</v>
          </cell>
          <cell r="AZ300">
            <v>75</v>
          </cell>
          <cell r="BA300">
            <v>50</v>
          </cell>
          <cell r="BB300">
            <v>0</v>
          </cell>
          <cell r="BC300">
            <v>75</v>
          </cell>
          <cell r="BD300">
            <v>100</v>
          </cell>
          <cell r="BE300">
            <v>50</v>
          </cell>
          <cell r="BF300">
            <v>0</v>
          </cell>
          <cell r="BG300">
            <v>25</v>
          </cell>
          <cell r="BH300">
            <v>25</v>
          </cell>
          <cell r="BI300">
            <v>25</v>
          </cell>
          <cell r="BJ300">
            <v>0</v>
          </cell>
          <cell r="BK300">
            <v>0</v>
          </cell>
          <cell r="BL300">
            <v>0</v>
          </cell>
          <cell r="BM300">
            <v>0</v>
          </cell>
          <cell r="BN300">
            <v>0</v>
          </cell>
          <cell r="BO300">
            <v>100</v>
          </cell>
          <cell r="BP300">
            <v>100</v>
          </cell>
          <cell r="BQ300">
            <v>100</v>
          </cell>
          <cell r="BR300">
            <v>100</v>
          </cell>
          <cell r="BS300">
            <v>100</v>
          </cell>
          <cell r="BT300">
            <v>0</v>
          </cell>
          <cell r="BU300">
            <v>66.600000000000009</v>
          </cell>
          <cell r="BV300">
            <v>100</v>
          </cell>
          <cell r="BW300">
            <v>100</v>
          </cell>
          <cell r="BX300">
            <v>100</v>
          </cell>
          <cell r="BY300">
            <v>100</v>
          </cell>
          <cell r="BZ300">
            <v>33.300000000000004</v>
          </cell>
          <cell r="CA300">
            <v>33.29998779296875</v>
          </cell>
          <cell r="CB300">
            <v>33.29998779296875</v>
          </cell>
          <cell r="CC300">
            <v>33.29998779296875</v>
          </cell>
          <cell r="CD300">
            <v>33.29998779296875</v>
          </cell>
          <cell r="CE300">
            <v>33.29998779296875</v>
          </cell>
          <cell r="CF300">
            <v>100</v>
          </cell>
          <cell r="CG300">
            <v>100</v>
          </cell>
          <cell r="CH300">
            <v>100</v>
          </cell>
          <cell r="CI300">
            <v>100</v>
          </cell>
          <cell r="CJ300">
            <v>100</v>
          </cell>
          <cell r="CK300">
            <v>0</v>
          </cell>
          <cell r="CL300">
            <v>0</v>
          </cell>
          <cell r="CM300">
            <v>0</v>
          </cell>
          <cell r="CN300">
            <v>0</v>
          </cell>
          <cell r="CO300">
            <v>0</v>
          </cell>
          <cell r="CP300">
            <v>0</v>
          </cell>
          <cell r="CQ300">
            <v>254</v>
          </cell>
          <cell r="CR300">
            <v>94.1</v>
          </cell>
          <cell r="CS300">
            <v>23.5</v>
          </cell>
          <cell r="CT300">
            <v>70.5</v>
          </cell>
          <cell r="CU300">
            <v>41.099999999999994</v>
          </cell>
          <cell r="CV300">
            <v>17.599999999999998</v>
          </cell>
          <cell r="CW300">
            <v>47</v>
          </cell>
          <cell r="CX300">
            <v>58.8</v>
          </cell>
          <cell r="CY300">
            <v>11.700000000000001</v>
          </cell>
          <cell r="CZ300">
            <v>0</v>
          </cell>
          <cell r="DA300">
            <v>5.8000000000000007</v>
          </cell>
          <cell r="DB300">
            <v>5.7999992370605469</v>
          </cell>
          <cell r="DC300">
            <v>5.7999992370605469</v>
          </cell>
          <cell r="DD300">
            <v>29.4</v>
          </cell>
          <cell r="DE300">
            <v>29.399993896484375</v>
          </cell>
          <cell r="DF300">
            <v>29.399993896484375</v>
          </cell>
          <cell r="DG300">
            <v>29.399993896484375</v>
          </cell>
          <cell r="DH300">
            <v>29.399993896484375</v>
          </cell>
          <cell r="DI300">
            <v>52.900000000000006</v>
          </cell>
          <cell r="DJ300">
            <v>52.899993896484375</v>
          </cell>
          <cell r="DK300">
            <v>52.899993896484375</v>
          </cell>
          <cell r="DL300">
            <v>52.899993896484375</v>
          </cell>
          <cell r="DM300">
            <v>52.899993896484375</v>
          </cell>
          <cell r="DN300">
            <v>35.199999999999996</v>
          </cell>
          <cell r="DO300">
            <v>76.400000000000006</v>
          </cell>
          <cell r="DP300">
            <v>100</v>
          </cell>
          <cell r="DQ300">
            <v>100</v>
          </cell>
          <cell r="DR300">
            <v>100</v>
          </cell>
          <cell r="DS300">
            <v>100</v>
          </cell>
          <cell r="DT300">
            <v>64.7</v>
          </cell>
          <cell r="DU300">
            <v>64.699951171875</v>
          </cell>
          <cell r="DV300">
            <v>64.699951171875</v>
          </cell>
          <cell r="DW300">
            <v>64.699951171875</v>
          </cell>
          <cell r="DX300">
            <v>64.699951171875</v>
          </cell>
          <cell r="DY300">
            <v>64.699951171875</v>
          </cell>
          <cell r="DZ300">
            <v>88.2</v>
          </cell>
          <cell r="EA300">
            <v>88.199951171875</v>
          </cell>
          <cell r="EB300">
            <v>88.199951171875</v>
          </cell>
          <cell r="EC300">
            <v>88.199951171875</v>
          </cell>
          <cell r="ED300">
            <v>88.199951171875</v>
          </cell>
          <cell r="EE300">
            <v>82.3</v>
          </cell>
          <cell r="EF300">
            <v>82.29998779296875</v>
          </cell>
          <cell r="EG300">
            <v>82.29998779296875</v>
          </cell>
          <cell r="EH300">
            <v>82.29998779296875</v>
          </cell>
          <cell r="EI300">
            <v>82.29998779296875</v>
          </cell>
          <cell r="EJ300">
            <v>82.29998779296875</v>
          </cell>
          <cell r="EL300">
            <v>254</v>
          </cell>
          <cell r="EM300">
            <v>6.2339978842867939E-2</v>
          </cell>
          <cell r="EN300">
            <v>2.9548795348094365E-2</v>
          </cell>
          <cell r="EO300">
            <v>3.6646207225408498E-2</v>
          </cell>
          <cell r="EP300">
            <v>8.6981408551745548E-2</v>
          </cell>
          <cell r="EQ300">
            <v>0.1021921066290406</v>
          </cell>
          <cell r="ER300">
            <v>6.0280340715038433E-2</v>
          </cell>
        </row>
        <row r="301">
          <cell r="AW301">
            <v>255</v>
          </cell>
          <cell r="AX301">
            <v>100</v>
          </cell>
          <cell r="AY301">
            <v>0</v>
          </cell>
          <cell r="AZ301">
            <v>50</v>
          </cell>
          <cell r="BA301">
            <v>0</v>
          </cell>
          <cell r="BB301">
            <v>75</v>
          </cell>
          <cell r="BC301">
            <v>100</v>
          </cell>
          <cell r="BD301">
            <v>100</v>
          </cell>
          <cell r="BE301">
            <v>100</v>
          </cell>
          <cell r="BF301">
            <v>66.600000000000009</v>
          </cell>
          <cell r="BG301">
            <v>33.300000000000004</v>
          </cell>
          <cell r="BH301">
            <v>33.29998779296875</v>
          </cell>
          <cell r="BI301">
            <v>0</v>
          </cell>
          <cell r="BJ301">
            <v>80</v>
          </cell>
          <cell r="BK301">
            <v>0</v>
          </cell>
          <cell r="BL301">
            <v>0</v>
          </cell>
          <cell r="BM301">
            <v>60</v>
          </cell>
          <cell r="BN301">
            <v>60</v>
          </cell>
          <cell r="BO301">
            <v>40</v>
          </cell>
          <cell r="BP301">
            <v>40</v>
          </cell>
          <cell r="BQ301">
            <v>20</v>
          </cell>
          <cell r="BR301">
            <v>100</v>
          </cell>
          <cell r="BS301">
            <v>100</v>
          </cell>
          <cell r="BT301">
            <v>100</v>
          </cell>
          <cell r="BU301">
            <v>75</v>
          </cell>
          <cell r="BV301">
            <v>0</v>
          </cell>
          <cell r="BW301">
            <v>25</v>
          </cell>
          <cell r="BX301">
            <v>25</v>
          </cell>
          <cell r="BY301">
            <v>100</v>
          </cell>
          <cell r="BZ301">
            <v>100</v>
          </cell>
          <cell r="CA301">
            <v>25</v>
          </cell>
          <cell r="CB301">
            <v>25</v>
          </cell>
          <cell r="CC301">
            <v>0</v>
          </cell>
          <cell r="CD301">
            <v>0</v>
          </cell>
          <cell r="CE301">
            <v>0</v>
          </cell>
          <cell r="CF301">
            <v>0</v>
          </cell>
          <cell r="CG301">
            <v>0</v>
          </cell>
          <cell r="CH301">
            <v>0</v>
          </cell>
          <cell r="CI301">
            <v>0</v>
          </cell>
          <cell r="CJ301">
            <v>0</v>
          </cell>
          <cell r="CK301">
            <v>100</v>
          </cell>
          <cell r="CL301">
            <v>100</v>
          </cell>
          <cell r="CM301">
            <v>100</v>
          </cell>
          <cell r="CN301">
            <v>100</v>
          </cell>
          <cell r="CO301">
            <v>100</v>
          </cell>
          <cell r="CP301">
            <v>100</v>
          </cell>
          <cell r="CQ301">
            <v>255</v>
          </cell>
          <cell r="CR301">
            <v>86.3</v>
          </cell>
          <cell r="CS301">
            <v>4.5</v>
          </cell>
          <cell r="CT301">
            <v>50</v>
          </cell>
          <cell r="CU301">
            <v>4.5</v>
          </cell>
          <cell r="CV301">
            <v>72.7</v>
          </cell>
          <cell r="CW301">
            <v>100</v>
          </cell>
          <cell r="CX301">
            <v>100</v>
          </cell>
          <cell r="CY301">
            <v>100</v>
          </cell>
          <cell r="CZ301">
            <v>95.399999999999991</v>
          </cell>
          <cell r="DA301">
            <v>40.9</v>
          </cell>
          <cell r="DB301">
            <v>40.899993896484375</v>
          </cell>
          <cell r="DC301">
            <v>36.299999999999997</v>
          </cell>
          <cell r="DD301">
            <v>77.2</v>
          </cell>
          <cell r="DE301">
            <v>31.8</v>
          </cell>
          <cell r="DF301">
            <v>31.79998779296875</v>
          </cell>
          <cell r="DG301">
            <v>63.6</v>
          </cell>
          <cell r="DH301">
            <v>63.5999755859375</v>
          </cell>
          <cell r="DI301">
            <v>59</v>
          </cell>
          <cell r="DJ301">
            <v>59</v>
          </cell>
          <cell r="DK301">
            <v>45.4</v>
          </cell>
          <cell r="DL301">
            <v>90.9</v>
          </cell>
          <cell r="DM301">
            <v>90.89996337890625</v>
          </cell>
          <cell r="DN301">
            <v>90.89996337890625</v>
          </cell>
          <cell r="DO301">
            <v>54.500000000000007</v>
          </cell>
          <cell r="DP301">
            <v>0</v>
          </cell>
          <cell r="DQ301">
            <v>4.5</v>
          </cell>
          <cell r="DR301">
            <v>4.5</v>
          </cell>
          <cell r="DS301">
            <v>81.8</v>
          </cell>
          <cell r="DT301">
            <v>81.79998779296875</v>
          </cell>
          <cell r="DU301">
            <v>4.5</v>
          </cell>
          <cell r="DV301">
            <v>4.5</v>
          </cell>
          <cell r="DW301">
            <v>4.5</v>
          </cell>
          <cell r="DX301">
            <v>4.5</v>
          </cell>
          <cell r="DY301">
            <v>4.5</v>
          </cell>
          <cell r="DZ301">
            <v>4.5</v>
          </cell>
          <cell r="EA301">
            <v>4.5</v>
          </cell>
          <cell r="EB301">
            <v>4.5</v>
          </cell>
          <cell r="EC301">
            <v>4.5</v>
          </cell>
          <cell r="ED301">
            <v>4.5</v>
          </cell>
          <cell r="EE301">
            <v>68.100000000000009</v>
          </cell>
          <cell r="EF301">
            <v>68.0999755859375</v>
          </cell>
          <cell r="EG301">
            <v>68.0999755859375</v>
          </cell>
          <cell r="EH301">
            <v>68.0999755859375</v>
          </cell>
          <cell r="EI301">
            <v>68.0999755859375</v>
          </cell>
          <cell r="EJ301">
            <v>68.0999755859375</v>
          </cell>
          <cell r="EL301">
            <v>255</v>
          </cell>
          <cell r="EM301">
            <v>0.14612570604506908</v>
          </cell>
          <cell r="EN301">
            <v>0.51996572131014374</v>
          </cell>
          <cell r="EO301">
            <v>0.1737315807938612</v>
          </cell>
          <cell r="EP301">
            <v>-0.11685837276496916</v>
          </cell>
          <cell r="EQ301">
            <v>7.3169216252438746E-2</v>
          </cell>
          <cell r="ER301">
            <v>0.15165637761571993</v>
          </cell>
        </row>
        <row r="302">
          <cell r="AW302">
            <v>256</v>
          </cell>
          <cell r="AX302">
            <v>75</v>
          </cell>
          <cell r="AY302">
            <v>50</v>
          </cell>
          <cell r="AZ302">
            <v>0</v>
          </cell>
          <cell r="BA302">
            <v>100</v>
          </cell>
          <cell r="BB302">
            <v>25</v>
          </cell>
          <cell r="BC302">
            <v>80</v>
          </cell>
          <cell r="BD302">
            <v>60</v>
          </cell>
          <cell r="BE302">
            <v>40</v>
          </cell>
          <cell r="BF302">
            <v>20</v>
          </cell>
          <cell r="BG302">
            <v>100</v>
          </cell>
          <cell r="BH302">
            <v>0</v>
          </cell>
          <cell r="BI302">
            <v>0</v>
          </cell>
          <cell r="BJ302">
            <v>85.7</v>
          </cell>
          <cell r="BK302">
            <v>14.2</v>
          </cell>
          <cell r="BL302">
            <v>28.499999999999996</v>
          </cell>
          <cell r="BM302">
            <v>71.399999999999991</v>
          </cell>
          <cell r="BN302">
            <v>42.8</v>
          </cell>
          <cell r="BO302">
            <v>57.099999999999994</v>
          </cell>
          <cell r="BP302">
            <v>57.0999755859375</v>
          </cell>
          <cell r="BQ302">
            <v>57.0999755859375</v>
          </cell>
          <cell r="BR302">
            <v>100</v>
          </cell>
          <cell r="BS302">
            <v>0</v>
          </cell>
          <cell r="BT302">
            <v>50</v>
          </cell>
          <cell r="BU302">
            <v>100</v>
          </cell>
          <cell r="BV302">
            <v>0</v>
          </cell>
          <cell r="BW302">
            <v>0</v>
          </cell>
          <cell r="BX302">
            <v>0</v>
          </cell>
          <cell r="BY302">
            <v>0</v>
          </cell>
          <cell r="BZ302">
            <v>0</v>
          </cell>
          <cell r="CA302">
            <v>0</v>
          </cell>
          <cell r="CB302">
            <v>0</v>
          </cell>
          <cell r="CC302">
            <v>0</v>
          </cell>
          <cell r="CD302">
            <v>0</v>
          </cell>
          <cell r="CE302">
            <v>100</v>
          </cell>
          <cell r="CF302">
            <v>100</v>
          </cell>
          <cell r="CG302">
            <v>100</v>
          </cell>
          <cell r="CH302">
            <v>100</v>
          </cell>
          <cell r="CI302">
            <v>100</v>
          </cell>
          <cell r="CJ302">
            <v>50</v>
          </cell>
          <cell r="CK302">
            <v>0</v>
          </cell>
          <cell r="CL302">
            <v>0</v>
          </cell>
          <cell r="CM302">
            <v>0</v>
          </cell>
          <cell r="CN302">
            <v>0</v>
          </cell>
          <cell r="CO302">
            <v>0</v>
          </cell>
          <cell r="CP302">
            <v>0</v>
          </cell>
          <cell r="CQ302">
            <v>256</v>
          </cell>
          <cell r="CR302">
            <v>58.3</v>
          </cell>
          <cell r="CS302">
            <v>54.1</v>
          </cell>
          <cell r="CT302">
            <v>20.8</v>
          </cell>
          <cell r="CU302">
            <v>66.600000000000009</v>
          </cell>
          <cell r="CV302">
            <v>50</v>
          </cell>
          <cell r="CW302">
            <v>87.5</v>
          </cell>
          <cell r="CX302">
            <v>83.3</v>
          </cell>
          <cell r="CY302">
            <v>62.5</v>
          </cell>
          <cell r="CZ302">
            <v>41.6</v>
          </cell>
          <cell r="DA302">
            <v>95.8</v>
          </cell>
          <cell r="DB302">
            <v>25</v>
          </cell>
          <cell r="DC302">
            <v>25</v>
          </cell>
          <cell r="DD302">
            <v>75</v>
          </cell>
          <cell r="DE302">
            <v>12.5</v>
          </cell>
          <cell r="DF302">
            <v>16.600000000000001</v>
          </cell>
          <cell r="DG302">
            <v>70.8</v>
          </cell>
          <cell r="DH302">
            <v>37.5</v>
          </cell>
          <cell r="DI302">
            <v>45.800000000000004</v>
          </cell>
          <cell r="DJ302">
            <v>45.79998779296875</v>
          </cell>
          <cell r="DK302">
            <v>45.79998779296875</v>
          </cell>
          <cell r="DL302">
            <v>91.600000000000009</v>
          </cell>
          <cell r="DM302">
            <v>0</v>
          </cell>
          <cell r="DN302">
            <v>29.099999999999998</v>
          </cell>
          <cell r="DO302">
            <v>33.300000000000004</v>
          </cell>
          <cell r="DP302">
            <v>8.3000000000000007</v>
          </cell>
          <cell r="DQ302">
            <v>8.2999954223632812</v>
          </cell>
          <cell r="DR302">
            <v>8.2999954223632812</v>
          </cell>
          <cell r="DS302">
            <v>8.2999954223632812</v>
          </cell>
          <cell r="DT302">
            <v>8.2999954223632812</v>
          </cell>
          <cell r="DU302">
            <v>8.2999954223632812</v>
          </cell>
          <cell r="DV302">
            <v>8.2999954223632812</v>
          </cell>
          <cell r="DW302">
            <v>8.2999954223632812</v>
          </cell>
          <cell r="DX302">
            <v>8.2999954223632812</v>
          </cell>
          <cell r="DY302">
            <v>100</v>
          </cell>
          <cell r="DZ302">
            <v>100</v>
          </cell>
          <cell r="EA302">
            <v>100</v>
          </cell>
          <cell r="EB302">
            <v>100</v>
          </cell>
          <cell r="EC302">
            <v>100</v>
          </cell>
          <cell r="ED302">
            <v>79.100000000000009</v>
          </cell>
          <cell r="EE302">
            <v>4.1000000000000005</v>
          </cell>
          <cell r="EF302">
            <v>4.0999984741210938</v>
          </cell>
          <cell r="EG302">
            <v>4.0999984741210938</v>
          </cell>
          <cell r="EH302">
            <v>4.0999984741210938</v>
          </cell>
          <cell r="EI302">
            <v>4.0999984741210938</v>
          </cell>
          <cell r="EJ302">
            <v>4.0999984741210938</v>
          </cell>
          <cell r="EL302">
            <v>256</v>
          </cell>
          <cell r="EM302">
            <v>1.6230985438650886E-2</v>
          </cell>
          <cell r="EN302">
            <v>3.2474603362112872E-2</v>
          </cell>
          <cell r="EO302">
            <v>1.896804121878666E-2</v>
          </cell>
          <cell r="EP302">
            <v>8.1842790319875142E-3</v>
          </cell>
          <cell r="EQ302">
            <v>3.936598149244231E-2</v>
          </cell>
          <cell r="ER302">
            <v>2.2815906347580586E-2</v>
          </cell>
        </row>
        <row r="303">
          <cell r="AW303">
            <v>257</v>
          </cell>
          <cell r="AX303">
            <v>0</v>
          </cell>
          <cell r="AY303">
            <v>75</v>
          </cell>
          <cell r="AZ303">
            <v>25</v>
          </cell>
          <cell r="BA303">
            <v>100</v>
          </cell>
          <cell r="BB303">
            <v>50</v>
          </cell>
          <cell r="BC303">
            <v>100</v>
          </cell>
          <cell r="BD303">
            <v>80</v>
          </cell>
          <cell r="BE303">
            <v>40</v>
          </cell>
          <cell r="BF303">
            <v>60</v>
          </cell>
          <cell r="BG303">
            <v>0</v>
          </cell>
          <cell r="BH303">
            <v>20</v>
          </cell>
          <cell r="BI303">
            <v>20</v>
          </cell>
          <cell r="BJ303">
            <v>100</v>
          </cell>
          <cell r="BK303">
            <v>20</v>
          </cell>
          <cell r="BL303">
            <v>40</v>
          </cell>
          <cell r="BM303">
            <v>80</v>
          </cell>
          <cell r="BN303">
            <v>0</v>
          </cell>
          <cell r="BO303">
            <v>60</v>
          </cell>
          <cell r="BP303">
            <v>60</v>
          </cell>
          <cell r="BQ303">
            <v>60</v>
          </cell>
          <cell r="BR303">
            <v>60</v>
          </cell>
          <cell r="BS303">
            <v>60</v>
          </cell>
          <cell r="BT303">
            <v>50</v>
          </cell>
          <cell r="BU303">
            <v>100</v>
          </cell>
          <cell r="BV303">
            <v>0</v>
          </cell>
          <cell r="BW303">
            <v>0</v>
          </cell>
          <cell r="BX303">
            <v>0</v>
          </cell>
          <cell r="BY303">
            <v>0</v>
          </cell>
          <cell r="BZ303">
            <v>0</v>
          </cell>
          <cell r="CA303">
            <v>0</v>
          </cell>
          <cell r="CB303">
            <v>0</v>
          </cell>
          <cell r="CC303">
            <v>0</v>
          </cell>
          <cell r="CD303">
            <v>0</v>
          </cell>
          <cell r="CE303">
            <v>100</v>
          </cell>
          <cell r="CF303">
            <v>100</v>
          </cell>
          <cell r="CG303">
            <v>100</v>
          </cell>
          <cell r="CH303">
            <v>100</v>
          </cell>
          <cell r="CI303">
            <v>100</v>
          </cell>
          <cell r="CJ303">
            <v>100</v>
          </cell>
          <cell r="CK303">
            <v>0</v>
          </cell>
          <cell r="CL303">
            <v>0</v>
          </cell>
          <cell r="CM303">
            <v>0</v>
          </cell>
          <cell r="CN303">
            <v>0</v>
          </cell>
          <cell r="CO303">
            <v>0</v>
          </cell>
          <cell r="CP303">
            <v>0</v>
          </cell>
          <cell r="CQ303">
            <v>257</v>
          </cell>
          <cell r="CR303">
            <v>19</v>
          </cell>
          <cell r="CS303">
            <v>71.399999999999991</v>
          </cell>
          <cell r="CT303">
            <v>33.300000000000004</v>
          </cell>
          <cell r="CU303">
            <v>76.099999999999994</v>
          </cell>
          <cell r="CV303">
            <v>66.600000000000009</v>
          </cell>
          <cell r="CW303">
            <v>95.199999999999989</v>
          </cell>
          <cell r="CX303">
            <v>90.4</v>
          </cell>
          <cell r="CY303">
            <v>42.8</v>
          </cell>
          <cell r="CZ303">
            <v>57.099999999999994</v>
          </cell>
          <cell r="DA303">
            <v>23.799999999999997</v>
          </cell>
          <cell r="DB303">
            <v>38</v>
          </cell>
          <cell r="DC303">
            <v>38</v>
          </cell>
          <cell r="DD303">
            <v>85.7</v>
          </cell>
          <cell r="DE303">
            <v>9.5</v>
          </cell>
          <cell r="DF303">
            <v>28.499999999999996</v>
          </cell>
          <cell r="DG303">
            <v>80.900000000000006</v>
          </cell>
          <cell r="DH303">
            <v>0</v>
          </cell>
          <cell r="DI303">
            <v>61.9</v>
          </cell>
          <cell r="DJ303">
            <v>61.899993896484375</v>
          </cell>
          <cell r="DK303">
            <v>61.899993896484375</v>
          </cell>
          <cell r="DL303">
            <v>61.899993896484375</v>
          </cell>
          <cell r="DM303">
            <v>61.899993896484375</v>
          </cell>
          <cell r="DN303">
            <v>47.599999999999994</v>
          </cell>
          <cell r="DO303">
            <v>52.300000000000004</v>
          </cell>
          <cell r="DP303">
            <v>4.7</v>
          </cell>
          <cell r="DQ303">
            <v>4.6999969482421875</v>
          </cell>
          <cell r="DR303">
            <v>4.6999969482421875</v>
          </cell>
          <cell r="DS303">
            <v>4.6999969482421875</v>
          </cell>
          <cell r="DT303">
            <v>4.6999969482421875</v>
          </cell>
          <cell r="DU303">
            <v>4.6999969482421875</v>
          </cell>
          <cell r="DV303">
            <v>4.6999969482421875</v>
          </cell>
          <cell r="DW303">
            <v>4.6999969482421875</v>
          </cell>
          <cell r="DX303">
            <v>4.6999969482421875</v>
          </cell>
          <cell r="DY303">
            <v>100</v>
          </cell>
          <cell r="DZ303">
            <v>100</v>
          </cell>
          <cell r="EA303">
            <v>100</v>
          </cell>
          <cell r="EB303">
            <v>100</v>
          </cell>
          <cell r="EC303">
            <v>100</v>
          </cell>
          <cell r="ED303">
            <v>100</v>
          </cell>
          <cell r="EE303">
            <v>14.2</v>
          </cell>
          <cell r="EF303">
            <v>14.199996948242187</v>
          </cell>
          <cell r="EG303">
            <v>14.199996948242187</v>
          </cell>
          <cell r="EH303">
            <v>14.199996948242187</v>
          </cell>
          <cell r="EI303">
            <v>14.199996948242187</v>
          </cell>
          <cell r="EJ303">
            <v>14.199996948242187</v>
          </cell>
          <cell r="EL303">
            <v>257</v>
          </cell>
          <cell r="EM303">
            <v>1.3209878965678845E-2</v>
          </cell>
          <cell r="EN303">
            <v>1.8109645728247185E-2</v>
          </cell>
          <cell r="EO303">
            <v>1.2282847980147194E-2</v>
          </cell>
          <cell r="EP303">
            <v>8.1833222042324103E-3</v>
          </cell>
          <cell r="EQ303">
            <v>4.4242737434767893E-2</v>
          </cell>
          <cell r="ER303">
            <v>1.6429081752772429E-2</v>
          </cell>
        </row>
        <row r="304">
          <cell r="AW304">
            <v>258</v>
          </cell>
          <cell r="AX304">
            <v>50</v>
          </cell>
          <cell r="AY304">
            <v>25</v>
          </cell>
          <cell r="AZ304">
            <v>100</v>
          </cell>
          <cell r="BA304">
            <v>75</v>
          </cell>
          <cell r="BB304">
            <v>0</v>
          </cell>
          <cell r="BC304">
            <v>0</v>
          </cell>
          <cell r="BD304">
            <v>0</v>
          </cell>
          <cell r="BE304">
            <v>100</v>
          </cell>
          <cell r="BF304">
            <v>100</v>
          </cell>
          <cell r="BG304">
            <v>50</v>
          </cell>
          <cell r="BH304">
            <v>50</v>
          </cell>
          <cell r="BI304">
            <v>50</v>
          </cell>
          <cell r="BJ304">
            <v>50</v>
          </cell>
          <cell r="BK304">
            <v>100</v>
          </cell>
          <cell r="BL304">
            <v>100</v>
          </cell>
          <cell r="BM304">
            <v>100</v>
          </cell>
          <cell r="BN304">
            <v>33.300000000000004</v>
          </cell>
          <cell r="BO304">
            <v>33.29998779296875</v>
          </cell>
          <cell r="BP304">
            <v>33.29998779296875</v>
          </cell>
          <cell r="BQ304">
            <v>33.29998779296875</v>
          </cell>
          <cell r="BR304">
            <v>66.600000000000009</v>
          </cell>
          <cell r="BS304">
            <v>0</v>
          </cell>
          <cell r="BT304">
            <v>100</v>
          </cell>
          <cell r="BU304">
            <v>0</v>
          </cell>
          <cell r="BV304">
            <v>0</v>
          </cell>
          <cell r="BW304">
            <v>0</v>
          </cell>
          <cell r="BX304">
            <v>0</v>
          </cell>
          <cell r="BY304">
            <v>0</v>
          </cell>
          <cell r="BZ304">
            <v>0</v>
          </cell>
          <cell r="CA304">
            <v>0</v>
          </cell>
          <cell r="CB304">
            <v>0</v>
          </cell>
          <cell r="CC304">
            <v>0</v>
          </cell>
          <cell r="CD304">
            <v>0</v>
          </cell>
          <cell r="CE304">
            <v>0</v>
          </cell>
          <cell r="CF304">
            <v>0</v>
          </cell>
          <cell r="CG304">
            <v>0</v>
          </cell>
          <cell r="CH304">
            <v>0</v>
          </cell>
          <cell r="CI304">
            <v>0</v>
          </cell>
          <cell r="CJ304">
            <v>100</v>
          </cell>
          <cell r="CK304">
            <v>0</v>
          </cell>
          <cell r="CL304">
            <v>0</v>
          </cell>
          <cell r="CM304">
            <v>0</v>
          </cell>
          <cell r="CN304">
            <v>0</v>
          </cell>
          <cell r="CO304">
            <v>0</v>
          </cell>
          <cell r="CP304">
            <v>0</v>
          </cell>
          <cell r="CQ304">
            <v>258</v>
          </cell>
          <cell r="CR304">
            <v>40</v>
          </cell>
          <cell r="CS304">
            <v>20</v>
          </cell>
          <cell r="CT304">
            <v>53.300000000000004</v>
          </cell>
          <cell r="CU304">
            <v>46.6</v>
          </cell>
          <cell r="CV304">
            <v>0</v>
          </cell>
          <cell r="CW304">
            <v>0</v>
          </cell>
          <cell r="CX304">
            <v>80</v>
          </cell>
          <cell r="CY304">
            <v>93.300000000000011</v>
          </cell>
          <cell r="CZ304">
            <v>93.29998779296875</v>
          </cell>
          <cell r="DA304">
            <v>86.6</v>
          </cell>
          <cell r="DB304">
            <v>86.5999755859375</v>
          </cell>
          <cell r="DC304">
            <v>86.5999755859375</v>
          </cell>
          <cell r="DD304">
            <v>86.5999755859375</v>
          </cell>
          <cell r="DE304">
            <v>100</v>
          </cell>
          <cell r="DF304">
            <v>100</v>
          </cell>
          <cell r="DG304">
            <v>100</v>
          </cell>
          <cell r="DH304">
            <v>33.300000000000004</v>
          </cell>
          <cell r="DI304">
            <v>33.29998779296875</v>
          </cell>
          <cell r="DJ304">
            <v>33.29998779296875</v>
          </cell>
          <cell r="DK304">
            <v>33.29998779296875</v>
          </cell>
          <cell r="DL304">
            <v>73.3</v>
          </cell>
          <cell r="DM304">
            <v>6.6000000000000005</v>
          </cell>
          <cell r="DN304">
            <v>66.600000000000009</v>
          </cell>
          <cell r="DO304">
            <v>26.6</v>
          </cell>
          <cell r="DP304">
            <v>26.599990844726562</v>
          </cell>
          <cell r="DQ304">
            <v>26.599990844726562</v>
          </cell>
          <cell r="DR304">
            <v>26.599990844726562</v>
          </cell>
          <cell r="DS304">
            <v>26.599990844726562</v>
          </cell>
          <cell r="DT304">
            <v>26.599990844726562</v>
          </cell>
          <cell r="DU304">
            <v>26.599990844726562</v>
          </cell>
          <cell r="DV304">
            <v>26.599990844726562</v>
          </cell>
          <cell r="DW304">
            <v>26.599990844726562</v>
          </cell>
          <cell r="DX304">
            <v>26.599990844726562</v>
          </cell>
          <cell r="DY304">
            <v>26.599990844726562</v>
          </cell>
          <cell r="DZ304">
            <v>26.599990844726562</v>
          </cell>
          <cell r="EA304">
            <v>26.599990844726562</v>
          </cell>
          <cell r="EB304">
            <v>26.599990844726562</v>
          </cell>
          <cell r="EC304">
            <v>26.599990844726562</v>
          </cell>
          <cell r="ED304">
            <v>60</v>
          </cell>
          <cell r="EE304">
            <v>13.3</v>
          </cell>
          <cell r="EF304">
            <v>13.299995422363281</v>
          </cell>
          <cell r="EG304">
            <v>13.299995422363281</v>
          </cell>
          <cell r="EH304">
            <v>13.299995422363281</v>
          </cell>
          <cell r="EI304">
            <v>13.299995422363281</v>
          </cell>
          <cell r="EJ304">
            <v>13.299995422363281</v>
          </cell>
          <cell r="EL304">
            <v>258</v>
          </cell>
          <cell r="EM304">
            <v>1.5391687118370476E-2</v>
          </cell>
          <cell r="EN304">
            <v>0.14069857596434529</v>
          </cell>
          <cell r="EO304">
            <v>8.7446472283519538E-2</v>
          </cell>
          <cell r="EP304">
            <v>2.3875841089499646E-2</v>
          </cell>
          <cell r="EQ304">
            <v>1.6716977649010391E-2</v>
          </cell>
          <cell r="ER304">
            <v>5.8126605630999154E-2</v>
          </cell>
        </row>
        <row r="305">
          <cell r="AX305">
            <v>5.8126598596572876E-2</v>
          </cell>
          <cell r="AY305">
            <v>5.8126598596572876E-2</v>
          </cell>
          <cell r="AZ305">
            <v>5.8126598596572876E-2</v>
          </cell>
          <cell r="BA305">
            <v>5.8126598596572876E-2</v>
          </cell>
          <cell r="BB305">
            <v>5.8126598596572876E-2</v>
          </cell>
          <cell r="BC305">
            <v>5.8126598596572876E-2</v>
          </cell>
          <cell r="BD305">
            <v>5.8126598596572876E-2</v>
          </cell>
          <cell r="BE305">
            <v>5.8126598596572876E-2</v>
          </cell>
          <cell r="BF305">
            <v>5.8126598596572876E-2</v>
          </cell>
          <cell r="BG305">
            <v>5.8126598596572876E-2</v>
          </cell>
          <cell r="BH305">
            <v>5.8126598596572876E-2</v>
          </cell>
          <cell r="BI305">
            <v>5.8126598596572876E-2</v>
          </cell>
          <cell r="BJ305">
            <v>5.8126598596572876E-2</v>
          </cell>
          <cell r="BK305">
            <v>5.8126598596572876E-2</v>
          </cell>
          <cell r="BL305">
            <v>5.8126598596572876E-2</v>
          </cell>
          <cell r="BM305">
            <v>5.8126598596572876E-2</v>
          </cell>
          <cell r="BN305">
            <v>5.8126598596572876E-2</v>
          </cell>
          <cell r="BO305">
            <v>5.8126598596572876E-2</v>
          </cell>
          <cell r="BP305">
            <v>5.8126598596572876E-2</v>
          </cell>
          <cell r="BQ305">
            <v>5.8126598596572876E-2</v>
          </cell>
          <cell r="BR305">
            <v>5.8126598596572876E-2</v>
          </cell>
          <cell r="BS305">
            <v>5.8126598596572876E-2</v>
          </cell>
          <cell r="BT305">
            <v>5.8126598596572876E-2</v>
          </cell>
          <cell r="BU305">
            <v>5.8126598596572876E-2</v>
          </cell>
          <cell r="BV305">
            <v>5.8126598596572876E-2</v>
          </cell>
          <cell r="BW305">
            <v>5.8126598596572876E-2</v>
          </cell>
          <cell r="BX305">
            <v>5.8126598596572876E-2</v>
          </cell>
          <cell r="BY305">
            <v>5.8126598596572876E-2</v>
          </cell>
          <cell r="BZ305">
            <v>5.8126598596572876E-2</v>
          </cell>
          <cell r="CA305">
            <v>5.8126598596572876E-2</v>
          </cell>
          <cell r="CB305">
            <v>5.8126598596572876E-2</v>
          </cell>
          <cell r="CC305">
            <v>5.8126598596572876E-2</v>
          </cell>
          <cell r="CD305">
            <v>5.8126598596572876E-2</v>
          </cell>
          <cell r="CE305">
            <v>5.8126598596572876E-2</v>
          </cell>
          <cell r="CF305">
            <v>5.8126598596572876E-2</v>
          </cell>
          <cell r="CG305">
            <v>5.8126598596572876E-2</v>
          </cell>
          <cell r="CH305">
            <v>5.8126598596572876E-2</v>
          </cell>
          <cell r="CI305">
            <v>5.8126598596572876E-2</v>
          </cell>
          <cell r="CJ305">
            <v>5.8126598596572876E-2</v>
          </cell>
          <cell r="CK305">
            <v>5.8126598596572876E-2</v>
          </cell>
          <cell r="CL305">
            <v>5.8126598596572876E-2</v>
          </cell>
          <cell r="CM305">
            <v>5.8126598596572876E-2</v>
          </cell>
          <cell r="CN305">
            <v>5.8126598596572876E-2</v>
          </cell>
          <cell r="CO305">
            <v>5.8126598596572876E-2</v>
          </cell>
          <cell r="CP305">
            <v>5.8126598596572876E-2</v>
          </cell>
          <cell r="CR305">
            <v>5.8126598596572876E-2</v>
          </cell>
          <cell r="CS305">
            <v>5.8126598596572876E-2</v>
          </cell>
          <cell r="CT305">
            <v>5.8126598596572876E-2</v>
          </cell>
          <cell r="CU305">
            <v>5.8126598596572876E-2</v>
          </cell>
          <cell r="CV305">
            <v>5.8126598596572876E-2</v>
          </cell>
          <cell r="CW305">
            <v>5.8126598596572876E-2</v>
          </cell>
          <cell r="CX305">
            <v>5.8126598596572876E-2</v>
          </cell>
          <cell r="CY305">
            <v>5.8126598596572876E-2</v>
          </cell>
          <cell r="CZ305">
            <v>5.8126598596572876E-2</v>
          </cell>
          <cell r="DA305">
            <v>5.8126598596572876E-2</v>
          </cell>
          <cell r="DB305">
            <v>5.8126598596572876E-2</v>
          </cell>
          <cell r="DC305">
            <v>5.8126598596572876E-2</v>
          </cell>
          <cell r="DD305">
            <v>5.8126598596572876E-2</v>
          </cell>
          <cell r="DE305">
            <v>5.8126598596572876E-2</v>
          </cell>
          <cell r="DF305">
            <v>5.8126598596572876E-2</v>
          </cell>
          <cell r="DG305">
            <v>5.8126598596572876E-2</v>
          </cell>
          <cell r="DH305">
            <v>5.8126598596572876E-2</v>
          </cell>
          <cell r="DI305">
            <v>5.8126598596572876E-2</v>
          </cell>
          <cell r="DJ305">
            <v>5.8126598596572876E-2</v>
          </cell>
          <cell r="DK305">
            <v>5.8126598596572876E-2</v>
          </cell>
          <cell r="DL305">
            <v>5.8126598596572876E-2</v>
          </cell>
          <cell r="DM305">
            <v>5.8126598596572876E-2</v>
          </cell>
          <cell r="DN305">
            <v>5.8126598596572876E-2</v>
          </cell>
          <cell r="DO305">
            <v>5.8126598596572876E-2</v>
          </cell>
          <cell r="DP305">
            <v>5.8126598596572876E-2</v>
          </cell>
          <cell r="DQ305">
            <v>5.8126598596572876E-2</v>
          </cell>
          <cell r="DR305">
            <v>5.8126598596572876E-2</v>
          </cell>
          <cell r="DS305">
            <v>5.8126598596572876E-2</v>
          </cell>
          <cell r="DT305">
            <v>5.8126598596572876E-2</v>
          </cell>
          <cell r="DU305">
            <v>5.8126598596572876E-2</v>
          </cell>
          <cell r="DV305">
            <v>5.8126598596572876E-2</v>
          </cell>
          <cell r="DW305">
            <v>5.8126598596572876E-2</v>
          </cell>
          <cell r="DX305">
            <v>5.8126598596572876E-2</v>
          </cell>
          <cell r="DY305">
            <v>5.8126598596572876E-2</v>
          </cell>
          <cell r="DZ305">
            <v>5.8126598596572876E-2</v>
          </cell>
          <cell r="EA305">
            <v>5.8126598596572876E-2</v>
          </cell>
          <cell r="EB305">
            <v>5.8126598596572876E-2</v>
          </cell>
          <cell r="EC305">
            <v>5.8126598596572876E-2</v>
          </cell>
          <cell r="ED305">
            <v>5.8126598596572876E-2</v>
          </cell>
          <cell r="EE305">
            <v>5.8126598596572876E-2</v>
          </cell>
          <cell r="EF305">
            <v>5.8126598596572876E-2</v>
          </cell>
          <cell r="EG305">
            <v>5.8126598596572876E-2</v>
          </cell>
          <cell r="EH305">
            <v>5.8126598596572876E-2</v>
          </cell>
          <cell r="EI305">
            <v>5.8126598596572876E-2</v>
          </cell>
          <cell r="EJ305">
            <v>5.8126598596572876E-2</v>
          </cell>
        </row>
        <row r="306">
          <cell r="AX306">
            <v>5.8126598596572876E-2</v>
          </cell>
          <cell r="AY306">
            <v>5.8126598596572876E-2</v>
          </cell>
          <cell r="AZ306">
            <v>5.8126598596572876E-2</v>
          </cell>
          <cell r="BA306">
            <v>5.8126598596572876E-2</v>
          </cell>
          <cell r="BB306">
            <v>5.8126598596572876E-2</v>
          </cell>
          <cell r="BC306">
            <v>5.8126598596572876E-2</v>
          </cell>
          <cell r="BD306">
            <v>5.8126598596572876E-2</v>
          </cell>
          <cell r="BE306">
            <v>5.8126598596572876E-2</v>
          </cell>
          <cell r="BF306">
            <v>5.8126598596572876E-2</v>
          </cell>
          <cell r="BG306">
            <v>5.8126598596572876E-2</v>
          </cell>
          <cell r="BH306">
            <v>5.8126598596572876E-2</v>
          </cell>
          <cell r="BI306">
            <v>5.8126598596572876E-2</v>
          </cell>
          <cell r="BJ306">
            <v>5.8126598596572876E-2</v>
          </cell>
          <cell r="BK306">
            <v>5.8126598596572876E-2</v>
          </cell>
          <cell r="BL306">
            <v>5.8126598596572876E-2</v>
          </cell>
          <cell r="BM306">
            <v>5.8126598596572876E-2</v>
          </cell>
          <cell r="BN306">
            <v>5.8126598596572876E-2</v>
          </cell>
          <cell r="BO306">
            <v>5.8126598596572876E-2</v>
          </cell>
          <cell r="BP306">
            <v>5.8126598596572876E-2</v>
          </cell>
          <cell r="BQ306">
            <v>5.8126598596572876E-2</v>
          </cell>
          <cell r="BR306">
            <v>5.8126598596572876E-2</v>
          </cell>
          <cell r="BS306">
            <v>5.8126598596572876E-2</v>
          </cell>
          <cell r="BT306">
            <v>5.8126598596572876E-2</v>
          </cell>
          <cell r="BU306">
            <v>5.8126598596572876E-2</v>
          </cell>
          <cell r="BV306">
            <v>5.8126598596572876E-2</v>
          </cell>
          <cell r="BW306">
            <v>5.8126598596572876E-2</v>
          </cell>
          <cell r="BX306">
            <v>5.8126598596572876E-2</v>
          </cell>
          <cell r="BY306">
            <v>5.8126598596572876E-2</v>
          </cell>
          <cell r="BZ306">
            <v>5.8126598596572876E-2</v>
          </cell>
          <cell r="CA306">
            <v>5.8126598596572876E-2</v>
          </cell>
          <cell r="CB306">
            <v>5.8126598596572876E-2</v>
          </cell>
          <cell r="CC306">
            <v>5.8126598596572876E-2</v>
          </cell>
          <cell r="CD306">
            <v>5.8126598596572876E-2</v>
          </cell>
          <cell r="CE306">
            <v>5.8126598596572876E-2</v>
          </cell>
          <cell r="CF306">
            <v>5.8126598596572876E-2</v>
          </cell>
          <cell r="CG306">
            <v>5.8126598596572876E-2</v>
          </cell>
          <cell r="CH306">
            <v>5.8126598596572876E-2</v>
          </cell>
          <cell r="CI306">
            <v>5.8126598596572876E-2</v>
          </cell>
          <cell r="CJ306">
            <v>5.8126598596572876E-2</v>
          </cell>
          <cell r="CK306">
            <v>5.8126598596572876E-2</v>
          </cell>
          <cell r="CL306">
            <v>5.8126598596572876E-2</v>
          </cell>
          <cell r="CM306">
            <v>5.8126598596572876E-2</v>
          </cell>
          <cell r="CN306">
            <v>5.8126598596572876E-2</v>
          </cell>
          <cell r="CO306">
            <v>5.8126598596572876E-2</v>
          </cell>
          <cell r="CP306">
            <v>5.8126598596572876E-2</v>
          </cell>
          <cell r="CR306">
            <v>5.8126598596572876E-2</v>
          </cell>
          <cell r="CS306">
            <v>5.8126598596572876E-2</v>
          </cell>
          <cell r="CT306">
            <v>5.8126598596572876E-2</v>
          </cell>
          <cell r="CU306">
            <v>5.8126598596572876E-2</v>
          </cell>
          <cell r="CV306">
            <v>5.8126598596572876E-2</v>
          </cell>
          <cell r="CW306">
            <v>5.8126598596572876E-2</v>
          </cell>
          <cell r="CX306">
            <v>5.8126598596572876E-2</v>
          </cell>
          <cell r="CY306">
            <v>5.8126598596572876E-2</v>
          </cell>
          <cell r="CZ306">
            <v>5.8126598596572876E-2</v>
          </cell>
          <cell r="DA306">
            <v>5.8126598596572876E-2</v>
          </cell>
          <cell r="DB306">
            <v>5.8126598596572876E-2</v>
          </cell>
          <cell r="DC306">
            <v>5.8126598596572876E-2</v>
          </cell>
          <cell r="DD306">
            <v>5.8126598596572876E-2</v>
          </cell>
          <cell r="DE306">
            <v>5.8126598596572876E-2</v>
          </cell>
          <cell r="DF306">
            <v>5.8126598596572876E-2</v>
          </cell>
          <cell r="DG306">
            <v>5.8126598596572876E-2</v>
          </cell>
          <cell r="DH306">
            <v>5.8126598596572876E-2</v>
          </cell>
          <cell r="DI306">
            <v>5.8126598596572876E-2</v>
          </cell>
          <cell r="DJ306">
            <v>5.8126598596572876E-2</v>
          </cell>
          <cell r="DK306">
            <v>5.8126598596572876E-2</v>
          </cell>
          <cell r="DL306">
            <v>5.8126598596572876E-2</v>
          </cell>
          <cell r="DM306">
            <v>5.8126598596572876E-2</v>
          </cell>
          <cell r="DN306">
            <v>5.8126598596572876E-2</v>
          </cell>
          <cell r="DO306">
            <v>5.8126598596572876E-2</v>
          </cell>
          <cell r="DP306">
            <v>5.8126598596572876E-2</v>
          </cell>
          <cell r="DQ306">
            <v>5.8126598596572876E-2</v>
          </cell>
          <cell r="DR306">
            <v>5.8126598596572876E-2</v>
          </cell>
          <cell r="DS306">
            <v>5.8126598596572876E-2</v>
          </cell>
          <cell r="DT306">
            <v>5.8126598596572876E-2</v>
          </cell>
          <cell r="DU306">
            <v>5.8126598596572876E-2</v>
          </cell>
          <cell r="DV306">
            <v>5.8126598596572876E-2</v>
          </cell>
          <cell r="DW306">
            <v>5.8126598596572876E-2</v>
          </cell>
          <cell r="DX306">
            <v>5.8126598596572876E-2</v>
          </cell>
          <cell r="DY306">
            <v>5.8126598596572876E-2</v>
          </cell>
          <cell r="DZ306">
            <v>5.8126598596572876E-2</v>
          </cell>
          <cell r="EA306">
            <v>5.8126598596572876E-2</v>
          </cell>
          <cell r="EB306">
            <v>5.8126598596572876E-2</v>
          </cell>
          <cell r="EC306">
            <v>5.8126598596572876E-2</v>
          </cell>
          <cell r="ED306">
            <v>5.8126598596572876E-2</v>
          </cell>
          <cell r="EE306">
            <v>5.8126598596572876E-2</v>
          </cell>
          <cell r="EF306">
            <v>5.8126598596572876E-2</v>
          </cell>
          <cell r="EG306">
            <v>5.8126598596572876E-2</v>
          </cell>
          <cell r="EH306">
            <v>5.8126598596572876E-2</v>
          </cell>
          <cell r="EI306">
            <v>5.8126598596572876E-2</v>
          </cell>
          <cell r="EJ306">
            <v>5.8126598596572876E-2</v>
          </cell>
        </row>
        <row r="307">
          <cell r="AW307">
            <v>259</v>
          </cell>
          <cell r="AX307">
            <v>0</v>
          </cell>
          <cell r="AY307">
            <v>100</v>
          </cell>
          <cell r="AZ307">
            <v>50</v>
          </cell>
          <cell r="BA307">
            <v>25</v>
          </cell>
          <cell r="BB307">
            <v>75</v>
          </cell>
          <cell r="BC307">
            <v>16.600000000000001</v>
          </cell>
          <cell r="BD307">
            <v>83.3</v>
          </cell>
          <cell r="BE307">
            <v>50</v>
          </cell>
          <cell r="BF307">
            <v>33.300000000000004</v>
          </cell>
          <cell r="BG307">
            <v>0</v>
          </cell>
          <cell r="BH307">
            <v>66.600000000000009</v>
          </cell>
          <cell r="BI307">
            <v>100</v>
          </cell>
          <cell r="BJ307">
            <v>88.8</v>
          </cell>
          <cell r="BK307">
            <v>0</v>
          </cell>
          <cell r="BL307">
            <v>77.7</v>
          </cell>
          <cell r="BM307">
            <v>66.600000000000009</v>
          </cell>
          <cell r="BN307">
            <v>22.2</v>
          </cell>
          <cell r="BO307">
            <v>11.1</v>
          </cell>
          <cell r="BP307">
            <v>55.500000000000007</v>
          </cell>
          <cell r="BQ307">
            <v>100</v>
          </cell>
          <cell r="BR307">
            <v>44.4</v>
          </cell>
          <cell r="BS307">
            <v>33.300000000000004</v>
          </cell>
          <cell r="BT307">
            <v>37.5</v>
          </cell>
          <cell r="BU307">
            <v>75</v>
          </cell>
          <cell r="BV307">
            <v>25</v>
          </cell>
          <cell r="BW307">
            <v>62.5</v>
          </cell>
          <cell r="BX307">
            <v>87.5</v>
          </cell>
          <cell r="BY307">
            <v>0</v>
          </cell>
          <cell r="BZ307">
            <v>12.5</v>
          </cell>
          <cell r="CA307">
            <v>50</v>
          </cell>
          <cell r="CB307">
            <v>100</v>
          </cell>
          <cell r="CC307">
            <v>9</v>
          </cell>
          <cell r="CD307">
            <v>90.9</v>
          </cell>
          <cell r="CE307">
            <v>72.7</v>
          </cell>
          <cell r="CF307">
            <v>27.200000000000003</v>
          </cell>
          <cell r="CG307">
            <v>54.500000000000007</v>
          </cell>
          <cell r="CH307">
            <v>18.099999999999998</v>
          </cell>
          <cell r="CI307">
            <v>18.099990844726563</v>
          </cell>
          <cell r="CJ307">
            <v>63.6</v>
          </cell>
          <cell r="CK307">
            <v>45.4</v>
          </cell>
          <cell r="CL307">
            <v>0</v>
          </cell>
          <cell r="CM307">
            <v>36.299999999999997</v>
          </cell>
          <cell r="CN307">
            <v>36.29998779296875</v>
          </cell>
          <cell r="CO307">
            <v>81.8</v>
          </cell>
          <cell r="CP307">
            <v>100</v>
          </cell>
          <cell r="CQ307">
            <v>259</v>
          </cell>
          <cell r="CR307">
            <v>47.599999999999994</v>
          </cell>
          <cell r="CS307">
            <v>71.399999999999991</v>
          </cell>
          <cell r="CT307">
            <v>57.099999999999994</v>
          </cell>
          <cell r="CU307">
            <v>52.300000000000004</v>
          </cell>
          <cell r="CV307">
            <v>64.2</v>
          </cell>
          <cell r="CW307">
            <v>26.1</v>
          </cell>
          <cell r="CX307">
            <v>40.400000000000006</v>
          </cell>
          <cell r="CY307">
            <v>33.300000000000004</v>
          </cell>
          <cell r="CZ307">
            <v>28.499999999999996</v>
          </cell>
          <cell r="DA307">
            <v>0</v>
          </cell>
          <cell r="DB307">
            <v>38</v>
          </cell>
          <cell r="DC307">
            <v>76.099999999999994</v>
          </cell>
          <cell r="DD307">
            <v>61.9</v>
          </cell>
          <cell r="DE307">
            <v>4.7</v>
          </cell>
          <cell r="DF307">
            <v>42.8</v>
          </cell>
          <cell r="DG307">
            <v>35.699999999999996</v>
          </cell>
          <cell r="DH307">
            <v>19</v>
          </cell>
          <cell r="DI307">
            <v>14.2</v>
          </cell>
          <cell r="DJ307">
            <v>30.9</v>
          </cell>
          <cell r="DK307">
            <v>88</v>
          </cell>
          <cell r="DL307">
            <v>23.799999999999997</v>
          </cell>
          <cell r="DM307">
            <v>21.4</v>
          </cell>
          <cell r="DN307">
            <v>45.2</v>
          </cell>
          <cell r="DO307">
            <v>66.600000000000009</v>
          </cell>
          <cell r="DP307">
            <v>11.899999999999999</v>
          </cell>
          <cell r="DQ307">
            <v>54.7</v>
          </cell>
          <cell r="DR307">
            <v>73.8</v>
          </cell>
          <cell r="DS307">
            <v>2.2999999999999998</v>
          </cell>
          <cell r="DT307">
            <v>9.5</v>
          </cell>
          <cell r="DU307">
            <v>50</v>
          </cell>
          <cell r="DV307">
            <v>92.800000000000011</v>
          </cell>
          <cell r="DW307">
            <v>16.600000000000001</v>
          </cell>
          <cell r="DX307">
            <v>97.6</v>
          </cell>
          <cell r="DY307">
            <v>90.4</v>
          </cell>
          <cell r="DZ307">
            <v>69</v>
          </cell>
          <cell r="EA307">
            <v>83.3</v>
          </cell>
          <cell r="EB307">
            <v>59.5</v>
          </cell>
          <cell r="EC307">
            <v>59.5</v>
          </cell>
          <cell r="ED307">
            <v>85.7</v>
          </cell>
          <cell r="EE307">
            <v>80.900000000000006</v>
          </cell>
          <cell r="EF307">
            <v>7.1</v>
          </cell>
          <cell r="EG307">
            <v>78.5</v>
          </cell>
          <cell r="EH307">
            <v>78.5</v>
          </cell>
          <cell r="EI307">
            <v>95.199999999999989</v>
          </cell>
          <cell r="EJ307">
            <v>100</v>
          </cell>
          <cell r="EL307">
            <v>259</v>
          </cell>
          <cell r="EM307">
            <v>0.17331506059973059</v>
          </cell>
          <cell r="EN307">
            <v>0.11215363059187977</v>
          </cell>
          <cell r="EO307">
            <v>0.14842287180920782</v>
          </cell>
          <cell r="EP307">
            <v>0.30153176717526786</v>
          </cell>
          <cell r="EQ307">
            <v>1.5656030931096814</v>
          </cell>
          <cell r="ER307">
            <v>0.57295121993319709</v>
          </cell>
        </row>
        <row r="308">
          <cell r="AW308">
            <v>260</v>
          </cell>
          <cell r="AX308">
            <v>0</v>
          </cell>
          <cell r="AY308">
            <v>100</v>
          </cell>
          <cell r="AZ308">
            <v>50</v>
          </cell>
          <cell r="BA308">
            <v>25</v>
          </cell>
          <cell r="BB308">
            <v>75</v>
          </cell>
          <cell r="BC308">
            <v>83.3</v>
          </cell>
          <cell r="BD308">
            <v>50</v>
          </cell>
          <cell r="BE308">
            <v>33.300000000000004</v>
          </cell>
          <cell r="BF308">
            <v>16.600000000000001</v>
          </cell>
          <cell r="BG308">
            <v>0</v>
          </cell>
          <cell r="BH308">
            <v>66.600000000000009</v>
          </cell>
          <cell r="BI308">
            <v>100</v>
          </cell>
          <cell r="BJ308">
            <v>55.500000000000007</v>
          </cell>
          <cell r="BK308">
            <v>11.1</v>
          </cell>
          <cell r="BL308">
            <v>66.600000000000009</v>
          </cell>
          <cell r="BM308">
            <v>44.4</v>
          </cell>
          <cell r="BN308">
            <v>33.300000000000004</v>
          </cell>
          <cell r="BO308">
            <v>0</v>
          </cell>
          <cell r="BP308">
            <v>77.7</v>
          </cell>
          <cell r="BQ308">
            <v>88.8</v>
          </cell>
          <cell r="BR308">
            <v>100</v>
          </cell>
          <cell r="BS308">
            <v>22.2</v>
          </cell>
          <cell r="BT308">
            <v>37.5</v>
          </cell>
          <cell r="BU308">
            <v>62.5</v>
          </cell>
          <cell r="BV308">
            <v>12.5</v>
          </cell>
          <cell r="BW308">
            <v>50</v>
          </cell>
          <cell r="BX308">
            <v>87.5</v>
          </cell>
          <cell r="BY308">
            <v>0</v>
          </cell>
          <cell r="BZ308">
            <v>25</v>
          </cell>
          <cell r="CA308">
            <v>75</v>
          </cell>
          <cell r="CB308">
            <v>100</v>
          </cell>
          <cell r="CC308">
            <v>10</v>
          </cell>
          <cell r="CD308">
            <v>90</v>
          </cell>
          <cell r="CE308">
            <v>80</v>
          </cell>
          <cell r="CF308">
            <v>30</v>
          </cell>
          <cell r="CG308">
            <v>70</v>
          </cell>
          <cell r="CH308">
            <v>20</v>
          </cell>
          <cell r="CI308">
            <v>20</v>
          </cell>
          <cell r="CJ308">
            <v>60</v>
          </cell>
          <cell r="CK308">
            <v>50</v>
          </cell>
          <cell r="CL308">
            <v>0</v>
          </cell>
          <cell r="CM308">
            <v>40</v>
          </cell>
          <cell r="CN308">
            <v>40</v>
          </cell>
          <cell r="CO308">
            <v>40</v>
          </cell>
          <cell r="CP308">
            <v>100</v>
          </cell>
          <cell r="CQ308">
            <v>260</v>
          </cell>
          <cell r="CR308">
            <v>36.5</v>
          </cell>
          <cell r="CS308">
            <v>65.8</v>
          </cell>
          <cell r="CT308">
            <v>48.699999999999996</v>
          </cell>
          <cell r="CU308">
            <v>43.9</v>
          </cell>
          <cell r="CV308">
            <v>60.9</v>
          </cell>
          <cell r="CW308">
            <v>46.300000000000004</v>
          </cell>
          <cell r="CX308">
            <v>29.2</v>
          </cell>
          <cell r="CY308">
            <v>26.8</v>
          </cell>
          <cell r="CZ308">
            <v>17</v>
          </cell>
          <cell r="DA308">
            <v>0</v>
          </cell>
          <cell r="DB308">
            <v>31.7</v>
          </cell>
          <cell r="DC308">
            <v>97.5</v>
          </cell>
          <cell r="DD308">
            <v>51.2</v>
          </cell>
          <cell r="DE308">
            <v>14.6</v>
          </cell>
          <cell r="DF308">
            <v>53.6</v>
          </cell>
          <cell r="DG308">
            <v>24.3</v>
          </cell>
          <cell r="DH308">
            <v>21.9</v>
          </cell>
          <cell r="DI308">
            <v>9.7000000000000011</v>
          </cell>
          <cell r="DJ308">
            <v>75.599999999999994</v>
          </cell>
          <cell r="DK308">
            <v>80.400000000000006</v>
          </cell>
          <cell r="DL308">
            <v>87.8</v>
          </cell>
          <cell r="DM308">
            <v>19.5</v>
          </cell>
          <cell r="DN308">
            <v>39</v>
          </cell>
          <cell r="DO308">
            <v>58.5</v>
          </cell>
          <cell r="DP308">
            <v>7.3</v>
          </cell>
          <cell r="DQ308">
            <v>41.4</v>
          </cell>
          <cell r="DR308">
            <v>90.2</v>
          </cell>
          <cell r="DS308">
            <v>2.4</v>
          </cell>
          <cell r="DT308">
            <v>34.1</v>
          </cell>
          <cell r="DU308">
            <v>68.2</v>
          </cell>
          <cell r="DV308">
            <v>92.600000000000009</v>
          </cell>
          <cell r="DW308">
            <v>12.1</v>
          </cell>
          <cell r="DX308">
            <v>95.1</v>
          </cell>
          <cell r="DY308">
            <v>85.3</v>
          </cell>
          <cell r="DZ308">
            <v>63.4</v>
          </cell>
          <cell r="EA308">
            <v>82.899999999999991</v>
          </cell>
          <cell r="EB308">
            <v>56.000000000000007</v>
          </cell>
          <cell r="EC308">
            <v>56</v>
          </cell>
          <cell r="ED308">
            <v>78</v>
          </cell>
          <cell r="EE308">
            <v>73.099999999999994</v>
          </cell>
          <cell r="EF308">
            <v>4.8</v>
          </cell>
          <cell r="EG308">
            <v>70.7</v>
          </cell>
          <cell r="EH308">
            <v>70.699951171875</v>
          </cell>
          <cell r="EI308">
            <v>70.699951171875</v>
          </cell>
          <cell r="EJ308">
            <v>100</v>
          </cell>
          <cell r="EL308">
            <v>260</v>
          </cell>
          <cell r="EM308">
            <v>0.19408223162933017</v>
          </cell>
          <cell r="EN308">
            <v>1.7533962835505943</v>
          </cell>
          <cell r="EO308">
            <v>0.30763728279780234</v>
          </cell>
          <cell r="EP308">
            <v>0.43500280520236428</v>
          </cell>
          <cell r="EQ308">
            <v>1.5995689754655738</v>
          </cell>
          <cell r="ER308">
            <v>0.90073433209336728</v>
          </cell>
        </row>
        <row r="309">
          <cell r="AW309">
            <v>261</v>
          </cell>
          <cell r="AX309">
            <v>261</v>
          </cell>
          <cell r="AY309">
            <v>100</v>
          </cell>
          <cell r="AZ309">
            <v>33.300000000000004</v>
          </cell>
          <cell r="BA309">
            <v>0</v>
          </cell>
          <cell r="BB309">
            <v>66.600000000000009</v>
          </cell>
          <cell r="BC309">
            <v>66.5999755859375</v>
          </cell>
          <cell r="BD309">
            <v>66.5999755859375</v>
          </cell>
          <cell r="BE309">
            <v>100</v>
          </cell>
          <cell r="BF309">
            <v>100</v>
          </cell>
          <cell r="BG309">
            <v>50</v>
          </cell>
          <cell r="BH309">
            <v>0</v>
          </cell>
          <cell r="BI309">
            <v>0</v>
          </cell>
          <cell r="BJ309">
            <v>100</v>
          </cell>
          <cell r="BK309">
            <v>0</v>
          </cell>
          <cell r="BL309">
            <v>0</v>
          </cell>
          <cell r="BM309">
            <v>0</v>
          </cell>
          <cell r="BN309">
            <v>0</v>
          </cell>
          <cell r="BO309">
            <v>0</v>
          </cell>
          <cell r="BP309">
            <v>0</v>
          </cell>
          <cell r="BQ309">
            <v>0</v>
          </cell>
          <cell r="BR309">
            <v>0</v>
          </cell>
          <cell r="BS309">
            <v>0</v>
          </cell>
          <cell r="BT309">
            <v>50</v>
          </cell>
          <cell r="BU309">
            <v>100</v>
          </cell>
          <cell r="BV309">
            <v>100</v>
          </cell>
          <cell r="BW309">
            <v>100</v>
          </cell>
          <cell r="BX309">
            <v>0</v>
          </cell>
          <cell r="BY309">
            <v>0</v>
          </cell>
          <cell r="BZ309">
            <v>0</v>
          </cell>
          <cell r="CA309">
            <v>0</v>
          </cell>
          <cell r="CB309">
            <v>0</v>
          </cell>
          <cell r="CC309">
            <v>0</v>
          </cell>
          <cell r="CD309">
            <v>0</v>
          </cell>
          <cell r="CE309">
            <v>0</v>
          </cell>
          <cell r="CF309">
            <v>0</v>
          </cell>
          <cell r="CG309">
            <v>0</v>
          </cell>
          <cell r="CH309">
            <v>0</v>
          </cell>
          <cell r="CI309">
            <v>0</v>
          </cell>
          <cell r="CJ309">
            <v>0</v>
          </cell>
          <cell r="CK309">
            <v>0</v>
          </cell>
          <cell r="CL309">
            <v>0</v>
          </cell>
          <cell r="CM309">
            <v>0</v>
          </cell>
          <cell r="CN309">
            <v>0</v>
          </cell>
          <cell r="CO309">
            <v>0</v>
          </cell>
          <cell r="CP309">
            <v>0</v>
          </cell>
          <cell r="CQ309">
            <v>261</v>
          </cell>
          <cell r="CR309">
            <v>261</v>
          </cell>
          <cell r="CS309">
            <v>81.8</v>
          </cell>
          <cell r="CT309">
            <v>63.6</v>
          </cell>
          <cell r="CU309">
            <v>27.200000000000003</v>
          </cell>
          <cell r="CV309">
            <v>72.7</v>
          </cell>
          <cell r="CW309">
            <v>72.699951171875</v>
          </cell>
          <cell r="CX309">
            <v>72.699951171875</v>
          </cell>
          <cell r="CY309">
            <v>36.299999999999997</v>
          </cell>
          <cell r="CZ309">
            <v>36.29998779296875</v>
          </cell>
          <cell r="DA309">
            <v>9</v>
          </cell>
          <cell r="DB309">
            <v>0</v>
          </cell>
          <cell r="DC309">
            <v>0</v>
          </cell>
          <cell r="DD309">
            <v>45.4</v>
          </cell>
          <cell r="DE309">
            <v>18.099999999999998</v>
          </cell>
          <cell r="DF309">
            <v>18.099990844726563</v>
          </cell>
          <cell r="DG309">
            <v>18.099990844726563</v>
          </cell>
          <cell r="DH309">
            <v>18.099990844726563</v>
          </cell>
          <cell r="DI309">
            <v>18.099990844726563</v>
          </cell>
          <cell r="DJ309">
            <v>18.099990844726563</v>
          </cell>
          <cell r="DK309">
            <v>18.099990844726563</v>
          </cell>
          <cell r="DL309">
            <v>18.099990844726563</v>
          </cell>
          <cell r="DM309">
            <v>18.099990844726563</v>
          </cell>
          <cell r="DN309">
            <v>90.9</v>
          </cell>
          <cell r="DO309">
            <v>100</v>
          </cell>
          <cell r="DP309">
            <v>100</v>
          </cell>
          <cell r="DQ309">
            <v>100</v>
          </cell>
          <cell r="DR309">
            <v>54.500000000000007</v>
          </cell>
          <cell r="DS309">
            <v>54.5</v>
          </cell>
          <cell r="DT309">
            <v>54.5</v>
          </cell>
          <cell r="DU309">
            <v>54.5</v>
          </cell>
          <cell r="DV309">
            <v>54.5</v>
          </cell>
          <cell r="DW309">
            <v>54.5</v>
          </cell>
          <cell r="DX309">
            <v>54.5</v>
          </cell>
          <cell r="DY309">
            <v>54.5</v>
          </cell>
          <cell r="DZ309">
            <v>54.5</v>
          </cell>
          <cell r="EA309">
            <v>54.5</v>
          </cell>
          <cell r="EB309">
            <v>54.5</v>
          </cell>
          <cell r="EC309">
            <v>54.5</v>
          </cell>
          <cell r="ED309">
            <v>54.5</v>
          </cell>
          <cell r="EE309">
            <v>54.5</v>
          </cell>
          <cell r="EF309">
            <v>54.5</v>
          </cell>
          <cell r="EG309">
            <v>54.5</v>
          </cell>
          <cell r="EH309">
            <v>54.5</v>
          </cell>
          <cell r="EI309">
            <v>54.5</v>
          </cell>
          <cell r="EJ309">
            <v>54.5</v>
          </cell>
          <cell r="EL309">
            <v>261</v>
          </cell>
          <cell r="EM309">
            <v>4.810314837637848</v>
          </cell>
          <cell r="EN309">
            <v>1.6635531787870974</v>
          </cell>
          <cell r="EO309">
            <v>2.0324615061555447</v>
          </cell>
          <cell r="EP309">
            <v>11.805879805848813</v>
          </cell>
          <cell r="EQ309">
            <v>11.805877685546875</v>
          </cell>
          <cell r="ER309">
            <v>5.3095401097308512</v>
          </cell>
        </row>
        <row r="310">
          <cell r="AW310">
            <v>262</v>
          </cell>
          <cell r="AX310">
            <v>25</v>
          </cell>
          <cell r="AY310">
            <v>100</v>
          </cell>
          <cell r="AZ310">
            <v>50</v>
          </cell>
          <cell r="BA310">
            <v>0</v>
          </cell>
          <cell r="BB310">
            <v>75</v>
          </cell>
          <cell r="BC310">
            <v>16.600000000000001</v>
          </cell>
          <cell r="BD310">
            <v>83.3</v>
          </cell>
          <cell r="BE310">
            <v>50</v>
          </cell>
          <cell r="BF310">
            <v>33.300000000000004</v>
          </cell>
          <cell r="BG310">
            <v>0</v>
          </cell>
          <cell r="BH310">
            <v>66.600000000000009</v>
          </cell>
          <cell r="BI310">
            <v>100</v>
          </cell>
          <cell r="BJ310">
            <v>88.8</v>
          </cell>
          <cell r="BK310">
            <v>0</v>
          </cell>
          <cell r="BL310">
            <v>77.7</v>
          </cell>
          <cell r="BM310">
            <v>66.600000000000009</v>
          </cell>
          <cell r="BN310">
            <v>22.2</v>
          </cell>
          <cell r="BO310">
            <v>11.1</v>
          </cell>
          <cell r="BP310">
            <v>55.500000000000007</v>
          </cell>
          <cell r="BQ310">
            <v>100</v>
          </cell>
          <cell r="BR310">
            <v>44.4</v>
          </cell>
          <cell r="BS310">
            <v>33.300000000000004</v>
          </cell>
          <cell r="BT310">
            <v>37.5</v>
          </cell>
          <cell r="BU310">
            <v>75</v>
          </cell>
          <cell r="BV310">
            <v>25</v>
          </cell>
          <cell r="BW310">
            <v>62.5</v>
          </cell>
          <cell r="BX310">
            <v>87.5</v>
          </cell>
          <cell r="BY310">
            <v>0</v>
          </cell>
          <cell r="BZ310">
            <v>12.5</v>
          </cell>
          <cell r="CA310">
            <v>50</v>
          </cell>
          <cell r="CB310">
            <v>100</v>
          </cell>
          <cell r="CC310">
            <v>9</v>
          </cell>
          <cell r="CD310">
            <v>90.9</v>
          </cell>
          <cell r="CE310">
            <v>72.7</v>
          </cell>
          <cell r="CF310">
            <v>27.200000000000003</v>
          </cell>
          <cell r="CG310">
            <v>54.500000000000007</v>
          </cell>
          <cell r="CH310">
            <v>18.099999999999998</v>
          </cell>
          <cell r="CI310">
            <v>18.099990844726563</v>
          </cell>
          <cell r="CJ310">
            <v>63.6</v>
          </cell>
          <cell r="CK310">
            <v>45.4</v>
          </cell>
          <cell r="CL310">
            <v>0</v>
          </cell>
          <cell r="CM310">
            <v>36.299999999999997</v>
          </cell>
          <cell r="CN310">
            <v>36.29998779296875</v>
          </cell>
          <cell r="CO310">
            <v>81.8</v>
          </cell>
          <cell r="CP310">
            <v>100</v>
          </cell>
          <cell r="CQ310">
            <v>262</v>
          </cell>
          <cell r="CR310">
            <v>50</v>
          </cell>
          <cell r="CS310">
            <v>71.399999999999991</v>
          </cell>
          <cell r="CT310">
            <v>54.7</v>
          </cell>
          <cell r="CU310">
            <v>45.2</v>
          </cell>
          <cell r="CV310">
            <v>64.2</v>
          </cell>
          <cell r="CW310">
            <v>26.1</v>
          </cell>
          <cell r="CX310">
            <v>40.400000000000006</v>
          </cell>
          <cell r="CY310">
            <v>30.9</v>
          </cell>
          <cell r="CZ310">
            <v>28.499999999999996</v>
          </cell>
          <cell r="DA310">
            <v>0</v>
          </cell>
          <cell r="DB310">
            <v>38</v>
          </cell>
          <cell r="DC310">
            <v>76.099999999999994</v>
          </cell>
          <cell r="DD310">
            <v>57.099999999999994</v>
          </cell>
          <cell r="DE310">
            <v>4.7</v>
          </cell>
          <cell r="DF310">
            <v>42.8</v>
          </cell>
          <cell r="DG310">
            <v>35.699999999999996</v>
          </cell>
          <cell r="DH310">
            <v>19</v>
          </cell>
          <cell r="DI310">
            <v>14.2</v>
          </cell>
          <cell r="DJ310">
            <v>33.300000000000004</v>
          </cell>
          <cell r="DK310">
            <v>88</v>
          </cell>
          <cell r="DL310">
            <v>23.799999999999997</v>
          </cell>
          <cell r="DM310">
            <v>21.4</v>
          </cell>
          <cell r="DN310">
            <v>47.599999999999994</v>
          </cell>
          <cell r="DO310">
            <v>66.600000000000009</v>
          </cell>
          <cell r="DP310">
            <v>11.899999999999999</v>
          </cell>
          <cell r="DQ310">
            <v>59.5</v>
          </cell>
          <cell r="DR310">
            <v>73.8</v>
          </cell>
          <cell r="DS310">
            <v>2.2999999999999998</v>
          </cell>
          <cell r="DT310">
            <v>9.5</v>
          </cell>
          <cell r="DU310">
            <v>52.300000000000004</v>
          </cell>
          <cell r="DV310">
            <v>92.800000000000011</v>
          </cell>
          <cell r="DW310">
            <v>16.600000000000001</v>
          </cell>
          <cell r="DX310">
            <v>97.6</v>
          </cell>
          <cell r="DY310">
            <v>90.4</v>
          </cell>
          <cell r="DZ310">
            <v>69</v>
          </cell>
          <cell r="EA310">
            <v>83.3</v>
          </cell>
          <cell r="EB310">
            <v>61.9</v>
          </cell>
          <cell r="EC310">
            <v>61.899993896484375</v>
          </cell>
          <cell r="ED310">
            <v>85.7</v>
          </cell>
          <cell r="EE310">
            <v>80.900000000000006</v>
          </cell>
          <cell r="EF310">
            <v>7.1</v>
          </cell>
          <cell r="EG310">
            <v>78.5</v>
          </cell>
          <cell r="EH310">
            <v>78.5</v>
          </cell>
          <cell r="EI310">
            <v>95.199999999999989</v>
          </cell>
          <cell r="EJ310">
            <v>100</v>
          </cell>
          <cell r="EL310">
            <v>262</v>
          </cell>
          <cell r="EM310">
            <v>0.16738128357109613</v>
          </cell>
          <cell r="EN310">
            <v>0.11021376568606407</v>
          </cell>
          <cell r="EO310">
            <v>0.14721192916160694</v>
          </cell>
          <cell r="EP310">
            <v>0.29916366382368204</v>
          </cell>
          <cell r="EQ310">
            <v>1.5656030931096814</v>
          </cell>
          <cell r="ER310">
            <v>0.57116818979077477</v>
          </cell>
        </row>
        <row r="311">
          <cell r="AW311">
            <v>263</v>
          </cell>
          <cell r="AX311">
            <v>50</v>
          </cell>
          <cell r="AY311">
            <v>75</v>
          </cell>
          <cell r="AZ311">
            <v>100</v>
          </cell>
          <cell r="BA311">
            <v>0</v>
          </cell>
          <cell r="BB311">
            <v>25</v>
          </cell>
          <cell r="BC311">
            <v>16.600000000000001</v>
          </cell>
          <cell r="BD311">
            <v>50</v>
          </cell>
          <cell r="BE311">
            <v>83.3</v>
          </cell>
          <cell r="BF311">
            <v>100</v>
          </cell>
          <cell r="BG311">
            <v>0</v>
          </cell>
          <cell r="BH311">
            <v>33.300000000000004</v>
          </cell>
          <cell r="BI311">
            <v>66.600000000000009</v>
          </cell>
          <cell r="BJ311">
            <v>100</v>
          </cell>
          <cell r="BK311">
            <v>66.600000000000009</v>
          </cell>
          <cell r="BL311">
            <v>88.8</v>
          </cell>
          <cell r="BM311">
            <v>77.7</v>
          </cell>
          <cell r="BN311">
            <v>0</v>
          </cell>
          <cell r="BO311">
            <v>44.4</v>
          </cell>
          <cell r="BP311">
            <v>33.300000000000004</v>
          </cell>
          <cell r="BQ311">
            <v>55.500000000000007</v>
          </cell>
          <cell r="BR311">
            <v>22.2</v>
          </cell>
          <cell r="BS311">
            <v>11.1</v>
          </cell>
          <cell r="BT311">
            <v>62.5</v>
          </cell>
          <cell r="BU311">
            <v>75</v>
          </cell>
          <cell r="BV311">
            <v>25</v>
          </cell>
          <cell r="BW311">
            <v>87.5</v>
          </cell>
          <cell r="BX311">
            <v>50</v>
          </cell>
          <cell r="BY311">
            <v>0</v>
          </cell>
          <cell r="BZ311">
            <v>12.5</v>
          </cell>
          <cell r="CA311">
            <v>37.5</v>
          </cell>
          <cell r="CB311">
            <v>100</v>
          </cell>
          <cell r="CC311">
            <v>27.200000000000003</v>
          </cell>
          <cell r="CD311">
            <v>81.8</v>
          </cell>
          <cell r="CE311">
            <v>63.6</v>
          </cell>
          <cell r="CF311">
            <v>54.500000000000007</v>
          </cell>
          <cell r="CG311">
            <v>45.4</v>
          </cell>
          <cell r="CH311">
            <v>0</v>
          </cell>
          <cell r="CI311">
            <v>0</v>
          </cell>
          <cell r="CJ311">
            <v>36.299999999999997</v>
          </cell>
          <cell r="CK311">
            <v>18.099999999999998</v>
          </cell>
          <cell r="CL311">
            <v>90.9</v>
          </cell>
          <cell r="CM311">
            <v>9</v>
          </cell>
          <cell r="CN311">
            <v>9</v>
          </cell>
          <cell r="CO311">
            <v>72.7</v>
          </cell>
          <cell r="CP311">
            <v>100</v>
          </cell>
          <cell r="CQ311">
            <v>263</v>
          </cell>
          <cell r="CR311">
            <v>57.099999999999994</v>
          </cell>
          <cell r="CS311">
            <v>59.5</v>
          </cell>
          <cell r="CT311">
            <v>61.9</v>
          </cell>
          <cell r="CU311">
            <v>50</v>
          </cell>
          <cell r="CV311">
            <v>52.300000000000004</v>
          </cell>
          <cell r="CW311">
            <v>23.799999999999997</v>
          </cell>
          <cell r="CX311">
            <v>28.499999999999996</v>
          </cell>
          <cell r="CY311">
            <v>66.600000000000009</v>
          </cell>
          <cell r="CZ311">
            <v>69</v>
          </cell>
          <cell r="DA311">
            <v>16.600000000000001</v>
          </cell>
          <cell r="DB311">
            <v>26.1</v>
          </cell>
          <cell r="DC311">
            <v>33.300000000000004</v>
          </cell>
          <cell r="DD311">
            <v>97.6</v>
          </cell>
          <cell r="DE311">
            <v>54.7</v>
          </cell>
          <cell r="DF311">
            <v>88</v>
          </cell>
          <cell r="DG311">
            <v>71.399999999999991</v>
          </cell>
          <cell r="DH311">
            <v>4.7</v>
          </cell>
          <cell r="DI311">
            <v>35.699999999999996</v>
          </cell>
          <cell r="DJ311">
            <v>11.899999999999999</v>
          </cell>
          <cell r="DK311">
            <v>45.2</v>
          </cell>
          <cell r="DL311">
            <v>9.5</v>
          </cell>
          <cell r="DM311">
            <v>7.1</v>
          </cell>
          <cell r="DN311">
            <v>38</v>
          </cell>
          <cell r="DO311">
            <v>42.8</v>
          </cell>
          <cell r="DP311">
            <v>14.2</v>
          </cell>
          <cell r="DQ311">
            <v>64.2</v>
          </cell>
          <cell r="DR311">
            <v>30.9</v>
          </cell>
          <cell r="DS311">
            <v>0</v>
          </cell>
          <cell r="DT311">
            <v>2.2999999999999998</v>
          </cell>
          <cell r="DU311">
            <v>19</v>
          </cell>
          <cell r="DV311">
            <v>78.5</v>
          </cell>
          <cell r="DW311">
            <v>73.8</v>
          </cell>
          <cell r="DX311">
            <v>92.800000000000011</v>
          </cell>
          <cell r="DY311">
            <v>85.7</v>
          </cell>
          <cell r="DZ311">
            <v>83.3</v>
          </cell>
          <cell r="EA311">
            <v>80.900000000000006</v>
          </cell>
          <cell r="EB311">
            <v>21.4</v>
          </cell>
          <cell r="EC311">
            <v>21.399993896484375</v>
          </cell>
          <cell r="ED311">
            <v>76.099999999999994</v>
          </cell>
          <cell r="EE311">
            <v>47.599999999999994</v>
          </cell>
          <cell r="EF311">
            <v>95.199999999999989</v>
          </cell>
          <cell r="EG311">
            <v>40.400000000000006</v>
          </cell>
          <cell r="EH311">
            <v>40.399993896484375</v>
          </cell>
          <cell r="EI311">
            <v>90.4</v>
          </cell>
          <cell r="EJ311">
            <v>100</v>
          </cell>
          <cell r="EL311">
            <v>263</v>
          </cell>
          <cell r="EM311">
            <v>0.70226403638245483</v>
          </cell>
          <cell r="EN311">
            <v>0.38711399166641552</v>
          </cell>
          <cell r="EO311">
            <v>0.98495025328250363</v>
          </cell>
          <cell r="EP311">
            <v>0.44827613182852766</v>
          </cell>
          <cell r="EQ311">
            <v>2.7137525658285493</v>
          </cell>
          <cell r="ER311">
            <v>1.2248868984372456</v>
          </cell>
        </row>
        <row r="312">
          <cell r="AX312">
            <v>1.2248868942260742</v>
          </cell>
          <cell r="AY312">
            <v>1.2248868942260742</v>
          </cell>
          <cell r="AZ312">
            <v>1.2248868942260742</v>
          </cell>
          <cell r="BA312">
            <v>1.2248868942260742</v>
          </cell>
          <cell r="BB312">
            <v>1.2248868942260742</v>
          </cell>
          <cell r="BC312">
            <v>1.2248868942260742</v>
          </cell>
          <cell r="BD312">
            <v>1.2248868942260742</v>
          </cell>
          <cell r="BE312">
            <v>1.2248868942260742</v>
          </cell>
          <cell r="BF312">
            <v>1.2248868942260742</v>
          </cell>
          <cell r="BG312">
            <v>1.2248868942260742</v>
          </cell>
          <cell r="BH312">
            <v>1.2248868942260742</v>
          </cell>
          <cell r="BI312">
            <v>1.2248868942260742</v>
          </cell>
          <cell r="BJ312">
            <v>1.2248868942260742</v>
          </cell>
          <cell r="BK312">
            <v>1.2248868942260742</v>
          </cell>
          <cell r="BL312">
            <v>1.2248868942260742</v>
          </cell>
          <cell r="BM312">
            <v>1.2248868942260742</v>
          </cell>
          <cell r="BN312">
            <v>1.2248868942260742</v>
          </cell>
          <cell r="BO312">
            <v>1.2248868942260742</v>
          </cell>
          <cell r="BP312">
            <v>1.2248868942260742</v>
          </cell>
          <cell r="BQ312">
            <v>1.2248868942260742</v>
          </cell>
          <cell r="BR312">
            <v>1.2248868942260742</v>
          </cell>
          <cell r="BS312">
            <v>1.2248868942260742</v>
          </cell>
          <cell r="BT312">
            <v>1.2248868942260742</v>
          </cell>
          <cell r="BU312">
            <v>1.2248868942260742</v>
          </cell>
          <cell r="BV312">
            <v>1.2248868942260742</v>
          </cell>
          <cell r="BW312">
            <v>1.2248868942260742</v>
          </cell>
          <cell r="BX312">
            <v>1.2248868942260742</v>
          </cell>
          <cell r="BY312">
            <v>1.2248868942260742</v>
          </cell>
          <cell r="BZ312">
            <v>1.2248868942260742</v>
          </cell>
          <cell r="CA312">
            <v>1.2248868942260742</v>
          </cell>
          <cell r="CB312">
            <v>1.2248868942260742</v>
          </cell>
          <cell r="CC312">
            <v>1.2248868942260742</v>
          </cell>
          <cell r="CD312">
            <v>1.2248868942260742</v>
          </cell>
          <cell r="CE312">
            <v>1.2248868942260742</v>
          </cell>
          <cell r="CF312">
            <v>1.2248868942260742</v>
          </cell>
          <cell r="CG312">
            <v>1.2248868942260742</v>
          </cell>
          <cell r="CH312">
            <v>1.2248868942260742</v>
          </cell>
          <cell r="CI312">
            <v>1.2248868942260742</v>
          </cell>
          <cell r="CJ312">
            <v>1.2248868942260742</v>
          </cell>
          <cell r="CK312">
            <v>1.2248868942260742</v>
          </cell>
          <cell r="CL312">
            <v>1.2248868942260742</v>
          </cell>
          <cell r="CM312">
            <v>1.2248868942260742</v>
          </cell>
          <cell r="CN312">
            <v>1.2248868942260742</v>
          </cell>
          <cell r="CO312">
            <v>1.2248868942260742</v>
          </cell>
          <cell r="CP312">
            <v>1.2248868942260742</v>
          </cell>
          <cell r="CR312">
            <v>1.2248868942260742</v>
          </cell>
          <cell r="CS312">
            <v>1.2248868942260742</v>
          </cell>
          <cell r="CT312">
            <v>1.2248868942260742</v>
          </cell>
          <cell r="CU312">
            <v>1.2248868942260742</v>
          </cell>
          <cell r="CV312">
            <v>1.2248868942260742</v>
          </cell>
          <cell r="CW312">
            <v>1.2248868942260742</v>
          </cell>
          <cell r="CX312">
            <v>1.2248868942260742</v>
          </cell>
          <cell r="CY312">
            <v>1.2248868942260742</v>
          </cell>
          <cell r="CZ312">
            <v>1.2248868942260742</v>
          </cell>
          <cell r="DA312">
            <v>1.2248868942260742</v>
          </cell>
          <cell r="DB312">
            <v>1.2248868942260742</v>
          </cell>
          <cell r="DC312">
            <v>1.2248868942260742</v>
          </cell>
          <cell r="DD312">
            <v>1.2248868942260742</v>
          </cell>
          <cell r="DE312">
            <v>1.2248868942260742</v>
          </cell>
          <cell r="DF312">
            <v>1.2248868942260742</v>
          </cell>
          <cell r="DG312">
            <v>1.2248868942260742</v>
          </cell>
          <cell r="DH312">
            <v>1.2248868942260742</v>
          </cell>
          <cell r="DI312">
            <v>1.2248868942260742</v>
          </cell>
          <cell r="DJ312">
            <v>1.2248868942260742</v>
          </cell>
          <cell r="DK312">
            <v>1.2248868942260742</v>
          </cell>
          <cell r="DL312">
            <v>1.2248868942260742</v>
          </cell>
          <cell r="DM312">
            <v>1.2248868942260742</v>
          </cell>
          <cell r="DN312">
            <v>1.2248868942260742</v>
          </cell>
          <cell r="DO312">
            <v>1.2248868942260742</v>
          </cell>
          <cell r="DP312">
            <v>1.2248868942260742</v>
          </cell>
          <cell r="DQ312">
            <v>1.2248868942260742</v>
          </cell>
          <cell r="DR312">
            <v>1.2248868942260742</v>
          </cell>
          <cell r="DS312">
            <v>1.2248868942260742</v>
          </cell>
          <cell r="DT312">
            <v>1.2248868942260742</v>
          </cell>
          <cell r="DU312">
            <v>1.2248868942260742</v>
          </cell>
          <cell r="DV312">
            <v>1.2248868942260742</v>
          </cell>
          <cell r="DW312">
            <v>1.2248868942260742</v>
          </cell>
          <cell r="DX312">
            <v>1.2248868942260742</v>
          </cell>
          <cell r="DY312">
            <v>1.2248868942260742</v>
          </cell>
          <cell r="DZ312">
            <v>1.2248868942260742</v>
          </cell>
          <cell r="EA312">
            <v>1.2248868942260742</v>
          </cell>
          <cell r="EB312">
            <v>1.2248868942260742</v>
          </cell>
          <cell r="EC312">
            <v>1.2248868942260742</v>
          </cell>
          <cell r="ED312">
            <v>1.2248868942260742</v>
          </cell>
          <cell r="EE312">
            <v>1.2248868942260742</v>
          </cell>
          <cell r="EF312">
            <v>1.2248868942260742</v>
          </cell>
          <cell r="EG312">
            <v>1.2248868942260742</v>
          </cell>
          <cell r="EH312">
            <v>1.2248868942260742</v>
          </cell>
          <cell r="EI312">
            <v>1.2248868942260742</v>
          </cell>
          <cell r="EJ312">
            <v>1.2248868942260742</v>
          </cell>
        </row>
        <row r="313">
          <cell r="AX313">
            <v>1.2248868942260742</v>
          </cell>
          <cell r="AY313">
            <v>1.2248868942260742</v>
          </cell>
          <cell r="AZ313">
            <v>1.2248868942260742</v>
          </cell>
          <cell r="BA313">
            <v>1.2248868942260742</v>
          </cell>
          <cell r="BB313">
            <v>1.2248868942260742</v>
          </cell>
          <cell r="BC313">
            <v>1.2248868942260742</v>
          </cell>
          <cell r="BD313">
            <v>1.2248868942260742</v>
          </cell>
          <cell r="BE313">
            <v>1.2248868942260742</v>
          </cell>
          <cell r="BF313">
            <v>1.2248868942260742</v>
          </cell>
          <cell r="BG313">
            <v>1.2248868942260742</v>
          </cell>
          <cell r="BH313">
            <v>1.2248868942260742</v>
          </cell>
          <cell r="BI313">
            <v>1.2248868942260742</v>
          </cell>
          <cell r="BJ313">
            <v>1.2248868942260742</v>
          </cell>
          <cell r="BK313">
            <v>1.2248868942260742</v>
          </cell>
          <cell r="BL313">
            <v>1.2248868942260742</v>
          </cell>
          <cell r="BM313">
            <v>1.2248868942260742</v>
          </cell>
          <cell r="BN313">
            <v>1.2248868942260742</v>
          </cell>
          <cell r="BO313">
            <v>1.2248868942260742</v>
          </cell>
          <cell r="BP313">
            <v>1.2248868942260742</v>
          </cell>
          <cell r="BQ313">
            <v>1.2248868942260742</v>
          </cell>
          <cell r="BR313">
            <v>1.2248868942260742</v>
          </cell>
          <cell r="BS313">
            <v>1.2248868942260742</v>
          </cell>
          <cell r="BT313">
            <v>1.2248868942260742</v>
          </cell>
          <cell r="BU313">
            <v>1.2248868942260742</v>
          </cell>
          <cell r="BV313">
            <v>1.2248868942260742</v>
          </cell>
          <cell r="BW313">
            <v>1.2248868942260742</v>
          </cell>
          <cell r="BX313">
            <v>1.2248868942260742</v>
          </cell>
          <cell r="BY313">
            <v>1.2248868942260742</v>
          </cell>
          <cell r="BZ313">
            <v>1.2248868942260742</v>
          </cell>
          <cell r="CA313">
            <v>1.2248868942260742</v>
          </cell>
          <cell r="CB313">
            <v>1.2248868942260742</v>
          </cell>
          <cell r="CC313">
            <v>1.2248868942260742</v>
          </cell>
          <cell r="CD313">
            <v>1.2248868942260742</v>
          </cell>
          <cell r="CE313">
            <v>1.2248868942260742</v>
          </cell>
          <cell r="CF313">
            <v>1.2248868942260742</v>
          </cell>
          <cell r="CG313">
            <v>1.2248868942260742</v>
          </cell>
          <cell r="CH313">
            <v>1.2248868942260742</v>
          </cell>
          <cell r="CI313">
            <v>1.2248868942260742</v>
          </cell>
          <cell r="CJ313">
            <v>1.2248868942260742</v>
          </cell>
          <cell r="CK313">
            <v>1.2248868942260742</v>
          </cell>
          <cell r="CL313">
            <v>1.2248868942260742</v>
          </cell>
          <cell r="CM313">
            <v>1.2248868942260742</v>
          </cell>
          <cell r="CN313">
            <v>1.2248868942260742</v>
          </cell>
          <cell r="CO313">
            <v>1.2248868942260742</v>
          </cell>
          <cell r="CP313">
            <v>1.2248868942260742</v>
          </cell>
          <cell r="CR313">
            <v>1.2248868942260742</v>
          </cell>
          <cell r="CS313">
            <v>1.2248868942260742</v>
          </cell>
          <cell r="CT313">
            <v>1.2248868942260742</v>
          </cell>
          <cell r="CU313">
            <v>1.2248868942260742</v>
          </cell>
          <cell r="CV313">
            <v>1.2248868942260742</v>
          </cell>
          <cell r="CW313">
            <v>1.2248868942260742</v>
          </cell>
          <cell r="CX313">
            <v>1.2248868942260742</v>
          </cell>
          <cell r="CY313">
            <v>1.2248868942260742</v>
          </cell>
          <cell r="CZ313">
            <v>1.2248868942260742</v>
          </cell>
          <cell r="DA313">
            <v>1.2248868942260742</v>
          </cell>
          <cell r="DB313">
            <v>1.2248868942260742</v>
          </cell>
          <cell r="DC313">
            <v>1.2248868942260742</v>
          </cell>
          <cell r="DD313">
            <v>1.2248868942260742</v>
          </cell>
          <cell r="DE313">
            <v>1.2248868942260742</v>
          </cell>
          <cell r="DF313">
            <v>1.2248868942260742</v>
          </cell>
          <cell r="DG313">
            <v>1.2248868942260742</v>
          </cell>
          <cell r="DH313">
            <v>1.2248868942260742</v>
          </cell>
          <cell r="DI313">
            <v>1.2248868942260742</v>
          </cell>
          <cell r="DJ313">
            <v>1.2248868942260742</v>
          </cell>
          <cell r="DK313">
            <v>1.2248868942260742</v>
          </cell>
          <cell r="DL313">
            <v>1.2248868942260742</v>
          </cell>
          <cell r="DM313">
            <v>1.2248868942260742</v>
          </cell>
          <cell r="DN313">
            <v>1.2248868942260742</v>
          </cell>
          <cell r="DO313">
            <v>1.2248868942260742</v>
          </cell>
          <cell r="DP313">
            <v>1.2248868942260742</v>
          </cell>
          <cell r="DQ313">
            <v>1.2248868942260742</v>
          </cell>
          <cell r="DR313">
            <v>1.2248868942260742</v>
          </cell>
          <cell r="DS313">
            <v>1.2248868942260742</v>
          </cell>
          <cell r="DT313">
            <v>1.2248868942260742</v>
          </cell>
          <cell r="DU313">
            <v>1.2248868942260742</v>
          </cell>
          <cell r="DV313">
            <v>1.2248868942260742</v>
          </cell>
          <cell r="DW313">
            <v>1.2248868942260742</v>
          </cell>
          <cell r="DX313">
            <v>1.2248868942260742</v>
          </cell>
          <cell r="DY313">
            <v>1.2248868942260742</v>
          </cell>
          <cell r="DZ313">
            <v>1.2248868942260742</v>
          </cell>
          <cell r="EA313">
            <v>1.2248868942260742</v>
          </cell>
          <cell r="EB313">
            <v>1.2248868942260742</v>
          </cell>
          <cell r="EC313">
            <v>1.2248868942260742</v>
          </cell>
          <cell r="ED313">
            <v>1.2248868942260742</v>
          </cell>
          <cell r="EE313">
            <v>1.2248868942260742</v>
          </cell>
          <cell r="EF313">
            <v>1.2248868942260742</v>
          </cell>
          <cell r="EG313">
            <v>1.2248868942260742</v>
          </cell>
          <cell r="EH313">
            <v>1.2248868942260742</v>
          </cell>
          <cell r="EI313">
            <v>1.2248868942260742</v>
          </cell>
          <cell r="EJ313">
            <v>1.2248868942260742</v>
          </cell>
        </row>
        <row r="314">
          <cell r="AW314">
            <v>264</v>
          </cell>
          <cell r="AX314">
            <v>25</v>
          </cell>
          <cell r="AY314">
            <v>100</v>
          </cell>
          <cell r="AZ314">
            <v>50</v>
          </cell>
          <cell r="BA314">
            <v>75</v>
          </cell>
          <cell r="BB314">
            <v>0</v>
          </cell>
          <cell r="BC314">
            <v>83.3</v>
          </cell>
          <cell r="BD314">
            <v>33.300000000000004</v>
          </cell>
          <cell r="BE314">
            <v>100</v>
          </cell>
          <cell r="BF314">
            <v>16.600000000000001</v>
          </cell>
          <cell r="BG314">
            <v>66.600000000000009</v>
          </cell>
          <cell r="BH314">
            <v>50</v>
          </cell>
          <cell r="BI314">
            <v>0</v>
          </cell>
          <cell r="BJ314">
            <v>77.7</v>
          </cell>
          <cell r="BK314">
            <v>66.600000000000009</v>
          </cell>
          <cell r="BL314">
            <v>100</v>
          </cell>
          <cell r="BM314">
            <v>88.8</v>
          </cell>
          <cell r="BN314">
            <v>11.1</v>
          </cell>
          <cell r="BO314">
            <v>33.300000000000004</v>
          </cell>
          <cell r="BP314">
            <v>44.4</v>
          </cell>
          <cell r="BQ314">
            <v>0</v>
          </cell>
          <cell r="BR314">
            <v>22.2</v>
          </cell>
          <cell r="BS314">
            <v>55.500000000000007</v>
          </cell>
          <cell r="BT314">
            <v>87.5</v>
          </cell>
          <cell r="BU314">
            <v>25</v>
          </cell>
          <cell r="BV314">
            <v>12.5</v>
          </cell>
          <cell r="BW314">
            <v>100</v>
          </cell>
          <cell r="BX314">
            <v>62.5</v>
          </cell>
          <cell r="BY314">
            <v>37.5</v>
          </cell>
          <cell r="BZ314">
            <v>75</v>
          </cell>
          <cell r="CA314">
            <v>50</v>
          </cell>
          <cell r="CB314">
            <v>0</v>
          </cell>
          <cell r="CC314">
            <v>15.299999999999999</v>
          </cell>
          <cell r="CD314">
            <v>61.5</v>
          </cell>
          <cell r="CE314">
            <v>92.300000000000011</v>
          </cell>
          <cell r="CF314">
            <v>46.1</v>
          </cell>
          <cell r="CG314">
            <v>76.900000000000006</v>
          </cell>
          <cell r="CH314">
            <v>23</v>
          </cell>
          <cell r="CI314">
            <v>100</v>
          </cell>
          <cell r="CJ314">
            <v>38.4</v>
          </cell>
          <cell r="CK314">
            <v>7.6</v>
          </cell>
          <cell r="CL314">
            <v>30.7</v>
          </cell>
          <cell r="CM314">
            <v>69.199999999999989</v>
          </cell>
          <cell r="CN314">
            <v>53.800000000000004</v>
          </cell>
          <cell r="CO314">
            <v>84.6</v>
          </cell>
          <cell r="CP314">
            <v>0</v>
          </cell>
          <cell r="CQ314">
            <v>264</v>
          </cell>
          <cell r="CR314">
            <v>54.500000000000007</v>
          </cell>
          <cell r="CS314">
            <v>72.7</v>
          </cell>
          <cell r="CT314">
            <v>59</v>
          </cell>
          <cell r="CU314">
            <v>68.100000000000009</v>
          </cell>
          <cell r="CV314">
            <v>52.2</v>
          </cell>
          <cell r="CW314">
            <v>86.3</v>
          </cell>
          <cell r="CX314">
            <v>47.699999999999996</v>
          </cell>
          <cell r="CY314">
            <v>95.399999999999991</v>
          </cell>
          <cell r="CZ314">
            <v>40.9</v>
          </cell>
          <cell r="DA314">
            <v>77.2</v>
          </cell>
          <cell r="DB314">
            <v>61.3</v>
          </cell>
          <cell r="DC314">
            <v>4.5</v>
          </cell>
          <cell r="DD314">
            <v>70.399999999999991</v>
          </cell>
          <cell r="DE314">
            <v>63.6</v>
          </cell>
          <cell r="DF314">
            <v>81.8</v>
          </cell>
          <cell r="DG314">
            <v>75</v>
          </cell>
          <cell r="DH314">
            <v>18.099999999999998</v>
          </cell>
          <cell r="DI314">
            <v>31.8</v>
          </cell>
          <cell r="DJ314">
            <v>34</v>
          </cell>
          <cell r="DK314">
            <v>0</v>
          </cell>
          <cell r="DL314">
            <v>25</v>
          </cell>
          <cell r="DM314">
            <v>56.8</v>
          </cell>
          <cell r="DN314">
            <v>45.4</v>
          </cell>
          <cell r="DO314">
            <v>9</v>
          </cell>
          <cell r="DP314">
            <v>6.8000000000000007</v>
          </cell>
          <cell r="DQ314">
            <v>79.5</v>
          </cell>
          <cell r="DR314">
            <v>20.399999999999999</v>
          </cell>
          <cell r="DS314">
            <v>11.3</v>
          </cell>
          <cell r="DT314">
            <v>29.5</v>
          </cell>
          <cell r="DU314">
            <v>13.600000000000001</v>
          </cell>
          <cell r="DV314">
            <v>2.1999999999999997</v>
          </cell>
          <cell r="DW314">
            <v>27.200000000000003</v>
          </cell>
          <cell r="DX314">
            <v>84</v>
          </cell>
          <cell r="DY314">
            <v>97.7</v>
          </cell>
          <cell r="DZ314">
            <v>50</v>
          </cell>
          <cell r="EA314">
            <v>90.9</v>
          </cell>
          <cell r="EB314">
            <v>36.299999999999997</v>
          </cell>
          <cell r="EC314">
            <v>100</v>
          </cell>
          <cell r="ED314">
            <v>43.1</v>
          </cell>
          <cell r="EE314">
            <v>22.7</v>
          </cell>
          <cell r="EF314">
            <v>38.6</v>
          </cell>
          <cell r="EG314">
            <v>88.6</v>
          </cell>
          <cell r="EH314">
            <v>65.900000000000006</v>
          </cell>
          <cell r="EI314">
            <v>93.100000000000009</v>
          </cell>
          <cell r="EJ314">
            <v>15.9</v>
          </cell>
          <cell r="EL314">
            <v>264</v>
          </cell>
          <cell r="EM314">
            <v>46.226632586622756</v>
          </cell>
          <cell r="EN314">
            <v>83.838789437746229</v>
          </cell>
          <cell r="EO314">
            <v>37.612722074863129</v>
          </cell>
          <cell r="EP314">
            <v>18.483841378638431</v>
          </cell>
          <cell r="EQ314">
            <v>160.18370803283702</v>
          </cell>
          <cell r="ER314">
            <v>80.067964324742945</v>
          </cell>
        </row>
        <row r="315">
          <cell r="AW315">
            <v>265</v>
          </cell>
          <cell r="AX315">
            <v>50</v>
          </cell>
          <cell r="AY315">
            <v>75</v>
          </cell>
          <cell r="AZ315">
            <v>25</v>
          </cell>
          <cell r="BA315">
            <v>100</v>
          </cell>
          <cell r="BB315">
            <v>0</v>
          </cell>
          <cell r="BC315">
            <v>66.600000000000009</v>
          </cell>
          <cell r="BD315">
            <v>16.600000000000001</v>
          </cell>
          <cell r="BE315">
            <v>100</v>
          </cell>
          <cell r="BF315">
            <v>33.300000000000004</v>
          </cell>
          <cell r="BG315">
            <v>83.3</v>
          </cell>
          <cell r="BH315">
            <v>50</v>
          </cell>
          <cell r="BI315">
            <v>0</v>
          </cell>
          <cell r="BJ315">
            <v>22.2</v>
          </cell>
          <cell r="BK315">
            <v>88.8</v>
          </cell>
          <cell r="BL315">
            <v>100</v>
          </cell>
          <cell r="BM315">
            <v>55.500000000000007</v>
          </cell>
          <cell r="BN315">
            <v>66.600000000000009</v>
          </cell>
          <cell r="BO315">
            <v>11.1</v>
          </cell>
          <cell r="BP315">
            <v>33.300000000000004</v>
          </cell>
          <cell r="BQ315">
            <v>0</v>
          </cell>
          <cell r="BR315">
            <v>77.7</v>
          </cell>
          <cell r="BS315">
            <v>44.4</v>
          </cell>
          <cell r="BT315">
            <v>71.399999999999991</v>
          </cell>
          <cell r="BU315">
            <v>42.8</v>
          </cell>
          <cell r="BV315">
            <v>28.499999999999996</v>
          </cell>
          <cell r="BW315">
            <v>14.2</v>
          </cell>
          <cell r="BX315">
            <v>14.199996948242187</v>
          </cell>
          <cell r="BY315">
            <v>57.099999999999994</v>
          </cell>
          <cell r="BZ315">
            <v>85.7</v>
          </cell>
          <cell r="CA315">
            <v>100</v>
          </cell>
          <cell r="CB315">
            <v>0</v>
          </cell>
          <cell r="CC315">
            <v>18.099999999999998</v>
          </cell>
          <cell r="CD315">
            <v>81.8</v>
          </cell>
          <cell r="CE315">
            <v>90.9</v>
          </cell>
          <cell r="CF315">
            <v>9</v>
          </cell>
          <cell r="CG315">
            <v>72.7</v>
          </cell>
          <cell r="CH315">
            <v>45.4</v>
          </cell>
          <cell r="CI315">
            <v>100</v>
          </cell>
          <cell r="CJ315">
            <v>27.200000000000003</v>
          </cell>
          <cell r="CK315">
            <v>0</v>
          </cell>
          <cell r="CL315">
            <v>36.299999999999997</v>
          </cell>
          <cell r="CM315">
            <v>63.6</v>
          </cell>
          <cell r="CN315">
            <v>54.500000000000007</v>
          </cell>
          <cell r="CO315">
            <v>54.5</v>
          </cell>
          <cell r="CP315">
            <v>54.5</v>
          </cell>
          <cell r="CQ315">
            <v>265</v>
          </cell>
          <cell r="CR315">
            <v>41.4</v>
          </cell>
          <cell r="CS315">
            <v>48.699999999999996</v>
          </cell>
          <cell r="CT315">
            <v>36.5</v>
          </cell>
          <cell r="CU315">
            <v>51.2</v>
          </cell>
          <cell r="CV315">
            <v>31.7</v>
          </cell>
          <cell r="CW315">
            <v>46.300000000000004</v>
          </cell>
          <cell r="CX315">
            <v>26.8</v>
          </cell>
          <cell r="CY315">
            <v>100</v>
          </cell>
          <cell r="CZ315">
            <v>39</v>
          </cell>
          <cell r="DA315">
            <v>58.5</v>
          </cell>
          <cell r="DB315">
            <v>43.9</v>
          </cell>
          <cell r="DC315">
            <v>24.3</v>
          </cell>
          <cell r="DD315">
            <v>34.1</v>
          </cell>
          <cell r="DE315">
            <v>78</v>
          </cell>
          <cell r="DF315">
            <v>97.5</v>
          </cell>
          <cell r="DG315">
            <v>65.8</v>
          </cell>
          <cell r="DH315">
            <v>73.099999999999994</v>
          </cell>
          <cell r="DI315">
            <v>21.9</v>
          </cell>
          <cell r="DJ315">
            <v>56.000000000000007</v>
          </cell>
          <cell r="DK315">
            <v>2.4</v>
          </cell>
          <cell r="DL315">
            <v>75.599999999999994</v>
          </cell>
          <cell r="DM315">
            <v>60.9</v>
          </cell>
          <cell r="DN315">
            <v>29.2</v>
          </cell>
          <cell r="DO315">
            <v>9.7000000000000011</v>
          </cell>
          <cell r="DP315">
            <v>7.3</v>
          </cell>
          <cell r="DQ315">
            <v>4.8</v>
          </cell>
          <cell r="DR315">
            <v>4.7999992370605469</v>
          </cell>
          <cell r="DS315">
            <v>12.1</v>
          </cell>
          <cell r="DT315">
            <v>80.400000000000006</v>
          </cell>
          <cell r="DU315">
            <v>82.899999999999991</v>
          </cell>
          <cell r="DV315">
            <v>0</v>
          </cell>
          <cell r="DW315">
            <v>19.5</v>
          </cell>
          <cell r="DX315">
            <v>90.2</v>
          </cell>
          <cell r="DY315">
            <v>92.600000000000009</v>
          </cell>
          <cell r="DZ315">
            <v>17</v>
          </cell>
          <cell r="EA315">
            <v>87.8</v>
          </cell>
          <cell r="EB315">
            <v>68.2</v>
          </cell>
          <cell r="EC315">
            <v>95.1</v>
          </cell>
          <cell r="ED315">
            <v>53.6</v>
          </cell>
          <cell r="EE315">
            <v>14.6</v>
          </cell>
          <cell r="EF315">
            <v>63.4</v>
          </cell>
          <cell r="EG315">
            <v>85.3</v>
          </cell>
          <cell r="EH315">
            <v>70.7</v>
          </cell>
          <cell r="EI315">
            <v>70.699951171875</v>
          </cell>
          <cell r="EJ315">
            <v>70.699951171875</v>
          </cell>
          <cell r="EL315">
            <v>265</v>
          </cell>
          <cell r="EM315">
            <v>768.88553710688689</v>
          </cell>
          <cell r="EN315">
            <v>21351.409837955405</v>
          </cell>
          <cell r="EO315">
            <v>9116.970470193879</v>
          </cell>
          <cell r="EP315">
            <v>1574.5458801671139</v>
          </cell>
          <cell r="EQ315">
            <v>19959.052294183752</v>
          </cell>
          <cell r="ER315">
            <v>11823.309424397694</v>
          </cell>
        </row>
        <row r="316">
          <cell r="AW316">
            <v>266</v>
          </cell>
          <cell r="AX316">
            <v>25</v>
          </cell>
          <cell r="AY316">
            <v>75</v>
          </cell>
          <cell r="AZ316">
            <v>50</v>
          </cell>
          <cell r="BA316">
            <v>100</v>
          </cell>
          <cell r="BB316">
            <v>0</v>
          </cell>
          <cell r="BC316">
            <v>100</v>
          </cell>
          <cell r="BD316">
            <v>16.600000000000001</v>
          </cell>
          <cell r="BE316">
            <v>83.3</v>
          </cell>
          <cell r="BF316">
            <v>66.600000000000009</v>
          </cell>
          <cell r="BG316">
            <v>33.300000000000004</v>
          </cell>
          <cell r="BH316">
            <v>50</v>
          </cell>
          <cell r="BI316">
            <v>0</v>
          </cell>
          <cell r="BJ316">
            <v>44.4</v>
          </cell>
          <cell r="BK316">
            <v>77.7</v>
          </cell>
          <cell r="BL316">
            <v>88.8</v>
          </cell>
          <cell r="BM316">
            <v>100</v>
          </cell>
          <cell r="BN316">
            <v>33.300000000000004</v>
          </cell>
          <cell r="BO316">
            <v>66.600000000000009</v>
          </cell>
          <cell r="BP316">
            <v>0</v>
          </cell>
          <cell r="BQ316">
            <v>22.2</v>
          </cell>
          <cell r="BR316">
            <v>11.1</v>
          </cell>
          <cell r="BS316">
            <v>55.500000000000007</v>
          </cell>
          <cell r="BT316">
            <v>50</v>
          </cell>
          <cell r="BU316">
            <v>25</v>
          </cell>
          <cell r="BV316">
            <v>0</v>
          </cell>
          <cell r="BW316">
            <v>100</v>
          </cell>
          <cell r="BX316">
            <v>62.5</v>
          </cell>
          <cell r="BY316">
            <v>12.5</v>
          </cell>
          <cell r="BZ316">
            <v>87.5</v>
          </cell>
          <cell r="CA316">
            <v>75</v>
          </cell>
          <cell r="CB316">
            <v>37.5</v>
          </cell>
          <cell r="CC316">
            <v>30.7</v>
          </cell>
          <cell r="CD316">
            <v>69.199999999999989</v>
          </cell>
          <cell r="CE316">
            <v>92.300000000000011</v>
          </cell>
          <cell r="CF316">
            <v>23</v>
          </cell>
          <cell r="CG316">
            <v>53.800000000000004</v>
          </cell>
          <cell r="CH316">
            <v>15.299999999999999</v>
          </cell>
          <cell r="CI316">
            <v>100</v>
          </cell>
          <cell r="CJ316">
            <v>61.5</v>
          </cell>
          <cell r="CK316">
            <v>38.4</v>
          </cell>
          <cell r="CL316">
            <v>46.1</v>
          </cell>
          <cell r="CM316">
            <v>84.6</v>
          </cell>
          <cell r="CN316">
            <v>0</v>
          </cell>
          <cell r="CO316">
            <v>76.900000000000006</v>
          </cell>
          <cell r="CP316">
            <v>7.6</v>
          </cell>
          <cell r="CQ316">
            <v>266</v>
          </cell>
          <cell r="CR316">
            <v>56.8</v>
          </cell>
          <cell r="CS316">
            <v>84</v>
          </cell>
          <cell r="CT316">
            <v>77.2</v>
          </cell>
          <cell r="CU316">
            <v>88.6</v>
          </cell>
          <cell r="CV316">
            <v>43.1</v>
          </cell>
          <cell r="CW316">
            <v>97.7</v>
          </cell>
          <cell r="CX316">
            <v>50</v>
          </cell>
          <cell r="CY316">
            <v>95.399999999999991</v>
          </cell>
          <cell r="CZ316">
            <v>70.399999999999991</v>
          </cell>
          <cell r="DA316">
            <v>65.900000000000006</v>
          </cell>
          <cell r="DB316">
            <v>68.100000000000009</v>
          </cell>
          <cell r="DC316">
            <v>34</v>
          </cell>
          <cell r="DD316">
            <v>29.5</v>
          </cell>
          <cell r="DE316">
            <v>45.4</v>
          </cell>
          <cell r="DF316">
            <v>59</v>
          </cell>
          <cell r="DG316">
            <v>61.3</v>
          </cell>
          <cell r="DH316">
            <v>25</v>
          </cell>
          <cell r="DI316">
            <v>38.6</v>
          </cell>
          <cell r="DJ316">
            <v>2.1999999999999997</v>
          </cell>
          <cell r="DK316">
            <v>15.9</v>
          </cell>
          <cell r="DL316">
            <v>11.3</v>
          </cell>
          <cell r="DM316">
            <v>36.299999999999997</v>
          </cell>
          <cell r="DN316">
            <v>47.699999999999996</v>
          </cell>
          <cell r="DO316">
            <v>20.399999999999999</v>
          </cell>
          <cell r="DP316">
            <v>13.600000000000001</v>
          </cell>
          <cell r="DQ316">
            <v>90.9</v>
          </cell>
          <cell r="DR316">
            <v>72.7</v>
          </cell>
          <cell r="DS316">
            <v>18.099999999999998</v>
          </cell>
          <cell r="DT316">
            <v>81.8</v>
          </cell>
          <cell r="DU316">
            <v>75</v>
          </cell>
          <cell r="DV316">
            <v>22.7</v>
          </cell>
          <cell r="DW316">
            <v>27.200000000000003</v>
          </cell>
          <cell r="DX316">
            <v>63.6</v>
          </cell>
          <cell r="DY316">
            <v>93.100000000000009</v>
          </cell>
          <cell r="DZ316">
            <v>9</v>
          </cell>
          <cell r="EA316">
            <v>52.2</v>
          </cell>
          <cell r="EB316">
            <v>6.8000000000000007</v>
          </cell>
          <cell r="EC316">
            <v>100</v>
          </cell>
          <cell r="ED316">
            <v>54.500000000000007</v>
          </cell>
          <cell r="EE316">
            <v>31.8</v>
          </cell>
          <cell r="EF316">
            <v>40.9</v>
          </cell>
          <cell r="EG316">
            <v>86.3</v>
          </cell>
          <cell r="EH316">
            <v>0</v>
          </cell>
          <cell r="EI316">
            <v>79.5</v>
          </cell>
          <cell r="EJ316">
            <v>4.5</v>
          </cell>
          <cell r="EL316">
            <v>266</v>
          </cell>
          <cell r="EM316">
            <v>0.19178429178891282</v>
          </cell>
          <cell r="EN316">
            <v>0.55846851241664452</v>
          </cell>
          <cell r="EO316">
            <v>3.0642183429177815E-2</v>
          </cell>
          <cell r="EP316">
            <v>0.14748138198531247</v>
          </cell>
          <cell r="EQ316">
            <v>0.19303814488047161</v>
          </cell>
          <cell r="ER316">
            <v>0.20454420769660592</v>
          </cell>
        </row>
        <row r="317">
          <cell r="AW317">
            <v>267</v>
          </cell>
          <cell r="AX317">
            <v>25</v>
          </cell>
          <cell r="AY317">
            <v>75</v>
          </cell>
          <cell r="AZ317">
            <v>50</v>
          </cell>
          <cell r="BA317">
            <v>100</v>
          </cell>
          <cell r="BB317">
            <v>0</v>
          </cell>
          <cell r="BC317">
            <v>66.600000000000009</v>
          </cell>
          <cell r="BD317">
            <v>0</v>
          </cell>
          <cell r="BE317">
            <v>100</v>
          </cell>
          <cell r="BF317">
            <v>50</v>
          </cell>
          <cell r="BG317">
            <v>16.600000000000001</v>
          </cell>
          <cell r="BH317">
            <v>33.300000000000004</v>
          </cell>
          <cell r="BI317">
            <v>83.3</v>
          </cell>
          <cell r="BJ317">
            <v>33.300000000000004</v>
          </cell>
          <cell r="BK317">
            <v>77.7</v>
          </cell>
          <cell r="BL317">
            <v>100</v>
          </cell>
          <cell r="BM317">
            <v>66.600000000000009</v>
          </cell>
          <cell r="BN317">
            <v>88.8</v>
          </cell>
          <cell r="BO317">
            <v>44.4</v>
          </cell>
          <cell r="BP317">
            <v>0</v>
          </cell>
          <cell r="BQ317">
            <v>22.2</v>
          </cell>
          <cell r="BR317">
            <v>11.1</v>
          </cell>
          <cell r="BS317">
            <v>55.500000000000007</v>
          </cell>
          <cell r="BT317">
            <v>71.399999999999991</v>
          </cell>
          <cell r="BU317">
            <v>42.8</v>
          </cell>
          <cell r="BV317">
            <v>0</v>
          </cell>
          <cell r="BW317">
            <v>57.099999999999994</v>
          </cell>
          <cell r="BX317">
            <v>57.0999755859375</v>
          </cell>
          <cell r="BY317">
            <v>14.2</v>
          </cell>
          <cell r="BZ317">
            <v>85.7</v>
          </cell>
          <cell r="CA317">
            <v>100</v>
          </cell>
          <cell r="CB317">
            <v>28.499999999999996</v>
          </cell>
          <cell r="CC317">
            <v>27.200000000000003</v>
          </cell>
          <cell r="CD317">
            <v>81.8</v>
          </cell>
          <cell r="CE317">
            <v>90.9</v>
          </cell>
          <cell r="CF317">
            <v>18.099999999999998</v>
          </cell>
          <cell r="CG317">
            <v>63.6</v>
          </cell>
          <cell r="CH317">
            <v>9</v>
          </cell>
          <cell r="CI317">
            <v>100</v>
          </cell>
          <cell r="CJ317">
            <v>45.4</v>
          </cell>
          <cell r="CK317">
            <v>36.299999999999997</v>
          </cell>
          <cell r="CL317">
            <v>54.500000000000007</v>
          </cell>
          <cell r="CM317">
            <v>72.7</v>
          </cell>
          <cell r="CN317">
            <v>0</v>
          </cell>
          <cell r="CO317">
            <v>0</v>
          </cell>
          <cell r="CP317">
            <v>0</v>
          </cell>
          <cell r="CQ317">
            <v>267</v>
          </cell>
          <cell r="CR317">
            <v>46.300000000000004</v>
          </cell>
          <cell r="CS317">
            <v>56.000000000000007</v>
          </cell>
          <cell r="CT317">
            <v>53.6</v>
          </cell>
          <cell r="CU317">
            <v>68.2</v>
          </cell>
          <cell r="CV317">
            <v>34.1</v>
          </cell>
          <cell r="CW317">
            <v>75.599999999999994</v>
          </cell>
          <cell r="CX317">
            <v>41.4</v>
          </cell>
          <cell r="CY317">
            <v>100</v>
          </cell>
          <cell r="CZ317">
            <v>65.8</v>
          </cell>
          <cell r="DA317">
            <v>48.699999999999996</v>
          </cell>
          <cell r="DB317">
            <v>51.2</v>
          </cell>
          <cell r="DC317">
            <v>78</v>
          </cell>
          <cell r="DD317">
            <v>26.8</v>
          </cell>
          <cell r="DE317">
            <v>70.7</v>
          </cell>
          <cell r="DF317">
            <v>90.2</v>
          </cell>
          <cell r="DG317">
            <v>63.4</v>
          </cell>
          <cell r="DH317">
            <v>73.099999999999994</v>
          </cell>
          <cell r="DI317">
            <v>39</v>
          </cell>
          <cell r="DJ317">
            <v>4.8</v>
          </cell>
          <cell r="DK317">
            <v>14.6</v>
          </cell>
          <cell r="DL317">
            <v>7.3</v>
          </cell>
          <cell r="DM317">
            <v>43.9</v>
          </cell>
          <cell r="DN317">
            <v>36.5</v>
          </cell>
          <cell r="DO317">
            <v>21.9</v>
          </cell>
          <cell r="DP317">
            <v>12.1</v>
          </cell>
          <cell r="DQ317">
            <v>24.3</v>
          </cell>
          <cell r="DR317">
            <v>24.29998779296875</v>
          </cell>
          <cell r="DS317">
            <v>17</v>
          </cell>
          <cell r="DT317">
            <v>87.8</v>
          </cell>
          <cell r="DU317">
            <v>97.5</v>
          </cell>
          <cell r="DV317">
            <v>19.5</v>
          </cell>
          <cell r="DW317">
            <v>29.2</v>
          </cell>
          <cell r="DX317">
            <v>85.3</v>
          </cell>
          <cell r="DY317">
            <v>92.600000000000009</v>
          </cell>
          <cell r="DZ317">
            <v>9.7000000000000011</v>
          </cell>
          <cell r="EA317">
            <v>80.400000000000006</v>
          </cell>
          <cell r="EB317">
            <v>2.4</v>
          </cell>
          <cell r="EC317">
            <v>95.1</v>
          </cell>
          <cell r="ED317">
            <v>58.5</v>
          </cell>
          <cell r="EE317">
            <v>31.7</v>
          </cell>
          <cell r="EF317">
            <v>60.9</v>
          </cell>
          <cell r="EG317">
            <v>82.899999999999991</v>
          </cell>
          <cell r="EH317">
            <v>0</v>
          </cell>
          <cell r="EI317">
            <v>0</v>
          </cell>
          <cell r="EJ317">
            <v>0</v>
          </cell>
          <cell r="EL317">
            <v>267</v>
          </cell>
          <cell r="EM317">
            <v>3.168348789322216</v>
          </cell>
          <cell r="EN317">
            <v>85.801694715819394</v>
          </cell>
          <cell r="EO317">
            <v>10.340543336108437</v>
          </cell>
          <cell r="EP317">
            <v>38.473179510549095</v>
          </cell>
          <cell r="EQ317">
            <v>29.93161021701</v>
          </cell>
          <cell r="ER317">
            <v>33.019614262070085</v>
          </cell>
        </row>
        <row r="318">
          <cell r="AW318">
            <v>268</v>
          </cell>
          <cell r="AX318">
            <v>75</v>
          </cell>
          <cell r="AY318">
            <v>50</v>
          </cell>
          <cell r="AZ318">
            <v>0</v>
          </cell>
          <cell r="BA318">
            <v>100</v>
          </cell>
          <cell r="BB318">
            <v>25</v>
          </cell>
          <cell r="BC318">
            <v>66.600000000000009</v>
          </cell>
          <cell r="BD318">
            <v>33.300000000000004</v>
          </cell>
          <cell r="BE318">
            <v>100</v>
          </cell>
          <cell r="BF318">
            <v>16.600000000000001</v>
          </cell>
          <cell r="BG318">
            <v>83.3</v>
          </cell>
          <cell r="BH318">
            <v>50</v>
          </cell>
          <cell r="BI318">
            <v>0</v>
          </cell>
          <cell r="BJ318">
            <v>66.600000000000009</v>
          </cell>
          <cell r="BK318">
            <v>55.500000000000007</v>
          </cell>
          <cell r="BL318">
            <v>100</v>
          </cell>
          <cell r="BM318">
            <v>44.4</v>
          </cell>
          <cell r="BN318">
            <v>22.2</v>
          </cell>
          <cell r="BO318">
            <v>11.1</v>
          </cell>
          <cell r="BP318">
            <v>88.8</v>
          </cell>
          <cell r="BQ318">
            <v>0</v>
          </cell>
          <cell r="BR318">
            <v>33.300000000000004</v>
          </cell>
          <cell r="BS318">
            <v>77.7</v>
          </cell>
          <cell r="BT318">
            <v>75</v>
          </cell>
          <cell r="BU318">
            <v>62.5</v>
          </cell>
          <cell r="BV318">
            <v>0</v>
          </cell>
          <cell r="BW318">
            <v>100</v>
          </cell>
          <cell r="BX318">
            <v>87.5</v>
          </cell>
          <cell r="BY318">
            <v>50</v>
          </cell>
          <cell r="BZ318">
            <v>37.5</v>
          </cell>
          <cell r="CA318">
            <v>12.5</v>
          </cell>
          <cell r="CB318">
            <v>25</v>
          </cell>
          <cell r="CC318">
            <v>38.4</v>
          </cell>
          <cell r="CD318">
            <v>23</v>
          </cell>
          <cell r="CE318">
            <v>84.6</v>
          </cell>
          <cell r="CF318">
            <v>0</v>
          </cell>
          <cell r="CG318">
            <v>92.300000000000011</v>
          </cell>
          <cell r="CH318">
            <v>53.800000000000004</v>
          </cell>
          <cell r="CI318">
            <v>100</v>
          </cell>
          <cell r="CJ318">
            <v>30.7</v>
          </cell>
          <cell r="CK318">
            <v>7.6</v>
          </cell>
          <cell r="CL318">
            <v>15.299999999999999</v>
          </cell>
          <cell r="CM318">
            <v>61.5</v>
          </cell>
          <cell r="CN318">
            <v>76.900000000000006</v>
          </cell>
          <cell r="CO318">
            <v>69.199999999999989</v>
          </cell>
          <cell r="CP318">
            <v>46.1</v>
          </cell>
          <cell r="CQ318">
            <v>268</v>
          </cell>
          <cell r="CR318">
            <v>59</v>
          </cell>
          <cell r="CS318">
            <v>54.500000000000007</v>
          </cell>
          <cell r="CT318">
            <v>43.1</v>
          </cell>
          <cell r="CU318">
            <v>65.900000000000006</v>
          </cell>
          <cell r="CV318">
            <v>47.699999999999996</v>
          </cell>
          <cell r="CW318">
            <v>68.100000000000009</v>
          </cell>
          <cell r="CX318">
            <v>29.5</v>
          </cell>
          <cell r="CY318">
            <v>88.6</v>
          </cell>
          <cell r="CZ318">
            <v>13.600000000000001</v>
          </cell>
          <cell r="DA318">
            <v>77.2</v>
          </cell>
          <cell r="DB318">
            <v>34</v>
          </cell>
          <cell r="DC318">
            <v>9</v>
          </cell>
          <cell r="DD318">
            <v>40.9</v>
          </cell>
          <cell r="DE318">
            <v>38.6</v>
          </cell>
          <cell r="DF318">
            <v>81.8</v>
          </cell>
          <cell r="DG318">
            <v>36.299999999999997</v>
          </cell>
          <cell r="DH318">
            <v>25</v>
          </cell>
          <cell r="DI318">
            <v>20.399999999999999</v>
          </cell>
          <cell r="DJ318">
            <v>61.3</v>
          </cell>
          <cell r="DK318">
            <v>2.1999999999999997</v>
          </cell>
          <cell r="DL318">
            <v>27.200000000000003</v>
          </cell>
          <cell r="DM318">
            <v>56.8</v>
          </cell>
          <cell r="DN318">
            <v>45.4</v>
          </cell>
          <cell r="DO318">
            <v>22.7</v>
          </cell>
          <cell r="DP318">
            <v>0</v>
          </cell>
          <cell r="DQ318">
            <v>97.7</v>
          </cell>
          <cell r="DR318">
            <v>52.2</v>
          </cell>
          <cell r="DS318">
            <v>18.099999999999998</v>
          </cell>
          <cell r="DT318">
            <v>15.9</v>
          </cell>
          <cell r="DU318">
            <v>4.5</v>
          </cell>
          <cell r="DV318">
            <v>6.8000000000000007</v>
          </cell>
          <cell r="DW318">
            <v>72.7</v>
          </cell>
          <cell r="DX318">
            <v>63.6</v>
          </cell>
          <cell r="DY318">
            <v>93.100000000000009</v>
          </cell>
          <cell r="DZ318">
            <v>11.3</v>
          </cell>
          <cell r="EA318">
            <v>95.399999999999991</v>
          </cell>
          <cell r="EB318">
            <v>79.5</v>
          </cell>
          <cell r="EC318">
            <v>100</v>
          </cell>
          <cell r="ED318">
            <v>70.399999999999991</v>
          </cell>
          <cell r="EE318">
            <v>31.8</v>
          </cell>
          <cell r="EF318">
            <v>50</v>
          </cell>
          <cell r="EG318">
            <v>84</v>
          </cell>
          <cell r="EH318">
            <v>90.9</v>
          </cell>
          <cell r="EI318">
            <v>86.3</v>
          </cell>
          <cell r="EJ318">
            <v>75</v>
          </cell>
          <cell r="EL318">
            <v>268</v>
          </cell>
          <cell r="EM318">
            <v>0.34724266405576926</v>
          </cell>
          <cell r="EN318">
            <v>0.34747944545012632</v>
          </cell>
          <cell r="EO318">
            <v>0.28891689452450697</v>
          </cell>
          <cell r="EP318">
            <v>0.40676248234986007</v>
          </cell>
          <cell r="EQ318">
            <v>0.71026631968732723</v>
          </cell>
          <cell r="ER318">
            <v>0.45916287112102488</v>
          </cell>
        </row>
        <row r="319">
          <cell r="AW319">
            <v>269</v>
          </cell>
          <cell r="AX319">
            <v>100</v>
          </cell>
          <cell r="AY319">
            <v>25</v>
          </cell>
          <cell r="AZ319">
            <v>0</v>
          </cell>
          <cell r="BA319">
            <v>75</v>
          </cell>
          <cell r="BB319">
            <v>50</v>
          </cell>
          <cell r="BC319">
            <v>0</v>
          </cell>
          <cell r="BD319">
            <v>16.600000000000001</v>
          </cell>
          <cell r="BE319">
            <v>100</v>
          </cell>
          <cell r="BF319">
            <v>33.300000000000004</v>
          </cell>
          <cell r="BG319">
            <v>66.600000000000009</v>
          </cell>
          <cell r="BH319">
            <v>50</v>
          </cell>
          <cell r="BI319">
            <v>83.3</v>
          </cell>
          <cell r="BJ319">
            <v>11.1</v>
          </cell>
          <cell r="BK319">
            <v>66.600000000000009</v>
          </cell>
          <cell r="BL319">
            <v>100</v>
          </cell>
          <cell r="BM319">
            <v>33.300000000000004</v>
          </cell>
          <cell r="BN319">
            <v>88.8</v>
          </cell>
          <cell r="BO319">
            <v>22.2</v>
          </cell>
          <cell r="BP319">
            <v>55.500000000000007</v>
          </cell>
          <cell r="BQ319">
            <v>0</v>
          </cell>
          <cell r="BR319">
            <v>77.7</v>
          </cell>
          <cell r="BS319">
            <v>44.4</v>
          </cell>
          <cell r="BT319">
            <v>71.399999999999991</v>
          </cell>
          <cell r="BU319">
            <v>57.099999999999994</v>
          </cell>
          <cell r="BV319">
            <v>14.2</v>
          </cell>
          <cell r="BW319">
            <v>0</v>
          </cell>
          <cell r="BX319">
            <v>0</v>
          </cell>
          <cell r="BY319">
            <v>42.8</v>
          </cell>
          <cell r="BZ319">
            <v>85.7</v>
          </cell>
          <cell r="CA319">
            <v>100</v>
          </cell>
          <cell r="CB319">
            <v>28.499999999999996</v>
          </cell>
          <cell r="CC319">
            <v>18.099999999999998</v>
          </cell>
          <cell r="CD319">
            <v>81.8</v>
          </cell>
          <cell r="CE319">
            <v>100</v>
          </cell>
          <cell r="CF319">
            <v>0</v>
          </cell>
          <cell r="CG319">
            <v>90.9</v>
          </cell>
          <cell r="CH319">
            <v>54.500000000000007</v>
          </cell>
          <cell r="CI319">
            <v>72.7</v>
          </cell>
          <cell r="CJ319">
            <v>27.200000000000003</v>
          </cell>
          <cell r="CK319">
            <v>9</v>
          </cell>
          <cell r="CL319">
            <v>36.299999999999997</v>
          </cell>
          <cell r="CM319">
            <v>63.6</v>
          </cell>
          <cell r="CN319">
            <v>45.4</v>
          </cell>
          <cell r="CO319">
            <v>45.399993896484375</v>
          </cell>
          <cell r="CP319">
            <v>45.399993896484375</v>
          </cell>
          <cell r="CQ319">
            <v>269</v>
          </cell>
          <cell r="CR319">
            <v>46.300000000000004</v>
          </cell>
          <cell r="CS319">
            <v>34.1</v>
          </cell>
          <cell r="CT319">
            <v>31.7</v>
          </cell>
          <cell r="CU319">
            <v>43.9</v>
          </cell>
          <cell r="CV319">
            <v>41.4</v>
          </cell>
          <cell r="CW319">
            <v>14.6</v>
          </cell>
          <cell r="CX319">
            <v>21.9</v>
          </cell>
          <cell r="CY319">
            <v>100</v>
          </cell>
          <cell r="CZ319">
            <v>26.8</v>
          </cell>
          <cell r="DA319">
            <v>53.6</v>
          </cell>
          <cell r="DB319">
            <v>36.5</v>
          </cell>
          <cell r="DC319">
            <v>68.2</v>
          </cell>
          <cell r="DD319">
            <v>19.5</v>
          </cell>
          <cell r="DE319">
            <v>65.8</v>
          </cell>
          <cell r="DF319">
            <v>97.5</v>
          </cell>
          <cell r="DG319">
            <v>48.699999999999996</v>
          </cell>
          <cell r="DH319">
            <v>82.899999999999991</v>
          </cell>
          <cell r="DI319">
            <v>29.2</v>
          </cell>
          <cell r="DJ319">
            <v>63.4</v>
          </cell>
          <cell r="DK319">
            <v>9.7000000000000011</v>
          </cell>
          <cell r="DL319">
            <v>78</v>
          </cell>
          <cell r="DM319">
            <v>58.5</v>
          </cell>
          <cell r="DN319">
            <v>39</v>
          </cell>
          <cell r="DO319">
            <v>17</v>
          </cell>
          <cell r="DP319">
            <v>2.4</v>
          </cell>
          <cell r="DQ319">
            <v>0</v>
          </cell>
          <cell r="DR319">
            <v>0</v>
          </cell>
          <cell r="DS319">
            <v>12.1</v>
          </cell>
          <cell r="DT319">
            <v>70.7</v>
          </cell>
          <cell r="DU319">
            <v>85.3</v>
          </cell>
          <cell r="DV319">
            <v>7.3</v>
          </cell>
          <cell r="DW319">
            <v>51.2</v>
          </cell>
          <cell r="DX319">
            <v>90.2</v>
          </cell>
          <cell r="DY319">
            <v>95.1</v>
          </cell>
          <cell r="DZ319">
            <v>4.8</v>
          </cell>
          <cell r="EA319">
            <v>92.600000000000009</v>
          </cell>
          <cell r="EB319">
            <v>75.599999999999994</v>
          </cell>
          <cell r="EC319">
            <v>87.8</v>
          </cell>
          <cell r="ED319">
            <v>56.000000000000007</v>
          </cell>
          <cell r="EE319">
            <v>24.3</v>
          </cell>
          <cell r="EF319">
            <v>60.9</v>
          </cell>
          <cell r="EG319">
            <v>80.400000000000006</v>
          </cell>
          <cell r="EH319">
            <v>73.099999999999994</v>
          </cell>
          <cell r="EI319">
            <v>73.0999755859375</v>
          </cell>
          <cell r="EJ319">
            <v>73.0999755859375</v>
          </cell>
          <cell r="EL319">
            <v>269</v>
          </cell>
          <cell r="EM319">
            <v>5.9183716700739497</v>
          </cell>
          <cell r="EN319">
            <v>66.555996459315125</v>
          </cell>
          <cell r="EO319">
            <v>62.444419472478856</v>
          </cell>
          <cell r="EP319">
            <v>21.647086691797398</v>
          </cell>
          <cell r="EQ319">
            <v>81.398824287231648</v>
          </cell>
          <cell r="ER319">
            <v>54.045014601702938</v>
          </cell>
        </row>
      </sheetData>
      <sheetData sheetId="21">
        <row r="7">
          <cell r="AW7">
            <v>1</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v>0</v>
          </cell>
          <cell r="BZ7">
            <v>0</v>
          </cell>
          <cell r="CA7">
            <v>0</v>
          </cell>
          <cell r="CB7">
            <v>0</v>
          </cell>
          <cell r="CC7">
            <v>0</v>
          </cell>
          <cell r="CD7">
            <v>0</v>
          </cell>
          <cell r="CE7">
            <v>0</v>
          </cell>
          <cell r="CF7">
            <v>0</v>
          </cell>
          <cell r="CG7">
            <v>0</v>
          </cell>
          <cell r="CH7">
            <v>0</v>
          </cell>
          <cell r="CI7">
            <v>0</v>
          </cell>
          <cell r="CJ7">
            <v>0</v>
          </cell>
          <cell r="CK7">
            <v>0</v>
          </cell>
          <cell r="CL7">
            <v>0</v>
          </cell>
          <cell r="CM7">
            <v>0</v>
          </cell>
          <cell r="CN7">
            <v>0</v>
          </cell>
          <cell r="CO7">
            <v>0</v>
          </cell>
          <cell r="CP7">
            <v>0</v>
          </cell>
          <cell r="CQ7">
            <v>1</v>
          </cell>
          <cell r="CR7">
            <v>0</v>
          </cell>
          <cell r="CS7">
            <v>0</v>
          </cell>
          <cell r="CT7">
            <v>0</v>
          </cell>
          <cell r="CU7">
            <v>0</v>
          </cell>
          <cell r="CV7">
            <v>0</v>
          </cell>
          <cell r="CW7">
            <v>0</v>
          </cell>
          <cell r="CX7">
            <v>0</v>
          </cell>
          <cell r="CY7">
            <v>0</v>
          </cell>
          <cell r="CZ7">
            <v>0</v>
          </cell>
          <cell r="DA7">
            <v>0</v>
          </cell>
          <cell r="DB7">
            <v>0</v>
          </cell>
          <cell r="DC7">
            <v>0</v>
          </cell>
          <cell r="DD7">
            <v>0</v>
          </cell>
          <cell r="DE7">
            <v>0</v>
          </cell>
          <cell r="DF7">
            <v>0</v>
          </cell>
          <cell r="DG7">
            <v>0</v>
          </cell>
          <cell r="DH7">
            <v>0</v>
          </cell>
          <cell r="DI7">
            <v>0</v>
          </cell>
          <cell r="DJ7">
            <v>0</v>
          </cell>
          <cell r="DK7">
            <v>0</v>
          </cell>
          <cell r="DL7">
            <v>0</v>
          </cell>
          <cell r="DM7">
            <v>0</v>
          </cell>
          <cell r="DN7">
            <v>0</v>
          </cell>
          <cell r="DO7">
            <v>0</v>
          </cell>
          <cell r="DP7">
            <v>0</v>
          </cell>
          <cell r="DQ7">
            <v>0</v>
          </cell>
          <cell r="DR7">
            <v>0</v>
          </cell>
          <cell r="DS7">
            <v>0</v>
          </cell>
          <cell r="DT7">
            <v>0</v>
          </cell>
          <cell r="DU7">
            <v>0</v>
          </cell>
          <cell r="DV7">
            <v>0</v>
          </cell>
          <cell r="DW7">
            <v>0</v>
          </cell>
          <cell r="DX7">
            <v>0</v>
          </cell>
          <cell r="DY7">
            <v>0</v>
          </cell>
          <cell r="DZ7">
            <v>0</v>
          </cell>
          <cell r="EA7">
            <v>0</v>
          </cell>
          <cell r="EB7">
            <v>0</v>
          </cell>
          <cell r="EC7">
            <v>0</v>
          </cell>
          <cell r="ED7">
            <v>0</v>
          </cell>
          <cell r="EE7">
            <v>0</v>
          </cell>
          <cell r="EF7">
            <v>0</v>
          </cell>
          <cell r="EG7">
            <v>0</v>
          </cell>
          <cell r="EH7">
            <v>0</v>
          </cell>
          <cell r="EI7">
            <v>0</v>
          </cell>
          <cell r="EJ7">
            <v>0</v>
          </cell>
        </row>
        <row r="8">
          <cell r="AW8">
            <v>2</v>
          </cell>
          <cell r="AX8">
            <v>50</v>
          </cell>
          <cell r="AY8">
            <v>75</v>
          </cell>
          <cell r="AZ8">
            <v>0</v>
          </cell>
          <cell r="BA8">
            <v>25</v>
          </cell>
          <cell r="BB8">
            <v>100</v>
          </cell>
          <cell r="BC8">
            <v>83.3</v>
          </cell>
          <cell r="BD8">
            <v>50</v>
          </cell>
          <cell r="BE8">
            <v>16.600000000000001</v>
          </cell>
          <cell r="BF8">
            <v>33.300000000000004</v>
          </cell>
          <cell r="BG8">
            <v>100</v>
          </cell>
          <cell r="BH8">
            <v>66.600000000000009</v>
          </cell>
          <cell r="BI8">
            <v>0</v>
          </cell>
          <cell r="BJ8">
            <v>44.4</v>
          </cell>
          <cell r="BK8">
            <v>11.1</v>
          </cell>
          <cell r="BL8">
            <v>66.600000000000009</v>
          </cell>
          <cell r="BM8">
            <v>77.7</v>
          </cell>
          <cell r="BN8">
            <v>88.8</v>
          </cell>
          <cell r="BO8">
            <v>0</v>
          </cell>
          <cell r="BP8">
            <v>22.2</v>
          </cell>
          <cell r="BQ8">
            <v>55.500000000000007</v>
          </cell>
          <cell r="BR8">
            <v>33.300000000000004</v>
          </cell>
          <cell r="BS8">
            <v>100</v>
          </cell>
          <cell r="BT8">
            <v>62.5</v>
          </cell>
          <cell r="BU8">
            <v>12.5</v>
          </cell>
          <cell r="BV8">
            <v>25</v>
          </cell>
          <cell r="BW8">
            <v>0</v>
          </cell>
          <cell r="BX8">
            <v>100</v>
          </cell>
          <cell r="BY8">
            <v>37.5</v>
          </cell>
          <cell r="BZ8">
            <v>75</v>
          </cell>
          <cell r="CA8">
            <v>87.5</v>
          </cell>
          <cell r="CB8">
            <v>50</v>
          </cell>
          <cell r="CC8">
            <v>92.300000000000011</v>
          </cell>
          <cell r="CD8">
            <v>69.199999999999989</v>
          </cell>
          <cell r="CE8">
            <v>84.6</v>
          </cell>
          <cell r="CF8">
            <v>61.5</v>
          </cell>
          <cell r="CG8">
            <v>53.800000000000004</v>
          </cell>
          <cell r="CH8">
            <v>0</v>
          </cell>
          <cell r="CI8">
            <v>23</v>
          </cell>
          <cell r="CJ8">
            <v>76.900000000000006</v>
          </cell>
          <cell r="CK8">
            <v>7.6</v>
          </cell>
          <cell r="CL8">
            <v>15.299999999999999</v>
          </cell>
          <cell r="CM8">
            <v>100</v>
          </cell>
          <cell r="CN8">
            <v>23</v>
          </cell>
          <cell r="CO8">
            <v>23</v>
          </cell>
          <cell r="CP8">
            <v>23</v>
          </cell>
          <cell r="CQ8">
            <v>2</v>
          </cell>
          <cell r="CR8">
            <v>56.8</v>
          </cell>
          <cell r="CS8">
            <v>79.5</v>
          </cell>
          <cell r="CT8">
            <v>40.9</v>
          </cell>
          <cell r="CU8">
            <v>52.2</v>
          </cell>
          <cell r="CV8">
            <v>86.3</v>
          </cell>
          <cell r="CW8">
            <v>77.2</v>
          </cell>
          <cell r="CX8">
            <v>63.6</v>
          </cell>
          <cell r="CY8">
            <v>11.3</v>
          </cell>
          <cell r="CZ8">
            <v>27.200000000000003</v>
          </cell>
          <cell r="DA8">
            <v>93.100000000000009</v>
          </cell>
          <cell r="DB8">
            <v>70.399999999999991</v>
          </cell>
          <cell r="DC8">
            <v>2.1999999999999997</v>
          </cell>
          <cell r="DD8">
            <v>38.6</v>
          </cell>
          <cell r="DE8">
            <v>6.8000000000000007</v>
          </cell>
          <cell r="DF8">
            <v>50</v>
          </cell>
          <cell r="DG8">
            <v>61.3</v>
          </cell>
          <cell r="DH8">
            <v>81.8</v>
          </cell>
          <cell r="DI8">
            <v>0</v>
          </cell>
          <cell r="DJ8">
            <v>18.099999999999998</v>
          </cell>
          <cell r="DK8">
            <v>43.1</v>
          </cell>
          <cell r="DL8">
            <v>22.7</v>
          </cell>
          <cell r="DM8">
            <v>95.399999999999991</v>
          </cell>
          <cell r="DN8">
            <v>72.7</v>
          </cell>
          <cell r="DO8">
            <v>15.9</v>
          </cell>
          <cell r="DP8">
            <v>25</v>
          </cell>
          <cell r="DQ8">
            <v>9</v>
          </cell>
          <cell r="DR8">
            <v>90.9</v>
          </cell>
          <cell r="DS8">
            <v>45.4</v>
          </cell>
          <cell r="DT8">
            <v>75</v>
          </cell>
          <cell r="DU8">
            <v>88.6</v>
          </cell>
          <cell r="DV8">
            <v>54.500000000000007</v>
          </cell>
          <cell r="DW8">
            <v>97.7</v>
          </cell>
          <cell r="DX8">
            <v>65.900000000000006</v>
          </cell>
          <cell r="DY8">
            <v>84</v>
          </cell>
          <cell r="DZ8">
            <v>59</v>
          </cell>
          <cell r="EA8">
            <v>47.699999999999996</v>
          </cell>
          <cell r="EB8">
            <v>4.5</v>
          </cell>
          <cell r="EC8">
            <v>29.5</v>
          </cell>
          <cell r="ED8">
            <v>68.100000000000009</v>
          </cell>
          <cell r="EE8">
            <v>13.600000000000001</v>
          </cell>
          <cell r="EF8">
            <v>20.399999999999999</v>
          </cell>
          <cell r="EG8">
            <v>100</v>
          </cell>
          <cell r="EH8">
            <v>29.5</v>
          </cell>
          <cell r="EI8">
            <v>29.5</v>
          </cell>
          <cell r="EJ8">
            <v>29.5</v>
          </cell>
        </row>
        <row r="9">
          <cell r="AW9">
            <v>3</v>
          </cell>
          <cell r="AX9">
            <v>0</v>
          </cell>
          <cell r="AY9">
            <v>75</v>
          </cell>
          <cell r="AZ9">
            <v>25</v>
          </cell>
          <cell r="BA9">
            <v>50</v>
          </cell>
          <cell r="BB9">
            <v>100</v>
          </cell>
          <cell r="BC9">
            <v>16.600000000000001</v>
          </cell>
          <cell r="BD9">
            <v>50</v>
          </cell>
          <cell r="BE9">
            <v>33.300000000000004</v>
          </cell>
          <cell r="BF9">
            <v>83.3</v>
          </cell>
          <cell r="BG9">
            <v>66.600000000000009</v>
          </cell>
          <cell r="BH9">
            <v>100</v>
          </cell>
          <cell r="BI9">
            <v>0</v>
          </cell>
          <cell r="BJ9">
            <v>33.300000000000004</v>
          </cell>
          <cell r="BK9">
            <v>11.1</v>
          </cell>
          <cell r="BL9">
            <v>55.500000000000007</v>
          </cell>
          <cell r="BM9">
            <v>77.7</v>
          </cell>
          <cell r="BN9">
            <v>66.600000000000009</v>
          </cell>
          <cell r="BO9">
            <v>22.2</v>
          </cell>
          <cell r="BP9">
            <v>0</v>
          </cell>
          <cell r="BQ9">
            <v>100</v>
          </cell>
          <cell r="BR9">
            <v>44.4</v>
          </cell>
          <cell r="BS9">
            <v>88.8</v>
          </cell>
          <cell r="BT9">
            <v>50</v>
          </cell>
          <cell r="BU9">
            <v>25</v>
          </cell>
          <cell r="BV9">
            <v>0</v>
          </cell>
          <cell r="BW9">
            <v>12.5</v>
          </cell>
          <cell r="BX9">
            <v>75</v>
          </cell>
          <cell r="BY9">
            <v>62.5</v>
          </cell>
          <cell r="BZ9">
            <v>100</v>
          </cell>
          <cell r="CA9">
            <v>87.5</v>
          </cell>
          <cell r="CB9">
            <v>37.5</v>
          </cell>
          <cell r="CC9">
            <v>100</v>
          </cell>
          <cell r="CD9">
            <v>7.6</v>
          </cell>
          <cell r="CE9">
            <v>92.300000000000011</v>
          </cell>
          <cell r="CF9">
            <v>84.6</v>
          </cell>
          <cell r="CG9">
            <v>7.6</v>
          </cell>
          <cell r="CH9">
            <v>7.6</v>
          </cell>
          <cell r="CI9">
            <v>7.6</v>
          </cell>
          <cell r="CJ9">
            <v>76.900000000000006</v>
          </cell>
          <cell r="CK9">
            <v>0</v>
          </cell>
          <cell r="CL9">
            <v>7.6</v>
          </cell>
          <cell r="CM9">
            <v>7.6</v>
          </cell>
          <cell r="CN9">
            <v>7.6</v>
          </cell>
          <cell r="CO9">
            <v>7.6</v>
          </cell>
          <cell r="CP9">
            <v>7.6</v>
          </cell>
          <cell r="CQ9">
            <v>3</v>
          </cell>
          <cell r="CR9">
            <v>54.500000000000007</v>
          </cell>
          <cell r="CS9">
            <v>88.6</v>
          </cell>
          <cell r="CT9">
            <v>59</v>
          </cell>
          <cell r="CU9">
            <v>70.399999999999991</v>
          </cell>
          <cell r="CV9">
            <v>97.7</v>
          </cell>
          <cell r="CW9">
            <v>20.399999999999999</v>
          </cell>
          <cell r="CX9">
            <v>29.5</v>
          </cell>
          <cell r="CY9">
            <v>27.200000000000003</v>
          </cell>
          <cell r="CZ9">
            <v>77.2</v>
          </cell>
          <cell r="DA9">
            <v>63.6</v>
          </cell>
          <cell r="DB9">
            <v>93.100000000000009</v>
          </cell>
          <cell r="DC9">
            <v>6.8000000000000007</v>
          </cell>
          <cell r="DD9">
            <v>18.099999999999998</v>
          </cell>
          <cell r="DE9">
            <v>11.3</v>
          </cell>
          <cell r="DF9">
            <v>25</v>
          </cell>
          <cell r="DG9">
            <v>75</v>
          </cell>
          <cell r="DH9">
            <v>56.8</v>
          </cell>
          <cell r="DI9">
            <v>13.600000000000001</v>
          </cell>
          <cell r="DJ9">
            <v>0</v>
          </cell>
          <cell r="DK9">
            <v>100</v>
          </cell>
          <cell r="DL9">
            <v>22.7</v>
          </cell>
          <cell r="DM9">
            <v>79.5</v>
          </cell>
          <cell r="DN9">
            <v>68.100000000000009</v>
          </cell>
          <cell r="DO9">
            <v>9</v>
          </cell>
          <cell r="DP9">
            <v>2.1999999999999997</v>
          </cell>
          <cell r="DQ9">
            <v>4.5</v>
          </cell>
          <cell r="DR9">
            <v>86.3</v>
          </cell>
          <cell r="DS9">
            <v>84</v>
          </cell>
          <cell r="DT9">
            <v>95.399999999999991</v>
          </cell>
          <cell r="DU9">
            <v>90.9</v>
          </cell>
          <cell r="DV9">
            <v>31.8</v>
          </cell>
          <cell r="DW9">
            <v>81.8</v>
          </cell>
          <cell r="DX9">
            <v>31.8</v>
          </cell>
          <cell r="DY9">
            <v>72.7</v>
          </cell>
          <cell r="DZ9">
            <v>65.900000000000006</v>
          </cell>
          <cell r="EA9">
            <v>31.8</v>
          </cell>
          <cell r="EB9">
            <v>31.8</v>
          </cell>
          <cell r="EC9">
            <v>31.8</v>
          </cell>
          <cell r="ED9">
            <v>61.3</v>
          </cell>
          <cell r="EE9">
            <v>15.9</v>
          </cell>
          <cell r="EF9">
            <v>31.8</v>
          </cell>
          <cell r="EG9">
            <v>31.8</v>
          </cell>
          <cell r="EH9">
            <v>31.8</v>
          </cell>
          <cell r="EI9">
            <v>31.8</v>
          </cell>
          <cell r="EJ9">
            <v>31.8</v>
          </cell>
        </row>
        <row r="10">
          <cell r="AW10">
            <v>4</v>
          </cell>
          <cell r="AX10">
            <v>50</v>
          </cell>
          <cell r="AY10">
            <v>25</v>
          </cell>
          <cell r="AZ10">
            <v>75</v>
          </cell>
          <cell r="BA10">
            <v>100</v>
          </cell>
          <cell r="BB10">
            <v>0</v>
          </cell>
          <cell r="BC10">
            <v>66.600000000000009</v>
          </cell>
          <cell r="BD10">
            <v>16.600000000000001</v>
          </cell>
          <cell r="BE10">
            <v>83.3</v>
          </cell>
          <cell r="BF10">
            <v>33.300000000000004</v>
          </cell>
          <cell r="BG10">
            <v>50</v>
          </cell>
          <cell r="BH10">
            <v>0</v>
          </cell>
          <cell r="BI10">
            <v>100</v>
          </cell>
          <cell r="BJ10">
            <v>66.600000000000009</v>
          </cell>
          <cell r="BK10">
            <v>77.7</v>
          </cell>
          <cell r="BL10">
            <v>55.500000000000007</v>
          </cell>
          <cell r="BM10">
            <v>22.2</v>
          </cell>
          <cell r="BN10">
            <v>11.1</v>
          </cell>
          <cell r="BO10">
            <v>88.8</v>
          </cell>
          <cell r="BP10">
            <v>100</v>
          </cell>
          <cell r="BQ10">
            <v>0</v>
          </cell>
          <cell r="BR10">
            <v>33.300000000000004</v>
          </cell>
          <cell r="BS10">
            <v>44.4</v>
          </cell>
          <cell r="BT10">
            <v>75</v>
          </cell>
          <cell r="BU10">
            <v>50</v>
          </cell>
          <cell r="BV10">
            <v>87.5</v>
          </cell>
          <cell r="BW10">
            <v>100</v>
          </cell>
          <cell r="BX10">
            <v>25</v>
          </cell>
          <cell r="BY10">
            <v>37.5</v>
          </cell>
          <cell r="BZ10">
            <v>0</v>
          </cell>
          <cell r="CA10">
            <v>62.5</v>
          </cell>
          <cell r="CB10">
            <v>12.5</v>
          </cell>
          <cell r="CC10">
            <v>7.6</v>
          </cell>
          <cell r="CD10">
            <v>23</v>
          </cell>
          <cell r="CE10">
            <v>0</v>
          </cell>
          <cell r="CF10">
            <v>30.7</v>
          </cell>
          <cell r="CG10">
            <v>46.1</v>
          </cell>
          <cell r="CH10">
            <v>100</v>
          </cell>
          <cell r="CI10">
            <v>53.800000000000004</v>
          </cell>
          <cell r="CJ10">
            <v>38.4</v>
          </cell>
          <cell r="CK10">
            <v>92.300000000000011</v>
          </cell>
          <cell r="CL10">
            <v>84.6</v>
          </cell>
          <cell r="CM10">
            <v>15.299999999999999</v>
          </cell>
          <cell r="CN10">
            <v>53.800000000000004</v>
          </cell>
          <cell r="CO10">
            <v>76.900000000000006</v>
          </cell>
          <cell r="CP10">
            <v>53.800000000000004</v>
          </cell>
          <cell r="CQ10">
            <v>4</v>
          </cell>
          <cell r="CR10">
            <v>18.099999999999998</v>
          </cell>
          <cell r="CS10">
            <v>13.600000000000001</v>
          </cell>
          <cell r="CT10">
            <v>47.699999999999996</v>
          </cell>
          <cell r="CU10">
            <v>56.8</v>
          </cell>
          <cell r="CV10">
            <v>9</v>
          </cell>
          <cell r="CW10">
            <v>50</v>
          </cell>
          <cell r="CX10">
            <v>31.8</v>
          </cell>
          <cell r="CY10">
            <v>81.8</v>
          </cell>
          <cell r="CZ10">
            <v>38.6</v>
          </cell>
          <cell r="DA10">
            <v>40.9</v>
          </cell>
          <cell r="DB10">
            <v>11.3</v>
          </cell>
          <cell r="DC10">
            <v>97.7</v>
          </cell>
          <cell r="DD10">
            <v>72.7</v>
          </cell>
          <cell r="DE10">
            <v>84</v>
          </cell>
          <cell r="DF10">
            <v>52.2</v>
          </cell>
          <cell r="DG10">
            <v>15.9</v>
          </cell>
          <cell r="DH10">
            <v>6.8000000000000007</v>
          </cell>
          <cell r="DI10">
            <v>90.9</v>
          </cell>
          <cell r="DJ10">
            <v>93.100000000000009</v>
          </cell>
          <cell r="DK10">
            <v>4.5</v>
          </cell>
          <cell r="DL10">
            <v>22.7</v>
          </cell>
          <cell r="DM10">
            <v>43.1</v>
          </cell>
          <cell r="DN10">
            <v>86.3</v>
          </cell>
          <cell r="DO10">
            <v>75</v>
          </cell>
          <cell r="DP10">
            <v>95.399999999999991</v>
          </cell>
          <cell r="DQ10">
            <v>100</v>
          </cell>
          <cell r="DR10">
            <v>27.200000000000003</v>
          </cell>
          <cell r="DS10">
            <v>68.100000000000009</v>
          </cell>
          <cell r="DT10">
            <v>2.1999999999999997</v>
          </cell>
          <cell r="DU10">
            <v>79.5</v>
          </cell>
          <cell r="DV10">
            <v>25</v>
          </cell>
          <cell r="DW10">
            <v>20.399999999999999</v>
          </cell>
          <cell r="DX10">
            <v>34</v>
          </cell>
          <cell r="DY10">
            <v>0</v>
          </cell>
          <cell r="DZ10">
            <v>36.299999999999997</v>
          </cell>
          <cell r="EA10">
            <v>54.500000000000007</v>
          </cell>
          <cell r="EB10">
            <v>88.6</v>
          </cell>
          <cell r="EC10">
            <v>59</v>
          </cell>
          <cell r="ED10">
            <v>45.4</v>
          </cell>
          <cell r="EE10">
            <v>77.2</v>
          </cell>
          <cell r="EF10">
            <v>70.399999999999991</v>
          </cell>
          <cell r="EG10">
            <v>29.5</v>
          </cell>
          <cell r="EH10">
            <v>59</v>
          </cell>
          <cell r="EI10">
            <v>65.900000000000006</v>
          </cell>
          <cell r="EJ10">
            <v>59</v>
          </cell>
        </row>
        <row r="11">
          <cell r="AW11">
            <v>5</v>
          </cell>
          <cell r="AX11">
            <v>100</v>
          </cell>
          <cell r="AY11">
            <v>50</v>
          </cell>
          <cell r="AZ11">
            <v>0</v>
          </cell>
          <cell r="BA11">
            <v>75</v>
          </cell>
          <cell r="BB11">
            <v>25</v>
          </cell>
          <cell r="BC11">
            <v>33.300000000000004</v>
          </cell>
          <cell r="BD11">
            <v>83.3</v>
          </cell>
          <cell r="BE11">
            <v>66.600000000000009</v>
          </cell>
          <cell r="BF11">
            <v>0</v>
          </cell>
          <cell r="BG11">
            <v>100</v>
          </cell>
          <cell r="BH11">
            <v>16.600000000000001</v>
          </cell>
          <cell r="BI11">
            <v>50</v>
          </cell>
          <cell r="BJ11">
            <v>22.2</v>
          </cell>
          <cell r="BK11">
            <v>88.8</v>
          </cell>
          <cell r="BL11">
            <v>0</v>
          </cell>
          <cell r="BM11">
            <v>11.1</v>
          </cell>
          <cell r="BN11">
            <v>33.300000000000004</v>
          </cell>
          <cell r="BO11">
            <v>100</v>
          </cell>
          <cell r="BP11">
            <v>33.300000000000004</v>
          </cell>
          <cell r="BQ11">
            <v>33.300000000000004</v>
          </cell>
          <cell r="BR11">
            <v>33.300000000000004</v>
          </cell>
          <cell r="BS11">
            <v>33.300000000000004</v>
          </cell>
          <cell r="BT11">
            <v>25</v>
          </cell>
          <cell r="BU11">
            <v>100</v>
          </cell>
          <cell r="BV11">
            <v>87.5</v>
          </cell>
          <cell r="BW11">
            <v>12.5</v>
          </cell>
          <cell r="BX11">
            <v>37.5</v>
          </cell>
          <cell r="BY11">
            <v>37.5</v>
          </cell>
          <cell r="BZ11">
            <v>37.5</v>
          </cell>
          <cell r="CA11">
            <v>75</v>
          </cell>
          <cell r="CB11">
            <v>0</v>
          </cell>
          <cell r="CC11">
            <v>15.299999999999999</v>
          </cell>
          <cell r="CD11">
            <v>23</v>
          </cell>
          <cell r="CE11">
            <v>0</v>
          </cell>
          <cell r="CF11">
            <v>61.5</v>
          </cell>
          <cell r="CG11">
            <v>7.6</v>
          </cell>
          <cell r="CH11">
            <v>76.900000000000006</v>
          </cell>
          <cell r="CI11">
            <v>69.199999999999989</v>
          </cell>
          <cell r="CJ11">
            <v>84.6</v>
          </cell>
          <cell r="CK11">
            <v>46.1</v>
          </cell>
          <cell r="CL11">
            <v>30.7</v>
          </cell>
          <cell r="CM11">
            <v>100</v>
          </cell>
          <cell r="CN11">
            <v>38.4</v>
          </cell>
          <cell r="CO11">
            <v>92.300000000000011</v>
          </cell>
          <cell r="CP11">
            <v>53.800000000000004</v>
          </cell>
          <cell r="CQ11">
            <v>5</v>
          </cell>
          <cell r="CR11">
            <v>88.6</v>
          </cell>
          <cell r="CS11">
            <v>68.100000000000009</v>
          </cell>
          <cell r="CT11">
            <v>31.8</v>
          </cell>
          <cell r="CU11">
            <v>86.3</v>
          </cell>
          <cell r="CV11">
            <v>36.299999999999997</v>
          </cell>
          <cell r="CW11">
            <v>38.6</v>
          </cell>
          <cell r="CX11">
            <v>77.2</v>
          </cell>
          <cell r="CY11">
            <v>70.399999999999991</v>
          </cell>
          <cell r="CZ11">
            <v>25</v>
          </cell>
          <cell r="DA11">
            <v>90.9</v>
          </cell>
          <cell r="DB11">
            <v>34</v>
          </cell>
          <cell r="DC11">
            <v>40.9</v>
          </cell>
          <cell r="DD11">
            <v>29.5</v>
          </cell>
          <cell r="DE11">
            <v>97.7</v>
          </cell>
          <cell r="DF11">
            <v>2.1999999999999997</v>
          </cell>
          <cell r="DG11">
            <v>22.7</v>
          </cell>
          <cell r="DH11">
            <v>40.9</v>
          </cell>
          <cell r="DI11">
            <v>100</v>
          </cell>
          <cell r="DJ11">
            <v>40.9</v>
          </cell>
          <cell r="DK11">
            <v>40.9</v>
          </cell>
          <cell r="DL11">
            <v>40.9</v>
          </cell>
          <cell r="DM11">
            <v>40.9</v>
          </cell>
          <cell r="DN11">
            <v>27.200000000000003</v>
          </cell>
          <cell r="DO11">
            <v>93.100000000000009</v>
          </cell>
          <cell r="DP11">
            <v>79.5</v>
          </cell>
          <cell r="DQ11">
            <v>15.9</v>
          </cell>
          <cell r="DR11">
            <v>40.9</v>
          </cell>
          <cell r="DS11">
            <v>40.9</v>
          </cell>
          <cell r="DT11">
            <v>40.9</v>
          </cell>
          <cell r="DU11">
            <v>63.6</v>
          </cell>
          <cell r="DV11">
            <v>13.600000000000001</v>
          </cell>
          <cell r="DW11">
            <v>6.8000000000000007</v>
          </cell>
          <cell r="DX11">
            <v>9</v>
          </cell>
          <cell r="DY11">
            <v>0</v>
          </cell>
          <cell r="DZ11">
            <v>65.900000000000006</v>
          </cell>
          <cell r="EA11">
            <v>4.5</v>
          </cell>
          <cell r="EB11">
            <v>75</v>
          </cell>
          <cell r="EC11">
            <v>72.7</v>
          </cell>
          <cell r="ED11">
            <v>81.8</v>
          </cell>
          <cell r="EE11">
            <v>20.399999999999999</v>
          </cell>
          <cell r="EF11">
            <v>11.3</v>
          </cell>
          <cell r="EG11">
            <v>95.399999999999991</v>
          </cell>
          <cell r="EH11">
            <v>18.099999999999998</v>
          </cell>
          <cell r="EI11">
            <v>84</v>
          </cell>
          <cell r="EJ11">
            <v>40.9</v>
          </cell>
        </row>
        <row r="12">
          <cell r="AW12">
            <v>6</v>
          </cell>
          <cell r="AX12">
            <v>0</v>
          </cell>
          <cell r="AY12">
            <v>75</v>
          </cell>
          <cell r="AZ12">
            <v>100</v>
          </cell>
          <cell r="BA12">
            <v>25</v>
          </cell>
          <cell r="BB12">
            <v>50</v>
          </cell>
          <cell r="BC12">
            <v>83.3</v>
          </cell>
          <cell r="BD12">
            <v>16.600000000000001</v>
          </cell>
          <cell r="BE12">
            <v>100</v>
          </cell>
          <cell r="BF12">
            <v>50</v>
          </cell>
          <cell r="BG12">
            <v>0</v>
          </cell>
          <cell r="BH12">
            <v>66.600000000000009</v>
          </cell>
          <cell r="BI12">
            <v>33.300000000000004</v>
          </cell>
          <cell r="BJ12">
            <v>100</v>
          </cell>
          <cell r="BK12">
            <v>66.600000000000009</v>
          </cell>
          <cell r="BL12">
            <v>88.8</v>
          </cell>
          <cell r="BM12">
            <v>0</v>
          </cell>
          <cell r="BN12">
            <v>77.7</v>
          </cell>
          <cell r="BO12">
            <v>0</v>
          </cell>
          <cell r="BP12">
            <v>0</v>
          </cell>
          <cell r="BQ12">
            <v>0</v>
          </cell>
          <cell r="BR12">
            <v>0</v>
          </cell>
          <cell r="BS12">
            <v>0</v>
          </cell>
          <cell r="BT12">
            <v>87.5</v>
          </cell>
          <cell r="BU12">
            <v>12.5</v>
          </cell>
          <cell r="BV12">
            <v>25</v>
          </cell>
          <cell r="BW12">
            <v>62.5</v>
          </cell>
          <cell r="BX12">
            <v>0</v>
          </cell>
          <cell r="BY12">
            <v>37.5</v>
          </cell>
          <cell r="BZ12">
            <v>50</v>
          </cell>
          <cell r="CA12">
            <v>75</v>
          </cell>
          <cell r="CB12">
            <v>100</v>
          </cell>
          <cell r="CC12">
            <v>61.5</v>
          </cell>
          <cell r="CD12">
            <v>92.300000000000011</v>
          </cell>
          <cell r="CE12">
            <v>100</v>
          </cell>
          <cell r="CF12">
            <v>38.4</v>
          </cell>
          <cell r="CG12">
            <v>84.6</v>
          </cell>
          <cell r="CH12">
            <v>0</v>
          </cell>
          <cell r="CI12">
            <v>23</v>
          </cell>
          <cell r="CJ12">
            <v>53.800000000000004</v>
          </cell>
          <cell r="CK12">
            <v>76.900000000000006</v>
          </cell>
          <cell r="CL12">
            <v>69.199999999999989</v>
          </cell>
          <cell r="CM12">
            <v>15.299999999999999</v>
          </cell>
          <cell r="CN12">
            <v>46.1</v>
          </cell>
          <cell r="CO12">
            <v>7.6</v>
          </cell>
          <cell r="CP12">
            <v>30.7</v>
          </cell>
          <cell r="CQ12">
            <v>6</v>
          </cell>
          <cell r="CR12">
            <v>29.5</v>
          </cell>
          <cell r="CS12">
            <v>36.299999999999997</v>
          </cell>
          <cell r="CT12">
            <v>38.6</v>
          </cell>
          <cell r="CU12">
            <v>31.8</v>
          </cell>
          <cell r="CV12">
            <v>34</v>
          </cell>
          <cell r="CW12">
            <v>68.100000000000009</v>
          </cell>
          <cell r="CX12">
            <v>22.7</v>
          </cell>
          <cell r="CY12">
            <v>72.7</v>
          </cell>
          <cell r="CZ12">
            <v>61.3</v>
          </cell>
          <cell r="DA12">
            <v>9</v>
          </cell>
          <cell r="DB12">
            <v>63.6</v>
          </cell>
          <cell r="DC12">
            <v>43.1</v>
          </cell>
          <cell r="DD12">
            <v>88.6</v>
          </cell>
          <cell r="DE12">
            <v>65.900000000000006</v>
          </cell>
          <cell r="DF12">
            <v>86.3</v>
          </cell>
          <cell r="DG12">
            <v>43.1</v>
          </cell>
          <cell r="DH12">
            <v>75</v>
          </cell>
          <cell r="DI12">
            <v>43.1</v>
          </cell>
          <cell r="DJ12">
            <v>43.1</v>
          </cell>
          <cell r="DK12">
            <v>43.1</v>
          </cell>
          <cell r="DL12">
            <v>43.1</v>
          </cell>
          <cell r="DM12">
            <v>43.1</v>
          </cell>
          <cell r="DN12">
            <v>81.8</v>
          </cell>
          <cell r="DO12">
            <v>20.399999999999999</v>
          </cell>
          <cell r="DP12">
            <v>25</v>
          </cell>
          <cell r="DQ12">
            <v>43.1</v>
          </cell>
          <cell r="DR12">
            <v>11.3</v>
          </cell>
          <cell r="DS12">
            <v>27.200000000000003</v>
          </cell>
          <cell r="DT12">
            <v>40.9</v>
          </cell>
          <cell r="DU12">
            <v>70.399999999999991</v>
          </cell>
          <cell r="DV12">
            <v>84</v>
          </cell>
          <cell r="DW12">
            <v>79.5</v>
          </cell>
          <cell r="DX12">
            <v>97.7</v>
          </cell>
          <cell r="DY12">
            <v>100</v>
          </cell>
          <cell r="DZ12">
            <v>15.9</v>
          </cell>
          <cell r="EA12">
            <v>95.399999999999991</v>
          </cell>
          <cell r="EB12">
            <v>0</v>
          </cell>
          <cell r="EC12">
            <v>6.8000000000000007</v>
          </cell>
          <cell r="ED12">
            <v>77.2</v>
          </cell>
          <cell r="EE12">
            <v>93.100000000000009</v>
          </cell>
          <cell r="EF12">
            <v>90.9</v>
          </cell>
          <cell r="EG12">
            <v>4.5</v>
          </cell>
          <cell r="EH12">
            <v>18.099999999999998</v>
          </cell>
          <cell r="EI12">
            <v>2.1999999999999997</v>
          </cell>
          <cell r="EJ12">
            <v>13.600000000000001</v>
          </cell>
        </row>
        <row r="13">
          <cell r="AW13">
            <v>7</v>
          </cell>
          <cell r="AX13">
            <v>50</v>
          </cell>
          <cell r="AY13">
            <v>75</v>
          </cell>
          <cell r="AZ13">
            <v>25</v>
          </cell>
          <cell r="BA13">
            <v>0</v>
          </cell>
          <cell r="BB13">
            <v>100</v>
          </cell>
          <cell r="BC13">
            <v>0</v>
          </cell>
          <cell r="BD13">
            <v>33.300000000000004</v>
          </cell>
          <cell r="BE13">
            <v>66.600000000000009</v>
          </cell>
          <cell r="BF13">
            <v>83.3</v>
          </cell>
          <cell r="BG13">
            <v>16.600000000000001</v>
          </cell>
          <cell r="BH13">
            <v>50</v>
          </cell>
          <cell r="BI13">
            <v>100</v>
          </cell>
          <cell r="BJ13">
            <v>44.4</v>
          </cell>
          <cell r="BK13">
            <v>66.600000000000009</v>
          </cell>
          <cell r="BL13">
            <v>22.2</v>
          </cell>
          <cell r="BM13">
            <v>88.8</v>
          </cell>
          <cell r="BN13">
            <v>11.1</v>
          </cell>
          <cell r="BO13">
            <v>55.500000000000007</v>
          </cell>
          <cell r="BP13">
            <v>100</v>
          </cell>
          <cell r="BQ13">
            <v>77.7</v>
          </cell>
          <cell r="BR13">
            <v>33.300000000000004</v>
          </cell>
          <cell r="BS13">
            <v>0</v>
          </cell>
          <cell r="BT13">
            <v>25</v>
          </cell>
          <cell r="BU13">
            <v>37.5</v>
          </cell>
          <cell r="BV13">
            <v>50</v>
          </cell>
          <cell r="BW13">
            <v>100</v>
          </cell>
          <cell r="BX13">
            <v>75</v>
          </cell>
          <cell r="BY13">
            <v>62.5</v>
          </cell>
          <cell r="BZ13">
            <v>12.5</v>
          </cell>
          <cell r="CA13">
            <v>0</v>
          </cell>
          <cell r="CB13">
            <v>87.5</v>
          </cell>
          <cell r="CC13">
            <v>69.199999999999989</v>
          </cell>
          <cell r="CD13">
            <v>76.900000000000006</v>
          </cell>
          <cell r="CE13">
            <v>15.299999999999999</v>
          </cell>
          <cell r="CF13">
            <v>84.6</v>
          </cell>
          <cell r="CG13">
            <v>23</v>
          </cell>
          <cell r="CH13">
            <v>46.1</v>
          </cell>
          <cell r="CI13">
            <v>30.7</v>
          </cell>
          <cell r="CJ13">
            <v>100</v>
          </cell>
          <cell r="CK13">
            <v>7.6</v>
          </cell>
          <cell r="CL13">
            <v>0</v>
          </cell>
          <cell r="CM13">
            <v>92.300000000000011</v>
          </cell>
          <cell r="CN13">
            <v>38.4</v>
          </cell>
          <cell r="CO13">
            <v>53.800000000000004</v>
          </cell>
          <cell r="CP13">
            <v>61.5</v>
          </cell>
          <cell r="CQ13">
            <v>7</v>
          </cell>
          <cell r="CR13">
            <v>79.5</v>
          </cell>
          <cell r="CS13">
            <v>84</v>
          </cell>
          <cell r="CT13">
            <v>56.8</v>
          </cell>
          <cell r="CU13">
            <v>25</v>
          </cell>
          <cell r="CV13">
            <v>90.9</v>
          </cell>
          <cell r="CW13">
            <v>18.099999999999998</v>
          </cell>
          <cell r="CX13">
            <v>54.500000000000007</v>
          </cell>
          <cell r="CY13">
            <v>72.7</v>
          </cell>
          <cell r="CZ13">
            <v>77.2</v>
          </cell>
          <cell r="DA13">
            <v>40.9</v>
          </cell>
          <cell r="DB13">
            <v>68.100000000000009</v>
          </cell>
          <cell r="DC13">
            <v>100</v>
          </cell>
          <cell r="DD13">
            <v>34</v>
          </cell>
          <cell r="DE13">
            <v>47.699999999999996</v>
          </cell>
          <cell r="DF13">
            <v>29.5</v>
          </cell>
          <cell r="DG13">
            <v>75</v>
          </cell>
          <cell r="DH13">
            <v>15.9</v>
          </cell>
          <cell r="DI13">
            <v>45.4</v>
          </cell>
          <cell r="DJ13">
            <v>88.6</v>
          </cell>
          <cell r="DK13">
            <v>50</v>
          </cell>
          <cell r="DL13">
            <v>31.8</v>
          </cell>
          <cell r="DM13">
            <v>11.3</v>
          </cell>
          <cell r="DN13">
            <v>36.299999999999997</v>
          </cell>
          <cell r="DO13">
            <v>38.6</v>
          </cell>
          <cell r="DP13">
            <v>52.2</v>
          </cell>
          <cell r="DQ13">
            <v>95.399999999999991</v>
          </cell>
          <cell r="DR13">
            <v>61.3</v>
          </cell>
          <cell r="DS13">
            <v>59</v>
          </cell>
          <cell r="DT13">
            <v>22.7</v>
          </cell>
          <cell r="DU13">
            <v>4.5</v>
          </cell>
          <cell r="DV13">
            <v>86.3</v>
          </cell>
          <cell r="DW13">
            <v>65.900000000000006</v>
          </cell>
          <cell r="DX13">
            <v>70.399999999999991</v>
          </cell>
          <cell r="DY13">
            <v>6.8000000000000007</v>
          </cell>
          <cell r="DZ13">
            <v>81.8</v>
          </cell>
          <cell r="EA13">
            <v>9</v>
          </cell>
          <cell r="EB13">
            <v>27.200000000000003</v>
          </cell>
          <cell r="EC13">
            <v>13.600000000000001</v>
          </cell>
          <cell r="ED13">
            <v>97.7</v>
          </cell>
          <cell r="EE13">
            <v>2.1999999999999997</v>
          </cell>
          <cell r="EF13">
            <v>0</v>
          </cell>
          <cell r="EG13">
            <v>93.100000000000009</v>
          </cell>
          <cell r="EH13">
            <v>20.399999999999999</v>
          </cell>
          <cell r="EI13">
            <v>43.1</v>
          </cell>
          <cell r="EJ13">
            <v>63.6</v>
          </cell>
        </row>
        <row r="14">
          <cell r="AW14">
            <v>8</v>
          </cell>
          <cell r="AX14">
            <v>50</v>
          </cell>
          <cell r="AY14">
            <v>25</v>
          </cell>
          <cell r="AZ14">
            <v>100</v>
          </cell>
          <cell r="BA14">
            <v>75</v>
          </cell>
          <cell r="BB14">
            <v>0</v>
          </cell>
          <cell r="BC14">
            <v>100</v>
          </cell>
          <cell r="BD14">
            <v>33.300000000000004</v>
          </cell>
          <cell r="BE14">
            <v>50</v>
          </cell>
          <cell r="BF14">
            <v>66.600000000000009</v>
          </cell>
          <cell r="BG14">
            <v>83.3</v>
          </cell>
          <cell r="BH14">
            <v>0</v>
          </cell>
          <cell r="BI14">
            <v>16.600000000000001</v>
          </cell>
          <cell r="BJ14">
            <v>22.2</v>
          </cell>
          <cell r="BK14">
            <v>44.4</v>
          </cell>
          <cell r="BL14">
            <v>100</v>
          </cell>
          <cell r="BM14">
            <v>11.1</v>
          </cell>
          <cell r="BN14">
            <v>77.7</v>
          </cell>
          <cell r="BO14">
            <v>0</v>
          </cell>
          <cell r="BP14">
            <v>33.300000000000004</v>
          </cell>
          <cell r="BQ14">
            <v>55.500000000000007</v>
          </cell>
          <cell r="BR14">
            <v>88.8</v>
          </cell>
          <cell r="BS14">
            <v>66.600000000000009</v>
          </cell>
          <cell r="BT14">
            <v>0</v>
          </cell>
          <cell r="BU14">
            <v>12.5</v>
          </cell>
          <cell r="BV14">
            <v>62.5</v>
          </cell>
          <cell r="BW14">
            <v>25</v>
          </cell>
          <cell r="BX14">
            <v>87.5</v>
          </cell>
          <cell r="BY14">
            <v>37.5</v>
          </cell>
          <cell r="BZ14">
            <v>75</v>
          </cell>
          <cell r="CA14">
            <v>100</v>
          </cell>
          <cell r="CB14">
            <v>50</v>
          </cell>
          <cell r="CC14">
            <v>38.4</v>
          </cell>
          <cell r="CD14">
            <v>7.6</v>
          </cell>
          <cell r="CE14">
            <v>23</v>
          </cell>
          <cell r="CF14">
            <v>30.7</v>
          </cell>
          <cell r="CG14">
            <v>53.800000000000004</v>
          </cell>
          <cell r="CH14">
            <v>100</v>
          </cell>
          <cell r="CI14">
            <v>84.6</v>
          </cell>
          <cell r="CJ14">
            <v>0</v>
          </cell>
          <cell r="CK14">
            <v>76.900000000000006</v>
          </cell>
          <cell r="CL14">
            <v>92.300000000000011</v>
          </cell>
          <cell r="CM14">
            <v>15.299999999999999</v>
          </cell>
          <cell r="CN14">
            <v>69.199999999999989</v>
          </cell>
          <cell r="CO14">
            <v>61.5</v>
          </cell>
          <cell r="CP14">
            <v>46.1</v>
          </cell>
          <cell r="CQ14">
            <v>8</v>
          </cell>
          <cell r="CR14">
            <v>11.3</v>
          </cell>
          <cell r="CS14">
            <v>9</v>
          </cell>
          <cell r="CT14">
            <v>63.6</v>
          </cell>
          <cell r="CU14">
            <v>38.6</v>
          </cell>
          <cell r="CV14">
            <v>6.8000000000000007</v>
          </cell>
          <cell r="CW14">
            <v>70.399999999999991</v>
          </cell>
          <cell r="CX14">
            <v>22.7</v>
          </cell>
          <cell r="CY14">
            <v>54.500000000000007</v>
          </cell>
          <cell r="CZ14">
            <v>59</v>
          </cell>
          <cell r="DA14">
            <v>65.900000000000006</v>
          </cell>
          <cell r="DB14">
            <v>15.9</v>
          </cell>
          <cell r="DC14">
            <v>18.099999999999998</v>
          </cell>
          <cell r="DD14">
            <v>36.299999999999997</v>
          </cell>
          <cell r="DE14">
            <v>45.4</v>
          </cell>
          <cell r="DF14">
            <v>93.100000000000009</v>
          </cell>
          <cell r="DG14">
            <v>34</v>
          </cell>
          <cell r="DH14">
            <v>72.7</v>
          </cell>
          <cell r="DI14">
            <v>27.200000000000003</v>
          </cell>
          <cell r="DJ14">
            <v>40.9</v>
          </cell>
          <cell r="DK14">
            <v>50</v>
          </cell>
          <cell r="DL14">
            <v>77.2</v>
          </cell>
          <cell r="DM14">
            <v>52.2</v>
          </cell>
          <cell r="DN14">
            <v>25</v>
          </cell>
          <cell r="DO14">
            <v>29.5</v>
          </cell>
          <cell r="DP14">
            <v>61.3</v>
          </cell>
          <cell r="DQ14">
            <v>43.1</v>
          </cell>
          <cell r="DR14">
            <v>75</v>
          </cell>
          <cell r="DS14">
            <v>47.699999999999996</v>
          </cell>
          <cell r="DT14">
            <v>68.100000000000009</v>
          </cell>
          <cell r="DU14">
            <v>81.8</v>
          </cell>
          <cell r="DV14">
            <v>56.8</v>
          </cell>
          <cell r="DW14">
            <v>31.8</v>
          </cell>
          <cell r="DX14">
            <v>2.1999999999999997</v>
          </cell>
          <cell r="DY14">
            <v>13.600000000000001</v>
          </cell>
          <cell r="DZ14">
            <v>20.399999999999999</v>
          </cell>
          <cell r="EA14">
            <v>84</v>
          </cell>
          <cell r="EB14">
            <v>100</v>
          </cell>
          <cell r="EC14">
            <v>95.399999999999991</v>
          </cell>
          <cell r="ED14">
            <v>0</v>
          </cell>
          <cell r="EE14">
            <v>90.9</v>
          </cell>
          <cell r="EF14">
            <v>97.7</v>
          </cell>
          <cell r="EG14">
            <v>4.5</v>
          </cell>
          <cell r="EH14">
            <v>88.6</v>
          </cell>
          <cell r="EI14">
            <v>86.3</v>
          </cell>
          <cell r="EJ14">
            <v>79.5</v>
          </cell>
        </row>
        <row r="15">
          <cell r="AW15">
            <v>9</v>
          </cell>
          <cell r="AX15">
            <v>75</v>
          </cell>
          <cell r="AY15">
            <v>25</v>
          </cell>
          <cell r="AZ15">
            <v>50</v>
          </cell>
          <cell r="BA15">
            <v>0</v>
          </cell>
          <cell r="BB15">
            <v>100</v>
          </cell>
          <cell r="BC15">
            <v>33.300000000000004</v>
          </cell>
          <cell r="BD15">
            <v>66.600000000000009</v>
          </cell>
          <cell r="BE15">
            <v>0</v>
          </cell>
          <cell r="BF15">
            <v>100</v>
          </cell>
          <cell r="BG15">
            <v>16.600000000000001</v>
          </cell>
          <cell r="BH15">
            <v>83.3</v>
          </cell>
          <cell r="BI15">
            <v>50</v>
          </cell>
          <cell r="BJ15">
            <v>66.600000000000009</v>
          </cell>
          <cell r="BK15">
            <v>22.2</v>
          </cell>
          <cell r="BL15">
            <v>11.1</v>
          </cell>
          <cell r="BM15">
            <v>55.500000000000007</v>
          </cell>
          <cell r="BN15">
            <v>44.4</v>
          </cell>
          <cell r="BO15">
            <v>0</v>
          </cell>
          <cell r="BP15">
            <v>100</v>
          </cell>
          <cell r="BQ15">
            <v>77.7</v>
          </cell>
          <cell r="BR15">
            <v>33.300000000000004</v>
          </cell>
          <cell r="BS15">
            <v>88.8</v>
          </cell>
          <cell r="BT15">
            <v>100</v>
          </cell>
          <cell r="BU15">
            <v>87.5</v>
          </cell>
          <cell r="BV15">
            <v>37.5</v>
          </cell>
          <cell r="BW15">
            <v>75</v>
          </cell>
          <cell r="BX15">
            <v>12.5</v>
          </cell>
          <cell r="BY15">
            <v>62.5</v>
          </cell>
          <cell r="BZ15">
            <v>25</v>
          </cell>
          <cell r="CA15">
            <v>0</v>
          </cell>
          <cell r="CB15">
            <v>50</v>
          </cell>
          <cell r="CC15">
            <v>84.6</v>
          </cell>
          <cell r="CD15">
            <v>76.900000000000006</v>
          </cell>
          <cell r="CE15">
            <v>38.4</v>
          </cell>
          <cell r="CF15">
            <v>61.5</v>
          </cell>
          <cell r="CG15">
            <v>7.6</v>
          </cell>
          <cell r="CH15">
            <v>0</v>
          </cell>
          <cell r="CI15">
            <v>46.1</v>
          </cell>
          <cell r="CJ15">
            <v>100</v>
          </cell>
          <cell r="CK15">
            <v>15.299999999999999</v>
          </cell>
          <cell r="CL15">
            <v>23</v>
          </cell>
          <cell r="CM15">
            <v>92.300000000000011</v>
          </cell>
          <cell r="CN15">
            <v>53.800000000000004</v>
          </cell>
          <cell r="CO15">
            <v>69.199999999999989</v>
          </cell>
          <cell r="CP15">
            <v>30.7</v>
          </cell>
          <cell r="CQ15">
            <v>9</v>
          </cell>
          <cell r="CR15">
            <v>72.7</v>
          </cell>
          <cell r="CS15">
            <v>36.299999999999997</v>
          </cell>
          <cell r="CT15">
            <v>61.3</v>
          </cell>
          <cell r="CU15">
            <v>11.3</v>
          </cell>
          <cell r="CV15">
            <v>90.9</v>
          </cell>
          <cell r="CW15">
            <v>65.900000000000006</v>
          </cell>
          <cell r="CX15">
            <v>79.5</v>
          </cell>
          <cell r="CY15">
            <v>31.8</v>
          </cell>
          <cell r="CZ15">
            <v>88.6</v>
          </cell>
          <cell r="DA15">
            <v>59</v>
          </cell>
          <cell r="DB15">
            <v>84</v>
          </cell>
          <cell r="DC15">
            <v>75</v>
          </cell>
          <cell r="DD15">
            <v>43.1</v>
          </cell>
          <cell r="DE15">
            <v>25</v>
          </cell>
          <cell r="DF15">
            <v>9</v>
          </cell>
          <cell r="DG15">
            <v>40.9</v>
          </cell>
          <cell r="DH15">
            <v>34</v>
          </cell>
          <cell r="DI15">
            <v>4.5</v>
          </cell>
          <cell r="DJ15">
            <v>86.3</v>
          </cell>
          <cell r="DK15">
            <v>50</v>
          </cell>
          <cell r="DL15">
            <v>27.200000000000003</v>
          </cell>
          <cell r="DM15">
            <v>52.2</v>
          </cell>
          <cell r="DN15">
            <v>70.399999999999991</v>
          </cell>
          <cell r="DO15">
            <v>68.100000000000009</v>
          </cell>
          <cell r="DP15">
            <v>45.4</v>
          </cell>
          <cell r="DQ15">
            <v>56.8</v>
          </cell>
          <cell r="DR15">
            <v>29.5</v>
          </cell>
          <cell r="DS15">
            <v>54.500000000000007</v>
          </cell>
          <cell r="DT15">
            <v>38.6</v>
          </cell>
          <cell r="DU15">
            <v>15.9</v>
          </cell>
          <cell r="DV15">
            <v>47.699999999999996</v>
          </cell>
          <cell r="DW15">
            <v>95.399999999999991</v>
          </cell>
          <cell r="DX15">
            <v>93.100000000000009</v>
          </cell>
          <cell r="DY15">
            <v>20.399999999999999</v>
          </cell>
          <cell r="DZ15">
            <v>77.2</v>
          </cell>
          <cell r="EA15">
            <v>2.1999999999999997</v>
          </cell>
          <cell r="EB15">
            <v>0</v>
          </cell>
          <cell r="EC15">
            <v>22.7</v>
          </cell>
          <cell r="ED15">
            <v>100</v>
          </cell>
          <cell r="EE15">
            <v>6.8000000000000007</v>
          </cell>
          <cell r="EF15">
            <v>13.600000000000001</v>
          </cell>
          <cell r="EG15">
            <v>97.7</v>
          </cell>
          <cell r="EH15">
            <v>63.6</v>
          </cell>
          <cell r="EI15">
            <v>81.8</v>
          </cell>
          <cell r="EJ15">
            <v>18.099999999999998</v>
          </cell>
        </row>
        <row r="16">
          <cell r="AW16">
            <v>10</v>
          </cell>
          <cell r="AX16">
            <v>50</v>
          </cell>
          <cell r="AY16">
            <v>100</v>
          </cell>
          <cell r="AZ16">
            <v>75</v>
          </cell>
          <cell r="BA16">
            <v>25</v>
          </cell>
          <cell r="BB16">
            <v>0</v>
          </cell>
          <cell r="BC16">
            <v>83.3</v>
          </cell>
          <cell r="BD16">
            <v>16.600000000000001</v>
          </cell>
          <cell r="BE16">
            <v>50</v>
          </cell>
          <cell r="BF16">
            <v>66.600000000000009</v>
          </cell>
          <cell r="BG16">
            <v>33.300000000000004</v>
          </cell>
          <cell r="BH16">
            <v>0</v>
          </cell>
          <cell r="BI16">
            <v>100</v>
          </cell>
          <cell r="BJ16">
            <v>66.600000000000009</v>
          </cell>
          <cell r="BK16">
            <v>88.8</v>
          </cell>
          <cell r="BL16">
            <v>55.500000000000007</v>
          </cell>
          <cell r="BM16">
            <v>33.300000000000004</v>
          </cell>
          <cell r="BN16">
            <v>44.4</v>
          </cell>
          <cell r="BO16">
            <v>100</v>
          </cell>
          <cell r="BP16">
            <v>11.1</v>
          </cell>
          <cell r="BQ16">
            <v>0</v>
          </cell>
          <cell r="BR16">
            <v>22.2</v>
          </cell>
          <cell r="BS16">
            <v>77.7</v>
          </cell>
          <cell r="BT16">
            <v>37.5</v>
          </cell>
          <cell r="BU16">
            <v>62.5</v>
          </cell>
          <cell r="BV16">
            <v>75</v>
          </cell>
          <cell r="BW16">
            <v>87.5</v>
          </cell>
          <cell r="BX16">
            <v>12.5</v>
          </cell>
          <cell r="BY16">
            <v>50</v>
          </cell>
          <cell r="BZ16">
            <v>25</v>
          </cell>
          <cell r="CA16">
            <v>0</v>
          </cell>
          <cell r="CB16">
            <v>100</v>
          </cell>
          <cell r="CC16">
            <v>30.7</v>
          </cell>
          <cell r="CD16">
            <v>0</v>
          </cell>
          <cell r="CE16">
            <v>23</v>
          </cell>
          <cell r="CF16">
            <v>46.1</v>
          </cell>
          <cell r="CG16">
            <v>7.6</v>
          </cell>
          <cell r="CH16">
            <v>100</v>
          </cell>
          <cell r="CI16">
            <v>76.900000000000006</v>
          </cell>
          <cell r="CJ16">
            <v>38.4</v>
          </cell>
          <cell r="CK16">
            <v>69.199999999999989</v>
          </cell>
          <cell r="CL16">
            <v>84.6</v>
          </cell>
          <cell r="CM16">
            <v>15.299999999999999</v>
          </cell>
          <cell r="CN16">
            <v>92.300000000000011</v>
          </cell>
          <cell r="CO16">
            <v>61.5</v>
          </cell>
          <cell r="CP16">
            <v>53.800000000000004</v>
          </cell>
          <cell r="CQ16">
            <v>10</v>
          </cell>
          <cell r="CR16">
            <v>34</v>
          </cell>
          <cell r="CS16">
            <v>68.100000000000009</v>
          </cell>
          <cell r="CT16">
            <v>61.3</v>
          </cell>
          <cell r="CU16">
            <v>29.5</v>
          </cell>
          <cell r="CV16">
            <v>25</v>
          </cell>
          <cell r="CW16">
            <v>79.5</v>
          </cell>
          <cell r="CX16">
            <v>38.6</v>
          </cell>
          <cell r="CY16">
            <v>50</v>
          </cell>
          <cell r="CZ16">
            <v>65.900000000000006</v>
          </cell>
          <cell r="DA16">
            <v>47.699999999999996</v>
          </cell>
          <cell r="DB16">
            <v>27.200000000000003</v>
          </cell>
          <cell r="DC16">
            <v>100</v>
          </cell>
          <cell r="DD16">
            <v>56.8</v>
          </cell>
          <cell r="DE16">
            <v>84</v>
          </cell>
          <cell r="DF16">
            <v>52.2</v>
          </cell>
          <cell r="DG16">
            <v>43.1</v>
          </cell>
          <cell r="DH16">
            <v>45.4</v>
          </cell>
          <cell r="DI16">
            <v>93.100000000000009</v>
          </cell>
          <cell r="DJ16">
            <v>18.099999999999998</v>
          </cell>
          <cell r="DK16">
            <v>6.8000000000000007</v>
          </cell>
          <cell r="DL16">
            <v>36.299999999999997</v>
          </cell>
          <cell r="DM16">
            <v>63.6</v>
          </cell>
          <cell r="DN16">
            <v>31.8</v>
          </cell>
          <cell r="DO16">
            <v>54.500000000000007</v>
          </cell>
          <cell r="DP16">
            <v>75</v>
          </cell>
          <cell r="DQ16">
            <v>81.8</v>
          </cell>
          <cell r="DR16">
            <v>9</v>
          </cell>
          <cell r="DS16">
            <v>40.9</v>
          </cell>
          <cell r="DT16">
            <v>20.399999999999999</v>
          </cell>
          <cell r="DU16">
            <v>2.1999999999999997</v>
          </cell>
          <cell r="DV16">
            <v>86.3</v>
          </cell>
          <cell r="DW16">
            <v>15.9</v>
          </cell>
          <cell r="DX16">
            <v>0</v>
          </cell>
          <cell r="DY16">
            <v>13.600000000000001</v>
          </cell>
          <cell r="DZ16">
            <v>59</v>
          </cell>
          <cell r="EA16">
            <v>4.5</v>
          </cell>
          <cell r="EB16">
            <v>97.7</v>
          </cell>
          <cell r="EC16">
            <v>88.6</v>
          </cell>
          <cell r="ED16">
            <v>22.7</v>
          </cell>
          <cell r="EE16">
            <v>77.2</v>
          </cell>
          <cell r="EF16">
            <v>90.9</v>
          </cell>
          <cell r="EG16">
            <v>11.3</v>
          </cell>
          <cell r="EH16">
            <v>95.399999999999991</v>
          </cell>
          <cell r="EI16">
            <v>72.7</v>
          </cell>
          <cell r="EJ16">
            <v>70.399999999999991</v>
          </cell>
        </row>
        <row r="17">
          <cell r="AW17">
            <v>11</v>
          </cell>
          <cell r="AX17">
            <v>50</v>
          </cell>
          <cell r="AY17">
            <v>75</v>
          </cell>
          <cell r="AZ17">
            <v>25</v>
          </cell>
          <cell r="BA17">
            <v>0</v>
          </cell>
          <cell r="BB17">
            <v>100</v>
          </cell>
          <cell r="BC17">
            <v>16.600000000000001</v>
          </cell>
          <cell r="BD17">
            <v>33.300000000000004</v>
          </cell>
          <cell r="BE17">
            <v>50</v>
          </cell>
          <cell r="BF17">
            <v>100</v>
          </cell>
          <cell r="BG17">
            <v>66.600000000000009</v>
          </cell>
          <cell r="BH17">
            <v>83.3</v>
          </cell>
          <cell r="BI17">
            <v>0</v>
          </cell>
          <cell r="BJ17">
            <v>66.600000000000009</v>
          </cell>
          <cell r="BK17">
            <v>11.1</v>
          </cell>
          <cell r="BL17">
            <v>88.8</v>
          </cell>
          <cell r="BM17">
            <v>100</v>
          </cell>
          <cell r="BN17">
            <v>55.500000000000007</v>
          </cell>
          <cell r="BO17">
            <v>0</v>
          </cell>
          <cell r="BP17">
            <v>44.4</v>
          </cell>
          <cell r="BQ17">
            <v>33.300000000000004</v>
          </cell>
          <cell r="BR17">
            <v>77.7</v>
          </cell>
          <cell r="BS17">
            <v>22.2</v>
          </cell>
          <cell r="BT17">
            <v>100</v>
          </cell>
          <cell r="BU17">
            <v>62.5</v>
          </cell>
          <cell r="BV17">
            <v>75</v>
          </cell>
          <cell r="BW17">
            <v>37.5</v>
          </cell>
          <cell r="BX17">
            <v>12.5</v>
          </cell>
          <cell r="BY17">
            <v>50</v>
          </cell>
          <cell r="BZ17">
            <v>25</v>
          </cell>
          <cell r="CA17">
            <v>0</v>
          </cell>
          <cell r="CB17">
            <v>87.5</v>
          </cell>
          <cell r="CC17">
            <v>100</v>
          </cell>
          <cell r="CD17">
            <v>61.5</v>
          </cell>
          <cell r="CE17">
            <v>92.300000000000011</v>
          </cell>
          <cell r="CF17">
            <v>69.199999999999989</v>
          </cell>
          <cell r="CG17">
            <v>15.299999999999999</v>
          </cell>
          <cell r="CH17">
            <v>0</v>
          </cell>
          <cell r="CI17">
            <v>38.4</v>
          </cell>
          <cell r="CJ17">
            <v>84.6</v>
          </cell>
          <cell r="CK17">
            <v>23</v>
          </cell>
          <cell r="CL17">
            <v>7.6</v>
          </cell>
          <cell r="CM17">
            <v>76.900000000000006</v>
          </cell>
          <cell r="CN17">
            <v>38.4</v>
          </cell>
          <cell r="CO17">
            <v>38.4</v>
          </cell>
          <cell r="CP17">
            <v>30.7</v>
          </cell>
          <cell r="CQ17">
            <v>11</v>
          </cell>
          <cell r="CR17">
            <v>72.7</v>
          </cell>
          <cell r="CS17">
            <v>79.5</v>
          </cell>
          <cell r="CT17">
            <v>38.6</v>
          </cell>
          <cell r="CU17">
            <v>27.200000000000003</v>
          </cell>
          <cell r="CV17">
            <v>88.6</v>
          </cell>
          <cell r="CW17">
            <v>40.9</v>
          </cell>
          <cell r="CX17">
            <v>56.8</v>
          </cell>
          <cell r="CY17">
            <v>59</v>
          </cell>
          <cell r="CZ17">
            <v>84</v>
          </cell>
          <cell r="DA17">
            <v>63.6</v>
          </cell>
          <cell r="DB17">
            <v>77.2</v>
          </cell>
          <cell r="DC17">
            <v>6.8000000000000007</v>
          </cell>
          <cell r="DD17">
            <v>36.299999999999997</v>
          </cell>
          <cell r="DE17">
            <v>4.5</v>
          </cell>
          <cell r="DF17">
            <v>68.100000000000009</v>
          </cell>
          <cell r="DG17">
            <v>93.100000000000009</v>
          </cell>
          <cell r="DH17">
            <v>34</v>
          </cell>
          <cell r="DI17">
            <v>2.1999999999999997</v>
          </cell>
          <cell r="DJ17">
            <v>22.7</v>
          </cell>
          <cell r="DK17">
            <v>18.099999999999998</v>
          </cell>
          <cell r="DL17">
            <v>43.1</v>
          </cell>
          <cell r="DM17">
            <v>15.9</v>
          </cell>
          <cell r="DN17">
            <v>81.8</v>
          </cell>
          <cell r="DO17">
            <v>61.3</v>
          </cell>
          <cell r="DP17">
            <v>65.900000000000006</v>
          </cell>
          <cell r="DQ17">
            <v>31.8</v>
          </cell>
          <cell r="DR17">
            <v>13.600000000000001</v>
          </cell>
          <cell r="DS17">
            <v>45.4</v>
          </cell>
          <cell r="DT17">
            <v>25</v>
          </cell>
          <cell r="DU17">
            <v>11.3</v>
          </cell>
          <cell r="DV17">
            <v>70.399999999999991</v>
          </cell>
          <cell r="DW17">
            <v>100</v>
          </cell>
          <cell r="DX17">
            <v>75</v>
          </cell>
          <cell r="DY17">
            <v>97.7</v>
          </cell>
          <cell r="DZ17">
            <v>86.3</v>
          </cell>
          <cell r="EA17">
            <v>20.399999999999999</v>
          </cell>
          <cell r="EB17">
            <v>0</v>
          </cell>
          <cell r="EC17">
            <v>50</v>
          </cell>
          <cell r="ED17">
            <v>95.399999999999991</v>
          </cell>
          <cell r="EE17">
            <v>29.5</v>
          </cell>
          <cell r="EF17">
            <v>9</v>
          </cell>
          <cell r="EG17">
            <v>90.9</v>
          </cell>
          <cell r="EH17">
            <v>50</v>
          </cell>
          <cell r="EI17">
            <v>50</v>
          </cell>
          <cell r="EJ17">
            <v>47.699999999999996</v>
          </cell>
        </row>
        <row r="18">
          <cell r="AW18">
            <v>12</v>
          </cell>
          <cell r="AX18">
            <v>75</v>
          </cell>
          <cell r="AY18">
            <v>0</v>
          </cell>
          <cell r="AZ18">
            <v>100</v>
          </cell>
          <cell r="BA18">
            <v>50</v>
          </cell>
          <cell r="BB18">
            <v>25</v>
          </cell>
          <cell r="BC18">
            <v>83.3</v>
          </cell>
          <cell r="BD18">
            <v>50</v>
          </cell>
          <cell r="BE18">
            <v>33.300000000000004</v>
          </cell>
          <cell r="BF18">
            <v>66.600000000000009</v>
          </cell>
          <cell r="BG18">
            <v>0</v>
          </cell>
          <cell r="BH18">
            <v>16.600000000000001</v>
          </cell>
          <cell r="BI18">
            <v>100</v>
          </cell>
          <cell r="BJ18">
            <v>66.600000000000009</v>
          </cell>
          <cell r="BK18">
            <v>11.1</v>
          </cell>
          <cell r="BL18">
            <v>55.500000000000007</v>
          </cell>
          <cell r="BM18">
            <v>22.2</v>
          </cell>
          <cell r="BN18">
            <v>88.8</v>
          </cell>
          <cell r="BO18">
            <v>0</v>
          </cell>
          <cell r="BP18">
            <v>33.300000000000004</v>
          </cell>
          <cell r="BQ18">
            <v>44.4</v>
          </cell>
          <cell r="BR18">
            <v>77.7</v>
          </cell>
          <cell r="BS18">
            <v>100</v>
          </cell>
          <cell r="BT18">
            <v>25</v>
          </cell>
          <cell r="BU18">
            <v>0</v>
          </cell>
          <cell r="BV18">
            <v>37.5</v>
          </cell>
          <cell r="BW18">
            <v>37.5</v>
          </cell>
          <cell r="BX18">
            <v>100</v>
          </cell>
          <cell r="BY18">
            <v>37.5</v>
          </cell>
          <cell r="BZ18">
            <v>37.5</v>
          </cell>
          <cell r="CA18">
            <v>12.5</v>
          </cell>
          <cell r="CB18">
            <v>37.5</v>
          </cell>
          <cell r="CC18">
            <v>84.6</v>
          </cell>
          <cell r="CD18">
            <v>0</v>
          </cell>
          <cell r="CE18">
            <v>38.4</v>
          </cell>
          <cell r="CF18">
            <v>30.7</v>
          </cell>
          <cell r="CG18">
            <v>7.6</v>
          </cell>
          <cell r="CH18">
            <v>100</v>
          </cell>
          <cell r="CI18">
            <v>38.4</v>
          </cell>
          <cell r="CJ18">
            <v>15.299999999999999</v>
          </cell>
          <cell r="CK18">
            <v>38.4</v>
          </cell>
          <cell r="CL18">
            <v>76.900000000000006</v>
          </cell>
          <cell r="CM18">
            <v>92.300000000000011</v>
          </cell>
          <cell r="CN18">
            <v>38.4</v>
          </cell>
          <cell r="CO18">
            <v>23</v>
          </cell>
          <cell r="CP18">
            <v>38.4</v>
          </cell>
          <cell r="CQ18">
            <v>12</v>
          </cell>
          <cell r="CR18">
            <v>84</v>
          </cell>
          <cell r="CS18">
            <v>4.5</v>
          </cell>
          <cell r="CT18">
            <v>86.3</v>
          </cell>
          <cell r="CU18">
            <v>70.399999999999991</v>
          </cell>
          <cell r="CV18">
            <v>31.8</v>
          </cell>
          <cell r="CW18">
            <v>93.100000000000009</v>
          </cell>
          <cell r="CX18">
            <v>75</v>
          </cell>
          <cell r="CY18">
            <v>27.200000000000003</v>
          </cell>
          <cell r="CZ18">
            <v>81.8</v>
          </cell>
          <cell r="DA18">
            <v>11.3</v>
          </cell>
          <cell r="DB18">
            <v>22.7</v>
          </cell>
          <cell r="DC18">
            <v>100</v>
          </cell>
          <cell r="DD18">
            <v>68.100000000000009</v>
          </cell>
          <cell r="DE18">
            <v>6.8000000000000007</v>
          </cell>
          <cell r="DF18">
            <v>65.900000000000006</v>
          </cell>
          <cell r="DG18">
            <v>18.099999999999998</v>
          </cell>
          <cell r="DH18">
            <v>79.5</v>
          </cell>
          <cell r="DI18">
            <v>0</v>
          </cell>
          <cell r="DJ18">
            <v>29.5</v>
          </cell>
          <cell r="DK18">
            <v>38.6</v>
          </cell>
          <cell r="DL18">
            <v>72.7</v>
          </cell>
          <cell r="DM18">
            <v>97.7</v>
          </cell>
          <cell r="DN18">
            <v>34</v>
          </cell>
          <cell r="DO18">
            <v>13.600000000000001</v>
          </cell>
          <cell r="DP18">
            <v>38.6</v>
          </cell>
          <cell r="DQ18">
            <v>38.6</v>
          </cell>
          <cell r="DR18">
            <v>88.6</v>
          </cell>
          <cell r="DS18">
            <v>38.6</v>
          </cell>
          <cell r="DT18">
            <v>38.6</v>
          </cell>
          <cell r="DU18">
            <v>15.9</v>
          </cell>
          <cell r="DV18">
            <v>38.6</v>
          </cell>
          <cell r="DW18">
            <v>77.2</v>
          </cell>
          <cell r="DX18">
            <v>2.1999999999999997</v>
          </cell>
          <cell r="DY18">
            <v>38.6</v>
          </cell>
          <cell r="DZ18">
            <v>36.299999999999997</v>
          </cell>
          <cell r="EA18">
            <v>9</v>
          </cell>
          <cell r="EB18">
            <v>95.399999999999991</v>
          </cell>
          <cell r="EC18">
            <v>38.6</v>
          </cell>
          <cell r="ED18">
            <v>20.399999999999999</v>
          </cell>
          <cell r="EE18">
            <v>38.6</v>
          </cell>
          <cell r="EF18">
            <v>63.6</v>
          </cell>
          <cell r="EG18">
            <v>90.9</v>
          </cell>
          <cell r="EH18">
            <v>38.6</v>
          </cell>
          <cell r="EI18">
            <v>25</v>
          </cell>
          <cell r="EJ18">
            <v>38.6</v>
          </cell>
        </row>
        <row r="19">
          <cell r="AW19">
            <v>13</v>
          </cell>
          <cell r="AX19">
            <v>25</v>
          </cell>
          <cell r="AY19">
            <v>50</v>
          </cell>
          <cell r="AZ19">
            <v>0</v>
          </cell>
          <cell r="BA19">
            <v>75</v>
          </cell>
          <cell r="BB19">
            <v>100</v>
          </cell>
          <cell r="BC19">
            <v>0</v>
          </cell>
          <cell r="BD19">
            <v>0</v>
          </cell>
          <cell r="BE19">
            <v>83.3</v>
          </cell>
          <cell r="BF19">
            <v>0</v>
          </cell>
          <cell r="BG19">
            <v>66.600000000000009</v>
          </cell>
          <cell r="BH19">
            <v>100</v>
          </cell>
          <cell r="BI19">
            <v>0</v>
          </cell>
          <cell r="BJ19">
            <v>11.1</v>
          </cell>
          <cell r="BK19">
            <v>0</v>
          </cell>
          <cell r="BL19">
            <v>22.2</v>
          </cell>
          <cell r="BM19">
            <v>22.2</v>
          </cell>
          <cell r="BN19">
            <v>22.2</v>
          </cell>
          <cell r="BO19">
            <v>22.2</v>
          </cell>
          <cell r="BP19">
            <v>22.2</v>
          </cell>
          <cell r="BQ19">
            <v>22.2</v>
          </cell>
          <cell r="BR19">
            <v>22.2</v>
          </cell>
          <cell r="BS19">
            <v>22.2</v>
          </cell>
          <cell r="BT19">
            <v>87.5</v>
          </cell>
          <cell r="BU19">
            <v>0</v>
          </cell>
          <cell r="BV19">
            <v>12.5</v>
          </cell>
          <cell r="BW19">
            <v>12.5</v>
          </cell>
          <cell r="BX19">
            <v>100</v>
          </cell>
          <cell r="BY19">
            <v>12.5</v>
          </cell>
          <cell r="BZ19">
            <v>12.5</v>
          </cell>
          <cell r="CA19">
            <v>12.5</v>
          </cell>
          <cell r="CB19">
            <v>12.5</v>
          </cell>
          <cell r="CC19">
            <v>0</v>
          </cell>
          <cell r="CD19">
            <v>0</v>
          </cell>
          <cell r="CE19">
            <v>0</v>
          </cell>
          <cell r="CF19">
            <v>0</v>
          </cell>
          <cell r="CG19">
            <v>0</v>
          </cell>
          <cell r="CH19">
            <v>0</v>
          </cell>
          <cell r="CI19">
            <v>0</v>
          </cell>
          <cell r="CJ19">
            <v>0</v>
          </cell>
          <cell r="CK19">
            <v>0</v>
          </cell>
          <cell r="CL19">
            <v>0</v>
          </cell>
          <cell r="CM19">
            <v>0</v>
          </cell>
          <cell r="CN19">
            <v>0</v>
          </cell>
          <cell r="CO19">
            <v>0</v>
          </cell>
          <cell r="CP19">
            <v>0</v>
          </cell>
          <cell r="CQ19">
            <v>13</v>
          </cell>
          <cell r="CR19">
            <v>9</v>
          </cell>
          <cell r="CS19">
            <v>88.6</v>
          </cell>
          <cell r="CT19">
            <v>2.1999999999999997</v>
          </cell>
          <cell r="CU19">
            <v>90.9</v>
          </cell>
          <cell r="CV19">
            <v>97.7</v>
          </cell>
          <cell r="CW19">
            <v>9</v>
          </cell>
          <cell r="CX19">
            <v>9</v>
          </cell>
          <cell r="CY19">
            <v>93.100000000000009</v>
          </cell>
          <cell r="CZ19">
            <v>9</v>
          </cell>
          <cell r="DA19">
            <v>84</v>
          </cell>
          <cell r="DB19">
            <v>100</v>
          </cell>
          <cell r="DC19">
            <v>9</v>
          </cell>
          <cell r="DD19">
            <v>4.5</v>
          </cell>
          <cell r="DE19">
            <v>0</v>
          </cell>
          <cell r="DF19">
            <v>9</v>
          </cell>
          <cell r="DG19">
            <v>9</v>
          </cell>
          <cell r="DH19">
            <v>9</v>
          </cell>
          <cell r="DI19">
            <v>9</v>
          </cell>
          <cell r="DJ19">
            <v>9</v>
          </cell>
          <cell r="DK19">
            <v>9</v>
          </cell>
          <cell r="DL19">
            <v>9</v>
          </cell>
          <cell r="DM19">
            <v>9</v>
          </cell>
          <cell r="DN19">
            <v>86.3</v>
          </cell>
          <cell r="DO19">
            <v>6.8000000000000007</v>
          </cell>
          <cell r="DP19">
            <v>9</v>
          </cell>
          <cell r="DQ19">
            <v>9</v>
          </cell>
          <cell r="DR19">
            <v>95.399999999999991</v>
          </cell>
          <cell r="DS19">
            <v>9</v>
          </cell>
          <cell r="DT19">
            <v>9</v>
          </cell>
          <cell r="DU19">
            <v>9</v>
          </cell>
          <cell r="DV19">
            <v>9</v>
          </cell>
          <cell r="DW19">
            <v>9</v>
          </cell>
          <cell r="DX19">
            <v>9</v>
          </cell>
          <cell r="DY19">
            <v>9</v>
          </cell>
          <cell r="DZ19">
            <v>9</v>
          </cell>
          <cell r="EA19">
            <v>9</v>
          </cell>
          <cell r="EB19">
            <v>9</v>
          </cell>
          <cell r="EC19">
            <v>9</v>
          </cell>
          <cell r="ED19">
            <v>9</v>
          </cell>
          <cell r="EE19">
            <v>9</v>
          </cell>
          <cell r="EF19">
            <v>9</v>
          </cell>
          <cell r="EG19">
            <v>9</v>
          </cell>
          <cell r="EH19">
            <v>9</v>
          </cell>
          <cell r="EI19">
            <v>9</v>
          </cell>
          <cell r="EJ19">
            <v>9</v>
          </cell>
        </row>
        <row r="20">
          <cell r="AW20">
            <v>14</v>
          </cell>
          <cell r="AX20">
            <v>50</v>
          </cell>
          <cell r="AY20">
            <v>75</v>
          </cell>
          <cell r="AZ20">
            <v>0</v>
          </cell>
          <cell r="BA20">
            <v>100</v>
          </cell>
          <cell r="BB20">
            <v>25</v>
          </cell>
          <cell r="BC20">
            <v>16.600000000000001</v>
          </cell>
          <cell r="BD20">
            <v>50</v>
          </cell>
          <cell r="BE20">
            <v>100</v>
          </cell>
          <cell r="BF20">
            <v>0</v>
          </cell>
          <cell r="BG20">
            <v>33.300000000000004</v>
          </cell>
          <cell r="BH20">
            <v>66.600000000000009</v>
          </cell>
          <cell r="BI20">
            <v>83.3</v>
          </cell>
          <cell r="BJ20">
            <v>55.500000000000007</v>
          </cell>
          <cell r="BK20">
            <v>77.7</v>
          </cell>
          <cell r="BL20">
            <v>88.8</v>
          </cell>
          <cell r="BM20">
            <v>66.600000000000009</v>
          </cell>
          <cell r="BN20">
            <v>0</v>
          </cell>
          <cell r="BO20">
            <v>100</v>
          </cell>
          <cell r="BP20">
            <v>0</v>
          </cell>
          <cell r="BQ20">
            <v>0</v>
          </cell>
          <cell r="BR20">
            <v>0</v>
          </cell>
          <cell r="BS20">
            <v>0</v>
          </cell>
          <cell r="BT20">
            <v>87.5</v>
          </cell>
          <cell r="BU20">
            <v>100</v>
          </cell>
          <cell r="BV20">
            <v>0</v>
          </cell>
          <cell r="BW20">
            <v>0</v>
          </cell>
          <cell r="BX20">
            <v>0</v>
          </cell>
          <cell r="BY20">
            <v>0</v>
          </cell>
          <cell r="BZ20">
            <v>0</v>
          </cell>
          <cell r="CA20">
            <v>0</v>
          </cell>
          <cell r="CB20">
            <v>0</v>
          </cell>
          <cell r="CC20">
            <v>0</v>
          </cell>
          <cell r="CD20">
            <v>92.300000000000011</v>
          </cell>
          <cell r="CE20">
            <v>84.6</v>
          </cell>
          <cell r="CF20">
            <v>53.800000000000004</v>
          </cell>
          <cell r="CG20">
            <v>100</v>
          </cell>
          <cell r="CH20">
            <v>61.5</v>
          </cell>
          <cell r="CI20">
            <v>23</v>
          </cell>
          <cell r="CJ20">
            <v>38.4</v>
          </cell>
          <cell r="CK20">
            <v>76.900000000000006</v>
          </cell>
          <cell r="CL20">
            <v>7.6</v>
          </cell>
          <cell r="CM20">
            <v>46.1</v>
          </cell>
          <cell r="CN20">
            <v>15.299999999999999</v>
          </cell>
          <cell r="CO20">
            <v>30.7</v>
          </cell>
          <cell r="CP20">
            <v>61.5</v>
          </cell>
          <cell r="CQ20">
            <v>14</v>
          </cell>
          <cell r="CR20">
            <v>84</v>
          </cell>
          <cell r="CS20">
            <v>90.9</v>
          </cell>
          <cell r="CT20">
            <v>15.9</v>
          </cell>
          <cell r="CU20">
            <v>95.399999999999991</v>
          </cell>
          <cell r="CV20">
            <v>70.399999999999991</v>
          </cell>
          <cell r="CW20">
            <v>13.600000000000001</v>
          </cell>
          <cell r="CX20">
            <v>25</v>
          </cell>
          <cell r="CY20">
            <v>72.7</v>
          </cell>
          <cell r="CZ20">
            <v>11.3</v>
          </cell>
          <cell r="DA20">
            <v>18.099999999999998</v>
          </cell>
          <cell r="DB20">
            <v>29.5</v>
          </cell>
          <cell r="DC20">
            <v>31.8</v>
          </cell>
          <cell r="DD20">
            <v>75</v>
          </cell>
          <cell r="DE20">
            <v>79.5</v>
          </cell>
          <cell r="DF20">
            <v>81.8</v>
          </cell>
          <cell r="DG20">
            <v>77.2</v>
          </cell>
          <cell r="DH20">
            <v>31.8</v>
          </cell>
          <cell r="DI20">
            <v>100</v>
          </cell>
          <cell r="DJ20">
            <v>31.8</v>
          </cell>
          <cell r="DK20">
            <v>31.8</v>
          </cell>
          <cell r="DL20">
            <v>31.8</v>
          </cell>
          <cell r="DM20">
            <v>31.8</v>
          </cell>
          <cell r="DN20">
            <v>65.900000000000006</v>
          </cell>
          <cell r="DO20">
            <v>68.100000000000009</v>
          </cell>
          <cell r="DP20">
            <v>31.8</v>
          </cell>
          <cell r="DQ20">
            <v>31.8</v>
          </cell>
          <cell r="DR20">
            <v>31.8</v>
          </cell>
          <cell r="DS20">
            <v>31.8</v>
          </cell>
          <cell r="DT20">
            <v>31.8</v>
          </cell>
          <cell r="DU20">
            <v>31.8</v>
          </cell>
          <cell r="DV20">
            <v>31.8</v>
          </cell>
          <cell r="DW20">
            <v>0</v>
          </cell>
          <cell r="DX20">
            <v>93.100000000000009</v>
          </cell>
          <cell r="DY20">
            <v>88.6</v>
          </cell>
          <cell r="DZ20">
            <v>27.200000000000003</v>
          </cell>
          <cell r="EA20">
            <v>97.7</v>
          </cell>
          <cell r="EB20">
            <v>31.8</v>
          </cell>
          <cell r="EC20">
            <v>6.8000000000000007</v>
          </cell>
          <cell r="ED20">
            <v>20.399999999999999</v>
          </cell>
          <cell r="EE20">
            <v>86.3</v>
          </cell>
          <cell r="EF20">
            <v>2.1999999999999997</v>
          </cell>
          <cell r="EG20">
            <v>22.7</v>
          </cell>
          <cell r="EH20">
            <v>4.5</v>
          </cell>
          <cell r="EI20">
            <v>9</v>
          </cell>
          <cell r="EJ20">
            <v>31.8</v>
          </cell>
        </row>
        <row r="21">
          <cell r="AW21">
            <v>15</v>
          </cell>
          <cell r="AX21">
            <v>25</v>
          </cell>
          <cell r="AY21">
            <v>50</v>
          </cell>
          <cell r="AZ21">
            <v>100</v>
          </cell>
          <cell r="BA21">
            <v>0</v>
          </cell>
          <cell r="BB21">
            <v>75</v>
          </cell>
          <cell r="BC21">
            <v>50</v>
          </cell>
          <cell r="BD21">
            <v>33.300000000000004</v>
          </cell>
          <cell r="BE21">
            <v>16.600000000000001</v>
          </cell>
          <cell r="BF21">
            <v>83.3</v>
          </cell>
          <cell r="BG21">
            <v>66.600000000000009</v>
          </cell>
          <cell r="BH21">
            <v>0</v>
          </cell>
          <cell r="BI21">
            <v>100</v>
          </cell>
          <cell r="BJ21">
            <v>22.2</v>
          </cell>
          <cell r="BK21">
            <v>100</v>
          </cell>
          <cell r="BL21">
            <v>11.1</v>
          </cell>
          <cell r="BM21">
            <v>0</v>
          </cell>
          <cell r="BN21">
            <v>44.4</v>
          </cell>
          <cell r="BO21">
            <v>66.600000000000009</v>
          </cell>
          <cell r="BP21">
            <v>77.7</v>
          </cell>
          <cell r="BQ21">
            <v>88.8</v>
          </cell>
          <cell r="BR21">
            <v>33.300000000000004</v>
          </cell>
          <cell r="BS21">
            <v>55.500000000000007</v>
          </cell>
          <cell r="BT21">
            <v>0</v>
          </cell>
          <cell r="BU21">
            <v>25</v>
          </cell>
          <cell r="BV21">
            <v>12.5</v>
          </cell>
          <cell r="BW21">
            <v>87.5</v>
          </cell>
          <cell r="BX21">
            <v>75</v>
          </cell>
          <cell r="BY21">
            <v>37.5</v>
          </cell>
          <cell r="BZ21">
            <v>50</v>
          </cell>
          <cell r="CA21">
            <v>100</v>
          </cell>
          <cell r="CB21">
            <v>62.5</v>
          </cell>
          <cell r="CC21">
            <v>53.800000000000004</v>
          </cell>
          <cell r="CD21">
            <v>15.299999999999999</v>
          </cell>
          <cell r="CE21">
            <v>0</v>
          </cell>
          <cell r="CF21">
            <v>38.4</v>
          </cell>
          <cell r="CG21">
            <v>7.6</v>
          </cell>
          <cell r="CH21">
            <v>100</v>
          </cell>
          <cell r="CI21">
            <v>76.900000000000006</v>
          </cell>
          <cell r="CJ21">
            <v>30.7</v>
          </cell>
          <cell r="CK21">
            <v>46.1</v>
          </cell>
          <cell r="CL21">
            <v>92.300000000000011</v>
          </cell>
          <cell r="CM21">
            <v>23</v>
          </cell>
          <cell r="CN21">
            <v>84.6</v>
          </cell>
          <cell r="CO21">
            <v>69.199999999999989</v>
          </cell>
          <cell r="CP21">
            <v>61.5</v>
          </cell>
          <cell r="CQ21">
            <v>15</v>
          </cell>
          <cell r="CR21">
            <v>13.600000000000001</v>
          </cell>
          <cell r="CS21">
            <v>15.9</v>
          </cell>
          <cell r="CT21">
            <v>54.500000000000007</v>
          </cell>
          <cell r="CU21">
            <v>11.3</v>
          </cell>
          <cell r="CV21">
            <v>20.399999999999999</v>
          </cell>
          <cell r="CW21">
            <v>61.3</v>
          </cell>
          <cell r="CX21">
            <v>36.299999999999997</v>
          </cell>
          <cell r="CY21">
            <v>34</v>
          </cell>
          <cell r="CZ21">
            <v>72.7</v>
          </cell>
          <cell r="DA21">
            <v>70.399999999999991</v>
          </cell>
          <cell r="DB21">
            <v>27.200000000000003</v>
          </cell>
          <cell r="DC21">
            <v>90.9</v>
          </cell>
          <cell r="DD21">
            <v>38.6</v>
          </cell>
          <cell r="DE21">
            <v>86.3</v>
          </cell>
          <cell r="DF21">
            <v>22.7</v>
          </cell>
          <cell r="DG21">
            <v>18.099999999999998</v>
          </cell>
          <cell r="DH21">
            <v>47.699999999999996</v>
          </cell>
          <cell r="DI21">
            <v>68.100000000000009</v>
          </cell>
          <cell r="DJ21">
            <v>75</v>
          </cell>
          <cell r="DK21">
            <v>79.5</v>
          </cell>
          <cell r="DL21">
            <v>43.1</v>
          </cell>
          <cell r="DM21">
            <v>56.8</v>
          </cell>
          <cell r="DN21">
            <v>25</v>
          </cell>
          <cell r="DO21">
            <v>50</v>
          </cell>
          <cell r="DP21">
            <v>40.9</v>
          </cell>
          <cell r="DQ21">
            <v>81.8</v>
          </cell>
          <cell r="DR21">
            <v>77.2</v>
          </cell>
          <cell r="DS21">
            <v>52.2</v>
          </cell>
          <cell r="DT21">
            <v>59</v>
          </cell>
          <cell r="DU21">
            <v>84</v>
          </cell>
          <cell r="DV21">
            <v>63.6</v>
          </cell>
          <cell r="DW21">
            <v>45.4</v>
          </cell>
          <cell r="DX21">
            <v>4.5</v>
          </cell>
          <cell r="DY21">
            <v>0</v>
          </cell>
          <cell r="DZ21">
            <v>29.5</v>
          </cell>
          <cell r="EA21">
            <v>2.1999999999999997</v>
          </cell>
          <cell r="EB21">
            <v>100</v>
          </cell>
          <cell r="EC21">
            <v>93.100000000000009</v>
          </cell>
          <cell r="ED21">
            <v>9</v>
          </cell>
          <cell r="EE21">
            <v>31.8</v>
          </cell>
          <cell r="EF21">
            <v>97.7</v>
          </cell>
          <cell r="EG21">
            <v>6.8000000000000007</v>
          </cell>
          <cell r="EH21">
            <v>95.399999999999991</v>
          </cell>
          <cell r="EI21">
            <v>88.6</v>
          </cell>
          <cell r="EJ21">
            <v>65.900000000000006</v>
          </cell>
        </row>
        <row r="22">
          <cell r="AW22">
            <v>16</v>
          </cell>
          <cell r="AX22">
            <v>50</v>
          </cell>
          <cell r="AY22">
            <v>0</v>
          </cell>
          <cell r="AZ22">
            <v>25</v>
          </cell>
          <cell r="BA22">
            <v>75</v>
          </cell>
          <cell r="BB22">
            <v>100</v>
          </cell>
          <cell r="BC22">
            <v>16.600000000000001</v>
          </cell>
          <cell r="BD22">
            <v>83.3</v>
          </cell>
          <cell r="BE22">
            <v>50</v>
          </cell>
          <cell r="BF22">
            <v>33.300000000000004</v>
          </cell>
          <cell r="BG22">
            <v>66.600000000000009</v>
          </cell>
          <cell r="BH22">
            <v>100</v>
          </cell>
          <cell r="BI22">
            <v>0</v>
          </cell>
          <cell r="BJ22">
            <v>33.300000000000004</v>
          </cell>
          <cell r="BK22">
            <v>11.1</v>
          </cell>
          <cell r="BL22">
            <v>44.4</v>
          </cell>
          <cell r="BM22">
            <v>66.600000000000009</v>
          </cell>
          <cell r="BN22">
            <v>55.500000000000007</v>
          </cell>
          <cell r="BO22">
            <v>0</v>
          </cell>
          <cell r="BP22">
            <v>88.8</v>
          </cell>
          <cell r="BQ22">
            <v>100</v>
          </cell>
          <cell r="BR22">
            <v>77.7</v>
          </cell>
          <cell r="BS22">
            <v>22.2</v>
          </cell>
          <cell r="BT22">
            <v>62.5</v>
          </cell>
          <cell r="BU22">
            <v>37.5</v>
          </cell>
          <cell r="BV22">
            <v>25</v>
          </cell>
          <cell r="BW22">
            <v>12.5</v>
          </cell>
          <cell r="BX22">
            <v>87.5</v>
          </cell>
          <cell r="BY22">
            <v>50</v>
          </cell>
          <cell r="BZ22">
            <v>75</v>
          </cell>
          <cell r="CA22">
            <v>100</v>
          </cell>
          <cell r="CB22">
            <v>0</v>
          </cell>
          <cell r="CC22">
            <v>69.199999999999989</v>
          </cell>
          <cell r="CD22">
            <v>100</v>
          </cell>
          <cell r="CE22">
            <v>76.900000000000006</v>
          </cell>
          <cell r="CF22">
            <v>53.800000000000004</v>
          </cell>
          <cell r="CG22">
            <v>92.300000000000011</v>
          </cell>
          <cell r="CH22">
            <v>0</v>
          </cell>
          <cell r="CI22">
            <v>23</v>
          </cell>
          <cell r="CJ22">
            <v>61.5</v>
          </cell>
          <cell r="CK22">
            <v>30.7</v>
          </cell>
          <cell r="CL22">
            <v>15.299999999999999</v>
          </cell>
          <cell r="CM22">
            <v>84.6</v>
          </cell>
          <cell r="CN22">
            <v>7.6</v>
          </cell>
          <cell r="CO22">
            <v>38.4</v>
          </cell>
          <cell r="CP22">
            <v>46.1</v>
          </cell>
          <cell r="CQ22">
            <v>16</v>
          </cell>
          <cell r="CR22">
            <v>65.900000000000006</v>
          </cell>
          <cell r="CS22">
            <v>31.8</v>
          </cell>
          <cell r="CT22">
            <v>38.6</v>
          </cell>
          <cell r="CU22">
            <v>70.399999999999991</v>
          </cell>
          <cell r="CV22">
            <v>75</v>
          </cell>
          <cell r="CW22">
            <v>20.399999999999999</v>
          </cell>
          <cell r="CX22">
            <v>61.3</v>
          </cell>
          <cell r="CY22">
            <v>50</v>
          </cell>
          <cell r="CZ22">
            <v>34</v>
          </cell>
          <cell r="DA22">
            <v>52.2</v>
          </cell>
          <cell r="DB22">
            <v>72.7</v>
          </cell>
          <cell r="DC22">
            <v>0</v>
          </cell>
          <cell r="DD22">
            <v>43.1</v>
          </cell>
          <cell r="DE22">
            <v>15.9</v>
          </cell>
          <cell r="DF22">
            <v>47.699999999999996</v>
          </cell>
          <cell r="DG22">
            <v>56.8</v>
          </cell>
          <cell r="DH22">
            <v>54.500000000000007</v>
          </cell>
          <cell r="DI22">
            <v>6.8000000000000007</v>
          </cell>
          <cell r="DJ22">
            <v>81.8</v>
          </cell>
          <cell r="DK22">
            <v>93.100000000000009</v>
          </cell>
          <cell r="DL22">
            <v>63.6</v>
          </cell>
          <cell r="DM22">
            <v>36.299999999999997</v>
          </cell>
          <cell r="DN22">
            <v>68.100000000000009</v>
          </cell>
          <cell r="DO22">
            <v>45.4</v>
          </cell>
          <cell r="DP22">
            <v>25</v>
          </cell>
          <cell r="DQ22">
            <v>18.099999999999998</v>
          </cell>
          <cell r="DR22">
            <v>90.9</v>
          </cell>
          <cell r="DS22">
            <v>59</v>
          </cell>
          <cell r="DT22">
            <v>79.5</v>
          </cell>
          <cell r="DU22">
            <v>97.7</v>
          </cell>
          <cell r="DV22">
            <v>13.600000000000001</v>
          </cell>
          <cell r="DW22">
            <v>84</v>
          </cell>
          <cell r="DX22">
            <v>100</v>
          </cell>
          <cell r="DY22">
            <v>86.3</v>
          </cell>
          <cell r="DZ22">
            <v>40.9</v>
          </cell>
          <cell r="EA22">
            <v>95.399999999999991</v>
          </cell>
          <cell r="EB22">
            <v>2.1999999999999997</v>
          </cell>
          <cell r="EC22">
            <v>11.3</v>
          </cell>
          <cell r="ED22">
            <v>77.2</v>
          </cell>
          <cell r="EE22">
            <v>22.7</v>
          </cell>
          <cell r="EF22">
            <v>9</v>
          </cell>
          <cell r="EG22">
            <v>88.6</v>
          </cell>
          <cell r="EH22">
            <v>4.5</v>
          </cell>
          <cell r="EI22">
            <v>27.200000000000003</v>
          </cell>
          <cell r="EJ22">
            <v>29.5</v>
          </cell>
        </row>
        <row r="23">
          <cell r="AW23">
            <v>17</v>
          </cell>
          <cell r="AX23">
            <v>75</v>
          </cell>
          <cell r="AY23">
            <v>0</v>
          </cell>
          <cell r="AZ23">
            <v>50</v>
          </cell>
          <cell r="BA23">
            <v>25</v>
          </cell>
          <cell r="BB23">
            <v>100</v>
          </cell>
          <cell r="BC23">
            <v>16.600000000000001</v>
          </cell>
          <cell r="BD23">
            <v>100</v>
          </cell>
          <cell r="BE23">
            <v>33.300000000000004</v>
          </cell>
          <cell r="BF23">
            <v>50</v>
          </cell>
          <cell r="BG23">
            <v>66.600000000000009</v>
          </cell>
          <cell r="BH23">
            <v>83.3</v>
          </cell>
          <cell r="BI23">
            <v>0</v>
          </cell>
          <cell r="BJ23">
            <v>33.300000000000004</v>
          </cell>
          <cell r="BK23">
            <v>11.1</v>
          </cell>
          <cell r="BL23">
            <v>44.4</v>
          </cell>
          <cell r="BM23">
            <v>66.600000000000009</v>
          </cell>
          <cell r="BN23">
            <v>55.500000000000007</v>
          </cell>
          <cell r="BO23">
            <v>0</v>
          </cell>
          <cell r="BP23">
            <v>88.8</v>
          </cell>
          <cell r="BQ23">
            <v>100</v>
          </cell>
          <cell r="BR23">
            <v>77.7</v>
          </cell>
          <cell r="BS23">
            <v>22.2</v>
          </cell>
          <cell r="BT23">
            <v>50</v>
          </cell>
          <cell r="BU23">
            <v>37.5</v>
          </cell>
          <cell r="BV23">
            <v>25</v>
          </cell>
          <cell r="BW23">
            <v>12.5</v>
          </cell>
          <cell r="BX23">
            <v>75</v>
          </cell>
          <cell r="BY23">
            <v>62.5</v>
          </cell>
          <cell r="BZ23">
            <v>100</v>
          </cell>
          <cell r="CA23">
            <v>87.5</v>
          </cell>
          <cell r="CB23">
            <v>0</v>
          </cell>
          <cell r="CC23">
            <v>76.900000000000006</v>
          </cell>
          <cell r="CD23">
            <v>100</v>
          </cell>
          <cell r="CE23">
            <v>69.199999999999989</v>
          </cell>
          <cell r="CF23">
            <v>46.1</v>
          </cell>
          <cell r="CG23">
            <v>92.300000000000011</v>
          </cell>
          <cell r="CH23">
            <v>7.6</v>
          </cell>
          <cell r="CI23">
            <v>15.299999999999999</v>
          </cell>
          <cell r="CJ23">
            <v>61.5</v>
          </cell>
          <cell r="CK23">
            <v>30.7</v>
          </cell>
          <cell r="CL23">
            <v>23</v>
          </cell>
          <cell r="CM23">
            <v>84.6</v>
          </cell>
          <cell r="CN23">
            <v>0</v>
          </cell>
          <cell r="CO23">
            <v>38.4</v>
          </cell>
          <cell r="CP23">
            <v>53.800000000000004</v>
          </cell>
          <cell r="CQ23">
            <v>17</v>
          </cell>
          <cell r="CR23">
            <v>56.8</v>
          </cell>
          <cell r="CS23">
            <v>43.1</v>
          </cell>
          <cell r="CT23">
            <v>54.500000000000007</v>
          </cell>
          <cell r="CU23">
            <v>52.2</v>
          </cell>
          <cell r="CV23">
            <v>75</v>
          </cell>
          <cell r="CW23">
            <v>27.200000000000003</v>
          </cell>
          <cell r="CX23">
            <v>84</v>
          </cell>
          <cell r="CY23">
            <v>31.8</v>
          </cell>
          <cell r="CZ23">
            <v>40.9</v>
          </cell>
          <cell r="DA23">
            <v>47.699999999999996</v>
          </cell>
          <cell r="DB23">
            <v>72.7</v>
          </cell>
          <cell r="DC23">
            <v>18.099999999999998</v>
          </cell>
          <cell r="DD23">
            <v>36.299999999999997</v>
          </cell>
          <cell r="DE23">
            <v>13.600000000000001</v>
          </cell>
          <cell r="DF23">
            <v>38.6</v>
          </cell>
          <cell r="DG23">
            <v>61.3</v>
          </cell>
          <cell r="DH23">
            <v>59</v>
          </cell>
          <cell r="DI23">
            <v>4.5</v>
          </cell>
          <cell r="DJ23">
            <v>90.9</v>
          </cell>
          <cell r="DK23">
            <v>97.7</v>
          </cell>
          <cell r="DL23">
            <v>65.900000000000006</v>
          </cell>
          <cell r="DM23">
            <v>25</v>
          </cell>
          <cell r="DN23">
            <v>50</v>
          </cell>
          <cell r="DO23">
            <v>34</v>
          </cell>
          <cell r="DP23">
            <v>20.399999999999999</v>
          </cell>
          <cell r="DQ23">
            <v>15.9</v>
          </cell>
          <cell r="DR23">
            <v>70.399999999999991</v>
          </cell>
          <cell r="DS23">
            <v>68.100000000000009</v>
          </cell>
          <cell r="DT23">
            <v>81.8</v>
          </cell>
          <cell r="DU23">
            <v>79.5</v>
          </cell>
          <cell r="DV23">
            <v>6.8000000000000007</v>
          </cell>
          <cell r="DW23">
            <v>88.6</v>
          </cell>
          <cell r="DX23">
            <v>100</v>
          </cell>
          <cell r="DY23">
            <v>86.3</v>
          </cell>
          <cell r="DZ23">
            <v>45.4</v>
          </cell>
          <cell r="EA23">
            <v>95.399999999999991</v>
          </cell>
          <cell r="EB23">
            <v>2.1999999999999997</v>
          </cell>
          <cell r="EC23">
            <v>9</v>
          </cell>
          <cell r="ED23">
            <v>77.2</v>
          </cell>
          <cell r="EE23">
            <v>22.7</v>
          </cell>
          <cell r="EF23">
            <v>11.3</v>
          </cell>
          <cell r="EG23">
            <v>93.100000000000009</v>
          </cell>
          <cell r="EH23">
            <v>0</v>
          </cell>
          <cell r="EI23">
            <v>29.5</v>
          </cell>
          <cell r="EJ23">
            <v>63.6</v>
          </cell>
        </row>
        <row r="24">
          <cell r="AW24">
            <v>18</v>
          </cell>
          <cell r="AX24">
            <v>50</v>
          </cell>
          <cell r="AY24">
            <v>0</v>
          </cell>
          <cell r="AZ24">
            <v>25</v>
          </cell>
          <cell r="BA24">
            <v>100</v>
          </cell>
          <cell r="BB24">
            <v>75</v>
          </cell>
          <cell r="BC24">
            <v>16.600000000000001</v>
          </cell>
          <cell r="BD24">
            <v>33.300000000000004</v>
          </cell>
          <cell r="BE24">
            <v>83.3</v>
          </cell>
          <cell r="BF24">
            <v>50</v>
          </cell>
          <cell r="BG24">
            <v>66.600000000000009</v>
          </cell>
          <cell r="BH24">
            <v>100</v>
          </cell>
          <cell r="BI24">
            <v>0</v>
          </cell>
          <cell r="BJ24">
            <v>33.300000000000004</v>
          </cell>
          <cell r="BK24">
            <v>11.1</v>
          </cell>
          <cell r="BL24">
            <v>55.500000000000007</v>
          </cell>
          <cell r="BM24">
            <v>66.600000000000009</v>
          </cell>
          <cell r="BN24">
            <v>77.7</v>
          </cell>
          <cell r="BO24">
            <v>100</v>
          </cell>
          <cell r="BP24">
            <v>44.4</v>
          </cell>
          <cell r="BQ24">
            <v>0</v>
          </cell>
          <cell r="BR24">
            <v>22.2</v>
          </cell>
          <cell r="BS24">
            <v>88.8</v>
          </cell>
          <cell r="BT24">
            <v>50</v>
          </cell>
          <cell r="BU24">
            <v>37.5</v>
          </cell>
          <cell r="BV24">
            <v>25</v>
          </cell>
          <cell r="BW24">
            <v>12.5</v>
          </cell>
          <cell r="BX24">
            <v>87.5</v>
          </cell>
          <cell r="BY24">
            <v>0</v>
          </cell>
          <cell r="BZ24">
            <v>75</v>
          </cell>
          <cell r="CA24">
            <v>100</v>
          </cell>
          <cell r="CB24">
            <v>62.5</v>
          </cell>
          <cell r="CC24">
            <v>46.1</v>
          </cell>
          <cell r="CD24">
            <v>69.199999999999989</v>
          </cell>
          <cell r="CE24">
            <v>84.6</v>
          </cell>
          <cell r="CF24">
            <v>38.4</v>
          </cell>
          <cell r="CG24">
            <v>53.800000000000004</v>
          </cell>
          <cell r="CH24">
            <v>92.300000000000011</v>
          </cell>
          <cell r="CI24">
            <v>7.6</v>
          </cell>
          <cell r="CJ24">
            <v>76.900000000000006</v>
          </cell>
          <cell r="CK24">
            <v>23</v>
          </cell>
          <cell r="CL24">
            <v>0</v>
          </cell>
          <cell r="CM24">
            <v>61.5</v>
          </cell>
          <cell r="CN24">
            <v>100</v>
          </cell>
          <cell r="CO24">
            <v>30.7</v>
          </cell>
          <cell r="CP24">
            <v>15.299999999999999</v>
          </cell>
          <cell r="CQ24">
            <v>18</v>
          </cell>
          <cell r="CR24">
            <v>61.3</v>
          </cell>
          <cell r="CS24">
            <v>15.9</v>
          </cell>
          <cell r="CT24">
            <v>31.8</v>
          </cell>
          <cell r="CU24">
            <v>70.399999999999991</v>
          </cell>
          <cell r="CV24">
            <v>65.900000000000006</v>
          </cell>
          <cell r="CW24">
            <v>6.8000000000000007</v>
          </cell>
          <cell r="CX24">
            <v>18.099999999999998</v>
          </cell>
          <cell r="CY24">
            <v>56.8</v>
          </cell>
          <cell r="CZ24">
            <v>25</v>
          </cell>
          <cell r="DA24">
            <v>54.500000000000007</v>
          </cell>
          <cell r="DB24">
            <v>75</v>
          </cell>
          <cell r="DC24">
            <v>0</v>
          </cell>
          <cell r="DD24">
            <v>40.9</v>
          </cell>
          <cell r="DE24">
            <v>20.399999999999999</v>
          </cell>
          <cell r="DF24">
            <v>45.4</v>
          </cell>
          <cell r="DG24">
            <v>50</v>
          </cell>
          <cell r="DH24">
            <v>52.2</v>
          </cell>
          <cell r="DI24">
            <v>81.8</v>
          </cell>
          <cell r="DJ24">
            <v>43.1</v>
          </cell>
          <cell r="DK24">
            <v>11.3</v>
          </cell>
          <cell r="DL24">
            <v>36.299999999999997</v>
          </cell>
          <cell r="DM24">
            <v>59</v>
          </cell>
          <cell r="DN24">
            <v>63.6</v>
          </cell>
          <cell r="DO24">
            <v>47.699999999999996</v>
          </cell>
          <cell r="DP24">
            <v>38.6</v>
          </cell>
          <cell r="DQ24">
            <v>29.5</v>
          </cell>
          <cell r="DR24">
            <v>93.100000000000009</v>
          </cell>
          <cell r="DS24">
            <v>27.200000000000003</v>
          </cell>
          <cell r="DT24">
            <v>88.6</v>
          </cell>
          <cell r="DU24">
            <v>95.399999999999991</v>
          </cell>
          <cell r="DV24">
            <v>72.7</v>
          </cell>
          <cell r="DW24">
            <v>68.100000000000009</v>
          </cell>
          <cell r="DX24">
            <v>84</v>
          </cell>
          <cell r="DY24">
            <v>90.9</v>
          </cell>
          <cell r="DZ24">
            <v>34</v>
          </cell>
          <cell r="EA24">
            <v>77.2</v>
          </cell>
          <cell r="EB24">
            <v>97.7</v>
          </cell>
          <cell r="EC24">
            <v>4.5</v>
          </cell>
          <cell r="ED24">
            <v>86.3</v>
          </cell>
          <cell r="EE24">
            <v>13.600000000000001</v>
          </cell>
          <cell r="EF24">
            <v>2.1999999999999997</v>
          </cell>
          <cell r="EG24">
            <v>79.5</v>
          </cell>
          <cell r="EH24">
            <v>100</v>
          </cell>
          <cell r="EI24">
            <v>22.7</v>
          </cell>
          <cell r="EJ24">
            <v>9</v>
          </cell>
        </row>
        <row r="25">
          <cell r="AX25">
            <v>9</v>
          </cell>
          <cell r="AY25">
            <v>9</v>
          </cell>
          <cell r="AZ25">
            <v>9</v>
          </cell>
          <cell r="BA25">
            <v>9</v>
          </cell>
          <cell r="BB25">
            <v>9</v>
          </cell>
          <cell r="BC25">
            <v>9</v>
          </cell>
          <cell r="BD25">
            <v>9</v>
          </cell>
          <cell r="BE25">
            <v>9</v>
          </cell>
          <cell r="BF25">
            <v>9</v>
          </cell>
          <cell r="BG25">
            <v>9</v>
          </cell>
          <cell r="BH25">
            <v>9</v>
          </cell>
          <cell r="BI25">
            <v>9</v>
          </cell>
          <cell r="BJ25">
            <v>9</v>
          </cell>
          <cell r="BK25">
            <v>9</v>
          </cell>
          <cell r="BL25">
            <v>9</v>
          </cell>
          <cell r="BM25">
            <v>9</v>
          </cell>
          <cell r="BN25">
            <v>9</v>
          </cell>
          <cell r="BO25">
            <v>9</v>
          </cell>
          <cell r="BP25">
            <v>9</v>
          </cell>
          <cell r="BQ25">
            <v>9</v>
          </cell>
          <cell r="BR25">
            <v>9</v>
          </cell>
          <cell r="BS25">
            <v>9</v>
          </cell>
          <cell r="BT25">
            <v>9</v>
          </cell>
          <cell r="BU25">
            <v>9</v>
          </cell>
          <cell r="BV25">
            <v>9</v>
          </cell>
          <cell r="BW25">
            <v>9</v>
          </cell>
          <cell r="BX25">
            <v>9</v>
          </cell>
          <cell r="BY25">
            <v>9</v>
          </cell>
          <cell r="BZ25">
            <v>9</v>
          </cell>
          <cell r="CA25">
            <v>9</v>
          </cell>
          <cell r="CB25">
            <v>9</v>
          </cell>
          <cell r="CC25">
            <v>9</v>
          </cell>
          <cell r="CD25">
            <v>9</v>
          </cell>
          <cell r="CE25">
            <v>9</v>
          </cell>
          <cell r="CF25">
            <v>9</v>
          </cell>
          <cell r="CG25">
            <v>9</v>
          </cell>
          <cell r="CH25">
            <v>9</v>
          </cell>
          <cell r="CI25">
            <v>9</v>
          </cell>
          <cell r="CJ25">
            <v>9</v>
          </cell>
          <cell r="CK25">
            <v>9</v>
          </cell>
          <cell r="CL25">
            <v>9</v>
          </cell>
          <cell r="CM25">
            <v>9</v>
          </cell>
          <cell r="CN25">
            <v>9</v>
          </cell>
          <cell r="CO25">
            <v>9</v>
          </cell>
          <cell r="CP25">
            <v>9</v>
          </cell>
          <cell r="CR25">
            <v>9</v>
          </cell>
          <cell r="CS25">
            <v>9</v>
          </cell>
          <cell r="CT25">
            <v>9</v>
          </cell>
          <cell r="CU25">
            <v>9</v>
          </cell>
          <cell r="CV25">
            <v>9</v>
          </cell>
          <cell r="CW25">
            <v>9</v>
          </cell>
          <cell r="CX25">
            <v>9</v>
          </cell>
          <cell r="CY25">
            <v>9</v>
          </cell>
          <cell r="CZ25">
            <v>9</v>
          </cell>
          <cell r="DA25">
            <v>9</v>
          </cell>
          <cell r="DB25">
            <v>9</v>
          </cell>
          <cell r="DC25">
            <v>9</v>
          </cell>
          <cell r="DD25">
            <v>9</v>
          </cell>
          <cell r="DE25">
            <v>9</v>
          </cell>
          <cell r="DF25">
            <v>9</v>
          </cell>
          <cell r="DG25">
            <v>9</v>
          </cell>
          <cell r="DH25">
            <v>9</v>
          </cell>
          <cell r="DI25">
            <v>9</v>
          </cell>
          <cell r="DJ25">
            <v>9</v>
          </cell>
          <cell r="DK25">
            <v>9</v>
          </cell>
          <cell r="DL25">
            <v>9</v>
          </cell>
          <cell r="DM25">
            <v>9</v>
          </cell>
          <cell r="DN25">
            <v>9</v>
          </cell>
          <cell r="DO25">
            <v>9</v>
          </cell>
          <cell r="DP25">
            <v>9</v>
          </cell>
          <cell r="DQ25">
            <v>9</v>
          </cell>
          <cell r="DR25">
            <v>9</v>
          </cell>
          <cell r="DS25">
            <v>9</v>
          </cell>
          <cell r="DT25">
            <v>9</v>
          </cell>
          <cell r="DU25">
            <v>9</v>
          </cell>
          <cell r="DV25">
            <v>9</v>
          </cell>
          <cell r="DW25">
            <v>9</v>
          </cell>
          <cell r="DX25">
            <v>9</v>
          </cell>
          <cell r="DY25">
            <v>9</v>
          </cell>
          <cell r="DZ25">
            <v>9</v>
          </cell>
          <cell r="EA25">
            <v>9</v>
          </cell>
          <cell r="EB25">
            <v>9</v>
          </cell>
          <cell r="EC25">
            <v>9</v>
          </cell>
          <cell r="ED25">
            <v>9</v>
          </cell>
          <cell r="EE25">
            <v>9</v>
          </cell>
          <cell r="EF25">
            <v>9</v>
          </cell>
          <cell r="EG25">
            <v>9</v>
          </cell>
          <cell r="EH25">
            <v>9</v>
          </cell>
          <cell r="EI25">
            <v>9</v>
          </cell>
          <cell r="EJ25">
            <v>9</v>
          </cell>
        </row>
        <row r="26">
          <cell r="AX26">
            <v>9</v>
          </cell>
          <cell r="AY26">
            <v>9</v>
          </cell>
          <cell r="AZ26">
            <v>9</v>
          </cell>
          <cell r="BA26">
            <v>9</v>
          </cell>
          <cell r="BB26">
            <v>9</v>
          </cell>
          <cell r="BC26">
            <v>9</v>
          </cell>
          <cell r="BD26">
            <v>9</v>
          </cell>
          <cell r="BE26">
            <v>9</v>
          </cell>
          <cell r="BF26">
            <v>9</v>
          </cell>
          <cell r="BG26">
            <v>9</v>
          </cell>
          <cell r="BH26">
            <v>9</v>
          </cell>
          <cell r="BI26">
            <v>9</v>
          </cell>
          <cell r="BJ26">
            <v>9</v>
          </cell>
          <cell r="BK26">
            <v>9</v>
          </cell>
          <cell r="BL26">
            <v>9</v>
          </cell>
          <cell r="BM26">
            <v>9</v>
          </cell>
          <cell r="BN26">
            <v>9</v>
          </cell>
          <cell r="BO26">
            <v>9</v>
          </cell>
          <cell r="BP26">
            <v>9</v>
          </cell>
          <cell r="BQ26">
            <v>9</v>
          </cell>
          <cell r="BR26">
            <v>9</v>
          </cell>
          <cell r="BS26">
            <v>9</v>
          </cell>
          <cell r="BT26">
            <v>9</v>
          </cell>
          <cell r="BU26">
            <v>9</v>
          </cell>
          <cell r="BV26">
            <v>9</v>
          </cell>
          <cell r="BW26">
            <v>9</v>
          </cell>
          <cell r="BX26">
            <v>9</v>
          </cell>
          <cell r="BY26">
            <v>9</v>
          </cell>
          <cell r="BZ26">
            <v>9</v>
          </cell>
          <cell r="CA26">
            <v>9</v>
          </cell>
          <cell r="CB26">
            <v>9</v>
          </cell>
          <cell r="CC26">
            <v>9</v>
          </cell>
          <cell r="CD26">
            <v>9</v>
          </cell>
          <cell r="CE26">
            <v>9</v>
          </cell>
          <cell r="CF26">
            <v>9</v>
          </cell>
          <cell r="CG26">
            <v>9</v>
          </cell>
          <cell r="CH26">
            <v>9</v>
          </cell>
          <cell r="CI26">
            <v>9</v>
          </cell>
          <cell r="CJ26">
            <v>9</v>
          </cell>
          <cell r="CK26">
            <v>9</v>
          </cell>
          <cell r="CL26">
            <v>9</v>
          </cell>
          <cell r="CM26">
            <v>9</v>
          </cell>
          <cell r="CN26">
            <v>9</v>
          </cell>
          <cell r="CO26">
            <v>9</v>
          </cell>
          <cell r="CP26">
            <v>9</v>
          </cell>
          <cell r="CR26">
            <v>9</v>
          </cell>
          <cell r="CS26">
            <v>9</v>
          </cell>
          <cell r="CT26">
            <v>9</v>
          </cell>
          <cell r="CU26">
            <v>9</v>
          </cell>
          <cell r="CV26">
            <v>9</v>
          </cell>
          <cell r="CW26">
            <v>9</v>
          </cell>
          <cell r="CX26">
            <v>9</v>
          </cell>
          <cell r="CY26">
            <v>9</v>
          </cell>
          <cell r="CZ26">
            <v>9</v>
          </cell>
          <cell r="DA26">
            <v>9</v>
          </cell>
          <cell r="DB26">
            <v>9</v>
          </cell>
          <cell r="DC26">
            <v>9</v>
          </cell>
          <cell r="DD26">
            <v>9</v>
          </cell>
          <cell r="DE26">
            <v>9</v>
          </cell>
          <cell r="DF26">
            <v>9</v>
          </cell>
          <cell r="DG26">
            <v>9</v>
          </cell>
          <cell r="DH26">
            <v>9</v>
          </cell>
          <cell r="DI26">
            <v>9</v>
          </cell>
          <cell r="DJ26">
            <v>9</v>
          </cell>
          <cell r="DK26">
            <v>9</v>
          </cell>
          <cell r="DL26">
            <v>9</v>
          </cell>
          <cell r="DM26">
            <v>9</v>
          </cell>
          <cell r="DN26">
            <v>9</v>
          </cell>
          <cell r="DO26">
            <v>9</v>
          </cell>
          <cell r="DP26">
            <v>9</v>
          </cell>
          <cell r="DQ26">
            <v>9</v>
          </cell>
          <cell r="DR26">
            <v>9</v>
          </cell>
          <cell r="DS26">
            <v>9</v>
          </cell>
          <cell r="DT26">
            <v>9</v>
          </cell>
          <cell r="DU26">
            <v>9</v>
          </cell>
          <cell r="DV26">
            <v>9</v>
          </cell>
          <cell r="DW26">
            <v>9</v>
          </cell>
          <cell r="DX26">
            <v>9</v>
          </cell>
          <cell r="DY26">
            <v>9</v>
          </cell>
          <cell r="DZ26">
            <v>9</v>
          </cell>
          <cell r="EA26">
            <v>9</v>
          </cell>
          <cell r="EB26">
            <v>9</v>
          </cell>
          <cell r="EC26">
            <v>9</v>
          </cell>
          <cell r="ED26">
            <v>9</v>
          </cell>
          <cell r="EE26">
            <v>9</v>
          </cell>
          <cell r="EF26">
            <v>9</v>
          </cell>
          <cell r="EG26">
            <v>9</v>
          </cell>
          <cell r="EH26">
            <v>9</v>
          </cell>
          <cell r="EI26">
            <v>9</v>
          </cell>
          <cell r="EJ26">
            <v>9</v>
          </cell>
        </row>
        <row r="27">
          <cell r="AW27">
            <v>19</v>
          </cell>
          <cell r="AX27">
            <v>75</v>
          </cell>
          <cell r="AY27">
            <v>25</v>
          </cell>
          <cell r="AZ27">
            <v>0</v>
          </cell>
          <cell r="BA27">
            <v>50</v>
          </cell>
          <cell r="BB27">
            <v>100</v>
          </cell>
          <cell r="BC27">
            <v>33.300000000000004</v>
          </cell>
          <cell r="BD27">
            <v>83.3</v>
          </cell>
          <cell r="BE27">
            <v>16.600000000000001</v>
          </cell>
          <cell r="BF27">
            <v>66.600000000000009</v>
          </cell>
          <cell r="BG27">
            <v>50</v>
          </cell>
          <cell r="BH27">
            <v>100</v>
          </cell>
          <cell r="BI27">
            <v>0</v>
          </cell>
          <cell r="BJ27">
            <v>33.300000000000004</v>
          </cell>
          <cell r="BK27">
            <v>22.2</v>
          </cell>
          <cell r="BL27">
            <v>66.600000000000009</v>
          </cell>
          <cell r="BM27">
            <v>77.7</v>
          </cell>
          <cell r="BN27">
            <v>55.500000000000007</v>
          </cell>
          <cell r="BO27">
            <v>0</v>
          </cell>
          <cell r="BP27">
            <v>11.1</v>
          </cell>
          <cell r="BQ27">
            <v>100</v>
          </cell>
          <cell r="BR27">
            <v>44.4</v>
          </cell>
          <cell r="BS27">
            <v>88.8</v>
          </cell>
          <cell r="BT27">
            <v>37.5</v>
          </cell>
          <cell r="BU27">
            <v>12.5</v>
          </cell>
          <cell r="BV27">
            <v>25</v>
          </cell>
          <cell r="BW27">
            <v>0</v>
          </cell>
          <cell r="BX27">
            <v>75</v>
          </cell>
          <cell r="BY27">
            <v>62.5</v>
          </cell>
          <cell r="BZ27">
            <v>87.5</v>
          </cell>
          <cell r="CA27">
            <v>100</v>
          </cell>
          <cell r="CB27">
            <v>50</v>
          </cell>
          <cell r="CC27">
            <v>84.6</v>
          </cell>
          <cell r="CD27">
            <v>76.900000000000006</v>
          </cell>
          <cell r="CE27">
            <v>100</v>
          </cell>
          <cell r="CF27">
            <v>38.4</v>
          </cell>
          <cell r="CG27">
            <v>92.300000000000011</v>
          </cell>
          <cell r="CH27">
            <v>7.6</v>
          </cell>
          <cell r="CI27">
            <v>46.1</v>
          </cell>
          <cell r="CJ27">
            <v>53.800000000000004</v>
          </cell>
          <cell r="CK27">
            <v>0</v>
          </cell>
          <cell r="CL27">
            <v>23</v>
          </cell>
          <cell r="CM27">
            <v>69.199999999999989</v>
          </cell>
          <cell r="CN27">
            <v>15.299999999999999</v>
          </cell>
          <cell r="CO27">
            <v>30.7</v>
          </cell>
          <cell r="CP27">
            <v>61.5</v>
          </cell>
          <cell r="CQ27">
            <v>19</v>
          </cell>
          <cell r="CR27">
            <v>59</v>
          </cell>
          <cell r="CS27">
            <v>47.699999999999996</v>
          </cell>
          <cell r="CT27">
            <v>36.299999999999997</v>
          </cell>
          <cell r="CU27">
            <v>56.8</v>
          </cell>
          <cell r="CV27">
            <v>77.2</v>
          </cell>
          <cell r="CW27">
            <v>31.8</v>
          </cell>
          <cell r="CX27">
            <v>50</v>
          </cell>
          <cell r="CY27">
            <v>29.5</v>
          </cell>
          <cell r="CZ27">
            <v>45.4</v>
          </cell>
          <cell r="DA27">
            <v>43.1</v>
          </cell>
          <cell r="DB27">
            <v>88.6</v>
          </cell>
          <cell r="DC27">
            <v>0</v>
          </cell>
          <cell r="DD27">
            <v>25</v>
          </cell>
          <cell r="DE27">
            <v>18.099999999999998</v>
          </cell>
          <cell r="DF27">
            <v>61.3</v>
          </cell>
          <cell r="DG27">
            <v>63.6</v>
          </cell>
          <cell r="DH27">
            <v>54.500000000000007</v>
          </cell>
          <cell r="DI27">
            <v>11.3</v>
          </cell>
          <cell r="DJ27">
            <v>15.9</v>
          </cell>
          <cell r="DK27">
            <v>97.7</v>
          </cell>
          <cell r="DL27">
            <v>40.9</v>
          </cell>
          <cell r="DM27">
            <v>86.3</v>
          </cell>
          <cell r="DN27">
            <v>52.2</v>
          </cell>
          <cell r="DO27">
            <v>9</v>
          </cell>
          <cell r="DP27">
            <v>22.7</v>
          </cell>
          <cell r="DQ27">
            <v>6.8000000000000007</v>
          </cell>
          <cell r="DR27">
            <v>79.5</v>
          </cell>
          <cell r="DS27">
            <v>70.399999999999991</v>
          </cell>
          <cell r="DT27">
            <v>81.8</v>
          </cell>
          <cell r="DU27">
            <v>90.9</v>
          </cell>
          <cell r="DV27">
            <v>65.900000000000006</v>
          </cell>
          <cell r="DW27">
            <v>93.100000000000009</v>
          </cell>
          <cell r="DX27">
            <v>84</v>
          </cell>
          <cell r="DY27">
            <v>100</v>
          </cell>
          <cell r="DZ27">
            <v>34</v>
          </cell>
          <cell r="EA27">
            <v>95.399999999999991</v>
          </cell>
          <cell r="EB27">
            <v>4.5</v>
          </cell>
          <cell r="EC27">
            <v>38.6</v>
          </cell>
          <cell r="ED27">
            <v>68.100000000000009</v>
          </cell>
          <cell r="EE27">
            <v>2.1999999999999997</v>
          </cell>
          <cell r="EF27">
            <v>20.399999999999999</v>
          </cell>
          <cell r="EG27">
            <v>75</v>
          </cell>
          <cell r="EH27">
            <v>13.600000000000001</v>
          </cell>
          <cell r="EI27">
            <v>27.200000000000003</v>
          </cell>
          <cell r="EJ27">
            <v>72.7</v>
          </cell>
        </row>
        <row r="28">
          <cell r="AW28">
            <v>20</v>
          </cell>
          <cell r="AX28">
            <v>0</v>
          </cell>
          <cell r="AY28">
            <v>50</v>
          </cell>
          <cell r="AZ28">
            <v>25</v>
          </cell>
          <cell r="BA28">
            <v>100</v>
          </cell>
          <cell r="BB28">
            <v>75</v>
          </cell>
          <cell r="BC28">
            <v>50</v>
          </cell>
          <cell r="BD28">
            <v>66.600000000000009</v>
          </cell>
          <cell r="BE28">
            <v>16.600000000000001</v>
          </cell>
          <cell r="BF28">
            <v>100</v>
          </cell>
          <cell r="BG28">
            <v>33.300000000000004</v>
          </cell>
          <cell r="BH28">
            <v>83.3</v>
          </cell>
          <cell r="BI28">
            <v>0</v>
          </cell>
          <cell r="BJ28">
            <v>77.7</v>
          </cell>
          <cell r="BK28">
            <v>55.500000000000007</v>
          </cell>
          <cell r="BL28">
            <v>66.600000000000009</v>
          </cell>
          <cell r="BM28">
            <v>33.300000000000004</v>
          </cell>
          <cell r="BN28">
            <v>0</v>
          </cell>
          <cell r="BO28">
            <v>11.1</v>
          </cell>
          <cell r="BP28">
            <v>22.2</v>
          </cell>
          <cell r="BQ28">
            <v>44.4</v>
          </cell>
          <cell r="BR28">
            <v>100</v>
          </cell>
          <cell r="BS28">
            <v>88.8</v>
          </cell>
          <cell r="BT28">
            <v>25</v>
          </cell>
          <cell r="BU28">
            <v>12.5</v>
          </cell>
          <cell r="BV28">
            <v>37.5</v>
          </cell>
          <cell r="BW28">
            <v>87.5</v>
          </cell>
          <cell r="BX28">
            <v>75</v>
          </cell>
          <cell r="BY28">
            <v>62.5</v>
          </cell>
          <cell r="BZ28">
            <v>0</v>
          </cell>
          <cell r="CA28">
            <v>100</v>
          </cell>
          <cell r="CB28">
            <v>50</v>
          </cell>
          <cell r="CC28">
            <v>69.199999999999989</v>
          </cell>
          <cell r="CD28">
            <v>84.6</v>
          </cell>
          <cell r="CE28">
            <v>100</v>
          </cell>
          <cell r="CF28">
            <v>46.1</v>
          </cell>
          <cell r="CG28">
            <v>92.300000000000011</v>
          </cell>
          <cell r="CH28">
            <v>0</v>
          </cell>
          <cell r="CI28">
            <v>30.7</v>
          </cell>
          <cell r="CJ28">
            <v>61.5</v>
          </cell>
          <cell r="CK28">
            <v>7.6</v>
          </cell>
          <cell r="CL28">
            <v>15.299999999999999</v>
          </cell>
          <cell r="CM28">
            <v>76.900000000000006</v>
          </cell>
          <cell r="CN28">
            <v>23</v>
          </cell>
          <cell r="CO28">
            <v>53.800000000000004</v>
          </cell>
          <cell r="CP28">
            <v>38.4</v>
          </cell>
          <cell r="CQ28">
            <v>20</v>
          </cell>
          <cell r="CR28">
            <v>34</v>
          </cell>
          <cell r="CS28">
            <v>52.2</v>
          </cell>
          <cell r="CT28">
            <v>45.4</v>
          </cell>
          <cell r="CU28">
            <v>63.6</v>
          </cell>
          <cell r="CV28">
            <v>61.3</v>
          </cell>
          <cell r="CW28">
            <v>29.5</v>
          </cell>
          <cell r="CX28">
            <v>59</v>
          </cell>
          <cell r="CY28">
            <v>9</v>
          </cell>
          <cell r="CZ28">
            <v>79.5</v>
          </cell>
          <cell r="DA28">
            <v>15.9</v>
          </cell>
          <cell r="DB28">
            <v>77.2</v>
          </cell>
          <cell r="DC28">
            <v>2.1999999999999997</v>
          </cell>
          <cell r="DD28">
            <v>50</v>
          </cell>
          <cell r="DE28">
            <v>31.8</v>
          </cell>
          <cell r="DF28">
            <v>47.699999999999996</v>
          </cell>
          <cell r="DG28">
            <v>20.399999999999999</v>
          </cell>
          <cell r="DH28">
            <v>6.8000000000000007</v>
          </cell>
          <cell r="DI28">
            <v>13.600000000000001</v>
          </cell>
          <cell r="DJ28">
            <v>18.099999999999998</v>
          </cell>
          <cell r="DK28">
            <v>25</v>
          </cell>
          <cell r="DL28">
            <v>70.399999999999991</v>
          </cell>
          <cell r="DM28">
            <v>56.8</v>
          </cell>
          <cell r="DN28">
            <v>38.6</v>
          </cell>
          <cell r="DO28">
            <v>27.200000000000003</v>
          </cell>
          <cell r="DP28">
            <v>43.1</v>
          </cell>
          <cell r="DQ28">
            <v>84</v>
          </cell>
          <cell r="DR28">
            <v>81.8</v>
          </cell>
          <cell r="DS28">
            <v>68.100000000000009</v>
          </cell>
          <cell r="DT28">
            <v>11.3</v>
          </cell>
          <cell r="DU28">
            <v>97.7</v>
          </cell>
          <cell r="DV28">
            <v>65.900000000000006</v>
          </cell>
          <cell r="DW28">
            <v>88.6</v>
          </cell>
          <cell r="DX28">
            <v>93.100000000000009</v>
          </cell>
          <cell r="DY28">
            <v>100</v>
          </cell>
          <cell r="DZ28">
            <v>72.7</v>
          </cell>
          <cell r="EA28">
            <v>95.399999999999991</v>
          </cell>
          <cell r="EB28">
            <v>0</v>
          </cell>
          <cell r="EC28">
            <v>40.9</v>
          </cell>
          <cell r="ED28">
            <v>86.3</v>
          </cell>
          <cell r="EE28">
            <v>4.5</v>
          </cell>
          <cell r="EF28">
            <v>22.7</v>
          </cell>
          <cell r="EG28">
            <v>90.9</v>
          </cell>
          <cell r="EH28">
            <v>36.299999999999997</v>
          </cell>
          <cell r="EI28">
            <v>75</v>
          </cell>
          <cell r="EJ28">
            <v>54.500000000000007</v>
          </cell>
        </row>
        <row r="29">
          <cell r="AW29">
            <v>21</v>
          </cell>
          <cell r="AX29">
            <v>100</v>
          </cell>
          <cell r="AY29">
            <v>25</v>
          </cell>
          <cell r="AZ29">
            <v>75</v>
          </cell>
          <cell r="BA29">
            <v>0</v>
          </cell>
          <cell r="BB29">
            <v>50</v>
          </cell>
          <cell r="BC29">
            <v>0</v>
          </cell>
          <cell r="BD29">
            <v>0</v>
          </cell>
          <cell r="BE29">
            <v>100</v>
          </cell>
          <cell r="BF29">
            <v>0</v>
          </cell>
          <cell r="BG29">
            <v>83.3</v>
          </cell>
          <cell r="BH29">
            <v>0</v>
          </cell>
          <cell r="BI29">
            <v>0</v>
          </cell>
          <cell r="BJ29">
            <v>22.2</v>
          </cell>
          <cell r="BK29">
            <v>0</v>
          </cell>
          <cell r="BL29">
            <v>11.1</v>
          </cell>
          <cell r="BM29">
            <v>22.2</v>
          </cell>
          <cell r="BN29">
            <v>22.2</v>
          </cell>
          <cell r="BO29">
            <v>22.2</v>
          </cell>
          <cell r="BP29">
            <v>22.2</v>
          </cell>
          <cell r="BQ29">
            <v>22.2</v>
          </cell>
          <cell r="BR29">
            <v>22.2</v>
          </cell>
          <cell r="BS29">
            <v>22.2</v>
          </cell>
          <cell r="BT29">
            <v>100</v>
          </cell>
          <cell r="BU29">
            <v>0</v>
          </cell>
          <cell r="BV29">
            <v>12.5</v>
          </cell>
          <cell r="BW29">
            <v>12.5</v>
          </cell>
          <cell r="BX29">
            <v>12.5</v>
          </cell>
          <cell r="BY29">
            <v>12.5</v>
          </cell>
          <cell r="BZ29">
            <v>12.5</v>
          </cell>
          <cell r="CA29">
            <v>12.5</v>
          </cell>
          <cell r="CB29">
            <v>12.5</v>
          </cell>
          <cell r="CC29">
            <v>15.299999999999999</v>
          </cell>
          <cell r="CD29">
            <v>92.300000000000011</v>
          </cell>
          <cell r="CE29">
            <v>100</v>
          </cell>
          <cell r="CF29">
            <v>15.299999999999999</v>
          </cell>
          <cell r="CG29">
            <v>15.299999999999999</v>
          </cell>
          <cell r="CH29">
            <v>15.299999999999999</v>
          </cell>
          <cell r="CI29">
            <v>7.6</v>
          </cell>
          <cell r="CJ29">
            <v>15.299999999999999</v>
          </cell>
          <cell r="CK29">
            <v>15.299999999999999</v>
          </cell>
          <cell r="CL29">
            <v>15.299999999999999</v>
          </cell>
          <cell r="CM29">
            <v>15.299999999999999</v>
          </cell>
          <cell r="CN29">
            <v>15.299999999999999</v>
          </cell>
          <cell r="CO29">
            <v>0</v>
          </cell>
          <cell r="CP29">
            <v>15.299999999999999</v>
          </cell>
          <cell r="CQ29">
            <v>21</v>
          </cell>
          <cell r="CR29">
            <v>95.399999999999991</v>
          </cell>
          <cell r="CS29">
            <v>6.8000000000000007</v>
          </cell>
          <cell r="CT29">
            <v>93.100000000000009</v>
          </cell>
          <cell r="CU29">
            <v>4.5</v>
          </cell>
          <cell r="CV29">
            <v>15.9</v>
          </cell>
          <cell r="CW29">
            <v>15.9</v>
          </cell>
          <cell r="CX29">
            <v>15.9</v>
          </cell>
          <cell r="CY29">
            <v>100</v>
          </cell>
          <cell r="CZ29">
            <v>15.9</v>
          </cell>
          <cell r="DA29">
            <v>88.6</v>
          </cell>
          <cell r="DB29">
            <v>15.9</v>
          </cell>
          <cell r="DC29">
            <v>15.9</v>
          </cell>
          <cell r="DD29">
            <v>15.9</v>
          </cell>
          <cell r="DE29">
            <v>9</v>
          </cell>
          <cell r="DF29">
            <v>11.3</v>
          </cell>
          <cell r="DG29">
            <v>15.9</v>
          </cell>
          <cell r="DH29">
            <v>15.9</v>
          </cell>
          <cell r="DI29">
            <v>15.9</v>
          </cell>
          <cell r="DJ29">
            <v>15.9</v>
          </cell>
          <cell r="DK29">
            <v>15.9</v>
          </cell>
          <cell r="DL29">
            <v>15.9</v>
          </cell>
          <cell r="DM29">
            <v>15.9</v>
          </cell>
          <cell r="DN29">
            <v>86.3</v>
          </cell>
          <cell r="DO29">
            <v>13.600000000000001</v>
          </cell>
          <cell r="DP29">
            <v>15.9</v>
          </cell>
          <cell r="DQ29">
            <v>15.9</v>
          </cell>
          <cell r="DR29">
            <v>15.9</v>
          </cell>
          <cell r="DS29">
            <v>15.9</v>
          </cell>
          <cell r="DT29">
            <v>15.9</v>
          </cell>
          <cell r="DU29">
            <v>15.9</v>
          </cell>
          <cell r="DV29">
            <v>15.9</v>
          </cell>
          <cell r="DW29">
            <v>15.9</v>
          </cell>
          <cell r="DX29">
            <v>90.9</v>
          </cell>
          <cell r="DY29">
            <v>97.7</v>
          </cell>
          <cell r="DZ29">
            <v>15.9</v>
          </cell>
          <cell r="EA29">
            <v>15.9</v>
          </cell>
          <cell r="EB29">
            <v>15.9</v>
          </cell>
          <cell r="EC29">
            <v>2.1999999999999997</v>
          </cell>
          <cell r="ED29">
            <v>15.9</v>
          </cell>
          <cell r="EE29">
            <v>15.9</v>
          </cell>
          <cell r="EF29">
            <v>15.9</v>
          </cell>
          <cell r="EG29">
            <v>15.9</v>
          </cell>
          <cell r="EH29">
            <v>15.9</v>
          </cell>
          <cell r="EI29">
            <v>0</v>
          </cell>
          <cell r="EJ29">
            <v>15.9</v>
          </cell>
        </row>
        <row r="30">
          <cell r="AW30">
            <v>22</v>
          </cell>
          <cell r="AX30">
            <v>50</v>
          </cell>
          <cell r="AY30">
            <v>100</v>
          </cell>
          <cell r="AZ30">
            <v>0</v>
          </cell>
          <cell r="BA30">
            <v>25</v>
          </cell>
          <cell r="BB30">
            <v>75</v>
          </cell>
          <cell r="BC30">
            <v>50</v>
          </cell>
          <cell r="BD30">
            <v>100</v>
          </cell>
          <cell r="BE30">
            <v>0</v>
          </cell>
          <cell r="BF30">
            <v>16.600000000000001</v>
          </cell>
          <cell r="BG30">
            <v>33.300000000000004</v>
          </cell>
          <cell r="BH30">
            <v>83.3</v>
          </cell>
          <cell r="BI30">
            <v>66.600000000000009</v>
          </cell>
          <cell r="BJ30">
            <v>44.4</v>
          </cell>
          <cell r="BK30">
            <v>0</v>
          </cell>
          <cell r="BL30">
            <v>100</v>
          </cell>
          <cell r="BM30">
            <v>22.2</v>
          </cell>
          <cell r="BN30">
            <v>55.500000000000007</v>
          </cell>
          <cell r="BO30">
            <v>11.1</v>
          </cell>
          <cell r="BP30">
            <v>55.500000000000007</v>
          </cell>
          <cell r="BQ30">
            <v>55.500000000000007</v>
          </cell>
          <cell r="BR30">
            <v>33.300000000000004</v>
          </cell>
          <cell r="BS30">
            <v>55.500000000000007</v>
          </cell>
          <cell r="BT30">
            <v>75</v>
          </cell>
          <cell r="BU30">
            <v>100</v>
          </cell>
          <cell r="BV30">
            <v>62.5</v>
          </cell>
          <cell r="BW30">
            <v>0</v>
          </cell>
          <cell r="BX30">
            <v>25</v>
          </cell>
          <cell r="BY30">
            <v>25</v>
          </cell>
          <cell r="BZ30">
            <v>25</v>
          </cell>
          <cell r="CA30">
            <v>12.5</v>
          </cell>
          <cell r="CB30">
            <v>87.5</v>
          </cell>
          <cell r="CC30">
            <v>100</v>
          </cell>
          <cell r="CD30">
            <v>92.300000000000011</v>
          </cell>
          <cell r="CE30">
            <v>69.199999999999989</v>
          </cell>
          <cell r="CF30">
            <v>30.7</v>
          </cell>
          <cell r="CG30">
            <v>76.900000000000006</v>
          </cell>
          <cell r="CH30">
            <v>7.6</v>
          </cell>
          <cell r="CI30">
            <v>53.800000000000004</v>
          </cell>
          <cell r="CJ30">
            <v>84.6</v>
          </cell>
          <cell r="CK30">
            <v>23</v>
          </cell>
          <cell r="CL30">
            <v>15.299999999999999</v>
          </cell>
          <cell r="CM30">
            <v>61.5</v>
          </cell>
          <cell r="CN30">
            <v>0</v>
          </cell>
          <cell r="CO30">
            <v>38.4</v>
          </cell>
          <cell r="CP30">
            <v>46.1</v>
          </cell>
          <cell r="CQ30">
            <v>22</v>
          </cell>
          <cell r="CR30">
            <v>75</v>
          </cell>
          <cell r="CS30">
            <v>90.9</v>
          </cell>
          <cell r="CT30">
            <v>27.200000000000003</v>
          </cell>
          <cell r="CU30">
            <v>31.8</v>
          </cell>
          <cell r="CV30">
            <v>88.6</v>
          </cell>
          <cell r="CW30">
            <v>25</v>
          </cell>
          <cell r="CX30">
            <v>68.100000000000009</v>
          </cell>
          <cell r="CY30">
            <v>15.9</v>
          </cell>
          <cell r="CZ30">
            <v>20.399999999999999</v>
          </cell>
          <cell r="DA30">
            <v>22.7</v>
          </cell>
          <cell r="DB30">
            <v>65.900000000000006</v>
          </cell>
          <cell r="DC30">
            <v>43.1</v>
          </cell>
          <cell r="DD30">
            <v>40.9</v>
          </cell>
          <cell r="DE30">
            <v>9</v>
          </cell>
          <cell r="DF30">
            <v>95.399999999999991</v>
          </cell>
          <cell r="DG30">
            <v>36.299999999999997</v>
          </cell>
          <cell r="DH30">
            <v>43.1</v>
          </cell>
          <cell r="DI30">
            <v>18.099999999999998</v>
          </cell>
          <cell r="DJ30">
            <v>43.1</v>
          </cell>
          <cell r="DK30">
            <v>43.1</v>
          </cell>
          <cell r="DL30">
            <v>38.6</v>
          </cell>
          <cell r="DM30">
            <v>43.1</v>
          </cell>
          <cell r="DN30">
            <v>72.7</v>
          </cell>
          <cell r="DO30">
            <v>81.8</v>
          </cell>
          <cell r="DP30">
            <v>63.6</v>
          </cell>
          <cell r="DQ30">
            <v>11.3</v>
          </cell>
          <cell r="DR30">
            <v>43.1</v>
          </cell>
          <cell r="DS30">
            <v>43.1</v>
          </cell>
          <cell r="DT30">
            <v>43.1</v>
          </cell>
          <cell r="DU30">
            <v>29.5</v>
          </cell>
          <cell r="DV30">
            <v>77.2</v>
          </cell>
          <cell r="DW30">
            <v>100</v>
          </cell>
          <cell r="DX30">
            <v>97.7</v>
          </cell>
          <cell r="DY30">
            <v>84</v>
          </cell>
          <cell r="DZ30">
            <v>13.600000000000001</v>
          </cell>
          <cell r="EA30">
            <v>86.3</v>
          </cell>
          <cell r="EB30">
            <v>2.1999999999999997</v>
          </cell>
          <cell r="EC30">
            <v>70.399999999999991</v>
          </cell>
          <cell r="ED30">
            <v>93.100000000000009</v>
          </cell>
          <cell r="EE30">
            <v>6.8000000000000007</v>
          </cell>
          <cell r="EF30">
            <v>4.5</v>
          </cell>
          <cell r="EG30">
            <v>79.5</v>
          </cell>
          <cell r="EH30">
            <v>0</v>
          </cell>
          <cell r="EI30">
            <v>34</v>
          </cell>
          <cell r="EJ30">
            <v>43.1</v>
          </cell>
        </row>
        <row r="31">
          <cell r="AW31">
            <v>23</v>
          </cell>
          <cell r="AX31">
            <v>25</v>
          </cell>
          <cell r="AY31">
            <v>0</v>
          </cell>
          <cell r="AZ31">
            <v>50</v>
          </cell>
          <cell r="BA31">
            <v>75</v>
          </cell>
          <cell r="BB31">
            <v>100</v>
          </cell>
          <cell r="BC31">
            <v>0</v>
          </cell>
          <cell r="BD31">
            <v>83.3</v>
          </cell>
          <cell r="BE31">
            <v>50</v>
          </cell>
          <cell r="BF31">
            <v>33.300000000000004</v>
          </cell>
          <cell r="BG31">
            <v>66.600000000000009</v>
          </cell>
          <cell r="BH31">
            <v>100</v>
          </cell>
          <cell r="BI31">
            <v>16.600000000000001</v>
          </cell>
          <cell r="BJ31">
            <v>0</v>
          </cell>
          <cell r="BK31">
            <v>55.500000000000007</v>
          </cell>
          <cell r="BL31">
            <v>11.1</v>
          </cell>
          <cell r="BM31">
            <v>100</v>
          </cell>
          <cell r="BN31">
            <v>44.4</v>
          </cell>
          <cell r="BO31">
            <v>33.300000000000004</v>
          </cell>
          <cell r="BP31">
            <v>22.2</v>
          </cell>
          <cell r="BQ31">
            <v>66.600000000000009</v>
          </cell>
          <cell r="BR31">
            <v>66.600000000000009</v>
          </cell>
          <cell r="BS31">
            <v>66.600000000000009</v>
          </cell>
          <cell r="BT31">
            <v>25</v>
          </cell>
          <cell r="BU31">
            <v>87.5</v>
          </cell>
          <cell r="BV31">
            <v>37.5</v>
          </cell>
          <cell r="BW31">
            <v>50</v>
          </cell>
          <cell r="BX31">
            <v>75</v>
          </cell>
          <cell r="BY31">
            <v>0</v>
          </cell>
          <cell r="BZ31">
            <v>50</v>
          </cell>
          <cell r="CA31">
            <v>12.5</v>
          </cell>
          <cell r="CB31">
            <v>100</v>
          </cell>
          <cell r="CC31">
            <v>61.5</v>
          </cell>
          <cell r="CD31">
            <v>84.6</v>
          </cell>
          <cell r="CE31">
            <v>76.900000000000006</v>
          </cell>
          <cell r="CF31">
            <v>53.800000000000004</v>
          </cell>
          <cell r="CG31">
            <v>100</v>
          </cell>
          <cell r="CH31">
            <v>0</v>
          </cell>
          <cell r="CI31">
            <v>38.4</v>
          </cell>
          <cell r="CJ31">
            <v>15.299999999999999</v>
          </cell>
          <cell r="CK31">
            <v>30.7</v>
          </cell>
          <cell r="CL31">
            <v>23</v>
          </cell>
          <cell r="CM31">
            <v>69.199999999999989</v>
          </cell>
          <cell r="CN31">
            <v>7.6</v>
          </cell>
          <cell r="CO31">
            <v>46.1</v>
          </cell>
          <cell r="CP31">
            <v>92.300000000000011</v>
          </cell>
          <cell r="CQ31">
            <v>23</v>
          </cell>
          <cell r="CR31">
            <v>22.7</v>
          </cell>
          <cell r="CS31">
            <v>11.3</v>
          </cell>
          <cell r="CT31">
            <v>38.6</v>
          </cell>
          <cell r="CU31">
            <v>63.6</v>
          </cell>
          <cell r="CV31">
            <v>75</v>
          </cell>
          <cell r="CW31">
            <v>25</v>
          </cell>
          <cell r="CX31">
            <v>84</v>
          </cell>
          <cell r="CY31">
            <v>79.5</v>
          </cell>
          <cell r="CZ31">
            <v>68.100000000000009</v>
          </cell>
          <cell r="DA31">
            <v>81.8</v>
          </cell>
          <cell r="DB31">
            <v>90.9</v>
          </cell>
          <cell r="DC31">
            <v>47.699999999999996</v>
          </cell>
          <cell r="DD31">
            <v>2.1999999999999997</v>
          </cell>
          <cell r="DE31">
            <v>45.4</v>
          </cell>
          <cell r="DF31">
            <v>6.8000000000000007</v>
          </cell>
          <cell r="DG31">
            <v>86.3</v>
          </cell>
          <cell r="DH31">
            <v>40.9</v>
          </cell>
          <cell r="DI31">
            <v>20.399999999999999</v>
          </cell>
          <cell r="DJ31">
            <v>13.600000000000001</v>
          </cell>
          <cell r="DK31">
            <v>47.699999999999996</v>
          </cell>
          <cell r="DL31">
            <v>47.699999999999996</v>
          </cell>
          <cell r="DM31">
            <v>47.699999999999996</v>
          </cell>
          <cell r="DN31">
            <v>34</v>
          </cell>
          <cell r="DO31">
            <v>72.7</v>
          </cell>
          <cell r="DP31">
            <v>43.1</v>
          </cell>
          <cell r="DQ31">
            <v>47.699999999999996</v>
          </cell>
          <cell r="DR31">
            <v>70.399999999999991</v>
          </cell>
          <cell r="DS31">
            <v>18.099999999999998</v>
          </cell>
          <cell r="DT31">
            <v>47.699999999999996</v>
          </cell>
          <cell r="DU31">
            <v>27.200000000000003</v>
          </cell>
          <cell r="DV31">
            <v>77.2</v>
          </cell>
          <cell r="DW31">
            <v>65.900000000000006</v>
          </cell>
          <cell r="DX31">
            <v>95.399999999999991</v>
          </cell>
          <cell r="DY31">
            <v>93.100000000000009</v>
          </cell>
          <cell r="DZ31">
            <v>61.3</v>
          </cell>
          <cell r="EA31">
            <v>100</v>
          </cell>
          <cell r="EB31">
            <v>0</v>
          </cell>
          <cell r="EC31">
            <v>31.8</v>
          </cell>
          <cell r="ED31">
            <v>9</v>
          </cell>
          <cell r="EE31">
            <v>29.5</v>
          </cell>
          <cell r="EF31">
            <v>15.9</v>
          </cell>
          <cell r="EG31">
            <v>88.6</v>
          </cell>
          <cell r="EH31">
            <v>4.5</v>
          </cell>
          <cell r="EI31">
            <v>36.299999999999997</v>
          </cell>
          <cell r="EJ31">
            <v>97.7</v>
          </cell>
        </row>
        <row r="32">
          <cell r="AW32">
            <v>24</v>
          </cell>
          <cell r="AX32">
            <v>75</v>
          </cell>
          <cell r="AY32">
            <v>25</v>
          </cell>
          <cell r="AZ32">
            <v>0</v>
          </cell>
          <cell r="BA32">
            <v>50</v>
          </cell>
          <cell r="BB32">
            <v>100</v>
          </cell>
          <cell r="BC32">
            <v>16.600000000000001</v>
          </cell>
          <cell r="BD32">
            <v>50</v>
          </cell>
          <cell r="BE32">
            <v>33.300000000000004</v>
          </cell>
          <cell r="BF32">
            <v>66.600000000000009</v>
          </cell>
          <cell r="BG32">
            <v>83.3</v>
          </cell>
          <cell r="BH32">
            <v>100</v>
          </cell>
          <cell r="BI32">
            <v>0</v>
          </cell>
          <cell r="BJ32">
            <v>66.600000000000009</v>
          </cell>
          <cell r="BK32">
            <v>11.1</v>
          </cell>
          <cell r="BL32">
            <v>55.500000000000007</v>
          </cell>
          <cell r="BM32">
            <v>77.7</v>
          </cell>
          <cell r="BN32">
            <v>33.300000000000004</v>
          </cell>
          <cell r="BO32">
            <v>0</v>
          </cell>
          <cell r="BP32">
            <v>22.2</v>
          </cell>
          <cell r="BQ32">
            <v>100</v>
          </cell>
          <cell r="BR32">
            <v>44.4</v>
          </cell>
          <cell r="BS32">
            <v>88.8</v>
          </cell>
          <cell r="BT32">
            <v>37.5</v>
          </cell>
          <cell r="BU32">
            <v>0</v>
          </cell>
          <cell r="BV32">
            <v>25</v>
          </cell>
          <cell r="BW32">
            <v>12.5</v>
          </cell>
          <cell r="BX32">
            <v>75</v>
          </cell>
          <cell r="BY32">
            <v>62.5</v>
          </cell>
          <cell r="BZ32">
            <v>87.5</v>
          </cell>
          <cell r="CA32">
            <v>100</v>
          </cell>
          <cell r="CB32">
            <v>50</v>
          </cell>
          <cell r="CC32">
            <v>100</v>
          </cell>
          <cell r="CD32">
            <v>76.900000000000006</v>
          </cell>
          <cell r="CE32">
            <v>69.199999999999989</v>
          </cell>
          <cell r="CF32">
            <v>61.5</v>
          </cell>
          <cell r="CG32">
            <v>53.800000000000004</v>
          </cell>
          <cell r="CH32">
            <v>0</v>
          </cell>
          <cell r="CI32">
            <v>23</v>
          </cell>
          <cell r="CJ32">
            <v>84.6</v>
          </cell>
          <cell r="CK32">
            <v>7.6</v>
          </cell>
          <cell r="CL32">
            <v>15.299999999999999</v>
          </cell>
          <cell r="CM32">
            <v>92.300000000000011</v>
          </cell>
          <cell r="CN32">
            <v>23</v>
          </cell>
          <cell r="CO32">
            <v>23</v>
          </cell>
          <cell r="CP32">
            <v>23</v>
          </cell>
          <cell r="CQ32">
            <v>24</v>
          </cell>
          <cell r="CR32">
            <v>72.7</v>
          </cell>
          <cell r="CS32">
            <v>56.8</v>
          </cell>
          <cell r="CT32">
            <v>52.2</v>
          </cell>
          <cell r="CU32">
            <v>70.399999999999991</v>
          </cell>
          <cell r="CV32">
            <v>79.5</v>
          </cell>
          <cell r="CW32">
            <v>25</v>
          </cell>
          <cell r="CX32">
            <v>45.4</v>
          </cell>
          <cell r="CY32">
            <v>29.5</v>
          </cell>
          <cell r="CZ32">
            <v>63.6</v>
          </cell>
          <cell r="DA32">
            <v>68.100000000000009</v>
          </cell>
          <cell r="DB32">
            <v>95.399999999999991</v>
          </cell>
          <cell r="DC32">
            <v>0</v>
          </cell>
          <cell r="DD32">
            <v>47.699999999999996</v>
          </cell>
          <cell r="DE32">
            <v>9</v>
          </cell>
          <cell r="DF32">
            <v>43.1</v>
          </cell>
          <cell r="DG32">
            <v>75</v>
          </cell>
          <cell r="DH32">
            <v>20.399999999999999</v>
          </cell>
          <cell r="DI32">
            <v>6.8000000000000007</v>
          </cell>
          <cell r="DJ32">
            <v>11.3</v>
          </cell>
          <cell r="DK32">
            <v>100</v>
          </cell>
          <cell r="DL32">
            <v>22.7</v>
          </cell>
          <cell r="DM32">
            <v>93.100000000000009</v>
          </cell>
          <cell r="DN32">
            <v>31.8</v>
          </cell>
          <cell r="DO32">
            <v>2.1999999999999997</v>
          </cell>
          <cell r="DP32">
            <v>13.600000000000001</v>
          </cell>
          <cell r="DQ32">
            <v>4.5</v>
          </cell>
          <cell r="DR32">
            <v>86.3</v>
          </cell>
          <cell r="DS32">
            <v>84</v>
          </cell>
          <cell r="DT32">
            <v>90.9</v>
          </cell>
          <cell r="DU32">
            <v>97.7</v>
          </cell>
          <cell r="DV32">
            <v>54.500000000000007</v>
          </cell>
          <cell r="DW32">
            <v>88.6</v>
          </cell>
          <cell r="DX32">
            <v>65.900000000000006</v>
          </cell>
          <cell r="DY32">
            <v>61.3</v>
          </cell>
          <cell r="DZ32">
            <v>59</v>
          </cell>
          <cell r="EA32">
            <v>50</v>
          </cell>
          <cell r="EB32">
            <v>15.9</v>
          </cell>
          <cell r="EC32">
            <v>34</v>
          </cell>
          <cell r="ED32">
            <v>77.2</v>
          </cell>
          <cell r="EE32">
            <v>18.099999999999998</v>
          </cell>
          <cell r="EF32">
            <v>27.200000000000003</v>
          </cell>
          <cell r="EG32">
            <v>81.8</v>
          </cell>
          <cell r="EH32">
            <v>34</v>
          </cell>
          <cell r="EI32">
            <v>34</v>
          </cell>
          <cell r="EJ32">
            <v>34</v>
          </cell>
        </row>
        <row r="33">
          <cell r="AW33">
            <v>25</v>
          </cell>
          <cell r="AX33">
            <v>0</v>
          </cell>
          <cell r="AY33">
            <v>25</v>
          </cell>
          <cell r="AZ33">
            <v>75</v>
          </cell>
          <cell r="BA33">
            <v>50</v>
          </cell>
          <cell r="BB33">
            <v>100</v>
          </cell>
          <cell r="BC33">
            <v>83.3</v>
          </cell>
          <cell r="BD33">
            <v>33.300000000000004</v>
          </cell>
          <cell r="BE33">
            <v>16.600000000000001</v>
          </cell>
          <cell r="BF33">
            <v>66.600000000000009</v>
          </cell>
          <cell r="BG33">
            <v>33.300000000000004</v>
          </cell>
          <cell r="BH33">
            <v>100</v>
          </cell>
          <cell r="BI33">
            <v>0</v>
          </cell>
          <cell r="BJ33">
            <v>55.500000000000007</v>
          </cell>
          <cell r="BK33">
            <v>33.300000000000004</v>
          </cell>
          <cell r="BL33">
            <v>55.500000000000007</v>
          </cell>
          <cell r="BM33">
            <v>11.1</v>
          </cell>
          <cell r="BN33">
            <v>55.500000000000007</v>
          </cell>
          <cell r="BO33">
            <v>55.500000000000007</v>
          </cell>
          <cell r="BP33">
            <v>0</v>
          </cell>
          <cell r="BQ33">
            <v>44.4</v>
          </cell>
          <cell r="BR33">
            <v>22.2</v>
          </cell>
          <cell r="BS33">
            <v>100</v>
          </cell>
          <cell r="BT33">
            <v>75</v>
          </cell>
          <cell r="BU33">
            <v>87.5</v>
          </cell>
          <cell r="BV33">
            <v>25</v>
          </cell>
          <cell r="BW33">
            <v>0</v>
          </cell>
          <cell r="BX33">
            <v>37.5</v>
          </cell>
          <cell r="BY33">
            <v>12.5</v>
          </cell>
          <cell r="BZ33">
            <v>100</v>
          </cell>
          <cell r="CA33">
            <v>37.5</v>
          </cell>
          <cell r="CB33">
            <v>37.5</v>
          </cell>
          <cell r="CC33">
            <v>100</v>
          </cell>
          <cell r="CD33">
            <v>7.6</v>
          </cell>
          <cell r="CE33">
            <v>7.6</v>
          </cell>
          <cell r="CF33">
            <v>7.6</v>
          </cell>
          <cell r="CG33">
            <v>7.6</v>
          </cell>
          <cell r="CH33">
            <v>7.6</v>
          </cell>
          <cell r="CI33">
            <v>7.6</v>
          </cell>
          <cell r="CJ33">
            <v>7.6</v>
          </cell>
          <cell r="CK33">
            <v>0</v>
          </cell>
          <cell r="CL33">
            <v>7.6</v>
          </cell>
          <cell r="CM33">
            <v>7.6</v>
          </cell>
          <cell r="CN33">
            <v>7.6</v>
          </cell>
          <cell r="CO33">
            <v>7.6</v>
          </cell>
          <cell r="CP33">
            <v>7.6</v>
          </cell>
          <cell r="CQ33">
            <v>25</v>
          </cell>
          <cell r="CR33">
            <v>18.099999999999998</v>
          </cell>
          <cell r="CS33">
            <v>22.7</v>
          </cell>
          <cell r="CT33">
            <v>81.8</v>
          </cell>
          <cell r="CU33">
            <v>79.5</v>
          </cell>
          <cell r="CV33">
            <v>97.7</v>
          </cell>
          <cell r="CW33">
            <v>90.9</v>
          </cell>
          <cell r="CX33">
            <v>29.5</v>
          </cell>
          <cell r="CY33">
            <v>15.9</v>
          </cell>
          <cell r="CZ33">
            <v>86.3</v>
          </cell>
          <cell r="DA33">
            <v>29.5</v>
          </cell>
          <cell r="DB33">
            <v>93.100000000000009</v>
          </cell>
          <cell r="DC33">
            <v>9</v>
          </cell>
          <cell r="DD33">
            <v>29.5</v>
          </cell>
          <cell r="DE33">
            <v>25</v>
          </cell>
          <cell r="DF33">
            <v>29.5</v>
          </cell>
          <cell r="DG33">
            <v>6.8000000000000007</v>
          </cell>
          <cell r="DH33">
            <v>29.5</v>
          </cell>
          <cell r="DI33">
            <v>29.5</v>
          </cell>
          <cell r="DJ33">
            <v>0</v>
          </cell>
          <cell r="DK33">
            <v>27.200000000000003</v>
          </cell>
          <cell r="DL33">
            <v>11.3</v>
          </cell>
          <cell r="DM33">
            <v>88.6</v>
          </cell>
          <cell r="DN33">
            <v>84</v>
          </cell>
          <cell r="DO33">
            <v>95.399999999999991</v>
          </cell>
          <cell r="DP33">
            <v>13.600000000000001</v>
          </cell>
          <cell r="DQ33">
            <v>2.1999999999999997</v>
          </cell>
          <cell r="DR33">
            <v>29.5</v>
          </cell>
          <cell r="DS33">
            <v>4.5</v>
          </cell>
          <cell r="DT33">
            <v>100</v>
          </cell>
          <cell r="DU33">
            <v>29.5</v>
          </cell>
          <cell r="DV33">
            <v>29.5</v>
          </cell>
          <cell r="DW33">
            <v>77.2</v>
          </cell>
          <cell r="DX33">
            <v>29.5</v>
          </cell>
          <cell r="DY33">
            <v>29.5</v>
          </cell>
          <cell r="DZ33">
            <v>29.5</v>
          </cell>
          <cell r="EA33">
            <v>29.5</v>
          </cell>
          <cell r="EB33">
            <v>29.5</v>
          </cell>
          <cell r="EC33">
            <v>29.5</v>
          </cell>
          <cell r="ED33">
            <v>29.5</v>
          </cell>
          <cell r="EE33">
            <v>20.399999999999999</v>
          </cell>
          <cell r="EF33">
            <v>29.5</v>
          </cell>
          <cell r="EG33">
            <v>29.5</v>
          </cell>
          <cell r="EH33">
            <v>29.5</v>
          </cell>
          <cell r="EI33">
            <v>29.5</v>
          </cell>
          <cell r="EJ33">
            <v>29.5</v>
          </cell>
        </row>
        <row r="34">
          <cell r="AW34">
            <v>26</v>
          </cell>
          <cell r="AX34">
            <v>50</v>
          </cell>
          <cell r="AY34">
            <v>25</v>
          </cell>
          <cell r="AZ34">
            <v>0</v>
          </cell>
          <cell r="BA34">
            <v>75</v>
          </cell>
          <cell r="BB34">
            <v>100</v>
          </cell>
          <cell r="BC34">
            <v>0</v>
          </cell>
          <cell r="BD34">
            <v>100</v>
          </cell>
          <cell r="BE34">
            <v>33.300000000000004</v>
          </cell>
          <cell r="BF34">
            <v>83.3</v>
          </cell>
          <cell r="BG34">
            <v>66.600000000000009</v>
          </cell>
          <cell r="BH34">
            <v>50</v>
          </cell>
          <cell r="BI34">
            <v>16.600000000000001</v>
          </cell>
          <cell r="BJ34">
            <v>55.500000000000007</v>
          </cell>
          <cell r="BK34">
            <v>11.1</v>
          </cell>
          <cell r="BL34">
            <v>44.4</v>
          </cell>
          <cell r="BM34">
            <v>33.300000000000004</v>
          </cell>
          <cell r="BN34">
            <v>100</v>
          </cell>
          <cell r="BO34">
            <v>22.2</v>
          </cell>
          <cell r="BP34">
            <v>0</v>
          </cell>
          <cell r="BQ34">
            <v>66.600000000000009</v>
          </cell>
          <cell r="BR34">
            <v>88.8</v>
          </cell>
          <cell r="BS34">
            <v>77.7</v>
          </cell>
          <cell r="BT34">
            <v>75</v>
          </cell>
          <cell r="BU34">
            <v>0</v>
          </cell>
          <cell r="BV34">
            <v>62.5</v>
          </cell>
          <cell r="BW34">
            <v>87.5</v>
          </cell>
          <cell r="BX34">
            <v>12.5</v>
          </cell>
          <cell r="BY34">
            <v>12.5</v>
          </cell>
          <cell r="BZ34">
            <v>100</v>
          </cell>
          <cell r="CA34">
            <v>12.5</v>
          </cell>
          <cell r="CB34">
            <v>12.5</v>
          </cell>
          <cell r="CC34">
            <v>100</v>
          </cell>
          <cell r="CD34">
            <v>30.7</v>
          </cell>
          <cell r="CE34">
            <v>30.7</v>
          </cell>
          <cell r="CF34">
            <v>15.299999999999999</v>
          </cell>
          <cell r="CG34">
            <v>30.7</v>
          </cell>
          <cell r="CH34">
            <v>0</v>
          </cell>
          <cell r="CI34">
            <v>30.7</v>
          </cell>
          <cell r="CJ34">
            <v>92.300000000000011</v>
          </cell>
          <cell r="CK34">
            <v>7.6</v>
          </cell>
          <cell r="CL34">
            <v>23</v>
          </cell>
          <cell r="CM34">
            <v>84.6</v>
          </cell>
          <cell r="CN34">
            <v>30.7</v>
          </cell>
          <cell r="CO34">
            <v>30.7</v>
          </cell>
          <cell r="CP34">
            <v>30.7</v>
          </cell>
          <cell r="CQ34">
            <v>26</v>
          </cell>
          <cell r="CR34">
            <v>65.900000000000006</v>
          </cell>
          <cell r="CS34">
            <v>29.5</v>
          </cell>
          <cell r="CT34">
            <v>15.9</v>
          </cell>
          <cell r="CU34">
            <v>70.399999999999991</v>
          </cell>
          <cell r="CV34">
            <v>77.2</v>
          </cell>
          <cell r="CW34">
            <v>18.099999999999998</v>
          </cell>
          <cell r="CX34">
            <v>95.399999999999991</v>
          </cell>
          <cell r="CY34">
            <v>61.3</v>
          </cell>
          <cell r="CZ34">
            <v>88.6</v>
          </cell>
          <cell r="DA34">
            <v>79.5</v>
          </cell>
          <cell r="DB34">
            <v>75</v>
          </cell>
          <cell r="DC34">
            <v>31.8</v>
          </cell>
          <cell r="DD34">
            <v>25</v>
          </cell>
          <cell r="DE34">
            <v>6.8000000000000007</v>
          </cell>
          <cell r="DF34">
            <v>20.399999999999999</v>
          </cell>
          <cell r="DG34">
            <v>11.3</v>
          </cell>
          <cell r="DH34">
            <v>100</v>
          </cell>
          <cell r="DI34">
            <v>9</v>
          </cell>
          <cell r="DJ34">
            <v>0</v>
          </cell>
          <cell r="DK34">
            <v>31.8</v>
          </cell>
          <cell r="DL34">
            <v>93.100000000000009</v>
          </cell>
          <cell r="DM34">
            <v>84</v>
          </cell>
          <cell r="DN34">
            <v>68.100000000000009</v>
          </cell>
          <cell r="DO34">
            <v>27.200000000000003</v>
          </cell>
          <cell r="DP34">
            <v>63.6</v>
          </cell>
          <cell r="DQ34">
            <v>81.8</v>
          </cell>
          <cell r="DR34">
            <v>31.8</v>
          </cell>
          <cell r="DS34">
            <v>31.8</v>
          </cell>
          <cell r="DT34">
            <v>97.7</v>
          </cell>
          <cell r="DU34">
            <v>31.8</v>
          </cell>
          <cell r="DV34">
            <v>31.8</v>
          </cell>
          <cell r="DW34">
            <v>90.9</v>
          </cell>
          <cell r="DX34">
            <v>31.8</v>
          </cell>
          <cell r="DY34">
            <v>31.8</v>
          </cell>
          <cell r="DZ34">
            <v>13.600000000000001</v>
          </cell>
          <cell r="EA34">
            <v>31.8</v>
          </cell>
          <cell r="EB34">
            <v>2.1999999999999997</v>
          </cell>
          <cell r="EC34">
            <v>31.8</v>
          </cell>
          <cell r="ED34">
            <v>86.3</v>
          </cell>
          <cell r="EE34">
            <v>4.5</v>
          </cell>
          <cell r="EF34">
            <v>22.7</v>
          </cell>
          <cell r="EG34">
            <v>72.7</v>
          </cell>
          <cell r="EH34">
            <v>31.8</v>
          </cell>
          <cell r="EI34">
            <v>31.8</v>
          </cell>
          <cell r="EJ34">
            <v>31.8</v>
          </cell>
        </row>
        <row r="35">
          <cell r="AW35">
            <v>27</v>
          </cell>
          <cell r="AX35">
            <v>50</v>
          </cell>
          <cell r="AY35">
            <v>0</v>
          </cell>
          <cell r="AZ35">
            <v>25</v>
          </cell>
          <cell r="BA35">
            <v>100</v>
          </cell>
          <cell r="BB35">
            <v>75</v>
          </cell>
          <cell r="BC35">
            <v>83.3</v>
          </cell>
          <cell r="BD35">
            <v>16.600000000000001</v>
          </cell>
          <cell r="BE35">
            <v>100</v>
          </cell>
          <cell r="BF35">
            <v>16.600000000000001</v>
          </cell>
          <cell r="BG35">
            <v>16.600000000000001</v>
          </cell>
          <cell r="BH35">
            <v>0</v>
          </cell>
          <cell r="BI35">
            <v>16.600000000000001</v>
          </cell>
          <cell r="BJ35">
            <v>22.2</v>
          </cell>
          <cell r="BK35">
            <v>77.7</v>
          </cell>
          <cell r="BL35">
            <v>22.2</v>
          </cell>
          <cell r="BM35">
            <v>22.2</v>
          </cell>
          <cell r="BN35">
            <v>11.1</v>
          </cell>
          <cell r="BO35">
            <v>88.8</v>
          </cell>
          <cell r="BP35">
            <v>0</v>
          </cell>
          <cell r="BQ35">
            <v>22.2</v>
          </cell>
          <cell r="BR35">
            <v>100</v>
          </cell>
          <cell r="BS35">
            <v>22.2</v>
          </cell>
          <cell r="BT35">
            <v>100</v>
          </cell>
          <cell r="BU35">
            <v>0</v>
          </cell>
          <cell r="BV35">
            <v>12.5</v>
          </cell>
          <cell r="BW35">
            <v>87.5</v>
          </cell>
          <cell r="BX35">
            <v>12.5</v>
          </cell>
          <cell r="BY35">
            <v>12.5</v>
          </cell>
          <cell r="BZ35">
            <v>12.5</v>
          </cell>
          <cell r="CA35">
            <v>12.5</v>
          </cell>
          <cell r="CB35">
            <v>12.5</v>
          </cell>
          <cell r="CC35">
            <v>30.7</v>
          </cell>
          <cell r="CD35">
            <v>30.7</v>
          </cell>
          <cell r="CE35">
            <v>100</v>
          </cell>
          <cell r="CF35">
            <v>30.7</v>
          </cell>
          <cell r="CG35">
            <v>30.7</v>
          </cell>
          <cell r="CH35">
            <v>15.299999999999999</v>
          </cell>
          <cell r="CI35">
            <v>30.7</v>
          </cell>
          <cell r="CJ35">
            <v>92.300000000000011</v>
          </cell>
          <cell r="CK35">
            <v>0</v>
          </cell>
          <cell r="CL35">
            <v>23</v>
          </cell>
          <cell r="CM35">
            <v>30.7</v>
          </cell>
          <cell r="CN35">
            <v>30.7</v>
          </cell>
          <cell r="CO35">
            <v>7.6</v>
          </cell>
          <cell r="CP35">
            <v>30.7</v>
          </cell>
          <cell r="CQ35">
            <v>27</v>
          </cell>
          <cell r="CR35">
            <v>75</v>
          </cell>
          <cell r="CS35">
            <v>18.099999999999998</v>
          </cell>
          <cell r="CT35">
            <v>72.7</v>
          </cell>
          <cell r="CU35">
            <v>84</v>
          </cell>
          <cell r="CV35">
            <v>77.2</v>
          </cell>
          <cell r="CW35">
            <v>81.8</v>
          </cell>
          <cell r="CX35">
            <v>20.399999999999999</v>
          </cell>
          <cell r="CY35">
            <v>88.6</v>
          </cell>
          <cell r="CZ35">
            <v>20.399999999999999</v>
          </cell>
          <cell r="DA35">
            <v>20.399999999999999</v>
          </cell>
          <cell r="DB35">
            <v>9</v>
          </cell>
          <cell r="DC35">
            <v>20.399999999999999</v>
          </cell>
          <cell r="DD35">
            <v>20.399999999999999</v>
          </cell>
          <cell r="DE35">
            <v>86.3</v>
          </cell>
          <cell r="DF35">
            <v>20.399999999999999</v>
          </cell>
          <cell r="DG35">
            <v>20.399999999999999</v>
          </cell>
          <cell r="DH35">
            <v>15.9</v>
          </cell>
          <cell r="DI35">
            <v>90.9</v>
          </cell>
          <cell r="DJ35">
            <v>6.8000000000000007</v>
          </cell>
          <cell r="DK35">
            <v>20.399999999999999</v>
          </cell>
          <cell r="DL35">
            <v>95.399999999999991</v>
          </cell>
          <cell r="DM35">
            <v>20.399999999999999</v>
          </cell>
          <cell r="DN35">
            <v>97.7</v>
          </cell>
          <cell r="DO35">
            <v>4.5</v>
          </cell>
          <cell r="DP35">
            <v>20.399999999999999</v>
          </cell>
          <cell r="DQ35">
            <v>93.100000000000009</v>
          </cell>
          <cell r="DR35">
            <v>20.399999999999999</v>
          </cell>
          <cell r="DS35">
            <v>20.399999999999999</v>
          </cell>
          <cell r="DT35">
            <v>20.399999999999999</v>
          </cell>
          <cell r="DU35">
            <v>20.399999999999999</v>
          </cell>
          <cell r="DV35">
            <v>20.399999999999999</v>
          </cell>
          <cell r="DW35">
            <v>20.399999999999999</v>
          </cell>
          <cell r="DX35">
            <v>20.399999999999999</v>
          </cell>
          <cell r="DY35">
            <v>100</v>
          </cell>
          <cell r="DZ35">
            <v>20.399999999999999</v>
          </cell>
          <cell r="EA35">
            <v>20.399999999999999</v>
          </cell>
          <cell r="EB35">
            <v>11.3</v>
          </cell>
          <cell r="EC35">
            <v>20.399999999999999</v>
          </cell>
          <cell r="ED35">
            <v>79.5</v>
          </cell>
          <cell r="EE35">
            <v>0</v>
          </cell>
          <cell r="EF35">
            <v>13.600000000000001</v>
          </cell>
          <cell r="EG35">
            <v>20.399999999999999</v>
          </cell>
          <cell r="EH35">
            <v>20.399999999999999</v>
          </cell>
          <cell r="EI35">
            <v>2.1999999999999997</v>
          </cell>
          <cell r="EJ35">
            <v>20.399999999999999</v>
          </cell>
        </row>
        <row r="36">
          <cell r="AW36">
            <v>28</v>
          </cell>
          <cell r="AX36">
            <v>75</v>
          </cell>
          <cell r="AY36">
            <v>0</v>
          </cell>
          <cell r="AZ36">
            <v>25</v>
          </cell>
          <cell r="BA36">
            <v>50</v>
          </cell>
          <cell r="BB36">
            <v>100</v>
          </cell>
          <cell r="BC36">
            <v>100</v>
          </cell>
          <cell r="BD36">
            <v>33.300000000000004</v>
          </cell>
          <cell r="BE36">
            <v>16.600000000000001</v>
          </cell>
          <cell r="BF36">
            <v>83.3</v>
          </cell>
          <cell r="BG36">
            <v>33.300000000000004</v>
          </cell>
          <cell r="BH36">
            <v>33.300000000000004</v>
          </cell>
          <cell r="BI36">
            <v>0</v>
          </cell>
          <cell r="BJ36">
            <v>0</v>
          </cell>
          <cell r="BK36">
            <v>11.1</v>
          </cell>
          <cell r="BL36">
            <v>22.2</v>
          </cell>
          <cell r="BM36">
            <v>33.300000000000004</v>
          </cell>
          <cell r="BN36">
            <v>33.300000000000004</v>
          </cell>
          <cell r="BO36">
            <v>33.300000000000004</v>
          </cell>
          <cell r="BP36">
            <v>33.300000000000004</v>
          </cell>
          <cell r="BQ36">
            <v>33.300000000000004</v>
          </cell>
          <cell r="BR36">
            <v>33.300000000000004</v>
          </cell>
          <cell r="BS36">
            <v>33.300000000000004</v>
          </cell>
          <cell r="BT36">
            <v>25</v>
          </cell>
          <cell r="BU36">
            <v>0</v>
          </cell>
          <cell r="BV36">
            <v>25</v>
          </cell>
          <cell r="BW36">
            <v>12.5</v>
          </cell>
          <cell r="BX36">
            <v>25</v>
          </cell>
          <cell r="BY36">
            <v>25</v>
          </cell>
          <cell r="BZ36">
            <v>25</v>
          </cell>
          <cell r="CA36">
            <v>25</v>
          </cell>
          <cell r="CB36">
            <v>25</v>
          </cell>
          <cell r="CC36">
            <v>100</v>
          </cell>
          <cell r="CD36">
            <v>7.6</v>
          </cell>
          <cell r="CE36">
            <v>7.6</v>
          </cell>
          <cell r="CF36">
            <v>7.6</v>
          </cell>
          <cell r="CG36">
            <v>7.6</v>
          </cell>
          <cell r="CH36">
            <v>7.6</v>
          </cell>
          <cell r="CI36">
            <v>7.6</v>
          </cell>
          <cell r="CJ36">
            <v>0</v>
          </cell>
          <cell r="CK36">
            <v>7.6</v>
          </cell>
          <cell r="CL36">
            <v>7.6</v>
          </cell>
          <cell r="CM36">
            <v>7.6</v>
          </cell>
          <cell r="CN36">
            <v>7.6</v>
          </cell>
          <cell r="CO36">
            <v>7.6</v>
          </cell>
          <cell r="CP36">
            <v>7.6</v>
          </cell>
          <cell r="CQ36">
            <v>28</v>
          </cell>
          <cell r="CR36">
            <v>93.100000000000009</v>
          </cell>
          <cell r="CS36">
            <v>9</v>
          </cell>
          <cell r="CT36">
            <v>13.600000000000001</v>
          </cell>
          <cell r="CU36">
            <v>15.9</v>
          </cell>
          <cell r="CV36">
            <v>100</v>
          </cell>
          <cell r="CW36">
            <v>95.399999999999991</v>
          </cell>
          <cell r="CX36">
            <v>25</v>
          </cell>
          <cell r="CY36">
            <v>18.099999999999998</v>
          </cell>
          <cell r="CZ36">
            <v>90.9</v>
          </cell>
          <cell r="DA36">
            <v>25</v>
          </cell>
          <cell r="DB36">
            <v>25</v>
          </cell>
          <cell r="DC36">
            <v>4.5</v>
          </cell>
          <cell r="DD36">
            <v>2.1999999999999997</v>
          </cell>
          <cell r="DE36">
            <v>11.3</v>
          </cell>
          <cell r="DF36">
            <v>20.399999999999999</v>
          </cell>
          <cell r="DG36">
            <v>25</v>
          </cell>
          <cell r="DH36">
            <v>25</v>
          </cell>
          <cell r="DI36">
            <v>25</v>
          </cell>
          <cell r="DJ36">
            <v>25</v>
          </cell>
          <cell r="DK36">
            <v>25</v>
          </cell>
          <cell r="DL36">
            <v>25</v>
          </cell>
          <cell r="DM36">
            <v>25</v>
          </cell>
          <cell r="DN36">
            <v>25</v>
          </cell>
          <cell r="DO36">
            <v>6.8000000000000007</v>
          </cell>
          <cell r="DP36">
            <v>25</v>
          </cell>
          <cell r="DQ36">
            <v>22.7</v>
          </cell>
          <cell r="DR36">
            <v>25</v>
          </cell>
          <cell r="DS36">
            <v>25</v>
          </cell>
          <cell r="DT36">
            <v>25</v>
          </cell>
          <cell r="DU36">
            <v>25</v>
          </cell>
          <cell r="DV36">
            <v>25</v>
          </cell>
          <cell r="DW36">
            <v>97.7</v>
          </cell>
          <cell r="DX36">
            <v>25</v>
          </cell>
          <cell r="DY36">
            <v>25</v>
          </cell>
          <cell r="DZ36">
            <v>25</v>
          </cell>
          <cell r="EA36">
            <v>25</v>
          </cell>
          <cell r="EB36">
            <v>25</v>
          </cell>
          <cell r="EC36">
            <v>25</v>
          </cell>
          <cell r="ED36">
            <v>0</v>
          </cell>
          <cell r="EE36">
            <v>25</v>
          </cell>
          <cell r="EF36">
            <v>25</v>
          </cell>
          <cell r="EG36">
            <v>25</v>
          </cell>
          <cell r="EH36">
            <v>25</v>
          </cell>
          <cell r="EI36">
            <v>25</v>
          </cell>
          <cell r="EJ36">
            <v>25</v>
          </cell>
        </row>
        <row r="37">
          <cell r="AW37">
            <v>29</v>
          </cell>
          <cell r="AX37">
            <v>0</v>
          </cell>
          <cell r="AY37">
            <v>75</v>
          </cell>
          <cell r="AZ37">
            <v>25</v>
          </cell>
          <cell r="BA37">
            <v>50</v>
          </cell>
          <cell r="BB37">
            <v>100</v>
          </cell>
          <cell r="BC37">
            <v>66.600000000000009</v>
          </cell>
          <cell r="BD37">
            <v>83.3</v>
          </cell>
          <cell r="BE37">
            <v>16.600000000000001</v>
          </cell>
          <cell r="BF37">
            <v>50</v>
          </cell>
          <cell r="BG37">
            <v>33.300000000000004</v>
          </cell>
          <cell r="BH37">
            <v>100</v>
          </cell>
          <cell r="BI37">
            <v>0</v>
          </cell>
          <cell r="BJ37">
            <v>66.600000000000009</v>
          </cell>
          <cell r="BK37">
            <v>11.1</v>
          </cell>
          <cell r="BL37">
            <v>55.500000000000007</v>
          </cell>
          <cell r="BM37">
            <v>88.8</v>
          </cell>
          <cell r="BN37">
            <v>33.300000000000004</v>
          </cell>
          <cell r="BO37">
            <v>0</v>
          </cell>
          <cell r="BP37">
            <v>22.2</v>
          </cell>
          <cell r="BQ37">
            <v>77.7</v>
          </cell>
          <cell r="BR37">
            <v>44.4</v>
          </cell>
          <cell r="BS37">
            <v>100</v>
          </cell>
          <cell r="BT37">
            <v>25</v>
          </cell>
          <cell r="BU37">
            <v>50</v>
          </cell>
          <cell r="BV37">
            <v>37.5</v>
          </cell>
          <cell r="BW37">
            <v>0</v>
          </cell>
          <cell r="BX37">
            <v>75</v>
          </cell>
          <cell r="BY37">
            <v>12.5</v>
          </cell>
          <cell r="BZ37">
            <v>87.5</v>
          </cell>
          <cell r="CA37">
            <v>100</v>
          </cell>
          <cell r="CB37">
            <v>62.5</v>
          </cell>
          <cell r="CC37">
            <v>84.6</v>
          </cell>
          <cell r="CD37">
            <v>76.900000000000006</v>
          </cell>
          <cell r="CE37">
            <v>100</v>
          </cell>
          <cell r="CF37">
            <v>30.7</v>
          </cell>
          <cell r="CG37">
            <v>92.300000000000011</v>
          </cell>
          <cell r="CH37">
            <v>15.299999999999999</v>
          </cell>
          <cell r="CI37">
            <v>46.1</v>
          </cell>
          <cell r="CJ37">
            <v>69.199999999999989</v>
          </cell>
          <cell r="CK37">
            <v>0</v>
          </cell>
          <cell r="CL37">
            <v>7.6</v>
          </cell>
          <cell r="CM37">
            <v>61.5</v>
          </cell>
          <cell r="CN37">
            <v>23</v>
          </cell>
          <cell r="CO37">
            <v>38.4</v>
          </cell>
          <cell r="CP37">
            <v>53.800000000000004</v>
          </cell>
          <cell r="CQ37">
            <v>29</v>
          </cell>
          <cell r="CR37">
            <v>47.699999999999996</v>
          </cell>
          <cell r="CS37">
            <v>65.900000000000006</v>
          </cell>
          <cell r="CT37">
            <v>50</v>
          </cell>
          <cell r="CU37">
            <v>63.6</v>
          </cell>
          <cell r="CV37">
            <v>84</v>
          </cell>
          <cell r="CW37">
            <v>52.2</v>
          </cell>
          <cell r="CX37">
            <v>56.8</v>
          </cell>
          <cell r="CY37">
            <v>27.200000000000003</v>
          </cell>
          <cell r="CZ37">
            <v>45.4</v>
          </cell>
          <cell r="DA37">
            <v>29.5</v>
          </cell>
          <cell r="DB37">
            <v>90.9</v>
          </cell>
          <cell r="DC37">
            <v>9</v>
          </cell>
          <cell r="DD37">
            <v>54.500000000000007</v>
          </cell>
          <cell r="DE37">
            <v>13.600000000000001</v>
          </cell>
          <cell r="DF37">
            <v>43.1</v>
          </cell>
          <cell r="DG37">
            <v>72.7</v>
          </cell>
          <cell r="DH37">
            <v>18.099999999999998</v>
          </cell>
          <cell r="DI37">
            <v>4.5</v>
          </cell>
          <cell r="DJ37">
            <v>15.9</v>
          </cell>
          <cell r="DK37">
            <v>70.399999999999991</v>
          </cell>
          <cell r="DL37">
            <v>25</v>
          </cell>
          <cell r="DM37">
            <v>88.6</v>
          </cell>
          <cell r="DN37">
            <v>34</v>
          </cell>
          <cell r="DO37">
            <v>40.9</v>
          </cell>
          <cell r="DP37">
            <v>38.6</v>
          </cell>
          <cell r="DQ37">
            <v>20.399999999999999</v>
          </cell>
          <cell r="DR37">
            <v>75</v>
          </cell>
          <cell r="DS37">
            <v>22.7</v>
          </cell>
          <cell r="DT37">
            <v>81.8</v>
          </cell>
          <cell r="DU37">
            <v>95.399999999999991</v>
          </cell>
          <cell r="DV37">
            <v>61.3</v>
          </cell>
          <cell r="DW37">
            <v>93.100000000000009</v>
          </cell>
          <cell r="DX37">
            <v>86.3</v>
          </cell>
          <cell r="DY37">
            <v>100</v>
          </cell>
          <cell r="DZ37">
            <v>31.8</v>
          </cell>
          <cell r="EA37">
            <v>97.7</v>
          </cell>
          <cell r="EB37">
            <v>6.8000000000000007</v>
          </cell>
          <cell r="EC37">
            <v>59</v>
          </cell>
          <cell r="ED37">
            <v>79.5</v>
          </cell>
          <cell r="EE37">
            <v>0</v>
          </cell>
          <cell r="EF37">
            <v>2.1999999999999997</v>
          </cell>
          <cell r="EG37">
            <v>77.2</v>
          </cell>
          <cell r="EH37">
            <v>11.3</v>
          </cell>
          <cell r="EI37">
            <v>36.299999999999997</v>
          </cell>
          <cell r="EJ37">
            <v>68.100000000000009</v>
          </cell>
        </row>
        <row r="38">
          <cell r="AW38">
            <v>30</v>
          </cell>
          <cell r="AX38">
            <v>100</v>
          </cell>
          <cell r="AY38">
            <v>75</v>
          </cell>
          <cell r="AZ38">
            <v>50</v>
          </cell>
          <cell r="BA38">
            <v>25</v>
          </cell>
          <cell r="BB38">
            <v>0</v>
          </cell>
          <cell r="BC38">
            <v>0</v>
          </cell>
          <cell r="BD38">
            <v>100</v>
          </cell>
          <cell r="BE38">
            <v>33.300000000000004</v>
          </cell>
          <cell r="BF38">
            <v>50</v>
          </cell>
          <cell r="BG38">
            <v>66.600000000000009</v>
          </cell>
          <cell r="BH38">
            <v>83.3</v>
          </cell>
          <cell r="BI38">
            <v>16.600000000000001</v>
          </cell>
          <cell r="BJ38">
            <v>88.8</v>
          </cell>
          <cell r="BK38">
            <v>0</v>
          </cell>
          <cell r="BL38">
            <v>33.300000000000004</v>
          </cell>
          <cell r="BM38">
            <v>100</v>
          </cell>
          <cell r="BN38">
            <v>77.7</v>
          </cell>
          <cell r="BO38">
            <v>11.1</v>
          </cell>
          <cell r="BP38">
            <v>44.4</v>
          </cell>
          <cell r="BQ38">
            <v>44.4</v>
          </cell>
          <cell r="BR38">
            <v>22.2</v>
          </cell>
          <cell r="BS38">
            <v>44.4</v>
          </cell>
          <cell r="BT38">
            <v>25</v>
          </cell>
          <cell r="BU38">
            <v>12.5</v>
          </cell>
          <cell r="BV38">
            <v>100</v>
          </cell>
          <cell r="BW38">
            <v>0</v>
          </cell>
          <cell r="BX38">
            <v>37.5</v>
          </cell>
          <cell r="BY38">
            <v>75</v>
          </cell>
          <cell r="BZ38">
            <v>37.5</v>
          </cell>
          <cell r="CA38">
            <v>37.5</v>
          </cell>
          <cell r="CB38">
            <v>87.5</v>
          </cell>
          <cell r="CC38">
            <v>92.300000000000011</v>
          </cell>
          <cell r="CD38">
            <v>100</v>
          </cell>
          <cell r="CE38">
            <v>84.6</v>
          </cell>
          <cell r="CF38">
            <v>61.5</v>
          </cell>
          <cell r="CG38">
            <v>23</v>
          </cell>
          <cell r="CH38">
            <v>0</v>
          </cell>
          <cell r="CI38">
            <v>15.299999999999999</v>
          </cell>
          <cell r="CJ38">
            <v>76.900000000000006</v>
          </cell>
          <cell r="CK38">
            <v>7.6</v>
          </cell>
          <cell r="CL38">
            <v>46.1</v>
          </cell>
          <cell r="CM38">
            <v>69.199999999999989</v>
          </cell>
          <cell r="CN38">
            <v>23</v>
          </cell>
          <cell r="CO38">
            <v>53.800000000000004</v>
          </cell>
          <cell r="CP38">
            <v>23</v>
          </cell>
          <cell r="CQ38">
            <v>30</v>
          </cell>
          <cell r="CR38">
            <v>79.5</v>
          </cell>
          <cell r="CS38">
            <v>63.6</v>
          </cell>
          <cell r="CT38">
            <v>31.8</v>
          </cell>
          <cell r="CU38">
            <v>20.399999999999999</v>
          </cell>
          <cell r="CV38">
            <v>15.9</v>
          </cell>
          <cell r="CW38">
            <v>9</v>
          </cell>
          <cell r="CX38">
            <v>90.9</v>
          </cell>
          <cell r="CY38">
            <v>27.200000000000003</v>
          </cell>
          <cell r="CZ38">
            <v>29.5</v>
          </cell>
          <cell r="DA38">
            <v>81.8</v>
          </cell>
          <cell r="DB38">
            <v>86.3</v>
          </cell>
          <cell r="DC38">
            <v>25</v>
          </cell>
          <cell r="DD38">
            <v>68.100000000000009</v>
          </cell>
          <cell r="DE38">
            <v>4.5</v>
          </cell>
          <cell r="DF38">
            <v>36.299999999999997</v>
          </cell>
          <cell r="DG38">
            <v>70.399999999999991</v>
          </cell>
          <cell r="DH38">
            <v>61.3</v>
          </cell>
          <cell r="DI38">
            <v>11.3</v>
          </cell>
          <cell r="DJ38">
            <v>38.6</v>
          </cell>
          <cell r="DK38">
            <v>38.6</v>
          </cell>
          <cell r="DL38">
            <v>34</v>
          </cell>
          <cell r="DM38">
            <v>38.6</v>
          </cell>
          <cell r="DN38">
            <v>18.099999999999998</v>
          </cell>
          <cell r="DO38">
            <v>6.8000000000000007</v>
          </cell>
          <cell r="DP38">
            <v>95.399999999999991</v>
          </cell>
          <cell r="DQ38">
            <v>2.1999999999999997</v>
          </cell>
          <cell r="DR38">
            <v>38.6</v>
          </cell>
          <cell r="DS38">
            <v>72.7</v>
          </cell>
          <cell r="DT38">
            <v>38.6</v>
          </cell>
          <cell r="DU38">
            <v>38.6</v>
          </cell>
          <cell r="DV38">
            <v>84</v>
          </cell>
          <cell r="DW38">
            <v>97.7</v>
          </cell>
          <cell r="DX38">
            <v>100</v>
          </cell>
          <cell r="DY38">
            <v>93.100000000000009</v>
          </cell>
          <cell r="DZ38">
            <v>75</v>
          </cell>
          <cell r="EA38">
            <v>38.6</v>
          </cell>
          <cell r="EB38">
            <v>0</v>
          </cell>
          <cell r="EC38">
            <v>22.7</v>
          </cell>
          <cell r="ED38">
            <v>88.6</v>
          </cell>
          <cell r="EE38">
            <v>13.600000000000001</v>
          </cell>
          <cell r="EF38">
            <v>59</v>
          </cell>
          <cell r="EG38">
            <v>77.2</v>
          </cell>
          <cell r="EH38">
            <v>38.6</v>
          </cell>
          <cell r="EI38">
            <v>65.900000000000006</v>
          </cell>
          <cell r="EJ38">
            <v>38.6</v>
          </cell>
        </row>
        <row r="39">
          <cell r="AW39">
            <v>31</v>
          </cell>
          <cell r="AX39">
            <v>50</v>
          </cell>
          <cell r="AY39">
            <v>25</v>
          </cell>
          <cell r="AZ39">
            <v>0</v>
          </cell>
          <cell r="BA39">
            <v>75</v>
          </cell>
          <cell r="BB39">
            <v>100</v>
          </cell>
          <cell r="BC39">
            <v>50</v>
          </cell>
          <cell r="BD39">
            <v>33.300000000000004</v>
          </cell>
          <cell r="BE39">
            <v>16.600000000000001</v>
          </cell>
          <cell r="BF39">
            <v>66.600000000000009</v>
          </cell>
          <cell r="BG39">
            <v>0</v>
          </cell>
          <cell r="BH39">
            <v>100</v>
          </cell>
          <cell r="BI39">
            <v>83.3</v>
          </cell>
          <cell r="BJ39">
            <v>66.600000000000009</v>
          </cell>
          <cell r="BK39">
            <v>22.2</v>
          </cell>
          <cell r="BL39">
            <v>33.300000000000004</v>
          </cell>
          <cell r="BM39">
            <v>55.500000000000007</v>
          </cell>
          <cell r="BN39">
            <v>11.1</v>
          </cell>
          <cell r="BO39">
            <v>0</v>
          </cell>
          <cell r="BP39">
            <v>44.4</v>
          </cell>
          <cell r="BQ39">
            <v>100</v>
          </cell>
          <cell r="BR39">
            <v>77.7</v>
          </cell>
          <cell r="BS39">
            <v>88.8</v>
          </cell>
          <cell r="BT39">
            <v>50</v>
          </cell>
          <cell r="BU39">
            <v>62.5</v>
          </cell>
          <cell r="BV39">
            <v>0</v>
          </cell>
          <cell r="BW39">
            <v>25</v>
          </cell>
          <cell r="BX39">
            <v>87.5</v>
          </cell>
          <cell r="BY39">
            <v>12.5</v>
          </cell>
          <cell r="BZ39">
            <v>75</v>
          </cell>
          <cell r="CA39">
            <v>100</v>
          </cell>
          <cell r="CB39">
            <v>37.5</v>
          </cell>
          <cell r="CC39">
            <v>100</v>
          </cell>
          <cell r="CD39">
            <v>23</v>
          </cell>
          <cell r="CE39">
            <v>53.800000000000004</v>
          </cell>
          <cell r="CF39">
            <v>84.6</v>
          </cell>
          <cell r="CG39">
            <v>92.300000000000011</v>
          </cell>
          <cell r="CH39">
            <v>7.6</v>
          </cell>
          <cell r="CI39">
            <v>23</v>
          </cell>
          <cell r="CJ39">
            <v>69.199999999999989</v>
          </cell>
          <cell r="CK39">
            <v>0</v>
          </cell>
          <cell r="CL39">
            <v>61.5</v>
          </cell>
          <cell r="CM39">
            <v>76.900000000000006</v>
          </cell>
          <cell r="CN39">
            <v>23</v>
          </cell>
          <cell r="CO39">
            <v>15.299999999999999</v>
          </cell>
          <cell r="CP39">
            <v>23</v>
          </cell>
          <cell r="CQ39">
            <v>31</v>
          </cell>
          <cell r="CR39">
            <v>47.699999999999996</v>
          </cell>
          <cell r="CS39">
            <v>43.1</v>
          </cell>
          <cell r="CT39">
            <v>38.6</v>
          </cell>
          <cell r="CU39">
            <v>68.100000000000009</v>
          </cell>
          <cell r="CV39">
            <v>86.3</v>
          </cell>
          <cell r="CW39">
            <v>34</v>
          </cell>
          <cell r="CX39">
            <v>27.200000000000003</v>
          </cell>
          <cell r="CY39">
            <v>18.099999999999998</v>
          </cell>
          <cell r="CZ39">
            <v>45.4</v>
          </cell>
          <cell r="DA39">
            <v>11.3</v>
          </cell>
          <cell r="DB39">
            <v>90.9</v>
          </cell>
          <cell r="DC39">
            <v>61.3</v>
          </cell>
          <cell r="DD39">
            <v>75</v>
          </cell>
          <cell r="DE39">
            <v>15.9</v>
          </cell>
          <cell r="DF39">
            <v>20.399999999999999</v>
          </cell>
          <cell r="DG39">
            <v>25</v>
          </cell>
          <cell r="DH39">
            <v>13.600000000000001</v>
          </cell>
          <cell r="DI39">
            <v>0</v>
          </cell>
          <cell r="DJ39">
            <v>22.7</v>
          </cell>
          <cell r="DK39">
            <v>95.399999999999991</v>
          </cell>
          <cell r="DL39">
            <v>84</v>
          </cell>
          <cell r="DM39">
            <v>93.100000000000009</v>
          </cell>
          <cell r="DN39">
            <v>36.299999999999997</v>
          </cell>
          <cell r="DO39">
            <v>40.9</v>
          </cell>
          <cell r="DP39">
            <v>4.5</v>
          </cell>
          <cell r="DQ39">
            <v>29.5</v>
          </cell>
          <cell r="DR39">
            <v>70.399999999999991</v>
          </cell>
          <cell r="DS39">
            <v>6.8000000000000007</v>
          </cell>
          <cell r="DT39">
            <v>65.900000000000006</v>
          </cell>
          <cell r="DU39">
            <v>100</v>
          </cell>
          <cell r="DV39">
            <v>31.8</v>
          </cell>
          <cell r="DW39">
            <v>97.7</v>
          </cell>
          <cell r="DX39">
            <v>52.2</v>
          </cell>
          <cell r="DY39">
            <v>63.6</v>
          </cell>
          <cell r="DZ39">
            <v>81.8</v>
          </cell>
          <cell r="EA39">
            <v>88.6</v>
          </cell>
          <cell r="EB39">
            <v>9</v>
          </cell>
          <cell r="EC39">
            <v>52.2</v>
          </cell>
          <cell r="ED39">
            <v>77.2</v>
          </cell>
          <cell r="EE39">
            <v>2.1999999999999997</v>
          </cell>
          <cell r="EF39">
            <v>72.7</v>
          </cell>
          <cell r="EG39">
            <v>79.5</v>
          </cell>
          <cell r="EH39">
            <v>52.2</v>
          </cell>
          <cell r="EI39">
            <v>50</v>
          </cell>
          <cell r="EJ39">
            <v>52.2</v>
          </cell>
        </row>
        <row r="40">
          <cell r="AW40">
            <v>32</v>
          </cell>
          <cell r="AX40">
            <v>0</v>
          </cell>
          <cell r="AY40">
            <v>75</v>
          </cell>
          <cell r="AZ40">
            <v>25</v>
          </cell>
          <cell r="BA40">
            <v>50</v>
          </cell>
          <cell r="BB40">
            <v>100</v>
          </cell>
          <cell r="BC40">
            <v>83.3</v>
          </cell>
          <cell r="BD40">
            <v>66.600000000000009</v>
          </cell>
          <cell r="BE40">
            <v>100</v>
          </cell>
          <cell r="BF40">
            <v>33.300000000000004</v>
          </cell>
          <cell r="BG40">
            <v>16.600000000000001</v>
          </cell>
          <cell r="BH40">
            <v>50</v>
          </cell>
          <cell r="BI40">
            <v>0</v>
          </cell>
          <cell r="BJ40">
            <v>0</v>
          </cell>
          <cell r="BK40">
            <v>0</v>
          </cell>
          <cell r="BL40">
            <v>100</v>
          </cell>
          <cell r="BM40">
            <v>0</v>
          </cell>
          <cell r="BN40">
            <v>0</v>
          </cell>
          <cell r="BO40">
            <v>0</v>
          </cell>
          <cell r="BP40">
            <v>0</v>
          </cell>
          <cell r="BQ40">
            <v>0</v>
          </cell>
          <cell r="BR40">
            <v>0</v>
          </cell>
          <cell r="BS40">
            <v>0</v>
          </cell>
          <cell r="BT40">
            <v>0</v>
          </cell>
          <cell r="BU40">
            <v>12.5</v>
          </cell>
          <cell r="BV40">
            <v>12.5</v>
          </cell>
          <cell r="BW40">
            <v>12.5</v>
          </cell>
          <cell r="BX40">
            <v>12.5</v>
          </cell>
          <cell r="BY40">
            <v>12.5</v>
          </cell>
          <cell r="BZ40">
            <v>100</v>
          </cell>
          <cell r="CA40">
            <v>12.5</v>
          </cell>
          <cell r="CB40">
            <v>12.5</v>
          </cell>
          <cell r="CC40">
            <v>7.6</v>
          </cell>
          <cell r="CD40">
            <v>7.6</v>
          </cell>
          <cell r="CE40">
            <v>7.6</v>
          </cell>
          <cell r="CF40">
            <v>7.6</v>
          </cell>
          <cell r="CG40">
            <v>7.6</v>
          </cell>
          <cell r="CH40">
            <v>7.6</v>
          </cell>
          <cell r="CI40">
            <v>7.6</v>
          </cell>
          <cell r="CJ40">
            <v>100</v>
          </cell>
          <cell r="CK40">
            <v>7.6</v>
          </cell>
          <cell r="CL40">
            <v>0</v>
          </cell>
          <cell r="CM40">
            <v>7.6</v>
          </cell>
          <cell r="CN40">
            <v>7.6</v>
          </cell>
          <cell r="CO40">
            <v>7.6</v>
          </cell>
          <cell r="CP40">
            <v>7.6</v>
          </cell>
          <cell r="CQ40">
            <v>32</v>
          </cell>
          <cell r="CR40">
            <v>9</v>
          </cell>
          <cell r="CS40">
            <v>88.6</v>
          </cell>
          <cell r="CT40">
            <v>81.8</v>
          </cell>
          <cell r="CU40">
            <v>86.3</v>
          </cell>
          <cell r="CV40">
            <v>93.100000000000009</v>
          </cell>
          <cell r="CW40">
            <v>95.399999999999991</v>
          </cell>
          <cell r="CX40">
            <v>84</v>
          </cell>
          <cell r="CY40">
            <v>97.7</v>
          </cell>
          <cell r="CZ40">
            <v>11.3</v>
          </cell>
          <cell r="DA40">
            <v>6.8000000000000007</v>
          </cell>
          <cell r="DB40">
            <v>79.5</v>
          </cell>
          <cell r="DC40">
            <v>0</v>
          </cell>
          <cell r="DD40">
            <v>11.3</v>
          </cell>
          <cell r="DE40">
            <v>11.3</v>
          </cell>
          <cell r="DF40">
            <v>77.2</v>
          </cell>
          <cell r="DG40">
            <v>11.3</v>
          </cell>
          <cell r="DH40">
            <v>11.3</v>
          </cell>
          <cell r="DI40">
            <v>11.3</v>
          </cell>
          <cell r="DJ40">
            <v>11.3</v>
          </cell>
          <cell r="DK40">
            <v>11.3</v>
          </cell>
          <cell r="DL40">
            <v>11.3</v>
          </cell>
          <cell r="DM40">
            <v>11.3</v>
          </cell>
          <cell r="DN40">
            <v>4.5</v>
          </cell>
          <cell r="DO40">
            <v>11.3</v>
          </cell>
          <cell r="DP40">
            <v>11.3</v>
          </cell>
          <cell r="DQ40">
            <v>11.3</v>
          </cell>
          <cell r="DR40">
            <v>11.3</v>
          </cell>
          <cell r="DS40">
            <v>11.3</v>
          </cell>
          <cell r="DT40">
            <v>90.9</v>
          </cell>
          <cell r="DU40">
            <v>11.3</v>
          </cell>
          <cell r="DV40">
            <v>11.3</v>
          </cell>
          <cell r="DW40">
            <v>11.3</v>
          </cell>
          <cell r="DX40">
            <v>11.3</v>
          </cell>
          <cell r="DY40">
            <v>11.3</v>
          </cell>
          <cell r="DZ40">
            <v>11.3</v>
          </cell>
          <cell r="EA40">
            <v>11.3</v>
          </cell>
          <cell r="EB40">
            <v>11.3</v>
          </cell>
          <cell r="EC40">
            <v>11.3</v>
          </cell>
          <cell r="ED40">
            <v>100</v>
          </cell>
          <cell r="EE40">
            <v>11.3</v>
          </cell>
          <cell r="EF40">
            <v>2.1999999999999997</v>
          </cell>
          <cell r="EG40">
            <v>11.3</v>
          </cell>
          <cell r="EH40">
            <v>11.3</v>
          </cell>
          <cell r="EI40">
            <v>11.3</v>
          </cell>
          <cell r="EJ40">
            <v>11.3</v>
          </cell>
        </row>
        <row r="41">
          <cell r="AW41">
            <v>33</v>
          </cell>
          <cell r="AX41">
            <v>0</v>
          </cell>
          <cell r="AY41">
            <v>75</v>
          </cell>
          <cell r="AZ41">
            <v>25</v>
          </cell>
          <cell r="BA41">
            <v>50</v>
          </cell>
          <cell r="BB41">
            <v>100</v>
          </cell>
          <cell r="BC41">
            <v>83.3</v>
          </cell>
          <cell r="BD41">
            <v>50</v>
          </cell>
          <cell r="BE41">
            <v>16.600000000000001</v>
          </cell>
          <cell r="BF41">
            <v>66.600000000000009</v>
          </cell>
          <cell r="BG41">
            <v>33.300000000000004</v>
          </cell>
          <cell r="BH41">
            <v>100</v>
          </cell>
          <cell r="BI41">
            <v>0</v>
          </cell>
          <cell r="BJ41">
            <v>66.600000000000009</v>
          </cell>
          <cell r="BK41">
            <v>33.300000000000004</v>
          </cell>
          <cell r="BL41">
            <v>77.7</v>
          </cell>
          <cell r="BM41">
            <v>88.8</v>
          </cell>
          <cell r="BN41">
            <v>44.4</v>
          </cell>
          <cell r="BO41">
            <v>55.500000000000007</v>
          </cell>
          <cell r="BP41">
            <v>22.2</v>
          </cell>
          <cell r="BQ41">
            <v>11.1</v>
          </cell>
          <cell r="BR41">
            <v>0</v>
          </cell>
          <cell r="BS41">
            <v>100</v>
          </cell>
          <cell r="BT41">
            <v>25</v>
          </cell>
          <cell r="BU41">
            <v>12.5</v>
          </cell>
          <cell r="BV41">
            <v>37.5</v>
          </cell>
          <cell r="BW41">
            <v>50</v>
          </cell>
          <cell r="BX41">
            <v>100</v>
          </cell>
          <cell r="BY41">
            <v>75</v>
          </cell>
          <cell r="BZ41">
            <v>87.5</v>
          </cell>
          <cell r="CA41">
            <v>0</v>
          </cell>
          <cell r="CB41">
            <v>62.5</v>
          </cell>
          <cell r="CC41">
            <v>92.300000000000011</v>
          </cell>
          <cell r="CD41">
            <v>61.5</v>
          </cell>
          <cell r="CE41">
            <v>69.199999999999989</v>
          </cell>
          <cell r="CF41">
            <v>53.800000000000004</v>
          </cell>
          <cell r="CG41">
            <v>100</v>
          </cell>
          <cell r="CH41">
            <v>0</v>
          </cell>
          <cell r="CI41">
            <v>7.6</v>
          </cell>
          <cell r="CJ41">
            <v>76.900000000000006</v>
          </cell>
          <cell r="CK41">
            <v>15.299999999999999</v>
          </cell>
          <cell r="CL41">
            <v>46.1</v>
          </cell>
          <cell r="CM41">
            <v>38.4</v>
          </cell>
          <cell r="CN41">
            <v>15.299999999999999</v>
          </cell>
          <cell r="CO41">
            <v>84.6</v>
          </cell>
          <cell r="CP41">
            <v>15.299999999999999</v>
          </cell>
          <cell r="CQ41">
            <v>33</v>
          </cell>
          <cell r="CR41">
            <v>27.200000000000003</v>
          </cell>
          <cell r="CS41">
            <v>65.900000000000006</v>
          </cell>
          <cell r="CT41">
            <v>29.5</v>
          </cell>
          <cell r="CU41">
            <v>63.6</v>
          </cell>
          <cell r="CV41">
            <v>88.6</v>
          </cell>
          <cell r="CW41">
            <v>84</v>
          </cell>
          <cell r="CX41">
            <v>68.100000000000009</v>
          </cell>
          <cell r="CY41">
            <v>20.399999999999999</v>
          </cell>
          <cell r="CZ41">
            <v>72.7</v>
          </cell>
          <cell r="DA41">
            <v>22.7</v>
          </cell>
          <cell r="DB41">
            <v>100</v>
          </cell>
          <cell r="DC41">
            <v>11.3</v>
          </cell>
          <cell r="DD41">
            <v>31.8</v>
          </cell>
          <cell r="DE41">
            <v>9</v>
          </cell>
          <cell r="DF41">
            <v>34</v>
          </cell>
          <cell r="DG41">
            <v>90.9</v>
          </cell>
          <cell r="DH41">
            <v>13.600000000000001</v>
          </cell>
          <cell r="DI41">
            <v>15.9</v>
          </cell>
          <cell r="DJ41">
            <v>6.8000000000000007</v>
          </cell>
          <cell r="DK41">
            <v>4.5</v>
          </cell>
          <cell r="DL41">
            <v>2.1999999999999997</v>
          </cell>
          <cell r="DM41">
            <v>97.7</v>
          </cell>
          <cell r="DN41">
            <v>38.6</v>
          </cell>
          <cell r="DO41">
            <v>18.099999999999998</v>
          </cell>
          <cell r="DP41">
            <v>40.9</v>
          </cell>
          <cell r="DQ41">
            <v>43.1</v>
          </cell>
          <cell r="DR41">
            <v>95.399999999999991</v>
          </cell>
          <cell r="DS41">
            <v>54.500000000000007</v>
          </cell>
          <cell r="DT41">
            <v>61.3</v>
          </cell>
          <cell r="DU41">
            <v>0</v>
          </cell>
          <cell r="DV41">
            <v>45.4</v>
          </cell>
          <cell r="DW41">
            <v>86.3</v>
          </cell>
          <cell r="DX41">
            <v>75</v>
          </cell>
          <cell r="DY41">
            <v>77.2</v>
          </cell>
          <cell r="DZ41">
            <v>70.399999999999991</v>
          </cell>
          <cell r="EA41">
            <v>93.100000000000009</v>
          </cell>
          <cell r="EB41">
            <v>25</v>
          </cell>
          <cell r="EC41">
            <v>36.299999999999997</v>
          </cell>
          <cell r="ED41">
            <v>79.5</v>
          </cell>
          <cell r="EE41">
            <v>47.699999999999996</v>
          </cell>
          <cell r="EF41">
            <v>59</v>
          </cell>
          <cell r="EG41">
            <v>56.8</v>
          </cell>
          <cell r="EH41">
            <v>47.699999999999996</v>
          </cell>
          <cell r="EI41">
            <v>81.8</v>
          </cell>
          <cell r="EJ41">
            <v>47.699999999999996</v>
          </cell>
        </row>
        <row r="42">
          <cell r="AW42">
            <v>34</v>
          </cell>
          <cell r="AX42">
            <v>50</v>
          </cell>
          <cell r="AY42">
            <v>100</v>
          </cell>
          <cell r="AZ42">
            <v>25</v>
          </cell>
          <cell r="BA42">
            <v>0</v>
          </cell>
          <cell r="BB42">
            <v>75</v>
          </cell>
          <cell r="BC42">
            <v>33.300000000000004</v>
          </cell>
          <cell r="BD42">
            <v>33.300000000000004</v>
          </cell>
          <cell r="BE42">
            <v>16.600000000000001</v>
          </cell>
          <cell r="BF42">
            <v>33.300000000000004</v>
          </cell>
          <cell r="BG42">
            <v>0</v>
          </cell>
          <cell r="BH42">
            <v>100</v>
          </cell>
          <cell r="BI42">
            <v>33.300000000000004</v>
          </cell>
          <cell r="BJ42">
            <v>100</v>
          </cell>
          <cell r="BK42">
            <v>11.1</v>
          </cell>
          <cell r="BL42">
            <v>22.2</v>
          </cell>
          <cell r="BM42">
            <v>22.2</v>
          </cell>
          <cell r="BN42">
            <v>0</v>
          </cell>
          <cell r="BO42">
            <v>22.2</v>
          </cell>
          <cell r="BP42">
            <v>22.2</v>
          </cell>
          <cell r="BQ42">
            <v>22.2</v>
          </cell>
          <cell r="BR42">
            <v>22.2</v>
          </cell>
          <cell r="BS42">
            <v>22.2</v>
          </cell>
          <cell r="BT42">
            <v>100</v>
          </cell>
          <cell r="BU42">
            <v>0</v>
          </cell>
          <cell r="BV42">
            <v>12.5</v>
          </cell>
          <cell r="BW42">
            <v>12.5</v>
          </cell>
          <cell r="BX42">
            <v>87.5</v>
          </cell>
          <cell r="BY42">
            <v>12.5</v>
          </cell>
          <cell r="BZ42">
            <v>12.5</v>
          </cell>
          <cell r="CA42">
            <v>12.5</v>
          </cell>
          <cell r="CB42">
            <v>12.5</v>
          </cell>
          <cell r="CC42">
            <v>0</v>
          </cell>
          <cell r="CD42">
            <v>0</v>
          </cell>
          <cell r="CE42">
            <v>0</v>
          </cell>
          <cell r="CF42">
            <v>0</v>
          </cell>
          <cell r="CG42">
            <v>0</v>
          </cell>
          <cell r="CH42">
            <v>0</v>
          </cell>
          <cell r="CI42">
            <v>0</v>
          </cell>
          <cell r="CJ42">
            <v>0</v>
          </cell>
          <cell r="CK42">
            <v>0</v>
          </cell>
          <cell r="CL42">
            <v>0</v>
          </cell>
          <cell r="CM42">
            <v>0</v>
          </cell>
          <cell r="CN42">
            <v>0</v>
          </cell>
          <cell r="CO42">
            <v>0</v>
          </cell>
          <cell r="CP42">
            <v>0</v>
          </cell>
          <cell r="CQ42">
            <v>34</v>
          </cell>
          <cell r="CR42">
            <v>15.9</v>
          </cell>
          <cell r="CS42">
            <v>97.7</v>
          </cell>
          <cell r="CT42">
            <v>11.3</v>
          </cell>
          <cell r="CU42">
            <v>4.5</v>
          </cell>
          <cell r="CV42">
            <v>93.100000000000009</v>
          </cell>
          <cell r="CW42">
            <v>15.9</v>
          </cell>
          <cell r="CX42">
            <v>15.9</v>
          </cell>
          <cell r="CY42">
            <v>13.600000000000001</v>
          </cell>
          <cell r="CZ42">
            <v>15.9</v>
          </cell>
          <cell r="DA42">
            <v>6.8000000000000007</v>
          </cell>
          <cell r="DB42">
            <v>100</v>
          </cell>
          <cell r="DC42">
            <v>15.9</v>
          </cell>
          <cell r="DD42">
            <v>88.6</v>
          </cell>
          <cell r="DE42">
            <v>2.1999999999999997</v>
          </cell>
          <cell r="DF42">
            <v>15.9</v>
          </cell>
          <cell r="DG42">
            <v>15.9</v>
          </cell>
          <cell r="DH42">
            <v>0</v>
          </cell>
          <cell r="DI42">
            <v>15.9</v>
          </cell>
          <cell r="DJ42">
            <v>15.9</v>
          </cell>
          <cell r="DK42">
            <v>15.9</v>
          </cell>
          <cell r="DL42">
            <v>15.9</v>
          </cell>
          <cell r="DM42">
            <v>15.9</v>
          </cell>
          <cell r="DN42">
            <v>95.399999999999991</v>
          </cell>
          <cell r="DO42">
            <v>9</v>
          </cell>
          <cell r="DP42">
            <v>15.9</v>
          </cell>
          <cell r="DQ42">
            <v>15.9</v>
          </cell>
          <cell r="DR42">
            <v>90.9</v>
          </cell>
          <cell r="DS42">
            <v>15.9</v>
          </cell>
          <cell r="DT42">
            <v>15.9</v>
          </cell>
          <cell r="DU42">
            <v>15.9</v>
          </cell>
          <cell r="DV42">
            <v>15.9</v>
          </cell>
          <cell r="DW42">
            <v>15.9</v>
          </cell>
          <cell r="DX42">
            <v>15.9</v>
          </cell>
          <cell r="DY42">
            <v>15.9</v>
          </cell>
          <cell r="DZ42">
            <v>15.9</v>
          </cell>
          <cell r="EA42">
            <v>15.9</v>
          </cell>
          <cell r="EB42">
            <v>15.9</v>
          </cell>
          <cell r="EC42">
            <v>15.9</v>
          </cell>
          <cell r="ED42">
            <v>15.9</v>
          </cell>
          <cell r="EE42">
            <v>15.9</v>
          </cell>
          <cell r="EF42">
            <v>15.9</v>
          </cell>
          <cell r="EG42">
            <v>15.9</v>
          </cell>
          <cell r="EH42">
            <v>15.9</v>
          </cell>
          <cell r="EI42">
            <v>15.9</v>
          </cell>
          <cell r="EJ42">
            <v>15.9</v>
          </cell>
        </row>
        <row r="43">
          <cell r="AW43">
            <v>35</v>
          </cell>
          <cell r="AX43">
            <v>0</v>
          </cell>
          <cell r="AY43">
            <v>50</v>
          </cell>
          <cell r="AZ43">
            <v>25</v>
          </cell>
          <cell r="BA43">
            <v>75</v>
          </cell>
          <cell r="BB43">
            <v>100</v>
          </cell>
          <cell r="BC43">
            <v>33.300000000000004</v>
          </cell>
          <cell r="BD43">
            <v>66.600000000000009</v>
          </cell>
          <cell r="BE43">
            <v>0</v>
          </cell>
          <cell r="BF43">
            <v>16.600000000000001</v>
          </cell>
          <cell r="BG43">
            <v>50</v>
          </cell>
          <cell r="BH43">
            <v>100</v>
          </cell>
          <cell r="BI43">
            <v>83.3</v>
          </cell>
          <cell r="BJ43">
            <v>100</v>
          </cell>
          <cell r="BK43">
            <v>0</v>
          </cell>
          <cell r="BL43">
            <v>22.2</v>
          </cell>
          <cell r="BM43">
            <v>88.8</v>
          </cell>
          <cell r="BN43">
            <v>33.300000000000004</v>
          </cell>
          <cell r="BO43">
            <v>11.1</v>
          </cell>
          <cell r="BP43">
            <v>33.300000000000004</v>
          </cell>
          <cell r="BQ43">
            <v>33.300000000000004</v>
          </cell>
          <cell r="BR43">
            <v>33.300000000000004</v>
          </cell>
          <cell r="BS43">
            <v>33.300000000000004</v>
          </cell>
          <cell r="BT43">
            <v>0</v>
          </cell>
          <cell r="BU43">
            <v>12.5</v>
          </cell>
          <cell r="BV43">
            <v>25</v>
          </cell>
          <cell r="BW43">
            <v>25</v>
          </cell>
          <cell r="BX43">
            <v>25</v>
          </cell>
          <cell r="BY43">
            <v>25</v>
          </cell>
          <cell r="BZ43">
            <v>25</v>
          </cell>
          <cell r="CA43">
            <v>25</v>
          </cell>
          <cell r="CB43">
            <v>25</v>
          </cell>
          <cell r="CC43">
            <v>92.300000000000011</v>
          </cell>
          <cell r="CD43">
            <v>76.900000000000006</v>
          </cell>
          <cell r="CE43">
            <v>53.800000000000004</v>
          </cell>
          <cell r="CF43">
            <v>15.299999999999999</v>
          </cell>
          <cell r="CG43">
            <v>100</v>
          </cell>
          <cell r="CH43">
            <v>30.7</v>
          </cell>
          <cell r="CI43">
            <v>46.1</v>
          </cell>
          <cell r="CJ43">
            <v>69.199999999999989</v>
          </cell>
          <cell r="CK43">
            <v>23</v>
          </cell>
          <cell r="CL43">
            <v>0</v>
          </cell>
          <cell r="CM43">
            <v>84.6</v>
          </cell>
          <cell r="CN43">
            <v>7.6</v>
          </cell>
          <cell r="CO43">
            <v>38.4</v>
          </cell>
          <cell r="CP43">
            <v>61.5</v>
          </cell>
          <cell r="CQ43">
            <v>35</v>
          </cell>
          <cell r="CR43">
            <v>22.7</v>
          </cell>
          <cell r="CS43">
            <v>31.8</v>
          </cell>
          <cell r="CT43">
            <v>27.200000000000003</v>
          </cell>
          <cell r="CU43">
            <v>34</v>
          </cell>
          <cell r="CV43">
            <v>81.8</v>
          </cell>
          <cell r="CW43">
            <v>25</v>
          </cell>
          <cell r="CX43">
            <v>43.1</v>
          </cell>
          <cell r="CY43">
            <v>15.9</v>
          </cell>
          <cell r="CZ43">
            <v>18.099999999999998</v>
          </cell>
          <cell r="DA43">
            <v>40.9</v>
          </cell>
          <cell r="DB43">
            <v>93.100000000000009</v>
          </cell>
          <cell r="DC43">
            <v>50</v>
          </cell>
          <cell r="DD43">
            <v>97.7</v>
          </cell>
          <cell r="DE43">
            <v>4.5</v>
          </cell>
          <cell r="DF43">
            <v>29.5</v>
          </cell>
          <cell r="DG43">
            <v>90.9</v>
          </cell>
          <cell r="DH43">
            <v>50</v>
          </cell>
          <cell r="DI43">
            <v>13.600000000000001</v>
          </cell>
          <cell r="DJ43">
            <v>50</v>
          </cell>
          <cell r="DK43">
            <v>50</v>
          </cell>
          <cell r="DL43">
            <v>50</v>
          </cell>
          <cell r="DM43">
            <v>50</v>
          </cell>
          <cell r="DN43">
            <v>36.299999999999997</v>
          </cell>
          <cell r="DO43">
            <v>47.699999999999996</v>
          </cell>
          <cell r="DP43">
            <v>50</v>
          </cell>
          <cell r="DQ43">
            <v>50</v>
          </cell>
          <cell r="DR43">
            <v>50</v>
          </cell>
          <cell r="DS43">
            <v>50</v>
          </cell>
          <cell r="DT43">
            <v>50</v>
          </cell>
          <cell r="DU43">
            <v>50</v>
          </cell>
          <cell r="DV43">
            <v>50</v>
          </cell>
          <cell r="DW43">
            <v>95.399999999999991</v>
          </cell>
          <cell r="DX43">
            <v>86.3</v>
          </cell>
          <cell r="DY43">
            <v>45.4</v>
          </cell>
          <cell r="DZ43">
            <v>6.8000000000000007</v>
          </cell>
          <cell r="EA43">
            <v>100</v>
          </cell>
          <cell r="EB43">
            <v>11.3</v>
          </cell>
          <cell r="EC43">
            <v>38.6</v>
          </cell>
          <cell r="ED43">
            <v>84</v>
          </cell>
          <cell r="EE43">
            <v>9</v>
          </cell>
          <cell r="EF43">
            <v>0</v>
          </cell>
          <cell r="EG43">
            <v>88.6</v>
          </cell>
          <cell r="EH43">
            <v>2.1999999999999997</v>
          </cell>
          <cell r="EI43">
            <v>20.399999999999999</v>
          </cell>
          <cell r="EJ43">
            <v>50</v>
          </cell>
        </row>
        <row r="44">
          <cell r="AW44">
            <v>36</v>
          </cell>
          <cell r="AX44">
            <v>100</v>
          </cell>
          <cell r="AY44">
            <v>75</v>
          </cell>
          <cell r="AZ44">
            <v>25</v>
          </cell>
          <cell r="BA44">
            <v>0</v>
          </cell>
          <cell r="BB44">
            <v>50</v>
          </cell>
          <cell r="BC44">
            <v>16.600000000000001</v>
          </cell>
          <cell r="BD44">
            <v>16.600000000000001</v>
          </cell>
          <cell r="BE44">
            <v>0</v>
          </cell>
          <cell r="BF44">
            <v>100</v>
          </cell>
          <cell r="BG44">
            <v>16.600000000000001</v>
          </cell>
          <cell r="BH44">
            <v>16.600000000000001</v>
          </cell>
          <cell r="BI44">
            <v>16.600000000000001</v>
          </cell>
          <cell r="BJ44">
            <v>0</v>
          </cell>
          <cell r="BK44">
            <v>11.1</v>
          </cell>
          <cell r="BL44">
            <v>11.1</v>
          </cell>
          <cell r="BM44">
            <v>11.1</v>
          </cell>
          <cell r="BN44">
            <v>11.1</v>
          </cell>
          <cell r="BO44">
            <v>11.1</v>
          </cell>
          <cell r="BP44">
            <v>11.1</v>
          </cell>
          <cell r="BQ44">
            <v>11.1</v>
          </cell>
          <cell r="BR44">
            <v>11.1</v>
          </cell>
          <cell r="BS44">
            <v>11.1</v>
          </cell>
          <cell r="BT44">
            <v>0</v>
          </cell>
          <cell r="BU44">
            <v>0</v>
          </cell>
          <cell r="BV44">
            <v>0</v>
          </cell>
          <cell r="BW44">
            <v>0</v>
          </cell>
          <cell r="BX44">
            <v>0</v>
          </cell>
          <cell r="BY44">
            <v>0</v>
          </cell>
          <cell r="BZ44">
            <v>0</v>
          </cell>
          <cell r="CA44">
            <v>0</v>
          </cell>
          <cell r="CB44">
            <v>0</v>
          </cell>
          <cell r="CC44">
            <v>15.299999999999999</v>
          </cell>
          <cell r="CD44">
            <v>100</v>
          </cell>
          <cell r="CE44">
            <v>92.300000000000011</v>
          </cell>
          <cell r="CF44">
            <v>15.299999999999999</v>
          </cell>
          <cell r="CG44">
            <v>84.6</v>
          </cell>
          <cell r="CH44">
            <v>15.299999999999999</v>
          </cell>
          <cell r="CI44">
            <v>0</v>
          </cell>
          <cell r="CJ44">
            <v>15.299999999999999</v>
          </cell>
          <cell r="CK44">
            <v>15.299999999999999</v>
          </cell>
          <cell r="CL44">
            <v>15.299999999999999</v>
          </cell>
          <cell r="CM44">
            <v>15.299999999999999</v>
          </cell>
          <cell r="CN44">
            <v>15.299999999999999</v>
          </cell>
          <cell r="CO44">
            <v>7.6</v>
          </cell>
          <cell r="CP44">
            <v>15.299999999999999</v>
          </cell>
          <cell r="CQ44">
            <v>36</v>
          </cell>
          <cell r="CR44">
            <v>93.100000000000009</v>
          </cell>
          <cell r="CS44">
            <v>90.9</v>
          </cell>
          <cell r="CT44">
            <v>11.3</v>
          </cell>
          <cell r="CU44">
            <v>2.1999999999999997</v>
          </cell>
          <cell r="CV44">
            <v>88.6</v>
          </cell>
          <cell r="CW44">
            <v>11.3</v>
          </cell>
          <cell r="CX44">
            <v>11.3</v>
          </cell>
          <cell r="CY44">
            <v>9</v>
          </cell>
          <cell r="CZ44">
            <v>86.3</v>
          </cell>
          <cell r="DA44">
            <v>11.3</v>
          </cell>
          <cell r="DB44">
            <v>11.3</v>
          </cell>
          <cell r="DC44">
            <v>11.3</v>
          </cell>
          <cell r="DD44">
            <v>0</v>
          </cell>
          <cell r="DE44">
            <v>11.3</v>
          </cell>
          <cell r="DF44">
            <v>11.3</v>
          </cell>
          <cell r="DG44">
            <v>11.3</v>
          </cell>
          <cell r="DH44">
            <v>11.3</v>
          </cell>
          <cell r="DI44">
            <v>11.3</v>
          </cell>
          <cell r="DJ44">
            <v>11.3</v>
          </cell>
          <cell r="DK44">
            <v>11.3</v>
          </cell>
          <cell r="DL44">
            <v>11.3</v>
          </cell>
          <cell r="DM44">
            <v>11.3</v>
          </cell>
          <cell r="DN44">
            <v>11.3</v>
          </cell>
          <cell r="DO44">
            <v>11.3</v>
          </cell>
          <cell r="DP44">
            <v>11.3</v>
          </cell>
          <cell r="DQ44">
            <v>11.3</v>
          </cell>
          <cell r="DR44">
            <v>11.3</v>
          </cell>
          <cell r="DS44">
            <v>11.3</v>
          </cell>
          <cell r="DT44">
            <v>11.3</v>
          </cell>
          <cell r="DU44">
            <v>11.3</v>
          </cell>
          <cell r="DV44">
            <v>11.3</v>
          </cell>
          <cell r="DW44">
            <v>11.3</v>
          </cell>
          <cell r="DX44">
            <v>100</v>
          </cell>
          <cell r="DY44">
            <v>97.7</v>
          </cell>
          <cell r="DZ44">
            <v>11.3</v>
          </cell>
          <cell r="EA44">
            <v>95.399999999999991</v>
          </cell>
          <cell r="EB44">
            <v>11.3</v>
          </cell>
          <cell r="EC44">
            <v>4.5</v>
          </cell>
          <cell r="ED44">
            <v>11.3</v>
          </cell>
          <cell r="EE44">
            <v>11.3</v>
          </cell>
          <cell r="EF44">
            <v>11.3</v>
          </cell>
          <cell r="EG44">
            <v>11.3</v>
          </cell>
          <cell r="EH44">
            <v>11.3</v>
          </cell>
          <cell r="EI44">
            <v>6.8000000000000007</v>
          </cell>
          <cell r="EJ44">
            <v>11.3</v>
          </cell>
        </row>
        <row r="45">
          <cell r="AW45">
            <v>37</v>
          </cell>
          <cell r="AX45">
            <v>0</v>
          </cell>
          <cell r="AY45">
            <v>25</v>
          </cell>
          <cell r="AZ45">
            <v>75</v>
          </cell>
          <cell r="BA45">
            <v>100</v>
          </cell>
          <cell r="BB45">
            <v>50</v>
          </cell>
          <cell r="BC45">
            <v>16.600000000000001</v>
          </cell>
          <cell r="BD45">
            <v>33.300000000000004</v>
          </cell>
          <cell r="BE45">
            <v>0</v>
          </cell>
          <cell r="BF45">
            <v>33.300000000000004</v>
          </cell>
          <cell r="BG45">
            <v>33.300000000000004</v>
          </cell>
          <cell r="BH45">
            <v>100</v>
          </cell>
          <cell r="BI45">
            <v>33.300000000000004</v>
          </cell>
          <cell r="BJ45">
            <v>22.2</v>
          </cell>
          <cell r="BK45">
            <v>88.8</v>
          </cell>
          <cell r="BL45">
            <v>11.1</v>
          </cell>
          <cell r="BM45">
            <v>22.2</v>
          </cell>
          <cell r="BN45">
            <v>66.600000000000009</v>
          </cell>
          <cell r="BO45">
            <v>77.7</v>
          </cell>
          <cell r="BP45">
            <v>0</v>
          </cell>
          <cell r="BQ45">
            <v>22.2</v>
          </cell>
          <cell r="BR45">
            <v>100</v>
          </cell>
          <cell r="BS45">
            <v>22.2</v>
          </cell>
          <cell r="BT45">
            <v>0</v>
          </cell>
          <cell r="BU45">
            <v>12.5</v>
          </cell>
          <cell r="BV45">
            <v>25</v>
          </cell>
          <cell r="BW45">
            <v>100</v>
          </cell>
          <cell r="BX45">
            <v>25</v>
          </cell>
          <cell r="BY45">
            <v>25</v>
          </cell>
          <cell r="BZ45">
            <v>25</v>
          </cell>
          <cell r="CA45">
            <v>25</v>
          </cell>
          <cell r="CB45">
            <v>25</v>
          </cell>
          <cell r="CC45">
            <v>30.7</v>
          </cell>
          <cell r="CD45">
            <v>30.7</v>
          </cell>
          <cell r="CE45">
            <v>100</v>
          </cell>
          <cell r="CF45">
            <v>30.7</v>
          </cell>
          <cell r="CG45">
            <v>30.7</v>
          </cell>
          <cell r="CH45">
            <v>15.299999999999999</v>
          </cell>
          <cell r="CI45">
            <v>30.7</v>
          </cell>
          <cell r="CJ45">
            <v>92.300000000000011</v>
          </cell>
          <cell r="CK45">
            <v>0</v>
          </cell>
          <cell r="CL45">
            <v>23</v>
          </cell>
          <cell r="CM45">
            <v>30.7</v>
          </cell>
          <cell r="CN45">
            <v>30.7</v>
          </cell>
          <cell r="CO45">
            <v>7.6</v>
          </cell>
          <cell r="CP45">
            <v>30.7</v>
          </cell>
          <cell r="CQ45">
            <v>37</v>
          </cell>
          <cell r="CR45">
            <v>22.7</v>
          </cell>
          <cell r="CS45">
            <v>75</v>
          </cell>
          <cell r="CT45">
            <v>88.6</v>
          </cell>
          <cell r="CU45">
            <v>95.399999999999991</v>
          </cell>
          <cell r="CV45">
            <v>81.8</v>
          </cell>
          <cell r="CW45">
            <v>15.9</v>
          </cell>
          <cell r="CX45">
            <v>22.7</v>
          </cell>
          <cell r="CY45">
            <v>13.600000000000001</v>
          </cell>
          <cell r="CZ45">
            <v>22.7</v>
          </cell>
          <cell r="DA45">
            <v>22.7</v>
          </cell>
          <cell r="DB45">
            <v>93.100000000000009</v>
          </cell>
          <cell r="DC45">
            <v>22.7</v>
          </cell>
          <cell r="DD45">
            <v>22.7</v>
          </cell>
          <cell r="DE45">
            <v>90.9</v>
          </cell>
          <cell r="DF45">
            <v>20.399999999999999</v>
          </cell>
          <cell r="DG45">
            <v>22.7</v>
          </cell>
          <cell r="DH45">
            <v>77.2</v>
          </cell>
          <cell r="DI45">
            <v>84</v>
          </cell>
          <cell r="DJ45">
            <v>2.1999999999999997</v>
          </cell>
          <cell r="DK45">
            <v>22.7</v>
          </cell>
          <cell r="DL45">
            <v>97.7</v>
          </cell>
          <cell r="DM45">
            <v>22.7</v>
          </cell>
          <cell r="DN45">
            <v>4.5</v>
          </cell>
          <cell r="DO45">
            <v>9</v>
          </cell>
          <cell r="DP45">
            <v>22.7</v>
          </cell>
          <cell r="DQ45">
            <v>86.3</v>
          </cell>
          <cell r="DR45">
            <v>22.7</v>
          </cell>
          <cell r="DS45">
            <v>22.7</v>
          </cell>
          <cell r="DT45">
            <v>22.7</v>
          </cell>
          <cell r="DU45">
            <v>22.7</v>
          </cell>
          <cell r="DV45">
            <v>22.7</v>
          </cell>
          <cell r="DW45">
            <v>22.7</v>
          </cell>
          <cell r="DX45">
            <v>22.7</v>
          </cell>
          <cell r="DY45">
            <v>100</v>
          </cell>
          <cell r="DZ45">
            <v>22.7</v>
          </cell>
          <cell r="EA45">
            <v>22.7</v>
          </cell>
          <cell r="EB45">
            <v>11.3</v>
          </cell>
          <cell r="EC45">
            <v>22.7</v>
          </cell>
          <cell r="ED45">
            <v>79.5</v>
          </cell>
          <cell r="EE45">
            <v>0</v>
          </cell>
          <cell r="EF45">
            <v>18.099999999999998</v>
          </cell>
          <cell r="EG45">
            <v>22.7</v>
          </cell>
          <cell r="EH45">
            <v>22.7</v>
          </cell>
          <cell r="EI45">
            <v>6.8000000000000007</v>
          </cell>
          <cell r="EJ45">
            <v>22.7</v>
          </cell>
        </row>
        <row r="46">
          <cell r="AW46">
            <v>38</v>
          </cell>
          <cell r="AX46">
            <v>0</v>
          </cell>
          <cell r="AY46">
            <v>50</v>
          </cell>
          <cell r="AZ46">
            <v>25</v>
          </cell>
          <cell r="BA46">
            <v>75</v>
          </cell>
          <cell r="BB46">
            <v>100</v>
          </cell>
          <cell r="BC46">
            <v>33.300000000000004</v>
          </cell>
          <cell r="BD46">
            <v>16.600000000000001</v>
          </cell>
          <cell r="BE46">
            <v>50</v>
          </cell>
          <cell r="BF46">
            <v>100</v>
          </cell>
          <cell r="BG46">
            <v>83.3</v>
          </cell>
          <cell r="BH46">
            <v>66.600000000000009</v>
          </cell>
          <cell r="BI46">
            <v>0</v>
          </cell>
          <cell r="BJ46">
            <v>33.300000000000004</v>
          </cell>
          <cell r="BK46">
            <v>22.2</v>
          </cell>
          <cell r="BL46">
            <v>44.4</v>
          </cell>
          <cell r="BM46">
            <v>44.4</v>
          </cell>
          <cell r="BN46">
            <v>11.1</v>
          </cell>
          <cell r="BO46">
            <v>0</v>
          </cell>
          <cell r="BP46">
            <v>44.4</v>
          </cell>
          <cell r="BQ46">
            <v>44.4</v>
          </cell>
          <cell r="BR46">
            <v>44.4</v>
          </cell>
          <cell r="BS46">
            <v>44.4</v>
          </cell>
          <cell r="BT46">
            <v>62.5</v>
          </cell>
          <cell r="BU46">
            <v>12.5</v>
          </cell>
          <cell r="BV46">
            <v>75</v>
          </cell>
          <cell r="BW46">
            <v>0</v>
          </cell>
          <cell r="BX46">
            <v>25</v>
          </cell>
          <cell r="BY46">
            <v>25</v>
          </cell>
          <cell r="BZ46">
            <v>87.5</v>
          </cell>
          <cell r="CA46">
            <v>100</v>
          </cell>
          <cell r="CB46">
            <v>25</v>
          </cell>
          <cell r="CC46">
            <v>100</v>
          </cell>
          <cell r="CD46">
            <v>7.6</v>
          </cell>
          <cell r="CE46">
            <v>7.6</v>
          </cell>
          <cell r="CF46">
            <v>0</v>
          </cell>
          <cell r="CG46">
            <v>7.6</v>
          </cell>
          <cell r="CH46">
            <v>7.6</v>
          </cell>
          <cell r="CI46">
            <v>7.6</v>
          </cell>
          <cell r="CJ46">
            <v>7.6</v>
          </cell>
          <cell r="CK46">
            <v>7.6</v>
          </cell>
          <cell r="CL46">
            <v>7.6</v>
          </cell>
          <cell r="CM46">
            <v>7.6</v>
          </cell>
          <cell r="CN46">
            <v>7.6</v>
          </cell>
          <cell r="CO46">
            <v>7.6</v>
          </cell>
          <cell r="CP46">
            <v>7.6</v>
          </cell>
          <cell r="CQ46">
            <v>38</v>
          </cell>
          <cell r="CR46">
            <v>11.3</v>
          </cell>
          <cell r="CS46">
            <v>72.7</v>
          </cell>
          <cell r="CT46">
            <v>15.9</v>
          </cell>
          <cell r="CU46">
            <v>81.8</v>
          </cell>
          <cell r="CV46">
            <v>93.100000000000009</v>
          </cell>
          <cell r="CW46">
            <v>75</v>
          </cell>
          <cell r="CX46">
            <v>22.7</v>
          </cell>
          <cell r="CY46">
            <v>79.5</v>
          </cell>
          <cell r="CZ46">
            <v>90.9</v>
          </cell>
          <cell r="DA46">
            <v>88.6</v>
          </cell>
          <cell r="DB46">
            <v>84</v>
          </cell>
          <cell r="DC46">
            <v>4.5</v>
          </cell>
          <cell r="DD46">
            <v>18.099999999999998</v>
          </cell>
          <cell r="DE46">
            <v>9</v>
          </cell>
          <cell r="DF46">
            <v>22.7</v>
          </cell>
          <cell r="DG46">
            <v>22.7</v>
          </cell>
          <cell r="DH46">
            <v>2.1999999999999997</v>
          </cell>
          <cell r="DI46">
            <v>0</v>
          </cell>
          <cell r="DJ46">
            <v>22.7</v>
          </cell>
          <cell r="DK46">
            <v>22.7</v>
          </cell>
          <cell r="DL46">
            <v>22.7</v>
          </cell>
          <cell r="DM46">
            <v>22.7</v>
          </cell>
          <cell r="DN46">
            <v>86.3</v>
          </cell>
          <cell r="DO46">
            <v>13.600000000000001</v>
          </cell>
          <cell r="DP46">
            <v>95.399999999999991</v>
          </cell>
          <cell r="DQ46">
            <v>6.8000000000000007</v>
          </cell>
          <cell r="DR46">
            <v>22.7</v>
          </cell>
          <cell r="DS46">
            <v>22.7</v>
          </cell>
          <cell r="DT46">
            <v>97.7</v>
          </cell>
          <cell r="DU46">
            <v>100</v>
          </cell>
          <cell r="DV46">
            <v>22.7</v>
          </cell>
          <cell r="DW46">
            <v>77.2</v>
          </cell>
          <cell r="DX46">
            <v>22.7</v>
          </cell>
          <cell r="DY46">
            <v>22.7</v>
          </cell>
          <cell r="DZ46">
            <v>20.399999999999999</v>
          </cell>
          <cell r="EA46">
            <v>22.7</v>
          </cell>
          <cell r="EB46">
            <v>22.7</v>
          </cell>
          <cell r="EC46">
            <v>22.7</v>
          </cell>
          <cell r="ED46">
            <v>22.7</v>
          </cell>
          <cell r="EE46">
            <v>22.7</v>
          </cell>
          <cell r="EF46">
            <v>22.7</v>
          </cell>
          <cell r="EG46">
            <v>22.7</v>
          </cell>
          <cell r="EH46">
            <v>22.7</v>
          </cell>
          <cell r="EI46">
            <v>22.7</v>
          </cell>
          <cell r="EJ46">
            <v>22.7</v>
          </cell>
        </row>
        <row r="47">
          <cell r="AW47">
            <v>39</v>
          </cell>
          <cell r="AX47">
            <v>75</v>
          </cell>
          <cell r="AY47">
            <v>25</v>
          </cell>
          <cell r="AZ47">
            <v>0</v>
          </cell>
          <cell r="BA47">
            <v>50</v>
          </cell>
          <cell r="BB47">
            <v>100</v>
          </cell>
          <cell r="BC47">
            <v>16.600000000000001</v>
          </cell>
          <cell r="BD47">
            <v>66.600000000000009</v>
          </cell>
          <cell r="BE47">
            <v>33.300000000000004</v>
          </cell>
          <cell r="BF47">
            <v>50</v>
          </cell>
          <cell r="BG47">
            <v>83.3</v>
          </cell>
          <cell r="BH47">
            <v>100</v>
          </cell>
          <cell r="BI47">
            <v>0</v>
          </cell>
          <cell r="BJ47">
            <v>33.300000000000004</v>
          </cell>
          <cell r="BK47">
            <v>22.2</v>
          </cell>
          <cell r="BL47">
            <v>66.600000000000009</v>
          </cell>
          <cell r="BM47">
            <v>44.4</v>
          </cell>
          <cell r="BN47">
            <v>77.7</v>
          </cell>
          <cell r="BO47">
            <v>11.1</v>
          </cell>
          <cell r="BP47">
            <v>0</v>
          </cell>
          <cell r="BQ47">
            <v>100</v>
          </cell>
          <cell r="BR47">
            <v>55.500000000000007</v>
          </cell>
          <cell r="BS47">
            <v>88.8</v>
          </cell>
          <cell r="BT47">
            <v>62.5</v>
          </cell>
          <cell r="BU47">
            <v>12.5</v>
          </cell>
          <cell r="BV47">
            <v>25</v>
          </cell>
          <cell r="BW47">
            <v>0</v>
          </cell>
          <cell r="BX47">
            <v>87.5</v>
          </cell>
          <cell r="BY47">
            <v>75</v>
          </cell>
          <cell r="BZ47">
            <v>100</v>
          </cell>
          <cell r="CA47">
            <v>37.5</v>
          </cell>
          <cell r="CB47">
            <v>50</v>
          </cell>
          <cell r="CC47">
            <v>92.300000000000011</v>
          </cell>
          <cell r="CD47">
            <v>84.6</v>
          </cell>
          <cell r="CE47">
            <v>100</v>
          </cell>
          <cell r="CF47">
            <v>53.800000000000004</v>
          </cell>
          <cell r="CG47">
            <v>23</v>
          </cell>
          <cell r="CH47">
            <v>0</v>
          </cell>
          <cell r="CI47">
            <v>46.1</v>
          </cell>
          <cell r="CJ47">
            <v>61.5</v>
          </cell>
          <cell r="CK47">
            <v>15.299999999999999</v>
          </cell>
          <cell r="CL47">
            <v>38.4</v>
          </cell>
          <cell r="CM47">
            <v>69.199999999999989</v>
          </cell>
          <cell r="CN47">
            <v>7.6</v>
          </cell>
          <cell r="CO47">
            <v>30.7</v>
          </cell>
          <cell r="CP47">
            <v>76.900000000000006</v>
          </cell>
          <cell r="CQ47">
            <v>39</v>
          </cell>
          <cell r="CR47">
            <v>61.3</v>
          </cell>
          <cell r="CS47">
            <v>45.4</v>
          </cell>
          <cell r="CT47">
            <v>40.9</v>
          </cell>
          <cell r="CU47">
            <v>54.500000000000007</v>
          </cell>
          <cell r="CV47">
            <v>72.7</v>
          </cell>
          <cell r="CW47">
            <v>27.200000000000003</v>
          </cell>
          <cell r="CX47">
            <v>52.2</v>
          </cell>
          <cell r="CY47">
            <v>36.299999999999997</v>
          </cell>
          <cell r="CZ47">
            <v>50</v>
          </cell>
          <cell r="DA47">
            <v>65.900000000000006</v>
          </cell>
          <cell r="DB47">
            <v>95.399999999999991</v>
          </cell>
          <cell r="DC47">
            <v>0</v>
          </cell>
          <cell r="DD47">
            <v>22.7</v>
          </cell>
          <cell r="DE47">
            <v>15.9</v>
          </cell>
          <cell r="DF47">
            <v>68.100000000000009</v>
          </cell>
          <cell r="DG47">
            <v>47.699999999999996</v>
          </cell>
          <cell r="DH47">
            <v>81.8</v>
          </cell>
          <cell r="DI47">
            <v>11.3</v>
          </cell>
          <cell r="DJ47">
            <v>9</v>
          </cell>
          <cell r="DK47">
            <v>100</v>
          </cell>
          <cell r="DL47">
            <v>63.6</v>
          </cell>
          <cell r="DM47">
            <v>84</v>
          </cell>
          <cell r="DN47">
            <v>70.399999999999991</v>
          </cell>
          <cell r="DO47">
            <v>4.5</v>
          </cell>
          <cell r="DP47">
            <v>18.099999999999998</v>
          </cell>
          <cell r="DQ47">
            <v>2.1999999999999997</v>
          </cell>
          <cell r="DR47">
            <v>88.6</v>
          </cell>
          <cell r="DS47">
            <v>86.3</v>
          </cell>
          <cell r="DT47">
            <v>90.9</v>
          </cell>
          <cell r="DU47">
            <v>25</v>
          </cell>
          <cell r="DV47">
            <v>59</v>
          </cell>
          <cell r="DW47">
            <v>93.100000000000009</v>
          </cell>
          <cell r="DX47">
            <v>79.5</v>
          </cell>
          <cell r="DY47">
            <v>97.7</v>
          </cell>
          <cell r="DZ47">
            <v>43.1</v>
          </cell>
          <cell r="EA47">
            <v>29.5</v>
          </cell>
          <cell r="EB47">
            <v>6.8000000000000007</v>
          </cell>
          <cell r="EC47">
            <v>38.6</v>
          </cell>
          <cell r="ED47">
            <v>56.8</v>
          </cell>
          <cell r="EE47">
            <v>20.399999999999999</v>
          </cell>
          <cell r="EF47">
            <v>34</v>
          </cell>
          <cell r="EG47">
            <v>75</v>
          </cell>
          <cell r="EH47">
            <v>13.600000000000001</v>
          </cell>
          <cell r="EI47">
            <v>31.8</v>
          </cell>
          <cell r="EJ47">
            <v>77.2</v>
          </cell>
        </row>
        <row r="48">
          <cell r="AW48">
            <v>40</v>
          </cell>
          <cell r="AX48">
            <v>25</v>
          </cell>
          <cell r="AY48">
            <v>75</v>
          </cell>
          <cell r="AZ48">
            <v>50</v>
          </cell>
          <cell r="BA48">
            <v>0</v>
          </cell>
          <cell r="BB48">
            <v>100</v>
          </cell>
          <cell r="BC48">
            <v>50</v>
          </cell>
          <cell r="BD48">
            <v>33.300000000000004</v>
          </cell>
          <cell r="BE48">
            <v>100</v>
          </cell>
          <cell r="BF48">
            <v>66.600000000000009</v>
          </cell>
          <cell r="BG48">
            <v>16.600000000000001</v>
          </cell>
          <cell r="BH48">
            <v>83.3</v>
          </cell>
          <cell r="BI48">
            <v>0</v>
          </cell>
          <cell r="BJ48">
            <v>55.500000000000007</v>
          </cell>
          <cell r="BK48">
            <v>33.300000000000004</v>
          </cell>
          <cell r="BL48">
            <v>66.600000000000009</v>
          </cell>
          <cell r="BM48">
            <v>77.7</v>
          </cell>
          <cell r="BN48">
            <v>0</v>
          </cell>
          <cell r="BO48">
            <v>11.1</v>
          </cell>
          <cell r="BP48">
            <v>22.2</v>
          </cell>
          <cell r="BQ48">
            <v>100</v>
          </cell>
          <cell r="BR48">
            <v>88.8</v>
          </cell>
          <cell r="BS48">
            <v>44.4</v>
          </cell>
          <cell r="BT48">
            <v>37.5</v>
          </cell>
          <cell r="BU48">
            <v>62.5</v>
          </cell>
          <cell r="BV48">
            <v>12.5</v>
          </cell>
          <cell r="BW48">
            <v>0</v>
          </cell>
          <cell r="BX48">
            <v>100</v>
          </cell>
          <cell r="BY48">
            <v>75</v>
          </cell>
          <cell r="BZ48">
            <v>87.5</v>
          </cell>
          <cell r="CA48">
            <v>50</v>
          </cell>
          <cell r="CB48">
            <v>25</v>
          </cell>
          <cell r="CC48">
            <v>15.299999999999999</v>
          </cell>
          <cell r="CD48">
            <v>69.199999999999989</v>
          </cell>
          <cell r="CE48">
            <v>100</v>
          </cell>
          <cell r="CF48">
            <v>92.300000000000011</v>
          </cell>
          <cell r="CG48">
            <v>61.5</v>
          </cell>
          <cell r="CH48">
            <v>0</v>
          </cell>
          <cell r="CI48">
            <v>38.4</v>
          </cell>
          <cell r="CJ48">
            <v>84.6</v>
          </cell>
          <cell r="CK48">
            <v>7.6</v>
          </cell>
          <cell r="CL48">
            <v>23</v>
          </cell>
          <cell r="CM48">
            <v>76.900000000000006</v>
          </cell>
          <cell r="CN48">
            <v>38.4</v>
          </cell>
          <cell r="CO48">
            <v>30.7</v>
          </cell>
          <cell r="CP48">
            <v>38.4</v>
          </cell>
          <cell r="CQ48">
            <v>40</v>
          </cell>
          <cell r="CR48">
            <v>36.299999999999997</v>
          </cell>
          <cell r="CS48">
            <v>75</v>
          </cell>
          <cell r="CT48">
            <v>40.9</v>
          </cell>
          <cell r="CU48">
            <v>34</v>
          </cell>
          <cell r="CV48">
            <v>79.5</v>
          </cell>
          <cell r="CW48">
            <v>70.399999999999991</v>
          </cell>
          <cell r="CX48">
            <v>59</v>
          </cell>
          <cell r="CY48">
            <v>93.100000000000009</v>
          </cell>
          <cell r="CZ48">
            <v>72.7</v>
          </cell>
          <cell r="DA48">
            <v>25</v>
          </cell>
          <cell r="DB48">
            <v>81.8</v>
          </cell>
          <cell r="DC48">
            <v>4.5</v>
          </cell>
          <cell r="DD48">
            <v>31.8</v>
          </cell>
          <cell r="DE48">
            <v>15.9</v>
          </cell>
          <cell r="DF48">
            <v>65.900000000000006</v>
          </cell>
          <cell r="DG48">
            <v>68.100000000000009</v>
          </cell>
          <cell r="DH48">
            <v>9</v>
          </cell>
          <cell r="DI48">
            <v>11.3</v>
          </cell>
          <cell r="DJ48">
            <v>13.600000000000001</v>
          </cell>
          <cell r="DK48">
            <v>95.399999999999991</v>
          </cell>
          <cell r="DL48">
            <v>86.3</v>
          </cell>
          <cell r="DM48">
            <v>22.7</v>
          </cell>
          <cell r="DN48">
            <v>20.399999999999999</v>
          </cell>
          <cell r="DO48">
            <v>84</v>
          </cell>
          <cell r="DP48">
            <v>6.8000000000000007</v>
          </cell>
          <cell r="DQ48">
            <v>2.1999999999999997</v>
          </cell>
          <cell r="DR48">
            <v>97.7</v>
          </cell>
          <cell r="DS48">
            <v>88.6</v>
          </cell>
          <cell r="DT48">
            <v>90.9</v>
          </cell>
          <cell r="DU48">
            <v>77.2</v>
          </cell>
          <cell r="DV48">
            <v>18.099999999999998</v>
          </cell>
          <cell r="DW48">
            <v>29.5</v>
          </cell>
          <cell r="DX48">
            <v>54.500000000000007</v>
          </cell>
          <cell r="DY48">
            <v>100</v>
          </cell>
          <cell r="DZ48">
            <v>63.6</v>
          </cell>
          <cell r="EA48">
            <v>52.2</v>
          </cell>
          <cell r="EB48">
            <v>0</v>
          </cell>
          <cell r="EC48">
            <v>45.4</v>
          </cell>
          <cell r="ED48">
            <v>61.3</v>
          </cell>
          <cell r="EE48">
            <v>27.200000000000003</v>
          </cell>
          <cell r="EF48">
            <v>38.6</v>
          </cell>
          <cell r="EG48">
            <v>56.8</v>
          </cell>
          <cell r="EH48">
            <v>45.4</v>
          </cell>
          <cell r="EI48">
            <v>43.1</v>
          </cell>
          <cell r="EJ48">
            <v>45.4</v>
          </cell>
        </row>
        <row r="49">
          <cell r="AW49">
            <v>41</v>
          </cell>
          <cell r="AX49">
            <v>75</v>
          </cell>
          <cell r="AY49">
            <v>0</v>
          </cell>
          <cell r="AZ49">
            <v>25</v>
          </cell>
          <cell r="BA49">
            <v>50</v>
          </cell>
          <cell r="BB49">
            <v>100</v>
          </cell>
          <cell r="BC49">
            <v>33.300000000000004</v>
          </cell>
          <cell r="BD49">
            <v>66.600000000000009</v>
          </cell>
          <cell r="BE49">
            <v>16.600000000000001</v>
          </cell>
          <cell r="BF49">
            <v>50</v>
          </cell>
          <cell r="BG49">
            <v>83.3</v>
          </cell>
          <cell r="BH49">
            <v>100</v>
          </cell>
          <cell r="BI49">
            <v>0</v>
          </cell>
          <cell r="BJ49">
            <v>33.300000000000004</v>
          </cell>
          <cell r="BK49">
            <v>11.1</v>
          </cell>
          <cell r="BL49">
            <v>66.600000000000009</v>
          </cell>
          <cell r="BM49">
            <v>44.4</v>
          </cell>
          <cell r="BN49">
            <v>88.8</v>
          </cell>
          <cell r="BO49">
            <v>22.2</v>
          </cell>
          <cell r="BP49">
            <v>0</v>
          </cell>
          <cell r="BQ49">
            <v>100</v>
          </cell>
          <cell r="BR49">
            <v>55.500000000000007</v>
          </cell>
          <cell r="BS49">
            <v>77.7</v>
          </cell>
          <cell r="BT49">
            <v>87.5</v>
          </cell>
          <cell r="BU49">
            <v>0</v>
          </cell>
          <cell r="BV49">
            <v>100</v>
          </cell>
          <cell r="BW49">
            <v>37.5</v>
          </cell>
          <cell r="BX49">
            <v>25</v>
          </cell>
          <cell r="BY49">
            <v>75</v>
          </cell>
          <cell r="BZ49">
            <v>50</v>
          </cell>
          <cell r="CA49">
            <v>12.5</v>
          </cell>
          <cell r="CB49">
            <v>62.5</v>
          </cell>
          <cell r="CC49">
            <v>92.300000000000011</v>
          </cell>
          <cell r="CD49">
            <v>76.900000000000006</v>
          </cell>
          <cell r="CE49">
            <v>53.800000000000004</v>
          </cell>
          <cell r="CF49">
            <v>38.4</v>
          </cell>
          <cell r="CG49">
            <v>15.299999999999999</v>
          </cell>
          <cell r="CH49">
            <v>100</v>
          </cell>
          <cell r="CI49">
            <v>46.1</v>
          </cell>
          <cell r="CJ49">
            <v>61.5</v>
          </cell>
          <cell r="CK49">
            <v>7.6</v>
          </cell>
          <cell r="CL49">
            <v>30.7</v>
          </cell>
          <cell r="CM49">
            <v>69.199999999999989</v>
          </cell>
          <cell r="CN49">
            <v>0</v>
          </cell>
          <cell r="CO49">
            <v>23</v>
          </cell>
          <cell r="CP49">
            <v>84.6</v>
          </cell>
          <cell r="CQ49">
            <v>41</v>
          </cell>
          <cell r="CR49">
            <v>63.6</v>
          </cell>
          <cell r="CS49">
            <v>34</v>
          </cell>
          <cell r="CT49">
            <v>43.1</v>
          </cell>
          <cell r="CU49">
            <v>56.8</v>
          </cell>
          <cell r="CV49">
            <v>70.399999999999991</v>
          </cell>
          <cell r="CW49">
            <v>22.7</v>
          </cell>
          <cell r="CX49">
            <v>52.2</v>
          </cell>
          <cell r="CY49">
            <v>15.9</v>
          </cell>
          <cell r="CZ49">
            <v>40.9</v>
          </cell>
          <cell r="DA49">
            <v>68.100000000000009</v>
          </cell>
          <cell r="DB49">
            <v>90.9</v>
          </cell>
          <cell r="DC49">
            <v>0</v>
          </cell>
          <cell r="DD49">
            <v>20.399999999999999</v>
          </cell>
          <cell r="DE49">
            <v>9</v>
          </cell>
          <cell r="DF49">
            <v>61.3</v>
          </cell>
          <cell r="DG49">
            <v>45.4</v>
          </cell>
          <cell r="DH49">
            <v>95.399999999999991</v>
          </cell>
          <cell r="DI49">
            <v>11.3</v>
          </cell>
          <cell r="DJ49">
            <v>6.8000000000000007</v>
          </cell>
          <cell r="DK49">
            <v>100</v>
          </cell>
          <cell r="DL49">
            <v>47.699999999999996</v>
          </cell>
          <cell r="DM49">
            <v>88.6</v>
          </cell>
          <cell r="DN49">
            <v>77.2</v>
          </cell>
          <cell r="DO49">
            <v>2.1999999999999997</v>
          </cell>
          <cell r="DP49">
            <v>86.3</v>
          </cell>
          <cell r="DQ49">
            <v>59</v>
          </cell>
          <cell r="DR49">
            <v>25</v>
          </cell>
          <cell r="DS49">
            <v>75</v>
          </cell>
          <cell r="DT49">
            <v>65.900000000000006</v>
          </cell>
          <cell r="DU49">
            <v>18.099999999999998</v>
          </cell>
          <cell r="DV49">
            <v>72.7</v>
          </cell>
          <cell r="DW49">
            <v>93.100000000000009</v>
          </cell>
          <cell r="DX49">
            <v>81.8</v>
          </cell>
          <cell r="DY49">
            <v>50</v>
          </cell>
          <cell r="DZ49">
            <v>36.299999999999997</v>
          </cell>
          <cell r="EA49">
            <v>27.200000000000003</v>
          </cell>
          <cell r="EB49">
            <v>97.7</v>
          </cell>
          <cell r="EC49">
            <v>38.6</v>
          </cell>
          <cell r="ED49">
            <v>54.500000000000007</v>
          </cell>
          <cell r="EE49">
            <v>13.600000000000001</v>
          </cell>
          <cell r="EF49">
            <v>31.8</v>
          </cell>
          <cell r="EG49">
            <v>79.5</v>
          </cell>
          <cell r="EH49">
            <v>4.5</v>
          </cell>
          <cell r="EI49">
            <v>29.5</v>
          </cell>
          <cell r="EJ49">
            <v>84</v>
          </cell>
        </row>
        <row r="50">
          <cell r="AW50">
            <v>42</v>
          </cell>
          <cell r="AX50">
            <v>75</v>
          </cell>
          <cell r="AY50">
            <v>50</v>
          </cell>
          <cell r="AZ50">
            <v>0</v>
          </cell>
          <cell r="BA50">
            <v>25</v>
          </cell>
          <cell r="BB50">
            <v>100</v>
          </cell>
          <cell r="BC50">
            <v>66.600000000000009</v>
          </cell>
          <cell r="BD50">
            <v>50</v>
          </cell>
          <cell r="BE50">
            <v>83.3</v>
          </cell>
          <cell r="BF50">
            <v>33.300000000000004</v>
          </cell>
          <cell r="BG50">
            <v>16.600000000000001</v>
          </cell>
          <cell r="BH50">
            <v>100</v>
          </cell>
          <cell r="BI50">
            <v>0</v>
          </cell>
          <cell r="BJ50">
            <v>44.4</v>
          </cell>
          <cell r="BK50">
            <v>11.1</v>
          </cell>
          <cell r="BL50">
            <v>66.600000000000009</v>
          </cell>
          <cell r="BM50">
            <v>55.500000000000007</v>
          </cell>
          <cell r="BN50">
            <v>100</v>
          </cell>
          <cell r="BO50">
            <v>0</v>
          </cell>
          <cell r="BP50">
            <v>33.300000000000004</v>
          </cell>
          <cell r="BQ50">
            <v>88.8</v>
          </cell>
          <cell r="BR50">
            <v>77.7</v>
          </cell>
          <cell r="BS50">
            <v>22.2</v>
          </cell>
          <cell r="BT50">
            <v>75</v>
          </cell>
          <cell r="BU50">
            <v>87.5</v>
          </cell>
          <cell r="BV50">
            <v>12.5</v>
          </cell>
          <cell r="BW50">
            <v>0</v>
          </cell>
          <cell r="BX50">
            <v>100</v>
          </cell>
          <cell r="BY50">
            <v>37.5</v>
          </cell>
          <cell r="BZ50">
            <v>50</v>
          </cell>
          <cell r="CA50">
            <v>25</v>
          </cell>
          <cell r="CB50">
            <v>62.5</v>
          </cell>
          <cell r="CC50">
            <v>100</v>
          </cell>
          <cell r="CD50">
            <v>84.6</v>
          </cell>
          <cell r="CE50">
            <v>61.5</v>
          </cell>
          <cell r="CF50">
            <v>30.7</v>
          </cell>
          <cell r="CG50">
            <v>92.300000000000011</v>
          </cell>
          <cell r="CH50">
            <v>15.299999999999999</v>
          </cell>
          <cell r="CI50">
            <v>38.4</v>
          </cell>
          <cell r="CJ50">
            <v>76.900000000000006</v>
          </cell>
          <cell r="CK50">
            <v>7.6</v>
          </cell>
          <cell r="CL50">
            <v>53.800000000000004</v>
          </cell>
          <cell r="CM50">
            <v>69.199999999999989</v>
          </cell>
          <cell r="CN50">
            <v>0</v>
          </cell>
          <cell r="CO50">
            <v>23</v>
          </cell>
          <cell r="CP50">
            <v>46.1</v>
          </cell>
          <cell r="CQ50">
            <v>42</v>
          </cell>
          <cell r="CR50">
            <v>72.7</v>
          </cell>
          <cell r="CS50">
            <v>65.900000000000006</v>
          </cell>
          <cell r="CT50">
            <v>54.500000000000007</v>
          </cell>
          <cell r="CU50">
            <v>59</v>
          </cell>
          <cell r="CV50">
            <v>81.8</v>
          </cell>
          <cell r="CW50">
            <v>63.6</v>
          </cell>
          <cell r="CX50">
            <v>56.8</v>
          </cell>
          <cell r="CY50">
            <v>68.100000000000009</v>
          </cell>
          <cell r="CZ50">
            <v>47.699999999999996</v>
          </cell>
          <cell r="DA50">
            <v>11.3</v>
          </cell>
          <cell r="DB50">
            <v>75</v>
          </cell>
          <cell r="DC50">
            <v>4.5</v>
          </cell>
          <cell r="DD50">
            <v>40.9</v>
          </cell>
          <cell r="DE50">
            <v>18.099999999999998</v>
          </cell>
          <cell r="DF50">
            <v>86.3</v>
          </cell>
          <cell r="DG50">
            <v>70.399999999999991</v>
          </cell>
          <cell r="DH50">
            <v>93.100000000000009</v>
          </cell>
          <cell r="DI50">
            <v>6.8000000000000007</v>
          </cell>
          <cell r="DJ50">
            <v>25</v>
          </cell>
          <cell r="DK50">
            <v>90.9</v>
          </cell>
          <cell r="DL50">
            <v>88.6</v>
          </cell>
          <cell r="DM50">
            <v>20.399999999999999</v>
          </cell>
          <cell r="DN50">
            <v>61.3</v>
          </cell>
          <cell r="DO50">
            <v>79.5</v>
          </cell>
          <cell r="DP50">
            <v>9</v>
          </cell>
          <cell r="DQ50">
            <v>2.1999999999999997</v>
          </cell>
          <cell r="DR50">
            <v>97.7</v>
          </cell>
          <cell r="DS50">
            <v>31.8</v>
          </cell>
          <cell r="DT50">
            <v>36.299999999999997</v>
          </cell>
          <cell r="DU50">
            <v>27.200000000000003</v>
          </cell>
          <cell r="DV50">
            <v>38.6</v>
          </cell>
          <cell r="DW50">
            <v>100</v>
          </cell>
          <cell r="DX50">
            <v>84</v>
          </cell>
          <cell r="DY50">
            <v>50</v>
          </cell>
          <cell r="DZ50">
            <v>29.5</v>
          </cell>
          <cell r="EA50">
            <v>95.399999999999991</v>
          </cell>
          <cell r="EB50">
            <v>15.9</v>
          </cell>
          <cell r="EC50">
            <v>34</v>
          </cell>
          <cell r="ED50">
            <v>77.2</v>
          </cell>
          <cell r="EE50">
            <v>13.600000000000001</v>
          </cell>
          <cell r="EF50">
            <v>45.4</v>
          </cell>
          <cell r="EG50">
            <v>52.2</v>
          </cell>
          <cell r="EH50">
            <v>0</v>
          </cell>
          <cell r="EI50">
            <v>22.7</v>
          </cell>
          <cell r="EJ50">
            <v>43.1</v>
          </cell>
        </row>
        <row r="51">
          <cell r="AW51">
            <v>43</v>
          </cell>
          <cell r="AX51">
            <v>50</v>
          </cell>
          <cell r="AY51">
            <v>0</v>
          </cell>
          <cell r="AZ51">
            <v>25</v>
          </cell>
          <cell r="BA51">
            <v>75</v>
          </cell>
          <cell r="BB51">
            <v>100</v>
          </cell>
          <cell r="BC51">
            <v>33.300000000000004</v>
          </cell>
          <cell r="BD51">
            <v>50</v>
          </cell>
          <cell r="BE51">
            <v>16.600000000000001</v>
          </cell>
          <cell r="BF51">
            <v>66.600000000000009</v>
          </cell>
          <cell r="BG51">
            <v>83.3</v>
          </cell>
          <cell r="BH51">
            <v>100</v>
          </cell>
          <cell r="BI51">
            <v>0</v>
          </cell>
          <cell r="BJ51">
            <v>55.500000000000007</v>
          </cell>
          <cell r="BK51">
            <v>22.2</v>
          </cell>
          <cell r="BL51">
            <v>77.7</v>
          </cell>
          <cell r="BM51">
            <v>66.600000000000009</v>
          </cell>
          <cell r="BN51">
            <v>0</v>
          </cell>
          <cell r="BO51">
            <v>44.4</v>
          </cell>
          <cell r="BP51">
            <v>33.300000000000004</v>
          </cell>
          <cell r="BQ51">
            <v>100</v>
          </cell>
          <cell r="BR51">
            <v>11.1</v>
          </cell>
          <cell r="BS51">
            <v>88.8</v>
          </cell>
          <cell r="BT51">
            <v>62.5</v>
          </cell>
          <cell r="BU51">
            <v>87.5</v>
          </cell>
          <cell r="BV51">
            <v>12.5</v>
          </cell>
          <cell r="BW51">
            <v>25</v>
          </cell>
          <cell r="BX51">
            <v>75</v>
          </cell>
          <cell r="BY51">
            <v>37.5</v>
          </cell>
          <cell r="BZ51">
            <v>100</v>
          </cell>
          <cell r="CA51">
            <v>0</v>
          </cell>
          <cell r="CB51">
            <v>50</v>
          </cell>
          <cell r="CC51">
            <v>92.300000000000011</v>
          </cell>
          <cell r="CD51">
            <v>46.1</v>
          </cell>
          <cell r="CE51">
            <v>76.900000000000006</v>
          </cell>
          <cell r="CF51">
            <v>61.5</v>
          </cell>
          <cell r="CG51">
            <v>100</v>
          </cell>
          <cell r="CH51">
            <v>7.6</v>
          </cell>
          <cell r="CI51">
            <v>30.7</v>
          </cell>
          <cell r="CJ51">
            <v>84.6</v>
          </cell>
          <cell r="CK51">
            <v>23</v>
          </cell>
          <cell r="CL51">
            <v>15.299999999999999</v>
          </cell>
          <cell r="CM51">
            <v>69.199999999999989</v>
          </cell>
          <cell r="CN51">
            <v>0</v>
          </cell>
          <cell r="CO51">
            <v>38.4</v>
          </cell>
          <cell r="CP51">
            <v>53.800000000000004</v>
          </cell>
          <cell r="CQ51">
            <v>43</v>
          </cell>
          <cell r="CR51">
            <v>68.100000000000009</v>
          </cell>
          <cell r="CS51">
            <v>56.8</v>
          </cell>
          <cell r="CT51">
            <v>63.6</v>
          </cell>
          <cell r="CU51">
            <v>75</v>
          </cell>
          <cell r="CV51">
            <v>77.2</v>
          </cell>
          <cell r="CW51">
            <v>54.500000000000007</v>
          </cell>
          <cell r="CX51">
            <v>59</v>
          </cell>
          <cell r="CY51">
            <v>20.399999999999999</v>
          </cell>
          <cell r="CZ51">
            <v>65.900000000000006</v>
          </cell>
          <cell r="DA51">
            <v>79.5</v>
          </cell>
          <cell r="DB51">
            <v>95.399999999999991</v>
          </cell>
          <cell r="DC51">
            <v>0</v>
          </cell>
          <cell r="DD51">
            <v>52.2</v>
          </cell>
          <cell r="DE51">
            <v>18.099999999999998</v>
          </cell>
          <cell r="DF51">
            <v>86.3</v>
          </cell>
          <cell r="DG51">
            <v>81.8</v>
          </cell>
          <cell r="DH51">
            <v>6.8000000000000007</v>
          </cell>
          <cell r="DI51">
            <v>29.5</v>
          </cell>
          <cell r="DJ51">
            <v>25</v>
          </cell>
          <cell r="DK51">
            <v>97.7</v>
          </cell>
          <cell r="DL51">
            <v>15.9</v>
          </cell>
          <cell r="DM51">
            <v>90.9</v>
          </cell>
          <cell r="DN51">
            <v>45.4</v>
          </cell>
          <cell r="DO51">
            <v>50</v>
          </cell>
          <cell r="DP51">
            <v>31.8</v>
          </cell>
          <cell r="DQ51">
            <v>36.299999999999997</v>
          </cell>
          <cell r="DR51">
            <v>47.699999999999996</v>
          </cell>
          <cell r="DS51">
            <v>38.6</v>
          </cell>
          <cell r="DT51">
            <v>84</v>
          </cell>
          <cell r="DU51">
            <v>2.1999999999999997</v>
          </cell>
          <cell r="DV51">
            <v>40.9</v>
          </cell>
          <cell r="DW51">
            <v>93.100000000000009</v>
          </cell>
          <cell r="DX51">
            <v>34</v>
          </cell>
          <cell r="DY51">
            <v>72.7</v>
          </cell>
          <cell r="DZ51">
            <v>61.3</v>
          </cell>
          <cell r="EA51">
            <v>100</v>
          </cell>
          <cell r="EB51">
            <v>9</v>
          </cell>
          <cell r="EC51">
            <v>22.7</v>
          </cell>
          <cell r="ED51">
            <v>88.6</v>
          </cell>
          <cell r="EE51">
            <v>13.600000000000001</v>
          </cell>
          <cell r="EF51">
            <v>11.3</v>
          </cell>
          <cell r="EG51">
            <v>70.399999999999991</v>
          </cell>
          <cell r="EH51">
            <v>4.5</v>
          </cell>
          <cell r="EI51">
            <v>27.200000000000003</v>
          </cell>
          <cell r="EJ51">
            <v>43.1</v>
          </cell>
        </row>
        <row r="52">
          <cell r="AW52">
            <v>44</v>
          </cell>
          <cell r="AX52">
            <v>0</v>
          </cell>
          <cell r="AY52">
            <v>25</v>
          </cell>
          <cell r="AZ52">
            <v>75</v>
          </cell>
          <cell r="BA52">
            <v>50</v>
          </cell>
          <cell r="BB52">
            <v>100</v>
          </cell>
          <cell r="BC52">
            <v>100</v>
          </cell>
          <cell r="BD52">
            <v>0</v>
          </cell>
          <cell r="BE52">
            <v>16.600000000000001</v>
          </cell>
          <cell r="BF52">
            <v>83.3</v>
          </cell>
          <cell r="BG52">
            <v>33.300000000000004</v>
          </cell>
          <cell r="BH52">
            <v>66.600000000000009</v>
          </cell>
          <cell r="BI52">
            <v>50</v>
          </cell>
          <cell r="BJ52">
            <v>100</v>
          </cell>
          <cell r="BK52">
            <v>88.8</v>
          </cell>
          <cell r="BL52">
            <v>0</v>
          </cell>
          <cell r="BM52">
            <v>11.1</v>
          </cell>
          <cell r="BN52">
            <v>55.500000000000007</v>
          </cell>
          <cell r="BO52">
            <v>22.2</v>
          </cell>
          <cell r="BP52">
            <v>33.300000000000004</v>
          </cell>
          <cell r="BQ52">
            <v>44.4</v>
          </cell>
          <cell r="BR52">
            <v>55.500000000000007</v>
          </cell>
          <cell r="BS52">
            <v>55.500000000000007</v>
          </cell>
          <cell r="BT52">
            <v>12.5</v>
          </cell>
          <cell r="BU52">
            <v>100</v>
          </cell>
          <cell r="BV52">
            <v>75</v>
          </cell>
          <cell r="BW52">
            <v>87.5</v>
          </cell>
          <cell r="BX52">
            <v>50</v>
          </cell>
          <cell r="BY52">
            <v>37.5</v>
          </cell>
          <cell r="BZ52">
            <v>62.5</v>
          </cell>
          <cell r="CA52">
            <v>0</v>
          </cell>
          <cell r="CB52">
            <v>25</v>
          </cell>
          <cell r="CC52">
            <v>69.199999999999989</v>
          </cell>
          <cell r="CD52">
            <v>84.6</v>
          </cell>
          <cell r="CE52">
            <v>38.4</v>
          </cell>
          <cell r="CF52">
            <v>30.7</v>
          </cell>
          <cell r="CG52">
            <v>76.900000000000006</v>
          </cell>
          <cell r="CH52">
            <v>23</v>
          </cell>
          <cell r="CI52">
            <v>15.299999999999999</v>
          </cell>
          <cell r="CJ52">
            <v>100</v>
          </cell>
          <cell r="CK52">
            <v>7.6</v>
          </cell>
          <cell r="CL52">
            <v>0</v>
          </cell>
          <cell r="CM52">
            <v>61.5</v>
          </cell>
          <cell r="CN52">
            <v>92.300000000000011</v>
          </cell>
          <cell r="CO52">
            <v>46.1</v>
          </cell>
          <cell r="CP52">
            <v>53.800000000000004</v>
          </cell>
          <cell r="CQ52">
            <v>44</v>
          </cell>
          <cell r="CR52">
            <v>25</v>
          </cell>
          <cell r="CS52">
            <v>31.8</v>
          </cell>
          <cell r="CT52">
            <v>70.399999999999991</v>
          </cell>
          <cell r="CU52">
            <v>61.3</v>
          </cell>
          <cell r="CV52">
            <v>77.2</v>
          </cell>
          <cell r="CW52">
            <v>100</v>
          </cell>
          <cell r="CX52">
            <v>15.9</v>
          </cell>
          <cell r="CY52">
            <v>22.7</v>
          </cell>
          <cell r="CZ52">
            <v>75</v>
          </cell>
          <cell r="DA52">
            <v>36.299999999999997</v>
          </cell>
          <cell r="DB52">
            <v>72.7</v>
          </cell>
          <cell r="DC52">
            <v>68.100000000000009</v>
          </cell>
          <cell r="DD52">
            <v>84</v>
          </cell>
          <cell r="DE52">
            <v>65.900000000000006</v>
          </cell>
          <cell r="DF52">
            <v>11.3</v>
          </cell>
          <cell r="DG52">
            <v>27.200000000000003</v>
          </cell>
          <cell r="DH52">
            <v>47.699999999999996</v>
          </cell>
          <cell r="DI52">
            <v>29.5</v>
          </cell>
          <cell r="DJ52">
            <v>38.6</v>
          </cell>
          <cell r="DK52">
            <v>40.9</v>
          </cell>
          <cell r="DL52">
            <v>47.699999999999996</v>
          </cell>
          <cell r="DM52">
            <v>47.699999999999996</v>
          </cell>
          <cell r="DN52">
            <v>13.600000000000001</v>
          </cell>
          <cell r="DO52">
            <v>88.6</v>
          </cell>
          <cell r="DP52">
            <v>63.6</v>
          </cell>
          <cell r="DQ52">
            <v>79.5</v>
          </cell>
          <cell r="DR52">
            <v>47.699999999999996</v>
          </cell>
          <cell r="DS52">
            <v>45.4</v>
          </cell>
          <cell r="DT52">
            <v>59</v>
          </cell>
          <cell r="DU52">
            <v>9</v>
          </cell>
          <cell r="DV52">
            <v>43.1</v>
          </cell>
          <cell r="DW52">
            <v>86.3</v>
          </cell>
          <cell r="DX52">
            <v>93.100000000000009</v>
          </cell>
          <cell r="DY52">
            <v>20.399999999999999</v>
          </cell>
          <cell r="DZ52">
            <v>18.099999999999998</v>
          </cell>
          <cell r="EA52">
            <v>90.9</v>
          </cell>
          <cell r="EB52">
            <v>6.8000000000000007</v>
          </cell>
          <cell r="EC52">
            <v>4.5</v>
          </cell>
          <cell r="ED52">
            <v>97.7</v>
          </cell>
          <cell r="EE52">
            <v>2.1999999999999997</v>
          </cell>
          <cell r="EF52">
            <v>0</v>
          </cell>
          <cell r="EG52">
            <v>81.8</v>
          </cell>
          <cell r="EH52">
            <v>95.399999999999991</v>
          </cell>
          <cell r="EI52">
            <v>34</v>
          </cell>
          <cell r="EJ52">
            <v>47.699999999999996</v>
          </cell>
        </row>
        <row r="53">
          <cell r="AW53">
            <v>45</v>
          </cell>
          <cell r="AX53">
            <v>0</v>
          </cell>
          <cell r="AY53">
            <v>25</v>
          </cell>
          <cell r="AZ53">
            <v>100</v>
          </cell>
          <cell r="BA53">
            <v>50</v>
          </cell>
          <cell r="BB53">
            <v>75</v>
          </cell>
          <cell r="BC53">
            <v>0</v>
          </cell>
          <cell r="BD53">
            <v>66.600000000000009</v>
          </cell>
          <cell r="BE53">
            <v>100</v>
          </cell>
          <cell r="BF53">
            <v>50</v>
          </cell>
          <cell r="BG53">
            <v>33.300000000000004</v>
          </cell>
          <cell r="BH53">
            <v>16.600000000000001</v>
          </cell>
          <cell r="BI53">
            <v>83.3</v>
          </cell>
          <cell r="BJ53">
            <v>55.500000000000007</v>
          </cell>
          <cell r="BK53">
            <v>22.2</v>
          </cell>
          <cell r="BL53">
            <v>77.7</v>
          </cell>
          <cell r="BM53">
            <v>33.300000000000004</v>
          </cell>
          <cell r="BN53">
            <v>100</v>
          </cell>
          <cell r="BO53">
            <v>0</v>
          </cell>
          <cell r="BP53">
            <v>44.4</v>
          </cell>
          <cell r="BQ53">
            <v>66.600000000000009</v>
          </cell>
          <cell r="BR53">
            <v>11.1</v>
          </cell>
          <cell r="BS53">
            <v>88.8</v>
          </cell>
          <cell r="BT53">
            <v>50</v>
          </cell>
          <cell r="BU53">
            <v>37.5</v>
          </cell>
          <cell r="BV53">
            <v>25</v>
          </cell>
          <cell r="BW53">
            <v>12.5</v>
          </cell>
          <cell r="BX53">
            <v>87.5</v>
          </cell>
          <cell r="BY53">
            <v>62.5</v>
          </cell>
          <cell r="BZ53">
            <v>75</v>
          </cell>
          <cell r="CA53">
            <v>100</v>
          </cell>
          <cell r="CB53">
            <v>0</v>
          </cell>
          <cell r="CC53">
            <v>92.300000000000011</v>
          </cell>
          <cell r="CD53">
            <v>38.4</v>
          </cell>
          <cell r="CE53">
            <v>76.900000000000006</v>
          </cell>
          <cell r="CF53">
            <v>46.1</v>
          </cell>
          <cell r="CG53">
            <v>84.6</v>
          </cell>
          <cell r="CH53">
            <v>23</v>
          </cell>
          <cell r="CI53">
            <v>15.299999999999999</v>
          </cell>
          <cell r="CJ53">
            <v>61.5</v>
          </cell>
          <cell r="CK53">
            <v>0</v>
          </cell>
          <cell r="CL53">
            <v>69.199999999999989</v>
          </cell>
          <cell r="CM53">
            <v>53.800000000000004</v>
          </cell>
          <cell r="CN53">
            <v>7.6</v>
          </cell>
          <cell r="CO53">
            <v>30.7</v>
          </cell>
          <cell r="CP53">
            <v>100</v>
          </cell>
          <cell r="CQ53">
            <v>45</v>
          </cell>
          <cell r="CR53">
            <v>29.5</v>
          </cell>
          <cell r="CS53">
            <v>36.299999999999997</v>
          </cell>
          <cell r="CT53">
            <v>65.900000000000006</v>
          </cell>
          <cell r="CU53">
            <v>54.500000000000007</v>
          </cell>
          <cell r="CV53">
            <v>61.3</v>
          </cell>
          <cell r="CW53">
            <v>4.5</v>
          </cell>
          <cell r="CX53">
            <v>63.6</v>
          </cell>
          <cell r="CY53">
            <v>90.9</v>
          </cell>
          <cell r="CZ53">
            <v>47.699999999999996</v>
          </cell>
          <cell r="DA53">
            <v>45.4</v>
          </cell>
          <cell r="DB53">
            <v>20.399999999999999</v>
          </cell>
          <cell r="DC53">
            <v>81.8</v>
          </cell>
          <cell r="DD53">
            <v>43.1</v>
          </cell>
          <cell r="DE53">
            <v>25</v>
          </cell>
          <cell r="DF53">
            <v>59</v>
          </cell>
          <cell r="DG53">
            <v>31.8</v>
          </cell>
          <cell r="DH53">
            <v>72.7</v>
          </cell>
          <cell r="DI53">
            <v>2.1999999999999997</v>
          </cell>
          <cell r="DJ53">
            <v>34</v>
          </cell>
          <cell r="DK53">
            <v>56.8</v>
          </cell>
          <cell r="DL53">
            <v>22.7</v>
          </cell>
          <cell r="DM53">
            <v>70.399999999999991</v>
          </cell>
          <cell r="DN53">
            <v>52.2</v>
          </cell>
          <cell r="DO53">
            <v>27.200000000000003</v>
          </cell>
          <cell r="DP53">
            <v>18.099999999999998</v>
          </cell>
          <cell r="DQ53">
            <v>11.3</v>
          </cell>
          <cell r="DR53">
            <v>88.6</v>
          </cell>
          <cell r="DS53">
            <v>68.100000000000009</v>
          </cell>
          <cell r="DT53">
            <v>86.3</v>
          </cell>
          <cell r="DU53">
            <v>97.7</v>
          </cell>
          <cell r="DV53">
            <v>0</v>
          </cell>
          <cell r="DW53">
            <v>95.399999999999991</v>
          </cell>
          <cell r="DX53">
            <v>40.9</v>
          </cell>
          <cell r="DY53">
            <v>84</v>
          </cell>
          <cell r="DZ53">
            <v>50</v>
          </cell>
          <cell r="EA53">
            <v>93.100000000000009</v>
          </cell>
          <cell r="EB53">
            <v>15.9</v>
          </cell>
          <cell r="EC53">
            <v>13.600000000000001</v>
          </cell>
          <cell r="ED53">
            <v>77.2</v>
          </cell>
          <cell r="EE53">
            <v>6.8000000000000007</v>
          </cell>
          <cell r="EF53">
            <v>79.5</v>
          </cell>
          <cell r="EG53">
            <v>75</v>
          </cell>
          <cell r="EH53">
            <v>9</v>
          </cell>
          <cell r="EI53">
            <v>38.6</v>
          </cell>
          <cell r="EJ53">
            <v>100</v>
          </cell>
        </row>
        <row r="54">
          <cell r="AW54">
            <v>46</v>
          </cell>
          <cell r="AX54">
            <v>50</v>
          </cell>
          <cell r="AY54">
            <v>0</v>
          </cell>
          <cell r="AZ54">
            <v>25</v>
          </cell>
          <cell r="BA54">
            <v>75</v>
          </cell>
          <cell r="BB54">
            <v>100</v>
          </cell>
          <cell r="BC54">
            <v>100</v>
          </cell>
          <cell r="BD54">
            <v>16.600000000000001</v>
          </cell>
          <cell r="BE54">
            <v>33.300000000000004</v>
          </cell>
          <cell r="BF54">
            <v>66.600000000000009</v>
          </cell>
          <cell r="BG54">
            <v>50</v>
          </cell>
          <cell r="BH54">
            <v>83.3</v>
          </cell>
          <cell r="BI54">
            <v>0</v>
          </cell>
          <cell r="BJ54">
            <v>33.300000000000004</v>
          </cell>
          <cell r="BK54">
            <v>22.2</v>
          </cell>
          <cell r="BL54">
            <v>55.500000000000007</v>
          </cell>
          <cell r="BM54">
            <v>44.4</v>
          </cell>
          <cell r="BN54">
            <v>88.8</v>
          </cell>
          <cell r="BO54">
            <v>0</v>
          </cell>
          <cell r="BP54">
            <v>11.1</v>
          </cell>
          <cell r="BQ54">
            <v>100</v>
          </cell>
          <cell r="BR54">
            <v>66.600000000000009</v>
          </cell>
          <cell r="BS54">
            <v>77.7</v>
          </cell>
          <cell r="BT54">
            <v>50</v>
          </cell>
          <cell r="BU54">
            <v>0</v>
          </cell>
          <cell r="BV54">
            <v>37.5</v>
          </cell>
          <cell r="BW54">
            <v>25</v>
          </cell>
          <cell r="BX54">
            <v>87.5</v>
          </cell>
          <cell r="BY54">
            <v>62.5</v>
          </cell>
          <cell r="BZ54">
            <v>75</v>
          </cell>
          <cell r="CA54">
            <v>100</v>
          </cell>
          <cell r="CB54">
            <v>12.5</v>
          </cell>
          <cell r="CC54">
            <v>92.300000000000011</v>
          </cell>
          <cell r="CD54">
            <v>69.199999999999989</v>
          </cell>
          <cell r="CE54">
            <v>46.1</v>
          </cell>
          <cell r="CF54">
            <v>38.4</v>
          </cell>
          <cell r="CG54">
            <v>84.6</v>
          </cell>
          <cell r="CH54">
            <v>61.5</v>
          </cell>
          <cell r="CI54">
            <v>23</v>
          </cell>
          <cell r="CJ54">
            <v>76.900000000000006</v>
          </cell>
          <cell r="CK54">
            <v>0</v>
          </cell>
          <cell r="CL54">
            <v>7.6</v>
          </cell>
          <cell r="CM54">
            <v>53.800000000000004</v>
          </cell>
          <cell r="CN54">
            <v>15.299999999999999</v>
          </cell>
          <cell r="CO54">
            <v>30.7</v>
          </cell>
          <cell r="CP54">
            <v>100</v>
          </cell>
          <cell r="CQ54">
            <v>46</v>
          </cell>
          <cell r="CR54">
            <v>50</v>
          </cell>
          <cell r="CS54">
            <v>34</v>
          </cell>
          <cell r="CT54">
            <v>45.4</v>
          </cell>
          <cell r="CU54">
            <v>56.8</v>
          </cell>
          <cell r="CV54">
            <v>70.399999999999991</v>
          </cell>
          <cell r="CW54">
            <v>86.3</v>
          </cell>
          <cell r="CX54">
            <v>36.299999999999997</v>
          </cell>
          <cell r="CY54">
            <v>40.9</v>
          </cell>
          <cell r="CZ54">
            <v>54.500000000000007</v>
          </cell>
          <cell r="DA54">
            <v>47.699999999999996</v>
          </cell>
          <cell r="DB54">
            <v>65.900000000000006</v>
          </cell>
          <cell r="DC54">
            <v>0</v>
          </cell>
          <cell r="DD54">
            <v>29.5</v>
          </cell>
          <cell r="DE54">
            <v>22.7</v>
          </cell>
          <cell r="DF54">
            <v>38.6</v>
          </cell>
          <cell r="DG54">
            <v>31.8</v>
          </cell>
          <cell r="DH54">
            <v>90.9</v>
          </cell>
          <cell r="DI54">
            <v>9</v>
          </cell>
          <cell r="DJ54">
            <v>20.399999999999999</v>
          </cell>
          <cell r="DK54">
            <v>100</v>
          </cell>
          <cell r="DL54">
            <v>59</v>
          </cell>
          <cell r="DM54">
            <v>68.100000000000009</v>
          </cell>
          <cell r="DN54">
            <v>52.2</v>
          </cell>
          <cell r="DO54">
            <v>4.5</v>
          </cell>
          <cell r="DP54">
            <v>43.1</v>
          </cell>
          <cell r="DQ54">
            <v>18.099999999999998</v>
          </cell>
          <cell r="DR54">
            <v>84</v>
          </cell>
          <cell r="DS54">
            <v>63.6</v>
          </cell>
          <cell r="DT54">
            <v>72.7</v>
          </cell>
          <cell r="DU54">
            <v>95.399999999999991</v>
          </cell>
          <cell r="DV54">
            <v>15.9</v>
          </cell>
          <cell r="DW54">
            <v>93.100000000000009</v>
          </cell>
          <cell r="DX54">
            <v>79.5</v>
          </cell>
          <cell r="DY54">
            <v>61.3</v>
          </cell>
          <cell r="DZ54">
            <v>27.200000000000003</v>
          </cell>
          <cell r="EA54">
            <v>88.6</v>
          </cell>
          <cell r="EB54">
            <v>77.2</v>
          </cell>
          <cell r="EC54">
            <v>13.600000000000001</v>
          </cell>
          <cell r="ED54">
            <v>81.8</v>
          </cell>
          <cell r="EE54">
            <v>2.1999999999999997</v>
          </cell>
          <cell r="EF54">
            <v>6.8000000000000007</v>
          </cell>
          <cell r="EG54">
            <v>75</v>
          </cell>
          <cell r="EH54">
            <v>11.3</v>
          </cell>
          <cell r="EI54">
            <v>25</v>
          </cell>
          <cell r="EJ54">
            <v>97.7</v>
          </cell>
        </row>
        <row r="55">
          <cell r="AW55">
            <v>47</v>
          </cell>
          <cell r="AX55">
            <v>75</v>
          </cell>
          <cell r="AY55">
            <v>0</v>
          </cell>
          <cell r="AZ55">
            <v>50</v>
          </cell>
          <cell r="BA55">
            <v>25</v>
          </cell>
          <cell r="BB55">
            <v>100</v>
          </cell>
          <cell r="BC55">
            <v>16.600000000000001</v>
          </cell>
          <cell r="BD55">
            <v>83.3</v>
          </cell>
          <cell r="BE55">
            <v>33.300000000000004</v>
          </cell>
          <cell r="BF55">
            <v>66.600000000000009</v>
          </cell>
          <cell r="BG55">
            <v>50</v>
          </cell>
          <cell r="BH55">
            <v>100</v>
          </cell>
          <cell r="BI55">
            <v>0</v>
          </cell>
          <cell r="BJ55">
            <v>33.300000000000004</v>
          </cell>
          <cell r="BK55">
            <v>22.2</v>
          </cell>
          <cell r="BL55">
            <v>55.500000000000007</v>
          </cell>
          <cell r="BM55">
            <v>44.4</v>
          </cell>
          <cell r="BN55">
            <v>88.8</v>
          </cell>
          <cell r="BO55">
            <v>0</v>
          </cell>
          <cell r="BP55">
            <v>11.1</v>
          </cell>
          <cell r="BQ55">
            <v>100</v>
          </cell>
          <cell r="BR55">
            <v>77.7</v>
          </cell>
          <cell r="BS55">
            <v>66.600000000000009</v>
          </cell>
          <cell r="BT55">
            <v>62.5</v>
          </cell>
          <cell r="BU55">
            <v>0</v>
          </cell>
          <cell r="BV55">
            <v>37.5</v>
          </cell>
          <cell r="BW55">
            <v>25</v>
          </cell>
          <cell r="BX55">
            <v>87.5</v>
          </cell>
          <cell r="BY55">
            <v>50</v>
          </cell>
          <cell r="BZ55">
            <v>75</v>
          </cell>
          <cell r="CA55">
            <v>100</v>
          </cell>
          <cell r="CB55">
            <v>12.5</v>
          </cell>
          <cell r="CC55">
            <v>92.300000000000011</v>
          </cell>
          <cell r="CD55">
            <v>69.199999999999989</v>
          </cell>
          <cell r="CE55">
            <v>61.5</v>
          </cell>
          <cell r="CF55">
            <v>46.1</v>
          </cell>
          <cell r="CG55">
            <v>84.6</v>
          </cell>
          <cell r="CH55">
            <v>0</v>
          </cell>
          <cell r="CI55">
            <v>30.7</v>
          </cell>
          <cell r="CJ55">
            <v>76.900000000000006</v>
          </cell>
          <cell r="CK55">
            <v>15.299999999999999</v>
          </cell>
          <cell r="CL55">
            <v>23</v>
          </cell>
          <cell r="CM55">
            <v>53.800000000000004</v>
          </cell>
          <cell r="CN55">
            <v>7.6</v>
          </cell>
          <cell r="CO55">
            <v>38.4</v>
          </cell>
          <cell r="CP55">
            <v>100</v>
          </cell>
          <cell r="CQ55">
            <v>47</v>
          </cell>
          <cell r="CR55">
            <v>65.900000000000006</v>
          </cell>
          <cell r="CS55">
            <v>47.699999999999996</v>
          </cell>
          <cell r="CT55">
            <v>59</v>
          </cell>
          <cell r="CU55">
            <v>56.8</v>
          </cell>
          <cell r="CV55">
            <v>77.2</v>
          </cell>
          <cell r="CW55">
            <v>34</v>
          </cell>
          <cell r="CX55">
            <v>50</v>
          </cell>
          <cell r="CY55">
            <v>36.299999999999997</v>
          </cell>
          <cell r="CZ55">
            <v>45.4</v>
          </cell>
          <cell r="DA55">
            <v>43.1</v>
          </cell>
          <cell r="DB55">
            <v>72.7</v>
          </cell>
          <cell r="DC55">
            <v>0</v>
          </cell>
          <cell r="DD55">
            <v>40.9</v>
          </cell>
          <cell r="DE55">
            <v>25</v>
          </cell>
          <cell r="DF55">
            <v>54.500000000000007</v>
          </cell>
          <cell r="DG55">
            <v>52.2</v>
          </cell>
          <cell r="DH55">
            <v>79.5</v>
          </cell>
          <cell r="DI55">
            <v>13.600000000000001</v>
          </cell>
          <cell r="DJ55">
            <v>22.7</v>
          </cell>
          <cell r="DK55">
            <v>95.399999999999991</v>
          </cell>
          <cell r="DL55">
            <v>70.399999999999991</v>
          </cell>
          <cell r="DM55">
            <v>63.6</v>
          </cell>
          <cell r="DN55">
            <v>38.6</v>
          </cell>
          <cell r="DO55">
            <v>9</v>
          </cell>
          <cell r="DP55">
            <v>20.399999999999999</v>
          </cell>
          <cell r="DQ55">
            <v>18.099999999999998</v>
          </cell>
          <cell r="DR55">
            <v>84</v>
          </cell>
          <cell r="DS55">
            <v>31.8</v>
          </cell>
          <cell r="DT55">
            <v>68.100000000000009</v>
          </cell>
          <cell r="DU55">
            <v>90.9</v>
          </cell>
          <cell r="DV55">
            <v>15.9</v>
          </cell>
          <cell r="DW55">
            <v>97.7</v>
          </cell>
          <cell r="DX55">
            <v>86.3</v>
          </cell>
          <cell r="DY55">
            <v>81.8</v>
          </cell>
          <cell r="DZ55">
            <v>61.3</v>
          </cell>
          <cell r="EA55">
            <v>93.100000000000009</v>
          </cell>
          <cell r="EB55">
            <v>2.1999999999999997</v>
          </cell>
          <cell r="EC55">
            <v>27.200000000000003</v>
          </cell>
          <cell r="ED55">
            <v>88.6</v>
          </cell>
          <cell r="EE55">
            <v>6.8000000000000007</v>
          </cell>
          <cell r="EF55">
            <v>11.3</v>
          </cell>
          <cell r="EG55">
            <v>75</v>
          </cell>
          <cell r="EH55">
            <v>4.5</v>
          </cell>
          <cell r="EI55">
            <v>29.5</v>
          </cell>
          <cell r="EJ55">
            <v>100</v>
          </cell>
        </row>
        <row r="56">
          <cell r="AW56">
            <v>48</v>
          </cell>
          <cell r="AX56">
            <v>50</v>
          </cell>
          <cell r="AY56">
            <v>0</v>
          </cell>
          <cell r="AZ56">
            <v>100</v>
          </cell>
          <cell r="BA56">
            <v>25</v>
          </cell>
          <cell r="BB56">
            <v>75</v>
          </cell>
          <cell r="BC56">
            <v>100</v>
          </cell>
          <cell r="BD56">
            <v>83.3</v>
          </cell>
          <cell r="BE56">
            <v>50</v>
          </cell>
          <cell r="BF56">
            <v>66.600000000000009</v>
          </cell>
          <cell r="BG56">
            <v>0</v>
          </cell>
          <cell r="BH56">
            <v>33.300000000000004</v>
          </cell>
          <cell r="BI56">
            <v>16.600000000000001</v>
          </cell>
          <cell r="BJ56">
            <v>77.7</v>
          </cell>
          <cell r="BK56">
            <v>22.2</v>
          </cell>
          <cell r="BL56">
            <v>88.8</v>
          </cell>
          <cell r="BM56">
            <v>33.300000000000004</v>
          </cell>
          <cell r="BN56">
            <v>100</v>
          </cell>
          <cell r="BO56">
            <v>0</v>
          </cell>
          <cell r="BP56">
            <v>33.300000000000004</v>
          </cell>
          <cell r="BQ56">
            <v>33.300000000000004</v>
          </cell>
          <cell r="BR56">
            <v>11.1</v>
          </cell>
          <cell r="BS56">
            <v>33.300000000000004</v>
          </cell>
          <cell r="BT56">
            <v>12.5</v>
          </cell>
          <cell r="BU56">
            <v>25</v>
          </cell>
          <cell r="BV56">
            <v>100</v>
          </cell>
          <cell r="BW56">
            <v>37.5</v>
          </cell>
          <cell r="BX56">
            <v>87.5</v>
          </cell>
          <cell r="BY56">
            <v>37.5</v>
          </cell>
          <cell r="BZ56">
            <v>0</v>
          </cell>
          <cell r="CA56">
            <v>37.5</v>
          </cell>
          <cell r="CB56">
            <v>37.5</v>
          </cell>
          <cell r="CC56">
            <v>84.6</v>
          </cell>
          <cell r="CD56">
            <v>76.900000000000006</v>
          </cell>
          <cell r="CE56">
            <v>15.299999999999999</v>
          </cell>
          <cell r="CF56">
            <v>15.299999999999999</v>
          </cell>
          <cell r="CG56">
            <v>7.6</v>
          </cell>
          <cell r="CH56">
            <v>92.300000000000011</v>
          </cell>
          <cell r="CI56">
            <v>15.299999999999999</v>
          </cell>
          <cell r="CJ56">
            <v>100</v>
          </cell>
          <cell r="CK56">
            <v>0</v>
          </cell>
          <cell r="CL56">
            <v>15.299999999999999</v>
          </cell>
          <cell r="CM56">
            <v>15.299999999999999</v>
          </cell>
          <cell r="CN56">
            <v>15.299999999999999</v>
          </cell>
          <cell r="CO56">
            <v>15.299999999999999</v>
          </cell>
          <cell r="CP56">
            <v>15.299999999999999</v>
          </cell>
          <cell r="CQ56">
            <v>48</v>
          </cell>
          <cell r="CR56">
            <v>72.7</v>
          </cell>
          <cell r="CS56">
            <v>13.600000000000001</v>
          </cell>
          <cell r="CT56">
            <v>81.8</v>
          </cell>
          <cell r="CU56">
            <v>68.100000000000009</v>
          </cell>
          <cell r="CV56">
            <v>75</v>
          </cell>
          <cell r="CW56">
            <v>93.100000000000009</v>
          </cell>
          <cell r="CX56">
            <v>88.6</v>
          </cell>
          <cell r="CY56">
            <v>65.900000000000006</v>
          </cell>
          <cell r="CZ56">
            <v>86.3</v>
          </cell>
          <cell r="DA56">
            <v>18.099999999999998</v>
          </cell>
          <cell r="DB56">
            <v>61.3</v>
          </cell>
          <cell r="DC56">
            <v>22.7</v>
          </cell>
          <cell r="DD56">
            <v>63.6</v>
          </cell>
          <cell r="DE56">
            <v>20.399999999999999</v>
          </cell>
          <cell r="DF56">
            <v>70.399999999999991</v>
          </cell>
          <cell r="DG56">
            <v>22.7</v>
          </cell>
          <cell r="DH56">
            <v>77.2</v>
          </cell>
          <cell r="DI56">
            <v>11.3</v>
          </cell>
          <cell r="DJ56">
            <v>22.7</v>
          </cell>
          <cell r="DK56">
            <v>22.7</v>
          </cell>
          <cell r="DL56">
            <v>15.9</v>
          </cell>
          <cell r="DM56">
            <v>22.7</v>
          </cell>
          <cell r="DN56">
            <v>6.8000000000000007</v>
          </cell>
          <cell r="DO56">
            <v>9</v>
          </cell>
          <cell r="DP56">
            <v>97.7</v>
          </cell>
          <cell r="DQ56">
            <v>22.7</v>
          </cell>
          <cell r="DR56">
            <v>95.399999999999991</v>
          </cell>
          <cell r="DS56">
            <v>22.7</v>
          </cell>
          <cell r="DT56">
            <v>4.5</v>
          </cell>
          <cell r="DU56">
            <v>22.7</v>
          </cell>
          <cell r="DV56">
            <v>22.7</v>
          </cell>
          <cell r="DW56">
            <v>84</v>
          </cell>
          <cell r="DX56">
            <v>79.5</v>
          </cell>
          <cell r="DY56">
            <v>22.7</v>
          </cell>
          <cell r="DZ56">
            <v>22.7</v>
          </cell>
          <cell r="EA56">
            <v>2.1999999999999997</v>
          </cell>
          <cell r="EB56">
            <v>90.9</v>
          </cell>
          <cell r="EC56">
            <v>22.7</v>
          </cell>
          <cell r="ED56">
            <v>100</v>
          </cell>
          <cell r="EE56">
            <v>0</v>
          </cell>
          <cell r="EF56">
            <v>22.7</v>
          </cell>
          <cell r="EG56">
            <v>22.7</v>
          </cell>
          <cell r="EH56">
            <v>22.7</v>
          </cell>
          <cell r="EI56">
            <v>22.7</v>
          </cell>
          <cell r="EJ56">
            <v>22.7</v>
          </cell>
        </row>
        <row r="57">
          <cell r="AW57">
            <v>49</v>
          </cell>
          <cell r="AX57">
            <v>25</v>
          </cell>
          <cell r="AY57">
            <v>0</v>
          </cell>
          <cell r="AZ57">
            <v>50</v>
          </cell>
          <cell r="BA57">
            <v>100</v>
          </cell>
          <cell r="BB57">
            <v>75</v>
          </cell>
          <cell r="BC57">
            <v>100</v>
          </cell>
          <cell r="BD57">
            <v>16.600000000000001</v>
          </cell>
          <cell r="BE57">
            <v>33.300000000000004</v>
          </cell>
          <cell r="BF57">
            <v>83.3</v>
          </cell>
          <cell r="BG57">
            <v>66.600000000000009</v>
          </cell>
          <cell r="BH57">
            <v>50</v>
          </cell>
          <cell r="BI57">
            <v>0</v>
          </cell>
          <cell r="BJ57">
            <v>55.500000000000007</v>
          </cell>
          <cell r="BK57">
            <v>11.1</v>
          </cell>
          <cell r="BL57">
            <v>66.600000000000009</v>
          </cell>
          <cell r="BM57">
            <v>44.4</v>
          </cell>
          <cell r="BN57">
            <v>88.8</v>
          </cell>
          <cell r="BO57">
            <v>0</v>
          </cell>
          <cell r="BP57">
            <v>22.2</v>
          </cell>
          <cell r="BQ57">
            <v>100</v>
          </cell>
          <cell r="BR57">
            <v>33.300000000000004</v>
          </cell>
          <cell r="BS57">
            <v>77.7</v>
          </cell>
          <cell r="BT57">
            <v>25</v>
          </cell>
          <cell r="BU57">
            <v>0</v>
          </cell>
          <cell r="BV57">
            <v>87.5</v>
          </cell>
          <cell r="BW57">
            <v>12.5</v>
          </cell>
          <cell r="BX57">
            <v>62.5</v>
          </cell>
          <cell r="BY57">
            <v>75</v>
          </cell>
          <cell r="BZ57">
            <v>50</v>
          </cell>
          <cell r="CA57">
            <v>100</v>
          </cell>
          <cell r="CB57">
            <v>37.5</v>
          </cell>
          <cell r="CC57">
            <v>46.1</v>
          </cell>
          <cell r="CD57">
            <v>69.199999999999989</v>
          </cell>
          <cell r="CE57">
            <v>23</v>
          </cell>
          <cell r="CF57">
            <v>30.7</v>
          </cell>
          <cell r="CG57">
            <v>53.800000000000004</v>
          </cell>
          <cell r="CH57">
            <v>100</v>
          </cell>
          <cell r="CI57">
            <v>7.6</v>
          </cell>
          <cell r="CJ57">
            <v>84.6</v>
          </cell>
          <cell r="CK57">
            <v>15.299999999999999</v>
          </cell>
          <cell r="CL57">
            <v>38.4</v>
          </cell>
          <cell r="CM57">
            <v>76.900000000000006</v>
          </cell>
          <cell r="CN57">
            <v>92.300000000000011</v>
          </cell>
          <cell r="CO57">
            <v>61.5</v>
          </cell>
          <cell r="CP57">
            <v>0</v>
          </cell>
          <cell r="CQ57">
            <v>49</v>
          </cell>
          <cell r="CR57">
            <v>36.299999999999997</v>
          </cell>
          <cell r="CS57">
            <v>31.8</v>
          </cell>
          <cell r="CT57">
            <v>45.4</v>
          </cell>
          <cell r="CU57">
            <v>59</v>
          </cell>
          <cell r="CV57">
            <v>54.500000000000007</v>
          </cell>
          <cell r="CW57">
            <v>88.6</v>
          </cell>
          <cell r="CX57">
            <v>40.9</v>
          </cell>
          <cell r="CY57">
            <v>50</v>
          </cell>
          <cell r="CZ57">
            <v>68.100000000000009</v>
          </cell>
          <cell r="DA57">
            <v>61.3</v>
          </cell>
          <cell r="DB57">
            <v>52.2</v>
          </cell>
          <cell r="DC57">
            <v>0</v>
          </cell>
          <cell r="DD57">
            <v>29.5</v>
          </cell>
          <cell r="DE57">
            <v>11.3</v>
          </cell>
          <cell r="DF57">
            <v>34</v>
          </cell>
          <cell r="DG57">
            <v>27.200000000000003</v>
          </cell>
          <cell r="DH57">
            <v>90.9</v>
          </cell>
          <cell r="DI57">
            <v>6.8000000000000007</v>
          </cell>
          <cell r="DJ57">
            <v>13.600000000000001</v>
          </cell>
          <cell r="DK57">
            <v>95.399999999999991</v>
          </cell>
          <cell r="DL57">
            <v>22.7</v>
          </cell>
          <cell r="DM57">
            <v>75</v>
          </cell>
          <cell r="DN57">
            <v>65.900000000000006</v>
          </cell>
          <cell r="DO57">
            <v>25</v>
          </cell>
          <cell r="DP57">
            <v>86.3</v>
          </cell>
          <cell r="DQ57">
            <v>63.6</v>
          </cell>
          <cell r="DR57">
            <v>81.8</v>
          </cell>
          <cell r="DS57">
            <v>84</v>
          </cell>
          <cell r="DT57">
            <v>79.5</v>
          </cell>
          <cell r="DU57">
            <v>93.100000000000009</v>
          </cell>
          <cell r="DV57">
            <v>70.399999999999991</v>
          </cell>
          <cell r="DW57">
            <v>38.6</v>
          </cell>
          <cell r="DX57">
            <v>56.8</v>
          </cell>
          <cell r="DY57">
            <v>15.9</v>
          </cell>
          <cell r="DZ57">
            <v>18.099999999999998</v>
          </cell>
          <cell r="EA57">
            <v>43.1</v>
          </cell>
          <cell r="EB57">
            <v>100</v>
          </cell>
          <cell r="EC57">
            <v>4.5</v>
          </cell>
          <cell r="ED57">
            <v>77.2</v>
          </cell>
          <cell r="EE57">
            <v>9</v>
          </cell>
          <cell r="EF57">
            <v>20.399999999999999</v>
          </cell>
          <cell r="EG57">
            <v>72.7</v>
          </cell>
          <cell r="EH57">
            <v>97.7</v>
          </cell>
          <cell r="EI57">
            <v>47.699999999999996</v>
          </cell>
          <cell r="EJ57">
            <v>2.1999999999999997</v>
          </cell>
        </row>
        <row r="58">
          <cell r="AW58">
            <v>50</v>
          </cell>
          <cell r="AX58">
            <v>100</v>
          </cell>
          <cell r="AY58">
            <v>50</v>
          </cell>
          <cell r="AZ58">
            <v>0</v>
          </cell>
          <cell r="BA58">
            <v>75</v>
          </cell>
          <cell r="BB58">
            <v>25</v>
          </cell>
          <cell r="BC58">
            <v>83.3</v>
          </cell>
          <cell r="BD58">
            <v>16.600000000000001</v>
          </cell>
          <cell r="BE58">
            <v>33.300000000000004</v>
          </cell>
          <cell r="BF58">
            <v>66.600000000000009</v>
          </cell>
          <cell r="BG58">
            <v>100</v>
          </cell>
          <cell r="BH58">
            <v>50</v>
          </cell>
          <cell r="BI58">
            <v>0</v>
          </cell>
          <cell r="BJ58">
            <v>11.1</v>
          </cell>
          <cell r="BK58">
            <v>0</v>
          </cell>
          <cell r="BL58">
            <v>22.2</v>
          </cell>
          <cell r="BM58">
            <v>100</v>
          </cell>
          <cell r="BN58">
            <v>22.2</v>
          </cell>
          <cell r="BO58">
            <v>22.2</v>
          </cell>
          <cell r="BP58">
            <v>22.2</v>
          </cell>
          <cell r="BQ58">
            <v>88.8</v>
          </cell>
          <cell r="BR58">
            <v>22.2</v>
          </cell>
          <cell r="BS58">
            <v>22.2</v>
          </cell>
          <cell r="BT58">
            <v>12.5</v>
          </cell>
          <cell r="BU58">
            <v>25</v>
          </cell>
          <cell r="BV58">
            <v>37.5</v>
          </cell>
          <cell r="BW58">
            <v>0</v>
          </cell>
          <cell r="BX58">
            <v>100</v>
          </cell>
          <cell r="BY58">
            <v>50</v>
          </cell>
          <cell r="BZ58">
            <v>87.5</v>
          </cell>
          <cell r="CA58">
            <v>75</v>
          </cell>
          <cell r="CB58">
            <v>50</v>
          </cell>
          <cell r="CC58">
            <v>23</v>
          </cell>
          <cell r="CD58">
            <v>38.4</v>
          </cell>
          <cell r="CE58">
            <v>38.4</v>
          </cell>
          <cell r="CF58">
            <v>15.299999999999999</v>
          </cell>
          <cell r="CG58">
            <v>38.4</v>
          </cell>
          <cell r="CH58">
            <v>38.4</v>
          </cell>
          <cell r="CI58">
            <v>0</v>
          </cell>
          <cell r="CJ58">
            <v>92.300000000000011</v>
          </cell>
          <cell r="CK58">
            <v>7.6</v>
          </cell>
          <cell r="CL58">
            <v>100</v>
          </cell>
          <cell r="CM58">
            <v>30.7</v>
          </cell>
          <cell r="CN58">
            <v>38.4</v>
          </cell>
          <cell r="CO58">
            <v>38.4</v>
          </cell>
          <cell r="CP58">
            <v>38.4</v>
          </cell>
          <cell r="CQ58">
            <v>50</v>
          </cell>
          <cell r="CR58">
            <v>81.8</v>
          </cell>
          <cell r="CS58">
            <v>75</v>
          </cell>
          <cell r="CT58">
            <v>18.099999999999998</v>
          </cell>
          <cell r="CU58">
            <v>79.5</v>
          </cell>
          <cell r="CV58">
            <v>31.8</v>
          </cell>
          <cell r="CW58">
            <v>90.9</v>
          </cell>
          <cell r="CX58">
            <v>9</v>
          </cell>
          <cell r="CY58">
            <v>29.5</v>
          </cell>
          <cell r="CZ58">
            <v>86.3</v>
          </cell>
          <cell r="DA58">
            <v>97.7</v>
          </cell>
          <cell r="DB58">
            <v>36.299999999999997</v>
          </cell>
          <cell r="DC58">
            <v>0</v>
          </cell>
          <cell r="DD58">
            <v>25</v>
          </cell>
          <cell r="DE58">
            <v>11.3</v>
          </cell>
          <cell r="DF58">
            <v>36.299999999999997</v>
          </cell>
          <cell r="DG58">
            <v>77.2</v>
          </cell>
          <cell r="DH58">
            <v>36.299999999999997</v>
          </cell>
          <cell r="DI58">
            <v>36.299999999999997</v>
          </cell>
          <cell r="DJ58">
            <v>36.299999999999997</v>
          </cell>
          <cell r="DK58">
            <v>72.7</v>
          </cell>
          <cell r="DL58">
            <v>36.299999999999997</v>
          </cell>
          <cell r="DM58">
            <v>36.299999999999997</v>
          </cell>
          <cell r="DN58">
            <v>13.600000000000001</v>
          </cell>
          <cell r="DO58">
            <v>20.399999999999999</v>
          </cell>
          <cell r="DP58">
            <v>27.200000000000003</v>
          </cell>
          <cell r="DQ58">
            <v>2.1999999999999997</v>
          </cell>
          <cell r="DR58">
            <v>95.399999999999991</v>
          </cell>
          <cell r="DS58">
            <v>36.299999999999997</v>
          </cell>
          <cell r="DT58">
            <v>88.6</v>
          </cell>
          <cell r="DU58">
            <v>84</v>
          </cell>
          <cell r="DV58">
            <v>36.299999999999997</v>
          </cell>
          <cell r="DW58">
            <v>22.7</v>
          </cell>
          <cell r="DX58">
            <v>36.299999999999997</v>
          </cell>
          <cell r="DY58">
            <v>36.299999999999997</v>
          </cell>
          <cell r="DZ58">
            <v>15.9</v>
          </cell>
          <cell r="EA58">
            <v>36.299999999999997</v>
          </cell>
          <cell r="EB58">
            <v>36.299999999999997</v>
          </cell>
          <cell r="EC58">
            <v>4.5</v>
          </cell>
          <cell r="ED58">
            <v>93.100000000000009</v>
          </cell>
          <cell r="EE58">
            <v>6.8000000000000007</v>
          </cell>
          <cell r="EF58">
            <v>100</v>
          </cell>
          <cell r="EG58">
            <v>34</v>
          </cell>
          <cell r="EH58">
            <v>36.299999999999997</v>
          </cell>
          <cell r="EI58">
            <v>36.299999999999997</v>
          </cell>
          <cell r="EJ58">
            <v>36.299999999999997</v>
          </cell>
        </row>
        <row r="59">
          <cell r="AW59">
            <v>51</v>
          </cell>
          <cell r="AX59">
            <v>100</v>
          </cell>
          <cell r="AY59">
            <v>75</v>
          </cell>
          <cell r="AZ59">
            <v>25</v>
          </cell>
          <cell r="BA59">
            <v>50</v>
          </cell>
          <cell r="BB59">
            <v>0</v>
          </cell>
          <cell r="BC59">
            <v>16.600000000000001</v>
          </cell>
          <cell r="BD59">
            <v>33.300000000000004</v>
          </cell>
          <cell r="BE59">
            <v>50</v>
          </cell>
          <cell r="BF59">
            <v>66.600000000000009</v>
          </cell>
          <cell r="BG59">
            <v>83.3</v>
          </cell>
          <cell r="BH59">
            <v>100</v>
          </cell>
          <cell r="BI59">
            <v>0</v>
          </cell>
          <cell r="BJ59">
            <v>55.500000000000007</v>
          </cell>
          <cell r="BK59">
            <v>44.4</v>
          </cell>
          <cell r="BL59">
            <v>66.600000000000009</v>
          </cell>
          <cell r="BM59">
            <v>77.7</v>
          </cell>
          <cell r="BN59">
            <v>0</v>
          </cell>
          <cell r="BO59">
            <v>33.300000000000004</v>
          </cell>
          <cell r="BP59">
            <v>11.1</v>
          </cell>
          <cell r="BQ59">
            <v>100</v>
          </cell>
          <cell r="BR59">
            <v>88.8</v>
          </cell>
          <cell r="BS59">
            <v>22.2</v>
          </cell>
          <cell r="BT59">
            <v>62.5</v>
          </cell>
          <cell r="BU59">
            <v>87.5</v>
          </cell>
          <cell r="BV59">
            <v>12.5</v>
          </cell>
          <cell r="BW59">
            <v>0</v>
          </cell>
          <cell r="BX59">
            <v>75</v>
          </cell>
          <cell r="BY59">
            <v>37.5</v>
          </cell>
          <cell r="BZ59">
            <v>100</v>
          </cell>
          <cell r="CA59">
            <v>25</v>
          </cell>
          <cell r="CB59">
            <v>50</v>
          </cell>
          <cell r="CC59">
            <v>46.1</v>
          </cell>
          <cell r="CD59">
            <v>0</v>
          </cell>
          <cell r="CE59">
            <v>92.300000000000011</v>
          </cell>
          <cell r="CF59">
            <v>23</v>
          </cell>
          <cell r="CG59">
            <v>61.5</v>
          </cell>
          <cell r="CH59">
            <v>30.7</v>
          </cell>
          <cell r="CI59">
            <v>84.6</v>
          </cell>
          <cell r="CJ59">
            <v>53.800000000000004</v>
          </cell>
          <cell r="CK59">
            <v>7.6</v>
          </cell>
          <cell r="CL59">
            <v>76.900000000000006</v>
          </cell>
          <cell r="CM59">
            <v>15.299999999999999</v>
          </cell>
          <cell r="CN59">
            <v>30.7</v>
          </cell>
          <cell r="CO59">
            <v>69.199999999999989</v>
          </cell>
          <cell r="CP59">
            <v>100</v>
          </cell>
          <cell r="CQ59">
            <v>51</v>
          </cell>
          <cell r="CR59">
            <v>79.5</v>
          </cell>
          <cell r="CS59">
            <v>61.3</v>
          </cell>
          <cell r="CT59">
            <v>36.299999999999997</v>
          </cell>
          <cell r="CU59">
            <v>59</v>
          </cell>
          <cell r="CV59">
            <v>31.8</v>
          </cell>
          <cell r="CW59">
            <v>4.5</v>
          </cell>
          <cell r="CX59">
            <v>22.7</v>
          </cell>
          <cell r="CY59">
            <v>38.6</v>
          </cell>
          <cell r="CZ59">
            <v>70.399999999999991</v>
          </cell>
          <cell r="DA59">
            <v>81.8</v>
          </cell>
          <cell r="DB59">
            <v>93.100000000000009</v>
          </cell>
          <cell r="DC59">
            <v>0</v>
          </cell>
          <cell r="DD59">
            <v>63.6</v>
          </cell>
          <cell r="DE59">
            <v>52.2</v>
          </cell>
          <cell r="DF59">
            <v>72.7</v>
          </cell>
          <cell r="DG59">
            <v>75</v>
          </cell>
          <cell r="DH59">
            <v>9</v>
          </cell>
          <cell r="DI59">
            <v>45.4</v>
          </cell>
          <cell r="DJ59">
            <v>20.399999999999999</v>
          </cell>
          <cell r="DK59">
            <v>88.6</v>
          </cell>
          <cell r="DL59">
            <v>77.2</v>
          </cell>
          <cell r="DM59">
            <v>34</v>
          </cell>
          <cell r="DN59">
            <v>25</v>
          </cell>
          <cell r="DO59">
            <v>68.100000000000009</v>
          </cell>
          <cell r="DP59">
            <v>6.8000000000000007</v>
          </cell>
          <cell r="DQ59">
            <v>2.1999999999999997</v>
          </cell>
          <cell r="DR59">
            <v>27.200000000000003</v>
          </cell>
          <cell r="DS59">
            <v>15.9</v>
          </cell>
          <cell r="DT59">
            <v>86.3</v>
          </cell>
          <cell r="DU59">
            <v>11.3</v>
          </cell>
          <cell r="DV59">
            <v>18.099999999999998</v>
          </cell>
          <cell r="DW59">
            <v>54.500000000000007</v>
          </cell>
          <cell r="DX59">
            <v>13.600000000000001</v>
          </cell>
          <cell r="DY59">
            <v>97.7</v>
          </cell>
          <cell r="DZ59">
            <v>43.1</v>
          </cell>
          <cell r="EA59">
            <v>65.900000000000006</v>
          </cell>
          <cell r="EB59">
            <v>45.4</v>
          </cell>
          <cell r="EC59">
            <v>95.399999999999991</v>
          </cell>
          <cell r="ED59">
            <v>56.8</v>
          </cell>
          <cell r="EE59">
            <v>29.5</v>
          </cell>
          <cell r="EF59">
            <v>90.9</v>
          </cell>
          <cell r="EG59">
            <v>40.9</v>
          </cell>
          <cell r="EH59">
            <v>45.4</v>
          </cell>
          <cell r="EI59">
            <v>84</v>
          </cell>
          <cell r="EJ59">
            <v>100</v>
          </cell>
        </row>
        <row r="60">
          <cell r="AW60">
            <v>52</v>
          </cell>
          <cell r="AX60">
            <v>25</v>
          </cell>
          <cell r="AY60">
            <v>0</v>
          </cell>
          <cell r="AZ60">
            <v>75</v>
          </cell>
          <cell r="BA60">
            <v>100</v>
          </cell>
          <cell r="BB60">
            <v>50</v>
          </cell>
          <cell r="BC60">
            <v>100</v>
          </cell>
          <cell r="BD60">
            <v>16.600000000000001</v>
          </cell>
          <cell r="BE60">
            <v>33.300000000000004</v>
          </cell>
          <cell r="BF60">
            <v>66.600000000000009</v>
          </cell>
          <cell r="BG60">
            <v>50</v>
          </cell>
          <cell r="BH60">
            <v>83.3</v>
          </cell>
          <cell r="BI60">
            <v>0</v>
          </cell>
          <cell r="BJ60">
            <v>55.500000000000007</v>
          </cell>
          <cell r="BK60">
            <v>22.2</v>
          </cell>
          <cell r="BL60">
            <v>66.600000000000009</v>
          </cell>
          <cell r="BM60">
            <v>33.300000000000004</v>
          </cell>
          <cell r="BN60">
            <v>88.8</v>
          </cell>
          <cell r="BO60">
            <v>0</v>
          </cell>
          <cell r="BP60">
            <v>11.1</v>
          </cell>
          <cell r="BQ60">
            <v>100</v>
          </cell>
          <cell r="BR60">
            <v>44.4</v>
          </cell>
          <cell r="BS60">
            <v>77.7</v>
          </cell>
          <cell r="BT60">
            <v>37.5</v>
          </cell>
          <cell r="BU60">
            <v>0</v>
          </cell>
          <cell r="BV60">
            <v>87.5</v>
          </cell>
          <cell r="BW60">
            <v>25</v>
          </cell>
          <cell r="BX60">
            <v>50</v>
          </cell>
          <cell r="BY60">
            <v>62.5</v>
          </cell>
          <cell r="BZ60">
            <v>75</v>
          </cell>
          <cell r="CA60">
            <v>100</v>
          </cell>
          <cell r="CB60">
            <v>12.5</v>
          </cell>
          <cell r="CC60">
            <v>46.1</v>
          </cell>
          <cell r="CD60">
            <v>38.4</v>
          </cell>
          <cell r="CE60">
            <v>84.6</v>
          </cell>
          <cell r="CF60">
            <v>23</v>
          </cell>
          <cell r="CG60">
            <v>53.800000000000004</v>
          </cell>
          <cell r="CH60">
            <v>100</v>
          </cell>
          <cell r="CI60">
            <v>7.6</v>
          </cell>
          <cell r="CJ60">
            <v>76.900000000000006</v>
          </cell>
          <cell r="CK60">
            <v>15.299999999999999</v>
          </cell>
          <cell r="CL60">
            <v>30.7</v>
          </cell>
          <cell r="CM60">
            <v>69.199999999999989</v>
          </cell>
          <cell r="CN60">
            <v>92.300000000000011</v>
          </cell>
          <cell r="CO60">
            <v>61.5</v>
          </cell>
          <cell r="CP60">
            <v>0</v>
          </cell>
          <cell r="CQ60">
            <v>52</v>
          </cell>
          <cell r="CR60">
            <v>45.4</v>
          </cell>
          <cell r="CS60">
            <v>29.5</v>
          </cell>
          <cell r="CT60">
            <v>52.2</v>
          </cell>
          <cell r="CU60">
            <v>54.500000000000007</v>
          </cell>
          <cell r="CV60">
            <v>50</v>
          </cell>
          <cell r="CW60">
            <v>88.6</v>
          </cell>
          <cell r="CX60">
            <v>34</v>
          </cell>
          <cell r="CY60">
            <v>47.699999999999996</v>
          </cell>
          <cell r="CZ60">
            <v>61.3</v>
          </cell>
          <cell r="DA60">
            <v>59</v>
          </cell>
          <cell r="DB60">
            <v>70.399999999999991</v>
          </cell>
          <cell r="DC60">
            <v>0</v>
          </cell>
          <cell r="DD60">
            <v>31.8</v>
          </cell>
          <cell r="DE60">
            <v>15.9</v>
          </cell>
          <cell r="DF60">
            <v>38.6</v>
          </cell>
          <cell r="DG60">
            <v>22.7</v>
          </cell>
          <cell r="DH60">
            <v>90.9</v>
          </cell>
          <cell r="DI60">
            <v>4.5</v>
          </cell>
          <cell r="DJ60">
            <v>6.8000000000000007</v>
          </cell>
          <cell r="DK60">
            <v>95.399999999999991</v>
          </cell>
          <cell r="DL60">
            <v>27.200000000000003</v>
          </cell>
          <cell r="DM60">
            <v>75</v>
          </cell>
          <cell r="DN60">
            <v>65.900000000000006</v>
          </cell>
          <cell r="DO60">
            <v>25</v>
          </cell>
          <cell r="DP60">
            <v>86.3</v>
          </cell>
          <cell r="DQ60">
            <v>56.8</v>
          </cell>
          <cell r="DR60">
            <v>77.2</v>
          </cell>
          <cell r="DS60">
            <v>79.5</v>
          </cell>
          <cell r="DT60">
            <v>84</v>
          </cell>
          <cell r="DU60">
            <v>93.100000000000009</v>
          </cell>
          <cell r="DV60">
            <v>40.9</v>
          </cell>
          <cell r="DW60">
            <v>36.299999999999997</v>
          </cell>
          <cell r="DX60">
            <v>20.399999999999999</v>
          </cell>
          <cell r="DY60">
            <v>81.8</v>
          </cell>
          <cell r="DZ60">
            <v>13.600000000000001</v>
          </cell>
          <cell r="EA60">
            <v>43.1</v>
          </cell>
          <cell r="EB60">
            <v>100</v>
          </cell>
          <cell r="EC60">
            <v>9</v>
          </cell>
          <cell r="ED60">
            <v>72.7</v>
          </cell>
          <cell r="EE60">
            <v>11.3</v>
          </cell>
          <cell r="EF60">
            <v>18.099999999999998</v>
          </cell>
          <cell r="EG60">
            <v>68.100000000000009</v>
          </cell>
          <cell r="EH60">
            <v>97.7</v>
          </cell>
          <cell r="EI60">
            <v>63.6</v>
          </cell>
          <cell r="EJ60">
            <v>2.1999999999999997</v>
          </cell>
        </row>
        <row r="61">
          <cell r="AW61">
            <v>53</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cell r="BQ61">
            <v>0</v>
          </cell>
          <cell r="BR61">
            <v>0</v>
          </cell>
          <cell r="BS61">
            <v>0</v>
          </cell>
          <cell r="BT61">
            <v>0</v>
          </cell>
          <cell r="BU61">
            <v>0</v>
          </cell>
          <cell r="BV61">
            <v>0</v>
          </cell>
          <cell r="BW61">
            <v>0</v>
          </cell>
          <cell r="BX61">
            <v>0</v>
          </cell>
          <cell r="BY61">
            <v>0</v>
          </cell>
          <cell r="BZ61">
            <v>0</v>
          </cell>
          <cell r="CA61">
            <v>0</v>
          </cell>
          <cell r="CB61">
            <v>0</v>
          </cell>
          <cell r="CC61">
            <v>0</v>
          </cell>
          <cell r="CD61">
            <v>0</v>
          </cell>
          <cell r="CE61">
            <v>0</v>
          </cell>
          <cell r="CF61">
            <v>0</v>
          </cell>
          <cell r="CG61">
            <v>0</v>
          </cell>
          <cell r="CH61">
            <v>0</v>
          </cell>
          <cell r="CI61">
            <v>0</v>
          </cell>
          <cell r="CJ61">
            <v>0</v>
          </cell>
          <cell r="CK61">
            <v>0</v>
          </cell>
          <cell r="CL61">
            <v>0</v>
          </cell>
          <cell r="CM61">
            <v>0</v>
          </cell>
          <cell r="CN61">
            <v>0</v>
          </cell>
          <cell r="CO61">
            <v>0</v>
          </cell>
          <cell r="CP61">
            <v>0</v>
          </cell>
          <cell r="CQ61">
            <v>53</v>
          </cell>
          <cell r="CR61">
            <v>0</v>
          </cell>
          <cell r="CS61">
            <v>0</v>
          </cell>
          <cell r="CT61">
            <v>0</v>
          </cell>
          <cell r="CU61">
            <v>0</v>
          </cell>
          <cell r="CV61">
            <v>0</v>
          </cell>
          <cell r="CW61">
            <v>0</v>
          </cell>
          <cell r="CX61">
            <v>0</v>
          </cell>
          <cell r="CY61">
            <v>0</v>
          </cell>
          <cell r="CZ61">
            <v>0</v>
          </cell>
          <cell r="DA61">
            <v>0</v>
          </cell>
          <cell r="DB61">
            <v>0</v>
          </cell>
          <cell r="DC61">
            <v>0</v>
          </cell>
          <cell r="DD61">
            <v>0</v>
          </cell>
          <cell r="DE61">
            <v>0</v>
          </cell>
          <cell r="DF61">
            <v>0</v>
          </cell>
          <cell r="DG61">
            <v>0</v>
          </cell>
          <cell r="DH61">
            <v>0</v>
          </cell>
          <cell r="DI61">
            <v>0</v>
          </cell>
          <cell r="DJ61">
            <v>0</v>
          </cell>
          <cell r="DK61">
            <v>0</v>
          </cell>
          <cell r="DL61">
            <v>0</v>
          </cell>
          <cell r="DM61">
            <v>0</v>
          </cell>
          <cell r="DN61">
            <v>0</v>
          </cell>
          <cell r="DO61">
            <v>0</v>
          </cell>
          <cell r="DP61">
            <v>0</v>
          </cell>
          <cell r="DQ61">
            <v>0</v>
          </cell>
          <cell r="DR61">
            <v>0</v>
          </cell>
          <cell r="DS61">
            <v>0</v>
          </cell>
          <cell r="DT61">
            <v>0</v>
          </cell>
          <cell r="DU61">
            <v>0</v>
          </cell>
          <cell r="DV61">
            <v>0</v>
          </cell>
          <cell r="DW61">
            <v>0</v>
          </cell>
          <cell r="DX61">
            <v>0</v>
          </cell>
          <cell r="DY61">
            <v>0</v>
          </cell>
          <cell r="DZ61">
            <v>0</v>
          </cell>
          <cell r="EA61">
            <v>0</v>
          </cell>
          <cell r="EB61">
            <v>0</v>
          </cell>
          <cell r="EC61">
            <v>0</v>
          </cell>
          <cell r="ED61">
            <v>0</v>
          </cell>
          <cell r="EE61">
            <v>0</v>
          </cell>
          <cell r="EF61">
            <v>0</v>
          </cell>
          <cell r="EG61">
            <v>0</v>
          </cell>
          <cell r="EH61">
            <v>0</v>
          </cell>
          <cell r="EI61">
            <v>0</v>
          </cell>
          <cell r="EJ61">
            <v>0</v>
          </cell>
        </row>
        <row r="62">
          <cell r="AW62">
            <v>54</v>
          </cell>
          <cell r="AX62">
            <v>25</v>
          </cell>
          <cell r="AY62">
            <v>0</v>
          </cell>
          <cell r="AZ62">
            <v>75</v>
          </cell>
          <cell r="BA62">
            <v>100</v>
          </cell>
          <cell r="BB62">
            <v>50</v>
          </cell>
          <cell r="BC62">
            <v>100</v>
          </cell>
          <cell r="BD62">
            <v>16.600000000000001</v>
          </cell>
          <cell r="BE62">
            <v>33.300000000000004</v>
          </cell>
          <cell r="BF62">
            <v>66.600000000000009</v>
          </cell>
          <cell r="BG62">
            <v>50</v>
          </cell>
          <cell r="BH62">
            <v>83.3</v>
          </cell>
          <cell r="BI62">
            <v>0</v>
          </cell>
          <cell r="BJ62">
            <v>55.500000000000007</v>
          </cell>
          <cell r="BK62">
            <v>22.2</v>
          </cell>
          <cell r="BL62">
            <v>66.600000000000009</v>
          </cell>
          <cell r="BM62">
            <v>33.300000000000004</v>
          </cell>
          <cell r="BN62">
            <v>88.8</v>
          </cell>
          <cell r="BO62">
            <v>0</v>
          </cell>
          <cell r="BP62">
            <v>11.1</v>
          </cell>
          <cell r="BQ62">
            <v>100</v>
          </cell>
          <cell r="BR62">
            <v>44.4</v>
          </cell>
          <cell r="BS62">
            <v>77.7</v>
          </cell>
          <cell r="BT62">
            <v>37.5</v>
          </cell>
          <cell r="BU62">
            <v>0</v>
          </cell>
          <cell r="BV62">
            <v>87.5</v>
          </cell>
          <cell r="BW62">
            <v>25</v>
          </cell>
          <cell r="BX62">
            <v>50</v>
          </cell>
          <cell r="BY62">
            <v>62.5</v>
          </cell>
          <cell r="BZ62">
            <v>75</v>
          </cell>
          <cell r="CA62">
            <v>100</v>
          </cell>
          <cell r="CB62">
            <v>12.5</v>
          </cell>
          <cell r="CC62">
            <v>46.1</v>
          </cell>
          <cell r="CD62">
            <v>38.4</v>
          </cell>
          <cell r="CE62">
            <v>84.6</v>
          </cell>
          <cell r="CF62">
            <v>23</v>
          </cell>
          <cell r="CG62">
            <v>53.800000000000004</v>
          </cell>
          <cell r="CH62">
            <v>100</v>
          </cell>
          <cell r="CI62">
            <v>7.6</v>
          </cell>
          <cell r="CJ62">
            <v>76.900000000000006</v>
          </cell>
          <cell r="CK62">
            <v>15.299999999999999</v>
          </cell>
          <cell r="CL62">
            <v>30.7</v>
          </cell>
          <cell r="CM62">
            <v>69.199999999999989</v>
          </cell>
          <cell r="CN62">
            <v>92.300000000000011</v>
          </cell>
          <cell r="CO62">
            <v>61.5</v>
          </cell>
          <cell r="CP62">
            <v>0</v>
          </cell>
          <cell r="CQ62">
            <v>54</v>
          </cell>
          <cell r="CR62">
            <v>45.4</v>
          </cell>
          <cell r="CS62">
            <v>29.5</v>
          </cell>
          <cell r="CT62">
            <v>52.2</v>
          </cell>
          <cell r="CU62">
            <v>54.500000000000007</v>
          </cell>
          <cell r="CV62">
            <v>50</v>
          </cell>
          <cell r="CW62">
            <v>88.6</v>
          </cell>
          <cell r="CX62">
            <v>34</v>
          </cell>
          <cell r="CY62">
            <v>47.699999999999996</v>
          </cell>
          <cell r="CZ62">
            <v>61.3</v>
          </cell>
          <cell r="DA62">
            <v>59</v>
          </cell>
          <cell r="DB62">
            <v>70.399999999999991</v>
          </cell>
          <cell r="DC62">
            <v>0</v>
          </cell>
          <cell r="DD62">
            <v>31.8</v>
          </cell>
          <cell r="DE62">
            <v>15.9</v>
          </cell>
          <cell r="DF62">
            <v>38.6</v>
          </cell>
          <cell r="DG62">
            <v>22.7</v>
          </cell>
          <cell r="DH62">
            <v>90.9</v>
          </cell>
          <cell r="DI62">
            <v>4.5</v>
          </cell>
          <cell r="DJ62">
            <v>6.8000000000000007</v>
          </cell>
          <cell r="DK62">
            <v>95.399999999999991</v>
          </cell>
          <cell r="DL62">
            <v>27.200000000000003</v>
          </cell>
          <cell r="DM62">
            <v>75</v>
          </cell>
          <cell r="DN62">
            <v>65.900000000000006</v>
          </cell>
          <cell r="DO62">
            <v>25</v>
          </cell>
          <cell r="DP62">
            <v>86.3</v>
          </cell>
          <cell r="DQ62">
            <v>56.8</v>
          </cell>
          <cell r="DR62">
            <v>77.2</v>
          </cell>
          <cell r="DS62">
            <v>79.5</v>
          </cell>
          <cell r="DT62">
            <v>84</v>
          </cell>
          <cell r="DU62">
            <v>93.100000000000009</v>
          </cell>
          <cell r="DV62">
            <v>40.9</v>
          </cell>
          <cell r="DW62">
            <v>36.299999999999997</v>
          </cell>
          <cell r="DX62">
            <v>20.399999999999999</v>
          </cell>
          <cell r="DY62">
            <v>81.8</v>
          </cell>
          <cell r="DZ62">
            <v>13.600000000000001</v>
          </cell>
          <cell r="EA62">
            <v>43.1</v>
          </cell>
          <cell r="EB62">
            <v>100</v>
          </cell>
          <cell r="EC62">
            <v>9</v>
          </cell>
          <cell r="ED62">
            <v>72.7</v>
          </cell>
          <cell r="EE62">
            <v>11.3</v>
          </cell>
          <cell r="EF62">
            <v>18.099999999999998</v>
          </cell>
          <cell r="EG62">
            <v>68.100000000000009</v>
          </cell>
          <cell r="EH62">
            <v>97.7</v>
          </cell>
          <cell r="EI62">
            <v>63.6</v>
          </cell>
          <cell r="EJ62">
            <v>2.1999999999999997</v>
          </cell>
        </row>
        <row r="63">
          <cell r="AX63">
            <v>2.1999988555908203</v>
          </cell>
          <cell r="AY63">
            <v>2.1999988555908203</v>
          </cell>
          <cell r="AZ63">
            <v>2.1999988555908203</v>
          </cell>
          <cell r="BA63">
            <v>2.1999988555908203</v>
          </cell>
          <cell r="BB63">
            <v>2.1999988555908203</v>
          </cell>
          <cell r="BC63">
            <v>2.1999988555908203</v>
          </cell>
          <cell r="BD63">
            <v>2.1999988555908203</v>
          </cell>
          <cell r="BE63">
            <v>2.1999988555908203</v>
          </cell>
          <cell r="BF63">
            <v>2.1999988555908203</v>
          </cell>
          <cell r="BG63">
            <v>2.1999988555908203</v>
          </cell>
          <cell r="BH63">
            <v>2.1999988555908203</v>
          </cell>
          <cell r="BI63">
            <v>2.1999988555908203</v>
          </cell>
          <cell r="BJ63">
            <v>2.1999988555908203</v>
          </cell>
          <cell r="BK63">
            <v>2.1999988555908203</v>
          </cell>
          <cell r="BL63">
            <v>2.1999988555908203</v>
          </cell>
          <cell r="BM63">
            <v>2.1999988555908203</v>
          </cell>
          <cell r="BN63">
            <v>2.1999988555908203</v>
          </cell>
          <cell r="BO63">
            <v>2.1999988555908203</v>
          </cell>
          <cell r="BP63">
            <v>2.1999988555908203</v>
          </cell>
          <cell r="BQ63">
            <v>2.1999988555908203</v>
          </cell>
          <cell r="BR63">
            <v>2.1999988555908203</v>
          </cell>
          <cell r="BS63">
            <v>2.1999988555908203</v>
          </cell>
          <cell r="BT63">
            <v>2.1999988555908203</v>
          </cell>
          <cell r="BU63">
            <v>2.1999988555908203</v>
          </cell>
          <cell r="BV63">
            <v>2.1999988555908203</v>
          </cell>
          <cell r="BW63">
            <v>2.1999988555908203</v>
          </cell>
          <cell r="BX63">
            <v>2.1999988555908203</v>
          </cell>
          <cell r="BY63">
            <v>2.1999988555908203</v>
          </cell>
          <cell r="BZ63">
            <v>2.1999988555908203</v>
          </cell>
          <cell r="CA63">
            <v>2.1999988555908203</v>
          </cell>
          <cell r="CB63">
            <v>2.1999988555908203</v>
          </cell>
          <cell r="CC63">
            <v>2.1999988555908203</v>
          </cell>
          <cell r="CD63">
            <v>2.1999988555908203</v>
          </cell>
          <cell r="CE63">
            <v>2.1999988555908203</v>
          </cell>
          <cell r="CF63">
            <v>2.1999988555908203</v>
          </cell>
          <cell r="CG63">
            <v>2.1999988555908203</v>
          </cell>
          <cell r="CH63">
            <v>2.1999988555908203</v>
          </cell>
          <cell r="CI63">
            <v>2.1999988555908203</v>
          </cell>
          <cell r="CJ63">
            <v>2.1999988555908203</v>
          </cell>
          <cell r="CK63">
            <v>2.1999988555908203</v>
          </cell>
          <cell r="CL63">
            <v>2.1999988555908203</v>
          </cell>
          <cell r="CM63">
            <v>2.1999988555908203</v>
          </cell>
          <cell r="CN63">
            <v>2.1999988555908203</v>
          </cell>
          <cell r="CO63">
            <v>2.1999988555908203</v>
          </cell>
          <cell r="CP63">
            <v>2.1999988555908203</v>
          </cell>
          <cell r="CR63">
            <v>2.1999988555908203</v>
          </cell>
          <cell r="CS63">
            <v>2.1999988555908203</v>
          </cell>
          <cell r="CT63">
            <v>2.1999988555908203</v>
          </cell>
          <cell r="CU63">
            <v>2.1999988555908203</v>
          </cell>
          <cell r="CV63">
            <v>2.1999988555908203</v>
          </cell>
          <cell r="CW63">
            <v>2.1999988555908203</v>
          </cell>
          <cell r="CX63">
            <v>2.1999988555908203</v>
          </cell>
          <cell r="CY63">
            <v>2.1999988555908203</v>
          </cell>
          <cell r="CZ63">
            <v>2.1999988555908203</v>
          </cell>
          <cell r="DA63">
            <v>2.1999988555908203</v>
          </cell>
          <cell r="DB63">
            <v>2.1999988555908203</v>
          </cell>
          <cell r="DC63">
            <v>2.1999988555908203</v>
          </cell>
          <cell r="DD63">
            <v>2.1999988555908203</v>
          </cell>
          <cell r="DE63">
            <v>2.1999988555908203</v>
          </cell>
          <cell r="DF63">
            <v>2.1999988555908203</v>
          </cell>
          <cell r="DG63">
            <v>2.1999988555908203</v>
          </cell>
          <cell r="DH63">
            <v>2.1999988555908203</v>
          </cell>
          <cell r="DI63">
            <v>2.1999988555908203</v>
          </cell>
          <cell r="DJ63">
            <v>2.1999988555908203</v>
          </cell>
          <cell r="DK63">
            <v>2.1999988555908203</v>
          </cell>
          <cell r="DL63">
            <v>2.1999988555908203</v>
          </cell>
          <cell r="DM63">
            <v>2.1999988555908203</v>
          </cell>
          <cell r="DN63">
            <v>2.1999988555908203</v>
          </cell>
          <cell r="DO63">
            <v>2.1999988555908203</v>
          </cell>
          <cell r="DP63">
            <v>2.1999988555908203</v>
          </cell>
          <cell r="DQ63">
            <v>2.1999988555908203</v>
          </cell>
          <cell r="DR63">
            <v>2.1999988555908203</v>
          </cell>
          <cell r="DS63">
            <v>2.1999988555908203</v>
          </cell>
          <cell r="DT63">
            <v>2.1999988555908203</v>
          </cell>
          <cell r="DU63">
            <v>2.1999988555908203</v>
          </cell>
          <cell r="DV63">
            <v>2.1999988555908203</v>
          </cell>
          <cell r="DW63">
            <v>2.1999988555908203</v>
          </cell>
          <cell r="DX63">
            <v>2.1999988555908203</v>
          </cell>
          <cell r="DY63">
            <v>2.1999988555908203</v>
          </cell>
          <cell r="DZ63">
            <v>2.1999988555908203</v>
          </cell>
          <cell r="EA63">
            <v>2.1999988555908203</v>
          </cell>
          <cell r="EB63">
            <v>2.1999988555908203</v>
          </cell>
          <cell r="EC63">
            <v>2.1999988555908203</v>
          </cell>
          <cell r="ED63">
            <v>2.1999988555908203</v>
          </cell>
          <cell r="EE63">
            <v>2.1999988555908203</v>
          </cell>
          <cell r="EF63">
            <v>2.1999988555908203</v>
          </cell>
          <cell r="EG63">
            <v>2.1999988555908203</v>
          </cell>
          <cell r="EH63">
            <v>2.1999988555908203</v>
          </cell>
          <cell r="EI63">
            <v>2.1999988555908203</v>
          </cell>
          <cell r="EJ63">
            <v>2.1999988555908203</v>
          </cell>
        </row>
        <row r="64">
          <cell r="AX64">
            <v>2.1999988555908203</v>
          </cell>
          <cell r="AY64">
            <v>2.1999988555908203</v>
          </cell>
          <cell r="AZ64">
            <v>2.1999988555908203</v>
          </cell>
          <cell r="BA64">
            <v>2.1999988555908203</v>
          </cell>
          <cell r="BB64">
            <v>2.1999988555908203</v>
          </cell>
          <cell r="BC64">
            <v>2.1999988555908203</v>
          </cell>
          <cell r="BD64">
            <v>2.1999988555908203</v>
          </cell>
          <cell r="BE64">
            <v>2.1999988555908203</v>
          </cell>
          <cell r="BF64">
            <v>2.1999988555908203</v>
          </cell>
          <cell r="BG64">
            <v>2.1999988555908203</v>
          </cell>
          <cell r="BH64">
            <v>2.1999988555908203</v>
          </cell>
          <cell r="BI64">
            <v>2.1999988555908203</v>
          </cell>
          <cell r="BJ64">
            <v>2.1999988555908203</v>
          </cell>
          <cell r="BK64">
            <v>2.1999988555908203</v>
          </cell>
          <cell r="BL64">
            <v>2.1999988555908203</v>
          </cell>
          <cell r="BM64">
            <v>2.1999988555908203</v>
          </cell>
          <cell r="BN64">
            <v>2.1999988555908203</v>
          </cell>
          <cell r="BO64">
            <v>2.1999988555908203</v>
          </cell>
          <cell r="BP64">
            <v>2.1999988555908203</v>
          </cell>
          <cell r="BQ64">
            <v>2.1999988555908203</v>
          </cell>
          <cell r="BR64">
            <v>2.1999988555908203</v>
          </cell>
          <cell r="BS64">
            <v>2.1999988555908203</v>
          </cell>
          <cell r="BT64">
            <v>2.1999988555908203</v>
          </cell>
          <cell r="BU64">
            <v>2.1999988555908203</v>
          </cell>
          <cell r="BV64">
            <v>2.1999988555908203</v>
          </cell>
          <cell r="BW64">
            <v>2.1999988555908203</v>
          </cell>
          <cell r="BX64">
            <v>2.1999988555908203</v>
          </cell>
          <cell r="BY64">
            <v>2.1999988555908203</v>
          </cell>
          <cell r="BZ64">
            <v>2.1999988555908203</v>
          </cell>
          <cell r="CA64">
            <v>2.1999988555908203</v>
          </cell>
          <cell r="CB64">
            <v>2.1999988555908203</v>
          </cell>
          <cell r="CC64">
            <v>2.1999988555908203</v>
          </cell>
          <cell r="CD64">
            <v>2.1999988555908203</v>
          </cell>
          <cell r="CE64">
            <v>2.1999988555908203</v>
          </cell>
          <cell r="CF64">
            <v>2.1999988555908203</v>
          </cell>
          <cell r="CG64">
            <v>2.1999988555908203</v>
          </cell>
          <cell r="CH64">
            <v>2.1999988555908203</v>
          </cell>
          <cell r="CI64">
            <v>2.1999988555908203</v>
          </cell>
          <cell r="CJ64">
            <v>2.1999988555908203</v>
          </cell>
          <cell r="CK64">
            <v>2.1999988555908203</v>
          </cell>
          <cell r="CL64">
            <v>2.1999988555908203</v>
          </cell>
          <cell r="CM64">
            <v>2.1999988555908203</v>
          </cell>
          <cell r="CN64">
            <v>2.1999988555908203</v>
          </cell>
          <cell r="CO64">
            <v>2.1999988555908203</v>
          </cell>
          <cell r="CP64">
            <v>2.1999988555908203</v>
          </cell>
          <cell r="CR64">
            <v>2.1999988555908203</v>
          </cell>
          <cell r="CS64">
            <v>2.1999988555908203</v>
          </cell>
          <cell r="CT64">
            <v>2.1999988555908203</v>
          </cell>
          <cell r="CU64">
            <v>2.1999988555908203</v>
          </cell>
          <cell r="CV64">
            <v>2.1999988555908203</v>
          </cell>
          <cell r="CW64">
            <v>2.1999988555908203</v>
          </cell>
          <cell r="CX64">
            <v>2.1999988555908203</v>
          </cell>
          <cell r="CY64">
            <v>2.1999988555908203</v>
          </cell>
          <cell r="CZ64">
            <v>2.1999988555908203</v>
          </cell>
          <cell r="DA64">
            <v>2.1999988555908203</v>
          </cell>
          <cell r="DB64">
            <v>2.1999988555908203</v>
          </cell>
          <cell r="DC64">
            <v>2.1999988555908203</v>
          </cell>
          <cell r="DD64">
            <v>2.1999988555908203</v>
          </cell>
          <cell r="DE64">
            <v>2.1999988555908203</v>
          </cell>
          <cell r="DF64">
            <v>2.1999988555908203</v>
          </cell>
          <cell r="DG64">
            <v>2.1999988555908203</v>
          </cell>
          <cell r="DH64">
            <v>2.1999988555908203</v>
          </cell>
          <cell r="DI64">
            <v>2.1999988555908203</v>
          </cell>
          <cell r="DJ64">
            <v>2.1999988555908203</v>
          </cell>
          <cell r="DK64">
            <v>2.1999988555908203</v>
          </cell>
          <cell r="DL64">
            <v>2.1999988555908203</v>
          </cell>
          <cell r="DM64">
            <v>2.1999988555908203</v>
          </cell>
          <cell r="DN64">
            <v>2.1999988555908203</v>
          </cell>
          <cell r="DO64">
            <v>2.1999988555908203</v>
          </cell>
          <cell r="DP64">
            <v>2.1999988555908203</v>
          </cell>
          <cell r="DQ64">
            <v>2.1999988555908203</v>
          </cell>
          <cell r="DR64">
            <v>2.1999988555908203</v>
          </cell>
          <cell r="DS64">
            <v>2.1999988555908203</v>
          </cell>
          <cell r="DT64">
            <v>2.1999988555908203</v>
          </cell>
          <cell r="DU64">
            <v>2.1999988555908203</v>
          </cell>
          <cell r="DV64">
            <v>2.1999988555908203</v>
          </cell>
          <cell r="DW64">
            <v>2.1999988555908203</v>
          </cell>
          <cell r="DX64">
            <v>2.1999988555908203</v>
          </cell>
          <cell r="DY64">
            <v>2.1999988555908203</v>
          </cell>
          <cell r="DZ64">
            <v>2.1999988555908203</v>
          </cell>
          <cell r="EA64">
            <v>2.1999988555908203</v>
          </cell>
          <cell r="EB64">
            <v>2.1999988555908203</v>
          </cell>
          <cell r="EC64">
            <v>2.1999988555908203</v>
          </cell>
          <cell r="ED64">
            <v>2.1999988555908203</v>
          </cell>
          <cell r="EE64">
            <v>2.1999988555908203</v>
          </cell>
          <cell r="EF64">
            <v>2.1999988555908203</v>
          </cell>
          <cell r="EG64">
            <v>2.1999988555908203</v>
          </cell>
          <cell r="EH64">
            <v>2.1999988555908203</v>
          </cell>
          <cell r="EI64">
            <v>2.1999988555908203</v>
          </cell>
          <cell r="EJ64">
            <v>2.1999988555908203</v>
          </cell>
        </row>
        <row r="65">
          <cell r="AW65">
            <v>55</v>
          </cell>
          <cell r="AX65">
            <v>50</v>
          </cell>
          <cell r="AY65">
            <v>75</v>
          </cell>
          <cell r="AZ65">
            <v>0</v>
          </cell>
          <cell r="BA65">
            <v>25</v>
          </cell>
          <cell r="BB65">
            <v>100</v>
          </cell>
          <cell r="BC65">
            <v>83.3</v>
          </cell>
          <cell r="BD65">
            <v>50</v>
          </cell>
          <cell r="BE65">
            <v>16.600000000000001</v>
          </cell>
          <cell r="BF65">
            <v>33.300000000000004</v>
          </cell>
          <cell r="BG65">
            <v>100</v>
          </cell>
          <cell r="BH65">
            <v>66.600000000000009</v>
          </cell>
          <cell r="BI65">
            <v>0</v>
          </cell>
          <cell r="BJ65">
            <v>44.4</v>
          </cell>
          <cell r="BK65">
            <v>11.1</v>
          </cell>
          <cell r="BL65">
            <v>66.600000000000009</v>
          </cell>
          <cell r="BM65">
            <v>77.7</v>
          </cell>
          <cell r="BN65">
            <v>88.8</v>
          </cell>
          <cell r="BO65">
            <v>0</v>
          </cell>
          <cell r="BP65">
            <v>22.2</v>
          </cell>
          <cell r="BQ65">
            <v>55.500000000000007</v>
          </cell>
          <cell r="BR65">
            <v>33.300000000000004</v>
          </cell>
          <cell r="BS65">
            <v>100</v>
          </cell>
          <cell r="BT65">
            <v>62.5</v>
          </cell>
          <cell r="BU65">
            <v>12.5</v>
          </cell>
          <cell r="BV65">
            <v>25</v>
          </cell>
          <cell r="BW65">
            <v>0</v>
          </cell>
          <cell r="BX65">
            <v>87.5</v>
          </cell>
          <cell r="BY65">
            <v>37.5</v>
          </cell>
          <cell r="BZ65">
            <v>75</v>
          </cell>
          <cell r="CA65">
            <v>100</v>
          </cell>
          <cell r="CB65">
            <v>50</v>
          </cell>
          <cell r="CC65">
            <v>92.300000000000011</v>
          </cell>
          <cell r="CD65">
            <v>69.199999999999989</v>
          </cell>
          <cell r="CE65">
            <v>84.6</v>
          </cell>
          <cell r="CF65">
            <v>61.5</v>
          </cell>
          <cell r="CG65">
            <v>53.800000000000004</v>
          </cell>
          <cell r="CH65">
            <v>0</v>
          </cell>
          <cell r="CI65">
            <v>23</v>
          </cell>
          <cell r="CJ65">
            <v>76.900000000000006</v>
          </cell>
          <cell r="CK65">
            <v>7.6</v>
          </cell>
          <cell r="CL65">
            <v>15.299999999999999</v>
          </cell>
          <cell r="CM65">
            <v>100</v>
          </cell>
          <cell r="CN65">
            <v>23</v>
          </cell>
          <cell r="CO65">
            <v>23</v>
          </cell>
          <cell r="CP65">
            <v>23</v>
          </cell>
          <cell r="CQ65">
            <v>55</v>
          </cell>
          <cell r="CR65">
            <v>56.8</v>
          </cell>
          <cell r="CS65">
            <v>79.5</v>
          </cell>
          <cell r="CT65">
            <v>40.9</v>
          </cell>
          <cell r="CU65">
            <v>52.2</v>
          </cell>
          <cell r="CV65">
            <v>86.3</v>
          </cell>
          <cell r="CW65">
            <v>75</v>
          </cell>
          <cell r="CX65">
            <v>61.3</v>
          </cell>
          <cell r="CY65">
            <v>15.9</v>
          </cell>
          <cell r="CZ65">
            <v>27.200000000000003</v>
          </cell>
          <cell r="DA65">
            <v>93.100000000000009</v>
          </cell>
          <cell r="DB65">
            <v>72.7</v>
          </cell>
          <cell r="DC65">
            <v>2.1999999999999997</v>
          </cell>
          <cell r="DD65">
            <v>38.6</v>
          </cell>
          <cell r="DE65">
            <v>6.8000000000000007</v>
          </cell>
          <cell r="DF65">
            <v>50</v>
          </cell>
          <cell r="DG65">
            <v>63.6</v>
          </cell>
          <cell r="DH65">
            <v>77.2</v>
          </cell>
          <cell r="DI65">
            <v>0</v>
          </cell>
          <cell r="DJ65">
            <v>11.3</v>
          </cell>
          <cell r="DK65">
            <v>43.1</v>
          </cell>
          <cell r="DL65">
            <v>25</v>
          </cell>
          <cell r="DM65">
            <v>95.399999999999991</v>
          </cell>
          <cell r="DN65">
            <v>70.399999999999991</v>
          </cell>
          <cell r="DO65">
            <v>18.099999999999998</v>
          </cell>
          <cell r="DP65">
            <v>20.399999999999999</v>
          </cell>
          <cell r="DQ65">
            <v>9</v>
          </cell>
          <cell r="DR65">
            <v>88.6</v>
          </cell>
          <cell r="DS65">
            <v>45.4</v>
          </cell>
          <cell r="DT65">
            <v>81.8</v>
          </cell>
          <cell r="DU65">
            <v>90.9</v>
          </cell>
          <cell r="DV65">
            <v>54.500000000000007</v>
          </cell>
          <cell r="DW65">
            <v>97.7</v>
          </cell>
          <cell r="DX65">
            <v>65.900000000000006</v>
          </cell>
          <cell r="DY65">
            <v>84</v>
          </cell>
          <cell r="DZ65">
            <v>59</v>
          </cell>
          <cell r="EA65">
            <v>47.699999999999996</v>
          </cell>
          <cell r="EB65">
            <v>4.5</v>
          </cell>
          <cell r="EC65">
            <v>29.5</v>
          </cell>
          <cell r="ED65">
            <v>68.100000000000009</v>
          </cell>
          <cell r="EE65">
            <v>13.600000000000001</v>
          </cell>
          <cell r="EF65">
            <v>22.7</v>
          </cell>
          <cell r="EG65">
            <v>100</v>
          </cell>
          <cell r="EH65">
            <v>29.5</v>
          </cell>
          <cell r="EI65">
            <v>29.5</v>
          </cell>
          <cell r="EJ65">
            <v>29.5</v>
          </cell>
        </row>
        <row r="66">
          <cell r="AW66">
            <v>56</v>
          </cell>
          <cell r="AX66">
            <v>50</v>
          </cell>
          <cell r="AY66">
            <v>75</v>
          </cell>
          <cell r="AZ66">
            <v>0</v>
          </cell>
          <cell r="BA66">
            <v>25</v>
          </cell>
          <cell r="BB66">
            <v>100</v>
          </cell>
          <cell r="BC66">
            <v>83.3</v>
          </cell>
          <cell r="BD66">
            <v>66.600000000000009</v>
          </cell>
          <cell r="BE66">
            <v>0</v>
          </cell>
          <cell r="BF66">
            <v>50</v>
          </cell>
          <cell r="BG66">
            <v>100</v>
          </cell>
          <cell r="BH66">
            <v>33.300000000000004</v>
          </cell>
          <cell r="BI66">
            <v>16.600000000000001</v>
          </cell>
          <cell r="BJ66">
            <v>55.500000000000007</v>
          </cell>
          <cell r="BK66">
            <v>11.1</v>
          </cell>
          <cell r="BL66">
            <v>66.600000000000009</v>
          </cell>
          <cell r="BM66">
            <v>77.7</v>
          </cell>
          <cell r="BN66">
            <v>88.8</v>
          </cell>
          <cell r="BO66">
            <v>0</v>
          </cell>
          <cell r="BP66">
            <v>22.2</v>
          </cell>
          <cell r="BQ66">
            <v>44.4</v>
          </cell>
          <cell r="BR66">
            <v>33.300000000000004</v>
          </cell>
          <cell r="BS66">
            <v>100</v>
          </cell>
          <cell r="BT66">
            <v>100</v>
          </cell>
          <cell r="BU66">
            <v>25</v>
          </cell>
          <cell r="BV66">
            <v>87.5</v>
          </cell>
          <cell r="BW66">
            <v>0</v>
          </cell>
          <cell r="BX66">
            <v>37.5</v>
          </cell>
          <cell r="BY66">
            <v>12.5</v>
          </cell>
          <cell r="BZ66">
            <v>37.5</v>
          </cell>
          <cell r="CA66">
            <v>37.5</v>
          </cell>
          <cell r="CB66">
            <v>37.5</v>
          </cell>
          <cell r="CC66">
            <v>92.300000000000011</v>
          </cell>
          <cell r="CD66">
            <v>69.199999999999989</v>
          </cell>
          <cell r="CE66">
            <v>84.6</v>
          </cell>
          <cell r="CF66">
            <v>61.5</v>
          </cell>
          <cell r="CG66">
            <v>23</v>
          </cell>
          <cell r="CH66">
            <v>0</v>
          </cell>
          <cell r="CI66">
            <v>23</v>
          </cell>
          <cell r="CJ66">
            <v>76.900000000000006</v>
          </cell>
          <cell r="CK66">
            <v>7.6</v>
          </cell>
          <cell r="CL66">
            <v>15.299999999999999</v>
          </cell>
          <cell r="CM66">
            <v>100</v>
          </cell>
          <cell r="CN66">
            <v>23</v>
          </cell>
          <cell r="CO66">
            <v>23</v>
          </cell>
          <cell r="CP66">
            <v>23</v>
          </cell>
          <cell r="CQ66">
            <v>56</v>
          </cell>
          <cell r="CR66">
            <v>63.6</v>
          </cell>
          <cell r="CS66">
            <v>77.2</v>
          </cell>
          <cell r="CT66">
            <v>29.5</v>
          </cell>
          <cell r="CU66">
            <v>59</v>
          </cell>
          <cell r="CV66">
            <v>81.8</v>
          </cell>
          <cell r="CW66">
            <v>84</v>
          </cell>
          <cell r="CX66">
            <v>70.399999999999991</v>
          </cell>
          <cell r="CY66">
            <v>13.600000000000001</v>
          </cell>
          <cell r="CZ66">
            <v>25</v>
          </cell>
          <cell r="DA66">
            <v>95.399999999999991</v>
          </cell>
          <cell r="DB66">
            <v>22.7</v>
          </cell>
          <cell r="DC66">
            <v>20.399999999999999</v>
          </cell>
          <cell r="DD66">
            <v>56.8</v>
          </cell>
          <cell r="DE66">
            <v>4.5</v>
          </cell>
          <cell r="DF66">
            <v>61.3</v>
          </cell>
          <cell r="DG66">
            <v>72.7</v>
          </cell>
          <cell r="DH66">
            <v>88.6</v>
          </cell>
          <cell r="DI66">
            <v>2.1999999999999997</v>
          </cell>
          <cell r="DJ66">
            <v>6.8000000000000007</v>
          </cell>
          <cell r="DK66">
            <v>34</v>
          </cell>
          <cell r="DL66">
            <v>18.099999999999998</v>
          </cell>
          <cell r="DM66">
            <v>93.100000000000009</v>
          </cell>
          <cell r="DN66">
            <v>90.9</v>
          </cell>
          <cell r="DO66">
            <v>31.8</v>
          </cell>
          <cell r="DP66">
            <v>65.900000000000006</v>
          </cell>
          <cell r="DQ66">
            <v>11.3</v>
          </cell>
          <cell r="DR66">
            <v>34</v>
          </cell>
          <cell r="DS66">
            <v>27.200000000000003</v>
          </cell>
          <cell r="DT66">
            <v>34</v>
          </cell>
          <cell r="DU66">
            <v>34</v>
          </cell>
          <cell r="DV66">
            <v>34</v>
          </cell>
          <cell r="DW66">
            <v>97.7</v>
          </cell>
          <cell r="DX66">
            <v>75</v>
          </cell>
          <cell r="DY66">
            <v>86.3</v>
          </cell>
          <cell r="DZ66">
            <v>68.100000000000009</v>
          </cell>
          <cell r="EA66">
            <v>34</v>
          </cell>
          <cell r="EB66">
            <v>0</v>
          </cell>
          <cell r="EC66">
            <v>34</v>
          </cell>
          <cell r="ED66">
            <v>79.5</v>
          </cell>
          <cell r="EE66">
            <v>9</v>
          </cell>
          <cell r="EF66">
            <v>15.9</v>
          </cell>
          <cell r="EG66">
            <v>100</v>
          </cell>
          <cell r="EH66">
            <v>34</v>
          </cell>
          <cell r="EI66">
            <v>34</v>
          </cell>
          <cell r="EJ66">
            <v>34</v>
          </cell>
        </row>
        <row r="67">
          <cell r="AW67">
            <v>57</v>
          </cell>
          <cell r="AX67">
            <v>25</v>
          </cell>
          <cell r="AY67">
            <v>100</v>
          </cell>
          <cell r="AZ67">
            <v>0</v>
          </cell>
          <cell r="BA67">
            <v>50</v>
          </cell>
          <cell r="BB67">
            <v>75</v>
          </cell>
          <cell r="BC67">
            <v>100</v>
          </cell>
          <cell r="BD67">
            <v>83.3</v>
          </cell>
          <cell r="BE67">
            <v>33.300000000000004</v>
          </cell>
          <cell r="BF67">
            <v>16.600000000000001</v>
          </cell>
          <cell r="BG67">
            <v>66.600000000000009</v>
          </cell>
          <cell r="BH67">
            <v>0</v>
          </cell>
          <cell r="BI67">
            <v>50</v>
          </cell>
          <cell r="BJ67">
            <v>44.4</v>
          </cell>
          <cell r="BK67">
            <v>11.1</v>
          </cell>
          <cell r="BL67">
            <v>66.600000000000009</v>
          </cell>
          <cell r="BM67">
            <v>77.7</v>
          </cell>
          <cell r="BN67">
            <v>88.8</v>
          </cell>
          <cell r="BO67">
            <v>0</v>
          </cell>
          <cell r="BP67">
            <v>22.2</v>
          </cell>
          <cell r="BQ67">
            <v>55.500000000000007</v>
          </cell>
          <cell r="BR67">
            <v>33.300000000000004</v>
          </cell>
          <cell r="BS67">
            <v>100</v>
          </cell>
          <cell r="BT67">
            <v>100</v>
          </cell>
          <cell r="BU67">
            <v>75</v>
          </cell>
          <cell r="BV67">
            <v>87.5</v>
          </cell>
          <cell r="BW67">
            <v>0</v>
          </cell>
          <cell r="BX67">
            <v>25</v>
          </cell>
          <cell r="BY67">
            <v>12.5</v>
          </cell>
          <cell r="BZ67">
            <v>25</v>
          </cell>
          <cell r="CA67">
            <v>25</v>
          </cell>
          <cell r="CB67">
            <v>25</v>
          </cell>
          <cell r="CC67">
            <v>92.300000000000011</v>
          </cell>
          <cell r="CD67">
            <v>69.199999999999989</v>
          </cell>
          <cell r="CE67">
            <v>76.900000000000006</v>
          </cell>
          <cell r="CF67">
            <v>61.5</v>
          </cell>
          <cell r="CG67">
            <v>23</v>
          </cell>
          <cell r="CH67">
            <v>0</v>
          </cell>
          <cell r="CI67">
            <v>23</v>
          </cell>
          <cell r="CJ67">
            <v>84.6</v>
          </cell>
          <cell r="CK67">
            <v>7.6</v>
          </cell>
          <cell r="CL67">
            <v>15.299999999999999</v>
          </cell>
          <cell r="CM67">
            <v>100</v>
          </cell>
          <cell r="CN67">
            <v>23</v>
          </cell>
          <cell r="CO67">
            <v>23</v>
          </cell>
          <cell r="CP67">
            <v>23</v>
          </cell>
          <cell r="CQ67">
            <v>57</v>
          </cell>
          <cell r="CR67">
            <v>27.200000000000003</v>
          </cell>
          <cell r="CS67">
            <v>81.8</v>
          </cell>
          <cell r="CT67">
            <v>25</v>
          </cell>
          <cell r="CU67">
            <v>65.900000000000006</v>
          </cell>
          <cell r="CV67">
            <v>77.2</v>
          </cell>
          <cell r="CW67">
            <v>93.100000000000009</v>
          </cell>
          <cell r="CX67">
            <v>70.399999999999991</v>
          </cell>
          <cell r="CY67">
            <v>29.5</v>
          </cell>
          <cell r="CZ67">
            <v>20.399999999999999</v>
          </cell>
          <cell r="DA67">
            <v>63.6</v>
          </cell>
          <cell r="DB67">
            <v>13.600000000000001</v>
          </cell>
          <cell r="DC67">
            <v>34</v>
          </cell>
          <cell r="DD67">
            <v>31.8</v>
          </cell>
          <cell r="DE67">
            <v>4.5</v>
          </cell>
          <cell r="DF67">
            <v>61.3</v>
          </cell>
          <cell r="DG67">
            <v>72.7</v>
          </cell>
          <cell r="DH67">
            <v>90.9</v>
          </cell>
          <cell r="DI67">
            <v>0</v>
          </cell>
          <cell r="DJ67">
            <v>6.8000000000000007</v>
          </cell>
          <cell r="DK67">
            <v>34</v>
          </cell>
          <cell r="DL67">
            <v>18.099999999999998</v>
          </cell>
          <cell r="DM67">
            <v>95.399999999999991</v>
          </cell>
          <cell r="DN67">
            <v>88.6</v>
          </cell>
          <cell r="DO67">
            <v>59</v>
          </cell>
          <cell r="DP67">
            <v>68.100000000000009</v>
          </cell>
          <cell r="DQ67">
            <v>9</v>
          </cell>
          <cell r="DR67">
            <v>34</v>
          </cell>
          <cell r="DS67">
            <v>22.7</v>
          </cell>
          <cell r="DT67">
            <v>34</v>
          </cell>
          <cell r="DU67">
            <v>34</v>
          </cell>
          <cell r="DV67">
            <v>34</v>
          </cell>
          <cell r="DW67">
            <v>97.7</v>
          </cell>
          <cell r="DX67">
            <v>79.5</v>
          </cell>
          <cell r="DY67">
            <v>84</v>
          </cell>
          <cell r="DZ67">
            <v>75</v>
          </cell>
          <cell r="EA67">
            <v>34</v>
          </cell>
          <cell r="EB67">
            <v>2.1999999999999997</v>
          </cell>
          <cell r="EC67">
            <v>34</v>
          </cell>
          <cell r="ED67">
            <v>86.3</v>
          </cell>
          <cell r="EE67">
            <v>11.3</v>
          </cell>
          <cell r="EF67">
            <v>15.9</v>
          </cell>
          <cell r="EG67">
            <v>100</v>
          </cell>
          <cell r="EH67">
            <v>34</v>
          </cell>
          <cell r="EI67">
            <v>34</v>
          </cell>
          <cell r="EJ67">
            <v>34</v>
          </cell>
        </row>
        <row r="68">
          <cell r="AW68">
            <v>58</v>
          </cell>
          <cell r="AX68">
            <v>100</v>
          </cell>
          <cell r="AY68">
            <v>50</v>
          </cell>
          <cell r="AZ68">
            <v>75</v>
          </cell>
          <cell r="BA68">
            <v>0</v>
          </cell>
          <cell r="BB68">
            <v>25</v>
          </cell>
          <cell r="BC68">
            <v>0</v>
          </cell>
          <cell r="BD68">
            <v>50</v>
          </cell>
          <cell r="BE68">
            <v>66.600000000000009</v>
          </cell>
          <cell r="BF68">
            <v>100</v>
          </cell>
          <cell r="BG68">
            <v>33.300000000000004</v>
          </cell>
          <cell r="BH68">
            <v>83.3</v>
          </cell>
          <cell r="BI68">
            <v>16.600000000000001</v>
          </cell>
          <cell r="BJ68">
            <v>55.500000000000007</v>
          </cell>
          <cell r="BK68">
            <v>0</v>
          </cell>
          <cell r="BL68">
            <v>77.7</v>
          </cell>
          <cell r="BM68">
            <v>22.2</v>
          </cell>
          <cell r="BN68">
            <v>88.8</v>
          </cell>
          <cell r="BO68">
            <v>11.1</v>
          </cell>
          <cell r="BP68">
            <v>100</v>
          </cell>
          <cell r="BQ68">
            <v>33.300000000000004</v>
          </cell>
          <cell r="BR68">
            <v>33.300000000000004</v>
          </cell>
          <cell r="BS68">
            <v>66.600000000000009</v>
          </cell>
          <cell r="BT68">
            <v>100</v>
          </cell>
          <cell r="BU68">
            <v>0</v>
          </cell>
          <cell r="BV68">
            <v>12.5</v>
          </cell>
          <cell r="BW68">
            <v>25</v>
          </cell>
          <cell r="BX68">
            <v>25</v>
          </cell>
          <cell r="BY68">
            <v>25</v>
          </cell>
          <cell r="BZ68">
            <v>25</v>
          </cell>
          <cell r="CA68">
            <v>25</v>
          </cell>
          <cell r="CB68">
            <v>25</v>
          </cell>
          <cell r="CC68">
            <v>100</v>
          </cell>
          <cell r="CD68">
            <v>30.7</v>
          </cell>
          <cell r="CE68">
            <v>84.6</v>
          </cell>
          <cell r="CF68">
            <v>23</v>
          </cell>
          <cell r="CG68">
            <v>30.7</v>
          </cell>
          <cell r="CH68">
            <v>0</v>
          </cell>
          <cell r="CI68">
            <v>30.7</v>
          </cell>
          <cell r="CJ68">
            <v>15.299999999999999</v>
          </cell>
          <cell r="CK68">
            <v>7.6</v>
          </cell>
          <cell r="CL68">
            <v>30.7</v>
          </cell>
          <cell r="CM68">
            <v>92.300000000000011</v>
          </cell>
          <cell r="CN68">
            <v>30.7</v>
          </cell>
          <cell r="CO68">
            <v>30.7</v>
          </cell>
          <cell r="CP68">
            <v>30.7</v>
          </cell>
          <cell r="CQ68">
            <v>58</v>
          </cell>
          <cell r="CR68">
            <v>93.100000000000009</v>
          </cell>
          <cell r="CS68">
            <v>34</v>
          </cell>
          <cell r="CT68">
            <v>75</v>
          </cell>
          <cell r="CU68">
            <v>25</v>
          </cell>
          <cell r="CV68">
            <v>29.5</v>
          </cell>
          <cell r="CW68">
            <v>4.5</v>
          </cell>
          <cell r="CX68">
            <v>18.099999999999998</v>
          </cell>
          <cell r="CY68">
            <v>27.200000000000003</v>
          </cell>
          <cell r="CZ68">
            <v>88.6</v>
          </cell>
          <cell r="DA68">
            <v>15.9</v>
          </cell>
          <cell r="DB68">
            <v>31.8</v>
          </cell>
          <cell r="DC68">
            <v>6.8000000000000007</v>
          </cell>
          <cell r="DD68">
            <v>77.2</v>
          </cell>
          <cell r="DE68">
            <v>9</v>
          </cell>
          <cell r="DF68">
            <v>86.3</v>
          </cell>
          <cell r="DG68">
            <v>38.6</v>
          </cell>
          <cell r="DH68">
            <v>95.399999999999991</v>
          </cell>
          <cell r="DI68">
            <v>11.3</v>
          </cell>
          <cell r="DJ68">
            <v>100</v>
          </cell>
          <cell r="DK68">
            <v>40.9</v>
          </cell>
          <cell r="DL68">
            <v>40.9</v>
          </cell>
          <cell r="DM68">
            <v>84</v>
          </cell>
          <cell r="DN68">
            <v>97.7</v>
          </cell>
          <cell r="DO68">
            <v>22.7</v>
          </cell>
          <cell r="DP68">
            <v>36.299999999999997</v>
          </cell>
          <cell r="DQ68">
            <v>40.9</v>
          </cell>
          <cell r="DR68">
            <v>40.9</v>
          </cell>
          <cell r="DS68">
            <v>40.9</v>
          </cell>
          <cell r="DT68">
            <v>40.9</v>
          </cell>
          <cell r="DU68">
            <v>40.9</v>
          </cell>
          <cell r="DV68">
            <v>40.9</v>
          </cell>
          <cell r="DW68">
            <v>90.9</v>
          </cell>
          <cell r="DX68">
            <v>40.9</v>
          </cell>
          <cell r="DY68">
            <v>79.5</v>
          </cell>
          <cell r="DZ68">
            <v>20.399999999999999</v>
          </cell>
          <cell r="EA68">
            <v>40.9</v>
          </cell>
          <cell r="EB68">
            <v>0</v>
          </cell>
          <cell r="EC68">
            <v>40.9</v>
          </cell>
          <cell r="ED68">
            <v>13.600000000000001</v>
          </cell>
          <cell r="EE68">
            <v>2.1999999999999997</v>
          </cell>
          <cell r="EF68">
            <v>40.9</v>
          </cell>
          <cell r="EG68">
            <v>81.8</v>
          </cell>
          <cell r="EH68">
            <v>40.9</v>
          </cell>
          <cell r="EI68">
            <v>40.9</v>
          </cell>
          <cell r="EJ68">
            <v>40.9</v>
          </cell>
        </row>
        <row r="69">
          <cell r="AW69">
            <v>59</v>
          </cell>
          <cell r="AX69">
            <v>0</v>
          </cell>
          <cell r="AY69">
            <v>50</v>
          </cell>
          <cell r="AZ69">
            <v>50</v>
          </cell>
          <cell r="BA69">
            <v>25</v>
          </cell>
          <cell r="BB69">
            <v>100</v>
          </cell>
          <cell r="BC69">
            <v>16.600000000000001</v>
          </cell>
          <cell r="BD69">
            <v>100</v>
          </cell>
          <cell r="BE69">
            <v>0</v>
          </cell>
          <cell r="BF69">
            <v>16.600000000000001</v>
          </cell>
          <cell r="BG69">
            <v>16.600000000000001</v>
          </cell>
          <cell r="BH69">
            <v>16.600000000000001</v>
          </cell>
          <cell r="BI69">
            <v>16.600000000000001</v>
          </cell>
          <cell r="BJ69">
            <v>88.8</v>
          </cell>
          <cell r="BK69">
            <v>100</v>
          </cell>
          <cell r="BL69">
            <v>77.7</v>
          </cell>
          <cell r="BM69">
            <v>0</v>
          </cell>
          <cell r="BN69">
            <v>0</v>
          </cell>
          <cell r="BO69">
            <v>0</v>
          </cell>
          <cell r="BP69">
            <v>0</v>
          </cell>
          <cell r="BQ69">
            <v>0</v>
          </cell>
          <cell r="BR69">
            <v>0</v>
          </cell>
          <cell r="BS69">
            <v>0</v>
          </cell>
          <cell r="BT69">
            <v>100</v>
          </cell>
          <cell r="BU69">
            <v>0</v>
          </cell>
          <cell r="BV69">
            <v>0</v>
          </cell>
          <cell r="BW69">
            <v>0</v>
          </cell>
          <cell r="BX69">
            <v>0</v>
          </cell>
          <cell r="BY69">
            <v>0</v>
          </cell>
          <cell r="BZ69">
            <v>0</v>
          </cell>
          <cell r="CA69">
            <v>0</v>
          </cell>
          <cell r="CB69">
            <v>0</v>
          </cell>
          <cell r="CC69">
            <v>0</v>
          </cell>
          <cell r="CD69">
            <v>0</v>
          </cell>
          <cell r="CE69">
            <v>100</v>
          </cell>
          <cell r="CF69">
            <v>0</v>
          </cell>
          <cell r="CG69">
            <v>0</v>
          </cell>
          <cell r="CH69">
            <v>0</v>
          </cell>
          <cell r="CI69">
            <v>0</v>
          </cell>
          <cell r="CJ69">
            <v>0</v>
          </cell>
          <cell r="CK69">
            <v>0</v>
          </cell>
          <cell r="CL69">
            <v>0</v>
          </cell>
          <cell r="CM69">
            <v>0</v>
          </cell>
          <cell r="CN69">
            <v>0</v>
          </cell>
          <cell r="CO69">
            <v>0</v>
          </cell>
          <cell r="CP69">
            <v>0</v>
          </cell>
          <cell r="CQ69">
            <v>59</v>
          </cell>
          <cell r="CR69">
            <v>0</v>
          </cell>
          <cell r="CS69">
            <v>6.8000000000000007</v>
          </cell>
          <cell r="CT69">
            <v>6.8000000000000007</v>
          </cell>
          <cell r="CU69">
            <v>2.1999999999999997</v>
          </cell>
          <cell r="CV69">
            <v>90.9</v>
          </cell>
          <cell r="CW69">
            <v>6.8000000000000007</v>
          </cell>
          <cell r="CX69">
            <v>86.3</v>
          </cell>
          <cell r="CY69">
            <v>4.5</v>
          </cell>
          <cell r="CZ69">
            <v>6.8000000000000007</v>
          </cell>
          <cell r="DA69">
            <v>6.8000000000000007</v>
          </cell>
          <cell r="DB69">
            <v>6.8000000000000007</v>
          </cell>
          <cell r="DC69">
            <v>6.8000000000000007</v>
          </cell>
          <cell r="DD69">
            <v>95.399999999999991</v>
          </cell>
          <cell r="DE69">
            <v>100</v>
          </cell>
          <cell r="DF69">
            <v>88.6</v>
          </cell>
          <cell r="DG69">
            <v>6.8000000000000007</v>
          </cell>
          <cell r="DH69">
            <v>6.8000000000000007</v>
          </cell>
          <cell r="DI69">
            <v>6.8000000000000007</v>
          </cell>
          <cell r="DJ69">
            <v>6.8000000000000007</v>
          </cell>
          <cell r="DK69">
            <v>6.8000000000000007</v>
          </cell>
          <cell r="DL69">
            <v>6.8000000000000007</v>
          </cell>
          <cell r="DM69">
            <v>6.8000000000000007</v>
          </cell>
          <cell r="DN69">
            <v>93.100000000000009</v>
          </cell>
          <cell r="DO69">
            <v>6.8000000000000007</v>
          </cell>
          <cell r="DP69">
            <v>6.8000000000000007</v>
          </cell>
          <cell r="DQ69">
            <v>6.8000000000000007</v>
          </cell>
          <cell r="DR69">
            <v>6.8000000000000007</v>
          </cell>
          <cell r="DS69">
            <v>6.8000000000000007</v>
          </cell>
          <cell r="DT69">
            <v>6.8000000000000007</v>
          </cell>
          <cell r="DU69">
            <v>6.8000000000000007</v>
          </cell>
          <cell r="DV69">
            <v>6.8000000000000007</v>
          </cell>
          <cell r="DW69">
            <v>6.8000000000000007</v>
          </cell>
          <cell r="DX69">
            <v>6.8000000000000007</v>
          </cell>
          <cell r="DY69">
            <v>97.7</v>
          </cell>
          <cell r="DZ69">
            <v>6.8000000000000007</v>
          </cell>
          <cell r="EA69">
            <v>6.8000000000000007</v>
          </cell>
          <cell r="EB69">
            <v>6.8000000000000007</v>
          </cell>
          <cell r="EC69">
            <v>6.8000000000000007</v>
          </cell>
          <cell r="ED69">
            <v>6.8000000000000007</v>
          </cell>
          <cell r="EE69">
            <v>6.8000000000000007</v>
          </cell>
          <cell r="EF69">
            <v>6.8000000000000007</v>
          </cell>
          <cell r="EG69">
            <v>6.8000000000000007</v>
          </cell>
          <cell r="EH69">
            <v>6.8000000000000007</v>
          </cell>
          <cell r="EI69">
            <v>6.8000000000000007</v>
          </cell>
          <cell r="EJ69">
            <v>6.8000000000000007</v>
          </cell>
        </row>
        <row r="70">
          <cell r="AW70">
            <v>60</v>
          </cell>
          <cell r="AX70">
            <v>100</v>
          </cell>
          <cell r="AY70">
            <v>50</v>
          </cell>
          <cell r="AZ70">
            <v>75</v>
          </cell>
          <cell r="BA70">
            <v>0</v>
          </cell>
          <cell r="BB70">
            <v>25</v>
          </cell>
          <cell r="BC70">
            <v>0</v>
          </cell>
          <cell r="BD70">
            <v>50</v>
          </cell>
          <cell r="BE70">
            <v>66.600000000000009</v>
          </cell>
          <cell r="BF70">
            <v>100</v>
          </cell>
          <cell r="BG70">
            <v>33.300000000000004</v>
          </cell>
          <cell r="BH70">
            <v>83.3</v>
          </cell>
          <cell r="BI70">
            <v>16.600000000000001</v>
          </cell>
          <cell r="BJ70">
            <v>33.300000000000004</v>
          </cell>
          <cell r="BK70">
            <v>0</v>
          </cell>
          <cell r="BL70">
            <v>77.7</v>
          </cell>
          <cell r="BM70">
            <v>22.2</v>
          </cell>
          <cell r="BN70">
            <v>88.8</v>
          </cell>
          <cell r="BO70">
            <v>11.1</v>
          </cell>
          <cell r="BP70">
            <v>100</v>
          </cell>
          <cell r="BQ70">
            <v>44.4</v>
          </cell>
          <cell r="BR70">
            <v>44.4</v>
          </cell>
          <cell r="BS70">
            <v>66.600000000000009</v>
          </cell>
          <cell r="BT70">
            <v>100</v>
          </cell>
          <cell r="BU70">
            <v>0</v>
          </cell>
          <cell r="BV70">
            <v>12.5</v>
          </cell>
          <cell r="BW70">
            <v>25</v>
          </cell>
          <cell r="BX70">
            <v>25</v>
          </cell>
          <cell r="BY70">
            <v>25</v>
          </cell>
          <cell r="BZ70">
            <v>25</v>
          </cell>
          <cell r="CA70">
            <v>25</v>
          </cell>
          <cell r="CB70">
            <v>25</v>
          </cell>
          <cell r="CC70">
            <v>100</v>
          </cell>
          <cell r="CD70">
            <v>30.7</v>
          </cell>
          <cell r="CE70">
            <v>30.7</v>
          </cell>
          <cell r="CF70">
            <v>23</v>
          </cell>
          <cell r="CG70">
            <v>30.7</v>
          </cell>
          <cell r="CH70">
            <v>0</v>
          </cell>
          <cell r="CI70">
            <v>30.7</v>
          </cell>
          <cell r="CJ70">
            <v>15.299999999999999</v>
          </cell>
          <cell r="CK70">
            <v>7.6</v>
          </cell>
          <cell r="CL70">
            <v>30.7</v>
          </cell>
          <cell r="CM70">
            <v>92.300000000000011</v>
          </cell>
          <cell r="CN70">
            <v>30.7</v>
          </cell>
          <cell r="CO70">
            <v>30.7</v>
          </cell>
          <cell r="CP70">
            <v>30.7</v>
          </cell>
          <cell r="CQ70">
            <v>60</v>
          </cell>
          <cell r="CR70">
            <v>93.100000000000009</v>
          </cell>
          <cell r="CS70">
            <v>34</v>
          </cell>
          <cell r="CT70">
            <v>79.5</v>
          </cell>
          <cell r="CU70">
            <v>25</v>
          </cell>
          <cell r="CV70">
            <v>29.5</v>
          </cell>
          <cell r="CW70">
            <v>6.8000000000000007</v>
          </cell>
          <cell r="CX70">
            <v>18.099999999999998</v>
          </cell>
          <cell r="CY70">
            <v>27.200000000000003</v>
          </cell>
          <cell r="CZ70">
            <v>88.6</v>
          </cell>
          <cell r="DA70">
            <v>15.9</v>
          </cell>
          <cell r="DB70">
            <v>31.8</v>
          </cell>
          <cell r="DC70">
            <v>9</v>
          </cell>
          <cell r="DD70">
            <v>40.9</v>
          </cell>
          <cell r="DE70">
            <v>4.5</v>
          </cell>
          <cell r="DF70">
            <v>86.3</v>
          </cell>
          <cell r="DG70">
            <v>38.6</v>
          </cell>
          <cell r="DH70">
            <v>95.399999999999991</v>
          </cell>
          <cell r="DI70">
            <v>11.3</v>
          </cell>
          <cell r="DJ70">
            <v>100</v>
          </cell>
          <cell r="DK70">
            <v>43.1</v>
          </cell>
          <cell r="DL70">
            <v>43.1</v>
          </cell>
          <cell r="DM70">
            <v>84</v>
          </cell>
          <cell r="DN70">
            <v>97.7</v>
          </cell>
          <cell r="DO70">
            <v>22.7</v>
          </cell>
          <cell r="DP70">
            <v>36.299999999999997</v>
          </cell>
          <cell r="DQ70">
            <v>43.1</v>
          </cell>
          <cell r="DR70">
            <v>43.1</v>
          </cell>
          <cell r="DS70">
            <v>43.1</v>
          </cell>
          <cell r="DT70">
            <v>43.1</v>
          </cell>
          <cell r="DU70">
            <v>43.1</v>
          </cell>
          <cell r="DV70">
            <v>43.1</v>
          </cell>
          <cell r="DW70">
            <v>90.9</v>
          </cell>
          <cell r="DX70">
            <v>43.1</v>
          </cell>
          <cell r="DY70">
            <v>43.1</v>
          </cell>
          <cell r="DZ70">
            <v>20.399999999999999</v>
          </cell>
          <cell r="EA70">
            <v>43.1</v>
          </cell>
          <cell r="EB70">
            <v>0</v>
          </cell>
          <cell r="EC70">
            <v>43.1</v>
          </cell>
          <cell r="ED70">
            <v>13.600000000000001</v>
          </cell>
          <cell r="EE70">
            <v>2.1999999999999997</v>
          </cell>
          <cell r="EF70">
            <v>43.1</v>
          </cell>
          <cell r="EG70">
            <v>81.8</v>
          </cell>
          <cell r="EH70">
            <v>43.1</v>
          </cell>
          <cell r="EI70">
            <v>43.1</v>
          </cell>
          <cell r="EJ70">
            <v>43.1</v>
          </cell>
        </row>
        <row r="71">
          <cell r="AW71">
            <v>61</v>
          </cell>
          <cell r="AX71">
            <v>75</v>
          </cell>
          <cell r="AY71">
            <v>25</v>
          </cell>
          <cell r="AZ71">
            <v>50</v>
          </cell>
          <cell r="BA71">
            <v>0</v>
          </cell>
          <cell r="BB71">
            <v>100</v>
          </cell>
          <cell r="BC71">
            <v>16.600000000000001</v>
          </cell>
          <cell r="BD71">
            <v>66.600000000000009</v>
          </cell>
          <cell r="BE71">
            <v>0</v>
          </cell>
          <cell r="BF71">
            <v>33.300000000000004</v>
          </cell>
          <cell r="BG71">
            <v>100</v>
          </cell>
          <cell r="BH71">
            <v>83.3</v>
          </cell>
          <cell r="BI71">
            <v>50</v>
          </cell>
          <cell r="BJ71">
            <v>22.2</v>
          </cell>
          <cell r="BK71">
            <v>0</v>
          </cell>
          <cell r="BL71">
            <v>33.300000000000004</v>
          </cell>
          <cell r="BM71">
            <v>100</v>
          </cell>
          <cell r="BN71">
            <v>11.1</v>
          </cell>
          <cell r="BO71">
            <v>33.300000000000004</v>
          </cell>
          <cell r="BP71">
            <v>33.300000000000004</v>
          </cell>
          <cell r="BQ71">
            <v>33.300000000000004</v>
          </cell>
          <cell r="BR71">
            <v>33.300000000000004</v>
          </cell>
          <cell r="BS71">
            <v>33.300000000000004</v>
          </cell>
          <cell r="BT71">
            <v>0</v>
          </cell>
          <cell r="BU71">
            <v>12.5</v>
          </cell>
          <cell r="BV71">
            <v>12.5</v>
          </cell>
          <cell r="BW71">
            <v>12.5</v>
          </cell>
          <cell r="BX71">
            <v>12.5</v>
          </cell>
          <cell r="BY71">
            <v>12.5</v>
          </cell>
          <cell r="BZ71">
            <v>12.5</v>
          </cell>
          <cell r="CA71">
            <v>12.5</v>
          </cell>
          <cell r="CB71">
            <v>12.5</v>
          </cell>
          <cell r="CC71">
            <v>7.6</v>
          </cell>
          <cell r="CD71">
            <v>7.6</v>
          </cell>
          <cell r="CE71">
            <v>92.300000000000011</v>
          </cell>
          <cell r="CF71">
            <v>7.6</v>
          </cell>
          <cell r="CG71">
            <v>7.6</v>
          </cell>
          <cell r="CH71">
            <v>7.6</v>
          </cell>
          <cell r="CI71">
            <v>7.6</v>
          </cell>
          <cell r="CJ71">
            <v>84.6</v>
          </cell>
          <cell r="CK71">
            <v>0</v>
          </cell>
          <cell r="CL71">
            <v>7.6</v>
          </cell>
          <cell r="CM71">
            <v>100</v>
          </cell>
          <cell r="CN71">
            <v>7.6</v>
          </cell>
          <cell r="CO71">
            <v>7.6</v>
          </cell>
          <cell r="CP71">
            <v>7.6</v>
          </cell>
          <cell r="CQ71">
            <v>61</v>
          </cell>
          <cell r="CR71">
            <v>86.3</v>
          </cell>
          <cell r="CS71">
            <v>9</v>
          </cell>
          <cell r="CT71">
            <v>81.8</v>
          </cell>
          <cell r="CU71">
            <v>4.5</v>
          </cell>
          <cell r="CV71">
            <v>93.100000000000009</v>
          </cell>
          <cell r="CW71">
            <v>6.8000000000000007</v>
          </cell>
          <cell r="CX71">
            <v>95.399999999999991</v>
          </cell>
          <cell r="CY71">
            <v>0</v>
          </cell>
          <cell r="CZ71">
            <v>18.099999999999998</v>
          </cell>
          <cell r="DA71">
            <v>100</v>
          </cell>
          <cell r="DB71">
            <v>97.7</v>
          </cell>
          <cell r="DC71">
            <v>22.7</v>
          </cell>
          <cell r="DD71">
            <v>20.399999999999999</v>
          </cell>
          <cell r="DE71">
            <v>2.1999999999999997</v>
          </cell>
          <cell r="DF71">
            <v>22.7</v>
          </cell>
          <cell r="DG71">
            <v>84</v>
          </cell>
          <cell r="DH71">
            <v>11.3</v>
          </cell>
          <cell r="DI71">
            <v>22.7</v>
          </cell>
          <cell r="DJ71">
            <v>22.7</v>
          </cell>
          <cell r="DK71">
            <v>22.7</v>
          </cell>
          <cell r="DL71">
            <v>22.7</v>
          </cell>
          <cell r="DM71">
            <v>22.7</v>
          </cell>
          <cell r="DN71">
            <v>15.9</v>
          </cell>
          <cell r="DO71">
            <v>22.7</v>
          </cell>
          <cell r="DP71">
            <v>22.7</v>
          </cell>
          <cell r="DQ71">
            <v>22.7</v>
          </cell>
          <cell r="DR71">
            <v>22.7</v>
          </cell>
          <cell r="DS71">
            <v>22.7</v>
          </cell>
          <cell r="DT71">
            <v>22.7</v>
          </cell>
          <cell r="DU71">
            <v>22.7</v>
          </cell>
          <cell r="DV71">
            <v>22.7</v>
          </cell>
          <cell r="DW71">
            <v>22.7</v>
          </cell>
          <cell r="DX71">
            <v>22.7</v>
          </cell>
          <cell r="DY71">
            <v>88.6</v>
          </cell>
          <cell r="DZ71">
            <v>22.7</v>
          </cell>
          <cell r="EA71">
            <v>22.7</v>
          </cell>
          <cell r="EB71">
            <v>22.7</v>
          </cell>
          <cell r="EC71">
            <v>22.7</v>
          </cell>
          <cell r="ED71">
            <v>79.5</v>
          </cell>
          <cell r="EE71">
            <v>13.600000000000001</v>
          </cell>
          <cell r="EF71">
            <v>22.7</v>
          </cell>
          <cell r="EG71">
            <v>90.9</v>
          </cell>
          <cell r="EH71">
            <v>22.7</v>
          </cell>
          <cell r="EI71">
            <v>22.7</v>
          </cell>
          <cell r="EJ71">
            <v>22.7</v>
          </cell>
        </row>
        <row r="72">
          <cell r="AW72">
            <v>62</v>
          </cell>
          <cell r="AX72">
            <v>100</v>
          </cell>
          <cell r="AY72">
            <v>0</v>
          </cell>
          <cell r="AZ72">
            <v>50</v>
          </cell>
          <cell r="BA72">
            <v>25</v>
          </cell>
          <cell r="BB72">
            <v>75</v>
          </cell>
          <cell r="BC72">
            <v>16.600000000000001</v>
          </cell>
          <cell r="BD72">
            <v>33.300000000000004</v>
          </cell>
          <cell r="BE72">
            <v>0</v>
          </cell>
          <cell r="BF72">
            <v>50</v>
          </cell>
          <cell r="BG72">
            <v>100</v>
          </cell>
          <cell r="BH72">
            <v>83.3</v>
          </cell>
          <cell r="BI72">
            <v>66.600000000000009</v>
          </cell>
          <cell r="BJ72">
            <v>22.2</v>
          </cell>
          <cell r="BK72">
            <v>0</v>
          </cell>
          <cell r="BL72">
            <v>33.300000000000004</v>
          </cell>
          <cell r="BM72">
            <v>100</v>
          </cell>
          <cell r="BN72">
            <v>11.1</v>
          </cell>
          <cell r="BO72">
            <v>33.300000000000004</v>
          </cell>
          <cell r="BP72">
            <v>33.300000000000004</v>
          </cell>
          <cell r="BQ72">
            <v>33.300000000000004</v>
          </cell>
          <cell r="BR72">
            <v>33.300000000000004</v>
          </cell>
          <cell r="BS72">
            <v>33.300000000000004</v>
          </cell>
          <cell r="BT72">
            <v>0</v>
          </cell>
          <cell r="BU72">
            <v>12.5</v>
          </cell>
          <cell r="BV72">
            <v>12.5</v>
          </cell>
          <cell r="BW72">
            <v>12.5</v>
          </cell>
          <cell r="BX72">
            <v>12.5</v>
          </cell>
          <cell r="BY72">
            <v>12.5</v>
          </cell>
          <cell r="BZ72">
            <v>12.5</v>
          </cell>
          <cell r="CA72">
            <v>12.5</v>
          </cell>
          <cell r="CB72">
            <v>12.5</v>
          </cell>
          <cell r="CC72">
            <v>0</v>
          </cell>
          <cell r="CD72">
            <v>0</v>
          </cell>
          <cell r="CE72">
            <v>0</v>
          </cell>
          <cell r="CF72">
            <v>0</v>
          </cell>
          <cell r="CG72">
            <v>0</v>
          </cell>
          <cell r="CH72">
            <v>0</v>
          </cell>
          <cell r="CI72">
            <v>0</v>
          </cell>
          <cell r="CJ72">
            <v>0</v>
          </cell>
          <cell r="CK72">
            <v>0</v>
          </cell>
          <cell r="CL72">
            <v>0</v>
          </cell>
          <cell r="CM72">
            <v>0</v>
          </cell>
          <cell r="CN72">
            <v>0</v>
          </cell>
          <cell r="CO72">
            <v>0</v>
          </cell>
          <cell r="CP72">
            <v>0</v>
          </cell>
          <cell r="CQ72">
            <v>62</v>
          </cell>
          <cell r="CR72">
            <v>95.399999999999991</v>
          </cell>
          <cell r="CS72">
            <v>9</v>
          </cell>
          <cell r="CT72">
            <v>88.6</v>
          </cell>
          <cell r="CU72">
            <v>13.600000000000001</v>
          </cell>
          <cell r="CV72">
            <v>90.9</v>
          </cell>
          <cell r="CW72">
            <v>4.5</v>
          </cell>
          <cell r="CX72">
            <v>11.3</v>
          </cell>
          <cell r="CY72">
            <v>0</v>
          </cell>
          <cell r="CZ72">
            <v>18.099999999999998</v>
          </cell>
          <cell r="DA72">
            <v>100</v>
          </cell>
          <cell r="DB72">
            <v>97.7</v>
          </cell>
          <cell r="DC72">
            <v>22.7</v>
          </cell>
          <cell r="DD72">
            <v>20.399999999999999</v>
          </cell>
          <cell r="DE72">
            <v>2.1999999999999997</v>
          </cell>
          <cell r="DF72">
            <v>22.7</v>
          </cell>
          <cell r="DG72">
            <v>93.100000000000009</v>
          </cell>
          <cell r="DH72">
            <v>6.8000000000000007</v>
          </cell>
          <cell r="DI72">
            <v>22.7</v>
          </cell>
          <cell r="DJ72">
            <v>22.7</v>
          </cell>
          <cell r="DK72">
            <v>22.7</v>
          </cell>
          <cell r="DL72">
            <v>22.7</v>
          </cell>
          <cell r="DM72">
            <v>22.7</v>
          </cell>
          <cell r="DN72">
            <v>15.9</v>
          </cell>
          <cell r="DO72">
            <v>22.7</v>
          </cell>
          <cell r="DP72">
            <v>22.7</v>
          </cell>
          <cell r="DQ72">
            <v>22.7</v>
          </cell>
          <cell r="DR72">
            <v>22.7</v>
          </cell>
          <cell r="DS72">
            <v>22.7</v>
          </cell>
          <cell r="DT72">
            <v>22.7</v>
          </cell>
          <cell r="DU72">
            <v>22.7</v>
          </cell>
          <cell r="DV72">
            <v>22.7</v>
          </cell>
          <cell r="DW72">
            <v>22.7</v>
          </cell>
          <cell r="DX72">
            <v>22.7</v>
          </cell>
          <cell r="DY72">
            <v>22.7</v>
          </cell>
          <cell r="DZ72">
            <v>22.7</v>
          </cell>
          <cell r="EA72">
            <v>22.7</v>
          </cell>
          <cell r="EB72">
            <v>22.7</v>
          </cell>
          <cell r="EC72">
            <v>22.7</v>
          </cell>
          <cell r="ED72">
            <v>22.7</v>
          </cell>
          <cell r="EE72">
            <v>22.7</v>
          </cell>
          <cell r="EF72">
            <v>22.7</v>
          </cell>
          <cell r="EG72">
            <v>22.7</v>
          </cell>
          <cell r="EH72">
            <v>22.7</v>
          </cell>
          <cell r="EI72">
            <v>22.7</v>
          </cell>
          <cell r="EJ72">
            <v>22.7</v>
          </cell>
        </row>
        <row r="73">
          <cell r="AW73">
            <v>63</v>
          </cell>
          <cell r="AX73">
            <v>75</v>
          </cell>
          <cell r="AY73">
            <v>25</v>
          </cell>
          <cell r="AZ73">
            <v>50</v>
          </cell>
          <cell r="BA73">
            <v>0</v>
          </cell>
          <cell r="BB73">
            <v>100</v>
          </cell>
          <cell r="BC73">
            <v>33.300000000000004</v>
          </cell>
          <cell r="BD73">
            <v>100</v>
          </cell>
          <cell r="BE73">
            <v>0</v>
          </cell>
          <cell r="BF73">
            <v>16.600000000000001</v>
          </cell>
          <cell r="BG73">
            <v>33.300000000000004</v>
          </cell>
          <cell r="BH73">
            <v>33.300000000000004</v>
          </cell>
          <cell r="BI73">
            <v>33.300000000000004</v>
          </cell>
          <cell r="BJ73">
            <v>88.8</v>
          </cell>
          <cell r="BK73">
            <v>100</v>
          </cell>
          <cell r="BL73">
            <v>0</v>
          </cell>
          <cell r="BM73">
            <v>0</v>
          </cell>
          <cell r="BN73">
            <v>0</v>
          </cell>
          <cell r="BO73">
            <v>0</v>
          </cell>
          <cell r="BP73">
            <v>0</v>
          </cell>
          <cell r="BQ73">
            <v>0</v>
          </cell>
          <cell r="BR73">
            <v>0</v>
          </cell>
          <cell r="BS73">
            <v>0</v>
          </cell>
          <cell r="BT73">
            <v>0</v>
          </cell>
          <cell r="BU73">
            <v>12.5</v>
          </cell>
          <cell r="BV73">
            <v>12.5</v>
          </cell>
          <cell r="BW73">
            <v>12.5</v>
          </cell>
          <cell r="BX73">
            <v>12.5</v>
          </cell>
          <cell r="BY73">
            <v>12.5</v>
          </cell>
          <cell r="BZ73">
            <v>12.5</v>
          </cell>
          <cell r="CA73">
            <v>12.5</v>
          </cell>
          <cell r="CB73">
            <v>12.5</v>
          </cell>
          <cell r="CC73">
            <v>7.6</v>
          </cell>
          <cell r="CD73">
            <v>7.6</v>
          </cell>
          <cell r="CE73">
            <v>92.300000000000011</v>
          </cell>
          <cell r="CF73">
            <v>7.6</v>
          </cell>
          <cell r="CG73">
            <v>7.6</v>
          </cell>
          <cell r="CH73">
            <v>7.6</v>
          </cell>
          <cell r="CI73">
            <v>7.6</v>
          </cell>
          <cell r="CJ73">
            <v>84.6</v>
          </cell>
          <cell r="CK73">
            <v>0</v>
          </cell>
          <cell r="CL73">
            <v>7.6</v>
          </cell>
          <cell r="CM73">
            <v>100</v>
          </cell>
          <cell r="CN73">
            <v>7.6</v>
          </cell>
          <cell r="CO73">
            <v>7.6</v>
          </cell>
          <cell r="CP73">
            <v>7.6</v>
          </cell>
          <cell r="CQ73">
            <v>63</v>
          </cell>
          <cell r="CR73">
            <v>13.600000000000001</v>
          </cell>
          <cell r="CS73">
            <v>4.5</v>
          </cell>
          <cell r="CT73">
            <v>9</v>
          </cell>
          <cell r="CU73">
            <v>2.1999999999999997</v>
          </cell>
          <cell r="CV73">
            <v>90.9</v>
          </cell>
          <cell r="CW73">
            <v>18.099999999999998</v>
          </cell>
          <cell r="CX73">
            <v>97.7</v>
          </cell>
          <cell r="CY73">
            <v>0</v>
          </cell>
          <cell r="CZ73">
            <v>15.9</v>
          </cell>
          <cell r="DA73">
            <v>18.099999999999998</v>
          </cell>
          <cell r="DB73">
            <v>18.099999999999998</v>
          </cell>
          <cell r="DC73">
            <v>18.099999999999998</v>
          </cell>
          <cell r="DD73">
            <v>88.6</v>
          </cell>
          <cell r="DE73">
            <v>100</v>
          </cell>
          <cell r="DF73">
            <v>18.099999999999998</v>
          </cell>
          <cell r="DG73">
            <v>18.099999999999998</v>
          </cell>
          <cell r="DH73">
            <v>18.099999999999998</v>
          </cell>
          <cell r="DI73">
            <v>18.099999999999998</v>
          </cell>
          <cell r="DJ73">
            <v>18.099999999999998</v>
          </cell>
          <cell r="DK73">
            <v>18.099999999999998</v>
          </cell>
          <cell r="DL73">
            <v>18.099999999999998</v>
          </cell>
          <cell r="DM73">
            <v>18.099999999999998</v>
          </cell>
          <cell r="DN73">
            <v>11.3</v>
          </cell>
          <cell r="DO73">
            <v>18.099999999999998</v>
          </cell>
          <cell r="DP73">
            <v>18.099999999999998</v>
          </cell>
          <cell r="DQ73">
            <v>18.099999999999998</v>
          </cell>
          <cell r="DR73">
            <v>18.099999999999998</v>
          </cell>
          <cell r="DS73">
            <v>18.099999999999998</v>
          </cell>
          <cell r="DT73">
            <v>18.099999999999998</v>
          </cell>
          <cell r="DU73">
            <v>18.099999999999998</v>
          </cell>
          <cell r="DV73">
            <v>18.099999999999998</v>
          </cell>
          <cell r="DW73">
            <v>18.099999999999998</v>
          </cell>
          <cell r="DX73">
            <v>18.099999999999998</v>
          </cell>
          <cell r="DY73">
            <v>93.100000000000009</v>
          </cell>
          <cell r="DZ73">
            <v>18.099999999999998</v>
          </cell>
          <cell r="EA73">
            <v>18.099999999999998</v>
          </cell>
          <cell r="EB73">
            <v>18.099999999999998</v>
          </cell>
          <cell r="EC73">
            <v>18.099999999999998</v>
          </cell>
          <cell r="ED73">
            <v>86.3</v>
          </cell>
          <cell r="EE73">
            <v>6.8000000000000007</v>
          </cell>
          <cell r="EF73">
            <v>18.099999999999998</v>
          </cell>
          <cell r="EG73">
            <v>95.399999999999991</v>
          </cell>
          <cell r="EH73">
            <v>18.099999999999998</v>
          </cell>
          <cell r="EI73">
            <v>18.099999999999998</v>
          </cell>
          <cell r="EJ73">
            <v>18.099999999999998</v>
          </cell>
        </row>
        <row r="74">
          <cell r="AW74">
            <v>64</v>
          </cell>
          <cell r="AX74">
            <v>25</v>
          </cell>
          <cell r="AY74">
            <v>100</v>
          </cell>
          <cell r="AZ74">
            <v>0</v>
          </cell>
          <cell r="BA74">
            <v>50</v>
          </cell>
          <cell r="BB74">
            <v>75</v>
          </cell>
          <cell r="BC74">
            <v>100</v>
          </cell>
          <cell r="BD74">
            <v>66.600000000000009</v>
          </cell>
          <cell r="BE74">
            <v>33.300000000000004</v>
          </cell>
          <cell r="BF74">
            <v>83.3</v>
          </cell>
          <cell r="BG74">
            <v>16.600000000000001</v>
          </cell>
          <cell r="BH74">
            <v>50</v>
          </cell>
          <cell r="BI74">
            <v>0</v>
          </cell>
          <cell r="BJ74">
            <v>22.2</v>
          </cell>
          <cell r="BK74">
            <v>11.1</v>
          </cell>
          <cell r="BL74">
            <v>88.8</v>
          </cell>
          <cell r="BM74">
            <v>66.600000000000009</v>
          </cell>
          <cell r="BN74">
            <v>77.7</v>
          </cell>
          <cell r="BO74">
            <v>0</v>
          </cell>
          <cell r="BP74">
            <v>33.300000000000004</v>
          </cell>
          <cell r="BQ74">
            <v>100</v>
          </cell>
          <cell r="BR74">
            <v>55.500000000000007</v>
          </cell>
          <cell r="BS74">
            <v>33.300000000000004</v>
          </cell>
          <cell r="BT74">
            <v>37.5</v>
          </cell>
          <cell r="BU74">
            <v>25</v>
          </cell>
          <cell r="BV74">
            <v>12.5</v>
          </cell>
          <cell r="BW74">
            <v>0</v>
          </cell>
          <cell r="BX74">
            <v>87.5</v>
          </cell>
          <cell r="BY74">
            <v>62.5</v>
          </cell>
          <cell r="BZ74">
            <v>75</v>
          </cell>
          <cell r="CA74">
            <v>100</v>
          </cell>
          <cell r="CB74">
            <v>50</v>
          </cell>
          <cell r="CC74">
            <v>100</v>
          </cell>
          <cell r="CD74">
            <v>7.6</v>
          </cell>
          <cell r="CE74">
            <v>7.6</v>
          </cell>
          <cell r="CF74">
            <v>84.6</v>
          </cell>
          <cell r="CG74">
            <v>92.300000000000011</v>
          </cell>
          <cell r="CH74">
            <v>7.6</v>
          </cell>
          <cell r="CI74">
            <v>7.6</v>
          </cell>
          <cell r="CJ74">
            <v>7.6</v>
          </cell>
          <cell r="CK74">
            <v>0</v>
          </cell>
          <cell r="CL74">
            <v>7.6</v>
          </cell>
          <cell r="CM74">
            <v>7.6</v>
          </cell>
          <cell r="CN74">
            <v>7.6</v>
          </cell>
          <cell r="CO74">
            <v>7.6</v>
          </cell>
          <cell r="CP74">
            <v>7.6</v>
          </cell>
          <cell r="CQ74">
            <v>64</v>
          </cell>
          <cell r="CR74">
            <v>75</v>
          </cell>
          <cell r="CS74">
            <v>86.3</v>
          </cell>
          <cell r="CT74">
            <v>70.399999999999991</v>
          </cell>
          <cell r="CU74">
            <v>77.2</v>
          </cell>
          <cell r="CV74">
            <v>81.8</v>
          </cell>
          <cell r="CW74">
            <v>72.7</v>
          </cell>
          <cell r="CX74">
            <v>56.8</v>
          </cell>
          <cell r="CY74">
            <v>20.399999999999999</v>
          </cell>
          <cell r="CZ74">
            <v>63.6</v>
          </cell>
          <cell r="DA74">
            <v>18.099999999999998</v>
          </cell>
          <cell r="DB74">
            <v>54.500000000000007</v>
          </cell>
          <cell r="DC74">
            <v>0</v>
          </cell>
          <cell r="DD74">
            <v>15.9</v>
          </cell>
          <cell r="DE74">
            <v>13.600000000000001</v>
          </cell>
          <cell r="DF74">
            <v>68.100000000000009</v>
          </cell>
          <cell r="DG74">
            <v>61.3</v>
          </cell>
          <cell r="DH74">
            <v>65.900000000000006</v>
          </cell>
          <cell r="DI74">
            <v>2.1999999999999997</v>
          </cell>
          <cell r="DJ74">
            <v>25</v>
          </cell>
          <cell r="DK74">
            <v>79.5</v>
          </cell>
          <cell r="DL74">
            <v>52.2</v>
          </cell>
          <cell r="DM74">
            <v>25</v>
          </cell>
          <cell r="DN74">
            <v>11.3</v>
          </cell>
          <cell r="DO74">
            <v>9</v>
          </cell>
          <cell r="DP74">
            <v>6.8000000000000007</v>
          </cell>
          <cell r="DQ74">
            <v>4.5</v>
          </cell>
          <cell r="DR74">
            <v>95.399999999999991</v>
          </cell>
          <cell r="DS74">
            <v>90.9</v>
          </cell>
          <cell r="DT74">
            <v>93.100000000000009</v>
          </cell>
          <cell r="DU74">
            <v>100</v>
          </cell>
          <cell r="DV74">
            <v>88.6</v>
          </cell>
          <cell r="DW74">
            <v>97.7</v>
          </cell>
          <cell r="DX74">
            <v>25</v>
          </cell>
          <cell r="DY74">
            <v>25</v>
          </cell>
          <cell r="DZ74">
            <v>59</v>
          </cell>
          <cell r="EA74">
            <v>84</v>
          </cell>
          <cell r="EB74">
            <v>25</v>
          </cell>
          <cell r="EC74">
            <v>25</v>
          </cell>
          <cell r="ED74">
            <v>25</v>
          </cell>
          <cell r="EE74">
            <v>22.7</v>
          </cell>
          <cell r="EF74">
            <v>25</v>
          </cell>
          <cell r="EG74">
            <v>25</v>
          </cell>
          <cell r="EH74">
            <v>25</v>
          </cell>
          <cell r="EI74">
            <v>25</v>
          </cell>
          <cell r="EJ74">
            <v>25</v>
          </cell>
        </row>
        <row r="75">
          <cell r="AW75">
            <v>65</v>
          </cell>
          <cell r="AX75">
            <v>0</v>
          </cell>
          <cell r="AY75">
            <v>50</v>
          </cell>
          <cell r="AZ75">
            <v>25</v>
          </cell>
          <cell r="BA75">
            <v>75</v>
          </cell>
          <cell r="BB75">
            <v>100</v>
          </cell>
          <cell r="BC75">
            <v>0</v>
          </cell>
          <cell r="BD75">
            <v>66.600000000000009</v>
          </cell>
          <cell r="BE75">
            <v>0</v>
          </cell>
          <cell r="BF75">
            <v>100</v>
          </cell>
          <cell r="BG75">
            <v>0</v>
          </cell>
          <cell r="BH75">
            <v>83.3</v>
          </cell>
          <cell r="BI75">
            <v>0</v>
          </cell>
          <cell r="BJ75">
            <v>0</v>
          </cell>
          <cell r="BK75">
            <v>11.1</v>
          </cell>
          <cell r="BL75">
            <v>100</v>
          </cell>
          <cell r="BM75">
            <v>11.1</v>
          </cell>
          <cell r="BN75">
            <v>11.1</v>
          </cell>
          <cell r="BO75">
            <v>11.1</v>
          </cell>
          <cell r="BP75">
            <v>11.1</v>
          </cell>
          <cell r="BQ75">
            <v>11.1</v>
          </cell>
          <cell r="BR75">
            <v>11.1</v>
          </cell>
          <cell r="BS75">
            <v>11.1</v>
          </cell>
          <cell r="BT75">
            <v>62.5</v>
          </cell>
          <cell r="BU75">
            <v>37.5</v>
          </cell>
          <cell r="BV75">
            <v>25</v>
          </cell>
          <cell r="BW75">
            <v>0</v>
          </cell>
          <cell r="BX75">
            <v>100</v>
          </cell>
          <cell r="BY75">
            <v>87.5</v>
          </cell>
          <cell r="BZ75">
            <v>50</v>
          </cell>
          <cell r="CA75">
            <v>75</v>
          </cell>
          <cell r="CB75">
            <v>12.5</v>
          </cell>
          <cell r="CC75">
            <v>0</v>
          </cell>
          <cell r="CD75">
            <v>0</v>
          </cell>
          <cell r="CE75">
            <v>0</v>
          </cell>
          <cell r="CF75">
            <v>100</v>
          </cell>
          <cell r="CG75">
            <v>0</v>
          </cell>
          <cell r="CH75">
            <v>0</v>
          </cell>
          <cell r="CI75">
            <v>0</v>
          </cell>
          <cell r="CJ75">
            <v>0</v>
          </cell>
          <cell r="CK75">
            <v>0</v>
          </cell>
          <cell r="CL75">
            <v>0</v>
          </cell>
          <cell r="CM75">
            <v>0</v>
          </cell>
          <cell r="CN75">
            <v>0</v>
          </cell>
          <cell r="CO75">
            <v>0</v>
          </cell>
          <cell r="CP75">
            <v>0</v>
          </cell>
          <cell r="CQ75">
            <v>65</v>
          </cell>
          <cell r="CR75">
            <v>79.5</v>
          </cell>
          <cell r="CS75">
            <v>90.9</v>
          </cell>
          <cell r="CT75">
            <v>86.3</v>
          </cell>
          <cell r="CU75">
            <v>93.100000000000009</v>
          </cell>
          <cell r="CV75">
            <v>95.399999999999991</v>
          </cell>
          <cell r="CW75">
            <v>11.3</v>
          </cell>
          <cell r="CX75">
            <v>70.399999999999991</v>
          </cell>
          <cell r="CY75">
            <v>11.3</v>
          </cell>
          <cell r="CZ75">
            <v>77.2</v>
          </cell>
          <cell r="DA75">
            <v>11.3</v>
          </cell>
          <cell r="DB75">
            <v>75</v>
          </cell>
          <cell r="DC75">
            <v>11.3</v>
          </cell>
          <cell r="DD75">
            <v>4.5</v>
          </cell>
          <cell r="DE75">
            <v>11.3</v>
          </cell>
          <cell r="DF75">
            <v>88.6</v>
          </cell>
          <cell r="DG75">
            <v>11.3</v>
          </cell>
          <cell r="DH75">
            <v>11.3</v>
          </cell>
          <cell r="DI75">
            <v>11.3</v>
          </cell>
          <cell r="DJ75">
            <v>11.3</v>
          </cell>
          <cell r="DK75">
            <v>11.3</v>
          </cell>
          <cell r="DL75">
            <v>11.3</v>
          </cell>
          <cell r="DM75">
            <v>11.3</v>
          </cell>
          <cell r="DN75">
            <v>81.8</v>
          </cell>
          <cell r="DO75">
            <v>9</v>
          </cell>
          <cell r="DP75">
            <v>6.8000000000000007</v>
          </cell>
          <cell r="DQ75">
            <v>0</v>
          </cell>
          <cell r="DR75">
            <v>100</v>
          </cell>
          <cell r="DS75">
            <v>97.7</v>
          </cell>
          <cell r="DT75">
            <v>11.3</v>
          </cell>
          <cell r="DU75">
            <v>84</v>
          </cell>
          <cell r="DV75">
            <v>2.1999999999999997</v>
          </cell>
          <cell r="DW75">
            <v>11.3</v>
          </cell>
          <cell r="DX75">
            <v>11.3</v>
          </cell>
          <cell r="DY75">
            <v>11.3</v>
          </cell>
          <cell r="DZ75">
            <v>72.7</v>
          </cell>
          <cell r="EA75">
            <v>11.3</v>
          </cell>
          <cell r="EB75">
            <v>11.3</v>
          </cell>
          <cell r="EC75">
            <v>11.3</v>
          </cell>
          <cell r="ED75">
            <v>11.3</v>
          </cell>
          <cell r="EE75">
            <v>11.3</v>
          </cell>
          <cell r="EF75">
            <v>11.3</v>
          </cell>
          <cell r="EG75">
            <v>11.3</v>
          </cell>
          <cell r="EH75">
            <v>11.3</v>
          </cell>
          <cell r="EI75">
            <v>11.3</v>
          </cell>
          <cell r="EJ75">
            <v>11.3</v>
          </cell>
        </row>
        <row r="76">
          <cell r="AW76">
            <v>66</v>
          </cell>
          <cell r="AX76">
            <v>75</v>
          </cell>
          <cell r="AY76">
            <v>100</v>
          </cell>
          <cell r="AZ76">
            <v>25</v>
          </cell>
          <cell r="BA76">
            <v>0</v>
          </cell>
          <cell r="BB76">
            <v>50</v>
          </cell>
          <cell r="BC76">
            <v>16.600000000000001</v>
          </cell>
          <cell r="BD76">
            <v>50</v>
          </cell>
          <cell r="BE76">
            <v>33.300000000000004</v>
          </cell>
          <cell r="BF76">
            <v>83.3</v>
          </cell>
          <cell r="BG76">
            <v>100</v>
          </cell>
          <cell r="BH76">
            <v>66.600000000000009</v>
          </cell>
          <cell r="BI76">
            <v>0</v>
          </cell>
          <cell r="BJ76">
            <v>77.7</v>
          </cell>
          <cell r="BK76">
            <v>22.2</v>
          </cell>
          <cell r="BL76">
            <v>100</v>
          </cell>
          <cell r="BM76">
            <v>11.1</v>
          </cell>
          <cell r="BN76">
            <v>88.8</v>
          </cell>
          <cell r="BO76">
            <v>0</v>
          </cell>
          <cell r="BP76">
            <v>22.2</v>
          </cell>
          <cell r="BQ76">
            <v>22.2</v>
          </cell>
          <cell r="BR76">
            <v>22.2</v>
          </cell>
          <cell r="BS76">
            <v>22.2</v>
          </cell>
          <cell r="BT76">
            <v>12.5</v>
          </cell>
          <cell r="BU76">
            <v>25</v>
          </cell>
          <cell r="BV76">
            <v>0</v>
          </cell>
          <cell r="BW76">
            <v>37.5</v>
          </cell>
          <cell r="BX76">
            <v>50</v>
          </cell>
          <cell r="BY76">
            <v>62.5</v>
          </cell>
          <cell r="BZ76">
            <v>62.5</v>
          </cell>
          <cell r="CA76">
            <v>100</v>
          </cell>
          <cell r="CB76">
            <v>87.5</v>
          </cell>
          <cell r="CC76">
            <v>100</v>
          </cell>
          <cell r="CD76">
            <v>7.6</v>
          </cell>
          <cell r="CE76">
            <v>7.6</v>
          </cell>
          <cell r="CF76">
            <v>7.6</v>
          </cell>
          <cell r="CG76">
            <v>92.300000000000011</v>
          </cell>
          <cell r="CH76">
            <v>7.6</v>
          </cell>
          <cell r="CI76">
            <v>7.6</v>
          </cell>
          <cell r="CJ76">
            <v>7.6</v>
          </cell>
          <cell r="CK76">
            <v>0</v>
          </cell>
          <cell r="CL76">
            <v>7.6</v>
          </cell>
          <cell r="CM76">
            <v>7.6</v>
          </cell>
          <cell r="CN76">
            <v>7.6</v>
          </cell>
          <cell r="CO76">
            <v>7.6</v>
          </cell>
          <cell r="CP76">
            <v>7.6</v>
          </cell>
          <cell r="CQ76">
            <v>66</v>
          </cell>
          <cell r="CR76">
            <v>88.6</v>
          </cell>
          <cell r="CS76">
            <v>90.9</v>
          </cell>
          <cell r="CT76">
            <v>20.399999999999999</v>
          </cell>
          <cell r="CU76">
            <v>18.099999999999998</v>
          </cell>
          <cell r="CV76">
            <v>84</v>
          </cell>
          <cell r="CW76">
            <v>15.9</v>
          </cell>
          <cell r="CX76">
            <v>25</v>
          </cell>
          <cell r="CY76">
            <v>22.7</v>
          </cell>
          <cell r="CZ76">
            <v>75</v>
          </cell>
          <cell r="DA76">
            <v>86.3</v>
          </cell>
          <cell r="DB76">
            <v>31.8</v>
          </cell>
          <cell r="DC76">
            <v>0</v>
          </cell>
          <cell r="DD76">
            <v>77.2</v>
          </cell>
          <cell r="DE76">
            <v>31.8</v>
          </cell>
          <cell r="DF76">
            <v>81.8</v>
          </cell>
          <cell r="DG76">
            <v>29.5</v>
          </cell>
          <cell r="DH76">
            <v>79.5</v>
          </cell>
          <cell r="DI76">
            <v>13.600000000000001</v>
          </cell>
          <cell r="DJ76">
            <v>31.8</v>
          </cell>
          <cell r="DK76">
            <v>31.8</v>
          </cell>
          <cell r="DL76">
            <v>31.8</v>
          </cell>
          <cell r="DM76">
            <v>31.8</v>
          </cell>
          <cell r="DN76">
            <v>4.5</v>
          </cell>
          <cell r="DO76">
            <v>6.8000000000000007</v>
          </cell>
          <cell r="DP76">
            <v>2.1999999999999997</v>
          </cell>
          <cell r="DQ76">
            <v>9</v>
          </cell>
          <cell r="DR76">
            <v>27.200000000000003</v>
          </cell>
          <cell r="DS76">
            <v>31.8</v>
          </cell>
          <cell r="DT76">
            <v>31.8</v>
          </cell>
          <cell r="DU76">
            <v>97.7</v>
          </cell>
          <cell r="DV76">
            <v>95.399999999999991</v>
          </cell>
          <cell r="DW76">
            <v>100</v>
          </cell>
          <cell r="DX76">
            <v>31.8</v>
          </cell>
          <cell r="DY76">
            <v>31.8</v>
          </cell>
          <cell r="DZ76">
            <v>31.8</v>
          </cell>
          <cell r="EA76">
            <v>93.100000000000009</v>
          </cell>
          <cell r="EB76">
            <v>31.8</v>
          </cell>
          <cell r="EC76">
            <v>31.8</v>
          </cell>
          <cell r="ED76">
            <v>31.8</v>
          </cell>
          <cell r="EE76">
            <v>11.3</v>
          </cell>
          <cell r="EF76">
            <v>31.8</v>
          </cell>
          <cell r="EG76">
            <v>31.8</v>
          </cell>
          <cell r="EH76">
            <v>31.8</v>
          </cell>
          <cell r="EI76">
            <v>31.8</v>
          </cell>
          <cell r="EJ76">
            <v>31.8</v>
          </cell>
        </row>
        <row r="77">
          <cell r="AW77">
            <v>67</v>
          </cell>
          <cell r="AX77">
            <v>50</v>
          </cell>
          <cell r="AY77">
            <v>25</v>
          </cell>
          <cell r="AZ77">
            <v>0</v>
          </cell>
          <cell r="BA77">
            <v>100</v>
          </cell>
          <cell r="BB77">
            <v>75</v>
          </cell>
          <cell r="BC77">
            <v>100</v>
          </cell>
          <cell r="BD77">
            <v>83.3</v>
          </cell>
          <cell r="BE77">
            <v>16.600000000000001</v>
          </cell>
          <cell r="BF77">
            <v>66.600000000000009</v>
          </cell>
          <cell r="BG77">
            <v>0</v>
          </cell>
          <cell r="BH77">
            <v>16.600000000000001</v>
          </cell>
          <cell r="BI77">
            <v>16.600000000000001</v>
          </cell>
          <cell r="BJ77">
            <v>0</v>
          </cell>
          <cell r="BK77">
            <v>11.1</v>
          </cell>
          <cell r="BL77">
            <v>11.1</v>
          </cell>
          <cell r="BM77">
            <v>11.1</v>
          </cell>
          <cell r="BN77">
            <v>11.1</v>
          </cell>
          <cell r="BO77">
            <v>11.1</v>
          </cell>
          <cell r="BP77">
            <v>11.1</v>
          </cell>
          <cell r="BQ77">
            <v>11.1</v>
          </cell>
          <cell r="BR77">
            <v>11.1</v>
          </cell>
          <cell r="BS77">
            <v>11.1</v>
          </cell>
          <cell r="BT77">
            <v>0</v>
          </cell>
          <cell r="BU77">
            <v>25</v>
          </cell>
          <cell r="BV77">
            <v>12.5</v>
          </cell>
          <cell r="BW77">
            <v>25</v>
          </cell>
          <cell r="BX77">
            <v>25</v>
          </cell>
          <cell r="BY77">
            <v>25</v>
          </cell>
          <cell r="BZ77">
            <v>25</v>
          </cell>
          <cell r="CA77">
            <v>25</v>
          </cell>
          <cell r="CB77">
            <v>25</v>
          </cell>
          <cell r="CC77">
            <v>0</v>
          </cell>
          <cell r="CD77">
            <v>0</v>
          </cell>
          <cell r="CE77">
            <v>0</v>
          </cell>
          <cell r="CF77">
            <v>92.300000000000011</v>
          </cell>
          <cell r="CG77">
            <v>0</v>
          </cell>
          <cell r="CH77">
            <v>0</v>
          </cell>
          <cell r="CI77">
            <v>0</v>
          </cell>
          <cell r="CJ77">
            <v>0</v>
          </cell>
          <cell r="CK77">
            <v>100</v>
          </cell>
          <cell r="CL77">
            <v>0</v>
          </cell>
          <cell r="CM77">
            <v>0</v>
          </cell>
          <cell r="CN77">
            <v>0</v>
          </cell>
          <cell r="CO77">
            <v>0</v>
          </cell>
          <cell r="CP77">
            <v>0</v>
          </cell>
          <cell r="CQ77">
            <v>67</v>
          </cell>
          <cell r="CR77">
            <v>93.100000000000009</v>
          </cell>
          <cell r="CS77">
            <v>90.9</v>
          </cell>
          <cell r="CT77">
            <v>88.6</v>
          </cell>
          <cell r="CU77">
            <v>97.7</v>
          </cell>
          <cell r="CV77">
            <v>95.399999999999991</v>
          </cell>
          <cell r="CW77">
            <v>100</v>
          </cell>
          <cell r="CX77">
            <v>81.8</v>
          </cell>
          <cell r="CY77">
            <v>9</v>
          </cell>
          <cell r="CZ77">
            <v>79.5</v>
          </cell>
          <cell r="DA77">
            <v>4.5</v>
          </cell>
          <cell r="DB77">
            <v>9</v>
          </cell>
          <cell r="DC77">
            <v>9</v>
          </cell>
          <cell r="DD77">
            <v>0</v>
          </cell>
          <cell r="DE77">
            <v>9</v>
          </cell>
          <cell r="DF77">
            <v>9</v>
          </cell>
          <cell r="DG77">
            <v>9</v>
          </cell>
          <cell r="DH77">
            <v>9</v>
          </cell>
          <cell r="DI77">
            <v>9</v>
          </cell>
          <cell r="DJ77">
            <v>9</v>
          </cell>
          <cell r="DK77">
            <v>9</v>
          </cell>
          <cell r="DL77">
            <v>9</v>
          </cell>
          <cell r="DM77">
            <v>9</v>
          </cell>
          <cell r="DN77">
            <v>2.1999999999999997</v>
          </cell>
          <cell r="DO77">
            <v>9</v>
          </cell>
          <cell r="DP77">
            <v>6.8000000000000007</v>
          </cell>
          <cell r="DQ77">
            <v>9</v>
          </cell>
          <cell r="DR77">
            <v>9</v>
          </cell>
          <cell r="DS77">
            <v>9</v>
          </cell>
          <cell r="DT77">
            <v>9</v>
          </cell>
          <cell r="DU77">
            <v>9</v>
          </cell>
          <cell r="DV77">
            <v>9</v>
          </cell>
          <cell r="DW77">
            <v>9</v>
          </cell>
          <cell r="DX77">
            <v>9</v>
          </cell>
          <cell r="DY77">
            <v>9</v>
          </cell>
          <cell r="DZ77">
            <v>84</v>
          </cell>
          <cell r="EA77">
            <v>9</v>
          </cell>
          <cell r="EB77">
            <v>9</v>
          </cell>
          <cell r="EC77">
            <v>9</v>
          </cell>
          <cell r="ED77">
            <v>9</v>
          </cell>
          <cell r="EE77">
            <v>86.3</v>
          </cell>
          <cell r="EF77">
            <v>9</v>
          </cell>
          <cell r="EG77">
            <v>9</v>
          </cell>
          <cell r="EH77">
            <v>9</v>
          </cell>
          <cell r="EI77">
            <v>9</v>
          </cell>
          <cell r="EJ77">
            <v>9</v>
          </cell>
        </row>
        <row r="78">
          <cell r="AW78">
            <v>68</v>
          </cell>
          <cell r="AX78">
            <v>0</v>
          </cell>
          <cell r="AY78">
            <v>25</v>
          </cell>
          <cell r="AZ78">
            <v>75</v>
          </cell>
          <cell r="BA78">
            <v>50</v>
          </cell>
          <cell r="BB78">
            <v>100</v>
          </cell>
          <cell r="BC78">
            <v>16.600000000000001</v>
          </cell>
          <cell r="BD78">
            <v>83.3</v>
          </cell>
          <cell r="BE78">
            <v>33.300000000000004</v>
          </cell>
          <cell r="BF78">
            <v>100</v>
          </cell>
          <cell r="BG78">
            <v>0</v>
          </cell>
          <cell r="BH78">
            <v>50</v>
          </cell>
          <cell r="BI78">
            <v>50</v>
          </cell>
          <cell r="BJ78">
            <v>11.1</v>
          </cell>
          <cell r="BK78">
            <v>22.2</v>
          </cell>
          <cell r="BL78">
            <v>22.2</v>
          </cell>
          <cell r="BM78">
            <v>22.2</v>
          </cell>
          <cell r="BN78">
            <v>22.2</v>
          </cell>
          <cell r="BO78">
            <v>0</v>
          </cell>
          <cell r="BP78">
            <v>22.2</v>
          </cell>
          <cell r="BQ78">
            <v>22.2</v>
          </cell>
          <cell r="BR78">
            <v>22.2</v>
          </cell>
          <cell r="BS78">
            <v>22.2</v>
          </cell>
          <cell r="BT78">
            <v>0</v>
          </cell>
          <cell r="BU78">
            <v>25</v>
          </cell>
          <cell r="BV78">
            <v>12.5</v>
          </cell>
          <cell r="BW78">
            <v>37.5</v>
          </cell>
          <cell r="BX78">
            <v>37.5</v>
          </cell>
          <cell r="BY78">
            <v>37.5</v>
          </cell>
          <cell r="BZ78">
            <v>100</v>
          </cell>
          <cell r="CA78">
            <v>37.5</v>
          </cell>
          <cell r="CB78">
            <v>37.5</v>
          </cell>
          <cell r="CC78">
            <v>0</v>
          </cell>
          <cell r="CD78">
            <v>0</v>
          </cell>
          <cell r="CE78">
            <v>0</v>
          </cell>
          <cell r="CF78">
            <v>92.300000000000011</v>
          </cell>
          <cell r="CG78">
            <v>0</v>
          </cell>
          <cell r="CH78">
            <v>0</v>
          </cell>
          <cell r="CI78">
            <v>0</v>
          </cell>
          <cell r="CJ78">
            <v>0</v>
          </cell>
          <cell r="CK78">
            <v>100</v>
          </cell>
          <cell r="CL78">
            <v>0</v>
          </cell>
          <cell r="CM78">
            <v>0</v>
          </cell>
          <cell r="CN78">
            <v>0</v>
          </cell>
          <cell r="CO78">
            <v>0</v>
          </cell>
          <cell r="CP78">
            <v>0</v>
          </cell>
          <cell r="CQ78">
            <v>68</v>
          </cell>
          <cell r="CR78">
            <v>18.099999999999998</v>
          </cell>
          <cell r="CS78">
            <v>20.399999999999999</v>
          </cell>
          <cell r="CT78">
            <v>93.100000000000009</v>
          </cell>
          <cell r="CU78">
            <v>90.9</v>
          </cell>
          <cell r="CV78">
            <v>95.399999999999991</v>
          </cell>
          <cell r="CW78">
            <v>4.5</v>
          </cell>
          <cell r="CX78">
            <v>86.3</v>
          </cell>
          <cell r="CY78">
            <v>13.600000000000001</v>
          </cell>
          <cell r="CZ78">
            <v>88.6</v>
          </cell>
          <cell r="DA78">
            <v>2.1999999999999997</v>
          </cell>
          <cell r="DB78">
            <v>22.7</v>
          </cell>
          <cell r="DC78">
            <v>22.7</v>
          </cell>
          <cell r="DD78">
            <v>6.8000000000000007</v>
          </cell>
          <cell r="DE78">
            <v>22.7</v>
          </cell>
          <cell r="DF78">
            <v>22.7</v>
          </cell>
          <cell r="DG78">
            <v>22.7</v>
          </cell>
          <cell r="DH78">
            <v>22.7</v>
          </cell>
          <cell r="DI78">
            <v>0</v>
          </cell>
          <cell r="DJ78">
            <v>22.7</v>
          </cell>
          <cell r="DK78">
            <v>22.7</v>
          </cell>
          <cell r="DL78">
            <v>22.7</v>
          </cell>
          <cell r="DM78">
            <v>22.7</v>
          </cell>
          <cell r="DN78">
            <v>9</v>
          </cell>
          <cell r="DO78">
            <v>15.9</v>
          </cell>
          <cell r="DP78">
            <v>11.3</v>
          </cell>
          <cell r="DQ78">
            <v>22.7</v>
          </cell>
          <cell r="DR78">
            <v>22.7</v>
          </cell>
          <cell r="DS78">
            <v>22.7</v>
          </cell>
          <cell r="DT78">
            <v>100</v>
          </cell>
          <cell r="DU78">
            <v>22.7</v>
          </cell>
          <cell r="DV78">
            <v>22.7</v>
          </cell>
          <cell r="DW78">
            <v>22.7</v>
          </cell>
          <cell r="DX78">
            <v>22.7</v>
          </cell>
          <cell r="DY78">
            <v>22.7</v>
          </cell>
          <cell r="DZ78">
            <v>84</v>
          </cell>
          <cell r="EA78">
            <v>22.7</v>
          </cell>
          <cell r="EB78">
            <v>22.7</v>
          </cell>
          <cell r="EC78">
            <v>22.7</v>
          </cell>
          <cell r="ED78">
            <v>22.7</v>
          </cell>
          <cell r="EE78">
            <v>97.7</v>
          </cell>
          <cell r="EF78">
            <v>22.7</v>
          </cell>
          <cell r="EG78">
            <v>22.7</v>
          </cell>
          <cell r="EH78">
            <v>22.7</v>
          </cell>
          <cell r="EI78">
            <v>22.7</v>
          </cell>
          <cell r="EJ78">
            <v>22.7</v>
          </cell>
        </row>
        <row r="79">
          <cell r="AW79">
            <v>69</v>
          </cell>
          <cell r="AX79">
            <v>50</v>
          </cell>
          <cell r="AY79">
            <v>25</v>
          </cell>
          <cell r="AZ79">
            <v>75</v>
          </cell>
          <cell r="BA79">
            <v>0</v>
          </cell>
          <cell r="BB79">
            <v>100</v>
          </cell>
          <cell r="BC79">
            <v>33.300000000000004</v>
          </cell>
          <cell r="BD79">
            <v>50</v>
          </cell>
          <cell r="BE79">
            <v>50</v>
          </cell>
          <cell r="BF79">
            <v>100</v>
          </cell>
          <cell r="BG79">
            <v>16.600000000000001</v>
          </cell>
          <cell r="BH79">
            <v>50</v>
          </cell>
          <cell r="BI79">
            <v>0</v>
          </cell>
          <cell r="BJ79">
            <v>22.2</v>
          </cell>
          <cell r="BK79">
            <v>0</v>
          </cell>
          <cell r="BL79">
            <v>66.600000000000009</v>
          </cell>
          <cell r="BM79">
            <v>88.8</v>
          </cell>
          <cell r="BN79">
            <v>33.300000000000004</v>
          </cell>
          <cell r="BO79">
            <v>11.1</v>
          </cell>
          <cell r="BP79">
            <v>33.300000000000004</v>
          </cell>
          <cell r="BQ79">
            <v>100</v>
          </cell>
          <cell r="BR79">
            <v>77.7</v>
          </cell>
          <cell r="BS79">
            <v>33.300000000000004</v>
          </cell>
          <cell r="BT79">
            <v>25</v>
          </cell>
          <cell r="BU79">
            <v>0</v>
          </cell>
          <cell r="BV79">
            <v>87.5</v>
          </cell>
          <cell r="BW79">
            <v>100</v>
          </cell>
          <cell r="BX79">
            <v>50</v>
          </cell>
          <cell r="BY79">
            <v>12.5</v>
          </cell>
          <cell r="BZ79">
            <v>50</v>
          </cell>
          <cell r="CA79">
            <v>75</v>
          </cell>
          <cell r="CB79">
            <v>37.5</v>
          </cell>
          <cell r="CC79">
            <v>100</v>
          </cell>
          <cell r="CD79">
            <v>7.6</v>
          </cell>
          <cell r="CE79">
            <v>7.6</v>
          </cell>
          <cell r="CF79">
            <v>92.300000000000011</v>
          </cell>
          <cell r="CG79">
            <v>7.6</v>
          </cell>
          <cell r="CH79">
            <v>7.6</v>
          </cell>
          <cell r="CI79">
            <v>7.6</v>
          </cell>
          <cell r="CJ79">
            <v>7.6</v>
          </cell>
          <cell r="CK79">
            <v>0</v>
          </cell>
          <cell r="CL79">
            <v>7.6</v>
          </cell>
          <cell r="CM79">
            <v>7.6</v>
          </cell>
          <cell r="CN79">
            <v>7.6</v>
          </cell>
          <cell r="CO79">
            <v>7.6</v>
          </cell>
          <cell r="CP79">
            <v>7.6</v>
          </cell>
          <cell r="CQ79">
            <v>69</v>
          </cell>
          <cell r="CR79">
            <v>86.3</v>
          </cell>
          <cell r="CS79">
            <v>27.200000000000003</v>
          </cell>
          <cell r="CT79">
            <v>90.9</v>
          </cell>
          <cell r="CU79">
            <v>20.399999999999999</v>
          </cell>
          <cell r="CV79">
            <v>95.399999999999991</v>
          </cell>
          <cell r="CW79">
            <v>18.099999999999998</v>
          </cell>
          <cell r="CX79">
            <v>29.5</v>
          </cell>
          <cell r="CY79">
            <v>29.5</v>
          </cell>
          <cell r="CZ79">
            <v>84</v>
          </cell>
          <cell r="DA79">
            <v>6.8000000000000007</v>
          </cell>
          <cell r="DB79">
            <v>29.5</v>
          </cell>
          <cell r="DC79">
            <v>0</v>
          </cell>
          <cell r="DD79">
            <v>15.9</v>
          </cell>
          <cell r="DE79">
            <v>4.5</v>
          </cell>
          <cell r="DF79">
            <v>75</v>
          </cell>
          <cell r="DG79">
            <v>97.7</v>
          </cell>
          <cell r="DH79">
            <v>29.5</v>
          </cell>
          <cell r="DI79">
            <v>11.3</v>
          </cell>
          <cell r="DJ79">
            <v>29.5</v>
          </cell>
          <cell r="DK79">
            <v>100</v>
          </cell>
          <cell r="DL79">
            <v>93.100000000000009</v>
          </cell>
          <cell r="DM79">
            <v>29.5</v>
          </cell>
          <cell r="DN79">
            <v>22.7</v>
          </cell>
          <cell r="DO79">
            <v>2.1999999999999997</v>
          </cell>
          <cell r="DP79">
            <v>79.5</v>
          </cell>
          <cell r="DQ79">
            <v>81.8</v>
          </cell>
          <cell r="DR79">
            <v>29.5</v>
          </cell>
          <cell r="DS79">
            <v>9</v>
          </cell>
          <cell r="DT79">
            <v>29.5</v>
          </cell>
          <cell r="DU79">
            <v>77.2</v>
          </cell>
          <cell r="DV79">
            <v>25</v>
          </cell>
          <cell r="DW79">
            <v>88.6</v>
          </cell>
          <cell r="DX79">
            <v>29.5</v>
          </cell>
          <cell r="DY79">
            <v>29.5</v>
          </cell>
          <cell r="DZ79">
            <v>72.7</v>
          </cell>
          <cell r="EA79">
            <v>29.5</v>
          </cell>
          <cell r="EB79">
            <v>29.5</v>
          </cell>
          <cell r="EC79">
            <v>29.5</v>
          </cell>
          <cell r="ED79">
            <v>29.5</v>
          </cell>
          <cell r="EE79">
            <v>13.600000000000001</v>
          </cell>
          <cell r="EF79">
            <v>29.5</v>
          </cell>
          <cell r="EG79">
            <v>29.5</v>
          </cell>
          <cell r="EH79">
            <v>29.5</v>
          </cell>
          <cell r="EI79">
            <v>29.5</v>
          </cell>
          <cell r="EJ79">
            <v>29.5</v>
          </cell>
        </row>
        <row r="80">
          <cell r="AW80">
            <v>70</v>
          </cell>
          <cell r="AX80">
            <v>0</v>
          </cell>
          <cell r="AY80">
            <v>25</v>
          </cell>
          <cell r="AZ80">
            <v>75</v>
          </cell>
          <cell r="BA80">
            <v>50</v>
          </cell>
          <cell r="BB80">
            <v>100</v>
          </cell>
          <cell r="BC80">
            <v>83.3</v>
          </cell>
          <cell r="BD80">
            <v>50</v>
          </cell>
          <cell r="BE80">
            <v>16.600000000000001</v>
          </cell>
          <cell r="BF80">
            <v>66.600000000000009</v>
          </cell>
          <cell r="BG80">
            <v>0</v>
          </cell>
          <cell r="BH80">
            <v>100</v>
          </cell>
          <cell r="BI80">
            <v>33.300000000000004</v>
          </cell>
          <cell r="BJ80">
            <v>77.7</v>
          </cell>
          <cell r="BK80">
            <v>88.8</v>
          </cell>
          <cell r="BL80">
            <v>33.300000000000004</v>
          </cell>
          <cell r="BM80">
            <v>44.4</v>
          </cell>
          <cell r="BN80">
            <v>0</v>
          </cell>
          <cell r="BO80">
            <v>22.2</v>
          </cell>
          <cell r="BP80">
            <v>55.500000000000007</v>
          </cell>
          <cell r="BQ80">
            <v>55.500000000000007</v>
          </cell>
          <cell r="BR80">
            <v>11.1</v>
          </cell>
          <cell r="BS80">
            <v>100</v>
          </cell>
          <cell r="BT80">
            <v>100</v>
          </cell>
          <cell r="BU80">
            <v>12.5</v>
          </cell>
          <cell r="BV80">
            <v>0</v>
          </cell>
          <cell r="BW80">
            <v>25</v>
          </cell>
          <cell r="BX80">
            <v>25</v>
          </cell>
          <cell r="BY80">
            <v>25</v>
          </cell>
          <cell r="BZ80">
            <v>25</v>
          </cell>
          <cell r="CA80">
            <v>25</v>
          </cell>
          <cell r="CB80">
            <v>25</v>
          </cell>
          <cell r="CC80">
            <v>7.6</v>
          </cell>
          <cell r="CD80">
            <v>7.6</v>
          </cell>
          <cell r="CE80">
            <v>92.300000000000011</v>
          </cell>
          <cell r="CF80">
            <v>7.6</v>
          </cell>
          <cell r="CG80">
            <v>7.6</v>
          </cell>
          <cell r="CH80">
            <v>7.6</v>
          </cell>
          <cell r="CI80">
            <v>7.6</v>
          </cell>
          <cell r="CJ80">
            <v>0</v>
          </cell>
          <cell r="CK80">
            <v>100</v>
          </cell>
          <cell r="CL80">
            <v>7.6</v>
          </cell>
          <cell r="CM80">
            <v>7.6</v>
          </cell>
          <cell r="CN80">
            <v>7.6</v>
          </cell>
          <cell r="CO80">
            <v>7.6</v>
          </cell>
          <cell r="CP80">
            <v>7.6</v>
          </cell>
          <cell r="CQ80">
            <v>70</v>
          </cell>
          <cell r="CR80">
            <v>9</v>
          </cell>
          <cell r="CS80">
            <v>75</v>
          </cell>
          <cell r="CT80">
            <v>86.3</v>
          </cell>
          <cell r="CU80">
            <v>84</v>
          </cell>
          <cell r="CV80">
            <v>90.9</v>
          </cell>
          <cell r="CW80">
            <v>81.8</v>
          </cell>
          <cell r="CX80">
            <v>72.7</v>
          </cell>
          <cell r="CY80">
            <v>18.099999999999998</v>
          </cell>
          <cell r="CZ80">
            <v>77.2</v>
          </cell>
          <cell r="DA80">
            <v>2.1999999999999997</v>
          </cell>
          <cell r="DB80">
            <v>100</v>
          </cell>
          <cell r="DC80">
            <v>25</v>
          </cell>
          <cell r="DD80">
            <v>79.5</v>
          </cell>
          <cell r="DE80">
            <v>88.6</v>
          </cell>
          <cell r="DF80">
            <v>20.399999999999999</v>
          </cell>
          <cell r="DG80">
            <v>22.7</v>
          </cell>
          <cell r="DH80">
            <v>0</v>
          </cell>
          <cell r="DI80">
            <v>15.9</v>
          </cell>
          <cell r="DJ80">
            <v>25</v>
          </cell>
          <cell r="DK80">
            <v>25</v>
          </cell>
          <cell r="DL80">
            <v>4.5</v>
          </cell>
          <cell r="DM80">
            <v>97.7</v>
          </cell>
          <cell r="DN80">
            <v>93.100000000000009</v>
          </cell>
          <cell r="DO80">
            <v>13.600000000000001</v>
          </cell>
          <cell r="DP80">
            <v>11.3</v>
          </cell>
          <cell r="DQ80">
            <v>25</v>
          </cell>
          <cell r="DR80">
            <v>25</v>
          </cell>
          <cell r="DS80">
            <v>25</v>
          </cell>
          <cell r="DT80">
            <v>25</v>
          </cell>
          <cell r="DU80">
            <v>25</v>
          </cell>
          <cell r="DV80">
            <v>25</v>
          </cell>
          <cell r="DW80">
            <v>25</v>
          </cell>
          <cell r="DX80">
            <v>25</v>
          </cell>
          <cell r="DY80">
            <v>70.399999999999991</v>
          </cell>
          <cell r="DZ80">
            <v>25</v>
          </cell>
          <cell r="EA80">
            <v>25</v>
          </cell>
          <cell r="EB80">
            <v>25</v>
          </cell>
          <cell r="EC80">
            <v>25</v>
          </cell>
          <cell r="ED80">
            <v>6.8000000000000007</v>
          </cell>
          <cell r="EE80">
            <v>95.399999999999991</v>
          </cell>
          <cell r="EF80">
            <v>25</v>
          </cell>
          <cell r="EG80">
            <v>25</v>
          </cell>
          <cell r="EH80">
            <v>25</v>
          </cell>
          <cell r="EI80">
            <v>25</v>
          </cell>
          <cell r="EJ80">
            <v>25</v>
          </cell>
        </row>
        <row r="81">
          <cell r="AW81">
            <v>71</v>
          </cell>
          <cell r="AX81">
            <v>25</v>
          </cell>
          <cell r="AY81">
            <v>0</v>
          </cell>
          <cell r="AZ81">
            <v>50</v>
          </cell>
          <cell r="BA81">
            <v>75</v>
          </cell>
          <cell r="BB81">
            <v>100</v>
          </cell>
          <cell r="BC81">
            <v>83.3</v>
          </cell>
          <cell r="BD81">
            <v>50</v>
          </cell>
          <cell r="BE81">
            <v>0</v>
          </cell>
          <cell r="BF81">
            <v>66.600000000000009</v>
          </cell>
          <cell r="BG81">
            <v>33.300000000000004</v>
          </cell>
          <cell r="BH81">
            <v>100</v>
          </cell>
          <cell r="BI81">
            <v>16.600000000000001</v>
          </cell>
          <cell r="BJ81">
            <v>88.8</v>
          </cell>
          <cell r="BK81">
            <v>100</v>
          </cell>
          <cell r="BL81">
            <v>11.1</v>
          </cell>
          <cell r="BM81">
            <v>33.300000000000004</v>
          </cell>
          <cell r="BN81">
            <v>22.2</v>
          </cell>
          <cell r="BO81">
            <v>0</v>
          </cell>
          <cell r="BP81">
            <v>44.4</v>
          </cell>
          <cell r="BQ81">
            <v>44.4</v>
          </cell>
          <cell r="BR81">
            <v>44.4</v>
          </cell>
          <cell r="BS81">
            <v>44.4</v>
          </cell>
          <cell r="BT81">
            <v>100</v>
          </cell>
          <cell r="BU81">
            <v>12.5</v>
          </cell>
          <cell r="BV81">
            <v>0</v>
          </cell>
          <cell r="BW81">
            <v>25</v>
          </cell>
          <cell r="BX81">
            <v>25</v>
          </cell>
          <cell r="BY81">
            <v>25</v>
          </cell>
          <cell r="BZ81">
            <v>25</v>
          </cell>
          <cell r="CA81">
            <v>25</v>
          </cell>
          <cell r="CB81">
            <v>25</v>
          </cell>
          <cell r="CC81">
            <v>7.6</v>
          </cell>
          <cell r="CD81">
            <v>7.6</v>
          </cell>
          <cell r="CE81">
            <v>100</v>
          </cell>
          <cell r="CF81">
            <v>7.6</v>
          </cell>
          <cell r="CG81">
            <v>7.6</v>
          </cell>
          <cell r="CH81">
            <v>7.6</v>
          </cell>
          <cell r="CI81">
            <v>7.6</v>
          </cell>
          <cell r="CJ81">
            <v>7.6</v>
          </cell>
          <cell r="CK81">
            <v>0</v>
          </cell>
          <cell r="CL81">
            <v>7.6</v>
          </cell>
          <cell r="CM81">
            <v>7.6</v>
          </cell>
          <cell r="CN81">
            <v>7.6</v>
          </cell>
          <cell r="CO81">
            <v>7.6</v>
          </cell>
          <cell r="CP81">
            <v>7.6</v>
          </cell>
          <cell r="CQ81">
            <v>71</v>
          </cell>
          <cell r="CR81">
            <v>79.5</v>
          </cell>
          <cell r="CS81">
            <v>2.1999999999999997</v>
          </cell>
          <cell r="CT81">
            <v>88.6</v>
          </cell>
          <cell r="CU81">
            <v>90.9</v>
          </cell>
          <cell r="CV81">
            <v>95.399999999999991</v>
          </cell>
          <cell r="CW81">
            <v>86.3</v>
          </cell>
          <cell r="CX81">
            <v>77.2</v>
          </cell>
          <cell r="CY81">
            <v>11.3</v>
          </cell>
          <cell r="CZ81">
            <v>81.8</v>
          </cell>
          <cell r="DA81">
            <v>75</v>
          </cell>
          <cell r="DB81">
            <v>100</v>
          </cell>
          <cell r="DC81">
            <v>20.399999999999999</v>
          </cell>
          <cell r="DD81">
            <v>84</v>
          </cell>
          <cell r="DE81">
            <v>93.100000000000009</v>
          </cell>
          <cell r="DF81">
            <v>13.600000000000001</v>
          </cell>
          <cell r="DG81">
            <v>18.099999999999998</v>
          </cell>
          <cell r="DH81">
            <v>15.9</v>
          </cell>
          <cell r="DI81">
            <v>9</v>
          </cell>
          <cell r="DJ81">
            <v>20.399999999999999</v>
          </cell>
          <cell r="DK81">
            <v>20.399999999999999</v>
          </cell>
          <cell r="DL81">
            <v>20.399999999999999</v>
          </cell>
          <cell r="DM81">
            <v>20.399999999999999</v>
          </cell>
          <cell r="DN81">
            <v>97.7</v>
          </cell>
          <cell r="DO81">
            <v>6.8000000000000007</v>
          </cell>
          <cell r="DP81">
            <v>4.5</v>
          </cell>
          <cell r="DQ81">
            <v>20.399999999999999</v>
          </cell>
          <cell r="DR81">
            <v>20.399999999999999</v>
          </cell>
          <cell r="DS81">
            <v>20.399999999999999</v>
          </cell>
          <cell r="DT81">
            <v>20.399999999999999</v>
          </cell>
          <cell r="DU81">
            <v>20.399999999999999</v>
          </cell>
          <cell r="DV81">
            <v>20.399999999999999</v>
          </cell>
          <cell r="DW81">
            <v>20.399999999999999</v>
          </cell>
          <cell r="DX81">
            <v>20.399999999999999</v>
          </cell>
          <cell r="DY81">
            <v>72.7</v>
          </cell>
          <cell r="DZ81">
            <v>20.399999999999999</v>
          </cell>
          <cell r="EA81">
            <v>20.399999999999999</v>
          </cell>
          <cell r="EB81">
            <v>20.399999999999999</v>
          </cell>
          <cell r="EC81">
            <v>20.399999999999999</v>
          </cell>
          <cell r="ED81">
            <v>20.399999999999999</v>
          </cell>
          <cell r="EE81">
            <v>0</v>
          </cell>
          <cell r="EF81">
            <v>20.399999999999999</v>
          </cell>
          <cell r="EG81">
            <v>20.399999999999999</v>
          </cell>
          <cell r="EH81">
            <v>20.399999999999999</v>
          </cell>
          <cell r="EI81">
            <v>20.399999999999999</v>
          </cell>
          <cell r="EJ81">
            <v>20.399999999999999</v>
          </cell>
        </row>
        <row r="82">
          <cell r="AW82">
            <v>72</v>
          </cell>
          <cell r="AX82">
            <v>0</v>
          </cell>
          <cell r="AY82">
            <v>100</v>
          </cell>
          <cell r="AZ82">
            <v>75</v>
          </cell>
          <cell r="BA82">
            <v>25</v>
          </cell>
          <cell r="BB82">
            <v>50</v>
          </cell>
          <cell r="BC82">
            <v>50</v>
          </cell>
          <cell r="BD82">
            <v>16.600000000000001</v>
          </cell>
          <cell r="BE82">
            <v>33.300000000000004</v>
          </cell>
          <cell r="BF82">
            <v>50</v>
          </cell>
          <cell r="BG82">
            <v>0</v>
          </cell>
          <cell r="BH82">
            <v>50</v>
          </cell>
          <cell r="BI82">
            <v>50</v>
          </cell>
          <cell r="BJ82">
            <v>33.300000000000004</v>
          </cell>
          <cell r="BK82">
            <v>22.2</v>
          </cell>
          <cell r="BL82">
            <v>33.300000000000004</v>
          </cell>
          <cell r="BM82">
            <v>33.300000000000004</v>
          </cell>
          <cell r="BN82">
            <v>0</v>
          </cell>
          <cell r="BO82">
            <v>33.300000000000004</v>
          </cell>
          <cell r="BP82">
            <v>33.300000000000004</v>
          </cell>
          <cell r="BQ82">
            <v>33.300000000000004</v>
          </cell>
          <cell r="BR82">
            <v>11.1</v>
          </cell>
          <cell r="BS82">
            <v>100</v>
          </cell>
          <cell r="BT82">
            <v>12.5</v>
          </cell>
          <cell r="BU82">
            <v>0</v>
          </cell>
          <cell r="BV82">
            <v>25</v>
          </cell>
          <cell r="BW82">
            <v>25</v>
          </cell>
          <cell r="BX82">
            <v>25</v>
          </cell>
          <cell r="BY82">
            <v>25</v>
          </cell>
          <cell r="BZ82">
            <v>25</v>
          </cell>
          <cell r="CA82">
            <v>25</v>
          </cell>
          <cell r="CB82">
            <v>25</v>
          </cell>
          <cell r="CC82">
            <v>7.6</v>
          </cell>
          <cell r="CD82">
            <v>7.6</v>
          </cell>
          <cell r="CE82">
            <v>7.6</v>
          </cell>
          <cell r="CF82">
            <v>7.6</v>
          </cell>
          <cell r="CG82">
            <v>7.6</v>
          </cell>
          <cell r="CH82">
            <v>7.6</v>
          </cell>
          <cell r="CI82">
            <v>7.6</v>
          </cell>
          <cell r="CJ82">
            <v>0</v>
          </cell>
          <cell r="CK82">
            <v>100</v>
          </cell>
          <cell r="CL82">
            <v>7.6</v>
          </cell>
          <cell r="CM82">
            <v>7.6</v>
          </cell>
          <cell r="CN82">
            <v>7.6</v>
          </cell>
          <cell r="CO82">
            <v>7.6</v>
          </cell>
          <cell r="CP82">
            <v>7.6</v>
          </cell>
          <cell r="CQ82">
            <v>72</v>
          </cell>
          <cell r="CR82">
            <v>6.8000000000000007</v>
          </cell>
          <cell r="CS82">
            <v>95.399999999999991</v>
          </cell>
          <cell r="CT82">
            <v>93.100000000000009</v>
          </cell>
          <cell r="CU82">
            <v>11.3</v>
          </cell>
          <cell r="CV82">
            <v>90.9</v>
          </cell>
          <cell r="CW82">
            <v>25</v>
          </cell>
          <cell r="CX82">
            <v>15.9</v>
          </cell>
          <cell r="CY82">
            <v>20.399999999999999</v>
          </cell>
          <cell r="CZ82">
            <v>25</v>
          </cell>
          <cell r="DA82">
            <v>2.1999999999999997</v>
          </cell>
          <cell r="DB82">
            <v>25</v>
          </cell>
          <cell r="DC82">
            <v>25</v>
          </cell>
          <cell r="DD82">
            <v>25</v>
          </cell>
          <cell r="DE82">
            <v>22.7</v>
          </cell>
          <cell r="DF82">
            <v>25</v>
          </cell>
          <cell r="DG82">
            <v>25</v>
          </cell>
          <cell r="DH82">
            <v>0</v>
          </cell>
          <cell r="DI82">
            <v>25</v>
          </cell>
          <cell r="DJ82">
            <v>25</v>
          </cell>
          <cell r="DK82">
            <v>25</v>
          </cell>
          <cell r="DL82">
            <v>4.5</v>
          </cell>
          <cell r="DM82">
            <v>100</v>
          </cell>
          <cell r="DN82">
            <v>18.099999999999998</v>
          </cell>
          <cell r="DO82">
            <v>13.600000000000001</v>
          </cell>
          <cell r="DP82">
            <v>25</v>
          </cell>
          <cell r="DQ82">
            <v>25</v>
          </cell>
          <cell r="DR82">
            <v>25</v>
          </cell>
          <cell r="DS82">
            <v>25</v>
          </cell>
          <cell r="DT82">
            <v>25</v>
          </cell>
          <cell r="DU82">
            <v>25</v>
          </cell>
          <cell r="DV82">
            <v>25</v>
          </cell>
          <cell r="DW82">
            <v>25</v>
          </cell>
          <cell r="DX82">
            <v>25</v>
          </cell>
          <cell r="DY82">
            <v>25</v>
          </cell>
          <cell r="DZ82">
            <v>25</v>
          </cell>
          <cell r="EA82">
            <v>25</v>
          </cell>
          <cell r="EB82">
            <v>25</v>
          </cell>
          <cell r="EC82">
            <v>25</v>
          </cell>
          <cell r="ED82">
            <v>9</v>
          </cell>
          <cell r="EE82">
            <v>97.7</v>
          </cell>
          <cell r="EF82">
            <v>25</v>
          </cell>
          <cell r="EG82">
            <v>25</v>
          </cell>
          <cell r="EH82">
            <v>25</v>
          </cell>
          <cell r="EI82">
            <v>25</v>
          </cell>
          <cell r="EJ82">
            <v>25</v>
          </cell>
        </row>
        <row r="83">
          <cell r="AX83">
            <v>25</v>
          </cell>
          <cell r="AY83">
            <v>25</v>
          </cell>
          <cell r="AZ83">
            <v>25</v>
          </cell>
          <cell r="BA83">
            <v>25</v>
          </cell>
          <cell r="BB83">
            <v>25</v>
          </cell>
          <cell r="BC83">
            <v>25</v>
          </cell>
          <cell r="BD83">
            <v>25</v>
          </cell>
          <cell r="BE83">
            <v>25</v>
          </cell>
          <cell r="BF83">
            <v>25</v>
          </cell>
          <cell r="BG83">
            <v>25</v>
          </cell>
          <cell r="BH83">
            <v>25</v>
          </cell>
          <cell r="BI83">
            <v>25</v>
          </cell>
          <cell r="BJ83">
            <v>25</v>
          </cell>
          <cell r="BK83">
            <v>25</v>
          </cell>
          <cell r="BL83">
            <v>25</v>
          </cell>
          <cell r="BM83">
            <v>25</v>
          </cell>
          <cell r="BN83">
            <v>25</v>
          </cell>
          <cell r="BO83">
            <v>25</v>
          </cell>
          <cell r="BP83">
            <v>25</v>
          </cell>
          <cell r="BQ83">
            <v>25</v>
          </cell>
          <cell r="BR83">
            <v>25</v>
          </cell>
          <cell r="BS83">
            <v>25</v>
          </cell>
          <cell r="BT83">
            <v>25</v>
          </cell>
          <cell r="BU83">
            <v>25</v>
          </cell>
          <cell r="BV83">
            <v>25</v>
          </cell>
          <cell r="BW83">
            <v>25</v>
          </cell>
          <cell r="BX83">
            <v>25</v>
          </cell>
          <cell r="BY83">
            <v>25</v>
          </cell>
          <cell r="BZ83">
            <v>25</v>
          </cell>
          <cell r="CA83">
            <v>25</v>
          </cell>
          <cell r="CB83">
            <v>25</v>
          </cell>
          <cell r="CC83">
            <v>25</v>
          </cell>
          <cell r="CD83">
            <v>25</v>
          </cell>
          <cell r="CE83">
            <v>25</v>
          </cell>
          <cell r="CF83">
            <v>25</v>
          </cell>
          <cell r="CG83">
            <v>25</v>
          </cell>
          <cell r="CH83">
            <v>25</v>
          </cell>
          <cell r="CI83">
            <v>25</v>
          </cell>
          <cell r="CJ83">
            <v>25</v>
          </cell>
          <cell r="CK83">
            <v>25</v>
          </cell>
          <cell r="CL83">
            <v>25</v>
          </cell>
          <cell r="CM83">
            <v>25</v>
          </cell>
          <cell r="CN83">
            <v>25</v>
          </cell>
          <cell r="CO83">
            <v>25</v>
          </cell>
          <cell r="CP83">
            <v>25</v>
          </cell>
          <cell r="CR83">
            <v>25</v>
          </cell>
          <cell r="CS83">
            <v>25</v>
          </cell>
          <cell r="CT83">
            <v>25</v>
          </cell>
          <cell r="CU83">
            <v>25</v>
          </cell>
          <cell r="CV83">
            <v>25</v>
          </cell>
          <cell r="CW83">
            <v>25</v>
          </cell>
          <cell r="CX83">
            <v>25</v>
          </cell>
          <cell r="CY83">
            <v>25</v>
          </cell>
          <cell r="CZ83">
            <v>25</v>
          </cell>
          <cell r="DA83">
            <v>25</v>
          </cell>
          <cell r="DB83">
            <v>25</v>
          </cell>
          <cell r="DC83">
            <v>25</v>
          </cell>
          <cell r="DD83">
            <v>25</v>
          </cell>
          <cell r="DE83">
            <v>25</v>
          </cell>
          <cell r="DF83">
            <v>25</v>
          </cell>
          <cell r="DG83">
            <v>25</v>
          </cell>
          <cell r="DH83">
            <v>25</v>
          </cell>
          <cell r="DI83">
            <v>25</v>
          </cell>
          <cell r="DJ83">
            <v>25</v>
          </cell>
          <cell r="DK83">
            <v>25</v>
          </cell>
          <cell r="DL83">
            <v>25</v>
          </cell>
          <cell r="DM83">
            <v>25</v>
          </cell>
          <cell r="DN83">
            <v>25</v>
          </cell>
          <cell r="DO83">
            <v>25</v>
          </cell>
          <cell r="DP83">
            <v>25</v>
          </cell>
          <cell r="DQ83">
            <v>25</v>
          </cell>
          <cell r="DR83">
            <v>25</v>
          </cell>
          <cell r="DS83">
            <v>25</v>
          </cell>
          <cell r="DT83">
            <v>25</v>
          </cell>
          <cell r="DU83">
            <v>25</v>
          </cell>
          <cell r="DV83">
            <v>25</v>
          </cell>
          <cell r="DW83">
            <v>25</v>
          </cell>
          <cell r="DX83">
            <v>25</v>
          </cell>
          <cell r="DY83">
            <v>25</v>
          </cell>
          <cell r="DZ83">
            <v>25</v>
          </cell>
          <cell r="EA83">
            <v>25</v>
          </cell>
          <cell r="EB83">
            <v>25</v>
          </cell>
          <cell r="EC83">
            <v>25</v>
          </cell>
          <cell r="ED83">
            <v>25</v>
          </cell>
          <cell r="EE83">
            <v>25</v>
          </cell>
          <cell r="EF83">
            <v>25</v>
          </cell>
          <cell r="EG83">
            <v>25</v>
          </cell>
          <cell r="EH83">
            <v>25</v>
          </cell>
          <cell r="EI83">
            <v>25</v>
          </cell>
          <cell r="EJ83">
            <v>25</v>
          </cell>
        </row>
        <row r="84">
          <cell r="AX84">
            <v>25</v>
          </cell>
          <cell r="AY84">
            <v>25</v>
          </cell>
          <cell r="AZ84">
            <v>25</v>
          </cell>
          <cell r="BA84">
            <v>25</v>
          </cell>
          <cell r="BB84">
            <v>25</v>
          </cell>
          <cell r="BC84">
            <v>25</v>
          </cell>
          <cell r="BD84">
            <v>25</v>
          </cell>
          <cell r="BE84">
            <v>25</v>
          </cell>
          <cell r="BF84">
            <v>25</v>
          </cell>
          <cell r="BG84">
            <v>25</v>
          </cell>
          <cell r="BH84">
            <v>25</v>
          </cell>
          <cell r="BI84">
            <v>25</v>
          </cell>
          <cell r="BJ84">
            <v>25</v>
          </cell>
          <cell r="BK84">
            <v>25</v>
          </cell>
          <cell r="BL84">
            <v>25</v>
          </cell>
          <cell r="BM84">
            <v>25</v>
          </cell>
          <cell r="BN84">
            <v>25</v>
          </cell>
          <cell r="BO84">
            <v>25</v>
          </cell>
          <cell r="BP84">
            <v>25</v>
          </cell>
          <cell r="BQ84">
            <v>25</v>
          </cell>
          <cell r="BR84">
            <v>25</v>
          </cell>
          <cell r="BS84">
            <v>25</v>
          </cell>
          <cell r="BT84">
            <v>25</v>
          </cell>
          <cell r="BU84">
            <v>25</v>
          </cell>
          <cell r="BV84">
            <v>25</v>
          </cell>
          <cell r="BW84">
            <v>25</v>
          </cell>
          <cell r="BX84">
            <v>25</v>
          </cell>
          <cell r="BY84">
            <v>25</v>
          </cell>
          <cell r="BZ84">
            <v>25</v>
          </cell>
          <cell r="CA84">
            <v>25</v>
          </cell>
          <cell r="CB84">
            <v>25</v>
          </cell>
          <cell r="CC84">
            <v>25</v>
          </cell>
          <cell r="CD84">
            <v>25</v>
          </cell>
          <cell r="CE84">
            <v>25</v>
          </cell>
          <cell r="CF84">
            <v>25</v>
          </cell>
          <cell r="CG84">
            <v>25</v>
          </cell>
          <cell r="CH84">
            <v>25</v>
          </cell>
          <cell r="CI84">
            <v>25</v>
          </cell>
          <cell r="CJ84">
            <v>25</v>
          </cell>
          <cell r="CK84">
            <v>25</v>
          </cell>
          <cell r="CL84">
            <v>25</v>
          </cell>
          <cell r="CM84">
            <v>25</v>
          </cell>
          <cell r="CN84">
            <v>25</v>
          </cell>
          <cell r="CO84">
            <v>25</v>
          </cell>
          <cell r="CP84">
            <v>25</v>
          </cell>
          <cell r="CR84">
            <v>25</v>
          </cell>
          <cell r="CS84">
            <v>25</v>
          </cell>
          <cell r="CT84">
            <v>25</v>
          </cell>
          <cell r="CU84">
            <v>25</v>
          </cell>
          <cell r="CV84">
            <v>25</v>
          </cell>
          <cell r="CW84">
            <v>25</v>
          </cell>
          <cell r="CX84">
            <v>25</v>
          </cell>
          <cell r="CY84">
            <v>25</v>
          </cell>
          <cell r="CZ84">
            <v>25</v>
          </cell>
          <cell r="DA84">
            <v>25</v>
          </cell>
          <cell r="DB84">
            <v>25</v>
          </cell>
          <cell r="DC84">
            <v>25</v>
          </cell>
          <cell r="DD84">
            <v>25</v>
          </cell>
          <cell r="DE84">
            <v>25</v>
          </cell>
          <cell r="DF84">
            <v>25</v>
          </cell>
          <cell r="DG84">
            <v>25</v>
          </cell>
          <cell r="DH84">
            <v>25</v>
          </cell>
          <cell r="DI84">
            <v>25</v>
          </cell>
          <cell r="DJ84">
            <v>25</v>
          </cell>
          <cell r="DK84">
            <v>25</v>
          </cell>
          <cell r="DL84">
            <v>25</v>
          </cell>
          <cell r="DM84">
            <v>25</v>
          </cell>
          <cell r="DN84">
            <v>25</v>
          </cell>
          <cell r="DO84">
            <v>25</v>
          </cell>
          <cell r="DP84">
            <v>25</v>
          </cell>
          <cell r="DQ84">
            <v>25</v>
          </cell>
          <cell r="DR84">
            <v>25</v>
          </cell>
          <cell r="DS84">
            <v>25</v>
          </cell>
          <cell r="DT84">
            <v>25</v>
          </cell>
          <cell r="DU84">
            <v>25</v>
          </cell>
          <cell r="DV84">
            <v>25</v>
          </cell>
          <cell r="DW84">
            <v>25</v>
          </cell>
          <cell r="DX84">
            <v>25</v>
          </cell>
          <cell r="DY84">
            <v>25</v>
          </cell>
          <cell r="DZ84">
            <v>25</v>
          </cell>
          <cell r="EA84">
            <v>25</v>
          </cell>
          <cell r="EB84">
            <v>25</v>
          </cell>
          <cell r="EC84">
            <v>25</v>
          </cell>
          <cell r="ED84">
            <v>25</v>
          </cell>
          <cell r="EE84">
            <v>25</v>
          </cell>
          <cell r="EF84">
            <v>25</v>
          </cell>
          <cell r="EG84">
            <v>25</v>
          </cell>
          <cell r="EH84">
            <v>25</v>
          </cell>
          <cell r="EI84">
            <v>25</v>
          </cell>
          <cell r="EJ84">
            <v>25</v>
          </cell>
        </row>
        <row r="85">
          <cell r="AW85">
            <v>73</v>
          </cell>
          <cell r="AX85">
            <v>75</v>
          </cell>
          <cell r="AY85">
            <v>25</v>
          </cell>
          <cell r="AZ85">
            <v>50</v>
          </cell>
          <cell r="BA85">
            <v>0</v>
          </cell>
          <cell r="BB85">
            <v>100</v>
          </cell>
          <cell r="BC85">
            <v>66.600000000000009</v>
          </cell>
          <cell r="BD85">
            <v>33.300000000000004</v>
          </cell>
          <cell r="BE85">
            <v>16.600000000000001</v>
          </cell>
          <cell r="BF85">
            <v>83.3</v>
          </cell>
          <cell r="BG85">
            <v>0</v>
          </cell>
          <cell r="BH85">
            <v>50</v>
          </cell>
          <cell r="BI85">
            <v>100</v>
          </cell>
          <cell r="BJ85">
            <v>44.4</v>
          </cell>
          <cell r="BK85">
            <v>11.1</v>
          </cell>
          <cell r="BL85">
            <v>88.8</v>
          </cell>
          <cell r="BM85">
            <v>100</v>
          </cell>
          <cell r="BN85">
            <v>55.500000000000007</v>
          </cell>
          <cell r="BO85">
            <v>0</v>
          </cell>
          <cell r="BP85">
            <v>33.300000000000004</v>
          </cell>
          <cell r="BQ85">
            <v>22.2</v>
          </cell>
          <cell r="BR85">
            <v>66.600000000000009</v>
          </cell>
          <cell r="BS85">
            <v>77.7</v>
          </cell>
          <cell r="BT85">
            <v>100</v>
          </cell>
          <cell r="BU85">
            <v>50</v>
          </cell>
          <cell r="BV85">
            <v>75</v>
          </cell>
          <cell r="BW85">
            <v>37.5</v>
          </cell>
          <cell r="BX85">
            <v>12.5</v>
          </cell>
          <cell r="BY85">
            <v>62.5</v>
          </cell>
          <cell r="BZ85">
            <v>25</v>
          </cell>
          <cell r="CA85">
            <v>0</v>
          </cell>
          <cell r="CB85">
            <v>87.5</v>
          </cell>
          <cell r="CC85">
            <v>100</v>
          </cell>
          <cell r="CD85">
            <v>23</v>
          </cell>
          <cell r="CE85">
            <v>92.300000000000011</v>
          </cell>
          <cell r="CF85">
            <v>69.199999999999989</v>
          </cell>
          <cell r="CG85">
            <v>15.299999999999999</v>
          </cell>
          <cell r="CH85">
            <v>0</v>
          </cell>
          <cell r="CI85">
            <v>53.800000000000004</v>
          </cell>
          <cell r="CJ85">
            <v>84.6</v>
          </cell>
          <cell r="CK85">
            <v>30.7</v>
          </cell>
          <cell r="CL85">
            <v>7.6</v>
          </cell>
          <cell r="CM85">
            <v>76.900000000000006</v>
          </cell>
          <cell r="CN85">
            <v>53.800000000000004</v>
          </cell>
          <cell r="CO85">
            <v>38.4</v>
          </cell>
          <cell r="CP85">
            <v>46.1</v>
          </cell>
          <cell r="CQ85">
            <v>73</v>
          </cell>
          <cell r="CR85">
            <v>79.5</v>
          </cell>
          <cell r="CS85">
            <v>34</v>
          </cell>
          <cell r="CT85">
            <v>65.900000000000006</v>
          </cell>
          <cell r="CU85">
            <v>27.200000000000003</v>
          </cell>
          <cell r="CV85">
            <v>84</v>
          </cell>
          <cell r="CW85">
            <v>75</v>
          </cell>
          <cell r="CX85">
            <v>61.3</v>
          </cell>
          <cell r="CY85">
            <v>59</v>
          </cell>
          <cell r="CZ85">
            <v>88.6</v>
          </cell>
          <cell r="DA85">
            <v>38.6</v>
          </cell>
          <cell r="DB85">
            <v>72.7</v>
          </cell>
          <cell r="DC85">
            <v>97.7</v>
          </cell>
          <cell r="DD85">
            <v>36.299999999999997</v>
          </cell>
          <cell r="DE85">
            <v>4.5</v>
          </cell>
          <cell r="DF85">
            <v>68.100000000000009</v>
          </cell>
          <cell r="DG85">
            <v>86.3</v>
          </cell>
          <cell r="DH85">
            <v>52.2</v>
          </cell>
          <cell r="DI85">
            <v>2.1999999999999997</v>
          </cell>
          <cell r="DJ85">
            <v>20.399999999999999</v>
          </cell>
          <cell r="DK85">
            <v>13.600000000000001</v>
          </cell>
          <cell r="DL85">
            <v>54.500000000000007</v>
          </cell>
          <cell r="DM85">
            <v>56.8</v>
          </cell>
          <cell r="DN85">
            <v>77.2</v>
          </cell>
          <cell r="DO85">
            <v>40.9</v>
          </cell>
          <cell r="DP85">
            <v>63.6</v>
          </cell>
          <cell r="DQ85">
            <v>29.5</v>
          </cell>
          <cell r="DR85">
            <v>15.9</v>
          </cell>
          <cell r="DS85">
            <v>43.1</v>
          </cell>
          <cell r="DT85">
            <v>22.7</v>
          </cell>
          <cell r="DU85">
            <v>9</v>
          </cell>
          <cell r="DV85">
            <v>70.399999999999991</v>
          </cell>
          <cell r="DW85">
            <v>100</v>
          </cell>
          <cell r="DX85">
            <v>18.099999999999998</v>
          </cell>
          <cell r="DY85">
            <v>95.399999999999991</v>
          </cell>
          <cell r="DZ85">
            <v>81.8</v>
          </cell>
          <cell r="EA85">
            <v>11.3</v>
          </cell>
          <cell r="EB85">
            <v>0</v>
          </cell>
          <cell r="EC85">
            <v>47.699999999999996</v>
          </cell>
          <cell r="ED85">
            <v>93.100000000000009</v>
          </cell>
          <cell r="EE85">
            <v>25</v>
          </cell>
          <cell r="EF85">
            <v>6.8000000000000007</v>
          </cell>
          <cell r="EG85">
            <v>90.9</v>
          </cell>
          <cell r="EH85">
            <v>47.699999999999996</v>
          </cell>
          <cell r="EI85">
            <v>31.8</v>
          </cell>
          <cell r="EJ85">
            <v>45.4</v>
          </cell>
        </row>
        <row r="86">
          <cell r="AW86">
            <v>74</v>
          </cell>
          <cell r="AX86">
            <v>50</v>
          </cell>
          <cell r="AY86">
            <v>75</v>
          </cell>
          <cell r="AZ86">
            <v>25</v>
          </cell>
          <cell r="BA86">
            <v>0</v>
          </cell>
          <cell r="BB86">
            <v>100</v>
          </cell>
          <cell r="BC86">
            <v>16.600000000000001</v>
          </cell>
          <cell r="BD86">
            <v>33.300000000000004</v>
          </cell>
          <cell r="BE86">
            <v>50</v>
          </cell>
          <cell r="BF86">
            <v>100</v>
          </cell>
          <cell r="BG86">
            <v>66.600000000000009</v>
          </cell>
          <cell r="BH86">
            <v>83.3</v>
          </cell>
          <cell r="BI86">
            <v>0</v>
          </cell>
          <cell r="BJ86">
            <v>66.600000000000009</v>
          </cell>
          <cell r="BK86">
            <v>11.1</v>
          </cell>
          <cell r="BL86">
            <v>88.8</v>
          </cell>
          <cell r="BM86">
            <v>100</v>
          </cell>
          <cell r="BN86">
            <v>55.500000000000007</v>
          </cell>
          <cell r="BO86">
            <v>0</v>
          </cell>
          <cell r="BP86">
            <v>44.4</v>
          </cell>
          <cell r="BQ86">
            <v>33.300000000000004</v>
          </cell>
          <cell r="BR86">
            <v>77.7</v>
          </cell>
          <cell r="BS86">
            <v>22.2</v>
          </cell>
          <cell r="BT86">
            <v>100</v>
          </cell>
          <cell r="BU86">
            <v>62.5</v>
          </cell>
          <cell r="BV86">
            <v>75</v>
          </cell>
          <cell r="BW86">
            <v>37.5</v>
          </cell>
          <cell r="BX86">
            <v>12.5</v>
          </cell>
          <cell r="BY86">
            <v>50</v>
          </cell>
          <cell r="BZ86">
            <v>25</v>
          </cell>
          <cell r="CA86">
            <v>0</v>
          </cell>
          <cell r="CB86">
            <v>87.5</v>
          </cell>
          <cell r="CC86">
            <v>100</v>
          </cell>
          <cell r="CD86">
            <v>61.5</v>
          </cell>
          <cell r="CE86">
            <v>92.300000000000011</v>
          </cell>
          <cell r="CF86">
            <v>69.199999999999989</v>
          </cell>
          <cell r="CG86">
            <v>15.299999999999999</v>
          </cell>
          <cell r="CH86">
            <v>0</v>
          </cell>
          <cell r="CI86">
            <v>38.4</v>
          </cell>
          <cell r="CJ86">
            <v>84.6</v>
          </cell>
          <cell r="CK86">
            <v>23</v>
          </cell>
          <cell r="CL86">
            <v>7.6</v>
          </cell>
          <cell r="CM86">
            <v>76.900000000000006</v>
          </cell>
          <cell r="CN86">
            <v>38.4</v>
          </cell>
          <cell r="CO86">
            <v>38.4</v>
          </cell>
          <cell r="CP86">
            <v>30.7</v>
          </cell>
          <cell r="CQ86">
            <v>74</v>
          </cell>
          <cell r="CR86">
            <v>72.7</v>
          </cell>
          <cell r="CS86">
            <v>79.5</v>
          </cell>
          <cell r="CT86">
            <v>38.6</v>
          </cell>
          <cell r="CU86">
            <v>27.200000000000003</v>
          </cell>
          <cell r="CV86">
            <v>88.6</v>
          </cell>
          <cell r="CW86">
            <v>40.9</v>
          </cell>
          <cell r="CX86">
            <v>56.8</v>
          </cell>
          <cell r="CY86">
            <v>59</v>
          </cell>
          <cell r="CZ86">
            <v>84</v>
          </cell>
          <cell r="DA86">
            <v>63.6</v>
          </cell>
          <cell r="DB86">
            <v>77.2</v>
          </cell>
          <cell r="DC86">
            <v>6.8000000000000007</v>
          </cell>
          <cell r="DD86">
            <v>36.299999999999997</v>
          </cell>
          <cell r="DE86">
            <v>4.5</v>
          </cell>
          <cell r="DF86">
            <v>68.100000000000009</v>
          </cell>
          <cell r="DG86">
            <v>93.100000000000009</v>
          </cell>
          <cell r="DH86">
            <v>34</v>
          </cell>
          <cell r="DI86">
            <v>2.1999999999999997</v>
          </cell>
          <cell r="DJ86">
            <v>22.7</v>
          </cell>
          <cell r="DK86">
            <v>18.099999999999998</v>
          </cell>
          <cell r="DL86">
            <v>43.1</v>
          </cell>
          <cell r="DM86">
            <v>15.9</v>
          </cell>
          <cell r="DN86">
            <v>81.8</v>
          </cell>
          <cell r="DO86">
            <v>61.3</v>
          </cell>
          <cell r="DP86">
            <v>65.900000000000006</v>
          </cell>
          <cell r="DQ86">
            <v>31.8</v>
          </cell>
          <cell r="DR86">
            <v>13.600000000000001</v>
          </cell>
          <cell r="DS86">
            <v>45.4</v>
          </cell>
          <cell r="DT86">
            <v>25</v>
          </cell>
          <cell r="DU86">
            <v>11.3</v>
          </cell>
          <cell r="DV86">
            <v>70.399999999999991</v>
          </cell>
          <cell r="DW86">
            <v>100</v>
          </cell>
          <cell r="DX86">
            <v>75</v>
          </cell>
          <cell r="DY86">
            <v>97.7</v>
          </cell>
          <cell r="DZ86">
            <v>86.3</v>
          </cell>
          <cell r="EA86">
            <v>20.399999999999999</v>
          </cell>
          <cell r="EB86">
            <v>0</v>
          </cell>
          <cell r="EC86">
            <v>50</v>
          </cell>
          <cell r="ED86">
            <v>95.399999999999991</v>
          </cell>
          <cell r="EE86">
            <v>29.5</v>
          </cell>
          <cell r="EF86">
            <v>9</v>
          </cell>
          <cell r="EG86">
            <v>90.9</v>
          </cell>
          <cell r="EH86">
            <v>50</v>
          </cell>
          <cell r="EI86">
            <v>50</v>
          </cell>
          <cell r="EJ86">
            <v>47.699999999999996</v>
          </cell>
        </row>
        <row r="87">
          <cell r="AW87">
            <v>75</v>
          </cell>
          <cell r="AX87">
            <v>50</v>
          </cell>
          <cell r="AY87">
            <v>75</v>
          </cell>
          <cell r="AZ87">
            <v>25</v>
          </cell>
          <cell r="BA87">
            <v>0</v>
          </cell>
          <cell r="BB87">
            <v>100</v>
          </cell>
          <cell r="BC87">
            <v>0</v>
          </cell>
          <cell r="BD87">
            <v>50</v>
          </cell>
          <cell r="BE87">
            <v>83.3</v>
          </cell>
          <cell r="BF87">
            <v>16.600000000000001</v>
          </cell>
          <cell r="BG87">
            <v>100</v>
          </cell>
          <cell r="BH87">
            <v>66.600000000000009</v>
          </cell>
          <cell r="BI87">
            <v>33.300000000000004</v>
          </cell>
          <cell r="BJ87">
            <v>66.600000000000009</v>
          </cell>
          <cell r="BK87">
            <v>0</v>
          </cell>
          <cell r="BL87">
            <v>33.300000000000004</v>
          </cell>
          <cell r="BM87">
            <v>77.7</v>
          </cell>
          <cell r="BN87">
            <v>44.4</v>
          </cell>
          <cell r="BO87">
            <v>22.2</v>
          </cell>
          <cell r="BP87">
            <v>88.8</v>
          </cell>
          <cell r="BQ87">
            <v>100</v>
          </cell>
          <cell r="BR87">
            <v>55.500000000000007</v>
          </cell>
          <cell r="BS87">
            <v>11.1</v>
          </cell>
          <cell r="BT87">
            <v>62.5</v>
          </cell>
          <cell r="BU87">
            <v>100</v>
          </cell>
          <cell r="BV87">
            <v>75</v>
          </cell>
          <cell r="BW87">
            <v>12.5</v>
          </cell>
          <cell r="BX87">
            <v>25</v>
          </cell>
          <cell r="BY87">
            <v>0</v>
          </cell>
          <cell r="BZ87">
            <v>37.5</v>
          </cell>
          <cell r="CA87">
            <v>50</v>
          </cell>
          <cell r="CB87">
            <v>87.5</v>
          </cell>
          <cell r="CC87">
            <v>92.300000000000011</v>
          </cell>
          <cell r="CD87">
            <v>76.900000000000006</v>
          </cell>
          <cell r="CE87">
            <v>100</v>
          </cell>
          <cell r="CF87">
            <v>69.199999999999989</v>
          </cell>
          <cell r="CG87">
            <v>38.4</v>
          </cell>
          <cell r="CH87">
            <v>0</v>
          </cell>
          <cell r="CI87">
            <v>38.4</v>
          </cell>
          <cell r="CJ87">
            <v>84.6</v>
          </cell>
          <cell r="CK87">
            <v>7.6</v>
          </cell>
          <cell r="CL87">
            <v>23</v>
          </cell>
          <cell r="CM87">
            <v>15.299999999999999</v>
          </cell>
          <cell r="CN87">
            <v>38.4</v>
          </cell>
          <cell r="CO87">
            <v>38.4</v>
          </cell>
          <cell r="CP87">
            <v>30.7</v>
          </cell>
          <cell r="CQ87">
            <v>75</v>
          </cell>
          <cell r="CR87">
            <v>79.5</v>
          </cell>
          <cell r="CS87">
            <v>90.9</v>
          </cell>
          <cell r="CT87">
            <v>22.7</v>
          </cell>
          <cell r="CU87">
            <v>13.600000000000001</v>
          </cell>
          <cell r="CV87">
            <v>93.100000000000009</v>
          </cell>
          <cell r="CW87">
            <v>4.5</v>
          </cell>
          <cell r="CX87">
            <v>68.100000000000009</v>
          </cell>
          <cell r="CY87">
            <v>81.8</v>
          </cell>
          <cell r="CZ87">
            <v>36.299999999999997</v>
          </cell>
          <cell r="DA87">
            <v>88.6</v>
          </cell>
          <cell r="DB87">
            <v>75</v>
          </cell>
          <cell r="DC87">
            <v>43.1</v>
          </cell>
          <cell r="DD87">
            <v>34</v>
          </cell>
          <cell r="DE87">
            <v>2.1999999999999997</v>
          </cell>
          <cell r="DF87">
            <v>25</v>
          </cell>
          <cell r="DG87">
            <v>38.6</v>
          </cell>
          <cell r="DH87">
            <v>27.200000000000003</v>
          </cell>
          <cell r="DI87">
            <v>20.399999999999999</v>
          </cell>
          <cell r="DJ87">
            <v>45.4</v>
          </cell>
          <cell r="DK87">
            <v>50</v>
          </cell>
          <cell r="DL87">
            <v>31.8</v>
          </cell>
          <cell r="DM87">
            <v>11.3</v>
          </cell>
          <cell r="DN87">
            <v>65.900000000000006</v>
          </cell>
          <cell r="DO87">
            <v>84</v>
          </cell>
          <cell r="DP87">
            <v>72.7</v>
          </cell>
          <cell r="DQ87">
            <v>29.5</v>
          </cell>
          <cell r="DR87">
            <v>40.9</v>
          </cell>
          <cell r="DS87">
            <v>15.9</v>
          </cell>
          <cell r="DT87">
            <v>50</v>
          </cell>
          <cell r="DU87">
            <v>63.6</v>
          </cell>
          <cell r="DV87">
            <v>77.2</v>
          </cell>
          <cell r="DW87">
            <v>97.7</v>
          </cell>
          <cell r="DX87">
            <v>86.3</v>
          </cell>
          <cell r="DY87">
            <v>100</v>
          </cell>
          <cell r="DZ87">
            <v>70.399999999999991</v>
          </cell>
          <cell r="EA87">
            <v>50</v>
          </cell>
          <cell r="EB87">
            <v>0</v>
          </cell>
          <cell r="EC87">
            <v>50</v>
          </cell>
          <cell r="ED87">
            <v>95.399999999999991</v>
          </cell>
          <cell r="EE87">
            <v>6.8000000000000007</v>
          </cell>
          <cell r="EF87">
            <v>18.099999999999998</v>
          </cell>
          <cell r="EG87">
            <v>9</v>
          </cell>
          <cell r="EH87">
            <v>50</v>
          </cell>
          <cell r="EI87">
            <v>50</v>
          </cell>
          <cell r="EJ87">
            <v>47.699999999999996</v>
          </cell>
        </row>
        <row r="88">
          <cell r="AW88">
            <v>76</v>
          </cell>
          <cell r="AX88">
            <v>50</v>
          </cell>
          <cell r="AY88">
            <v>0</v>
          </cell>
          <cell r="AZ88">
            <v>25</v>
          </cell>
          <cell r="BA88">
            <v>100</v>
          </cell>
          <cell r="BB88">
            <v>75</v>
          </cell>
          <cell r="BC88">
            <v>100</v>
          </cell>
          <cell r="BD88">
            <v>33.300000000000004</v>
          </cell>
          <cell r="BE88">
            <v>16.600000000000001</v>
          </cell>
          <cell r="BF88">
            <v>83.3</v>
          </cell>
          <cell r="BG88">
            <v>0</v>
          </cell>
          <cell r="BH88">
            <v>50</v>
          </cell>
          <cell r="BI88">
            <v>66.600000000000009</v>
          </cell>
          <cell r="BJ88">
            <v>66.600000000000009</v>
          </cell>
          <cell r="BK88">
            <v>22.2</v>
          </cell>
          <cell r="BL88">
            <v>88.8</v>
          </cell>
          <cell r="BM88">
            <v>100</v>
          </cell>
          <cell r="BN88">
            <v>55.500000000000007</v>
          </cell>
          <cell r="BO88">
            <v>0</v>
          </cell>
          <cell r="BP88">
            <v>44.4</v>
          </cell>
          <cell r="BQ88">
            <v>11.1</v>
          </cell>
          <cell r="BR88">
            <v>77.7</v>
          </cell>
          <cell r="BS88">
            <v>33.300000000000004</v>
          </cell>
          <cell r="BT88">
            <v>100</v>
          </cell>
          <cell r="BU88">
            <v>37.5</v>
          </cell>
          <cell r="BV88">
            <v>62.5</v>
          </cell>
          <cell r="BW88">
            <v>50</v>
          </cell>
          <cell r="BX88">
            <v>12.5</v>
          </cell>
          <cell r="BY88">
            <v>87.5</v>
          </cell>
          <cell r="BZ88">
            <v>25</v>
          </cell>
          <cell r="CA88">
            <v>0</v>
          </cell>
          <cell r="CB88">
            <v>75</v>
          </cell>
          <cell r="CC88">
            <v>100</v>
          </cell>
          <cell r="CD88">
            <v>23</v>
          </cell>
          <cell r="CE88">
            <v>61.5</v>
          </cell>
          <cell r="CF88">
            <v>69.199999999999989</v>
          </cell>
          <cell r="CG88">
            <v>15.299999999999999</v>
          </cell>
          <cell r="CH88">
            <v>0</v>
          </cell>
          <cell r="CI88">
            <v>23</v>
          </cell>
          <cell r="CJ88">
            <v>84.6</v>
          </cell>
          <cell r="CK88">
            <v>76.900000000000006</v>
          </cell>
          <cell r="CL88">
            <v>7.6</v>
          </cell>
          <cell r="CM88">
            <v>92.300000000000011</v>
          </cell>
          <cell r="CN88">
            <v>23</v>
          </cell>
          <cell r="CO88">
            <v>23</v>
          </cell>
          <cell r="CP88">
            <v>23</v>
          </cell>
          <cell r="CQ88">
            <v>76</v>
          </cell>
          <cell r="CR88">
            <v>61.3</v>
          </cell>
          <cell r="CS88">
            <v>27.200000000000003</v>
          </cell>
          <cell r="CT88">
            <v>59</v>
          </cell>
          <cell r="CU88">
            <v>68.100000000000009</v>
          </cell>
          <cell r="CV88">
            <v>63.6</v>
          </cell>
          <cell r="CW88">
            <v>95.399999999999991</v>
          </cell>
          <cell r="CX88">
            <v>56.8</v>
          </cell>
          <cell r="CY88">
            <v>38.6</v>
          </cell>
          <cell r="CZ88">
            <v>88.6</v>
          </cell>
          <cell r="DA88">
            <v>25</v>
          </cell>
          <cell r="DB88">
            <v>72.7</v>
          </cell>
          <cell r="DC88">
            <v>86.3</v>
          </cell>
          <cell r="DD88">
            <v>36.299999999999997</v>
          </cell>
          <cell r="DE88">
            <v>15.9</v>
          </cell>
          <cell r="DF88">
            <v>77.2</v>
          </cell>
          <cell r="DG88">
            <v>93.100000000000009</v>
          </cell>
          <cell r="DH88">
            <v>34</v>
          </cell>
          <cell r="DI88">
            <v>2.1999999999999997</v>
          </cell>
          <cell r="DJ88">
            <v>22.7</v>
          </cell>
          <cell r="DK88">
            <v>11.3</v>
          </cell>
          <cell r="DL88">
            <v>65.900000000000006</v>
          </cell>
          <cell r="DM88">
            <v>18.099999999999998</v>
          </cell>
          <cell r="DN88">
            <v>84</v>
          </cell>
          <cell r="DO88">
            <v>29.5</v>
          </cell>
          <cell r="DP88">
            <v>40.9</v>
          </cell>
          <cell r="DQ88">
            <v>31.8</v>
          </cell>
          <cell r="DR88">
            <v>9</v>
          </cell>
          <cell r="DS88">
            <v>75</v>
          </cell>
          <cell r="DT88">
            <v>20.399999999999999</v>
          </cell>
          <cell r="DU88">
            <v>4.5</v>
          </cell>
          <cell r="DV88">
            <v>54.500000000000007</v>
          </cell>
          <cell r="DW88">
            <v>100</v>
          </cell>
          <cell r="DX88">
            <v>43.1</v>
          </cell>
          <cell r="DY88">
            <v>70.399999999999991</v>
          </cell>
          <cell r="DZ88">
            <v>79.5</v>
          </cell>
          <cell r="EA88">
            <v>13.600000000000001</v>
          </cell>
          <cell r="EB88">
            <v>0</v>
          </cell>
          <cell r="EC88">
            <v>43.1</v>
          </cell>
          <cell r="ED88">
            <v>90.9</v>
          </cell>
          <cell r="EE88">
            <v>81.8</v>
          </cell>
          <cell r="EF88">
            <v>6.8000000000000007</v>
          </cell>
          <cell r="EG88">
            <v>97.7</v>
          </cell>
          <cell r="EH88">
            <v>43.1</v>
          </cell>
          <cell r="EI88">
            <v>43.1</v>
          </cell>
          <cell r="EJ88">
            <v>43.1</v>
          </cell>
        </row>
        <row r="89">
          <cell r="AW89">
            <v>77</v>
          </cell>
          <cell r="AX89">
            <v>0</v>
          </cell>
          <cell r="AY89">
            <v>75</v>
          </cell>
          <cell r="AZ89">
            <v>25</v>
          </cell>
          <cell r="BA89">
            <v>100</v>
          </cell>
          <cell r="BB89">
            <v>50</v>
          </cell>
          <cell r="BC89">
            <v>16.600000000000001</v>
          </cell>
          <cell r="BD89">
            <v>83.3</v>
          </cell>
          <cell r="BE89">
            <v>33.300000000000004</v>
          </cell>
          <cell r="BF89">
            <v>50</v>
          </cell>
          <cell r="BG89">
            <v>66.600000000000009</v>
          </cell>
          <cell r="BH89">
            <v>100</v>
          </cell>
          <cell r="BI89">
            <v>0</v>
          </cell>
          <cell r="BJ89">
            <v>11.1</v>
          </cell>
          <cell r="BK89">
            <v>11.1</v>
          </cell>
          <cell r="BL89">
            <v>0</v>
          </cell>
          <cell r="BM89">
            <v>11.1</v>
          </cell>
          <cell r="BN89">
            <v>11.1</v>
          </cell>
          <cell r="BO89">
            <v>11.1</v>
          </cell>
          <cell r="BP89">
            <v>11.1</v>
          </cell>
          <cell r="BQ89">
            <v>11.1</v>
          </cell>
          <cell r="BR89">
            <v>11.1</v>
          </cell>
          <cell r="BS89">
            <v>11.1</v>
          </cell>
          <cell r="BT89">
            <v>75</v>
          </cell>
          <cell r="BU89">
            <v>0</v>
          </cell>
          <cell r="BV89">
            <v>0</v>
          </cell>
          <cell r="BW89">
            <v>0</v>
          </cell>
          <cell r="BX89">
            <v>0</v>
          </cell>
          <cell r="BY89">
            <v>0</v>
          </cell>
          <cell r="BZ89">
            <v>100</v>
          </cell>
          <cell r="CA89">
            <v>87.5</v>
          </cell>
          <cell r="CB89">
            <v>0</v>
          </cell>
          <cell r="CC89">
            <v>15.299999999999999</v>
          </cell>
          <cell r="CD89">
            <v>15.299999999999999</v>
          </cell>
          <cell r="CE89">
            <v>15.299999999999999</v>
          </cell>
          <cell r="CF89">
            <v>15.299999999999999</v>
          </cell>
          <cell r="CG89">
            <v>15.299999999999999</v>
          </cell>
          <cell r="CH89">
            <v>15.299999999999999</v>
          </cell>
          <cell r="CI89">
            <v>15.299999999999999</v>
          </cell>
          <cell r="CJ89">
            <v>7.6</v>
          </cell>
          <cell r="CK89">
            <v>15.299999999999999</v>
          </cell>
          <cell r="CL89">
            <v>0</v>
          </cell>
          <cell r="CM89">
            <v>15.299999999999999</v>
          </cell>
          <cell r="CN89">
            <v>15.299999999999999</v>
          </cell>
          <cell r="CO89">
            <v>15.299999999999999</v>
          </cell>
          <cell r="CP89">
            <v>15.299999999999999</v>
          </cell>
          <cell r="CQ89">
            <v>77</v>
          </cell>
          <cell r="CR89">
            <v>79.5</v>
          </cell>
          <cell r="CS89">
            <v>90.9</v>
          </cell>
          <cell r="CT89">
            <v>81.8</v>
          </cell>
          <cell r="CU89">
            <v>93.100000000000009</v>
          </cell>
          <cell r="CV89">
            <v>88.6</v>
          </cell>
          <cell r="CW89">
            <v>2.1999999999999997</v>
          </cell>
          <cell r="CX89">
            <v>84</v>
          </cell>
          <cell r="CY89">
            <v>6.8000000000000007</v>
          </cell>
          <cell r="CZ89">
            <v>13.600000000000001</v>
          </cell>
          <cell r="DA89">
            <v>77.2</v>
          </cell>
          <cell r="DB89">
            <v>86.3</v>
          </cell>
          <cell r="DC89">
            <v>0</v>
          </cell>
          <cell r="DD89">
            <v>13.600000000000001</v>
          </cell>
          <cell r="DE89">
            <v>13.600000000000001</v>
          </cell>
          <cell r="DF89">
            <v>11.3</v>
          </cell>
          <cell r="DG89">
            <v>13.600000000000001</v>
          </cell>
          <cell r="DH89">
            <v>13.600000000000001</v>
          </cell>
          <cell r="DI89">
            <v>13.600000000000001</v>
          </cell>
          <cell r="DJ89">
            <v>13.600000000000001</v>
          </cell>
          <cell r="DK89">
            <v>13.600000000000001</v>
          </cell>
          <cell r="DL89">
            <v>13.600000000000001</v>
          </cell>
          <cell r="DM89">
            <v>13.600000000000001</v>
          </cell>
          <cell r="DN89">
            <v>95.399999999999991</v>
          </cell>
          <cell r="DO89">
            <v>13.600000000000001</v>
          </cell>
          <cell r="DP89">
            <v>13.600000000000001</v>
          </cell>
          <cell r="DQ89">
            <v>13.600000000000001</v>
          </cell>
          <cell r="DR89">
            <v>13.600000000000001</v>
          </cell>
          <cell r="DS89">
            <v>13.600000000000001</v>
          </cell>
          <cell r="DT89">
            <v>100</v>
          </cell>
          <cell r="DU89">
            <v>97.7</v>
          </cell>
          <cell r="DV89">
            <v>13.600000000000001</v>
          </cell>
          <cell r="DW89">
            <v>13.600000000000001</v>
          </cell>
          <cell r="DX89">
            <v>13.600000000000001</v>
          </cell>
          <cell r="DY89">
            <v>13.600000000000001</v>
          </cell>
          <cell r="DZ89">
            <v>13.600000000000001</v>
          </cell>
          <cell r="EA89">
            <v>13.600000000000001</v>
          </cell>
          <cell r="EB89">
            <v>13.600000000000001</v>
          </cell>
          <cell r="EC89">
            <v>13.600000000000001</v>
          </cell>
          <cell r="ED89">
            <v>9</v>
          </cell>
          <cell r="EE89">
            <v>13.600000000000001</v>
          </cell>
          <cell r="EF89">
            <v>4.5</v>
          </cell>
          <cell r="EG89">
            <v>13.600000000000001</v>
          </cell>
          <cell r="EH89">
            <v>13.600000000000001</v>
          </cell>
          <cell r="EI89">
            <v>13.600000000000001</v>
          </cell>
          <cell r="EJ89">
            <v>13.600000000000001</v>
          </cell>
        </row>
        <row r="90">
          <cell r="AW90">
            <v>78</v>
          </cell>
          <cell r="AX90">
            <v>75</v>
          </cell>
          <cell r="AY90">
            <v>0</v>
          </cell>
          <cell r="AZ90">
            <v>100</v>
          </cell>
          <cell r="BA90">
            <v>50</v>
          </cell>
          <cell r="BB90">
            <v>25</v>
          </cell>
          <cell r="BC90">
            <v>83.3</v>
          </cell>
          <cell r="BD90">
            <v>50</v>
          </cell>
          <cell r="BE90">
            <v>33.300000000000004</v>
          </cell>
          <cell r="BF90">
            <v>66.600000000000009</v>
          </cell>
          <cell r="BG90">
            <v>0</v>
          </cell>
          <cell r="BH90">
            <v>16.600000000000001</v>
          </cell>
          <cell r="BI90">
            <v>100</v>
          </cell>
          <cell r="BJ90">
            <v>66.600000000000009</v>
          </cell>
          <cell r="BK90">
            <v>11.1</v>
          </cell>
          <cell r="BL90">
            <v>55.500000000000007</v>
          </cell>
          <cell r="BM90">
            <v>22.2</v>
          </cell>
          <cell r="BN90">
            <v>88.8</v>
          </cell>
          <cell r="BO90">
            <v>0</v>
          </cell>
          <cell r="BP90">
            <v>33.300000000000004</v>
          </cell>
          <cell r="BQ90">
            <v>44.4</v>
          </cell>
          <cell r="BR90">
            <v>77.7</v>
          </cell>
          <cell r="BS90">
            <v>100</v>
          </cell>
          <cell r="BT90">
            <v>25</v>
          </cell>
          <cell r="BU90">
            <v>0</v>
          </cell>
          <cell r="BV90">
            <v>37.5</v>
          </cell>
          <cell r="BW90">
            <v>37.5</v>
          </cell>
          <cell r="BX90">
            <v>100</v>
          </cell>
          <cell r="BY90">
            <v>37.5</v>
          </cell>
          <cell r="BZ90">
            <v>37.5</v>
          </cell>
          <cell r="CA90">
            <v>12.5</v>
          </cell>
          <cell r="CB90">
            <v>37.5</v>
          </cell>
          <cell r="CC90">
            <v>84.6</v>
          </cell>
          <cell r="CD90">
            <v>0</v>
          </cell>
          <cell r="CE90">
            <v>38.4</v>
          </cell>
          <cell r="CF90">
            <v>30.7</v>
          </cell>
          <cell r="CG90">
            <v>7.6</v>
          </cell>
          <cell r="CH90">
            <v>100</v>
          </cell>
          <cell r="CI90">
            <v>38.4</v>
          </cell>
          <cell r="CJ90">
            <v>15.299999999999999</v>
          </cell>
          <cell r="CK90">
            <v>38.4</v>
          </cell>
          <cell r="CL90">
            <v>76.900000000000006</v>
          </cell>
          <cell r="CM90">
            <v>92.300000000000011</v>
          </cell>
          <cell r="CN90">
            <v>38.4</v>
          </cell>
          <cell r="CO90">
            <v>23</v>
          </cell>
          <cell r="CP90">
            <v>38.4</v>
          </cell>
          <cell r="CQ90">
            <v>78</v>
          </cell>
          <cell r="CR90">
            <v>84</v>
          </cell>
          <cell r="CS90">
            <v>4.5</v>
          </cell>
          <cell r="CT90">
            <v>86.3</v>
          </cell>
          <cell r="CU90">
            <v>70.399999999999991</v>
          </cell>
          <cell r="CV90">
            <v>31.8</v>
          </cell>
          <cell r="CW90">
            <v>93.100000000000009</v>
          </cell>
          <cell r="CX90">
            <v>75</v>
          </cell>
          <cell r="CY90">
            <v>27.200000000000003</v>
          </cell>
          <cell r="CZ90">
            <v>81.8</v>
          </cell>
          <cell r="DA90">
            <v>11.3</v>
          </cell>
          <cell r="DB90">
            <v>22.7</v>
          </cell>
          <cell r="DC90">
            <v>100</v>
          </cell>
          <cell r="DD90">
            <v>68.100000000000009</v>
          </cell>
          <cell r="DE90">
            <v>6.8000000000000007</v>
          </cell>
          <cell r="DF90">
            <v>65.900000000000006</v>
          </cell>
          <cell r="DG90">
            <v>18.099999999999998</v>
          </cell>
          <cell r="DH90">
            <v>79.5</v>
          </cell>
          <cell r="DI90">
            <v>0</v>
          </cell>
          <cell r="DJ90">
            <v>29.5</v>
          </cell>
          <cell r="DK90">
            <v>38.6</v>
          </cell>
          <cell r="DL90">
            <v>72.7</v>
          </cell>
          <cell r="DM90">
            <v>97.7</v>
          </cell>
          <cell r="DN90">
            <v>34</v>
          </cell>
          <cell r="DO90">
            <v>13.600000000000001</v>
          </cell>
          <cell r="DP90">
            <v>38.6</v>
          </cell>
          <cell r="DQ90">
            <v>38.6</v>
          </cell>
          <cell r="DR90">
            <v>88.6</v>
          </cell>
          <cell r="DS90">
            <v>38.6</v>
          </cell>
          <cell r="DT90">
            <v>38.6</v>
          </cell>
          <cell r="DU90">
            <v>15.9</v>
          </cell>
          <cell r="DV90">
            <v>38.6</v>
          </cell>
          <cell r="DW90">
            <v>77.2</v>
          </cell>
          <cell r="DX90">
            <v>2.1999999999999997</v>
          </cell>
          <cell r="DY90">
            <v>38.6</v>
          </cell>
          <cell r="DZ90">
            <v>36.299999999999997</v>
          </cell>
          <cell r="EA90">
            <v>9</v>
          </cell>
          <cell r="EB90">
            <v>95.399999999999991</v>
          </cell>
          <cell r="EC90">
            <v>38.6</v>
          </cell>
          <cell r="ED90">
            <v>20.399999999999999</v>
          </cell>
          <cell r="EE90">
            <v>38.6</v>
          </cell>
          <cell r="EF90">
            <v>63.6</v>
          </cell>
          <cell r="EG90">
            <v>90.9</v>
          </cell>
          <cell r="EH90">
            <v>38.6</v>
          </cell>
          <cell r="EI90">
            <v>25</v>
          </cell>
          <cell r="EJ90">
            <v>38.6</v>
          </cell>
        </row>
        <row r="91">
          <cell r="AW91">
            <v>79</v>
          </cell>
          <cell r="AX91">
            <v>100</v>
          </cell>
          <cell r="AY91">
            <v>0</v>
          </cell>
          <cell r="AZ91">
            <v>75</v>
          </cell>
          <cell r="BA91">
            <v>50</v>
          </cell>
          <cell r="BB91">
            <v>25</v>
          </cell>
          <cell r="BC91">
            <v>100</v>
          </cell>
          <cell r="BD91">
            <v>50</v>
          </cell>
          <cell r="BE91">
            <v>33.300000000000004</v>
          </cell>
          <cell r="BF91">
            <v>83.3</v>
          </cell>
          <cell r="BG91">
            <v>66.600000000000009</v>
          </cell>
          <cell r="BH91">
            <v>0</v>
          </cell>
          <cell r="BI91">
            <v>16.600000000000001</v>
          </cell>
          <cell r="BJ91">
            <v>77.7</v>
          </cell>
          <cell r="BK91">
            <v>100</v>
          </cell>
          <cell r="BL91">
            <v>66.600000000000009</v>
          </cell>
          <cell r="BM91">
            <v>11.1</v>
          </cell>
          <cell r="BN91">
            <v>22.2</v>
          </cell>
          <cell r="BO91">
            <v>0</v>
          </cell>
          <cell r="BP91">
            <v>88.8</v>
          </cell>
          <cell r="BQ91">
            <v>22.2</v>
          </cell>
          <cell r="BR91">
            <v>22.2</v>
          </cell>
          <cell r="BS91">
            <v>22.2</v>
          </cell>
          <cell r="BT91">
            <v>12.5</v>
          </cell>
          <cell r="BU91">
            <v>0</v>
          </cell>
          <cell r="BV91">
            <v>12.5</v>
          </cell>
          <cell r="BW91">
            <v>12.5</v>
          </cell>
          <cell r="BX91">
            <v>12.5</v>
          </cell>
          <cell r="BY91">
            <v>12.5</v>
          </cell>
          <cell r="BZ91">
            <v>12.5</v>
          </cell>
          <cell r="CA91">
            <v>12.5</v>
          </cell>
          <cell r="CB91">
            <v>12.5</v>
          </cell>
          <cell r="CC91">
            <v>30.7</v>
          </cell>
          <cell r="CD91">
            <v>7.6</v>
          </cell>
          <cell r="CE91">
            <v>30.7</v>
          </cell>
          <cell r="CF91">
            <v>30.7</v>
          </cell>
          <cell r="CG91">
            <v>0</v>
          </cell>
          <cell r="CH91">
            <v>30.7</v>
          </cell>
          <cell r="CI91">
            <v>30.7</v>
          </cell>
          <cell r="CJ91">
            <v>15.299999999999999</v>
          </cell>
          <cell r="CK91">
            <v>30.7</v>
          </cell>
          <cell r="CL91">
            <v>30.7</v>
          </cell>
          <cell r="CM91">
            <v>100</v>
          </cell>
          <cell r="CN91">
            <v>30.7</v>
          </cell>
          <cell r="CO91">
            <v>23</v>
          </cell>
          <cell r="CP91">
            <v>30.7</v>
          </cell>
          <cell r="CQ91">
            <v>79</v>
          </cell>
          <cell r="CR91">
            <v>95.399999999999991</v>
          </cell>
          <cell r="CS91">
            <v>6.8000000000000007</v>
          </cell>
          <cell r="CT91">
            <v>93.100000000000009</v>
          </cell>
          <cell r="CU91">
            <v>77.2</v>
          </cell>
          <cell r="CV91">
            <v>20.399999999999999</v>
          </cell>
          <cell r="CW91">
            <v>97.7</v>
          </cell>
          <cell r="CX91">
            <v>84</v>
          </cell>
          <cell r="CY91">
            <v>25</v>
          </cell>
          <cell r="CZ91">
            <v>88.6</v>
          </cell>
          <cell r="DA91">
            <v>86.3</v>
          </cell>
          <cell r="DB91">
            <v>9</v>
          </cell>
          <cell r="DC91">
            <v>18.099999999999998</v>
          </cell>
          <cell r="DD91">
            <v>79.5</v>
          </cell>
          <cell r="DE91">
            <v>90.9</v>
          </cell>
          <cell r="DF91">
            <v>75</v>
          </cell>
          <cell r="DG91">
            <v>15.9</v>
          </cell>
          <cell r="DH91">
            <v>27.200000000000003</v>
          </cell>
          <cell r="DI91">
            <v>2.1999999999999997</v>
          </cell>
          <cell r="DJ91">
            <v>81.8</v>
          </cell>
          <cell r="DK91">
            <v>27.200000000000003</v>
          </cell>
          <cell r="DL91">
            <v>27.200000000000003</v>
          </cell>
          <cell r="DM91">
            <v>27.200000000000003</v>
          </cell>
          <cell r="DN91">
            <v>27.200000000000003</v>
          </cell>
          <cell r="DO91">
            <v>13.600000000000001</v>
          </cell>
          <cell r="DP91">
            <v>27.200000000000003</v>
          </cell>
          <cell r="DQ91">
            <v>27.200000000000003</v>
          </cell>
          <cell r="DR91">
            <v>27.200000000000003</v>
          </cell>
          <cell r="DS91">
            <v>27.200000000000003</v>
          </cell>
          <cell r="DT91">
            <v>27.200000000000003</v>
          </cell>
          <cell r="DU91">
            <v>27.200000000000003</v>
          </cell>
          <cell r="DV91">
            <v>27.200000000000003</v>
          </cell>
          <cell r="DW91">
            <v>27.200000000000003</v>
          </cell>
          <cell r="DX91">
            <v>4.5</v>
          </cell>
          <cell r="DY91">
            <v>27.200000000000003</v>
          </cell>
          <cell r="DZ91">
            <v>27.200000000000003</v>
          </cell>
          <cell r="EA91">
            <v>0</v>
          </cell>
          <cell r="EB91">
            <v>27.200000000000003</v>
          </cell>
          <cell r="EC91">
            <v>27.200000000000003</v>
          </cell>
          <cell r="ED91">
            <v>11.3</v>
          </cell>
          <cell r="EE91">
            <v>27.200000000000003</v>
          </cell>
          <cell r="EF91">
            <v>27.200000000000003</v>
          </cell>
          <cell r="EG91">
            <v>100</v>
          </cell>
          <cell r="EH91">
            <v>27.200000000000003</v>
          </cell>
          <cell r="EI91">
            <v>22.7</v>
          </cell>
          <cell r="EJ91">
            <v>27.200000000000003</v>
          </cell>
        </row>
        <row r="92">
          <cell r="AW92">
            <v>80</v>
          </cell>
          <cell r="AX92">
            <v>0</v>
          </cell>
          <cell r="AY92">
            <v>75</v>
          </cell>
          <cell r="AZ92">
            <v>50</v>
          </cell>
          <cell r="BA92">
            <v>25</v>
          </cell>
          <cell r="BB92">
            <v>100</v>
          </cell>
          <cell r="BC92">
            <v>50</v>
          </cell>
          <cell r="BD92">
            <v>16.600000000000001</v>
          </cell>
          <cell r="BE92">
            <v>66.600000000000009</v>
          </cell>
          <cell r="BF92">
            <v>33.300000000000004</v>
          </cell>
          <cell r="BG92">
            <v>0</v>
          </cell>
          <cell r="BH92">
            <v>83.3</v>
          </cell>
          <cell r="BI92">
            <v>100</v>
          </cell>
          <cell r="BJ92">
            <v>55.500000000000007</v>
          </cell>
          <cell r="BK92">
            <v>0</v>
          </cell>
          <cell r="BL92">
            <v>66.600000000000009</v>
          </cell>
          <cell r="BM92">
            <v>77.7</v>
          </cell>
          <cell r="BN92">
            <v>88.8</v>
          </cell>
          <cell r="BO92">
            <v>22.2</v>
          </cell>
          <cell r="BP92">
            <v>11.1</v>
          </cell>
          <cell r="BQ92">
            <v>33.300000000000004</v>
          </cell>
          <cell r="BR92">
            <v>33.300000000000004</v>
          </cell>
          <cell r="BS92">
            <v>100</v>
          </cell>
          <cell r="BT92">
            <v>100</v>
          </cell>
          <cell r="BU92">
            <v>12.5</v>
          </cell>
          <cell r="BV92">
            <v>12.5</v>
          </cell>
          <cell r="BW92">
            <v>12.5</v>
          </cell>
          <cell r="BX92">
            <v>12.5</v>
          </cell>
          <cell r="BY92">
            <v>12.5</v>
          </cell>
          <cell r="BZ92">
            <v>12.5</v>
          </cell>
          <cell r="CA92">
            <v>0</v>
          </cell>
          <cell r="CB92">
            <v>12.5</v>
          </cell>
          <cell r="CC92">
            <v>84.6</v>
          </cell>
          <cell r="CD92">
            <v>0</v>
          </cell>
          <cell r="CE92">
            <v>15.299999999999999</v>
          </cell>
          <cell r="CF92">
            <v>7.6</v>
          </cell>
          <cell r="CG92">
            <v>100</v>
          </cell>
          <cell r="CH92">
            <v>92.300000000000011</v>
          </cell>
          <cell r="CI92">
            <v>15.299999999999999</v>
          </cell>
          <cell r="CJ92">
            <v>76.900000000000006</v>
          </cell>
          <cell r="CK92">
            <v>15.299999999999999</v>
          </cell>
          <cell r="CL92">
            <v>69.199999999999989</v>
          </cell>
          <cell r="CM92">
            <v>15.299999999999999</v>
          </cell>
          <cell r="CN92">
            <v>15.299999999999999</v>
          </cell>
          <cell r="CO92">
            <v>15.299999999999999</v>
          </cell>
          <cell r="CP92">
            <v>15.299999999999999</v>
          </cell>
          <cell r="CQ92">
            <v>80</v>
          </cell>
          <cell r="CR92">
            <v>13.600000000000001</v>
          </cell>
          <cell r="CS92">
            <v>75</v>
          </cell>
          <cell r="CT92">
            <v>72.7</v>
          </cell>
          <cell r="CU92">
            <v>65.900000000000006</v>
          </cell>
          <cell r="CV92">
            <v>77.2</v>
          </cell>
          <cell r="CW92">
            <v>22.7</v>
          </cell>
          <cell r="CX92">
            <v>11.3</v>
          </cell>
          <cell r="CY92">
            <v>68.100000000000009</v>
          </cell>
          <cell r="CZ92">
            <v>15.9</v>
          </cell>
          <cell r="DA92">
            <v>9</v>
          </cell>
          <cell r="DB92">
            <v>86.3</v>
          </cell>
          <cell r="DC92">
            <v>100</v>
          </cell>
          <cell r="DD92">
            <v>63.6</v>
          </cell>
          <cell r="DE92">
            <v>0</v>
          </cell>
          <cell r="DF92">
            <v>70.399999999999991</v>
          </cell>
          <cell r="DG92">
            <v>84</v>
          </cell>
          <cell r="DH92">
            <v>88.6</v>
          </cell>
          <cell r="DI92">
            <v>6.8000000000000007</v>
          </cell>
          <cell r="DJ92">
            <v>2.1999999999999997</v>
          </cell>
          <cell r="DK92">
            <v>25</v>
          </cell>
          <cell r="DL92">
            <v>25</v>
          </cell>
          <cell r="DM92">
            <v>95.399999999999991</v>
          </cell>
          <cell r="DN92">
            <v>81.8</v>
          </cell>
          <cell r="DO92">
            <v>25</v>
          </cell>
          <cell r="DP92">
            <v>25</v>
          </cell>
          <cell r="DQ92">
            <v>25</v>
          </cell>
          <cell r="DR92">
            <v>25</v>
          </cell>
          <cell r="DS92">
            <v>25</v>
          </cell>
          <cell r="DT92">
            <v>25</v>
          </cell>
          <cell r="DU92">
            <v>20.399999999999999</v>
          </cell>
          <cell r="DV92">
            <v>25</v>
          </cell>
          <cell r="DW92">
            <v>90.9</v>
          </cell>
          <cell r="DX92">
            <v>4.5</v>
          </cell>
          <cell r="DY92">
            <v>25</v>
          </cell>
          <cell r="DZ92">
            <v>18.099999999999998</v>
          </cell>
          <cell r="EA92">
            <v>97.7</v>
          </cell>
          <cell r="EB92">
            <v>93.100000000000009</v>
          </cell>
          <cell r="EC92">
            <v>25</v>
          </cell>
          <cell r="ED92">
            <v>79.5</v>
          </cell>
          <cell r="EE92">
            <v>25</v>
          </cell>
          <cell r="EF92">
            <v>61.3</v>
          </cell>
          <cell r="EG92">
            <v>25</v>
          </cell>
          <cell r="EH92">
            <v>25</v>
          </cell>
          <cell r="EI92">
            <v>25</v>
          </cell>
          <cell r="EJ92">
            <v>25</v>
          </cell>
        </row>
        <row r="93">
          <cell r="AW93">
            <v>81</v>
          </cell>
          <cell r="AX93">
            <v>25</v>
          </cell>
          <cell r="AY93">
            <v>0</v>
          </cell>
          <cell r="AZ93">
            <v>50</v>
          </cell>
          <cell r="BA93">
            <v>75</v>
          </cell>
          <cell r="BB93">
            <v>100</v>
          </cell>
          <cell r="BC93">
            <v>66.600000000000009</v>
          </cell>
          <cell r="BD93">
            <v>50</v>
          </cell>
          <cell r="BE93">
            <v>16.600000000000001</v>
          </cell>
          <cell r="BF93">
            <v>33.300000000000004</v>
          </cell>
          <cell r="BG93">
            <v>0</v>
          </cell>
          <cell r="BH93">
            <v>83.3</v>
          </cell>
          <cell r="BI93">
            <v>100</v>
          </cell>
          <cell r="BJ93">
            <v>44.4</v>
          </cell>
          <cell r="BK93">
            <v>0</v>
          </cell>
          <cell r="BL93">
            <v>66.600000000000009</v>
          </cell>
          <cell r="BM93">
            <v>11.1</v>
          </cell>
          <cell r="BN93">
            <v>88.8</v>
          </cell>
          <cell r="BO93">
            <v>33.300000000000004</v>
          </cell>
          <cell r="BP93">
            <v>100</v>
          </cell>
          <cell r="BQ93">
            <v>55.500000000000007</v>
          </cell>
          <cell r="BR93">
            <v>77.7</v>
          </cell>
          <cell r="BS93">
            <v>22.2</v>
          </cell>
          <cell r="BT93">
            <v>12.5</v>
          </cell>
          <cell r="BU93">
            <v>25</v>
          </cell>
          <cell r="BV93">
            <v>37.5</v>
          </cell>
          <cell r="BW93">
            <v>37.5</v>
          </cell>
          <cell r="BX93">
            <v>100</v>
          </cell>
          <cell r="BY93">
            <v>37.5</v>
          </cell>
          <cell r="BZ93">
            <v>37.5</v>
          </cell>
          <cell r="CA93">
            <v>0</v>
          </cell>
          <cell r="CB93">
            <v>37.5</v>
          </cell>
          <cell r="CC93">
            <v>0</v>
          </cell>
          <cell r="CD93">
            <v>0</v>
          </cell>
          <cell r="CE93">
            <v>0</v>
          </cell>
          <cell r="CF93">
            <v>100</v>
          </cell>
          <cell r="CG93">
            <v>0</v>
          </cell>
          <cell r="CH93">
            <v>0</v>
          </cell>
          <cell r="CI93">
            <v>0</v>
          </cell>
          <cell r="CJ93">
            <v>0</v>
          </cell>
          <cell r="CK93">
            <v>0</v>
          </cell>
          <cell r="CL93">
            <v>0</v>
          </cell>
          <cell r="CM93">
            <v>0</v>
          </cell>
          <cell r="CN93">
            <v>0</v>
          </cell>
          <cell r="CO93">
            <v>0</v>
          </cell>
          <cell r="CP93">
            <v>0</v>
          </cell>
          <cell r="CQ93">
            <v>81</v>
          </cell>
          <cell r="CR93">
            <v>20.399999999999999</v>
          </cell>
          <cell r="CS93">
            <v>15.9</v>
          </cell>
          <cell r="CT93">
            <v>72.7</v>
          </cell>
          <cell r="CU93">
            <v>75</v>
          </cell>
          <cell r="CV93">
            <v>77.2</v>
          </cell>
          <cell r="CW93">
            <v>93.100000000000009</v>
          </cell>
          <cell r="CX93">
            <v>88.6</v>
          </cell>
          <cell r="CY93">
            <v>11.3</v>
          </cell>
          <cell r="CZ93">
            <v>86.3</v>
          </cell>
          <cell r="DA93">
            <v>0</v>
          </cell>
          <cell r="DB93">
            <v>95.399999999999991</v>
          </cell>
          <cell r="DC93">
            <v>100</v>
          </cell>
          <cell r="DD93">
            <v>25</v>
          </cell>
          <cell r="DE93">
            <v>4.5</v>
          </cell>
          <cell r="DF93">
            <v>79.5</v>
          </cell>
          <cell r="DG93">
            <v>6.8000000000000007</v>
          </cell>
          <cell r="DH93">
            <v>84</v>
          </cell>
          <cell r="DI93">
            <v>18.099999999999998</v>
          </cell>
          <cell r="DJ93">
            <v>90.9</v>
          </cell>
          <cell r="DK93">
            <v>27.200000000000003</v>
          </cell>
          <cell r="DL93">
            <v>81.8</v>
          </cell>
          <cell r="DM93">
            <v>13.600000000000001</v>
          </cell>
          <cell r="DN93">
            <v>9</v>
          </cell>
          <cell r="DO93">
            <v>22.7</v>
          </cell>
          <cell r="DP93">
            <v>27.200000000000003</v>
          </cell>
          <cell r="DQ93">
            <v>27.200000000000003</v>
          </cell>
          <cell r="DR93">
            <v>97.7</v>
          </cell>
          <cell r="DS93">
            <v>27.200000000000003</v>
          </cell>
          <cell r="DT93">
            <v>27.200000000000003</v>
          </cell>
          <cell r="DU93">
            <v>2.1999999999999997</v>
          </cell>
          <cell r="DV93">
            <v>27.200000000000003</v>
          </cell>
          <cell r="DW93">
            <v>27.200000000000003</v>
          </cell>
          <cell r="DX93">
            <v>27.200000000000003</v>
          </cell>
          <cell r="DY93">
            <v>27.200000000000003</v>
          </cell>
          <cell r="DZ93">
            <v>70.399999999999991</v>
          </cell>
          <cell r="EA93">
            <v>27.200000000000003</v>
          </cell>
          <cell r="EB93">
            <v>27.200000000000003</v>
          </cell>
          <cell r="EC93">
            <v>27.200000000000003</v>
          </cell>
          <cell r="ED93">
            <v>27.200000000000003</v>
          </cell>
          <cell r="EE93">
            <v>27.200000000000003</v>
          </cell>
          <cell r="EF93">
            <v>27.200000000000003</v>
          </cell>
          <cell r="EG93">
            <v>27.200000000000003</v>
          </cell>
          <cell r="EH93">
            <v>27.200000000000003</v>
          </cell>
          <cell r="EI93">
            <v>27.200000000000003</v>
          </cell>
          <cell r="EJ93">
            <v>27.200000000000003</v>
          </cell>
        </row>
        <row r="94">
          <cell r="AX94">
            <v>27.199996948242187</v>
          </cell>
          <cell r="AY94">
            <v>27.199996948242187</v>
          </cell>
          <cell r="AZ94">
            <v>27.199996948242187</v>
          </cell>
          <cell r="BA94">
            <v>27.199996948242187</v>
          </cell>
          <cell r="BB94">
            <v>27.199996948242187</v>
          </cell>
          <cell r="BC94">
            <v>27.199996948242187</v>
          </cell>
          <cell r="BD94">
            <v>27.199996948242187</v>
          </cell>
          <cell r="BE94">
            <v>27.199996948242187</v>
          </cell>
          <cell r="BF94">
            <v>27.199996948242187</v>
          </cell>
          <cell r="BG94">
            <v>27.199996948242187</v>
          </cell>
          <cell r="BH94">
            <v>27.199996948242187</v>
          </cell>
          <cell r="BI94">
            <v>27.199996948242187</v>
          </cell>
          <cell r="BJ94">
            <v>27.199996948242187</v>
          </cell>
          <cell r="BK94">
            <v>27.199996948242187</v>
          </cell>
          <cell r="BL94">
            <v>27.199996948242187</v>
          </cell>
          <cell r="BM94">
            <v>27.199996948242187</v>
          </cell>
          <cell r="BN94">
            <v>27.199996948242187</v>
          </cell>
          <cell r="BO94">
            <v>27.199996948242187</v>
          </cell>
          <cell r="BP94">
            <v>27.199996948242187</v>
          </cell>
          <cell r="BQ94">
            <v>27.199996948242187</v>
          </cell>
          <cell r="BR94">
            <v>27.199996948242187</v>
          </cell>
          <cell r="BS94">
            <v>27.199996948242187</v>
          </cell>
          <cell r="BT94">
            <v>27.199996948242187</v>
          </cell>
          <cell r="BU94">
            <v>27.199996948242187</v>
          </cell>
          <cell r="BV94">
            <v>27.199996948242187</v>
          </cell>
          <cell r="BW94">
            <v>27.199996948242187</v>
          </cell>
          <cell r="BX94">
            <v>27.199996948242187</v>
          </cell>
          <cell r="BY94">
            <v>27.199996948242187</v>
          </cell>
          <cell r="BZ94">
            <v>27.199996948242187</v>
          </cell>
          <cell r="CA94">
            <v>27.199996948242187</v>
          </cell>
          <cell r="CB94">
            <v>27.199996948242187</v>
          </cell>
          <cell r="CC94">
            <v>27.199996948242187</v>
          </cell>
          <cell r="CD94">
            <v>27.199996948242187</v>
          </cell>
          <cell r="CE94">
            <v>27.199996948242187</v>
          </cell>
          <cell r="CF94">
            <v>27.199996948242187</v>
          </cell>
          <cell r="CG94">
            <v>27.199996948242187</v>
          </cell>
          <cell r="CH94">
            <v>27.199996948242187</v>
          </cell>
          <cell r="CI94">
            <v>27.199996948242187</v>
          </cell>
          <cell r="CJ94">
            <v>27.199996948242187</v>
          </cell>
          <cell r="CK94">
            <v>27.199996948242187</v>
          </cell>
          <cell r="CL94">
            <v>27.199996948242187</v>
          </cell>
          <cell r="CM94">
            <v>27.199996948242187</v>
          </cell>
          <cell r="CN94">
            <v>27.199996948242187</v>
          </cell>
          <cell r="CO94">
            <v>27.199996948242187</v>
          </cell>
          <cell r="CP94">
            <v>27.199996948242187</v>
          </cell>
          <cell r="CR94">
            <v>27.199996948242187</v>
          </cell>
          <cell r="CS94">
            <v>27.199996948242187</v>
          </cell>
          <cell r="CT94">
            <v>27.199996948242187</v>
          </cell>
          <cell r="CU94">
            <v>27.199996948242187</v>
          </cell>
          <cell r="CV94">
            <v>27.199996948242187</v>
          </cell>
          <cell r="CW94">
            <v>27.199996948242187</v>
          </cell>
          <cell r="CX94">
            <v>27.199996948242187</v>
          </cell>
          <cell r="CY94">
            <v>27.199996948242187</v>
          </cell>
          <cell r="CZ94">
            <v>27.199996948242187</v>
          </cell>
          <cell r="DA94">
            <v>27.199996948242187</v>
          </cell>
          <cell r="DB94">
            <v>27.199996948242187</v>
          </cell>
          <cell r="DC94">
            <v>27.199996948242187</v>
          </cell>
          <cell r="DD94">
            <v>27.199996948242187</v>
          </cell>
          <cell r="DE94">
            <v>27.199996948242187</v>
          </cell>
          <cell r="DF94">
            <v>27.199996948242187</v>
          </cell>
          <cell r="DG94">
            <v>27.199996948242187</v>
          </cell>
          <cell r="DH94">
            <v>27.199996948242187</v>
          </cell>
          <cell r="DI94">
            <v>27.199996948242187</v>
          </cell>
          <cell r="DJ94">
            <v>27.199996948242187</v>
          </cell>
          <cell r="DK94">
            <v>27.199996948242187</v>
          </cell>
          <cell r="DL94">
            <v>27.199996948242187</v>
          </cell>
          <cell r="DM94">
            <v>27.199996948242187</v>
          </cell>
          <cell r="DN94">
            <v>27.199996948242187</v>
          </cell>
          <cell r="DO94">
            <v>27.199996948242187</v>
          </cell>
          <cell r="DP94">
            <v>27.199996948242187</v>
          </cell>
          <cell r="DQ94">
            <v>27.199996948242187</v>
          </cell>
          <cell r="DR94">
            <v>27.199996948242187</v>
          </cell>
          <cell r="DS94">
            <v>27.199996948242187</v>
          </cell>
          <cell r="DT94">
            <v>27.199996948242187</v>
          </cell>
          <cell r="DU94">
            <v>27.199996948242187</v>
          </cell>
          <cell r="DV94">
            <v>27.199996948242187</v>
          </cell>
          <cell r="DW94">
            <v>27.199996948242187</v>
          </cell>
          <cell r="DX94">
            <v>27.199996948242187</v>
          </cell>
          <cell r="DY94">
            <v>27.199996948242187</v>
          </cell>
          <cell r="DZ94">
            <v>27.199996948242187</v>
          </cell>
          <cell r="EA94">
            <v>27.199996948242187</v>
          </cell>
          <cell r="EB94">
            <v>27.199996948242187</v>
          </cell>
          <cell r="EC94">
            <v>27.199996948242187</v>
          </cell>
          <cell r="ED94">
            <v>27.199996948242187</v>
          </cell>
          <cell r="EE94">
            <v>27.199996948242187</v>
          </cell>
          <cell r="EF94">
            <v>27.199996948242187</v>
          </cell>
          <cell r="EG94">
            <v>27.199996948242187</v>
          </cell>
          <cell r="EH94">
            <v>27.199996948242187</v>
          </cell>
          <cell r="EI94">
            <v>27.199996948242187</v>
          </cell>
          <cell r="EJ94">
            <v>27.199996948242187</v>
          </cell>
        </row>
        <row r="95">
          <cell r="AX95">
            <v>27.199996948242187</v>
          </cell>
          <cell r="AY95">
            <v>27.199996948242187</v>
          </cell>
          <cell r="AZ95">
            <v>27.199996948242187</v>
          </cell>
          <cell r="BA95">
            <v>27.199996948242187</v>
          </cell>
          <cell r="BB95">
            <v>27.199996948242187</v>
          </cell>
          <cell r="BC95">
            <v>27.199996948242187</v>
          </cell>
          <cell r="BD95">
            <v>27.199996948242187</v>
          </cell>
          <cell r="BE95">
            <v>27.199996948242187</v>
          </cell>
          <cell r="BF95">
            <v>27.199996948242187</v>
          </cell>
          <cell r="BG95">
            <v>27.199996948242187</v>
          </cell>
          <cell r="BH95">
            <v>27.199996948242187</v>
          </cell>
          <cell r="BI95">
            <v>27.199996948242187</v>
          </cell>
          <cell r="BJ95">
            <v>27.199996948242187</v>
          </cell>
          <cell r="BK95">
            <v>27.199996948242187</v>
          </cell>
          <cell r="BL95">
            <v>27.199996948242187</v>
          </cell>
          <cell r="BM95">
            <v>27.199996948242187</v>
          </cell>
          <cell r="BN95">
            <v>27.199996948242187</v>
          </cell>
          <cell r="BO95">
            <v>27.199996948242187</v>
          </cell>
          <cell r="BP95">
            <v>27.199996948242187</v>
          </cell>
          <cell r="BQ95">
            <v>27.199996948242187</v>
          </cell>
          <cell r="BR95">
            <v>27.199996948242187</v>
          </cell>
          <cell r="BS95">
            <v>27.199996948242187</v>
          </cell>
          <cell r="BT95">
            <v>27.199996948242187</v>
          </cell>
          <cell r="BU95">
            <v>27.199996948242187</v>
          </cell>
          <cell r="BV95">
            <v>27.199996948242187</v>
          </cell>
          <cell r="BW95">
            <v>27.199996948242187</v>
          </cell>
          <cell r="BX95">
            <v>27.199996948242187</v>
          </cell>
          <cell r="BY95">
            <v>27.199996948242187</v>
          </cell>
          <cell r="BZ95">
            <v>27.199996948242187</v>
          </cell>
          <cell r="CA95">
            <v>27.199996948242187</v>
          </cell>
          <cell r="CB95">
            <v>27.199996948242187</v>
          </cell>
          <cell r="CC95">
            <v>27.199996948242187</v>
          </cell>
          <cell r="CD95">
            <v>27.199996948242187</v>
          </cell>
          <cell r="CE95">
            <v>27.199996948242187</v>
          </cell>
          <cell r="CF95">
            <v>27.199996948242187</v>
          </cell>
          <cell r="CG95">
            <v>27.199996948242187</v>
          </cell>
          <cell r="CH95">
            <v>27.199996948242187</v>
          </cell>
          <cell r="CI95">
            <v>27.199996948242187</v>
          </cell>
          <cell r="CJ95">
            <v>27.199996948242187</v>
          </cell>
          <cell r="CK95">
            <v>27.199996948242187</v>
          </cell>
          <cell r="CL95">
            <v>27.199996948242187</v>
          </cell>
          <cell r="CM95">
            <v>27.199996948242187</v>
          </cell>
          <cell r="CN95">
            <v>27.199996948242187</v>
          </cell>
          <cell r="CO95">
            <v>27.199996948242187</v>
          </cell>
          <cell r="CP95">
            <v>27.199996948242187</v>
          </cell>
          <cell r="CR95">
            <v>27.199996948242187</v>
          </cell>
          <cell r="CS95">
            <v>27.199996948242187</v>
          </cell>
          <cell r="CT95">
            <v>27.199996948242187</v>
          </cell>
          <cell r="CU95">
            <v>27.199996948242187</v>
          </cell>
          <cell r="CV95">
            <v>27.199996948242187</v>
          </cell>
          <cell r="CW95">
            <v>27.199996948242187</v>
          </cell>
          <cell r="CX95">
            <v>27.199996948242187</v>
          </cell>
          <cell r="CY95">
            <v>27.199996948242187</v>
          </cell>
          <cell r="CZ95">
            <v>27.199996948242187</v>
          </cell>
          <cell r="DA95">
            <v>27.199996948242187</v>
          </cell>
          <cell r="DB95">
            <v>27.199996948242187</v>
          </cell>
          <cell r="DC95">
            <v>27.199996948242187</v>
          </cell>
          <cell r="DD95">
            <v>27.199996948242187</v>
          </cell>
          <cell r="DE95">
            <v>27.199996948242187</v>
          </cell>
          <cell r="DF95">
            <v>27.199996948242187</v>
          </cell>
          <cell r="DG95">
            <v>27.199996948242187</v>
          </cell>
          <cell r="DH95">
            <v>27.199996948242187</v>
          </cell>
          <cell r="DI95">
            <v>27.199996948242187</v>
          </cell>
          <cell r="DJ95">
            <v>27.199996948242187</v>
          </cell>
          <cell r="DK95">
            <v>27.199996948242187</v>
          </cell>
          <cell r="DL95">
            <v>27.199996948242187</v>
          </cell>
          <cell r="DM95">
            <v>27.199996948242187</v>
          </cell>
          <cell r="DN95">
            <v>27.199996948242187</v>
          </cell>
          <cell r="DO95">
            <v>27.199996948242187</v>
          </cell>
          <cell r="DP95">
            <v>27.199996948242187</v>
          </cell>
          <cell r="DQ95">
            <v>27.199996948242187</v>
          </cell>
          <cell r="DR95">
            <v>27.199996948242187</v>
          </cell>
          <cell r="DS95">
            <v>27.199996948242187</v>
          </cell>
          <cell r="DT95">
            <v>27.199996948242187</v>
          </cell>
          <cell r="DU95">
            <v>27.199996948242187</v>
          </cell>
          <cell r="DV95">
            <v>27.199996948242187</v>
          </cell>
          <cell r="DW95">
            <v>27.199996948242187</v>
          </cell>
          <cell r="DX95">
            <v>27.199996948242187</v>
          </cell>
          <cell r="DY95">
            <v>27.199996948242187</v>
          </cell>
          <cell r="DZ95">
            <v>27.199996948242187</v>
          </cell>
          <cell r="EA95">
            <v>27.199996948242187</v>
          </cell>
          <cell r="EB95">
            <v>27.199996948242187</v>
          </cell>
          <cell r="EC95">
            <v>27.199996948242187</v>
          </cell>
          <cell r="ED95">
            <v>27.199996948242187</v>
          </cell>
          <cell r="EE95">
            <v>27.199996948242187</v>
          </cell>
          <cell r="EF95">
            <v>27.199996948242187</v>
          </cell>
          <cell r="EG95">
            <v>27.199996948242187</v>
          </cell>
          <cell r="EH95">
            <v>27.199996948242187</v>
          </cell>
          <cell r="EI95">
            <v>27.199996948242187</v>
          </cell>
          <cell r="EJ95">
            <v>27.199996948242187</v>
          </cell>
        </row>
        <row r="96">
          <cell r="AW96">
            <v>82</v>
          </cell>
          <cell r="AX96">
            <v>100</v>
          </cell>
          <cell r="AY96">
            <v>50</v>
          </cell>
          <cell r="AZ96">
            <v>0</v>
          </cell>
          <cell r="BA96">
            <v>75</v>
          </cell>
          <cell r="BB96">
            <v>25</v>
          </cell>
          <cell r="BC96">
            <v>33.300000000000004</v>
          </cell>
          <cell r="BD96">
            <v>83.3</v>
          </cell>
          <cell r="BE96">
            <v>66.600000000000009</v>
          </cell>
          <cell r="BF96">
            <v>0</v>
          </cell>
          <cell r="BG96">
            <v>100</v>
          </cell>
          <cell r="BH96">
            <v>16.600000000000001</v>
          </cell>
          <cell r="BI96">
            <v>50</v>
          </cell>
          <cell r="BJ96">
            <v>22.2</v>
          </cell>
          <cell r="BK96">
            <v>88.8</v>
          </cell>
          <cell r="BL96">
            <v>0</v>
          </cell>
          <cell r="BM96">
            <v>11.1</v>
          </cell>
          <cell r="BN96">
            <v>33.300000000000004</v>
          </cell>
          <cell r="BO96">
            <v>100</v>
          </cell>
          <cell r="BP96">
            <v>33.300000000000004</v>
          </cell>
          <cell r="BQ96">
            <v>33.300000000000004</v>
          </cell>
          <cell r="BR96">
            <v>33.300000000000004</v>
          </cell>
          <cell r="BS96">
            <v>33.300000000000004</v>
          </cell>
          <cell r="BT96">
            <v>25</v>
          </cell>
          <cell r="BU96">
            <v>100</v>
          </cell>
          <cell r="BV96">
            <v>87.5</v>
          </cell>
          <cell r="BW96">
            <v>12.5</v>
          </cell>
          <cell r="BX96">
            <v>37.5</v>
          </cell>
          <cell r="BY96">
            <v>37.5</v>
          </cell>
          <cell r="BZ96">
            <v>37.5</v>
          </cell>
          <cell r="CA96">
            <v>75</v>
          </cell>
          <cell r="CB96">
            <v>0</v>
          </cell>
          <cell r="CC96">
            <v>15.299999999999999</v>
          </cell>
          <cell r="CD96">
            <v>23</v>
          </cell>
          <cell r="CE96">
            <v>0</v>
          </cell>
          <cell r="CF96">
            <v>61.5</v>
          </cell>
          <cell r="CG96">
            <v>7.6</v>
          </cell>
          <cell r="CH96">
            <v>76.900000000000006</v>
          </cell>
          <cell r="CI96">
            <v>69.199999999999989</v>
          </cell>
          <cell r="CJ96">
            <v>84.6</v>
          </cell>
          <cell r="CK96">
            <v>46.1</v>
          </cell>
          <cell r="CL96">
            <v>30.7</v>
          </cell>
          <cell r="CM96">
            <v>100</v>
          </cell>
          <cell r="CN96">
            <v>38.4</v>
          </cell>
          <cell r="CO96">
            <v>92.300000000000011</v>
          </cell>
          <cell r="CP96">
            <v>53.800000000000004</v>
          </cell>
          <cell r="CQ96">
            <v>82</v>
          </cell>
          <cell r="CR96">
            <v>88.6</v>
          </cell>
          <cell r="CS96">
            <v>68.100000000000009</v>
          </cell>
          <cell r="CT96">
            <v>31.8</v>
          </cell>
          <cell r="CU96">
            <v>86.3</v>
          </cell>
          <cell r="CV96">
            <v>36.299999999999997</v>
          </cell>
          <cell r="CW96">
            <v>38.6</v>
          </cell>
          <cell r="CX96">
            <v>77.2</v>
          </cell>
          <cell r="CY96">
            <v>70.399999999999991</v>
          </cell>
          <cell r="CZ96">
            <v>25</v>
          </cell>
          <cell r="DA96">
            <v>90.9</v>
          </cell>
          <cell r="DB96">
            <v>34</v>
          </cell>
          <cell r="DC96">
            <v>40.9</v>
          </cell>
          <cell r="DD96">
            <v>29.5</v>
          </cell>
          <cell r="DE96">
            <v>97.7</v>
          </cell>
          <cell r="DF96">
            <v>2.1999999999999997</v>
          </cell>
          <cell r="DG96">
            <v>22.7</v>
          </cell>
          <cell r="DH96">
            <v>40.9</v>
          </cell>
          <cell r="DI96">
            <v>100</v>
          </cell>
          <cell r="DJ96">
            <v>40.9</v>
          </cell>
          <cell r="DK96">
            <v>40.9</v>
          </cell>
          <cell r="DL96">
            <v>40.9</v>
          </cell>
          <cell r="DM96">
            <v>40.9</v>
          </cell>
          <cell r="DN96">
            <v>27.200000000000003</v>
          </cell>
          <cell r="DO96">
            <v>93.100000000000009</v>
          </cell>
          <cell r="DP96">
            <v>79.5</v>
          </cell>
          <cell r="DQ96">
            <v>15.9</v>
          </cell>
          <cell r="DR96">
            <v>40.9</v>
          </cell>
          <cell r="DS96">
            <v>40.9</v>
          </cell>
          <cell r="DT96">
            <v>40.9</v>
          </cell>
          <cell r="DU96">
            <v>63.6</v>
          </cell>
          <cell r="DV96">
            <v>13.600000000000001</v>
          </cell>
          <cell r="DW96">
            <v>6.8000000000000007</v>
          </cell>
          <cell r="DX96">
            <v>9</v>
          </cell>
          <cell r="DY96">
            <v>0</v>
          </cell>
          <cell r="DZ96">
            <v>65.900000000000006</v>
          </cell>
          <cell r="EA96">
            <v>4.5</v>
          </cell>
          <cell r="EB96">
            <v>75</v>
          </cell>
          <cell r="EC96">
            <v>72.7</v>
          </cell>
          <cell r="ED96">
            <v>81.8</v>
          </cell>
          <cell r="EE96">
            <v>20.399999999999999</v>
          </cell>
          <cell r="EF96">
            <v>11.3</v>
          </cell>
          <cell r="EG96">
            <v>95.399999999999991</v>
          </cell>
          <cell r="EH96">
            <v>18.099999999999998</v>
          </cell>
          <cell r="EI96">
            <v>84</v>
          </cell>
          <cell r="EJ96">
            <v>40.9</v>
          </cell>
        </row>
        <row r="97">
          <cell r="AW97">
            <v>83</v>
          </cell>
          <cell r="AX97">
            <v>75</v>
          </cell>
          <cell r="AY97">
            <v>25</v>
          </cell>
          <cell r="AZ97">
            <v>0</v>
          </cell>
          <cell r="BA97">
            <v>100</v>
          </cell>
          <cell r="BB97">
            <v>50</v>
          </cell>
          <cell r="BC97">
            <v>33.300000000000004</v>
          </cell>
          <cell r="BD97">
            <v>83.3</v>
          </cell>
          <cell r="BE97">
            <v>66.600000000000009</v>
          </cell>
          <cell r="BF97">
            <v>0</v>
          </cell>
          <cell r="BG97">
            <v>100</v>
          </cell>
          <cell r="BH97">
            <v>16.600000000000001</v>
          </cell>
          <cell r="BI97">
            <v>50</v>
          </cell>
          <cell r="BJ97">
            <v>22.2</v>
          </cell>
          <cell r="BK97">
            <v>88.8</v>
          </cell>
          <cell r="BL97">
            <v>0</v>
          </cell>
          <cell r="BM97">
            <v>11.1</v>
          </cell>
          <cell r="BN97">
            <v>33.300000000000004</v>
          </cell>
          <cell r="BO97">
            <v>100</v>
          </cell>
          <cell r="BP97">
            <v>33.300000000000004</v>
          </cell>
          <cell r="BQ97">
            <v>33.300000000000004</v>
          </cell>
          <cell r="BR97">
            <v>33.300000000000004</v>
          </cell>
          <cell r="BS97">
            <v>33.300000000000004</v>
          </cell>
          <cell r="BT97">
            <v>25</v>
          </cell>
          <cell r="BU97">
            <v>100</v>
          </cell>
          <cell r="BV97">
            <v>87.5</v>
          </cell>
          <cell r="BW97">
            <v>12.5</v>
          </cell>
          <cell r="BX97">
            <v>37.5</v>
          </cell>
          <cell r="BY97">
            <v>37.5</v>
          </cell>
          <cell r="BZ97">
            <v>37.5</v>
          </cell>
          <cell r="CA97">
            <v>37.5</v>
          </cell>
          <cell r="CB97">
            <v>0</v>
          </cell>
          <cell r="CC97">
            <v>61.5</v>
          </cell>
          <cell r="CD97">
            <v>15.299999999999999</v>
          </cell>
          <cell r="CE97">
            <v>0</v>
          </cell>
          <cell r="CF97">
            <v>53.800000000000004</v>
          </cell>
          <cell r="CG97">
            <v>7.6</v>
          </cell>
          <cell r="CH97">
            <v>76.900000000000006</v>
          </cell>
          <cell r="CI97">
            <v>69.199999999999989</v>
          </cell>
          <cell r="CJ97">
            <v>84.6</v>
          </cell>
          <cell r="CK97">
            <v>38.4</v>
          </cell>
          <cell r="CL97">
            <v>23</v>
          </cell>
          <cell r="CM97">
            <v>100</v>
          </cell>
          <cell r="CN97">
            <v>30.7</v>
          </cell>
          <cell r="CO97">
            <v>92.300000000000011</v>
          </cell>
          <cell r="CP97">
            <v>46.1</v>
          </cell>
          <cell r="CQ97">
            <v>83</v>
          </cell>
          <cell r="CR97">
            <v>84</v>
          </cell>
          <cell r="CS97">
            <v>63.6</v>
          </cell>
          <cell r="CT97">
            <v>31.8</v>
          </cell>
          <cell r="CU97">
            <v>88.6</v>
          </cell>
          <cell r="CV97">
            <v>77.2</v>
          </cell>
          <cell r="CW97">
            <v>34</v>
          </cell>
          <cell r="CX97">
            <v>75</v>
          </cell>
          <cell r="CY97">
            <v>68.100000000000009</v>
          </cell>
          <cell r="CZ97">
            <v>22.7</v>
          </cell>
          <cell r="DA97">
            <v>90.9</v>
          </cell>
          <cell r="DB97">
            <v>29.5</v>
          </cell>
          <cell r="DC97">
            <v>36.299999999999997</v>
          </cell>
          <cell r="DD97">
            <v>25</v>
          </cell>
          <cell r="DE97">
            <v>97.7</v>
          </cell>
          <cell r="DF97">
            <v>2.1999999999999997</v>
          </cell>
          <cell r="DG97">
            <v>20.399999999999999</v>
          </cell>
          <cell r="DH97">
            <v>36.299999999999997</v>
          </cell>
          <cell r="DI97">
            <v>100</v>
          </cell>
          <cell r="DJ97">
            <v>36.299999999999997</v>
          </cell>
          <cell r="DK97">
            <v>36.299999999999997</v>
          </cell>
          <cell r="DL97">
            <v>36.299999999999997</v>
          </cell>
          <cell r="DM97">
            <v>36.299999999999997</v>
          </cell>
          <cell r="DN97">
            <v>27.200000000000003</v>
          </cell>
          <cell r="DO97">
            <v>93.100000000000009</v>
          </cell>
          <cell r="DP97">
            <v>79.5</v>
          </cell>
          <cell r="DQ97">
            <v>13.600000000000001</v>
          </cell>
          <cell r="DR97">
            <v>36.299999999999997</v>
          </cell>
          <cell r="DS97">
            <v>36.299999999999997</v>
          </cell>
          <cell r="DT97">
            <v>36.299999999999997</v>
          </cell>
          <cell r="DU97">
            <v>36.299999999999997</v>
          </cell>
          <cell r="DV97">
            <v>11.3</v>
          </cell>
          <cell r="DW97">
            <v>65.900000000000006</v>
          </cell>
          <cell r="DX97">
            <v>6.8000000000000007</v>
          </cell>
          <cell r="DY97">
            <v>0</v>
          </cell>
          <cell r="DZ97">
            <v>61.3</v>
          </cell>
          <cell r="EA97">
            <v>4.5</v>
          </cell>
          <cell r="EB97">
            <v>72.7</v>
          </cell>
          <cell r="EC97">
            <v>70.399999999999991</v>
          </cell>
          <cell r="ED97">
            <v>81.8</v>
          </cell>
          <cell r="EE97">
            <v>18.099999999999998</v>
          </cell>
          <cell r="EF97">
            <v>9</v>
          </cell>
          <cell r="EG97">
            <v>95.399999999999991</v>
          </cell>
          <cell r="EH97">
            <v>15.9</v>
          </cell>
          <cell r="EI97">
            <v>86.3</v>
          </cell>
          <cell r="EJ97">
            <v>36.299999999999997</v>
          </cell>
        </row>
        <row r="98">
          <cell r="AW98">
            <v>84</v>
          </cell>
          <cell r="AX98">
            <v>100</v>
          </cell>
          <cell r="AY98">
            <v>75</v>
          </cell>
          <cell r="AZ98">
            <v>0</v>
          </cell>
          <cell r="BA98">
            <v>50</v>
          </cell>
          <cell r="BB98">
            <v>25</v>
          </cell>
          <cell r="BC98">
            <v>33.300000000000004</v>
          </cell>
          <cell r="BD98">
            <v>83.3</v>
          </cell>
          <cell r="BE98">
            <v>66.600000000000009</v>
          </cell>
          <cell r="BF98">
            <v>50</v>
          </cell>
          <cell r="BG98">
            <v>100</v>
          </cell>
          <cell r="BH98">
            <v>0</v>
          </cell>
          <cell r="BI98">
            <v>16.600000000000001</v>
          </cell>
          <cell r="BJ98">
            <v>22.2</v>
          </cell>
          <cell r="BK98">
            <v>11.1</v>
          </cell>
          <cell r="BL98">
            <v>0</v>
          </cell>
          <cell r="BM98">
            <v>33.300000000000004</v>
          </cell>
          <cell r="BN98">
            <v>44.4</v>
          </cell>
          <cell r="BO98">
            <v>100</v>
          </cell>
          <cell r="BP98">
            <v>44.4</v>
          </cell>
          <cell r="BQ98">
            <v>44.4</v>
          </cell>
          <cell r="BR98">
            <v>44.4</v>
          </cell>
          <cell r="BS98">
            <v>44.4</v>
          </cell>
          <cell r="BT98">
            <v>75</v>
          </cell>
          <cell r="BU98">
            <v>100</v>
          </cell>
          <cell r="BV98">
            <v>87.5</v>
          </cell>
          <cell r="BW98">
            <v>0</v>
          </cell>
          <cell r="BX98">
            <v>25</v>
          </cell>
          <cell r="BY98">
            <v>25</v>
          </cell>
          <cell r="BZ98">
            <v>25</v>
          </cell>
          <cell r="CA98">
            <v>25</v>
          </cell>
          <cell r="CB98">
            <v>12.5</v>
          </cell>
          <cell r="CC98">
            <v>76.900000000000006</v>
          </cell>
          <cell r="CD98">
            <v>92.300000000000011</v>
          </cell>
          <cell r="CE98">
            <v>23</v>
          </cell>
          <cell r="CF98">
            <v>69.199999999999989</v>
          </cell>
          <cell r="CG98">
            <v>7.6</v>
          </cell>
          <cell r="CH98">
            <v>0</v>
          </cell>
          <cell r="CI98">
            <v>53.800000000000004</v>
          </cell>
          <cell r="CJ98">
            <v>84.6</v>
          </cell>
          <cell r="CK98">
            <v>30.7</v>
          </cell>
          <cell r="CL98">
            <v>46.1</v>
          </cell>
          <cell r="CM98">
            <v>100</v>
          </cell>
          <cell r="CN98">
            <v>15.299999999999999</v>
          </cell>
          <cell r="CO98">
            <v>38.4</v>
          </cell>
          <cell r="CP98">
            <v>61.5</v>
          </cell>
          <cell r="CQ98">
            <v>84</v>
          </cell>
          <cell r="CR98">
            <v>88.6</v>
          </cell>
          <cell r="CS98">
            <v>86.3</v>
          </cell>
          <cell r="CT98">
            <v>31.8</v>
          </cell>
          <cell r="CU98">
            <v>84</v>
          </cell>
          <cell r="CV98">
            <v>36.299999999999997</v>
          </cell>
          <cell r="CW98">
            <v>65.900000000000006</v>
          </cell>
          <cell r="CX98">
            <v>81.8</v>
          </cell>
          <cell r="CY98">
            <v>77.2</v>
          </cell>
          <cell r="CZ98">
            <v>75</v>
          </cell>
          <cell r="DA98">
            <v>95.399999999999991</v>
          </cell>
          <cell r="DB98">
            <v>34</v>
          </cell>
          <cell r="DC98">
            <v>38.6</v>
          </cell>
          <cell r="DD98">
            <v>25</v>
          </cell>
          <cell r="DE98">
            <v>18.099999999999998</v>
          </cell>
          <cell r="DF98">
            <v>6.8000000000000007</v>
          </cell>
          <cell r="DG98">
            <v>27.200000000000003</v>
          </cell>
          <cell r="DH98">
            <v>38.6</v>
          </cell>
          <cell r="DI98">
            <v>68.100000000000009</v>
          </cell>
          <cell r="DJ98">
            <v>38.6</v>
          </cell>
          <cell r="DK98">
            <v>38.6</v>
          </cell>
          <cell r="DL98">
            <v>38.6</v>
          </cell>
          <cell r="DM98">
            <v>38.6</v>
          </cell>
          <cell r="DN98">
            <v>63.6</v>
          </cell>
          <cell r="DO98">
            <v>97.7</v>
          </cell>
          <cell r="DP98">
            <v>79.5</v>
          </cell>
          <cell r="DQ98">
            <v>13.600000000000001</v>
          </cell>
          <cell r="DR98">
            <v>38.6</v>
          </cell>
          <cell r="DS98">
            <v>38.6</v>
          </cell>
          <cell r="DT98">
            <v>38.6</v>
          </cell>
          <cell r="DU98">
            <v>38.6</v>
          </cell>
          <cell r="DV98">
            <v>15.9</v>
          </cell>
          <cell r="DW98">
            <v>72.7</v>
          </cell>
          <cell r="DX98">
            <v>93.100000000000009</v>
          </cell>
          <cell r="DY98">
            <v>9</v>
          </cell>
          <cell r="DZ98">
            <v>70.399999999999991</v>
          </cell>
          <cell r="EA98">
            <v>2.1999999999999997</v>
          </cell>
          <cell r="EB98">
            <v>0</v>
          </cell>
          <cell r="EC98">
            <v>29.5</v>
          </cell>
          <cell r="ED98">
            <v>90.9</v>
          </cell>
          <cell r="EE98">
            <v>11.3</v>
          </cell>
          <cell r="EF98">
            <v>22.7</v>
          </cell>
          <cell r="EG98">
            <v>100</v>
          </cell>
          <cell r="EH98">
            <v>4.5</v>
          </cell>
          <cell r="EI98">
            <v>20.399999999999999</v>
          </cell>
          <cell r="EJ98">
            <v>38.6</v>
          </cell>
        </row>
        <row r="99">
          <cell r="AW99">
            <v>85</v>
          </cell>
          <cell r="AX99">
            <v>25</v>
          </cell>
          <cell r="AY99">
            <v>50</v>
          </cell>
          <cell r="AZ99">
            <v>0</v>
          </cell>
          <cell r="BA99">
            <v>100</v>
          </cell>
          <cell r="BB99">
            <v>75</v>
          </cell>
          <cell r="BC99">
            <v>66.600000000000009</v>
          </cell>
          <cell r="BD99">
            <v>33.300000000000004</v>
          </cell>
          <cell r="BE99">
            <v>100</v>
          </cell>
          <cell r="BF99">
            <v>0</v>
          </cell>
          <cell r="BG99">
            <v>16.600000000000001</v>
          </cell>
          <cell r="BH99">
            <v>50</v>
          </cell>
          <cell r="BI99">
            <v>66.600000000000009</v>
          </cell>
          <cell r="BJ99">
            <v>55.500000000000007</v>
          </cell>
          <cell r="BK99">
            <v>88.8</v>
          </cell>
          <cell r="BL99">
            <v>77.7</v>
          </cell>
          <cell r="BM99">
            <v>66.600000000000009</v>
          </cell>
          <cell r="BN99">
            <v>0</v>
          </cell>
          <cell r="BO99">
            <v>100</v>
          </cell>
          <cell r="BP99">
            <v>0</v>
          </cell>
          <cell r="BQ99">
            <v>0</v>
          </cell>
          <cell r="BR99">
            <v>0</v>
          </cell>
          <cell r="BS99">
            <v>0</v>
          </cell>
          <cell r="BT99">
            <v>0</v>
          </cell>
          <cell r="BU99">
            <v>100</v>
          </cell>
          <cell r="BV99">
            <v>12.5</v>
          </cell>
          <cell r="BW99">
            <v>12.5</v>
          </cell>
          <cell r="BX99">
            <v>12.5</v>
          </cell>
          <cell r="BY99">
            <v>12.5</v>
          </cell>
          <cell r="BZ99">
            <v>12.5</v>
          </cell>
          <cell r="CA99">
            <v>12.5</v>
          </cell>
          <cell r="CB99">
            <v>12.5</v>
          </cell>
          <cell r="CC99">
            <v>46.1</v>
          </cell>
          <cell r="CD99">
            <v>46.1</v>
          </cell>
          <cell r="CE99">
            <v>15.299999999999999</v>
          </cell>
          <cell r="CF99">
            <v>38.4</v>
          </cell>
          <cell r="CG99">
            <v>100</v>
          </cell>
          <cell r="CH99">
            <v>46.1</v>
          </cell>
          <cell r="CI99">
            <v>46.1</v>
          </cell>
          <cell r="CJ99">
            <v>23</v>
          </cell>
          <cell r="CK99">
            <v>92.300000000000011</v>
          </cell>
          <cell r="CL99">
            <v>0</v>
          </cell>
          <cell r="CM99">
            <v>30.7</v>
          </cell>
          <cell r="CN99">
            <v>7.6</v>
          </cell>
          <cell r="CO99">
            <v>84.6</v>
          </cell>
          <cell r="CP99">
            <v>46.1</v>
          </cell>
          <cell r="CQ99">
            <v>85</v>
          </cell>
          <cell r="CR99">
            <v>79.5</v>
          </cell>
          <cell r="CS99">
            <v>86.3</v>
          </cell>
          <cell r="CT99">
            <v>9</v>
          </cell>
          <cell r="CU99">
            <v>97.7</v>
          </cell>
          <cell r="CV99">
            <v>88.6</v>
          </cell>
          <cell r="CW99">
            <v>27.200000000000003</v>
          </cell>
          <cell r="CX99">
            <v>20.399999999999999</v>
          </cell>
          <cell r="CY99">
            <v>75</v>
          </cell>
          <cell r="CZ99">
            <v>6.8000000000000007</v>
          </cell>
          <cell r="DA99">
            <v>11.3</v>
          </cell>
          <cell r="DB99">
            <v>22.7</v>
          </cell>
          <cell r="DC99">
            <v>27.200000000000003</v>
          </cell>
          <cell r="DD99">
            <v>77.2</v>
          </cell>
          <cell r="DE99">
            <v>95.399999999999991</v>
          </cell>
          <cell r="DF99">
            <v>84</v>
          </cell>
          <cell r="DG99">
            <v>81.8</v>
          </cell>
          <cell r="DH99">
            <v>27.200000000000003</v>
          </cell>
          <cell r="DI99">
            <v>100</v>
          </cell>
          <cell r="DJ99">
            <v>27.200000000000003</v>
          </cell>
          <cell r="DK99">
            <v>27.200000000000003</v>
          </cell>
          <cell r="DL99">
            <v>27.200000000000003</v>
          </cell>
          <cell r="DM99">
            <v>27.200000000000003</v>
          </cell>
          <cell r="DN99">
            <v>18.099999999999998</v>
          </cell>
          <cell r="DO99">
            <v>70.399999999999991</v>
          </cell>
          <cell r="DP99">
            <v>27.200000000000003</v>
          </cell>
          <cell r="DQ99">
            <v>27.200000000000003</v>
          </cell>
          <cell r="DR99">
            <v>27.200000000000003</v>
          </cell>
          <cell r="DS99">
            <v>27.200000000000003</v>
          </cell>
          <cell r="DT99">
            <v>27.200000000000003</v>
          </cell>
          <cell r="DU99">
            <v>27.200000000000003</v>
          </cell>
          <cell r="DV99">
            <v>27.200000000000003</v>
          </cell>
          <cell r="DW99">
            <v>27.200000000000003</v>
          </cell>
          <cell r="DX99">
            <v>27.200000000000003</v>
          </cell>
          <cell r="DY99">
            <v>4.5</v>
          </cell>
          <cell r="DZ99">
            <v>25</v>
          </cell>
          <cell r="EA99">
            <v>93.100000000000009</v>
          </cell>
          <cell r="EB99">
            <v>27.200000000000003</v>
          </cell>
          <cell r="EC99">
            <v>27.200000000000003</v>
          </cell>
          <cell r="ED99">
            <v>13.600000000000001</v>
          </cell>
          <cell r="EE99">
            <v>90.9</v>
          </cell>
          <cell r="EF99">
            <v>0</v>
          </cell>
          <cell r="EG99">
            <v>15.9</v>
          </cell>
          <cell r="EH99">
            <v>2.1999999999999997</v>
          </cell>
          <cell r="EI99">
            <v>72.7</v>
          </cell>
          <cell r="EJ99">
            <v>27.200000000000003</v>
          </cell>
        </row>
        <row r="100">
          <cell r="AW100">
            <v>86</v>
          </cell>
          <cell r="AX100">
            <v>75</v>
          </cell>
          <cell r="AY100">
            <v>25</v>
          </cell>
          <cell r="AZ100">
            <v>100</v>
          </cell>
          <cell r="BA100">
            <v>0</v>
          </cell>
          <cell r="BB100">
            <v>50</v>
          </cell>
          <cell r="BC100">
            <v>50</v>
          </cell>
          <cell r="BD100">
            <v>83.3</v>
          </cell>
          <cell r="BE100">
            <v>0</v>
          </cell>
          <cell r="BF100">
            <v>100</v>
          </cell>
          <cell r="BG100">
            <v>33.300000000000004</v>
          </cell>
          <cell r="BH100">
            <v>16.600000000000001</v>
          </cell>
          <cell r="BI100">
            <v>66.600000000000009</v>
          </cell>
          <cell r="BJ100">
            <v>88.8</v>
          </cell>
          <cell r="BK100">
            <v>100</v>
          </cell>
          <cell r="BL100">
            <v>11.1</v>
          </cell>
          <cell r="BM100">
            <v>0</v>
          </cell>
          <cell r="BN100">
            <v>22.2</v>
          </cell>
          <cell r="BO100">
            <v>22.2</v>
          </cell>
          <cell r="BP100">
            <v>22.2</v>
          </cell>
          <cell r="BQ100">
            <v>22.2</v>
          </cell>
          <cell r="BR100">
            <v>22.2</v>
          </cell>
          <cell r="BS100">
            <v>22.2</v>
          </cell>
          <cell r="BT100">
            <v>0</v>
          </cell>
          <cell r="BU100">
            <v>12.5</v>
          </cell>
          <cell r="BV100">
            <v>25</v>
          </cell>
          <cell r="BW100">
            <v>100</v>
          </cell>
          <cell r="BX100">
            <v>25</v>
          </cell>
          <cell r="BY100">
            <v>25</v>
          </cell>
          <cell r="BZ100">
            <v>25</v>
          </cell>
          <cell r="CA100">
            <v>25</v>
          </cell>
          <cell r="CB100">
            <v>25</v>
          </cell>
          <cell r="CC100">
            <v>15.299999999999999</v>
          </cell>
          <cell r="CD100">
            <v>0</v>
          </cell>
          <cell r="CE100">
            <v>46.1</v>
          </cell>
          <cell r="CF100">
            <v>15.299999999999999</v>
          </cell>
          <cell r="CG100">
            <v>69.199999999999989</v>
          </cell>
          <cell r="CH100">
            <v>100</v>
          </cell>
          <cell r="CI100">
            <v>53.800000000000004</v>
          </cell>
          <cell r="CJ100">
            <v>7.6</v>
          </cell>
          <cell r="CK100">
            <v>61.5</v>
          </cell>
          <cell r="CL100">
            <v>84.6</v>
          </cell>
          <cell r="CM100">
            <v>15.299999999999999</v>
          </cell>
          <cell r="CN100">
            <v>92.300000000000011</v>
          </cell>
          <cell r="CO100">
            <v>76.900000000000006</v>
          </cell>
          <cell r="CP100">
            <v>15.299999999999999</v>
          </cell>
          <cell r="CQ100">
            <v>86</v>
          </cell>
          <cell r="CR100">
            <v>11.3</v>
          </cell>
          <cell r="CS100">
            <v>4.5</v>
          </cell>
          <cell r="CT100">
            <v>77.2</v>
          </cell>
          <cell r="CU100">
            <v>2.1999999999999997</v>
          </cell>
          <cell r="CV100">
            <v>6.8000000000000007</v>
          </cell>
          <cell r="CW100">
            <v>29.5</v>
          </cell>
          <cell r="CX100">
            <v>70.399999999999991</v>
          </cell>
          <cell r="CY100">
            <v>15.9</v>
          </cell>
          <cell r="CZ100">
            <v>72.7</v>
          </cell>
          <cell r="DA100">
            <v>27.200000000000003</v>
          </cell>
          <cell r="DB100">
            <v>18.099999999999998</v>
          </cell>
          <cell r="DC100">
            <v>31.8</v>
          </cell>
          <cell r="DD100">
            <v>79.5</v>
          </cell>
          <cell r="DE100">
            <v>93.100000000000009</v>
          </cell>
          <cell r="DF100">
            <v>13.600000000000001</v>
          </cell>
          <cell r="DG100">
            <v>9</v>
          </cell>
          <cell r="DH100">
            <v>31.8</v>
          </cell>
          <cell r="DI100">
            <v>31.8</v>
          </cell>
          <cell r="DJ100">
            <v>31.8</v>
          </cell>
          <cell r="DK100">
            <v>31.8</v>
          </cell>
          <cell r="DL100">
            <v>31.8</v>
          </cell>
          <cell r="DM100">
            <v>31.8</v>
          </cell>
          <cell r="DN100">
            <v>20.399999999999999</v>
          </cell>
          <cell r="DO100">
            <v>25</v>
          </cell>
          <cell r="DP100">
            <v>31.8</v>
          </cell>
          <cell r="DQ100">
            <v>84</v>
          </cell>
          <cell r="DR100">
            <v>31.8</v>
          </cell>
          <cell r="DS100">
            <v>31.8</v>
          </cell>
          <cell r="DT100">
            <v>31.8</v>
          </cell>
          <cell r="DU100">
            <v>31.8</v>
          </cell>
          <cell r="DV100">
            <v>31.8</v>
          </cell>
          <cell r="DW100">
            <v>31.8</v>
          </cell>
          <cell r="DX100">
            <v>0</v>
          </cell>
          <cell r="DY100">
            <v>75</v>
          </cell>
          <cell r="DZ100">
            <v>31.8</v>
          </cell>
          <cell r="EA100">
            <v>88.6</v>
          </cell>
          <cell r="EB100">
            <v>100</v>
          </cell>
          <cell r="EC100">
            <v>81.8</v>
          </cell>
          <cell r="ED100">
            <v>22.7</v>
          </cell>
          <cell r="EE100">
            <v>86.3</v>
          </cell>
          <cell r="EF100">
            <v>95.399999999999991</v>
          </cell>
          <cell r="EG100">
            <v>31.8</v>
          </cell>
          <cell r="EH100">
            <v>97.7</v>
          </cell>
          <cell r="EI100">
            <v>90.9</v>
          </cell>
          <cell r="EJ100">
            <v>31.8</v>
          </cell>
        </row>
        <row r="101">
          <cell r="AW101">
            <v>87</v>
          </cell>
          <cell r="AX101">
            <v>75</v>
          </cell>
          <cell r="AY101">
            <v>100</v>
          </cell>
          <cell r="AZ101">
            <v>50</v>
          </cell>
          <cell r="BA101">
            <v>25</v>
          </cell>
          <cell r="BB101">
            <v>0</v>
          </cell>
          <cell r="BC101">
            <v>33.300000000000004</v>
          </cell>
          <cell r="BD101">
            <v>33.300000000000004</v>
          </cell>
          <cell r="BE101">
            <v>16.600000000000001</v>
          </cell>
          <cell r="BF101">
            <v>0</v>
          </cell>
          <cell r="BG101">
            <v>33.300000000000004</v>
          </cell>
          <cell r="BH101">
            <v>33.300000000000004</v>
          </cell>
          <cell r="BI101">
            <v>33.300000000000004</v>
          </cell>
          <cell r="BJ101">
            <v>33.300000000000004</v>
          </cell>
          <cell r="BK101">
            <v>0</v>
          </cell>
          <cell r="BL101">
            <v>22.2</v>
          </cell>
          <cell r="BM101">
            <v>100</v>
          </cell>
          <cell r="BN101">
            <v>33.300000000000004</v>
          </cell>
          <cell r="BO101">
            <v>11.1</v>
          </cell>
          <cell r="BP101">
            <v>33.300000000000004</v>
          </cell>
          <cell r="BQ101">
            <v>33.300000000000004</v>
          </cell>
          <cell r="BR101">
            <v>33.300000000000004</v>
          </cell>
          <cell r="BS101">
            <v>33.300000000000004</v>
          </cell>
          <cell r="BT101">
            <v>0</v>
          </cell>
          <cell r="BU101">
            <v>100</v>
          </cell>
          <cell r="BV101">
            <v>12.5</v>
          </cell>
          <cell r="BW101">
            <v>12.5</v>
          </cell>
          <cell r="BX101">
            <v>12.5</v>
          </cell>
          <cell r="BY101">
            <v>12.5</v>
          </cell>
          <cell r="BZ101">
            <v>12.5</v>
          </cell>
          <cell r="CA101">
            <v>12.5</v>
          </cell>
          <cell r="CB101">
            <v>12.5</v>
          </cell>
          <cell r="CC101">
            <v>0</v>
          </cell>
          <cell r="CD101">
            <v>30.7</v>
          </cell>
          <cell r="CE101">
            <v>30.7</v>
          </cell>
          <cell r="CF101">
            <v>15.299999999999999</v>
          </cell>
          <cell r="CG101">
            <v>30.7</v>
          </cell>
          <cell r="CH101">
            <v>7.6</v>
          </cell>
          <cell r="CI101">
            <v>30.7</v>
          </cell>
          <cell r="CJ101">
            <v>30.7</v>
          </cell>
          <cell r="CK101">
            <v>23</v>
          </cell>
          <cell r="CL101">
            <v>30.7</v>
          </cell>
          <cell r="CM101">
            <v>30.7</v>
          </cell>
          <cell r="CN101">
            <v>30.7</v>
          </cell>
          <cell r="CO101">
            <v>30.7</v>
          </cell>
          <cell r="CP101">
            <v>30.7</v>
          </cell>
          <cell r="CQ101">
            <v>87</v>
          </cell>
          <cell r="CR101">
            <v>97.7</v>
          </cell>
          <cell r="CS101">
            <v>100</v>
          </cell>
          <cell r="CT101">
            <v>95.399999999999991</v>
          </cell>
          <cell r="CU101">
            <v>25</v>
          </cell>
          <cell r="CV101">
            <v>2.1999999999999997</v>
          </cell>
          <cell r="CW101">
            <v>27.200000000000003</v>
          </cell>
          <cell r="CX101">
            <v>27.200000000000003</v>
          </cell>
          <cell r="CY101">
            <v>22.7</v>
          </cell>
          <cell r="CZ101">
            <v>9</v>
          </cell>
          <cell r="DA101">
            <v>27.200000000000003</v>
          </cell>
          <cell r="DB101">
            <v>27.200000000000003</v>
          </cell>
          <cell r="DC101">
            <v>27.200000000000003</v>
          </cell>
          <cell r="DD101">
            <v>27.200000000000003</v>
          </cell>
          <cell r="DE101">
            <v>4.5</v>
          </cell>
          <cell r="DF101">
            <v>13.600000000000001</v>
          </cell>
          <cell r="DG101">
            <v>90.9</v>
          </cell>
          <cell r="DH101">
            <v>27.200000000000003</v>
          </cell>
          <cell r="DI101">
            <v>11.3</v>
          </cell>
          <cell r="DJ101">
            <v>27.200000000000003</v>
          </cell>
          <cell r="DK101">
            <v>27.200000000000003</v>
          </cell>
          <cell r="DL101">
            <v>27.200000000000003</v>
          </cell>
          <cell r="DM101">
            <v>27.200000000000003</v>
          </cell>
          <cell r="DN101">
            <v>6.8000000000000007</v>
          </cell>
          <cell r="DO101">
            <v>93.100000000000009</v>
          </cell>
          <cell r="DP101">
            <v>27.200000000000003</v>
          </cell>
          <cell r="DQ101">
            <v>27.200000000000003</v>
          </cell>
          <cell r="DR101">
            <v>27.200000000000003</v>
          </cell>
          <cell r="DS101">
            <v>27.200000000000003</v>
          </cell>
          <cell r="DT101">
            <v>27.200000000000003</v>
          </cell>
          <cell r="DU101">
            <v>27.200000000000003</v>
          </cell>
          <cell r="DV101">
            <v>27.200000000000003</v>
          </cell>
          <cell r="DW101">
            <v>0</v>
          </cell>
          <cell r="DX101">
            <v>27.200000000000003</v>
          </cell>
          <cell r="DY101">
            <v>27.200000000000003</v>
          </cell>
          <cell r="DZ101">
            <v>18.099999999999998</v>
          </cell>
          <cell r="EA101">
            <v>27.200000000000003</v>
          </cell>
          <cell r="EB101">
            <v>15.9</v>
          </cell>
          <cell r="EC101">
            <v>27.200000000000003</v>
          </cell>
          <cell r="ED101">
            <v>27.200000000000003</v>
          </cell>
          <cell r="EE101">
            <v>20.399999999999999</v>
          </cell>
          <cell r="EF101">
            <v>27.200000000000003</v>
          </cell>
          <cell r="EG101">
            <v>27.200000000000003</v>
          </cell>
          <cell r="EH101">
            <v>27.200000000000003</v>
          </cell>
          <cell r="EI101">
            <v>27.200000000000003</v>
          </cell>
          <cell r="EJ101">
            <v>27.200000000000003</v>
          </cell>
        </row>
        <row r="102">
          <cell r="AW102">
            <v>88</v>
          </cell>
          <cell r="AX102">
            <v>25</v>
          </cell>
          <cell r="AY102">
            <v>0</v>
          </cell>
          <cell r="AZ102">
            <v>75</v>
          </cell>
          <cell r="BA102">
            <v>50</v>
          </cell>
          <cell r="BB102">
            <v>100</v>
          </cell>
          <cell r="BC102">
            <v>16.600000000000001</v>
          </cell>
          <cell r="BD102">
            <v>16.600000000000001</v>
          </cell>
          <cell r="BE102">
            <v>0</v>
          </cell>
          <cell r="BF102">
            <v>100</v>
          </cell>
          <cell r="BG102">
            <v>16.600000000000001</v>
          </cell>
          <cell r="BH102">
            <v>16.600000000000001</v>
          </cell>
          <cell r="BI102">
            <v>16.600000000000001</v>
          </cell>
          <cell r="BJ102">
            <v>22.2</v>
          </cell>
          <cell r="BK102">
            <v>100</v>
          </cell>
          <cell r="BL102">
            <v>11.1</v>
          </cell>
          <cell r="BM102">
            <v>88.8</v>
          </cell>
          <cell r="BN102">
            <v>22.2</v>
          </cell>
          <cell r="BO102">
            <v>0</v>
          </cell>
          <cell r="BP102">
            <v>22.2</v>
          </cell>
          <cell r="BQ102">
            <v>22.2</v>
          </cell>
          <cell r="BR102">
            <v>22.2</v>
          </cell>
          <cell r="BS102">
            <v>22.2</v>
          </cell>
          <cell r="BT102">
            <v>0</v>
          </cell>
          <cell r="BU102">
            <v>100</v>
          </cell>
          <cell r="BV102">
            <v>12.5</v>
          </cell>
          <cell r="BW102">
            <v>12.5</v>
          </cell>
          <cell r="BX102">
            <v>12.5</v>
          </cell>
          <cell r="BY102">
            <v>12.5</v>
          </cell>
          <cell r="BZ102">
            <v>12.5</v>
          </cell>
          <cell r="CA102">
            <v>12.5</v>
          </cell>
          <cell r="CB102">
            <v>12.5</v>
          </cell>
          <cell r="CC102">
            <v>100</v>
          </cell>
          <cell r="CD102">
            <v>23</v>
          </cell>
          <cell r="CE102">
            <v>23</v>
          </cell>
          <cell r="CF102">
            <v>15.299999999999999</v>
          </cell>
          <cell r="CG102">
            <v>23</v>
          </cell>
          <cell r="CH102">
            <v>0</v>
          </cell>
          <cell r="CI102">
            <v>23</v>
          </cell>
          <cell r="CJ102">
            <v>23</v>
          </cell>
          <cell r="CK102">
            <v>7.6</v>
          </cell>
          <cell r="CL102">
            <v>23</v>
          </cell>
          <cell r="CM102">
            <v>23</v>
          </cell>
          <cell r="CN102">
            <v>23</v>
          </cell>
          <cell r="CO102">
            <v>23</v>
          </cell>
          <cell r="CP102">
            <v>23</v>
          </cell>
          <cell r="CQ102">
            <v>88</v>
          </cell>
          <cell r="CR102">
            <v>2.1999999999999997</v>
          </cell>
          <cell r="CS102">
            <v>0</v>
          </cell>
          <cell r="CT102">
            <v>11.3</v>
          </cell>
          <cell r="CU102">
            <v>6.8000000000000007</v>
          </cell>
          <cell r="CV102">
            <v>93.100000000000009</v>
          </cell>
          <cell r="CW102">
            <v>25</v>
          </cell>
          <cell r="CX102">
            <v>25</v>
          </cell>
          <cell r="CY102">
            <v>9</v>
          </cell>
          <cell r="CZ102">
            <v>95.399999999999991</v>
          </cell>
          <cell r="DA102">
            <v>25</v>
          </cell>
          <cell r="DB102">
            <v>25</v>
          </cell>
          <cell r="DC102">
            <v>25</v>
          </cell>
          <cell r="DD102">
            <v>25</v>
          </cell>
          <cell r="DE102">
            <v>97.7</v>
          </cell>
          <cell r="DF102">
            <v>15.9</v>
          </cell>
          <cell r="DG102">
            <v>88.6</v>
          </cell>
          <cell r="DH102">
            <v>25</v>
          </cell>
          <cell r="DI102">
            <v>13.600000000000001</v>
          </cell>
          <cell r="DJ102">
            <v>25</v>
          </cell>
          <cell r="DK102">
            <v>25</v>
          </cell>
          <cell r="DL102">
            <v>25</v>
          </cell>
          <cell r="DM102">
            <v>25</v>
          </cell>
          <cell r="DN102">
            <v>4.5</v>
          </cell>
          <cell r="DO102">
            <v>90.9</v>
          </cell>
          <cell r="DP102">
            <v>25</v>
          </cell>
          <cell r="DQ102">
            <v>25</v>
          </cell>
          <cell r="DR102">
            <v>25</v>
          </cell>
          <cell r="DS102">
            <v>25</v>
          </cell>
          <cell r="DT102">
            <v>25</v>
          </cell>
          <cell r="DU102">
            <v>25</v>
          </cell>
          <cell r="DV102">
            <v>25</v>
          </cell>
          <cell r="DW102">
            <v>100</v>
          </cell>
          <cell r="DX102">
            <v>25</v>
          </cell>
          <cell r="DY102">
            <v>25</v>
          </cell>
          <cell r="DZ102">
            <v>22.7</v>
          </cell>
          <cell r="EA102">
            <v>25</v>
          </cell>
          <cell r="EB102">
            <v>18.099999999999998</v>
          </cell>
          <cell r="EC102">
            <v>25</v>
          </cell>
          <cell r="ED102">
            <v>25</v>
          </cell>
          <cell r="EE102">
            <v>20.399999999999999</v>
          </cell>
          <cell r="EF102">
            <v>25</v>
          </cell>
          <cell r="EG102">
            <v>25</v>
          </cell>
          <cell r="EH102">
            <v>25</v>
          </cell>
          <cell r="EI102">
            <v>25</v>
          </cell>
          <cell r="EJ102">
            <v>25</v>
          </cell>
        </row>
        <row r="103">
          <cell r="AW103">
            <v>89</v>
          </cell>
          <cell r="AX103">
            <v>75</v>
          </cell>
          <cell r="AY103">
            <v>100</v>
          </cell>
          <cell r="AZ103">
            <v>25</v>
          </cell>
          <cell r="BA103">
            <v>50</v>
          </cell>
          <cell r="BB103">
            <v>0</v>
          </cell>
          <cell r="BC103">
            <v>16.600000000000001</v>
          </cell>
          <cell r="BD103">
            <v>16.600000000000001</v>
          </cell>
          <cell r="BE103">
            <v>100</v>
          </cell>
          <cell r="BF103">
            <v>0</v>
          </cell>
          <cell r="BG103">
            <v>16.600000000000001</v>
          </cell>
          <cell r="BH103">
            <v>16.600000000000001</v>
          </cell>
          <cell r="BI103">
            <v>16.600000000000001</v>
          </cell>
          <cell r="BJ103">
            <v>11.1</v>
          </cell>
          <cell r="BK103">
            <v>0</v>
          </cell>
          <cell r="BL103">
            <v>11.1</v>
          </cell>
          <cell r="BM103">
            <v>11.1</v>
          </cell>
          <cell r="BN103">
            <v>11.1</v>
          </cell>
          <cell r="BO103">
            <v>11.1</v>
          </cell>
          <cell r="BP103">
            <v>11.1</v>
          </cell>
          <cell r="BQ103">
            <v>11.1</v>
          </cell>
          <cell r="BR103">
            <v>11.1</v>
          </cell>
          <cell r="BS103">
            <v>11.1</v>
          </cell>
          <cell r="BT103">
            <v>100</v>
          </cell>
          <cell r="BU103">
            <v>0</v>
          </cell>
          <cell r="BV103">
            <v>0</v>
          </cell>
          <cell r="BW103">
            <v>0</v>
          </cell>
          <cell r="BX103">
            <v>0</v>
          </cell>
          <cell r="BY103">
            <v>0</v>
          </cell>
          <cell r="BZ103">
            <v>0</v>
          </cell>
          <cell r="CA103">
            <v>0</v>
          </cell>
          <cell r="CB103">
            <v>0</v>
          </cell>
          <cell r="CC103">
            <v>0</v>
          </cell>
          <cell r="CD103">
            <v>15.299999999999999</v>
          </cell>
          <cell r="CE103">
            <v>15.299999999999999</v>
          </cell>
          <cell r="CF103">
            <v>7.6</v>
          </cell>
          <cell r="CG103">
            <v>15.299999999999999</v>
          </cell>
          <cell r="CH103">
            <v>15.299999999999999</v>
          </cell>
          <cell r="CI103">
            <v>15.299999999999999</v>
          </cell>
          <cell r="CJ103">
            <v>15.299999999999999</v>
          </cell>
          <cell r="CK103">
            <v>15.299999999999999</v>
          </cell>
          <cell r="CL103">
            <v>15.299999999999999</v>
          </cell>
          <cell r="CM103">
            <v>15.299999999999999</v>
          </cell>
          <cell r="CN103">
            <v>15.299999999999999</v>
          </cell>
          <cell r="CO103">
            <v>15.299999999999999</v>
          </cell>
          <cell r="CP103">
            <v>15.299999999999999</v>
          </cell>
          <cell r="CQ103">
            <v>89</v>
          </cell>
          <cell r="CR103">
            <v>97.7</v>
          </cell>
          <cell r="CS103">
            <v>100</v>
          </cell>
          <cell r="CT103">
            <v>90.9</v>
          </cell>
          <cell r="CU103">
            <v>95.399999999999991</v>
          </cell>
          <cell r="CV103">
            <v>4.5</v>
          </cell>
          <cell r="CW103">
            <v>11.3</v>
          </cell>
          <cell r="CX103">
            <v>11.3</v>
          </cell>
          <cell r="CY103">
            <v>88.6</v>
          </cell>
          <cell r="CZ103">
            <v>6.8000000000000007</v>
          </cell>
          <cell r="DA103">
            <v>11.3</v>
          </cell>
          <cell r="DB103">
            <v>11.3</v>
          </cell>
          <cell r="DC103">
            <v>11.3</v>
          </cell>
          <cell r="DD103">
            <v>11.3</v>
          </cell>
          <cell r="DE103">
            <v>2.1999999999999997</v>
          </cell>
          <cell r="DF103">
            <v>11.3</v>
          </cell>
          <cell r="DG103">
            <v>11.3</v>
          </cell>
          <cell r="DH103">
            <v>11.3</v>
          </cell>
          <cell r="DI103">
            <v>11.3</v>
          </cell>
          <cell r="DJ103">
            <v>11.3</v>
          </cell>
          <cell r="DK103">
            <v>11.3</v>
          </cell>
          <cell r="DL103">
            <v>11.3</v>
          </cell>
          <cell r="DM103">
            <v>11.3</v>
          </cell>
          <cell r="DN103">
            <v>93.100000000000009</v>
          </cell>
          <cell r="DO103">
            <v>11.3</v>
          </cell>
          <cell r="DP103">
            <v>11.3</v>
          </cell>
          <cell r="DQ103">
            <v>11.3</v>
          </cell>
          <cell r="DR103">
            <v>11.3</v>
          </cell>
          <cell r="DS103">
            <v>11.3</v>
          </cell>
          <cell r="DT103">
            <v>11.3</v>
          </cell>
          <cell r="DU103">
            <v>11.3</v>
          </cell>
          <cell r="DV103">
            <v>11.3</v>
          </cell>
          <cell r="DW103">
            <v>0</v>
          </cell>
          <cell r="DX103">
            <v>11.3</v>
          </cell>
          <cell r="DY103">
            <v>11.3</v>
          </cell>
          <cell r="DZ103">
            <v>9</v>
          </cell>
          <cell r="EA103">
            <v>11.3</v>
          </cell>
          <cell r="EB103">
            <v>11.3</v>
          </cell>
          <cell r="EC103">
            <v>11.3</v>
          </cell>
          <cell r="ED103">
            <v>11.3</v>
          </cell>
          <cell r="EE103">
            <v>11.3</v>
          </cell>
          <cell r="EF103">
            <v>11.3</v>
          </cell>
          <cell r="EG103">
            <v>11.3</v>
          </cell>
          <cell r="EH103">
            <v>11.3</v>
          </cell>
          <cell r="EI103">
            <v>11.3</v>
          </cell>
          <cell r="EJ103">
            <v>11.3</v>
          </cell>
        </row>
        <row r="104">
          <cell r="AW104">
            <v>90</v>
          </cell>
          <cell r="AX104">
            <v>50</v>
          </cell>
          <cell r="AY104">
            <v>50</v>
          </cell>
          <cell r="AZ104">
            <v>0</v>
          </cell>
          <cell r="BA104">
            <v>25</v>
          </cell>
          <cell r="BB104">
            <v>50</v>
          </cell>
          <cell r="BC104">
            <v>0</v>
          </cell>
          <cell r="BD104">
            <v>0</v>
          </cell>
          <cell r="BE104">
            <v>100</v>
          </cell>
          <cell r="BF104">
            <v>0</v>
          </cell>
          <cell r="BG104">
            <v>0</v>
          </cell>
          <cell r="BH104">
            <v>0</v>
          </cell>
          <cell r="BI104">
            <v>0</v>
          </cell>
          <cell r="BJ104">
            <v>0</v>
          </cell>
          <cell r="BK104">
            <v>0</v>
          </cell>
          <cell r="BL104">
            <v>0</v>
          </cell>
          <cell r="BM104">
            <v>0</v>
          </cell>
          <cell r="BN104">
            <v>0</v>
          </cell>
          <cell r="BO104">
            <v>0</v>
          </cell>
          <cell r="BP104">
            <v>0</v>
          </cell>
          <cell r="BQ104">
            <v>0</v>
          </cell>
          <cell r="BR104">
            <v>0</v>
          </cell>
          <cell r="BS104">
            <v>0</v>
          </cell>
          <cell r="BT104">
            <v>100</v>
          </cell>
          <cell r="BU104">
            <v>0</v>
          </cell>
          <cell r="BV104">
            <v>0</v>
          </cell>
          <cell r="BW104">
            <v>0</v>
          </cell>
          <cell r="BX104">
            <v>0</v>
          </cell>
          <cell r="BY104">
            <v>0</v>
          </cell>
          <cell r="BZ104">
            <v>0</v>
          </cell>
          <cell r="CA104">
            <v>0</v>
          </cell>
          <cell r="CB104">
            <v>0</v>
          </cell>
          <cell r="CC104">
            <v>0</v>
          </cell>
          <cell r="CD104">
            <v>7.6</v>
          </cell>
          <cell r="CE104">
            <v>7.6</v>
          </cell>
          <cell r="CF104">
            <v>7.6</v>
          </cell>
          <cell r="CG104">
            <v>7.6</v>
          </cell>
          <cell r="CH104">
            <v>7.6</v>
          </cell>
          <cell r="CI104">
            <v>7.6</v>
          </cell>
          <cell r="CJ104">
            <v>7.6</v>
          </cell>
          <cell r="CK104">
            <v>7.6</v>
          </cell>
          <cell r="CL104">
            <v>7.6</v>
          </cell>
          <cell r="CM104">
            <v>7.6</v>
          </cell>
          <cell r="CN104">
            <v>7.6</v>
          </cell>
          <cell r="CO104">
            <v>7.6</v>
          </cell>
          <cell r="CP104">
            <v>7.6</v>
          </cell>
          <cell r="CQ104">
            <v>90</v>
          </cell>
          <cell r="CR104">
            <v>6.8000000000000007</v>
          </cell>
          <cell r="CS104">
            <v>6.8000000000000007</v>
          </cell>
          <cell r="CT104">
            <v>0</v>
          </cell>
          <cell r="CU104">
            <v>4.5</v>
          </cell>
          <cell r="CV104">
            <v>6.8000000000000007</v>
          </cell>
          <cell r="CW104">
            <v>6.8000000000000007</v>
          </cell>
          <cell r="CX104">
            <v>6.8000000000000007</v>
          </cell>
          <cell r="CY104">
            <v>97.7</v>
          </cell>
          <cell r="CZ104">
            <v>6.8000000000000007</v>
          </cell>
          <cell r="DA104">
            <v>6.8000000000000007</v>
          </cell>
          <cell r="DB104">
            <v>6.8000000000000007</v>
          </cell>
          <cell r="DC104">
            <v>6.8000000000000007</v>
          </cell>
          <cell r="DD104">
            <v>6.8000000000000007</v>
          </cell>
          <cell r="DE104">
            <v>6.8000000000000007</v>
          </cell>
          <cell r="DF104">
            <v>6.8000000000000007</v>
          </cell>
          <cell r="DG104">
            <v>6.8000000000000007</v>
          </cell>
          <cell r="DH104">
            <v>6.8000000000000007</v>
          </cell>
          <cell r="DI104">
            <v>6.8000000000000007</v>
          </cell>
          <cell r="DJ104">
            <v>6.8000000000000007</v>
          </cell>
          <cell r="DK104">
            <v>6.8000000000000007</v>
          </cell>
          <cell r="DL104">
            <v>6.8000000000000007</v>
          </cell>
          <cell r="DM104">
            <v>6.8000000000000007</v>
          </cell>
          <cell r="DN104">
            <v>100</v>
          </cell>
          <cell r="DO104">
            <v>6.8000000000000007</v>
          </cell>
          <cell r="DP104">
            <v>6.8000000000000007</v>
          </cell>
          <cell r="DQ104">
            <v>6.8000000000000007</v>
          </cell>
          <cell r="DR104">
            <v>6.8000000000000007</v>
          </cell>
          <cell r="DS104">
            <v>6.8000000000000007</v>
          </cell>
          <cell r="DT104">
            <v>6.8000000000000007</v>
          </cell>
          <cell r="DU104">
            <v>6.8000000000000007</v>
          </cell>
          <cell r="DV104">
            <v>6.8000000000000007</v>
          </cell>
          <cell r="DW104">
            <v>2.1999999999999997</v>
          </cell>
          <cell r="DX104">
            <v>6.8000000000000007</v>
          </cell>
          <cell r="DY104">
            <v>6.8000000000000007</v>
          </cell>
          <cell r="DZ104">
            <v>6.8000000000000007</v>
          </cell>
          <cell r="EA104">
            <v>6.8000000000000007</v>
          </cell>
          <cell r="EB104">
            <v>6.8000000000000007</v>
          </cell>
          <cell r="EC104">
            <v>6.8000000000000007</v>
          </cell>
          <cell r="ED104">
            <v>6.8000000000000007</v>
          </cell>
          <cell r="EE104">
            <v>6.8000000000000007</v>
          </cell>
          <cell r="EF104">
            <v>6.8000000000000007</v>
          </cell>
          <cell r="EG104">
            <v>6.8000000000000007</v>
          </cell>
          <cell r="EH104">
            <v>6.8000000000000007</v>
          </cell>
          <cell r="EI104">
            <v>6.8000000000000007</v>
          </cell>
          <cell r="EJ104">
            <v>6.8000000000000007</v>
          </cell>
        </row>
        <row r="105">
          <cell r="AW105">
            <v>91</v>
          </cell>
          <cell r="AX105">
            <v>75</v>
          </cell>
          <cell r="AY105">
            <v>25</v>
          </cell>
          <cell r="AZ105">
            <v>0</v>
          </cell>
          <cell r="BA105">
            <v>50</v>
          </cell>
          <cell r="BB105">
            <v>100</v>
          </cell>
          <cell r="BC105">
            <v>16.600000000000001</v>
          </cell>
          <cell r="BD105">
            <v>83.3</v>
          </cell>
          <cell r="BE105">
            <v>0</v>
          </cell>
          <cell r="BF105">
            <v>16.600000000000001</v>
          </cell>
          <cell r="BG105">
            <v>16.600000000000001</v>
          </cell>
          <cell r="BH105">
            <v>100</v>
          </cell>
          <cell r="BI105">
            <v>16.600000000000001</v>
          </cell>
          <cell r="BJ105">
            <v>100</v>
          </cell>
          <cell r="BK105">
            <v>0</v>
          </cell>
          <cell r="BL105">
            <v>0</v>
          </cell>
          <cell r="BM105">
            <v>0</v>
          </cell>
          <cell r="BN105">
            <v>0</v>
          </cell>
          <cell r="BO105">
            <v>0</v>
          </cell>
          <cell r="BP105">
            <v>0</v>
          </cell>
          <cell r="BQ105">
            <v>0</v>
          </cell>
          <cell r="BR105">
            <v>0</v>
          </cell>
          <cell r="BS105">
            <v>0</v>
          </cell>
          <cell r="BT105">
            <v>87.5</v>
          </cell>
          <cell r="BU105">
            <v>12.5</v>
          </cell>
          <cell r="BV105">
            <v>12.5</v>
          </cell>
          <cell r="BW105">
            <v>0</v>
          </cell>
          <cell r="BX105">
            <v>12.5</v>
          </cell>
          <cell r="BY105">
            <v>12.5</v>
          </cell>
          <cell r="BZ105">
            <v>12.5</v>
          </cell>
          <cell r="CA105">
            <v>100</v>
          </cell>
          <cell r="CB105">
            <v>12.5</v>
          </cell>
          <cell r="CC105">
            <v>15.299999999999999</v>
          </cell>
          <cell r="CD105">
            <v>15.299999999999999</v>
          </cell>
          <cell r="CE105">
            <v>15.299999999999999</v>
          </cell>
          <cell r="CF105">
            <v>15.299999999999999</v>
          </cell>
          <cell r="CG105">
            <v>15.299999999999999</v>
          </cell>
          <cell r="CH105">
            <v>15.299999999999999</v>
          </cell>
          <cell r="CI105">
            <v>15.299999999999999</v>
          </cell>
          <cell r="CJ105">
            <v>15.299999999999999</v>
          </cell>
          <cell r="CK105">
            <v>0</v>
          </cell>
          <cell r="CL105">
            <v>7.6</v>
          </cell>
          <cell r="CM105">
            <v>15.299999999999999</v>
          </cell>
          <cell r="CN105">
            <v>15.299999999999999</v>
          </cell>
          <cell r="CO105">
            <v>15.299999999999999</v>
          </cell>
          <cell r="CP105">
            <v>15.299999999999999</v>
          </cell>
          <cell r="CQ105">
            <v>91</v>
          </cell>
          <cell r="CR105">
            <v>97.7</v>
          </cell>
          <cell r="CS105">
            <v>84</v>
          </cell>
          <cell r="CT105">
            <v>9</v>
          </cell>
          <cell r="CU105">
            <v>90.9</v>
          </cell>
          <cell r="CV105">
            <v>100</v>
          </cell>
          <cell r="CW105">
            <v>11.3</v>
          </cell>
          <cell r="CX105">
            <v>86.3</v>
          </cell>
          <cell r="CY105">
            <v>4.5</v>
          </cell>
          <cell r="CZ105">
            <v>11.3</v>
          </cell>
          <cell r="DA105">
            <v>11.3</v>
          </cell>
          <cell r="DB105">
            <v>95.399999999999991</v>
          </cell>
          <cell r="DC105">
            <v>11.3</v>
          </cell>
          <cell r="DD105">
            <v>81.8</v>
          </cell>
          <cell r="DE105">
            <v>11.3</v>
          </cell>
          <cell r="DF105">
            <v>11.3</v>
          </cell>
          <cell r="DG105">
            <v>11.3</v>
          </cell>
          <cell r="DH105">
            <v>11.3</v>
          </cell>
          <cell r="DI105">
            <v>11.3</v>
          </cell>
          <cell r="DJ105">
            <v>11.3</v>
          </cell>
          <cell r="DK105">
            <v>11.3</v>
          </cell>
          <cell r="DL105">
            <v>11.3</v>
          </cell>
          <cell r="DM105">
            <v>11.3</v>
          </cell>
          <cell r="DN105">
            <v>88.6</v>
          </cell>
          <cell r="DO105">
            <v>11.3</v>
          </cell>
          <cell r="DP105">
            <v>11.3</v>
          </cell>
          <cell r="DQ105">
            <v>0</v>
          </cell>
          <cell r="DR105">
            <v>11.3</v>
          </cell>
          <cell r="DS105">
            <v>11.3</v>
          </cell>
          <cell r="DT105">
            <v>11.3</v>
          </cell>
          <cell r="DU105">
            <v>93.100000000000009</v>
          </cell>
          <cell r="DV105">
            <v>11.3</v>
          </cell>
          <cell r="DW105">
            <v>11.3</v>
          </cell>
          <cell r="DX105">
            <v>11.3</v>
          </cell>
          <cell r="DY105">
            <v>11.3</v>
          </cell>
          <cell r="DZ105">
            <v>11.3</v>
          </cell>
          <cell r="EA105">
            <v>11.3</v>
          </cell>
          <cell r="EB105">
            <v>11.3</v>
          </cell>
          <cell r="EC105">
            <v>11.3</v>
          </cell>
          <cell r="ED105">
            <v>11.3</v>
          </cell>
          <cell r="EE105">
            <v>2.1999999999999997</v>
          </cell>
          <cell r="EF105">
            <v>6.8000000000000007</v>
          </cell>
          <cell r="EG105">
            <v>11.3</v>
          </cell>
          <cell r="EH105">
            <v>11.3</v>
          </cell>
          <cell r="EI105">
            <v>11.3</v>
          </cell>
          <cell r="EJ105">
            <v>11.3</v>
          </cell>
        </row>
        <row r="106">
          <cell r="AW106">
            <v>92</v>
          </cell>
          <cell r="AX106">
            <v>100</v>
          </cell>
          <cell r="AY106">
            <v>25</v>
          </cell>
          <cell r="AZ106">
            <v>0</v>
          </cell>
          <cell r="BA106">
            <v>50</v>
          </cell>
          <cell r="BB106">
            <v>75</v>
          </cell>
          <cell r="BC106">
            <v>0</v>
          </cell>
          <cell r="BD106">
            <v>83.3</v>
          </cell>
          <cell r="BE106">
            <v>100</v>
          </cell>
          <cell r="BF106">
            <v>0</v>
          </cell>
          <cell r="BG106">
            <v>0</v>
          </cell>
          <cell r="BH106">
            <v>0</v>
          </cell>
          <cell r="BI106">
            <v>0</v>
          </cell>
          <cell r="BJ106">
            <v>100</v>
          </cell>
          <cell r="BK106">
            <v>0</v>
          </cell>
          <cell r="BL106">
            <v>0</v>
          </cell>
          <cell r="BM106">
            <v>0</v>
          </cell>
          <cell r="BN106">
            <v>0</v>
          </cell>
          <cell r="BO106">
            <v>0</v>
          </cell>
          <cell r="BP106">
            <v>0</v>
          </cell>
          <cell r="BQ106">
            <v>0</v>
          </cell>
          <cell r="BR106">
            <v>0</v>
          </cell>
          <cell r="BS106">
            <v>0</v>
          </cell>
          <cell r="BT106">
            <v>100</v>
          </cell>
          <cell r="BU106">
            <v>0</v>
          </cell>
          <cell r="BV106">
            <v>0</v>
          </cell>
          <cell r="BW106">
            <v>0</v>
          </cell>
          <cell r="BX106">
            <v>0</v>
          </cell>
          <cell r="BY106">
            <v>0</v>
          </cell>
          <cell r="BZ106">
            <v>0</v>
          </cell>
          <cell r="CA106">
            <v>87.5</v>
          </cell>
          <cell r="CB106">
            <v>0</v>
          </cell>
          <cell r="CC106">
            <v>0</v>
          </cell>
          <cell r="CD106">
            <v>0</v>
          </cell>
          <cell r="CE106">
            <v>0</v>
          </cell>
          <cell r="CF106">
            <v>0</v>
          </cell>
          <cell r="CG106">
            <v>0</v>
          </cell>
          <cell r="CH106">
            <v>0</v>
          </cell>
          <cell r="CI106">
            <v>0</v>
          </cell>
          <cell r="CJ106">
            <v>0</v>
          </cell>
          <cell r="CK106">
            <v>100</v>
          </cell>
          <cell r="CL106">
            <v>0</v>
          </cell>
          <cell r="CM106">
            <v>0</v>
          </cell>
          <cell r="CN106">
            <v>0</v>
          </cell>
          <cell r="CO106">
            <v>0</v>
          </cell>
          <cell r="CP106">
            <v>0</v>
          </cell>
          <cell r="CQ106">
            <v>92</v>
          </cell>
          <cell r="CR106">
            <v>100</v>
          </cell>
          <cell r="CS106">
            <v>84</v>
          </cell>
          <cell r="CT106">
            <v>81.8</v>
          </cell>
          <cell r="CU106">
            <v>90.9</v>
          </cell>
          <cell r="CV106">
            <v>95.399999999999991</v>
          </cell>
          <cell r="CW106">
            <v>0</v>
          </cell>
          <cell r="CX106">
            <v>79.5</v>
          </cell>
          <cell r="CY106">
            <v>88.6</v>
          </cell>
          <cell r="CZ106">
            <v>0</v>
          </cell>
          <cell r="DA106">
            <v>0</v>
          </cell>
          <cell r="DB106">
            <v>0</v>
          </cell>
          <cell r="DC106">
            <v>0</v>
          </cell>
          <cell r="DD106">
            <v>77.2</v>
          </cell>
          <cell r="DE106">
            <v>0</v>
          </cell>
          <cell r="DF106">
            <v>0</v>
          </cell>
          <cell r="DG106">
            <v>0</v>
          </cell>
          <cell r="DH106">
            <v>0</v>
          </cell>
          <cell r="DI106">
            <v>0</v>
          </cell>
          <cell r="DJ106">
            <v>0</v>
          </cell>
          <cell r="DK106">
            <v>0</v>
          </cell>
          <cell r="DL106">
            <v>0</v>
          </cell>
          <cell r="DM106">
            <v>0</v>
          </cell>
          <cell r="DN106">
            <v>93.100000000000009</v>
          </cell>
          <cell r="DO106">
            <v>0</v>
          </cell>
          <cell r="DP106">
            <v>0</v>
          </cell>
          <cell r="DQ106">
            <v>0</v>
          </cell>
          <cell r="DR106">
            <v>0</v>
          </cell>
          <cell r="DS106">
            <v>0</v>
          </cell>
          <cell r="DT106">
            <v>0</v>
          </cell>
          <cell r="DU106">
            <v>86.3</v>
          </cell>
          <cell r="DV106">
            <v>0</v>
          </cell>
          <cell r="DW106">
            <v>0</v>
          </cell>
          <cell r="DX106">
            <v>0</v>
          </cell>
          <cell r="DY106">
            <v>0</v>
          </cell>
          <cell r="DZ106">
            <v>0</v>
          </cell>
          <cell r="EA106">
            <v>0</v>
          </cell>
          <cell r="EB106">
            <v>0</v>
          </cell>
          <cell r="EC106">
            <v>0</v>
          </cell>
          <cell r="ED106">
            <v>0</v>
          </cell>
          <cell r="EE106">
            <v>97.7</v>
          </cell>
          <cell r="EF106">
            <v>0</v>
          </cell>
          <cell r="EG106">
            <v>0</v>
          </cell>
          <cell r="EH106">
            <v>0</v>
          </cell>
          <cell r="EI106">
            <v>0</v>
          </cell>
          <cell r="EJ106">
            <v>0</v>
          </cell>
        </row>
        <row r="107">
          <cell r="AW107">
            <v>93</v>
          </cell>
          <cell r="AX107">
            <v>50</v>
          </cell>
          <cell r="AY107">
            <v>0</v>
          </cell>
          <cell r="AZ107">
            <v>75</v>
          </cell>
          <cell r="BA107">
            <v>0</v>
          </cell>
          <cell r="BB107">
            <v>100</v>
          </cell>
          <cell r="BC107">
            <v>0</v>
          </cell>
          <cell r="BD107">
            <v>0</v>
          </cell>
          <cell r="BE107">
            <v>83.3</v>
          </cell>
          <cell r="BF107">
            <v>0</v>
          </cell>
          <cell r="BG107">
            <v>0</v>
          </cell>
          <cell r="BH107">
            <v>100</v>
          </cell>
          <cell r="BI107">
            <v>0</v>
          </cell>
          <cell r="BJ107">
            <v>100</v>
          </cell>
          <cell r="BK107">
            <v>0</v>
          </cell>
          <cell r="BL107">
            <v>0</v>
          </cell>
          <cell r="BM107">
            <v>0</v>
          </cell>
          <cell r="BN107">
            <v>0</v>
          </cell>
          <cell r="BO107">
            <v>0</v>
          </cell>
          <cell r="BP107">
            <v>0</v>
          </cell>
          <cell r="BQ107">
            <v>0</v>
          </cell>
          <cell r="BR107">
            <v>0</v>
          </cell>
          <cell r="BS107">
            <v>0</v>
          </cell>
          <cell r="BT107">
            <v>0</v>
          </cell>
          <cell r="BU107">
            <v>0</v>
          </cell>
          <cell r="BV107">
            <v>0</v>
          </cell>
          <cell r="BW107">
            <v>0</v>
          </cell>
          <cell r="BX107">
            <v>0</v>
          </cell>
          <cell r="BY107">
            <v>0</v>
          </cell>
          <cell r="BZ107">
            <v>0</v>
          </cell>
          <cell r="CA107">
            <v>0</v>
          </cell>
          <cell r="CB107">
            <v>0</v>
          </cell>
          <cell r="CC107">
            <v>0</v>
          </cell>
          <cell r="CD107">
            <v>0</v>
          </cell>
          <cell r="CE107">
            <v>0</v>
          </cell>
          <cell r="CF107">
            <v>0</v>
          </cell>
          <cell r="CG107">
            <v>0</v>
          </cell>
          <cell r="CH107">
            <v>0</v>
          </cell>
          <cell r="CI107">
            <v>0</v>
          </cell>
          <cell r="CJ107">
            <v>0</v>
          </cell>
          <cell r="CK107">
            <v>0</v>
          </cell>
          <cell r="CL107">
            <v>100</v>
          </cell>
          <cell r="CM107">
            <v>0</v>
          </cell>
          <cell r="CN107">
            <v>0</v>
          </cell>
          <cell r="CO107">
            <v>0</v>
          </cell>
          <cell r="CP107">
            <v>0</v>
          </cell>
          <cell r="CQ107">
            <v>93</v>
          </cell>
          <cell r="CR107">
            <v>90.9</v>
          </cell>
          <cell r="CS107">
            <v>0</v>
          </cell>
          <cell r="CT107">
            <v>95.399999999999991</v>
          </cell>
          <cell r="CU107">
            <v>0</v>
          </cell>
          <cell r="CV107">
            <v>100</v>
          </cell>
          <cell r="CW107">
            <v>0</v>
          </cell>
          <cell r="CX107">
            <v>0</v>
          </cell>
          <cell r="CY107">
            <v>93.100000000000009</v>
          </cell>
          <cell r="CZ107">
            <v>0</v>
          </cell>
          <cell r="DA107">
            <v>0</v>
          </cell>
          <cell r="DB107">
            <v>97.7</v>
          </cell>
          <cell r="DC107">
            <v>0</v>
          </cell>
          <cell r="DD107">
            <v>86.3</v>
          </cell>
          <cell r="DE107">
            <v>0</v>
          </cell>
          <cell r="DF107">
            <v>0</v>
          </cell>
          <cell r="DG107">
            <v>0</v>
          </cell>
          <cell r="DH107">
            <v>0</v>
          </cell>
          <cell r="DI107">
            <v>0</v>
          </cell>
          <cell r="DJ107">
            <v>0</v>
          </cell>
          <cell r="DK107">
            <v>0</v>
          </cell>
          <cell r="DL107">
            <v>0</v>
          </cell>
          <cell r="DM107">
            <v>0</v>
          </cell>
          <cell r="DN107">
            <v>0</v>
          </cell>
          <cell r="DO107">
            <v>0</v>
          </cell>
          <cell r="DP107">
            <v>0</v>
          </cell>
          <cell r="DQ107">
            <v>0</v>
          </cell>
          <cell r="DR107">
            <v>0</v>
          </cell>
          <cell r="DS107">
            <v>0</v>
          </cell>
          <cell r="DT107">
            <v>0</v>
          </cell>
          <cell r="DU107">
            <v>0</v>
          </cell>
          <cell r="DV107">
            <v>0</v>
          </cell>
          <cell r="DW107">
            <v>0</v>
          </cell>
          <cell r="DX107">
            <v>0</v>
          </cell>
          <cell r="DY107">
            <v>0</v>
          </cell>
          <cell r="DZ107">
            <v>0</v>
          </cell>
          <cell r="EA107">
            <v>0</v>
          </cell>
          <cell r="EB107">
            <v>0</v>
          </cell>
          <cell r="EC107">
            <v>0</v>
          </cell>
          <cell r="ED107">
            <v>0</v>
          </cell>
          <cell r="EE107">
            <v>0</v>
          </cell>
          <cell r="EF107">
            <v>88.6</v>
          </cell>
          <cell r="EG107">
            <v>0</v>
          </cell>
          <cell r="EH107">
            <v>0</v>
          </cell>
          <cell r="EI107">
            <v>0</v>
          </cell>
          <cell r="EJ107">
            <v>0</v>
          </cell>
        </row>
        <row r="108">
          <cell r="AW108">
            <v>94</v>
          </cell>
          <cell r="AX108">
            <v>0</v>
          </cell>
          <cell r="AY108">
            <v>25</v>
          </cell>
          <cell r="AZ108">
            <v>25</v>
          </cell>
          <cell r="BA108">
            <v>25</v>
          </cell>
          <cell r="BB108">
            <v>25</v>
          </cell>
          <cell r="BC108">
            <v>0</v>
          </cell>
          <cell r="BD108">
            <v>0</v>
          </cell>
          <cell r="BE108">
            <v>0</v>
          </cell>
          <cell r="BF108">
            <v>0</v>
          </cell>
          <cell r="BG108">
            <v>0</v>
          </cell>
          <cell r="BH108">
            <v>100</v>
          </cell>
          <cell r="BI108">
            <v>0</v>
          </cell>
          <cell r="BJ108">
            <v>0</v>
          </cell>
          <cell r="BK108">
            <v>0</v>
          </cell>
          <cell r="BL108">
            <v>0</v>
          </cell>
          <cell r="BM108">
            <v>0</v>
          </cell>
          <cell r="BN108">
            <v>0</v>
          </cell>
          <cell r="BO108">
            <v>0</v>
          </cell>
          <cell r="BP108">
            <v>0</v>
          </cell>
          <cell r="BQ108">
            <v>0</v>
          </cell>
          <cell r="BR108">
            <v>0</v>
          </cell>
          <cell r="BS108">
            <v>0</v>
          </cell>
          <cell r="BT108">
            <v>0</v>
          </cell>
          <cell r="BU108">
            <v>0</v>
          </cell>
          <cell r="BV108">
            <v>0</v>
          </cell>
          <cell r="BW108">
            <v>0</v>
          </cell>
          <cell r="BX108">
            <v>0</v>
          </cell>
          <cell r="BY108">
            <v>0</v>
          </cell>
          <cell r="BZ108">
            <v>0</v>
          </cell>
          <cell r="CA108">
            <v>0</v>
          </cell>
          <cell r="CB108">
            <v>0</v>
          </cell>
          <cell r="CC108">
            <v>0</v>
          </cell>
          <cell r="CD108">
            <v>0</v>
          </cell>
          <cell r="CE108">
            <v>0</v>
          </cell>
          <cell r="CF108">
            <v>0</v>
          </cell>
          <cell r="CG108">
            <v>0</v>
          </cell>
          <cell r="CH108">
            <v>0</v>
          </cell>
          <cell r="CI108">
            <v>0</v>
          </cell>
          <cell r="CJ108">
            <v>0</v>
          </cell>
          <cell r="CK108">
            <v>0</v>
          </cell>
          <cell r="CL108">
            <v>0</v>
          </cell>
          <cell r="CM108">
            <v>0</v>
          </cell>
          <cell r="CN108">
            <v>0</v>
          </cell>
          <cell r="CO108">
            <v>0</v>
          </cell>
          <cell r="CP108">
            <v>0</v>
          </cell>
          <cell r="CQ108">
            <v>94</v>
          </cell>
          <cell r="CR108">
            <v>0</v>
          </cell>
          <cell r="CS108">
            <v>2.1999999999999997</v>
          </cell>
          <cell r="CT108">
            <v>2.1999999999999997</v>
          </cell>
          <cell r="CU108">
            <v>2.1999999999999997</v>
          </cell>
          <cell r="CV108">
            <v>2.1999999999999997</v>
          </cell>
          <cell r="CW108">
            <v>2.1999999999999997</v>
          </cell>
          <cell r="CX108">
            <v>2.1999999999999997</v>
          </cell>
          <cell r="CY108">
            <v>2.1999999999999997</v>
          </cell>
          <cell r="CZ108">
            <v>2.1999999999999997</v>
          </cell>
          <cell r="DA108">
            <v>2.1999999999999997</v>
          </cell>
          <cell r="DB108">
            <v>100</v>
          </cell>
          <cell r="DC108">
            <v>2.1999999999999997</v>
          </cell>
          <cell r="DD108">
            <v>2.1999999999999997</v>
          </cell>
          <cell r="DE108">
            <v>2.1999999999999997</v>
          </cell>
          <cell r="DF108">
            <v>2.1999999999999997</v>
          </cell>
          <cell r="DG108">
            <v>2.1999999999999997</v>
          </cell>
          <cell r="DH108">
            <v>2.1999999999999997</v>
          </cell>
          <cell r="DI108">
            <v>2.1999999999999997</v>
          </cell>
          <cell r="DJ108">
            <v>2.1999999999999997</v>
          </cell>
          <cell r="DK108">
            <v>2.1999999999999997</v>
          </cell>
          <cell r="DL108">
            <v>2.1999999999999997</v>
          </cell>
          <cell r="DM108">
            <v>2.1999999999999997</v>
          </cell>
          <cell r="DN108">
            <v>2.1999999999999997</v>
          </cell>
          <cell r="DO108">
            <v>2.1999999999999997</v>
          </cell>
          <cell r="DP108">
            <v>2.1999999999999997</v>
          </cell>
          <cell r="DQ108">
            <v>2.1999999999999997</v>
          </cell>
          <cell r="DR108">
            <v>2.1999999999999997</v>
          </cell>
          <cell r="DS108">
            <v>2.1999999999999997</v>
          </cell>
          <cell r="DT108">
            <v>2.1999999999999997</v>
          </cell>
          <cell r="DU108">
            <v>2.1999999999999997</v>
          </cell>
          <cell r="DV108">
            <v>2.1999999999999997</v>
          </cell>
          <cell r="DW108">
            <v>2.1999999999999997</v>
          </cell>
          <cell r="DX108">
            <v>2.1999999999999997</v>
          </cell>
          <cell r="DY108">
            <v>2.1999999999999997</v>
          </cell>
          <cell r="DZ108">
            <v>2.1999999999999997</v>
          </cell>
          <cell r="EA108">
            <v>2.1999999999999997</v>
          </cell>
          <cell r="EB108">
            <v>2.1999999999999997</v>
          </cell>
          <cell r="EC108">
            <v>2.1999999999999997</v>
          </cell>
          <cell r="ED108">
            <v>2.1999999999999997</v>
          </cell>
          <cell r="EE108">
            <v>2.1999999999999997</v>
          </cell>
          <cell r="EF108">
            <v>2.1999999999999997</v>
          </cell>
          <cell r="EG108">
            <v>2.1999999999999997</v>
          </cell>
          <cell r="EH108">
            <v>2.1999999999999997</v>
          </cell>
          <cell r="EI108">
            <v>2.1999999999999997</v>
          </cell>
          <cell r="EJ108">
            <v>2.1999999999999997</v>
          </cell>
        </row>
        <row r="109">
          <cell r="AX109">
            <v>2.1999988555908203</v>
          </cell>
          <cell r="AY109">
            <v>2.1999988555908203</v>
          </cell>
          <cell r="AZ109">
            <v>2.1999988555908203</v>
          </cell>
          <cell r="BA109">
            <v>2.1999988555908203</v>
          </cell>
          <cell r="BB109">
            <v>2.1999988555908203</v>
          </cell>
          <cell r="BC109">
            <v>2.1999988555908203</v>
          </cell>
          <cell r="BD109">
            <v>2.1999988555908203</v>
          </cell>
          <cell r="BE109">
            <v>2.1999988555908203</v>
          </cell>
          <cell r="BF109">
            <v>2.1999988555908203</v>
          </cell>
          <cell r="BG109">
            <v>2.1999988555908203</v>
          </cell>
          <cell r="BH109">
            <v>2.1999988555908203</v>
          </cell>
          <cell r="BI109">
            <v>2.1999988555908203</v>
          </cell>
          <cell r="BJ109">
            <v>2.1999988555908203</v>
          </cell>
          <cell r="BK109">
            <v>2.1999988555908203</v>
          </cell>
          <cell r="BL109">
            <v>2.1999988555908203</v>
          </cell>
          <cell r="BM109">
            <v>2.1999988555908203</v>
          </cell>
          <cell r="BN109">
            <v>2.1999988555908203</v>
          </cell>
          <cell r="BO109">
            <v>2.1999988555908203</v>
          </cell>
          <cell r="BP109">
            <v>2.1999988555908203</v>
          </cell>
          <cell r="BQ109">
            <v>2.1999988555908203</v>
          </cell>
          <cell r="BR109">
            <v>2.1999988555908203</v>
          </cell>
          <cell r="BS109">
            <v>2.1999988555908203</v>
          </cell>
          <cell r="BT109">
            <v>2.1999988555908203</v>
          </cell>
          <cell r="BU109">
            <v>2.1999988555908203</v>
          </cell>
          <cell r="BV109">
            <v>2.1999988555908203</v>
          </cell>
          <cell r="BW109">
            <v>2.1999988555908203</v>
          </cell>
          <cell r="BX109">
            <v>2.1999988555908203</v>
          </cell>
          <cell r="BY109">
            <v>2.1999988555908203</v>
          </cell>
          <cell r="BZ109">
            <v>2.1999988555908203</v>
          </cell>
          <cell r="CA109">
            <v>2.1999988555908203</v>
          </cell>
          <cell r="CB109">
            <v>2.1999988555908203</v>
          </cell>
          <cell r="CC109">
            <v>2.1999988555908203</v>
          </cell>
          <cell r="CD109">
            <v>2.1999988555908203</v>
          </cell>
          <cell r="CE109">
            <v>2.1999988555908203</v>
          </cell>
          <cell r="CF109">
            <v>2.1999988555908203</v>
          </cell>
          <cell r="CG109">
            <v>2.1999988555908203</v>
          </cell>
          <cell r="CH109">
            <v>2.1999988555908203</v>
          </cell>
          <cell r="CI109">
            <v>2.1999988555908203</v>
          </cell>
          <cell r="CJ109">
            <v>2.1999988555908203</v>
          </cell>
          <cell r="CK109">
            <v>2.1999988555908203</v>
          </cell>
          <cell r="CL109">
            <v>2.1999988555908203</v>
          </cell>
          <cell r="CM109">
            <v>2.1999988555908203</v>
          </cell>
          <cell r="CN109">
            <v>2.1999988555908203</v>
          </cell>
          <cell r="CO109">
            <v>2.1999988555908203</v>
          </cell>
          <cell r="CP109">
            <v>2.1999988555908203</v>
          </cell>
          <cell r="CR109">
            <v>2.1999988555908203</v>
          </cell>
          <cell r="CS109">
            <v>2.1999988555908203</v>
          </cell>
          <cell r="CT109">
            <v>2.1999988555908203</v>
          </cell>
          <cell r="CU109">
            <v>2.1999988555908203</v>
          </cell>
          <cell r="CV109">
            <v>2.1999988555908203</v>
          </cell>
          <cell r="CW109">
            <v>2.1999988555908203</v>
          </cell>
          <cell r="CX109">
            <v>2.1999988555908203</v>
          </cell>
          <cell r="CY109">
            <v>2.1999988555908203</v>
          </cell>
          <cell r="CZ109">
            <v>2.1999988555908203</v>
          </cell>
          <cell r="DA109">
            <v>2.1999988555908203</v>
          </cell>
          <cell r="DB109">
            <v>2.1999988555908203</v>
          </cell>
          <cell r="DC109">
            <v>2.1999988555908203</v>
          </cell>
          <cell r="DD109">
            <v>2.1999988555908203</v>
          </cell>
          <cell r="DE109">
            <v>2.1999988555908203</v>
          </cell>
          <cell r="DF109">
            <v>2.1999988555908203</v>
          </cell>
          <cell r="DG109">
            <v>2.1999988555908203</v>
          </cell>
          <cell r="DH109">
            <v>2.1999988555908203</v>
          </cell>
          <cell r="DI109">
            <v>2.1999988555908203</v>
          </cell>
          <cell r="DJ109">
            <v>2.1999988555908203</v>
          </cell>
          <cell r="DK109">
            <v>2.1999988555908203</v>
          </cell>
          <cell r="DL109">
            <v>2.1999988555908203</v>
          </cell>
          <cell r="DM109">
            <v>2.1999988555908203</v>
          </cell>
          <cell r="DN109">
            <v>2.1999988555908203</v>
          </cell>
          <cell r="DO109">
            <v>2.1999988555908203</v>
          </cell>
          <cell r="DP109">
            <v>2.1999988555908203</v>
          </cell>
          <cell r="DQ109">
            <v>2.1999988555908203</v>
          </cell>
          <cell r="DR109">
            <v>2.1999988555908203</v>
          </cell>
          <cell r="DS109">
            <v>2.1999988555908203</v>
          </cell>
          <cell r="DT109">
            <v>2.1999988555908203</v>
          </cell>
          <cell r="DU109">
            <v>2.1999988555908203</v>
          </cell>
          <cell r="DV109">
            <v>2.1999988555908203</v>
          </cell>
          <cell r="DW109">
            <v>2.1999988555908203</v>
          </cell>
          <cell r="DX109">
            <v>2.1999988555908203</v>
          </cell>
          <cell r="DY109">
            <v>2.1999988555908203</v>
          </cell>
          <cell r="DZ109">
            <v>2.1999988555908203</v>
          </cell>
          <cell r="EA109">
            <v>2.1999988555908203</v>
          </cell>
          <cell r="EB109">
            <v>2.1999988555908203</v>
          </cell>
          <cell r="EC109">
            <v>2.1999988555908203</v>
          </cell>
          <cell r="ED109">
            <v>2.1999988555908203</v>
          </cell>
          <cell r="EE109">
            <v>2.1999988555908203</v>
          </cell>
          <cell r="EF109">
            <v>2.1999988555908203</v>
          </cell>
          <cell r="EG109">
            <v>2.1999988555908203</v>
          </cell>
          <cell r="EH109">
            <v>2.1999988555908203</v>
          </cell>
          <cell r="EI109">
            <v>2.1999988555908203</v>
          </cell>
          <cell r="EJ109">
            <v>2.1999988555908203</v>
          </cell>
        </row>
        <row r="110">
          <cell r="AX110">
            <v>2.1999988555908203</v>
          </cell>
          <cell r="AY110">
            <v>2.1999988555908203</v>
          </cell>
          <cell r="AZ110">
            <v>2.1999988555908203</v>
          </cell>
          <cell r="BA110">
            <v>2.1999988555908203</v>
          </cell>
          <cell r="BB110">
            <v>2.1999988555908203</v>
          </cell>
          <cell r="BC110">
            <v>2.1999988555908203</v>
          </cell>
          <cell r="BD110">
            <v>2.1999988555908203</v>
          </cell>
          <cell r="BE110">
            <v>2.1999988555908203</v>
          </cell>
          <cell r="BF110">
            <v>2.1999988555908203</v>
          </cell>
          <cell r="BG110">
            <v>2.1999988555908203</v>
          </cell>
          <cell r="BH110">
            <v>2.1999988555908203</v>
          </cell>
          <cell r="BI110">
            <v>2.1999988555908203</v>
          </cell>
          <cell r="BJ110">
            <v>2.1999988555908203</v>
          </cell>
          <cell r="BK110">
            <v>2.1999988555908203</v>
          </cell>
          <cell r="BL110">
            <v>2.1999988555908203</v>
          </cell>
          <cell r="BM110">
            <v>2.1999988555908203</v>
          </cell>
          <cell r="BN110">
            <v>2.1999988555908203</v>
          </cell>
          <cell r="BO110">
            <v>2.1999988555908203</v>
          </cell>
          <cell r="BP110">
            <v>2.1999988555908203</v>
          </cell>
          <cell r="BQ110">
            <v>2.1999988555908203</v>
          </cell>
          <cell r="BR110">
            <v>2.1999988555908203</v>
          </cell>
          <cell r="BS110">
            <v>2.1999988555908203</v>
          </cell>
          <cell r="BT110">
            <v>2.1999988555908203</v>
          </cell>
          <cell r="BU110">
            <v>2.1999988555908203</v>
          </cell>
          <cell r="BV110">
            <v>2.1999988555908203</v>
          </cell>
          <cell r="BW110">
            <v>2.1999988555908203</v>
          </cell>
          <cell r="BX110">
            <v>2.1999988555908203</v>
          </cell>
          <cell r="BY110">
            <v>2.1999988555908203</v>
          </cell>
          <cell r="BZ110">
            <v>2.1999988555908203</v>
          </cell>
          <cell r="CA110">
            <v>2.1999988555908203</v>
          </cell>
          <cell r="CB110">
            <v>2.1999988555908203</v>
          </cell>
          <cell r="CC110">
            <v>2.1999988555908203</v>
          </cell>
          <cell r="CD110">
            <v>2.1999988555908203</v>
          </cell>
          <cell r="CE110">
            <v>2.1999988555908203</v>
          </cell>
          <cell r="CF110">
            <v>2.1999988555908203</v>
          </cell>
          <cell r="CG110">
            <v>2.1999988555908203</v>
          </cell>
          <cell r="CH110">
            <v>2.1999988555908203</v>
          </cell>
          <cell r="CI110">
            <v>2.1999988555908203</v>
          </cell>
          <cell r="CJ110">
            <v>2.1999988555908203</v>
          </cell>
          <cell r="CK110">
            <v>2.1999988555908203</v>
          </cell>
          <cell r="CL110">
            <v>2.1999988555908203</v>
          </cell>
          <cell r="CM110">
            <v>2.1999988555908203</v>
          </cell>
          <cell r="CN110">
            <v>2.1999988555908203</v>
          </cell>
          <cell r="CO110">
            <v>2.1999988555908203</v>
          </cell>
          <cell r="CP110">
            <v>2.1999988555908203</v>
          </cell>
          <cell r="CR110">
            <v>2.1999988555908203</v>
          </cell>
          <cell r="CS110">
            <v>2.1999988555908203</v>
          </cell>
          <cell r="CT110">
            <v>2.1999988555908203</v>
          </cell>
          <cell r="CU110">
            <v>2.1999988555908203</v>
          </cell>
          <cell r="CV110">
            <v>2.1999988555908203</v>
          </cell>
          <cell r="CW110">
            <v>2.1999988555908203</v>
          </cell>
          <cell r="CX110">
            <v>2.1999988555908203</v>
          </cell>
          <cell r="CY110">
            <v>2.1999988555908203</v>
          </cell>
          <cell r="CZ110">
            <v>2.1999988555908203</v>
          </cell>
          <cell r="DA110">
            <v>2.1999988555908203</v>
          </cell>
          <cell r="DB110">
            <v>2.1999988555908203</v>
          </cell>
          <cell r="DC110">
            <v>2.1999988555908203</v>
          </cell>
          <cell r="DD110">
            <v>2.1999988555908203</v>
          </cell>
          <cell r="DE110">
            <v>2.1999988555908203</v>
          </cell>
          <cell r="DF110">
            <v>2.1999988555908203</v>
          </cell>
          <cell r="DG110">
            <v>2.1999988555908203</v>
          </cell>
          <cell r="DH110">
            <v>2.1999988555908203</v>
          </cell>
          <cell r="DI110">
            <v>2.1999988555908203</v>
          </cell>
          <cell r="DJ110">
            <v>2.1999988555908203</v>
          </cell>
          <cell r="DK110">
            <v>2.1999988555908203</v>
          </cell>
          <cell r="DL110">
            <v>2.1999988555908203</v>
          </cell>
          <cell r="DM110">
            <v>2.1999988555908203</v>
          </cell>
          <cell r="DN110">
            <v>2.1999988555908203</v>
          </cell>
          <cell r="DO110">
            <v>2.1999988555908203</v>
          </cell>
          <cell r="DP110">
            <v>2.1999988555908203</v>
          </cell>
          <cell r="DQ110">
            <v>2.1999988555908203</v>
          </cell>
          <cell r="DR110">
            <v>2.1999988555908203</v>
          </cell>
          <cell r="DS110">
            <v>2.1999988555908203</v>
          </cell>
          <cell r="DT110">
            <v>2.1999988555908203</v>
          </cell>
          <cell r="DU110">
            <v>2.1999988555908203</v>
          </cell>
          <cell r="DV110">
            <v>2.1999988555908203</v>
          </cell>
          <cell r="DW110">
            <v>2.1999988555908203</v>
          </cell>
          <cell r="DX110">
            <v>2.1999988555908203</v>
          </cell>
          <cell r="DY110">
            <v>2.1999988555908203</v>
          </cell>
          <cell r="DZ110">
            <v>2.1999988555908203</v>
          </cell>
          <cell r="EA110">
            <v>2.1999988555908203</v>
          </cell>
          <cell r="EB110">
            <v>2.1999988555908203</v>
          </cell>
          <cell r="EC110">
            <v>2.1999988555908203</v>
          </cell>
          <cell r="ED110">
            <v>2.1999988555908203</v>
          </cell>
          <cell r="EE110">
            <v>2.1999988555908203</v>
          </cell>
          <cell r="EF110">
            <v>2.1999988555908203</v>
          </cell>
          <cell r="EG110">
            <v>2.1999988555908203</v>
          </cell>
          <cell r="EH110">
            <v>2.1999988555908203</v>
          </cell>
          <cell r="EI110">
            <v>2.1999988555908203</v>
          </cell>
          <cell r="EJ110">
            <v>2.1999988555908203</v>
          </cell>
        </row>
        <row r="111">
          <cell r="AW111">
            <v>95</v>
          </cell>
          <cell r="AX111">
            <v>75</v>
          </cell>
          <cell r="AY111">
            <v>0</v>
          </cell>
          <cell r="AZ111">
            <v>50</v>
          </cell>
          <cell r="BA111">
            <v>25</v>
          </cell>
          <cell r="BB111">
            <v>100</v>
          </cell>
          <cell r="BC111">
            <v>100</v>
          </cell>
          <cell r="BD111">
            <v>33.300000000000004</v>
          </cell>
          <cell r="BE111">
            <v>16.600000000000001</v>
          </cell>
          <cell r="BF111">
            <v>83.3</v>
          </cell>
          <cell r="BG111">
            <v>66.600000000000009</v>
          </cell>
          <cell r="BH111">
            <v>0</v>
          </cell>
          <cell r="BI111">
            <v>50</v>
          </cell>
          <cell r="BJ111">
            <v>11.1</v>
          </cell>
          <cell r="BK111">
            <v>0</v>
          </cell>
          <cell r="BL111">
            <v>88.8</v>
          </cell>
          <cell r="BM111">
            <v>100</v>
          </cell>
          <cell r="BN111">
            <v>22.2</v>
          </cell>
          <cell r="BO111">
            <v>22.2</v>
          </cell>
          <cell r="BP111">
            <v>22.2</v>
          </cell>
          <cell r="BQ111">
            <v>22.2</v>
          </cell>
          <cell r="BR111">
            <v>22.2</v>
          </cell>
          <cell r="BS111">
            <v>22.2</v>
          </cell>
          <cell r="BT111">
            <v>100</v>
          </cell>
          <cell r="BU111">
            <v>0</v>
          </cell>
          <cell r="BV111">
            <v>37.5</v>
          </cell>
          <cell r="BW111">
            <v>37.5</v>
          </cell>
          <cell r="BX111">
            <v>37.5</v>
          </cell>
          <cell r="BY111">
            <v>37.5</v>
          </cell>
          <cell r="BZ111">
            <v>12.5</v>
          </cell>
          <cell r="CA111">
            <v>25</v>
          </cell>
          <cell r="CB111">
            <v>37.5</v>
          </cell>
          <cell r="CC111">
            <v>46.1</v>
          </cell>
          <cell r="CD111">
            <v>76.900000000000006</v>
          </cell>
          <cell r="CE111">
            <v>69.199999999999989</v>
          </cell>
          <cell r="CF111">
            <v>23</v>
          </cell>
          <cell r="CG111">
            <v>84.6</v>
          </cell>
          <cell r="CH111">
            <v>23</v>
          </cell>
          <cell r="CI111">
            <v>92.300000000000011</v>
          </cell>
          <cell r="CJ111">
            <v>15.299999999999999</v>
          </cell>
          <cell r="CK111">
            <v>61.5</v>
          </cell>
          <cell r="CL111">
            <v>7.6</v>
          </cell>
          <cell r="CM111">
            <v>53.800000000000004</v>
          </cell>
          <cell r="CN111">
            <v>100</v>
          </cell>
          <cell r="CO111">
            <v>0</v>
          </cell>
          <cell r="CP111">
            <v>23</v>
          </cell>
          <cell r="CQ111">
            <v>95</v>
          </cell>
          <cell r="CR111">
            <v>15.9</v>
          </cell>
          <cell r="CS111">
            <v>0</v>
          </cell>
          <cell r="CT111">
            <v>13.600000000000001</v>
          </cell>
          <cell r="CU111">
            <v>6.8000000000000007</v>
          </cell>
          <cell r="CV111">
            <v>20.399999999999999</v>
          </cell>
          <cell r="CW111">
            <v>93.100000000000009</v>
          </cell>
          <cell r="CX111">
            <v>31.8</v>
          </cell>
          <cell r="CY111">
            <v>25</v>
          </cell>
          <cell r="CZ111">
            <v>79.5</v>
          </cell>
          <cell r="DA111">
            <v>72.7</v>
          </cell>
          <cell r="DB111">
            <v>18.099999999999998</v>
          </cell>
          <cell r="DC111">
            <v>36.299999999999997</v>
          </cell>
          <cell r="DD111">
            <v>34</v>
          </cell>
          <cell r="DE111">
            <v>29.5</v>
          </cell>
          <cell r="DF111">
            <v>75</v>
          </cell>
          <cell r="DG111">
            <v>77.2</v>
          </cell>
          <cell r="DH111">
            <v>36.299999999999997</v>
          </cell>
          <cell r="DI111">
            <v>36.299999999999997</v>
          </cell>
          <cell r="DJ111">
            <v>36.299999999999997</v>
          </cell>
          <cell r="DK111">
            <v>36.299999999999997</v>
          </cell>
          <cell r="DL111">
            <v>36.299999999999997</v>
          </cell>
          <cell r="DM111">
            <v>36.299999999999997</v>
          </cell>
          <cell r="DN111">
            <v>86.3</v>
          </cell>
          <cell r="DO111">
            <v>9</v>
          </cell>
          <cell r="DP111">
            <v>36.299999999999997</v>
          </cell>
          <cell r="DQ111">
            <v>36.299999999999997</v>
          </cell>
          <cell r="DR111">
            <v>36.299999999999997</v>
          </cell>
          <cell r="DS111">
            <v>36.299999999999997</v>
          </cell>
          <cell r="DT111">
            <v>22.7</v>
          </cell>
          <cell r="DU111">
            <v>27.200000000000003</v>
          </cell>
          <cell r="DV111">
            <v>36.299999999999997</v>
          </cell>
          <cell r="DW111">
            <v>70.399999999999991</v>
          </cell>
          <cell r="DX111">
            <v>90.9</v>
          </cell>
          <cell r="DY111">
            <v>88.6</v>
          </cell>
          <cell r="DZ111">
            <v>36.299999999999997</v>
          </cell>
          <cell r="EA111">
            <v>95.399999999999991</v>
          </cell>
          <cell r="EB111">
            <v>36.299999999999997</v>
          </cell>
          <cell r="EC111">
            <v>97.7</v>
          </cell>
          <cell r="ED111">
            <v>11.3</v>
          </cell>
          <cell r="EE111">
            <v>84</v>
          </cell>
          <cell r="EF111">
            <v>4.5</v>
          </cell>
          <cell r="EG111">
            <v>81.8</v>
          </cell>
          <cell r="EH111">
            <v>100</v>
          </cell>
          <cell r="EI111">
            <v>2.1999999999999997</v>
          </cell>
          <cell r="EJ111">
            <v>36.299999999999997</v>
          </cell>
        </row>
        <row r="112">
          <cell r="AW112">
            <v>96</v>
          </cell>
          <cell r="AX112">
            <v>50</v>
          </cell>
          <cell r="AY112">
            <v>0</v>
          </cell>
          <cell r="AZ112">
            <v>75</v>
          </cell>
          <cell r="BA112">
            <v>25</v>
          </cell>
          <cell r="BB112">
            <v>100</v>
          </cell>
          <cell r="BC112">
            <v>100</v>
          </cell>
          <cell r="BD112">
            <v>16.600000000000001</v>
          </cell>
          <cell r="BE112">
            <v>0</v>
          </cell>
          <cell r="BF112">
            <v>83.3</v>
          </cell>
          <cell r="BG112">
            <v>66.600000000000009</v>
          </cell>
          <cell r="BH112">
            <v>33.300000000000004</v>
          </cell>
          <cell r="BI112">
            <v>33.300000000000004</v>
          </cell>
          <cell r="BJ112">
            <v>11.1</v>
          </cell>
          <cell r="BK112">
            <v>0</v>
          </cell>
          <cell r="BL112">
            <v>88.8</v>
          </cell>
          <cell r="BM112">
            <v>100</v>
          </cell>
          <cell r="BN112">
            <v>22.2</v>
          </cell>
          <cell r="BO112">
            <v>22.2</v>
          </cell>
          <cell r="BP112">
            <v>22.2</v>
          </cell>
          <cell r="BQ112">
            <v>22.2</v>
          </cell>
          <cell r="BR112">
            <v>22.2</v>
          </cell>
          <cell r="BS112">
            <v>22.2</v>
          </cell>
          <cell r="BT112">
            <v>100</v>
          </cell>
          <cell r="BU112">
            <v>0</v>
          </cell>
          <cell r="BV112">
            <v>12.5</v>
          </cell>
          <cell r="BW112">
            <v>12.5</v>
          </cell>
          <cell r="BX112">
            <v>12.5</v>
          </cell>
          <cell r="BY112">
            <v>12.5</v>
          </cell>
          <cell r="BZ112">
            <v>12.5</v>
          </cell>
          <cell r="CA112">
            <v>12.5</v>
          </cell>
          <cell r="CB112">
            <v>12.5</v>
          </cell>
          <cell r="CC112">
            <v>46.1</v>
          </cell>
          <cell r="CD112">
            <v>76.900000000000006</v>
          </cell>
          <cell r="CE112">
            <v>69.199999999999989</v>
          </cell>
          <cell r="CF112">
            <v>23</v>
          </cell>
          <cell r="CG112">
            <v>84.6</v>
          </cell>
          <cell r="CH112">
            <v>23</v>
          </cell>
          <cell r="CI112">
            <v>92.300000000000011</v>
          </cell>
          <cell r="CJ112">
            <v>15.299999999999999</v>
          </cell>
          <cell r="CK112">
            <v>61.5</v>
          </cell>
          <cell r="CL112">
            <v>7.6</v>
          </cell>
          <cell r="CM112">
            <v>53.800000000000004</v>
          </cell>
          <cell r="CN112">
            <v>100</v>
          </cell>
          <cell r="CO112">
            <v>0</v>
          </cell>
          <cell r="CP112">
            <v>23</v>
          </cell>
          <cell r="CQ112">
            <v>96</v>
          </cell>
          <cell r="CR112">
            <v>11.3</v>
          </cell>
          <cell r="CS112">
            <v>4.5</v>
          </cell>
          <cell r="CT112">
            <v>13.600000000000001</v>
          </cell>
          <cell r="CU112">
            <v>9</v>
          </cell>
          <cell r="CV112">
            <v>15.9</v>
          </cell>
          <cell r="CW112">
            <v>93.100000000000009</v>
          </cell>
          <cell r="CX112">
            <v>27.200000000000003</v>
          </cell>
          <cell r="CY112">
            <v>18.099999999999998</v>
          </cell>
          <cell r="CZ112">
            <v>79.5</v>
          </cell>
          <cell r="DA112">
            <v>72.7</v>
          </cell>
          <cell r="DB112">
            <v>29.5</v>
          </cell>
          <cell r="DC112">
            <v>29.5</v>
          </cell>
          <cell r="DD112">
            <v>22.7</v>
          </cell>
          <cell r="DE112">
            <v>20.399999999999999</v>
          </cell>
          <cell r="DF112">
            <v>75</v>
          </cell>
          <cell r="DG112">
            <v>77.2</v>
          </cell>
          <cell r="DH112">
            <v>29.5</v>
          </cell>
          <cell r="DI112">
            <v>29.5</v>
          </cell>
          <cell r="DJ112">
            <v>29.5</v>
          </cell>
          <cell r="DK112">
            <v>29.5</v>
          </cell>
          <cell r="DL112">
            <v>29.5</v>
          </cell>
          <cell r="DM112">
            <v>29.5</v>
          </cell>
          <cell r="DN112">
            <v>86.3</v>
          </cell>
          <cell r="DO112">
            <v>25</v>
          </cell>
          <cell r="DP112">
            <v>29.5</v>
          </cell>
          <cell r="DQ112">
            <v>29.5</v>
          </cell>
          <cell r="DR112">
            <v>29.5</v>
          </cell>
          <cell r="DS112">
            <v>29.5</v>
          </cell>
          <cell r="DT112">
            <v>29.5</v>
          </cell>
          <cell r="DU112">
            <v>29.5</v>
          </cell>
          <cell r="DV112">
            <v>29.5</v>
          </cell>
          <cell r="DW112">
            <v>70.399999999999991</v>
          </cell>
          <cell r="DX112">
            <v>90.9</v>
          </cell>
          <cell r="DY112">
            <v>88.6</v>
          </cell>
          <cell r="DZ112">
            <v>29.5</v>
          </cell>
          <cell r="EA112">
            <v>95.399999999999991</v>
          </cell>
          <cell r="EB112">
            <v>29.5</v>
          </cell>
          <cell r="EC112">
            <v>97.7</v>
          </cell>
          <cell r="ED112">
            <v>6.8000000000000007</v>
          </cell>
          <cell r="EE112">
            <v>84</v>
          </cell>
          <cell r="EF112">
            <v>2.1999999999999997</v>
          </cell>
          <cell r="EG112">
            <v>81.8</v>
          </cell>
          <cell r="EH112">
            <v>100</v>
          </cell>
          <cell r="EI112">
            <v>0</v>
          </cell>
          <cell r="EJ112">
            <v>29.5</v>
          </cell>
        </row>
        <row r="113">
          <cell r="AW113">
            <v>97</v>
          </cell>
          <cell r="AX113">
            <v>25</v>
          </cell>
          <cell r="AY113">
            <v>100</v>
          </cell>
          <cell r="AZ113">
            <v>0</v>
          </cell>
          <cell r="BA113">
            <v>75</v>
          </cell>
          <cell r="BB113">
            <v>50</v>
          </cell>
          <cell r="BC113">
            <v>0</v>
          </cell>
          <cell r="BD113">
            <v>33.300000000000004</v>
          </cell>
          <cell r="BE113">
            <v>16.600000000000001</v>
          </cell>
          <cell r="BF113">
            <v>50</v>
          </cell>
          <cell r="BG113">
            <v>50</v>
          </cell>
          <cell r="BH113">
            <v>50</v>
          </cell>
          <cell r="BI113">
            <v>50</v>
          </cell>
          <cell r="BJ113">
            <v>22.2</v>
          </cell>
          <cell r="BK113">
            <v>0</v>
          </cell>
          <cell r="BL113">
            <v>11.1</v>
          </cell>
          <cell r="BM113">
            <v>22.2</v>
          </cell>
          <cell r="BN113">
            <v>22.2</v>
          </cell>
          <cell r="BO113">
            <v>22.2</v>
          </cell>
          <cell r="BP113">
            <v>22.2</v>
          </cell>
          <cell r="BQ113">
            <v>22.2</v>
          </cell>
          <cell r="BR113">
            <v>22.2</v>
          </cell>
          <cell r="BS113">
            <v>22.2</v>
          </cell>
          <cell r="BT113">
            <v>100</v>
          </cell>
          <cell r="BU113">
            <v>0</v>
          </cell>
          <cell r="BV113">
            <v>0</v>
          </cell>
          <cell r="BW113">
            <v>0</v>
          </cell>
          <cell r="BX113">
            <v>0</v>
          </cell>
          <cell r="BY113">
            <v>0</v>
          </cell>
          <cell r="BZ113">
            <v>0</v>
          </cell>
          <cell r="CA113">
            <v>0</v>
          </cell>
          <cell r="CB113">
            <v>0</v>
          </cell>
          <cell r="CC113">
            <v>15.299999999999999</v>
          </cell>
          <cell r="CD113">
            <v>61.5</v>
          </cell>
          <cell r="CE113">
            <v>100</v>
          </cell>
          <cell r="CF113">
            <v>15.299999999999999</v>
          </cell>
          <cell r="CG113">
            <v>76.900000000000006</v>
          </cell>
          <cell r="CH113">
            <v>15.299999999999999</v>
          </cell>
          <cell r="CI113">
            <v>84.6</v>
          </cell>
          <cell r="CJ113">
            <v>7.6</v>
          </cell>
          <cell r="CK113">
            <v>69.199999999999989</v>
          </cell>
          <cell r="CL113">
            <v>0</v>
          </cell>
          <cell r="CM113">
            <v>53.800000000000004</v>
          </cell>
          <cell r="CN113">
            <v>15.299999999999999</v>
          </cell>
          <cell r="CO113">
            <v>92.300000000000011</v>
          </cell>
          <cell r="CP113">
            <v>15.299999999999999</v>
          </cell>
          <cell r="CQ113">
            <v>97</v>
          </cell>
          <cell r="CR113">
            <v>77.2</v>
          </cell>
          <cell r="CS113">
            <v>86.3</v>
          </cell>
          <cell r="CT113">
            <v>6.8000000000000007</v>
          </cell>
          <cell r="CU113">
            <v>84</v>
          </cell>
          <cell r="CV113">
            <v>79.5</v>
          </cell>
          <cell r="CW113">
            <v>2.1999999999999997</v>
          </cell>
          <cell r="CX113">
            <v>11.3</v>
          </cell>
          <cell r="CY113">
            <v>9</v>
          </cell>
          <cell r="CZ113">
            <v>18.099999999999998</v>
          </cell>
          <cell r="DA113">
            <v>18.099999999999998</v>
          </cell>
          <cell r="DB113">
            <v>18.099999999999998</v>
          </cell>
          <cell r="DC113">
            <v>18.099999999999998</v>
          </cell>
          <cell r="DD113">
            <v>18.099999999999998</v>
          </cell>
          <cell r="DE113">
            <v>13.600000000000001</v>
          </cell>
          <cell r="DF113">
            <v>15.9</v>
          </cell>
          <cell r="DG113">
            <v>18.099999999999998</v>
          </cell>
          <cell r="DH113">
            <v>18.099999999999998</v>
          </cell>
          <cell r="DI113">
            <v>18.099999999999998</v>
          </cell>
          <cell r="DJ113">
            <v>18.099999999999998</v>
          </cell>
          <cell r="DK113">
            <v>18.099999999999998</v>
          </cell>
          <cell r="DL113">
            <v>18.099999999999998</v>
          </cell>
          <cell r="DM113">
            <v>18.099999999999998</v>
          </cell>
          <cell r="DN113">
            <v>90.9</v>
          </cell>
          <cell r="DO113">
            <v>18.099999999999998</v>
          </cell>
          <cell r="DP113">
            <v>18.099999999999998</v>
          </cell>
          <cell r="DQ113">
            <v>18.099999999999998</v>
          </cell>
          <cell r="DR113">
            <v>18.099999999999998</v>
          </cell>
          <cell r="DS113">
            <v>18.099999999999998</v>
          </cell>
          <cell r="DT113">
            <v>18.099999999999998</v>
          </cell>
          <cell r="DU113">
            <v>18.099999999999998</v>
          </cell>
          <cell r="DV113">
            <v>18.099999999999998</v>
          </cell>
          <cell r="DW113">
            <v>18.099999999999998</v>
          </cell>
          <cell r="DX113">
            <v>81.8</v>
          </cell>
          <cell r="DY113">
            <v>100</v>
          </cell>
          <cell r="DZ113">
            <v>18.099999999999998</v>
          </cell>
          <cell r="EA113">
            <v>93.100000000000009</v>
          </cell>
          <cell r="EB113">
            <v>18.099999999999998</v>
          </cell>
          <cell r="EC113">
            <v>95.399999999999991</v>
          </cell>
          <cell r="ED113">
            <v>4.5</v>
          </cell>
          <cell r="EE113">
            <v>88.6</v>
          </cell>
          <cell r="EF113">
            <v>0</v>
          </cell>
          <cell r="EG113">
            <v>75</v>
          </cell>
          <cell r="EH113">
            <v>18.099999999999998</v>
          </cell>
          <cell r="EI113">
            <v>97.7</v>
          </cell>
          <cell r="EJ113">
            <v>18.099999999999998</v>
          </cell>
        </row>
        <row r="114">
          <cell r="AW114">
            <v>98</v>
          </cell>
          <cell r="AX114">
            <v>100</v>
          </cell>
          <cell r="AY114">
            <v>25</v>
          </cell>
          <cell r="AZ114">
            <v>75</v>
          </cell>
          <cell r="BA114">
            <v>0</v>
          </cell>
          <cell r="BB114">
            <v>50</v>
          </cell>
          <cell r="BC114">
            <v>100</v>
          </cell>
          <cell r="BD114">
            <v>66.600000000000009</v>
          </cell>
          <cell r="BE114">
            <v>83.3</v>
          </cell>
          <cell r="BF114">
            <v>0</v>
          </cell>
          <cell r="BG114">
            <v>16.600000000000001</v>
          </cell>
          <cell r="BH114">
            <v>16.600000000000001</v>
          </cell>
          <cell r="BI114">
            <v>16.600000000000001</v>
          </cell>
          <cell r="BJ114">
            <v>0</v>
          </cell>
          <cell r="BK114">
            <v>0</v>
          </cell>
          <cell r="BL114">
            <v>100</v>
          </cell>
          <cell r="BM114">
            <v>0</v>
          </cell>
          <cell r="BN114">
            <v>0</v>
          </cell>
          <cell r="BO114">
            <v>0</v>
          </cell>
          <cell r="BP114">
            <v>0</v>
          </cell>
          <cell r="BQ114">
            <v>0</v>
          </cell>
          <cell r="BR114">
            <v>0</v>
          </cell>
          <cell r="BS114">
            <v>0</v>
          </cell>
          <cell r="BT114">
            <v>100</v>
          </cell>
          <cell r="BU114">
            <v>0</v>
          </cell>
          <cell r="BV114">
            <v>0</v>
          </cell>
          <cell r="BW114">
            <v>0</v>
          </cell>
          <cell r="BX114">
            <v>0</v>
          </cell>
          <cell r="BY114">
            <v>0</v>
          </cell>
          <cell r="BZ114">
            <v>0</v>
          </cell>
          <cell r="CA114">
            <v>0</v>
          </cell>
          <cell r="CB114">
            <v>0</v>
          </cell>
          <cell r="CC114">
            <v>15.299999999999999</v>
          </cell>
          <cell r="CD114">
            <v>0</v>
          </cell>
          <cell r="CE114">
            <v>15.299999999999999</v>
          </cell>
          <cell r="CF114">
            <v>15.299999999999999</v>
          </cell>
          <cell r="CG114">
            <v>7.6</v>
          </cell>
          <cell r="CH114">
            <v>15.299999999999999</v>
          </cell>
          <cell r="CI114">
            <v>92.300000000000011</v>
          </cell>
          <cell r="CJ114">
            <v>100</v>
          </cell>
          <cell r="CK114">
            <v>15.299999999999999</v>
          </cell>
          <cell r="CL114">
            <v>15.299999999999999</v>
          </cell>
          <cell r="CM114">
            <v>15.299999999999999</v>
          </cell>
          <cell r="CN114">
            <v>15.299999999999999</v>
          </cell>
          <cell r="CO114">
            <v>84.6</v>
          </cell>
          <cell r="CP114">
            <v>15.299999999999999</v>
          </cell>
          <cell r="CQ114">
            <v>98</v>
          </cell>
          <cell r="CR114">
            <v>93.100000000000009</v>
          </cell>
          <cell r="CS114">
            <v>4.5</v>
          </cell>
          <cell r="CT114">
            <v>88.6</v>
          </cell>
          <cell r="CU114">
            <v>0</v>
          </cell>
          <cell r="CV114">
            <v>86.3</v>
          </cell>
          <cell r="CW114">
            <v>100</v>
          </cell>
          <cell r="CX114">
            <v>79.5</v>
          </cell>
          <cell r="CY114">
            <v>81.8</v>
          </cell>
          <cell r="CZ114">
            <v>6.8000000000000007</v>
          </cell>
          <cell r="DA114">
            <v>11.3</v>
          </cell>
          <cell r="DB114">
            <v>11.3</v>
          </cell>
          <cell r="DC114">
            <v>11.3</v>
          </cell>
          <cell r="DD114">
            <v>11.3</v>
          </cell>
          <cell r="DE114">
            <v>11.3</v>
          </cell>
          <cell r="DF114">
            <v>90.9</v>
          </cell>
          <cell r="DG114">
            <v>11.3</v>
          </cell>
          <cell r="DH114">
            <v>11.3</v>
          </cell>
          <cell r="DI114">
            <v>11.3</v>
          </cell>
          <cell r="DJ114">
            <v>11.3</v>
          </cell>
          <cell r="DK114">
            <v>11.3</v>
          </cell>
          <cell r="DL114">
            <v>11.3</v>
          </cell>
          <cell r="DM114">
            <v>11.3</v>
          </cell>
          <cell r="DN114">
            <v>97.7</v>
          </cell>
          <cell r="DO114">
            <v>11.3</v>
          </cell>
          <cell r="DP114">
            <v>11.3</v>
          </cell>
          <cell r="DQ114">
            <v>11.3</v>
          </cell>
          <cell r="DR114">
            <v>11.3</v>
          </cell>
          <cell r="DS114">
            <v>11.3</v>
          </cell>
          <cell r="DT114">
            <v>11.3</v>
          </cell>
          <cell r="DU114">
            <v>11.3</v>
          </cell>
          <cell r="DV114">
            <v>11.3</v>
          </cell>
          <cell r="DW114">
            <v>11.3</v>
          </cell>
          <cell r="DX114">
            <v>2.1999999999999997</v>
          </cell>
          <cell r="DY114">
            <v>11.3</v>
          </cell>
          <cell r="DZ114">
            <v>11.3</v>
          </cell>
          <cell r="EA114">
            <v>9</v>
          </cell>
          <cell r="EB114">
            <v>11.3</v>
          </cell>
          <cell r="EC114">
            <v>84</v>
          </cell>
          <cell r="ED114">
            <v>95.399999999999991</v>
          </cell>
          <cell r="EE114">
            <v>11.3</v>
          </cell>
          <cell r="EF114">
            <v>11.3</v>
          </cell>
          <cell r="EG114">
            <v>11.3</v>
          </cell>
          <cell r="EH114">
            <v>11.3</v>
          </cell>
          <cell r="EI114">
            <v>77.2</v>
          </cell>
          <cell r="EJ114">
            <v>11.3</v>
          </cell>
        </row>
        <row r="115">
          <cell r="AW115">
            <v>99</v>
          </cell>
          <cell r="AX115">
            <v>75</v>
          </cell>
          <cell r="AY115">
            <v>0</v>
          </cell>
          <cell r="AZ115">
            <v>100</v>
          </cell>
          <cell r="BA115">
            <v>25</v>
          </cell>
          <cell r="BB115">
            <v>50</v>
          </cell>
          <cell r="BC115">
            <v>100</v>
          </cell>
          <cell r="BD115">
            <v>66.600000000000009</v>
          </cell>
          <cell r="BE115">
            <v>0</v>
          </cell>
          <cell r="BF115">
            <v>83.3</v>
          </cell>
          <cell r="BG115">
            <v>16.600000000000001</v>
          </cell>
          <cell r="BH115">
            <v>16.600000000000001</v>
          </cell>
          <cell r="BI115">
            <v>16.600000000000001</v>
          </cell>
          <cell r="BJ115">
            <v>0</v>
          </cell>
          <cell r="BK115">
            <v>11.1</v>
          </cell>
          <cell r="BL115">
            <v>100</v>
          </cell>
          <cell r="BM115">
            <v>11.1</v>
          </cell>
          <cell r="BN115">
            <v>11.1</v>
          </cell>
          <cell r="BO115">
            <v>11.1</v>
          </cell>
          <cell r="BP115">
            <v>11.1</v>
          </cell>
          <cell r="BQ115">
            <v>11.1</v>
          </cell>
          <cell r="BR115">
            <v>11.1</v>
          </cell>
          <cell r="BS115">
            <v>11.1</v>
          </cell>
          <cell r="BT115">
            <v>0</v>
          </cell>
          <cell r="BU115">
            <v>12.5</v>
          </cell>
          <cell r="BV115">
            <v>25</v>
          </cell>
          <cell r="BW115">
            <v>25</v>
          </cell>
          <cell r="BX115">
            <v>25</v>
          </cell>
          <cell r="BY115">
            <v>25</v>
          </cell>
          <cell r="BZ115">
            <v>25</v>
          </cell>
          <cell r="CA115">
            <v>25</v>
          </cell>
          <cell r="CB115">
            <v>25</v>
          </cell>
          <cell r="CC115">
            <v>53.800000000000004</v>
          </cell>
          <cell r="CD115">
            <v>76.900000000000006</v>
          </cell>
          <cell r="CE115">
            <v>7.6</v>
          </cell>
          <cell r="CF115">
            <v>23</v>
          </cell>
          <cell r="CG115">
            <v>84.6</v>
          </cell>
          <cell r="CH115">
            <v>23</v>
          </cell>
          <cell r="CI115">
            <v>92.300000000000011</v>
          </cell>
          <cell r="CJ115">
            <v>15.299999999999999</v>
          </cell>
          <cell r="CK115">
            <v>23</v>
          </cell>
          <cell r="CL115">
            <v>61.5</v>
          </cell>
          <cell r="CM115">
            <v>69.199999999999989</v>
          </cell>
          <cell r="CN115">
            <v>100</v>
          </cell>
          <cell r="CO115">
            <v>0</v>
          </cell>
          <cell r="CP115">
            <v>23</v>
          </cell>
          <cell r="CQ115">
            <v>99</v>
          </cell>
          <cell r="CR115">
            <v>11.3</v>
          </cell>
          <cell r="CS115">
            <v>4.5</v>
          </cell>
          <cell r="CT115">
            <v>18.099999999999998</v>
          </cell>
          <cell r="CU115">
            <v>6.8000000000000007</v>
          </cell>
          <cell r="CV115">
            <v>9</v>
          </cell>
          <cell r="CW115">
            <v>90.9</v>
          </cell>
          <cell r="CX115">
            <v>81.8</v>
          </cell>
          <cell r="CY115">
            <v>22.7</v>
          </cell>
          <cell r="CZ115">
            <v>84</v>
          </cell>
          <cell r="DA115">
            <v>27.200000000000003</v>
          </cell>
          <cell r="DB115">
            <v>27.200000000000003</v>
          </cell>
          <cell r="DC115">
            <v>27.200000000000003</v>
          </cell>
          <cell r="DD115">
            <v>20.399999999999999</v>
          </cell>
          <cell r="DE115">
            <v>27.200000000000003</v>
          </cell>
          <cell r="DF115">
            <v>79.5</v>
          </cell>
          <cell r="DG115">
            <v>27.200000000000003</v>
          </cell>
          <cell r="DH115">
            <v>27.200000000000003</v>
          </cell>
          <cell r="DI115">
            <v>27.200000000000003</v>
          </cell>
          <cell r="DJ115">
            <v>27.200000000000003</v>
          </cell>
          <cell r="DK115">
            <v>27.200000000000003</v>
          </cell>
          <cell r="DL115">
            <v>27.200000000000003</v>
          </cell>
          <cell r="DM115">
            <v>27.200000000000003</v>
          </cell>
          <cell r="DN115">
            <v>15.9</v>
          </cell>
          <cell r="DO115">
            <v>25</v>
          </cell>
          <cell r="DP115">
            <v>27.200000000000003</v>
          </cell>
          <cell r="DQ115">
            <v>27.200000000000003</v>
          </cell>
          <cell r="DR115">
            <v>27.200000000000003</v>
          </cell>
          <cell r="DS115">
            <v>27.200000000000003</v>
          </cell>
          <cell r="DT115">
            <v>27.200000000000003</v>
          </cell>
          <cell r="DU115">
            <v>27.200000000000003</v>
          </cell>
          <cell r="DV115">
            <v>27.200000000000003</v>
          </cell>
          <cell r="DW115">
            <v>77.2</v>
          </cell>
          <cell r="DX115">
            <v>93.100000000000009</v>
          </cell>
          <cell r="DY115">
            <v>2.1999999999999997</v>
          </cell>
          <cell r="DZ115">
            <v>27.200000000000003</v>
          </cell>
          <cell r="EA115">
            <v>95.399999999999991</v>
          </cell>
          <cell r="EB115">
            <v>27.200000000000003</v>
          </cell>
          <cell r="EC115">
            <v>97.7</v>
          </cell>
          <cell r="ED115">
            <v>13.600000000000001</v>
          </cell>
          <cell r="EE115">
            <v>27.200000000000003</v>
          </cell>
          <cell r="EF115">
            <v>86.3</v>
          </cell>
          <cell r="EG115">
            <v>88.6</v>
          </cell>
          <cell r="EH115">
            <v>100</v>
          </cell>
          <cell r="EI115">
            <v>0</v>
          </cell>
          <cell r="EJ115">
            <v>27.200000000000003</v>
          </cell>
        </row>
        <row r="116">
          <cell r="AW116">
            <v>100</v>
          </cell>
          <cell r="AX116">
            <v>25</v>
          </cell>
          <cell r="AY116">
            <v>25</v>
          </cell>
          <cell r="AZ116">
            <v>25</v>
          </cell>
          <cell r="BA116">
            <v>0</v>
          </cell>
          <cell r="BB116">
            <v>25</v>
          </cell>
          <cell r="BC116">
            <v>0</v>
          </cell>
          <cell r="BD116">
            <v>0</v>
          </cell>
          <cell r="BE116">
            <v>0</v>
          </cell>
          <cell r="BF116">
            <v>0</v>
          </cell>
          <cell r="BG116">
            <v>0</v>
          </cell>
          <cell r="BH116">
            <v>0</v>
          </cell>
          <cell r="BI116">
            <v>0</v>
          </cell>
          <cell r="BJ116">
            <v>0</v>
          </cell>
          <cell r="BK116">
            <v>0</v>
          </cell>
          <cell r="BL116">
            <v>0</v>
          </cell>
          <cell r="BM116">
            <v>0</v>
          </cell>
          <cell r="BN116">
            <v>0</v>
          </cell>
          <cell r="BO116">
            <v>0</v>
          </cell>
          <cell r="BP116">
            <v>0</v>
          </cell>
          <cell r="BQ116">
            <v>0</v>
          </cell>
          <cell r="BR116">
            <v>0</v>
          </cell>
          <cell r="BS116">
            <v>0</v>
          </cell>
          <cell r="BT116">
            <v>0</v>
          </cell>
          <cell r="BU116">
            <v>0</v>
          </cell>
          <cell r="BV116">
            <v>0</v>
          </cell>
          <cell r="BW116">
            <v>0</v>
          </cell>
          <cell r="BX116">
            <v>0</v>
          </cell>
          <cell r="BY116">
            <v>0</v>
          </cell>
          <cell r="BZ116">
            <v>0</v>
          </cell>
          <cell r="CA116">
            <v>0</v>
          </cell>
          <cell r="CB116">
            <v>0</v>
          </cell>
          <cell r="CC116">
            <v>0</v>
          </cell>
          <cell r="CD116">
            <v>0</v>
          </cell>
          <cell r="CE116">
            <v>0</v>
          </cell>
          <cell r="CF116">
            <v>0</v>
          </cell>
          <cell r="CG116">
            <v>0</v>
          </cell>
          <cell r="CH116">
            <v>0</v>
          </cell>
          <cell r="CI116">
            <v>0</v>
          </cell>
          <cell r="CJ116">
            <v>0</v>
          </cell>
          <cell r="CK116">
            <v>0</v>
          </cell>
          <cell r="CL116">
            <v>0</v>
          </cell>
          <cell r="CM116">
            <v>0</v>
          </cell>
          <cell r="CN116">
            <v>0</v>
          </cell>
          <cell r="CO116">
            <v>0</v>
          </cell>
          <cell r="CP116">
            <v>0</v>
          </cell>
          <cell r="CQ116">
            <v>100</v>
          </cell>
          <cell r="CR116">
            <v>2.1999999999999997</v>
          </cell>
          <cell r="CS116">
            <v>2.1999999999999997</v>
          </cell>
          <cell r="CT116">
            <v>2.1999999999999997</v>
          </cell>
          <cell r="CU116">
            <v>0</v>
          </cell>
          <cell r="CV116">
            <v>2.1999999999999997</v>
          </cell>
          <cell r="CW116">
            <v>2.1999999999999997</v>
          </cell>
          <cell r="CX116">
            <v>2.1999999999999997</v>
          </cell>
          <cell r="CY116">
            <v>2.1999999999999997</v>
          </cell>
          <cell r="CZ116">
            <v>2.1999999999999997</v>
          </cell>
          <cell r="DA116">
            <v>2.1999999999999997</v>
          </cell>
          <cell r="DB116">
            <v>2.1999999999999997</v>
          </cell>
          <cell r="DC116">
            <v>2.1999999999999997</v>
          </cell>
          <cell r="DD116">
            <v>2.1999999999999997</v>
          </cell>
          <cell r="DE116">
            <v>2.1999999999999997</v>
          </cell>
          <cell r="DF116">
            <v>2.1999999999999997</v>
          </cell>
          <cell r="DG116">
            <v>2.1999999999999997</v>
          </cell>
          <cell r="DH116">
            <v>2.1999999999999997</v>
          </cell>
          <cell r="DI116">
            <v>2.1999999999999997</v>
          </cell>
          <cell r="DJ116">
            <v>2.1999999999999997</v>
          </cell>
          <cell r="DK116">
            <v>2.1999999999999997</v>
          </cell>
          <cell r="DL116">
            <v>2.1999999999999997</v>
          </cell>
          <cell r="DM116">
            <v>2.1999999999999997</v>
          </cell>
          <cell r="DN116">
            <v>2.1999999999999997</v>
          </cell>
          <cell r="DO116">
            <v>2.1999999999999997</v>
          </cell>
          <cell r="DP116">
            <v>2.1999999999999997</v>
          </cell>
          <cell r="DQ116">
            <v>2.1999999999999997</v>
          </cell>
          <cell r="DR116">
            <v>2.1999999999999997</v>
          </cell>
          <cell r="DS116">
            <v>2.1999999999999997</v>
          </cell>
          <cell r="DT116">
            <v>2.1999999999999997</v>
          </cell>
          <cell r="DU116">
            <v>2.1999999999999997</v>
          </cell>
          <cell r="DV116">
            <v>2.1999999999999997</v>
          </cell>
          <cell r="DW116">
            <v>2.1999999999999997</v>
          </cell>
          <cell r="DX116">
            <v>2.1999999999999997</v>
          </cell>
          <cell r="DY116">
            <v>2.1999999999999997</v>
          </cell>
          <cell r="DZ116">
            <v>2.1999999999999997</v>
          </cell>
          <cell r="EA116">
            <v>2.1999999999999997</v>
          </cell>
          <cell r="EB116">
            <v>2.1999999999999997</v>
          </cell>
          <cell r="EC116">
            <v>2.1999999999999997</v>
          </cell>
          <cell r="ED116">
            <v>2.1999999999999997</v>
          </cell>
          <cell r="EE116">
            <v>2.1999999999999997</v>
          </cell>
          <cell r="EF116">
            <v>2.1999999999999997</v>
          </cell>
          <cell r="EG116">
            <v>2.1999999999999997</v>
          </cell>
          <cell r="EH116">
            <v>2.1999999999999997</v>
          </cell>
          <cell r="EI116">
            <v>2.1999999999999997</v>
          </cell>
          <cell r="EJ116">
            <v>2.1999999999999997</v>
          </cell>
        </row>
        <row r="117">
          <cell r="AW117">
            <v>101</v>
          </cell>
          <cell r="AX117">
            <v>0</v>
          </cell>
          <cell r="AY117">
            <v>0</v>
          </cell>
          <cell r="AZ117">
            <v>0</v>
          </cell>
          <cell r="BA117">
            <v>0</v>
          </cell>
          <cell r="BB117">
            <v>0</v>
          </cell>
          <cell r="BC117">
            <v>0</v>
          </cell>
          <cell r="BD117">
            <v>0</v>
          </cell>
          <cell r="BE117">
            <v>0</v>
          </cell>
          <cell r="BF117">
            <v>0</v>
          </cell>
          <cell r="BG117">
            <v>0</v>
          </cell>
          <cell r="BH117">
            <v>0</v>
          </cell>
          <cell r="BI117">
            <v>0</v>
          </cell>
          <cell r="BJ117">
            <v>0</v>
          </cell>
          <cell r="BK117">
            <v>0</v>
          </cell>
          <cell r="BL117">
            <v>0</v>
          </cell>
          <cell r="BM117">
            <v>0</v>
          </cell>
          <cell r="BN117">
            <v>0</v>
          </cell>
          <cell r="BO117">
            <v>0</v>
          </cell>
          <cell r="BP117">
            <v>0</v>
          </cell>
          <cell r="BQ117">
            <v>0</v>
          </cell>
          <cell r="BR117">
            <v>0</v>
          </cell>
          <cell r="BS117">
            <v>0</v>
          </cell>
          <cell r="BT117">
            <v>0</v>
          </cell>
          <cell r="BU117">
            <v>12.5</v>
          </cell>
          <cell r="BV117">
            <v>12.5</v>
          </cell>
          <cell r="BW117">
            <v>12.5</v>
          </cell>
          <cell r="BX117">
            <v>12.5</v>
          </cell>
          <cell r="BY117">
            <v>12.5</v>
          </cell>
          <cell r="BZ117">
            <v>12.5</v>
          </cell>
          <cell r="CA117">
            <v>12.5</v>
          </cell>
          <cell r="CB117">
            <v>12.5</v>
          </cell>
          <cell r="CC117">
            <v>0</v>
          </cell>
          <cell r="CD117">
            <v>7.6</v>
          </cell>
          <cell r="CE117">
            <v>7.6</v>
          </cell>
          <cell r="CF117">
            <v>7.6</v>
          </cell>
          <cell r="CG117">
            <v>7.6</v>
          </cell>
          <cell r="CH117">
            <v>7.6</v>
          </cell>
          <cell r="CI117">
            <v>7.6</v>
          </cell>
          <cell r="CJ117">
            <v>7.6</v>
          </cell>
          <cell r="CK117">
            <v>7.6</v>
          </cell>
          <cell r="CL117">
            <v>7.6</v>
          </cell>
          <cell r="CM117">
            <v>7.6</v>
          </cell>
          <cell r="CN117">
            <v>7.6</v>
          </cell>
          <cell r="CO117">
            <v>7.6</v>
          </cell>
          <cell r="CP117">
            <v>7.6</v>
          </cell>
          <cell r="CQ117">
            <v>101</v>
          </cell>
          <cell r="CR117">
            <v>4.5</v>
          </cell>
          <cell r="CS117">
            <v>4.5</v>
          </cell>
          <cell r="CT117">
            <v>4.5</v>
          </cell>
          <cell r="CU117">
            <v>4.5</v>
          </cell>
          <cell r="CV117">
            <v>4.5</v>
          </cell>
          <cell r="CW117">
            <v>4.5</v>
          </cell>
          <cell r="CX117">
            <v>4.5</v>
          </cell>
          <cell r="CY117">
            <v>4.5</v>
          </cell>
          <cell r="CZ117">
            <v>4.5</v>
          </cell>
          <cell r="DA117">
            <v>4.5</v>
          </cell>
          <cell r="DB117">
            <v>4.5</v>
          </cell>
          <cell r="DC117">
            <v>4.5</v>
          </cell>
          <cell r="DD117">
            <v>4.5</v>
          </cell>
          <cell r="DE117">
            <v>4.5</v>
          </cell>
          <cell r="DF117">
            <v>4.5</v>
          </cell>
          <cell r="DG117">
            <v>4.5</v>
          </cell>
          <cell r="DH117">
            <v>4.5</v>
          </cell>
          <cell r="DI117">
            <v>4.5</v>
          </cell>
          <cell r="DJ117">
            <v>4.5</v>
          </cell>
          <cell r="DK117">
            <v>4.5</v>
          </cell>
          <cell r="DL117">
            <v>4.5</v>
          </cell>
          <cell r="DM117">
            <v>4.5</v>
          </cell>
          <cell r="DN117">
            <v>0</v>
          </cell>
          <cell r="DO117">
            <v>4.5</v>
          </cell>
          <cell r="DP117">
            <v>4.5</v>
          </cell>
          <cell r="DQ117">
            <v>4.5</v>
          </cell>
          <cell r="DR117">
            <v>4.5</v>
          </cell>
          <cell r="DS117">
            <v>4.5</v>
          </cell>
          <cell r="DT117">
            <v>4.5</v>
          </cell>
          <cell r="DU117">
            <v>4.5</v>
          </cell>
          <cell r="DV117">
            <v>4.5</v>
          </cell>
          <cell r="DW117">
            <v>2.1999999999999997</v>
          </cell>
          <cell r="DX117">
            <v>4.5</v>
          </cell>
          <cell r="DY117">
            <v>4.5</v>
          </cell>
          <cell r="DZ117">
            <v>4.5</v>
          </cell>
          <cell r="EA117">
            <v>4.5</v>
          </cell>
          <cell r="EB117">
            <v>4.5</v>
          </cell>
          <cell r="EC117">
            <v>4.5</v>
          </cell>
          <cell r="ED117">
            <v>4.5</v>
          </cell>
          <cell r="EE117">
            <v>4.5</v>
          </cell>
          <cell r="EF117">
            <v>4.5</v>
          </cell>
          <cell r="EG117">
            <v>4.5</v>
          </cell>
          <cell r="EH117">
            <v>4.5</v>
          </cell>
          <cell r="EI117">
            <v>4.5</v>
          </cell>
          <cell r="EJ117">
            <v>4.5</v>
          </cell>
        </row>
        <row r="118">
          <cell r="AW118">
            <v>102</v>
          </cell>
          <cell r="AX118">
            <v>0</v>
          </cell>
          <cell r="AY118">
            <v>0</v>
          </cell>
          <cell r="AZ118">
            <v>0</v>
          </cell>
          <cell r="BA118">
            <v>0</v>
          </cell>
          <cell r="BB118">
            <v>0</v>
          </cell>
          <cell r="BC118">
            <v>0</v>
          </cell>
          <cell r="BD118">
            <v>100</v>
          </cell>
          <cell r="BE118">
            <v>0</v>
          </cell>
          <cell r="BF118">
            <v>0</v>
          </cell>
          <cell r="BG118">
            <v>0</v>
          </cell>
          <cell r="BH118">
            <v>0</v>
          </cell>
          <cell r="BI118">
            <v>0</v>
          </cell>
          <cell r="BJ118">
            <v>11.1</v>
          </cell>
          <cell r="BK118">
            <v>11.1</v>
          </cell>
          <cell r="BL118">
            <v>0</v>
          </cell>
          <cell r="BM118">
            <v>11.1</v>
          </cell>
          <cell r="BN118">
            <v>11.1</v>
          </cell>
          <cell r="BO118">
            <v>11.1</v>
          </cell>
          <cell r="BP118">
            <v>11.1</v>
          </cell>
          <cell r="BQ118">
            <v>11.1</v>
          </cell>
          <cell r="BR118">
            <v>11.1</v>
          </cell>
          <cell r="BS118">
            <v>11.1</v>
          </cell>
          <cell r="BT118">
            <v>0</v>
          </cell>
          <cell r="BU118">
            <v>12.5</v>
          </cell>
          <cell r="BV118">
            <v>12.5</v>
          </cell>
          <cell r="BW118">
            <v>12.5</v>
          </cell>
          <cell r="BX118">
            <v>12.5</v>
          </cell>
          <cell r="BY118">
            <v>12.5</v>
          </cell>
          <cell r="BZ118">
            <v>12.5</v>
          </cell>
          <cell r="CA118">
            <v>12.5</v>
          </cell>
          <cell r="CB118">
            <v>12.5</v>
          </cell>
          <cell r="CC118">
            <v>15.299999999999999</v>
          </cell>
          <cell r="CD118">
            <v>15.299999999999999</v>
          </cell>
          <cell r="CE118">
            <v>0</v>
          </cell>
          <cell r="CF118">
            <v>15.299999999999999</v>
          </cell>
          <cell r="CG118">
            <v>15.299999999999999</v>
          </cell>
          <cell r="CH118">
            <v>15.299999999999999</v>
          </cell>
          <cell r="CI118">
            <v>15.299999999999999</v>
          </cell>
          <cell r="CJ118">
            <v>15.299999999999999</v>
          </cell>
          <cell r="CK118">
            <v>15.299999999999999</v>
          </cell>
          <cell r="CL118">
            <v>15.299999999999999</v>
          </cell>
          <cell r="CM118">
            <v>15.299999999999999</v>
          </cell>
          <cell r="CN118">
            <v>15.299999999999999</v>
          </cell>
          <cell r="CO118">
            <v>7.6</v>
          </cell>
          <cell r="CP118">
            <v>15.299999999999999</v>
          </cell>
          <cell r="CQ118">
            <v>102</v>
          </cell>
          <cell r="CR118">
            <v>9</v>
          </cell>
          <cell r="CS118">
            <v>9</v>
          </cell>
          <cell r="CT118">
            <v>9</v>
          </cell>
          <cell r="CU118">
            <v>9</v>
          </cell>
          <cell r="CV118">
            <v>9</v>
          </cell>
          <cell r="CW118">
            <v>9</v>
          </cell>
          <cell r="CX118">
            <v>100</v>
          </cell>
          <cell r="CY118">
            <v>9</v>
          </cell>
          <cell r="CZ118">
            <v>9</v>
          </cell>
          <cell r="DA118">
            <v>9</v>
          </cell>
          <cell r="DB118">
            <v>9</v>
          </cell>
          <cell r="DC118">
            <v>9</v>
          </cell>
          <cell r="DD118">
            <v>9</v>
          </cell>
          <cell r="DE118">
            <v>9</v>
          </cell>
          <cell r="DF118">
            <v>2.1999999999999997</v>
          </cell>
          <cell r="DG118">
            <v>9</v>
          </cell>
          <cell r="DH118">
            <v>9</v>
          </cell>
          <cell r="DI118">
            <v>9</v>
          </cell>
          <cell r="DJ118">
            <v>9</v>
          </cell>
          <cell r="DK118">
            <v>9</v>
          </cell>
          <cell r="DL118">
            <v>9</v>
          </cell>
          <cell r="DM118">
            <v>9</v>
          </cell>
          <cell r="DN118">
            <v>4.5</v>
          </cell>
          <cell r="DO118">
            <v>9</v>
          </cell>
          <cell r="DP118">
            <v>9</v>
          </cell>
          <cell r="DQ118">
            <v>9</v>
          </cell>
          <cell r="DR118">
            <v>9</v>
          </cell>
          <cell r="DS118">
            <v>9</v>
          </cell>
          <cell r="DT118">
            <v>9</v>
          </cell>
          <cell r="DU118">
            <v>9</v>
          </cell>
          <cell r="DV118">
            <v>9</v>
          </cell>
          <cell r="DW118">
            <v>9</v>
          </cell>
          <cell r="DX118">
            <v>9</v>
          </cell>
          <cell r="DY118">
            <v>0</v>
          </cell>
          <cell r="DZ118">
            <v>9</v>
          </cell>
          <cell r="EA118">
            <v>9</v>
          </cell>
          <cell r="EB118">
            <v>9</v>
          </cell>
          <cell r="EC118">
            <v>9</v>
          </cell>
          <cell r="ED118">
            <v>9</v>
          </cell>
          <cell r="EE118">
            <v>9</v>
          </cell>
          <cell r="EF118">
            <v>9</v>
          </cell>
          <cell r="EG118">
            <v>9</v>
          </cell>
          <cell r="EH118">
            <v>9</v>
          </cell>
          <cell r="EI118">
            <v>6.8000000000000007</v>
          </cell>
          <cell r="EJ118">
            <v>9</v>
          </cell>
        </row>
        <row r="119">
          <cell r="AW119">
            <v>103</v>
          </cell>
          <cell r="AX119">
            <v>100</v>
          </cell>
          <cell r="AY119">
            <v>0</v>
          </cell>
          <cell r="AZ119">
            <v>50</v>
          </cell>
          <cell r="BA119">
            <v>25</v>
          </cell>
          <cell r="BB119">
            <v>75</v>
          </cell>
          <cell r="BC119">
            <v>0</v>
          </cell>
          <cell r="BD119">
            <v>33.300000000000004</v>
          </cell>
          <cell r="BE119">
            <v>50</v>
          </cell>
          <cell r="BF119">
            <v>50</v>
          </cell>
          <cell r="BG119">
            <v>50</v>
          </cell>
          <cell r="BH119">
            <v>16.600000000000001</v>
          </cell>
          <cell r="BI119">
            <v>50</v>
          </cell>
          <cell r="BJ119">
            <v>0</v>
          </cell>
          <cell r="BK119">
            <v>11.1</v>
          </cell>
          <cell r="BL119">
            <v>11.1</v>
          </cell>
          <cell r="BM119">
            <v>11.1</v>
          </cell>
          <cell r="BN119">
            <v>11.1</v>
          </cell>
          <cell r="BO119">
            <v>11.1</v>
          </cell>
          <cell r="BP119">
            <v>11.1</v>
          </cell>
          <cell r="BQ119">
            <v>11.1</v>
          </cell>
          <cell r="BR119">
            <v>11.1</v>
          </cell>
          <cell r="BS119">
            <v>11.1</v>
          </cell>
          <cell r="BT119">
            <v>37.5</v>
          </cell>
          <cell r="BU119">
            <v>0</v>
          </cell>
          <cell r="BV119">
            <v>50</v>
          </cell>
          <cell r="BW119">
            <v>50</v>
          </cell>
          <cell r="BX119">
            <v>50</v>
          </cell>
          <cell r="BY119">
            <v>50</v>
          </cell>
          <cell r="BZ119">
            <v>12.5</v>
          </cell>
          <cell r="CA119">
            <v>25</v>
          </cell>
          <cell r="CB119">
            <v>50</v>
          </cell>
          <cell r="CC119">
            <v>7.6</v>
          </cell>
          <cell r="CD119">
            <v>7.6</v>
          </cell>
          <cell r="CE119">
            <v>7.6</v>
          </cell>
          <cell r="CF119">
            <v>7.6</v>
          </cell>
          <cell r="CG119">
            <v>7.6</v>
          </cell>
          <cell r="CH119">
            <v>7.6</v>
          </cell>
          <cell r="CI119">
            <v>7.6</v>
          </cell>
          <cell r="CJ119">
            <v>7.6</v>
          </cell>
          <cell r="CK119">
            <v>0</v>
          </cell>
          <cell r="CL119">
            <v>7.6</v>
          </cell>
          <cell r="CM119">
            <v>7.6</v>
          </cell>
          <cell r="CN119">
            <v>7.6</v>
          </cell>
          <cell r="CO119">
            <v>7.6</v>
          </cell>
          <cell r="CP119">
            <v>7.6</v>
          </cell>
          <cell r="CQ119">
            <v>103</v>
          </cell>
          <cell r="CR119">
            <v>100</v>
          </cell>
          <cell r="CS119">
            <v>0</v>
          </cell>
          <cell r="CT119">
            <v>6.8000000000000007</v>
          </cell>
          <cell r="CU119">
            <v>4.5</v>
          </cell>
          <cell r="CV119">
            <v>15.9</v>
          </cell>
          <cell r="CW119">
            <v>9</v>
          </cell>
          <cell r="CX119">
            <v>20.399999999999999</v>
          </cell>
          <cell r="CY119">
            <v>29.5</v>
          </cell>
          <cell r="CZ119">
            <v>29.5</v>
          </cell>
          <cell r="DA119">
            <v>29.5</v>
          </cell>
          <cell r="DB119">
            <v>11.3</v>
          </cell>
          <cell r="DC119">
            <v>29.5</v>
          </cell>
          <cell r="DD119">
            <v>25</v>
          </cell>
          <cell r="DE119">
            <v>29.5</v>
          </cell>
          <cell r="DF119">
            <v>29.5</v>
          </cell>
          <cell r="DG119">
            <v>29.5</v>
          </cell>
          <cell r="DH119">
            <v>29.5</v>
          </cell>
          <cell r="DI119">
            <v>29.5</v>
          </cell>
          <cell r="DJ119">
            <v>29.5</v>
          </cell>
          <cell r="DK119">
            <v>29.5</v>
          </cell>
          <cell r="DL119">
            <v>29.5</v>
          </cell>
          <cell r="DM119">
            <v>29.5</v>
          </cell>
          <cell r="DN119">
            <v>22.7</v>
          </cell>
          <cell r="DO119">
            <v>2.1999999999999997</v>
          </cell>
          <cell r="DP119">
            <v>29.5</v>
          </cell>
          <cell r="DQ119">
            <v>29.5</v>
          </cell>
          <cell r="DR119">
            <v>29.5</v>
          </cell>
          <cell r="DS119">
            <v>29.5</v>
          </cell>
          <cell r="DT119">
            <v>13.600000000000001</v>
          </cell>
          <cell r="DU119">
            <v>18.099999999999998</v>
          </cell>
          <cell r="DV119">
            <v>29.5</v>
          </cell>
          <cell r="DW119">
            <v>29.5</v>
          </cell>
          <cell r="DX119">
            <v>29.5</v>
          </cell>
          <cell r="DY119">
            <v>29.5</v>
          </cell>
          <cell r="DZ119">
            <v>29.5</v>
          </cell>
          <cell r="EA119">
            <v>29.5</v>
          </cell>
          <cell r="EB119">
            <v>29.5</v>
          </cell>
          <cell r="EC119">
            <v>29.5</v>
          </cell>
          <cell r="ED119">
            <v>29.5</v>
          </cell>
          <cell r="EE119">
            <v>27.200000000000003</v>
          </cell>
          <cell r="EF119">
            <v>29.5</v>
          </cell>
          <cell r="EG119">
            <v>29.5</v>
          </cell>
          <cell r="EH119">
            <v>29.5</v>
          </cell>
          <cell r="EI119">
            <v>29.5</v>
          </cell>
          <cell r="EJ119">
            <v>29.5</v>
          </cell>
        </row>
        <row r="120">
          <cell r="AW120">
            <v>104</v>
          </cell>
          <cell r="AX120">
            <v>0</v>
          </cell>
          <cell r="AY120">
            <v>0</v>
          </cell>
          <cell r="AZ120">
            <v>0</v>
          </cell>
          <cell r="BA120">
            <v>0</v>
          </cell>
          <cell r="BB120">
            <v>0</v>
          </cell>
          <cell r="BC120">
            <v>0</v>
          </cell>
          <cell r="BD120">
            <v>0</v>
          </cell>
          <cell r="BE120">
            <v>0</v>
          </cell>
          <cell r="BF120">
            <v>0</v>
          </cell>
          <cell r="BG120">
            <v>0</v>
          </cell>
          <cell r="BH120">
            <v>0</v>
          </cell>
          <cell r="BI120">
            <v>0</v>
          </cell>
          <cell r="BJ120">
            <v>0</v>
          </cell>
          <cell r="BK120">
            <v>0</v>
          </cell>
          <cell r="BL120">
            <v>0</v>
          </cell>
          <cell r="BM120">
            <v>0</v>
          </cell>
          <cell r="BN120">
            <v>0</v>
          </cell>
          <cell r="BO120">
            <v>0</v>
          </cell>
          <cell r="BP120">
            <v>0</v>
          </cell>
          <cell r="BQ120">
            <v>0</v>
          </cell>
          <cell r="BR120">
            <v>0</v>
          </cell>
          <cell r="BS120">
            <v>0</v>
          </cell>
          <cell r="BT120">
            <v>12.5</v>
          </cell>
          <cell r="BU120">
            <v>0</v>
          </cell>
          <cell r="BV120">
            <v>12.5</v>
          </cell>
          <cell r="BW120">
            <v>12.5</v>
          </cell>
          <cell r="BX120">
            <v>12.5</v>
          </cell>
          <cell r="BY120">
            <v>12.5</v>
          </cell>
          <cell r="BZ120">
            <v>12.5</v>
          </cell>
          <cell r="CA120">
            <v>12.5</v>
          </cell>
          <cell r="CB120">
            <v>12.5</v>
          </cell>
          <cell r="CC120">
            <v>0</v>
          </cell>
          <cell r="CD120">
            <v>0</v>
          </cell>
          <cell r="CE120">
            <v>0</v>
          </cell>
          <cell r="CF120">
            <v>0</v>
          </cell>
          <cell r="CG120">
            <v>0</v>
          </cell>
          <cell r="CH120">
            <v>0</v>
          </cell>
          <cell r="CI120">
            <v>0</v>
          </cell>
          <cell r="CJ120">
            <v>0</v>
          </cell>
          <cell r="CK120">
            <v>0</v>
          </cell>
          <cell r="CL120">
            <v>0</v>
          </cell>
          <cell r="CM120">
            <v>0</v>
          </cell>
          <cell r="CN120">
            <v>0</v>
          </cell>
          <cell r="CO120">
            <v>0</v>
          </cell>
          <cell r="CP120">
            <v>0</v>
          </cell>
          <cell r="CQ120">
            <v>104</v>
          </cell>
          <cell r="CR120">
            <v>2.1999999999999997</v>
          </cell>
          <cell r="CS120">
            <v>2.1999999999999997</v>
          </cell>
          <cell r="CT120">
            <v>2.1999999999999997</v>
          </cell>
          <cell r="CU120">
            <v>2.1999999999999997</v>
          </cell>
          <cell r="CV120">
            <v>2.1999999999999997</v>
          </cell>
          <cell r="CW120">
            <v>2.1999999999999997</v>
          </cell>
          <cell r="CX120">
            <v>2.1999999999999997</v>
          </cell>
          <cell r="CY120">
            <v>2.1999999999999997</v>
          </cell>
          <cell r="CZ120">
            <v>2.1999999999999997</v>
          </cell>
          <cell r="DA120">
            <v>2.1999999999999997</v>
          </cell>
          <cell r="DB120">
            <v>2.1999999999999997</v>
          </cell>
          <cell r="DC120">
            <v>2.1999999999999997</v>
          </cell>
          <cell r="DD120">
            <v>2.1999999999999997</v>
          </cell>
          <cell r="DE120">
            <v>2.1999999999999997</v>
          </cell>
          <cell r="DF120">
            <v>2.1999999999999997</v>
          </cell>
          <cell r="DG120">
            <v>2.1999999999999997</v>
          </cell>
          <cell r="DH120">
            <v>2.1999999999999997</v>
          </cell>
          <cell r="DI120">
            <v>2.1999999999999997</v>
          </cell>
          <cell r="DJ120">
            <v>2.1999999999999997</v>
          </cell>
          <cell r="DK120">
            <v>2.1999999999999997</v>
          </cell>
          <cell r="DL120">
            <v>2.1999999999999997</v>
          </cell>
          <cell r="DM120">
            <v>2.1999999999999997</v>
          </cell>
          <cell r="DN120">
            <v>2.1999999999999997</v>
          </cell>
          <cell r="DO120">
            <v>0</v>
          </cell>
          <cell r="DP120">
            <v>2.1999999999999997</v>
          </cell>
          <cell r="DQ120">
            <v>2.1999999999999997</v>
          </cell>
          <cell r="DR120">
            <v>2.1999999999999997</v>
          </cell>
          <cell r="DS120">
            <v>2.1999999999999997</v>
          </cell>
          <cell r="DT120">
            <v>2.1999999999999997</v>
          </cell>
          <cell r="DU120">
            <v>2.1999999999999997</v>
          </cell>
          <cell r="DV120">
            <v>2.1999999999999997</v>
          </cell>
          <cell r="DW120">
            <v>2.1999999999999997</v>
          </cell>
          <cell r="DX120">
            <v>2.1999999999999997</v>
          </cell>
          <cell r="DY120">
            <v>2.1999999999999997</v>
          </cell>
          <cell r="DZ120">
            <v>2.1999999999999997</v>
          </cell>
          <cell r="EA120">
            <v>2.1999999999999997</v>
          </cell>
          <cell r="EB120">
            <v>2.1999999999999997</v>
          </cell>
          <cell r="EC120">
            <v>2.1999999999999997</v>
          </cell>
          <cell r="ED120">
            <v>2.1999999999999997</v>
          </cell>
          <cell r="EE120">
            <v>2.1999999999999997</v>
          </cell>
          <cell r="EF120">
            <v>2.1999999999999997</v>
          </cell>
          <cell r="EG120">
            <v>2.1999999999999997</v>
          </cell>
          <cell r="EH120">
            <v>2.1999999999999997</v>
          </cell>
          <cell r="EI120">
            <v>2.1999999999999997</v>
          </cell>
          <cell r="EJ120">
            <v>2.1999999999999997</v>
          </cell>
        </row>
        <row r="121">
          <cell r="AW121">
            <v>105</v>
          </cell>
          <cell r="AX121">
            <v>25</v>
          </cell>
          <cell r="AY121">
            <v>0</v>
          </cell>
          <cell r="AZ121">
            <v>25</v>
          </cell>
          <cell r="BA121">
            <v>100</v>
          </cell>
          <cell r="BB121">
            <v>25</v>
          </cell>
          <cell r="BC121">
            <v>0</v>
          </cell>
          <cell r="BD121">
            <v>0</v>
          </cell>
          <cell r="BE121">
            <v>0</v>
          </cell>
          <cell r="BF121">
            <v>0</v>
          </cell>
          <cell r="BG121">
            <v>0</v>
          </cell>
          <cell r="BH121">
            <v>0</v>
          </cell>
          <cell r="BI121">
            <v>0</v>
          </cell>
          <cell r="BJ121">
            <v>0</v>
          </cell>
          <cell r="BK121">
            <v>0</v>
          </cell>
          <cell r="BL121">
            <v>0</v>
          </cell>
          <cell r="BM121">
            <v>0</v>
          </cell>
          <cell r="BN121">
            <v>0</v>
          </cell>
          <cell r="BO121">
            <v>0</v>
          </cell>
          <cell r="BP121">
            <v>0</v>
          </cell>
          <cell r="BQ121">
            <v>0</v>
          </cell>
          <cell r="BR121">
            <v>0</v>
          </cell>
          <cell r="BS121">
            <v>0</v>
          </cell>
          <cell r="BT121">
            <v>12.5</v>
          </cell>
          <cell r="BU121">
            <v>0</v>
          </cell>
          <cell r="BV121">
            <v>12.5</v>
          </cell>
          <cell r="BW121">
            <v>12.5</v>
          </cell>
          <cell r="BX121">
            <v>12.5</v>
          </cell>
          <cell r="BY121">
            <v>12.5</v>
          </cell>
          <cell r="BZ121">
            <v>12.5</v>
          </cell>
          <cell r="CA121">
            <v>12.5</v>
          </cell>
          <cell r="CB121">
            <v>12.5</v>
          </cell>
          <cell r="CC121">
            <v>7.6</v>
          </cell>
          <cell r="CD121">
            <v>7.6</v>
          </cell>
          <cell r="CE121">
            <v>7.6</v>
          </cell>
          <cell r="CF121">
            <v>7.6</v>
          </cell>
          <cell r="CG121">
            <v>7.6</v>
          </cell>
          <cell r="CH121">
            <v>7.6</v>
          </cell>
          <cell r="CI121">
            <v>7.6</v>
          </cell>
          <cell r="CJ121">
            <v>7.6</v>
          </cell>
          <cell r="CK121">
            <v>0</v>
          </cell>
          <cell r="CL121">
            <v>7.6</v>
          </cell>
          <cell r="CM121">
            <v>7.6</v>
          </cell>
          <cell r="CN121">
            <v>7.6</v>
          </cell>
          <cell r="CO121">
            <v>7.6</v>
          </cell>
          <cell r="CP121">
            <v>7.6</v>
          </cell>
          <cell r="CQ121">
            <v>105</v>
          </cell>
          <cell r="CR121">
            <v>6.8000000000000007</v>
          </cell>
          <cell r="CS121">
            <v>2.1999999999999997</v>
          </cell>
          <cell r="CT121">
            <v>6.8000000000000007</v>
          </cell>
          <cell r="CU121">
            <v>100</v>
          </cell>
          <cell r="CV121">
            <v>6.8000000000000007</v>
          </cell>
          <cell r="CW121">
            <v>6.8000000000000007</v>
          </cell>
          <cell r="CX121">
            <v>6.8000000000000007</v>
          </cell>
          <cell r="CY121">
            <v>6.8000000000000007</v>
          </cell>
          <cell r="CZ121">
            <v>6.8000000000000007</v>
          </cell>
          <cell r="DA121">
            <v>6.8000000000000007</v>
          </cell>
          <cell r="DB121">
            <v>6.8000000000000007</v>
          </cell>
          <cell r="DC121">
            <v>6.8000000000000007</v>
          </cell>
          <cell r="DD121">
            <v>6.8000000000000007</v>
          </cell>
          <cell r="DE121">
            <v>6.8000000000000007</v>
          </cell>
          <cell r="DF121">
            <v>6.8000000000000007</v>
          </cell>
          <cell r="DG121">
            <v>6.8000000000000007</v>
          </cell>
          <cell r="DH121">
            <v>6.8000000000000007</v>
          </cell>
          <cell r="DI121">
            <v>6.8000000000000007</v>
          </cell>
          <cell r="DJ121">
            <v>6.8000000000000007</v>
          </cell>
          <cell r="DK121">
            <v>6.8000000000000007</v>
          </cell>
          <cell r="DL121">
            <v>6.8000000000000007</v>
          </cell>
          <cell r="DM121">
            <v>6.8000000000000007</v>
          </cell>
          <cell r="DN121">
            <v>6.8000000000000007</v>
          </cell>
          <cell r="DO121">
            <v>0</v>
          </cell>
          <cell r="DP121">
            <v>6.8000000000000007</v>
          </cell>
          <cell r="DQ121">
            <v>6.8000000000000007</v>
          </cell>
          <cell r="DR121">
            <v>6.8000000000000007</v>
          </cell>
          <cell r="DS121">
            <v>6.8000000000000007</v>
          </cell>
          <cell r="DT121">
            <v>6.8000000000000007</v>
          </cell>
          <cell r="DU121">
            <v>6.8000000000000007</v>
          </cell>
          <cell r="DV121">
            <v>6.8000000000000007</v>
          </cell>
          <cell r="DW121">
            <v>6.8000000000000007</v>
          </cell>
          <cell r="DX121">
            <v>6.8000000000000007</v>
          </cell>
          <cell r="DY121">
            <v>6.8000000000000007</v>
          </cell>
          <cell r="DZ121">
            <v>6.8000000000000007</v>
          </cell>
          <cell r="EA121">
            <v>6.8000000000000007</v>
          </cell>
          <cell r="EB121">
            <v>6.8000000000000007</v>
          </cell>
          <cell r="EC121">
            <v>6.8000000000000007</v>
          </cell>
          <cell r="ED121">
            <v>6.8000000000000007</v>
          </cell>
          <cell r="EE121">
            <v>4.5</v>
          </cell>
          <cell r="EF121">
            <v>6.8000000000000007</v>
          </cell>
          <cell r="EG121">
            <v>6.8000000000000007</v>
          </cell>
          <cell r="EH121">
            <v>6.8000000000000007</v>
          </cell>
          <cell r="EI121">
            <v>6.8000000000000007</v>
          </cell>
          <cell r="EJ121">
            <v>6.8000000000000007</v>
          </cell>
        </row>
        <row r="122">
          <cell r="AW122">
            <v>106</v>
          </cell>
          <cell r="AX122">
            <v>25</v>
          </cell>
          <cell r="AY122">
            <v>25</v>
          </cell>
          <cell r="AZ122">
            <v>0</v>
          </cell>
          <cell r="BA122">
            <v>25</v>
          </cell>
          <cell r="BB122">
            <v>25</v>
          </cell>
          <cell r="BC122">
            <v>0</v>
          </cell>
          <cell r="BD122">
            <v>0</v>
          </cell>
          <cell r="BE122">
            <v>0</v>
          </cell>
          <cell r="BF122">
            <v>0</v>
          </cell>
          <cell r="BG122">
            <v>0</v>
          </cell>
          <cell r="BH122">
            <v>0</v>
          </cell>
          <cell r="BI122">
            <v>0</v>
          </cell>
          <cell r="BJ122">
            <v>0</v>
          </cell>
          <cell r="BK122">
            <v>0</v>
          </cell>
          <cell r="BL122">
            <v>0</v>
          </cell>
          <cell r="BM122">
            <v>0</v>
          </cell>
          <cell r="BN122">
            <v>0</v>
          </cell>
          <cell r="BO122">
            <v>0</v>
          </cell>
          <cell r="BP122">
            <v>0</v>
          </cell>
          <cell r="BQ122">
            <v>0</v>
          </cell>
          <cell r="BR122">
            <v>0</v>
          </cell>
          <cell r="BS122">
            <v>0</v>
          </cell>
          <cell r="BT122">
            <v>0</v>
          </cell>
          <cell r="BU122">
            <v>0</v>
          </cell>
          <cell r="BV122">
            <v>0</v>
          </cell>
          <cell r="BW122">
            <v>0</v>
          </cell>
          <cell r="BX122">
            <v>0</v>
          </cell>
          <cell r="BY122">
            <v>0</v>
          </cell>
          <cell r="BZ122">
            <v>0</v>
          </cell>
          <cell r="CA122">
            <v>0</v>
          </cell>
          <cell r="CB122">
            <v>0</v>
          </cell>
          <cell r="CC122">
            <v>0</v>
          </cell>
          <cell r="CD122">
            <v>0</v>
          </cell>
          <cell r="CE122">
            <v>0</v>
          </cell>
          <cell r="CF122">
            <v>0</v>
          </cell>
          <cell r="CG122">
            <v>0</v>
          </cell>
          <cell r="CH122">
            <v>0</v>
          </cell>
          <cell r="CI122">
            <v>0</v>
          </cell>
          <cell r="CJ122">
            <v>0</v>
          </cell>
          <cell r="CK122">
            <v>0</v>
          </cell>
          <cell r="CL122">
            <v>0</v>
          </cell>
          <cell r="CM122">
            <v>0</v>
          </cell>
          <cell r="CN122">
            <v>0</v>
          </cell>
          <cell r="CO122">
            <v>0</v>
          </cell>
          <cell r="CP122">
            <v>0</v>
          </cell>
          <cell r="CQ122">
            <v>106</v>
          </cell>
          <cell r="CR122">
            <v>2.1999999999999997</v>
          </cell>
          <cell r="CS122">
            <v>2.1999999999999997</v>
          </cell>
          <cell r="CT122">
            <v>0</v>
          </cell>
          <cell r="CU122">
            <v>2.1999999999999997</v>
          </cell>
          <cell r="CV122">
            <v>2.1999999999999997</v>
          </cell>
          <cell r="CW122">
            <v>2.1999999999999997</v>
          </cell>
          <cell r="CX122">
            <v>2.1999999999999997</v>
          </cell>
          <cell r="CY122">
            <v>2.1999999999999997</v>
          </cell>
          <cell r="CZ122">
            <v>2.1999999999999997</v>
          </cell>
          <cell r="DA122">
            <v>2.1999999999999997</v>
          </cell>
          <cell r="DB122">
            <v>2.1999999999999997</v>
          </cell>
          <cell r="DC122">
            <v>2.1999999999999997</v>
          </cell>
          <cell r="DD122">
            <v>2.1999999999999997</v>
          </cell>
          <cell r="DE122">
            <v>2.1999999999999997</v>
          </cell>
          <cell r="DF122">
            <v>2.1999999999999997</v>
          </cell>
          <cell r="DG122">
            <v>2.1999999999999997</v>
          </cell>
          <cell r="DH122">
            <v>2.1999999999999997</v>
          </cell>
          <cell r="DI122">
            <v>2.1999999999999997</v>
          </cell>
          <cell r="DJ122">
            <v>2.1999999999999997</v>
          </cell>
          <cell r="DK122">
            <v>2.1999999999999997</v>
          </cell>
          <cell r="DL122">
            <v>2.1999999999999997</v>
          </cell>
          <cell r="DM122">
            <v>2.1999999999999997</v>
          </cell>
          <cell r="DN122">
            <v>2.1999999999999997</v>
          </cell>
          <cell r="DO122">
            <v>2.1999999999999997</v>
          </cell>
          <cell r="DP122">
            <v>2.1999999999999997</v>
          </cell>
          <cell r="DQ122">
            <v>2.1999999999999997</v>
          </cell>
          <cell r="DR122">
            <v>2.1999999999999997</v>
          </cell>
          <cell r="DS122">
            <v>2.1999999999999997</v>
          </cell>
          <cell r="DT122">
            <v>2.1999999999999997</v>
          </cell>
          <cell r="DU122">
            <v>2.1999999999999997</v>
          </cell>
          <cell r="DV122">
            <v>2.1999999999999997</v>
          </cell>
          <cell r="DW122">
            <v>2.1999999999999997</v>
          </cell>
          <cell r="DX122">
            <v>2.1999999999999997</v>
          </cell>
          <cell r="DY122">
            <v>2.1999999999999997</v>
          </cell>
          <cell r="DZ122">
            <v>2.1999999999999997</v>
          </cell>
          <cell r="EA122">
            <v>2.1999999999999997</v>
          </cell>
          <cell r="EB122">
            <v>2.1999999999999997</v>
          </cell>
          <cell r="EC122">
            <v>2.1999999999999997</v>
          </cell>
          <cell r="ED122">
            <v>2.1999999999999997</v>
          </cell>
          <cell r="EE122">
            <v>2.1999999999999997</v>
          </cell>
          <cell r="EF122">
            <v>2.1999999999999997</v>
          </cell>
          <cell r="EG122">
            <v>2.1999999999999997</v>
          </cell>
          <cell r="EH122">
            <v>2.1999999999999997</v>
          </cell>
          <cell r="EI122">
            <v>2.1999999999999997</v>
          </cell>
          <cell r="EJ122">
            <v>2.1999999999999997</v>
          </cell>
        </row>
        <row r="123">
          <cell r="AW123">
            <v>107</v>
          </cell>
          <cell r="AX123">
            <v>100</v>
          </cell>
          <cell r="AY123">
            <v>0</v>
          </cell>
          <cell r="AZ123">
            <v>50</v>
          </cell>
          <cell r="BA123">
            <v>25</v>
          </cell>
          <cell r="BB123">
            <v>75</v>
          </cell>
          <cell r="BC123">
            <v>0</v>
          </cell>
          <cell r="BD123">
            <v>33.300000000000004</v>
          </cell>
          <cell r="BE123">
            <v>50</v>
          </cell>
          <cell r="BF123">
            <v>50</v>
          </cell>
          <cell r="BG123">
            <v>50</v>
          </cell>
          <cell r="BH123">
            <v>16.600000000000001</v>
          </cell>
          <cell r="BI123">
            <v>50</v>
          </cell>
          <cell r="BJ123">
            <v>0</v>
          </cell>
          <cell r="BK123">
            <v>11.1</v>
          </cell>
          <cell r="BL123">
            <v>11.1</v>
          </cell>
          <cell r="BM123">
            <v>11.1</v>
          </cell>
          <cell r="BN123">
            <v>11.1</v>
          </cell>
          <cell r="BO123">
            <v>11.1</v>
          </cell>
          <cell r="BP123">
            <v>11.1</v>
          </cell>
          <cell r="BQ123">
            <v>11.1</v>
          </cell>
          <cell r="BR123">
            <v>11.1</v>
          </cell>
          <cell r="BS123">
            <v>11.1</v>
          </cell>
          <cell r="BT123">
            <v>25</v>
          </cell>
          <cell r="BU123">
            <v>0</v>
          </cell>
          <cell r="BV123">
            <v>37.5</v>
          </cell>
          <cell r="BW123">
            <v>37.5</v>
          </cell>
          <cell r="BX123">
            <v>37.5</v>
          </cell>
          <cell r="BY123">
            <v>37.5</v>
          </cell>
          <cell r="BZ123">
            <v>12.5</v>
          </cell>
          <cell r="CA123">
            <v>37.5</v>
          </cell>
          <cell r="CB123">
            <v>37.5</v>
          </cell>
          <cell r="CC123">
            <v>7.6</v>
          </cell>
          <cell r="CD123">
            <v>7.6</v>
          </cell>
          <cell r="CE123">
            <v>7.6</v>
          </cell>
          <cell r="CF123">
            <v>7.6</v>
          </cell>
          <cell r="CG123">
            <v>7.6</v>
          </cell>
          <cell r="CH123">
            <v>7.6</v>
          </cell>
          <cell r="CI123">
            <v>7.6</v>
          </cell>
          <cell r="CJ123">
            <v>7.6</v>
          </cell>
          <cell r="CK123">
            <v>0</v>
          </cell>
          <cell r="CL123">
            <v>7.6</v>
          </cell>
          <cell r="CM123">
            <v>7.6</v>
          </cell>
          <cell r="CN123">
            <v>7.6</v>
          </cell>
          <cell r="CO123">
            <v>7.6</v>
          </cell>
          <cell r="CP123">
            <v>7.6</v>
          </cell>
          <cell r="CQ123">
            <v>107</v>
          </cell>
          <cell r="CR123">
            <v>100</v>
          </cell>
          <cell r="CS123">
            <v>0</v>
          </cell>
          <cell r="CT123">
            <v>6.8000000000000007</v>
          </cell>
          <cell r="CU123">
            <v>2.1999999999999997</v>
          </cell>
          <cell r="CV123">
            <v>15.9</v>
          </cell>
          <cell r="CW123">
            <v>9</v>
          </cell>
          <cell r="CX123">
            <v>18.099999999999998</v>
          </cell>
          <cell r="CY123">
            <v>27.200000000000003</v>
          </cell>
          <cell r="CZ123">
            <v>27.200000000000003</v>
          </cell>
          <cell r="DA123">
            <v>27.200000000000003</v>
          </cell>
          <cell r="DB123">
            <v>11.3</v>
          </cell>
          <cell r="DC123">
            <v>27.200000000000003</v>
          </cell>
          <cell r="DD123">
            <v>22.7</v>
          </cell>
          <cell r="DE123">
            <v>27.200000000000003</v>
          </cell>
          <cell r="DF123">
            <v>27.200000000000003</v>
          </cell>
          <cell r="DG123">
            <v>27.200000000000003</v>
          </cell>
          <cell r="DH123">
            <v>27.200000000000003</v>
          </cell>
          <cell r="DI123">
            <v>27.200000000000003</v>
          </cell>
          <cell r="DJ123">
            <v>27.200000000000003</v>
          </cell>
          <cell r="DK123">
            <v>27.200000000000003</v>
          </cell>
          <cell r="DL123">
            <v>27.200000000000003</v>
          </cell>
          <cell r="DM123">
            <v>27.200000000000003</v>
          </cell>
          <cell r="DN123">
            <v>20.399999999999999</v>
          </cell>
          <cell r="DO123">
            <v>4.5</v>
          </cell>
          <cell r="DP123">
            <v>27.200000000000003</v>
          </cell>
          <cell r="DQ123">
            <v>27.200000000000003</v>
          </cell>
          <cell r="DR123">
            <v>27.200000000000003</v>
          </cell>
          <cell r="DS123">
            <v>27.200000000000003</v>
          </cell>
          <cell r="DT123">
            <v>13.600000000000001</v>
          </cell>
          <cell r="DU123">
            <v>27.200000000000003</v>
          </cell>
          <cell r="DV123">
            <v>27.200000000000003</v>
          </cell>
          <cell r="DW123">
            <v>27.200000000000003</v>
          </cell>
          <cell r="DX123">
            <v>27.200000000000003</v>
          </cell>
          <cell r="DY123">
            <v>27.200000000000003</v>
          </cell>
          <cell r="DZ123">
            <v>27.200000000000003</v>
          </cell>
          <cell r="EA123">
            <v>27.200000000000003</v>
          </cell>
          <cell r="EB123">
            <v>27.200000000000003</v>
          </cell>
          <cell r="EC123">
            <v>27.200000000000003</v>
          </cell>
          <cell r="ED123">
            <v>27.200000000000003</v>
          </cell>
          <cell r="EE123">
            <v>25</v>
          </cell>
          <cell r="EF123">
            <v>27.200000000000003</v>
          </cell>
          <cell r="EG123">
            <v>27.200000000000003</v>
          </cell>
          <cell r="EH123">
            <v>27.200000000000003</v>
          </cell>
          <cell r="EI123">
            <v>27.200000000000003</v>
          </cell>
          <cell r="EJ123">
            <v>27.200000000000003</v>
          </cell>
        </row>
        <row r="124">
          <cell r="AW124">
            <v>108</v>
          </cell>
          <cell r="AX124">
            <v>0</v>
          </cell>
          <cell r="AY124">
            <v>0</v>
          </cell>
          <cell r="AZ124">
            <v>0</v>
          </cell>
          <cell r="BA124">
            <v>0</v>
          </cell>
          <cell r="BB124">
            <v>0</v>
          </cell>
          <cell r="BC124">
            <v>0</v>
          </cell>
          <cell r="BD124">
            <v>0</v>
          </cell>
          <cell r="BE124">
            <v>0</v>
          </cell>
          <cell r="BF124">
            <v>0</v>
          </cell>
          <cell r="BG124">
            <v>0</v>
          </cell>
          <cell r="BH124">
            <v>0</v>
          </cell>
          <cell r="BI124">
            <v>0</v>
          </cell>
          <cell r="BJ124">
            <v>0</v>
          </cell>
          <cell r="BK124">
            <v>0</v>
          </cell>
          <cell r="BL124">
            <v>0</v>
          </cell>
          <cell r="BM124">
            <v>0</v>
          </cell>
          <cell r="BN124">
            <v>0</v>
          </cell>
          <cell r="BO124">
            <v>0</v>
          </cell>
          <cell r="BP124">
            <v>0</v>
          </cell>
          <cell r="BQ124">
            <v>0</v>
          </cell>
          <cell r="BR124">
            <v>0</v>
          </cell>
          <cell r="BS124">
            <v>0</v>
          </cell>
          <cell r="BT124">
            <v>0</v>
          </cell>
          <cell r="BU124">
            <v>0</v>
          </cell>
          <cell r="BV124">
            <v>0</v>
          </cell>
          <cell r="BW124">
            <v>0</v>
          </cell>
          <cell r="BX124">
            <v>0</v>
          </cell>
          <cell r="BY124">
            <v>0</v>
          </cell>
          <cell r="BZ124">
            <v>0</v>
          </cell>
          <cell r="CA124">
            <v>0</v>
          </cell>
          <cell r="CB124">
            <v>0</v>
          </cell>
          <cell r="CC124">
            <v>0</v>
          </cell>
          <cell r="CD124">
            <v>0</v>
          </cell>
          <cell r="CE124">
            <v>0</v>
          </cell>
          <cell r="CF124">
            <v>0</v>
          </cell>
          <cell r="CG124">
            <v>0</v>
          </cell>
          <cell r="CH124">
            <v>0</v>
          </cell>
          <cell r="CI124">
            <v>0</v>
          </cell>
          <cell r="CJ124">
            <v>0</v>
          </cell>
          <cell r="CK124">
            <v>0</v>
          </cell>
          <cell r="CL124">
            <v>0</v>
          </cell>
          <cell r="CM124">
            <v>0</v>
          </cell>
          <cell r="CN124">
            <v>0</v>
          </cell>
          <cell r="CO124">
            <v>0</v>
          </cell>
          <cell r="CP124">
            <v>0</v>
          </cell>
          <cell r="CQ124">
            <v>108</v>
          </cell>
          <cell r="CR124">
            <v>0</v>
          </cell>
          <cell r="CS124">
            <v>0</v>
          </cell>
          <cell r="CT124">
            <v>0</v>
          </cell>
          <cell r="CU124">
            <v>0</v>
          </cell>
          <cell r="CV124">
            <v>0</v>
          </cell>
          <cell r="CW124">
            <v>0</v>
          </cell>
          <cell r="CX124">
            <v>0</v>
          </cell>
          <cell r="CY124">
            <v>0</v>
          </cell>
          <cell r="CZ124">
            <v>0</v>
          </cell>
          <cell r="DA124">
            <v>0</v>
          </cell>
          <cell r="DB124">
            <v>0</v>
          </cell>
          <cell r="DC124">
            <v>0</v>
          </cell>
          <cell r="DD124">
            <v>0</v>
          </cell>
          <cell r="DE124">
            <v>0</v>
          </cell>
          <cell r="DF124">
            <v>0</v>
          </cell>
          <cell r="DG124">
            <v>0</v>
          </cell>
          <cell r="DH124">
            <v>0</v>
          </cell>
          <cell r="DI124">
            <v>0</v>
          </cell>
          <cell r="DJ124">
            <v>0</v>
          </cell>
          <cell r="DK124">
            <v>0</v>
          </cell>
          <cell r="DL124">
            <v>0</v>
          </cell>
          <cell r="DM124">
            <v>0</v>
          </cell>
          <cell r="DN124">
            <v>0</v>
          </cell>
          <cell r="DO124">
            <v>0</v>
          </cell>
          <cell r="DP124">
            <v>0</v>
          </cell>
          <cell r="DQ124">
            <v>0</v>
          </cell>
          <cell r="DR124">
            <v>0</v>
          </cell>
          <cell r="DS124">
            <v>0</v>
          </cell>
          <cell r="DT124">
            <v>0</v>
          </cell>
          <cell r="DU124">
            <v>0</v>
          </cell>
          <cell r="DV124">
            <v>0</v>
          </cell>
          <cell r="DW124">
            <v>0</v>
          </cell>
          <cell r="DX124">
            <v>0</v>
          </cell>
          <cell r="DY124">
            <v>0</v>
          </cell>
          <cell r="DZ124">
            <v>0</v>
          </cell>
          <cell r="EA124">
            <v>0</v>
          </cell>
          <cell r="EB124">
            <v>0</v>
          </cell>
          <cell r="EC124">
            <v>0</v>
          </cell>
          <cell r="ED124">
            <v>0</v>
          </cell>
          <cell r="EE124">
            <v>0</v>
          </cell>
          <cell r="EF124">
            <v>0</v>
          </cell>
          <cell r="EG124">
            <v>0</v>
          </cell>
          <cell r="EH124">
            <v>0</v>
          </cell>
          <cell r="EI124">
            <v>0</v>
          </cell>
          <cell r="EJ124">
            <v>0</v>
          </cell>
        </row>
        <row r="125">
          <cell r="AW125">
            <v>109</v>
          </cell>
          <cell r="AX125">
            <v>0</v>
          </cell>
          <cell r="AY125">
            <v>0</v>
          </cell>
          <cell r="AZ125">
            <v>0</v>
          </cell>
          <cell r="BA125">
            <v>0</v>
          </cell>
          <cell r="BB125">
            <v>0</v>
          </cell>
          <cell r="BC125">
            <v>0</v>
          </cell>
          <cell r="BD125">
            <v>0</v>
          </cell>
          <cell r="BE125">
            <v>0</v>
          </cell>
          <cell r="BF125">
            <v>0</v>
          </cell>
          <cell r="BG125">
            <v>0</v>
          </cell>
          <cell r="BH125">
            <v>0</v>
          </cell>
          <cell r="BI125">
            <v>0</v>
          </cell>
          <cell r="BJ125">
            <v>0</v>
          </cell>
          <cell r="BK125">
            <v>0</v>
          </cell>
          <cell r="BL125">
            <v>0</v>
          </cell>
          <cell r="BM125">
            <v>0</v>
          </cell>
          <cell r="BN125">
            <v>0</v>
          </cell>
          <cell r="BO125">
            <v>0</v>
          </cell>
          <cell r="BP125">
            <v>0</v>
          </cell>
          <cell r="BQ125">
            <v>0</v>
          </cell>
          <cell r="BR125">
            <v>0</v>
          </cell>
          <cell r="BS125">
            <v>0</v>
          </cell>
          <cell r="BT125">
            <v>0</v>
          </cell>
          <cell r="BU125">
            <v>0</v>
          </cell>
          <cell r="BV125">
            <v>0</v>
          </cell>
          <cell r="BW125">
            <v>0</v>
          </cell>
          <cell r="BX125">
            <v>0</v>
          </cell>
          <cell r="BY125">
            <v>0</v>
          </cell>
          <cell r="BZ125">
            <v>0</v>
          </cell>
          <cell r="CA125">
            <v>0</v>
          </cell>
          <cell r="CB125">
            <v>0</v>
          </cell>
          <cell r="CC125">
            <v>0</v>
          </cell>
          <cell r="CD125">
            <v>0</v>
          </cell>
          <cell r="CE125">
            <v>0</v>
          </cell>
          <cell r="CF125">
            <v>0</v>
          </cell>
          <cell r="CG125">
            <v>0</v>
          </cell>
          <cell r="CH125">
            <v>0</v>
          </cell>
          <cell r="CI125">
            <v>0</v>
          </cell>
          <cell r="CJ125">
            <v>0</v>
          </cell>
          <cell r="CK125">
            <v>0</v>
          </cell>
          <cell r="CL125">
            <v>0</v>
          </cell>
          <cell r="CM125">
            <v>0</v>
          </cell>
          <cell r="CN125">
            <v>0</v>
          </cell>
          <cell r="CO125">
            <v>0</v>
          </cell>
          <cell r="CP125">
            <v>0</v>
          </cell>
          <cell r="CQ125">
            <v>109</v>
          </cell>
          <cell r="CR125">
            <v>0</v>
          </cell>
          <cell r="CS125">
            <v>0</v>
          </cell>
          <cell r="CT125">
            <v>0</v>
          </cell>
          <cell r="CU125">
            <v>0</v>
          </cell>
          <cell r="CV125">
            <v>0</v>
          </cell>
          <cell r="CW125">
            <v>0</v>
          </cell>
          <cell r="CX125">
            <v>0</v>
          </cell>
          <cell r="CY125">
            <v>0</v>
          </cell>
          <cell r="CZ125">
            <v>0</v>
          </cell>
          <cell r="DA125">
            <v>0</v>
          </cell>
          <cell r="DB125">
            <v>0</v>
          </cell>
          <cell r="DC125">
            <v>0</v>
          </cell>
          <cell r="DD125">
            <v>0</v>
          </cell>
          <cell r="DE125">
            <v>0</v>
          </cell>
          <cell r="DF125">
            <v>0</v>
          </cell>
          <cell r="DG125">
            <v>0</v>
          </cell>
          <cell r="DH125">
            <v>0</v>
          </cell>
          <cell r="DI125">
            <v>0</v>
          </cell>
          <cell r="DJ125">
            <v>0</v>
          </cell>
          <cell r="DK125">
            <v>0</v>
          </cell>
          <cell r="DL125">
            <v>0</v>
          </cell>
          <cell r="DM125">
            <v>0</v>
          </cell>
          <cell r="DN125">
            <v>0</v>
          </cell>
          <cell r="DO125">
            <v>0</v>
          </cell>
          <cell r="DP125">
            <v>0</v>
          </cell>
          <cell r="DQ125">
            <v>0</v>
          </cell>
          <cell r="DR125">
            <v>0</v>
          </cell>
          <cell r="DS125">
            <v>0</v>
          </cell>
          <cell r="DT125">
            <v>0</v>
          </cell>
          <cell r="DU125">
            <v>0</v>
          </cell>
          <cell r="DV125">
            <v>0</v>
          </cell>
          <cell r="DW125">
            <v>0</v>
          </cell>
          <cell r="DX125">
            <v>0</v>
          </cell>
          <cell r="DY125">
            <v>0</v>
          </cell>
          <cell r="DZ125">
            <v>0</v>
          </cell>
          <cell r="EA125">
            <v>0</v>
          </cell>
          <cell r="EB125">
            <v>0</v>
          </cell>
          <cell r="EC125">
            <v>0</v>
          </cell>
          <cell r="ED125">
            <v>0</v>
          </cell>
          <cell r="EE125">
            <v>0</v>
          </cell>
          <cell r="EF125">
            <v>0</v>
          </cell>
          <cell r="EG125">
            <v>0</v>
          </cell>
          <cell r="EH125">
            <v>0</v>
          </cell>
          <cell r="EI125">
            <v>0</v>
          </cell>
          <cell r="EJ125">
            <v>0</v>
          </cell>
        </row>
        <row r="126">
          <cell r="AW126">
            <v>110</v>
          </cell>
          <cell r="AX126">
            <v>0</v>
          </cell>
          <cell r="AY126">
            <v>0</v>
          </cell>
          <cell r="AZ126">
            <v>0</v>
          </cell>
          <cell r="BA126">
            <v>0</v>
          </cell>
          <cell r="BB126">
            <v>0</v>
          </cell>
          <cell r="BC126">
            <v>0</v>
          </cell>
          <cell r="BD126">
            <v>0</v>
          </cell>
          <cell r="BE126">
            <v>0</v>
          </cell>
          <cell r="BF126">
            <v>0</v>
          </cell>
          <cell r="BG126">
            <v>0</v>
          </cell>
          <cell r="BH126">
            <v>0</v>
          </cell>
          <cell r="BI126">
            <v>0</v>
          </cell>
          <cell r="BJ126">
            <v>100</v>
          </cell>
          <cell r="BK126">
            <v>0</v>
          </cell>
          <cell r="BL126">
            <v>0</v>
          </cell>
          <cell r="BM126">
            <v>0</v>
          </cell>
          <cell r="BN126">
            <v>0</v>
          </cell>
          <cell r="BO126">
            <v>0</v>
          </cell>
          <cell r="BP126">
            <v>0</v>
          </cell>
          <cell r="BQ126">
            <v>0</v>
          </cell>
          <cell r="BR126">
            <v>0</v>
          </cell>
          <cell r="BS126">
            <v>0</v>
          </cell>
          <cell r="BT126">
            <v>12.5</v>
          </cell>
          <cell r="BU126">
            <v>12.5</v>
          </cell>
          <cell r="BV126">
            <v>12.5</v>
          </cell>
          <cell r="BW126">
            <v>12.5</v>
          </cell>
          <cell r="BX126">
            <v>12.5</v>
          </cell>
          <cell r="BY126">
            <v>12.5</v>
          </cell>
          <cell r="BZ126">
            <v>12.5</v>
          </cell>
          <cell r="CA126">
            <v>0</v>
          </cell>
          <cell r="CB126">
            <v>12.5</v>
          </cell>
          <cell r="CC126">
            <v>0</v>
          </cell>
          <cell r="CD126">
            <v>0</v>
          </cell>
          <cell r="CE126">
            <v>0</v>
          </cell>
          <cell r="CF126">
            <v>0</v>
          </cell>
          <cell r="CG126">
            <v>0</v>
          </cell>
          <cell r="CH126">
            <v>0</v>
          </cell>
          <cell r="CI126">
            <v>0</v>
          </cell>
          <cell r="CJ126">
            <v>0</v>
          </cell>
          <cell r="CK126">
            <v>0</v>
          </cell>
          <cell r="CL126">
            <v>0</v>
          </cell>
          <cell r="CM126">
            <v>0</v>
          </cell>
          <cell r="CN126">
            <v>0</v>
          </cell>
          <cell r="CO126">
            <v>0</v>
          </cell>
          <cell r="CP126">
            <v>0</v>
          </cell>
          <cell r="CQ126">
            <v>110</v>
          </cell>
          <cell r="CR126">
            <v>2.1999999999999997</v>
          </cell>
          <cell r="CS126">
            <v>2.1999999999999997</v>
          </cell>
          <cell r="CT126">
            <v>2.1999999999999997</v>
          </cell>
          <cell r="CU126">
            <v>2.1999999999999997</v>
          </cell>
          <cell r="CV126">
            <v>2.1999999999999997</v>
          </cell>
          <cell r="CW126">
            <v>2.1999999999999997</v>
          </cell>
          <cell r="CX126">
            <v>2.1999999999999997</v>
          </cell>
          <cell r="CY126">
            <v>2.1999999999999997</v>
          </cell>
          <cell r="CZ126">
            <v>2.1999999999999997</v>
          </cell>
          <cell r="DA126">
            <v>2.1999999999999997</v>
          </cell>
          <cell r="DB126">
            <v>2.1999999999999997</v>
          </cell>
          <cell r="DC126">
            <v>2.1999999999999997</v>
          </cell>
          <cell r="DD126">
            <v>100</v>
          </cell>
          <cell r="DE126">
            <v>2.1999999999999997</v>
          </cell>
          <cell r="DF126">
            <v>2.1999999999999997</v>
          </cell>
          <cell r="DG126">
            <v>2.1999999999999997</v>
          </cell>
          <cell r="DH126">
            <v>2.1999999999999997</v>
          </cell>
          <cell r="DI126">
            <v>2.1999999999999997</v>
          </cell>
          <cell r="DJ126">
            <v>2.1999999999999997</v>
          </cell>
          <cell r="DK126">
            <v>2.1999999999999997</v>
          </cell>
          <cell r="DL126">
            <v>2.1999999999999997</v>
          </cell>
          <cell r="DM126">
            <v>2.1999999999999997</v>
          </cell>
          <cell r="DN126">
            <v>2.1999999999999997</v>
          </cell>
          <cell r="DO126">
            <v>2.1999999999999997</v>
          </cell>
          <cell r="DP126">
            <v>2.1999999999999997</v>
          </cell>
          <cell r="DQ126">
            <v>2.1999999999999997</v>
          </cell>
          <cell r="DR126">
            <v>2.1999999999999997</v>
          </cell>
          <cell r="DS126">
            <v>2.1999999999999997</v>
          </cell>
          <cell r="DT126">
            <v>2.1999999999999997</v>
          </cell>
          <cell r="DU126">
            <v>0</v>
          </cell>
          <cell r="DV126">
            <v>2.1999999999999997</v>
          </cell>
          <cell r="DW126">
            <v>2.1999999999999997</v>
          </cell>
          <cell r="DX126">
            <v>2.1999999999999997</v>
          </cell>
          <cell r="DY126">
            <v>2.1999999999999997</v>
          </cell>
          <cell r="DZ126">
            <v>2.1999999999999997</v>
          </cell>
          <cell r="EA126">
            <v>2.1999999999999997</v>
          </cell>
          <cell r="EB126">
            <v>2.1999999999999997</v>
          </cell>
          <cell r="EC126">
            <v>2.1999999999999997</v>
          </cell>
          <cell r="ED126">
            <v>2.1999999999999997</v>
          </cell>
          <cell r="EE126">
            <v>2.1999999999999997</v>
          </cell>
          <cell r="EF126">
            <v>2.1999999999999997</v>
          </cell>
          <cell r="EG126">
            <v>2.1999999999999997</v>
          </cell>
          <cell r="EH126">
            <v>2.1999999999999997</v>
          </cell>
          <cell r="EI126">
            <v>2.1999999999999997</v>
          </cell>
          <cell r="EJ126">
            <v>2.1999999999999997</v>
          </cell>
        </row>
        <row r="127">
          <cell r="AX127">
            <v>2.1999988555908203</v>
          </cell>
          <cell r="AY127">
            <v>2.1999988555908203</v>
          </cell>
          <cell r="AZ127">
            <v>2.1999988555908203</v>
          </cell>
          <cell r="BA127">
            <v>2.1999988555908203</v>
          </cell>
          <cell r="BB127">
            <v>2.1999988555908203</v>
          </cell>
          <cell r="BC127">
            <v>2.1999988555908203</v>
          </cell>
          <cell r="BD127">
            <v>2.1999988555908203</v>
          </cell>
          <cell r="BE127">
            <v>2.1999988555908203</v>
          </cell>
          <cell r="BF127">
            <v>2.1999988555908203</v>
          </cell>
          <cell r="BG127">
            <v>2.1999988555908203</v>
          </cell>
          <cell r="BH127">
            <v>2.1999988555908203</v>
          </cell>
          <cell r="BI127">
            <v>2.1999988555908203</v>
          </cell>
          <cell r="BJ127">
            <v>2.1999988555908203</v>
          </cell>
          <cell r="BK127">
            <v>2.1999988555908203</v>
          </cell>
          <cell r="BL127">
            <v>2.1999988555908203</v>
          </cell>
          <cell r="BM127">
            <v>2.1999988555908203</v>
          </cell>
          <cell r="BN127">
            <v>2.1999988555908203</v>
          </cell>
          <cell r="BO127">
            <v>2.1999988555908203</v>
          </cell>
          <cell r="BP127">
            <v>2.1999988555908203</v>
          </cell>
          <cell r="BQ127">
            <v>2.1999988555908203</v>
          </cell>
          <cell r="BR127">
            <v>2.1999988555908203</v>
          </cell>
          <cell r="BS127">
            <v>2.1999988555908203</v>
          </cell>
          <cell r="BT127">
            <v>2.1999988555908203</v>
          </cell>
          <cell r="BU127">
            <v>2.1999988555908203</v>
          </cell>
          <cell r="BV127">
            <v>2.1999988555908203</v>
          </cell>
          <cell r="BW127">
            <v>2.1999988555908203</v>
          </cell>
          <cell r="BX127">
            <v>2.1999988555908203</v>
          </cell>
          <cell r="BY127">
            <v>2.1999988555908203</v>
          </cell>
          <cell r="BZ127">
            <v>2.1999988555908203</v>
          </cell>
          <cell r="CA127">
            <v>2.1999988555908203</v>
          </cell>
          <cell r="CB127">
            <v>2.1999988555908203</v>
          </cell>
          <cell r="CC127">
            <v>2.1999988555908203</v>
          </cell>
          <cell r="CD127">
            <v>2.1999988555908203</v>
          </cell>
          <cell r="CE127">
            <v>2.1999988555908203</v>
          </cell>
          <cell r="CF127">
            <v>2.1999988555908203</v>
          </cell>
          <cell r="CG127">
            <v>2.1999988555908203</v>
          </cell>
          <cell r="CH127">
            <v>2.1999988555908203</v>
          </cell>
          <cell r="CI127">
            <v>2.1999988555908203</v>
          </cell>
          <cell r="CJ127">
            <v>2.1999988555908203</v>
          </cell>
          <cell r="CK127">
            <v>2.1999988555908203</v>
          </cell>
          <cell r="CL127">
            <v>2.1999988555908203</v>
          </cell>
          <cell r="CM127">
            <v>2.1999988555908203</v>
          </cell>
          <cell r="CN127">
            <v>2.1999988555908203</v>
          </cell>
          <cell r="CO127">
            <v>2.1999988555908203</v>
          </cell>
          <cell r="CP127">
            <v>2.1999988555908203</v>
          </cell>
          <cell r="CR127">
            <v>2.1999988555908203</v>
          </cell>
          <cell r="CS127">
            <v>2.1999988555908203</v>
          </cell>
          <cell r="CT127">
            <v>2.1999988555908203</v>
          </cell>
          <cell r="CU127">
            <v>2.1999988555908203</v>
          </cell>
          <cell r="CV127">
            <v>2.1999988555908203</v>
          </cell>
          <cell r="CW127">
            <v>2.1999988555908203</v>
          </cell>
          <cell r="CX127">
            <v>2.1999988555908203</v>
          </cell>
          <cell r="CY127">
            <v>2.1999988555908203</v>
          </cell>
          <cell r="CZ127">
            <v>2.1999988555908203</v>
          </cell>
          <cell r="DA127">
            <v>2.1999988555908203</v>
          </cell>
          <cell r="DB127">
            <v>2.1999988555908203</v>
          </cell>
          <cell r="DC127">
            <v>2.1999988555908203</v>
          </cell>
          <cell r="DD127">
            <v>2.1999988555908203</v>
          </cell>
          <cell r="DE127">
            <v>2.1999988555908203</v>
          </cell>
          <cell r="DF127">
            <v>2.1999988555908203</v>
          </cell>
          <cell r="DG127">
            <v>2.1999988555908203</v>
          </cell>
          <cell r="DH127">
            <v>2.1999988555908203</v>
          </cell>
          <cell r="DI127">
            <v>2.1999988555908203</v>
          </cell>
          <cell r="DJ127">
            <v>2.1999988555908203</v>
          </cell>
          <cell r="DK127">
            <v>2.1999988555908203</v>
          </cell>
          <cell r="DL127">
            <v>2.1999988555908203</v>
          </cell>
          <cell r="DM127">
            <v>2.1999988555908203</v>
          </cell>
          <cell r="DN127">
            <v>2.1999988555908203</v>
          </cell>
          <cell r="DO127">
            <v>2.1999988555908203</v>
          </cell>
          <cell r="DP127">
            <v>2.1999988555908203</v>
          </cell>
          <cell r="DQ127">
            <v>2.1999988555908203</v>
          </cell>
          <cell r="DR127">
            <v>2.1999988555908203</v>
          </cell>
          <cell r="DS127">
            <v>2.1999988555908203</v>
          </cell>
          <cell r="DT127">
            <v>2.1999988555908203</v>
          </cell>
          <cell r="DU127">
            <v>2.1999988555908203</v>
          </cell>
          <cell r="DV127">
            <v>2.1999988555908203</v>
          </cell>
          <cell r="DW127">
            <v>2.1999988555908203</v>
          </cell>
          <cell r="DX127">
            <v>2.1999988555908203</v>
          </cell>
          <cell r="DY127">
            <v>2.1999988555908203</v>
          </cell>
          <cell r="DZ127">
            <v>2.1999988555908203</v>
          </cell>
          <cell r="EA127">
            <v>2.1999988555908203</v>
          </cell>
          <cell r="EB127">
            <v>2.1999988555908203</v>
          </cell>
          <cell r="EC127">
            <v>2.1999988555908203</v>
          </cell>
          <cell r="ED127">
            <v>2.1999988555908203</v>
          </cell>
          <cell r="EE127">
            <v>2.1999988555908203</v>
          </cell>
          <cell r="EF127">
            <v>2.1999988555908203</v>
          </cell>
          <cell r="EG127">
            <v>2.1999988555908203</v>
          </cell>
          <cell r="EH127">
            <v>2.1999988555908203</v>
          </cell>
          <cell r="EI127">
            <v>2.1999988555908203</v>
          </cell>
          <cell r="EJ127">
            <v>2.1999988555908203</v>
          </cell>
        </row>
        <row r="128">
          <cell r="AX128">
            <v>2.1999988555908203</v>
          </cell>
          <cell r="AY128">
            <v>2.1999988555908203</v>
          </cell>
          <cell r="AZ128">
            <v>2.1999988555908203</v>
          </cell>
          <cell r="BA128">
            <v>2.1999988555908203</v>
          </cell>
          <cell r="BB128">
            <v>2.1999988555908203</v>
          </cell>
          <cell r="BC128">
            <v>2.1999988555908203</v>
          </cell>
          <cell r="BD128">
            <v>2.1999988555908203</v>
          </cell>
          <cell r="BE128">
            <v>2.1999988555908203</v>
          </cell>
          <cell r="BF128">
            <v>2.1999988555908203</v>
          </cell>
          <cell r="BG128">
            <v>2.1999988555908203</v>
          </cell>
          <cell r="BH128">
            <v>2.1999988555908203</v>
          </cell>
          <cell r="BI128">
            <v>2.1999988555908203</v>
          </cell>
          <cell r="BJ128">
            <v>2.1999988555908203</v>
          </cell>
          <cell r="BK128">
            <v>2.1999988555908203</v>
          </cell>
          <cell r="BL128">
            <v>2.1999988555908203</v>
          </cell>
          <cell r="BM128">
            <v>2.1999988555908203</v>
          </cell>
          <cell r="BN128">
            <v>2.1999988555908203</v>
          </cell>
          <cell r="BO128">
            <v>2.1999988555908203</v>
          </cell>
          <cell r="BP128">
            <v>2.1999988555908203</v>
          </cell>
          <cell r="BQ128">
            <v>2.1999988555908203</v>
          </cell>
          <cell r="BR128">
            <v>2.1999988555908203</v>
          </cell>
          <cell r="BS128">
            <v>2.1999988555908203</v>
          </cell>
          <cell r="BT128">
            <v>2.1999988555908203</v>
          </cell>
          <cell r="BU128">
            <v>2.1999988555908203</v>
          </cell>
          <cell r="BV128">
            <v>2.1999988555908203</v>
          </cell>
          <cell r="BW128">
            <v>2.1999988555908203</v>
          </cell>
          <cell r="BX128">
            <v>2.1999988555908203</v>
          </cell>
          <cell r="BY128">
            <v>2.1999988555908203</v>
          </cell>
          <cell r="BZ128">
            <v>2.1999988555908203</v>
          </cell>
          <cell r="CA128">
            <v>2.1999988555908203</v>
          </cell>
          <cell r="CB128">
            <v>2.1999988555908203</v>
          </cell>
          <cell r="CC128">
            <v>2.1999988555908203</v>
          </cell>
          <cell r="CD128">
            <v>2.1999988555908203</v>
          </cell>
          <cell r="CE128">
            <v>2.1999988555908203</v>
          </cell>
          <cell r="CF128">
            <v>2.1999988555908203</v>
          </cell>
          <cell r="CG128">
            <v>2.1999988555908203</v>
          </cell>
          <cell r="CH128">
            <v>2.1999988555908203</v>
          </cell>
          <cell r="CI128">
            <v>2.1999988555908203</v>
          </cell>
          <cell r="CJ128">
            <v>2.1999988555908203</v>
          </cell>
          <cell r="CK128">
            <v>2.1999988555908203</v>
          </cell>
          <cell r="CL128">
            <v>2.1999988555908203</v>
          </cell>
          <cell r="CM128">
            <v>2.1999988555908203</v>
          </cell>
          <cell r="CN128">
            <v>2.1999988555908203</v>
          </cell>
          <cell r="CO128">
            <v>2.1999988555908203</v>
          </cell>
          <cell r="CP128">
            <v>2.1999988555908203</v>
          </cell>
          <cell r="CR128">
            <v>2.1999988555908203</v>
          </cell>
          <cell r="CS128">
            <v>2.1999988555908203</v>
          </cell>
          <cell r="CT128">
            <v>2.1999988555908203</v>
          </cell>
          <cell r="CU128">
            <v>2.1999988555908203</v>
          </cell>
          <cell r="CV128">
            <v>2.1999988555908203</v>
          </cell>
          <cell r="CW128">
            <v>2.1999988555908203</v>
          </cell>
          <cell r="CX128">
            <v>2.1999988555908203</v>
          </cell>
          <cell r="CY128">
            <v>2.1999988555908203</v>
          </cell>
          <cell r="CZ128">
            <v>2.1999988555908203</v>
          </cell>
          <cell r="DA128">
            <v>2.1999988555908203</v>
          </cell>
          <cell r="DB128">
            <v>2.1999988555908203</v>
          </cell>
          <cell r="DC128">
            <v>2.1999988555908203</v>
          </cell>
          <cell r="DD128">
            <v>2.1999988555908203</v>
          </cell>
          <cell r="DE128">
            <v>2.1999988555908203</v>
          </cell>
          <cell r="DF128">
            <v>2.1999988555908203</v>
          </cell>
          <cell r="DG128">
            <v>2.1999988555908203</v>
          </cell>
          <cell r="DH128">
            <v>2.1999988555908203</v>
          </cell>
          <cell r="DI128">
            <v>2.1999988555908203</v>
          </cell>
          <cell r="DJ128">
            <v>2.1999988555908203</v>
          </cell>
          <cell r="DK128">
            <v>2.1999988555908203</v>
          </cell>
          <cell r="DL128">
            <v>2.1999988555908203</v>
          </cell>
          <cell r="DM128">
            <v>2.1999988555908203</v>
          </cell>
          <cell r="DN128">
            <v>2.1999988555908203</v>
          </cell>
          <cell r="DO128">
            <v>2.1999988555908203</v>
          </cell>
          <cell r="DP128">
            <v>2.1999988555908203</v>
          </cell>
          <cell r="DQ128">
            <v>2.1999988555908203</v>
          </cell>
          <cell r="DR128">
            <v>2.1999988555908203</v>
          </cell>
          <cell r="DS128">
            <v>2.1999988555908203</v>
          </cell>
          <cell r="DT128">
            <v>2.1999988555908203</v>
          </cell>
          <cell r="DU128">
            <v>2.1999988555908203</v>
          </cell>
          <cell r="DV128">
            <v>2.1999988555908203</v>
          </cell>
          <cell r="DW128">
            <v>2.1999988555908203</v>
          </cell>
          <cell r="DX128">
            <v>2.1999988555908203</v>
          </cell>
          <cell r="DY128">
            <v>2.1999988555908203</v>
          </cell>
          <cell r="DZ128">
            <v>2.1999988555908203</v>
          </cell>
          <cell r="EA128">
            <v>2.1999988555908203</v>
          </cell>
          <cell r="EB128">
            <v>2.1999988555908203</v>
          </cell>
          <cell r="EC128">
            <v>2.1999988555908203</v>
          </cell>
          <cell r="ED128">
            <v>2.1999988555908203</v>
          </cell>
          <cell r="EE128">
            <v>2.1999988555908203</v>
          </cell>
          <cell r="EF128">
            <v>2.1999988555908203</v>
          </cell>
          <cell r="EG128">
            <v>2.1999988555908203</v>
          </cell>
          <cell r="EH128">
            <v>2.1999988555908203</v>
          </cell>
          <cell r="EI128">
            <v>2.1999988555908203</v>
          </cell>
          <cell r="EJ128">
            <v>2.1999988555908203</v>
          </cell>
        </row>
        <row r="129">
          <cell r="AW129">
            <v>111</v>
          </cell>
          <cell r="AX129">
            <v>75</v>
          </cell>
          <cell r="AY129">
            <v>100</v>
          </cell>
          <cell r="AZ129">
            <v>25</v>
          </cell>
          <cell r="BA129">
            <v>0</v>
          </cell>
          <cell r="BB129">
            <v>50</v>
          </cell>
          <cell r="BC129">
            <v>16.600000000000001</v>
          </cell>
          <cell r="BD129">
            <v>83.3</v>
          </cell>
          <cell r="BE129">
            <v>50</v>
          </cell>
          <cell r="BF129">
            <v>33.300000000000004</v>
          </cell>
          <cell r="BG129">
            <v>66.600000000000009</v>
          </cell>
          <cell r="BH129">
            <v>100</v>
          </cell>
          <cell r="BI129">
            <v>0</v>
          </cell>
          <cell r="BJ129">
            <v>88.8</v>
          </cell>
          <cell r="BK129">
            <v>22.2</v>
          </cell>
          <cell r="BL129">
            <v>33.300000000000004</v>
          </cell>
          <cell r="BM129">
            <v>55.500000000000007</v>
          </cell>
          <cell r="BN129">
            <v>44.4</v>
          </cell>
          <cell r="BO129">
            <v>0</v>
          </cell>
          <cell r="BP129">
            <v>11.1</v>
          </cell>
          <cell r="BQ129">
            <v>77.7</v>
          </cell>
          <cell r="BR129">
            <v>66.600000000000009</v>
          </cell>
          <cell r="BS129">
            <v>100</v>
          </cell>
          <cell r="BT129">
            <v>62.5</v>
          </cell>
          <cell r="BU129">
            <v>12.5</v>
          </cell>
          <cell r="BV129">
            <v>25</v>
          </cell>
          <cell r="BW129">
            <v>0</v>
          </cell>
          <cell r="BX129">
            <v>75</v>
          </cell>
          <cell r="BY129">
            <v>50</v>
          </cell>
          <cell r="BZ129">
            <v>87.5</v>
          </cell>
          <cell r="CA129">
            <v>100</v>
          </cell>
          <cell r="CB129">
            <v>37.5</v>
          </cell>
          <cell r="CC129">
            <v>92.300000000000011</v>
          </cell>
          <cell r="CD129">
            <v>69.199999999999989</v>
          </cell>
          <cell r="CE129">
            <v>76.900000000000006</v>
          </cell>
          <cell r="CF129">
            <v>46.1</v>
          </cell>
          <cell r="CG129">
            <v>100</v>
          </cell>
          <cell r="CH129">
            <v>7.6</v>
          </cell>
          <cell r="CI129">
            <v>23</v>
          </cell>
          <cell r="CJ129">
            <v>61.5</v>
          </cell>
          <cell r="CK129">
            <v>38.4</v>
          </cell>
          <cell r="CL129">
            <v>30.7</v>
          </cell>
          <cell r="CM129">
            <v>84.6</v>
          </cell>
          <cell r="CN129">
            <v>0</v>
          </cell>
          <cell r="CO129">
            <v>15.299999999999999</v>
          </cell>
          <cell r="CP129">
            <v>53.800000000000004</v>
          </cell>
          <cell r="CQ129">
            <v>111</v>
          </cell>
          <cell r="CR129">
            <v>81.8</v>
          </cell>
          <cell r="CS129">
            <v>95.399999999999991</v>
          </cell>
          <cell r="CT129">
            <v>34</v>
          </cell>
          <cell r="CU129">
            <v>31.8</v>
          </cell>
          <cell r="CV129">
            <v>79.5</v>
          </cell>
          <cell r="CW129">
            <v>20.399999999999999</v>
          </cell>
          <cell r="CX129">
            <v>54.500000000000007</v>
          </cell>
          <cell r="CY129">
            <v>40.9</v>
          </cell>
          <cell r="CZ129">
            <v>36.299999999999997</v>
          </cell>
          <cell r="DA129">
            <v>43.1</v>
          </cell>
          <cell r="DB129">
            <v>84</v>
          </cell>
          <cell r="DC129">
            <v>0</v>
          </cell>
          <cell r="DD129">
            <v>61.3</v>
          </cell>
          <cell r="DE129">
            <v>25</v>
          </cell>
          <cell r="DF129">
            <v>45.4</v>
          </cell>
          <cell r="DG129">
            <v>52.2</v>
          </cell>
          <cell r="DH129">
            <v>50</v>
          </cell>
          <cell r="DI129">
            <v>9</v>
          </cell>
          <cell r="DJ129">
            <v>15.9</v>
          </cell>
          <cell r="DK129">
            <v>59</v>
          </cell>
          <cell r="DL129">
            <v>56.8</v>
          </cell>
          <cell r="DM129">
            <v>70.399999999999991</v>
          </cell>
          <cell r="DN129">
            <v>65.900000000000006</v>
          </cell>
          <cell r="DO129">
            <v>27.200000000000003</v>
          </cell>
          <cell r="DP129">
            <v>29.5</v>
          </cell>
          <cell r="DQ129">
            <v>18.099999999999998</v>
          </cell>
          <cell r="DR129">
            <v>72.7</v>
          </cell>
          <cell r="DS129">
            <v>47.699999999999996</v>
          </cell>
          <cell r="DT129">
            <v>77.2</v>
          </cell>
          <cell r="DU129">
            <v>90.9</v>
          </cell>
          <cell r="DV129">
            <v>38.6</v>
          </cell>
          <cell r="DW129">
            <v>97.7</v>
          </cell>
          <cell r="DX129">
            <v>86.3</v>
          </cell>
          <cell r="DY129">
            <v>88.6</v>
          </cell>
          <cell r="DZ129">
            <v>63.6</v>
          </cell>
          <cell r="EA129">
            <v>100</v>
          </cell>
          <cell r="EB129">
            <v>4.5</v>
          </cell>
          <cell r="EC129">
            <v>11.3</v>
          </cell>
          <cell r="ED129">
            <v>75</v>
          </cell>
          <cell r="EE129">
            <v>22.7</v>
          </cell>
          <cell r="EF129">
            <v>13.600000000000001</v>
          </cell>
          <cell r="EG129">
            <v>93.100000000000009</v>
          </cell>
          <cell r="EH129">
            <v>2.1999999999999997</v>
          </cell>
          <cell r="EI129">
            <v>6.8000000000000007</v>
          </cell>
          <cell r="EJ129">
            <v>68.100000000000009</v>
          </cell>
        </row>
        <row r="130">
          <cell r="AW130">
            <v>112</v>
          </cell>
          <cell r="AX130">
            <v>75</v>
          </cell>
          <cell r="AY130">
            <v>100</v>
          </cell>
          <cell r="AZ130">
            <v>0</v>
          </cell>
          <cell r="BA130">
            <v>25</v>
          </cell>
          <cell r="BB130">
            <v>50</v>
          </cell>
          <cell r="BC130">
            <v>16.600000000000001</v>
          </cell>
          <cell r="BD130">
            <v>50</v>
          </cell>
          <cell r="BE130">
            <v>100</v>
          </cell>
          <cell r="BF130">
            <v>33.300000000000004</v>
          </cell>
          <cell r="BG130">
            <v>66.600000000000009</v>
          </cell>
          <cell r="BH130">
            <v>83.3</v>
          </cell>
          <cell r="BI130">
            <v>0</v>
          </cell>
          <cell r="BJ130">
            <v>100</v>
          </cell>
          <cell r="BK130">
            <v>88.8</v>
          </cell>
          <cell r="BL130">
            <v>33.300000000000004</v>
          </cell>
          <cell r="BM130">
            <v>55.500000000000007</v>
          </cell>
          <cell r="BN130">
            <v>0</v>
          </cell>
          <cell r="BO130">
            <v>22.2</v>
          </cell>
          <cell r="BP130">
            <v>11.1</v>
          </cell>
          <cell r="BQ130">
            <v>77.7</v>
          </cell>
          <cell r="BR130">
            <v>44.4</v>
          </cell>
          <cell r="BS130">
            <v>66.600000000000009</v>
          </cell>
          <cell r="BT130">
            <v>75</v>
          </cell>
          <cell r="BU130">
            <v>0</v>
          </cell>
          <cell r="BV130">
            <v>37.5</v>
          </cell>
          <cell r="BW130">
            <v>50</v>
          </cell>
          <cell r="BX130">
            <v>12.5</v>
          </cell>
          <cell r="BY130">
            <v>62.5</v>
          </cell>
          <cell r="BZ130">
            <v>87.5</v>
          </cell>
          <cell r="CA130">
            <v>100</v>
          </cell>
          <cell r="CB130">
            <v>25</v>
          </cell>
          <cell r="CC130">
            <v>69.199999999999989</v>
          </cell>
          <cell r="CD130">
            <v>30.7</v>
          </cell>
          <cell r="CE130">
            <v>92.300000000000011</v>
          </cell>
          <cell r="CF130">
            <v>46.1</v>
          </cell>
          <cell r="CG130">
            <v>100</v>
          </cell>
          <cell r="CH130">
            <v>53.800000000000004</v>
          </cell>
          <cell r="CI130">
            <v>15.299999999999999</v>
          </cell>
          <cell r="CJ130">
            <v>84.6</v>
          </cell>
          <cell r="CK130">
            <v>38.4</v>
          </cell>
          <cell r="CL130">
            <v>23</v>
          </cell>
          <cell r="CM130">
            <v>76.900000000000006</v>
          </cell>
          <cell r="CN130">
            <v>0</v>
          </cell>
          <cell r="CO130">
            <v>7.6</v>
          </cell>
          <cell r="CP130">
            <v>61.5</v>
          </cell>
          <cell r="CQ130">
            <v>112</v>
          </cell>
          <cell r="CR130">
            <v>88.6</v>
          </cell>
          <cell r="CS130">
            <v>97.7</v>
          </cell>
          <cell r="CT130">
            <v>36.299999999999997</v>
          </cell>
          <cell r="CU130">
            <v>70.399999999999991</v>
          </cell>
          <cell r="CV130">
            <v>84</v>
          </cell>
          <cell r="CW130">
            <v>22.7</v>
          </cell>
          <cell r="CX130">
            <v>40.9</v>
          </cell>
          <cell r="CY130">
            <v>79.5</v>
          </cell>
          <cell r="CZ130">
            <v>38.6</v>
          </cell>
          <cell r="DA130">
            <v>63.6</v>
          </cell>
          <cell r="DB130">
            <v>77.2</v>
          </cell>
          <cell r="DC130">
            <v>15.9</v>
          </cell>
          <cell r="DD130">
            <v>93.100000000000009</v>
          </cell>
          <cell r="DE130">
            <v>86.3</v>
          </cell>
          <cell r="DF130">
            <v>25</v>
          </cell>
          <cell r="DG130">
            <v>52.2</v>
          </cell>
          <cell r="DH130">
            <v>9</v>
          </cell>
          <cell r="DI130">
            <v>18.099999999999998</v>
          </cell>
          <cell r="DJ130">
            <v>13.600000000000001</v>
          </cell>
          <cell r="DK130">
            <v>68.100000000000009</v>
          </cell>
          <cell r="DL130">
            <v>45.4</v>
          </cell>
          <cell r="DM130">
            <v>56.8</v>
          </cell>
          <cell r="DN130">
            <v>72.7</v>
          </cell>
          <cell r="DO130">
            <v>27.200000000000003</v>
          </cell>
          <cell r="DP130">
            <v>50</v>
          </cell>
          <cell r="DQ130">
            <v>54.500000000000007</v>
          </cell>
          <cell r="DR130">
            <v>43.1</v>
          </cell>
          <cell r="DS130">
            <v>61.3</v>
          </cell>
          <cell r="DT130">
            <v>81.8</v>
          </cell>
          <cell r="DU130">
            <v>90.9</v>
          </cell>
          <cell r="DV130">
            <v>47.699999999999996</v>
          </cell>
          <cell r="DW130">
            <v>59</v>
          </cell>
          <cell r="DX130">
            <v>11.3</v>
          </cell>
          <cell r="DY130">
            <v>95.399999999999991</v>
          </cell>
          <cell r="DZ130">
            <v>29.5</v>
          </cell>
          <cell r="EA130">
            <v>100</v>
          </cell>
          <cell r="EB130">
            <v>31.8</v>
          </cell>
          <cell r="EC130">
            <v>4.5</v>
          </cell>
          <cell r="ED130">
            <v>75</v>
          </cell>
          <cell r="EE130">
            <v>20.399999999999999</v>
          </cell>
          <cell r="EF130">
            <v>6.8000000000000007</v>
          </cell>
          <cell r="EG130">
            <v>65.900000000000006</v>
          </cell>
          <cell r="EH130">
            <v>0</v>
          </cell>
          <cell r="EI130">
            <v>2.1999999999999997</v>
          </cell>
          <cell r="EJ130">
            <v>34</v>
          </cell>
        </row>
        <row r="131">
          <cell r="AW131">
            <v>113</v>
          </cell>
          <cell r="AX131">
            <v>75</v>
          </cell>
          <cell r="AY131">
            <v>100</v>
          </cell>
          <cell r="AZ131">
            <v>25</v>
          </cell>
          <cell r="BA131">
            <v>0</v>
          </cell>
          <cell r="BB131">
            <v>50</v>
          </cell>
          <cell r="BC131">
            <v>16.600000000000001</v>
          </cell>
          <cell r="BD131">
            <v>83.3</v>
          </cell>
          <cell r="BE131">
            <v>33.300000000000004</v>
          </cell>
          <cell r="BF131">
            <v>66.600000000000009</v>
          </cell>
          <cell r="BG131">
            <v>50</v>
          </cell>
          <cell r="BH131">
            <v>100</v>
          </cell>
          <cell r="BI131">
            <v>0</v>
          </cell>
          <cell r="BJ131">
            <v>33.300000000000004</v>
          </cell>
          <cell r="BK131">
            <v>22.2</v>
          </cell>
          <cell r="BL131">
            <v>77.7</v>
          </cell>
          <cell r="BM131">
            <v>66.600000000000009</v>
          </cell>
          <cell r="BN131">
            <v>100</v>
          </cell>
          <cell r="BO131">
            <v>0</v>
          </cell>
          <cell r="BP131">
            <v>11.1</v>
          </cell>
          <cell r="BQ131">
            <v>44.4</v>
          </cell>
          <cell r="BR131">
            <v>55.500000000000007</v>
          </cell>
          <cell r="BS131">
            <v>88.8</v>
          </cell>
          <cell r="BT131">
            <v>62.5</v>
          </cell>
          <cell r="BU131">
            <v>12.5</v>
          </cell>
          <cell r="BV131">
            <v>25</v>
          </cell>
          <cell r="BW131">
            <v>0</v>
          </cell>
          <cell r="BX131">
            <v>87.5</v>
          </cell>
          <cell r="BY131">
            <v>50</v>
          </cell>
          <cell r="BZ131">
            <v>75</v>
          </cell>
          <cell r="CA131">
            <v>100</v>
          </cell>
          <cell r="CB131">
            <v>37.5</v>
          </cell>
          <cell r="CC131">
            <v>100</v>
          </cell>
          <cell r="CD131">
            <v>76.900000000000006</v>
          </cell>
          <cell r="CE131">
            <v>46.1</v>
          </cell>
          <cell r="CF131">
            <v>53.800000000000004</v>
          </cell>
          <cell r="CG131">
            <v>84.6</v>
          </cell>
          <cell r="CH131">
            <v>0</v>
          </cell>
          <cell r="CI131">
            <v>7.6</v>
          </cell>
          <cell r="CJ131">
            <v>61.5</v>
          </cell>
          <cell r="CK131">
            <v>30.7</v>
          </cell>
          <cell r="CL131">
            <v>15.299999999999999</v>
          </cell>
          <cell r="CM131">
            <v>92.300000000000011</v>
          </cell>
          <cell r="CN131">
            <v>38.4</v>
          </cell>
          <cell r="CO131">
            <v>23</v>
          </cell>
          <cell r="CP131">
            <v>69.199999999999989</v>
          </cell>
          <cell r="CQ131">
            <v>113</v>
          </cell>
          <cell r="CR131">
            <v>75</v>
          </cell>
          <cell r="CS131">
            <v>90.9</v>
          </cell>
          <cell r="CT131">
            <v>36.299999999999997</v>
          </cell>
          <cell r="CU131">
            <v>31.8</v>
          </cell>
          <cell r="CV131">
            <v>63.6</v>
          </cell>
          <cell r="CW131">
            <v>18.099999999999998</v>
          </cell>
          <cell r="CX131">
            <v>56.8</v>
          </cell>
          <cell r="CY131">
            <v>29.5</v>
          </cell>
          <cell r="CZ131">
            <v>43.1</v>
          </cell>
          <cell r="DA131">
            <v>40.9</v>
          </cell>
          <cell r="DB131">
            <v>95.399999999999991</v>
          </cell>
          <cell r="DC131">
            <v>2.1999999999999997</v>
          </cell>
          <cell r="DD131">
            <v>25</v>
          </cell>
          <cell r="DE131">
            <v>15.9</v>
          </cell>
          <cell r="DF131">
            <v>59</v>
          </cell>
          <cell r="DG131">
            <v>54.500000000000007</v>
          </cell>
          <cell r="DH131">
            <v>77.2</v>
          </cell>
          <cell r="DI131">
            <v>4.5</v>
          </cell>
          <cell r="DJ131">
            <v>11.3</v>
          </cell>
          <cell r="DK131">
            <v>47.699999999999996</v>
          </cell>
          <cell r="DL131">
            <v>50</v>
          </cell>
          <cell r="DM131">
            <v>70.399999999999991</v>
          </cell>
          <cell r="DN131">
            <v>61.3</v>
          </cell>
          <cell r="DO131">
            <v>34</v>
          </cell>
          <cell r="DP131">
            <v>38.6</v>
          </cell>
          <cell r="DQ131">
            <v>9</v>
          </cell>
          <cell r="DR131">
            <v>84</v>
          </cell>
          <cell r="DS131">
            <v>52.2</v>
          </cell>
          <cell r="DT131">
            <v>68.100000000000009</v>
          </cell>
          <cell r="DU131">
            <v>93.100000000000009</v>
          </cell>
          <cell r="DV131">
            <v>45.4</v>
          </cell>
          <cell r="DW131">
            <v>100</v>
          </cell>
          <cell r="DX131">
            <v>86.3</v>
          </cell>
          <cell r="DY131">
            <v>65.900000000000006</v>
          </cell>
          <cell r="DZ131">
            <v>72.7</v>
          </cell>
          <cell r="EA131">
            <v>88.6</v>
          </cell>
          <cell r="EB131">
            <v>0</v>
          </cell>
          <cell r="EC131">
            <v>6.8000000000000007</v>
          </cell>
          <cell r="ED131">
            <v>79.5</v>
          </cell>
          <cell r="EE131">
            <v>22.7</v>
          </cell>
          <cell r="EF131">
            <v>13.600000000000001</v>
          </cell>
          <cell r="EG131">
            <v>97.7</v>
          </cell>
          <cell r="EH131">
            <v>27.200000000000003</v>
          </cell>
          <cell r="EI131">
            <v>20.399999999999999</v>
          </cell>
          <cell r="EJ131">
            <v>81.8</v>
          </cell>
        </row>
        <row r="132">
          <cell r="AW132">
            <v>114</v>
          </cell>
          <cell r="AX132">
            <v>100</v>
          </cell>
          <cell r="AY132">
            <v>0</v>
          </cell>
          <cell r="AZ132">
            <v>50</v>
          </cell>
          <cell r="BA132">
            <v>25</v>
          </cell>
          <cell r="BB132">
            <v>75</v>
          </cell>
          <cell r="BC132">
            <v>16.600000000000001</v>
          </cell>
          <cell r="BD132">
            <v>66.600000000000009</v>
          </cell>
          <cell r="BE132">
            <v>33.300000000000004</v>
          </cell>
          <cell r="BF132">
            <v>50</v>
          </cell>
          <cell r="BG132">
            <v>83.3</v>
          </cell>
          <cell r="BH132">
            <v>100</v>
          </cell>
          <cell r="BI132">
            <v>0</v>
          </cell>
          <cell r="BJ132">
            <v>44.4</v>
          </cell>
          <cell r="BK132">
            <v>11.1</v>
          </cell>
          <cell r="BL132">
            <v>33.300000000000004</v>
          </cell>
          <cell r="BM132">
            <v>55.500000000000007</v>
          </cell>
          <cell r="BN132">
            <v>66.600000000000009</v>
          </cell>
          <cell r="BO132">
            <v>0</v>
          </cell>
          <cell r="BP132">
            <v>22.2</v>
          </cell>
          <cell r="BQ132">
            <v>88.8</v>
          </cell>
          <cell r="BR132">
            <v>100</v>
          </cell>
          <cell r="BS132">
            <v>77.7</v>
          </cell>
          <cell r="BT132">
            <v>50</v>
          </cell>
          <cell r="BU132">
            <v>25</v>
          </cell>
          <cell r="BV132">
            <v>12.5</v>
          </cell>
          <cell r="BW132">
            <v>0</v>
          </cell>
          <cell r="BX132">
            <v>75</v>
          </cell>
          <cell r="BY132">
            <v>62.5</v>
          </cell>
          <cell r="BZ132">
            <v>87.5</v>
          </cell>
          <cell r="CA132">
            <v>100</v>
          </cell>
          <cell r="CB132">
            <v>37.5</v>
          </cell>
          <cell r="CC132">
            <v>84.6</v>
          </cell>
          <cell r="CD132">
            <v>100</v>
          </cell>
          <cell r="CE132">
            <v>92.300000000000011</v>
          </cell>
          <cell r="CF132">
            <v>53.800000000000004</v>
          </cell>
          <cell r="CG132">
            <v>76.900000000000006</v>
          </cell>
          <cell r="CH132">
            <v>7.6</v>
          </cell>
          <cell r="CI132">
            <v>23</v>
          </cell>
          <cell r="CJ132">
            <v>61.5</v>
          </cell>
          <cell r="CK132">
            <v>38.4</v>
          </cell>
          <cell r="CL132">
            <v>30.7</v>
          </cell>
          <cell r="CM132">
            <v>69.199999999999989</v>
          </cell>
          <cell r="CN132">
            <v>15.299999999999999</v>
          </cell>
          <cell r="CO132">
            <v>0</v>
          </cell>
          <cell r="CP132">
            <v>46.1</v>
          </cell>
          <cell r="CQ132">
            <v>114</v>
          </cell>
          <cell r="CR132">
            <v>86.3</v>
          </cell>
          <cell r="CS132">
            <v>25</v>
          </cell>
          <cell r="CT132">
            <v>52.2</v>
          </cell>
          <cell r="CU132">
            <v>45.4</v>
          </cell>
          <cell r="CV132">
            <v>84</v>
          </cell>
          <cell r="CW132">
            <v>29.5</v>
          </cell>
          <cell r="CX132">
            <v>54.500000000000007</v>
          </cell>
          <cell r="CY132">
            <v>34</v>
          </cell>
          <cell r="CZ132">
            <v>50</v>
          </cell>
          <cell r="DA132">
            <v>59</v>
          </cell>
          <cell r="DB132">
            <v>79.5</v>
          </cell>
          <cell r="DC132">
            <v>2.1999999999999997</v>
          </cell>
          <cell r="DD132">
            <v>43.1</v>
          </cell>
          <cell r="DE132">
            <v>13.600000000000001</v>
          </cell>
          <cell r="DF132">
            <v>40.9</v>
          </cell>
          <cell r="DG132">
            <v>56.8</v>
          </cell>
          <cell r="DH132">
            <v>68.100000000000009</v>
          </cell>
          <cell r="DI132">
            <v>6.8000000000000007</v>
          </cell>
          <cell r="DJ132">
            <v>22.7</v>
          </cell>
          <cell r="DK132">
            <v>75</v>
          </cell>
          <cell r="DL132">
            <v>93.100000000000009</v>
          </cell>
          <cell r="DM132">
            <v>72.7</v>
          </cell>
          <cell r="DN132">
            <v>61.3</v>
          </cell>
          <cell r="DO132">
            <v>36.299999999999997</v>
          </cell>
          <cell r="DP132">
            <v>27.200000000000003</v>
          </cell>
          <cell r="DQ132">
            <v>20.399999999999999</v>
          </cell>
          <cell r="DR132">
            <v>65.900000000000006</v>
          </cell>
          <cell r="DS132">
            <v>63.6</v>
          </cell>
          <cell r="DT132">
            <v>81.8</v>
          </cell>
          <cell r="DU132">
            <v>90.9</v>
          </cell>
          <cell r="DV132">
            <v>38.6</v>
          </cell>
          <cell r="DW132">
            <v>95.399999999999991</v>
          </cell>
          <cell r="DX132">
            <v>100</v>
          </cell>
          <cell r="DY132">
            <v>97.7</v>
          </cell>
          <cell r="DZ132">
            <v>47.699999999999996</v>
          </cell>
          <cell r="EA132">
            <v>88.6</v>
          </cell>
          <cell r="EB132">
            <v>4.5</v>
          </cell>
          <cell r="EC132">
            <v>11.3</v>
          </cell>
          <cell r="ED132">
            <v>70.399999999999991</v>
          </cell>
          <cell r="EE132">
            <v>18.099999999999998</v>
          </cell>
          <cell r="EF132">
            <v>15.9</v>
          </cell>
          <cell r="EG132">
            <v>77.2</v>
          </cell>
          <cell r="EH132">
            <v>9</v>
          </cell>
          <cell r="EI132">
            <v>0</v>
          </cell>
          <cell r="EJ132">
            <v>31.8</v>
          </cell>
        </row>
        <row r="133">
          <cell r="AW133">
            <v>115</v>
          </cell>
          <cell r="AX133">
            <v>100</v>
          </cell>
          <cell r="AY133">
            <v>25</v>
          </cell>
          <cell r="AZ133">
            <v>50</v>
          </cell>
          <cell r="BA133">
            <v>0</v>
          </cell>
          <cell r="BB133">
            <v>75</v>
          </cell>
          <cell r="BC133">
            <v>83.3</v>
          </cell>
          <cell r="BD133">
            <v>33.300000000000004</v>
          </cell>
          <cell r="BE133">
            <v>16.600000000000001</v>
          </cell>
          <cell r="BF133">
            <v>50</v>
          </cell>
          <cell r="BG133">
            <v>66.600000000000009</v>
          </cell>
          <cell r="BH133">
            <v>100</v>
          </cell>
          <cell r="BI133">
            <v>0</v>
          </cell>
          <cell r="BJ133">
            <v>66.600000000000009</v>
          </cell>
          <cell r="BK133">
            <v>22.2</v>
          </cell>
          <cell r="BL133">
            <v>88.8</v>
          </cell>
          <cell r="BM133">
            <v>77.7</v>
          </cell>
          <cell r="BN133">
            <v>55.500000000000007</v>
          </cell>
          <cell r="BO133">
            <v>11.1</v>
          </cell>
          <cell r="BP133">
            <v>44.4</v>
          </cell>
          <cell r="BQ133">
            <v>100</v>
          </cell>
          <cell r="BR133">
            <v>33.300000000000004</v>
          </cell>
          <cell r="BS133">
            <v>0</v>
          </cell>
          <cell r="BT133">
            <v>0</v>
          </cell>
          <cell r="BU133">
            <v>37.5</v>
          </cell>
          <cell r="BV133">
            <v>100</v>
          </cell>
          <cell r="BW133">
            <v>62.5</v>
          </cell>
          <cell r="BX133">
            <v>75</v>
          </cell>
          <cell r="BY133">
            <v>50</v>
          </cell>
          <cell r="BZ133">
            <v>87.5</v>
          </cell>
          <cell r="CA133">
            <v>12.5</v>
          </cell>
          <cell r="CB133">
            <v>25</v>
          </cell>
          <cell r="CC133">
            <v>53.800000000000004</v>
          </cell>
          <cell r="CD133">
            <v>0</v>
          </cell>
          <cell r="CE133">
            <v>23</v>
          </cell>
          <cell r="CF133">
            <v>46.1</v>
          </cell>
          <cell r="CG133">
            <v>84.6</v>
          </cell>
          <cell r="CH133">
            <v>92.300000000000011</v>
          </cell>
          <cell r="CI133">
            <v>7.6</v>
          </cell>
          <cell r="CJ133">
            <v>15.299999999999999</v>
          </cell>
          <cell r="CK133">
            <v>30.7</v>
          </cell>
          <cell r="CL133">
            <v>76.900000000000006</v>
          </cell>
          <cell r="CM133">
            <v>61.5</v>
          </cell>
          <cell r="CN133">
            <v>69.199999999999989</v>
          </cell>
          <cell r="CO133">
            <v>100</v>
          </cell>
          <cell r="CP133">
            <v>38.4</v>
          </cell>
          <cell r="CQ133">
            <v>115</v>
          </cell>
          <cell r="CR133">
            <v>72.7</v>
          </cell>
          <cell r="CS133">
            <v>2.1999999999999997</v>
          </cell>
          <cell r="CT133">
            <v>15.9</v>
          </cell>
          <cell r="CU133">
            <v>0</v>
          </cell>
          <cell r="CV133">
            <v>47.699999999999996</v>
          </cell>
          <cell r="CW133">
            <v>95.399999999999991</v>
          </cell>
          <cell r="CX133">
            <v>68.100000000000009</v>
          </cell>
          <cell r="CY133">
            <v>59</v>
          </cell>
          <cell r="CZ133">
            <v>88.6</v>
          </cell>
          <cell r="DA133">
            <v>90.9</v>
          </cell>
          <cell r="DB133">
            <v>100</v>
          </cell>
          <cell r="DC133">
            <v>40.9</v>
          </cell>
          <cell r="DD133">
            <v>52.2</v>
          </cell>
          <cell r="DE133">
            <v>22.7</v>
          </cell>
          <cell r="DF133">
            <v>77.2</v>
          </cell>
          <cell r="DG133">
            <v>54.500000000000007</v>
          </cell>
          <cell r="DH133">
            <v>36.299999999999997</v>
          </cell>
          <cell r="DI133">
            <v>6.8000000000000007</v>
          </cell>
          <cell r="DJ133">
            <v>27.200000000000003</v>
          </cell>
          <cell r="DK133">
            <v>93.100000000000009</v>
          </cell>
          <cell r="DL133">
            <v>25</v>
          </cell>
          <cell r="DM133">
            <v>4.5</v>
          </cell>
          <cell r="DN133">
            <v>9</v>
          </cell>
          <cell r="DO133">
            <v>56.8</v>
          </cell>
          <cell r="DP133">
            <v>86.3</v>
          </cell>
          <cell r="DQ133">
            <v>63.6</v>
          </cell>
          <cell r="DR133">
            <v>70.399999999999991</v>
          </cell>
          <cell r="DS133">
            <v>61.3</v>
          </cell>
          <cell r="DT133">
            <v>81.8</v>
          </cell>
          <cell r="DU133">
            <v>29.5</v>
          </cell>
          <cell r="DV133">
            <v>38.6</v>
          </cell>
          <cell r="DW133">
            <v>45.4</v>
          </cell>
          <cell r="DX133">
            <v>11.3</v>
          </cell>
          <cell r="DY133">
            <v>20.399999999999999</v>
          </cell>
          <cell r="DZ133">
            <v>40.9</v>
          </cell>
          <cell r="EA133">
            <v>79.5</v>
          </cell>
          <cell r="EB133">
            <v>84</v>
          </cell>
          <cell r="EC133">
            <v>13.600000000000001</v>
          </cell>
          <cell r="ED133">
            <v>18.099999999999998</v>
          </cell>
          <cell r="EE133">
            <v>31.8</v>
          </cell>
          <cell r="EF133">
            <v>75</v>
          </cell>
          <cell r="EG133">
            <v>50</v>
          </cell>
          <cell r="EH133">
            <v>65.900000000000006</v>
          </cell>
          <cell r="EI133">
            <v>97.7</v>
          </cell>
          <cell r="EJ133">
            <v>34</v>
          </cell>
        </row>
        <row r="134">
          <cell r="AW134">
            <v>116</v>
          </cell>
          <cell r="AX134">
            <v>75</v>
          </cell>
          <cell r="AY134">
            <v>100</v>
          </cell>
          <cell r="AZ134">
            <v>25</v>
          </cell>
          <cell r="BA134">
            <v>0</v>
          </cell>
          <cell r="BB134">
            <v>50</v>
          </cell>
          <cell r="BC134">
            <v>16.600000000000001</v>
          </cell>
          <cell r="BD134">
            <v>83.3</v>
          </cell>
          <cell r="BE134">
            <v>50</v>
          </cell>
          <cell r="BF134">
            <v>33.300000000000004</v>
          </cell>
          <cell r="BG134">
            <v>66.600000000000009</v>
          </cell>
          <cell r="BH134">
            <v>100</v>
          </cell>
          <cell r="BI134">
            <v>0</v>
          </cell>
          <cell r="BJ134">
            <v>88.8</v>
          </cell>
          <cell r="BK134">
            <v>22.2</v>
          </cell>
          <cell r="BL134">
            <v>33.300000000000004</v>
          </cell>
          <cell r="BM134">
            <v>55.500000000000007</v>
          </cell>
          <cell r="BN134">
            <v>44.4</v>
          </cell>
          <cell r="BO134">
            <v>0</v>
          </cell>
          <cell r="BP134">
            <v>11.1</v>
          </cell>
          <cell r="BQ134">
            <v>77.7</v>
          </cell>
          <cell r="BR134">
            <v>66.600000000000009</v>
          </cell>
          <cell r="BS134">
            <v>100</v>
          </cell>
          <cell r="BT134">
            <v>62.5</v>
          </cell>
          <cell r="BU134">
            <v>12.5</v>
          </cell>
          <cell r="BV134">
            <v>25</v>
          </cell>
          <cell r="BW134">
            <v>0</v>
          </cell>
          <cell r="BX134">
            <v>75</v>
          </cell>
          <cell r="BY134">
            <v>50</v>
          </cell>
          <cell r="BZ134">
            <v>87.5</v>
          </cell>
          <cell r="CA134">
            <v>100</v>
          </cell>
          <cell r="CB134">
            <v>37.5</v>
          </cell>
          <cell r="CC134">
            <v>92.300000000000011</v>
          </cell>
          <cell r="CD134">
            <v>69.199999999999989</v>
          </cell>
          <cell r="CE134">
            <v>76.900000000000006</v>
          </cell>
          <cell r="CF134">
            <v>46.1</v>
          </cell>
          <cell r="CG134">
            <v>100</v>
          </cell>
          <cell r="CH134">
            <v>7.6</v>
          </cell>
          <cell r="CI134">
            <v>23</v>
          </cell>
          <cell r="CJ134">
            <v>61.5</v>
          </cell>
          <cell r="CK134">
            <v>38.4</v>
          </cell>
          <cell r="CL134">
            <v>30.7</v>
          </cell>
          <cell r="CM134">
            <v>84.6</v>
          </cell>
          <cell r="CN134">
            <v>0</v>
          </cell>
          <cell r="CO134">
            <v>15.299999999999999</v>
          </cell>
          <cell r="CP134">
            <v>53.800000000000004</v>
          </cell>
          <cell r="CQ134">
            <v>116</v>
          </cell>
          <cell r="CR134">
            <v>81.8</v>
          </cell>
          <cell r="CS134">
            <v>95.399999999999991</v>
          </cell>
          <cell r="CT134">
            <v>34</v>
          </cell>
          <cell r="CU134">
            <v>31.8</v>
          </cell>
          <cell r="CV134">
            <v>79.5</v>
          </cell>
          <cell r="CW134">
            <v>20.399999999999999</v>
          </cell>
          <cell r="CX134">
            <v>54.500000000000007</v>
          </cell>
          <cell r="CY134">
            <v>40.9</v>
          </cell>
          <cell r="CZ134">
            <v>36.299999999999997</v>
          </cell>
          <cell r="DA134">
            <v>43.1</v>
          </cell>
          <cell r="DB134">
            <v>84</v>
          </cell>
          <cell r="DC134">
            <v>0</v>
          </cell>
          <cell r="DD134">
            <v>61.3</v>
          </cell>
          <cell r="DE134">
            <v>25</v>
          </cell>
          <cell r="DF134">
            <v>45.4</v>
          </cell>
          <cell r="DG134">
            <v>52.2</v>
          </cell>
          <cell r="DH134">
            <v>50</v>
          </cell>
          <cell r="DI134">
            <v>9</v>
          </cell>
          <cell r="DJ134">
            <v>15.9</v>
          </cell>
          <cell r="DK134">
            <v>59</v>
          </cell>
          <cell r="DL134">
            <v>56.8</v>
          </cell>
          <cell r="DM134">
            <v>70.399999999999991</v>
          </cell>
          <cell r="DN134">
            <v>65.900000000000006</v>
          </cell>
          <cell r="DO134">
            <v>27.200000000000003</v>
          </cell>
          <cell r="DP134">
            <v>29.5</v>
          </cell>
          <cell r="DQ134">
            <v>18.099999999999998</v>
          </cell>
          <cell r="DR134">
            <v>72.7</v>
          </cell>
          <cell r="DS134">
            <v>47.699999999999996</v>
          </cell>
          <cell r="DT134">
            <v>77.2</v>
          </cell>
          <cell r="DU134">
            <v>90.9</v>
          </cell>
          <cell r="DV134">
            <v>38.6</v>
          </cell>
          <cell r="DW134">
            <v>97.7</v>
          </cell>
          <cell r="DX134">
            <v>86.3</v>
          </cell>
          <cell r="DY134">
            <v>88.6</v>
          </cell>
          <cell r="DZ134">
            <v>63.6</v>
          </cell>
          <cell r="EA134">
            <v>100</v>
          </cell>
          <cell r="EB134">
            <v>4.5</v>
          </cell>
          <cell r="EC134">
            <v>11.3</v>
          </cell>
          <cell r="ED134">
            <v>75</v>
          </cell>
          <cell r="EE134">
            <v>22.7</v>
          </cell>
          <cell r="EF134">
            <v>13.600000000000001</v>
          </cell>
          <cell r="EG134">
            <v>93.100000000000009</v>
          </cell>
          <cell r="EH134">
            <v>2.1999999999999997</v>
          </cell>
          <cell r="EI134">
            <v>6.8000000000000007</v>
          </cell>
          <cell r="EJ134">
            <v>68.100000000000009</v>
          </cell>
        </row>
        <row r="135">
          <cell r="AW135">
            <v>117</v>
          </cell>
          <cell r="AX135">
            <v>75</v>
          </cell>
          <cell r="AY135">
            <v>100</v>
          </cell>
          <cell r="AZ135">
            <v>0</v>
          </cell>
          <cell r="BA135">
            <v>25</v>
          </cell>
          <cell r="BB135">
            <v>50</v>
          </cell>
          <cell r="BC135">
            <v>16.600000000000001</v>
          </cell>
          <cell r="BD135">
            <v>50</v>
          </cell>
          <cell r="BE135">
            <v>100</v>
          </cell>
          <cell r="BF135">
            <v>33.300000000000004</v>
          </cell>
          <cell r="BG135">
            <v>66.600000000000009</v>
          </cell>
          <cell r="BH135">
            <v>83.3</v>
          </cell>
          <cell r="BI135">
            <v>0</v>
          </cell>
          <cell r="BJ135">
            <v>100</v>
          </cell>
          <cell r="BK135">
            <v>88.8</v>
          </cell>
          <cell r="BL135">
            <v>33.300000000000004</v>
          </cell>
          <cell r="BM135">
            <v>55.500000000000007</v>
          </cell>
          <cell r="BN135">
            <v>0</v>
          </cell>
          <cell r="BO135">
            <v>22.2</v>
          </cell>
          <cell r="BP135">
            <v>11.1</v>
          </cell>
          <cell r="BQ135">
            <v>77.7</v>
          </cell>
          <cell r="BR135">
            <v>44.4</v>
          </cell>
          <cell r="BS135">
            <v>66.600000000000009</v>
          </cell>
          <cell r="BT135">
            <v>75</v>
          </cell>
          <cell r="BU135">
            <v>0</v>
          </cell>
          <cell r="BV135">
            <v>37.5</v>
          </cell>
          <cell r="BW135">
            <v>50</v>
          </cell>
          <cell r="BX135">
            <v>12.5</v>
          </cell>
          <cell r="BY135">
            <v>62.5</v>
          </cell>
          <cell r="BZ135">
            <v>87.5</v>
          </cell>
          <cell r="CA135">
            <v>100</v>
          </cell>
          <cell r="CB135">
            <v>25</v>
          </cell>
          <cell r="CC135">
            <v>69.199999999999989</v>
          </cell>
          <cell r="CD135">
            <v>30.7</v>
          </cell>
          <cell r="CE135">
            <v>92.300000000000011</v>
          </cell>
          <cell r="CF135">
            <v>46.1</v>
          </cell>
          <cell r="CG135">
            <v>100</v>
          </cell>
          <cell r="CH135">
            <v>53.800000000000004</v>
          </cell>
          <cell r="CI135">
            <v>15.299999999999999</v>
          </cell>
          <cell r="CJ135">
            <v>84.6</v>
          </cell>
          <cell r="CK135">
            <v>38.4</v>
          </cell>
          <cell r="CL135">
            <v>23</v>
          </cell>
          <cell r="CM135">
            <v>76.900000000000006</v>
          </cell>
          <cell r="CN135">
            <v>0</v>
          </cell>
          <cell r="CO135">
            <v>7.6</v>
          </cell>
          <cell r="CP135">
            <v>61.5</v>
          </cell>
          <cell r="CQ135">
            <v>117</v>
          </cell>
          <cell r="CR135">
            <v>88.6</v>
          </cell>
          <cell r="CS135">
            <v>97.7</v>
          </cell>
          <cell r="CT135">
            <v>36.299999999999997</v>
          </cell>
          <cell r="CU135">
            <v>70.399999999999991</v>
          </cell>
          <cell r="CV135">
            <v>84</v>
          </cell>
          <cell r="CW135">
            <v>22.7</v>
          </cell>
          <cell r="CX135">
            <v>40.9</v>
          </cell>
          <cell r="CY135">
            <v>79.5</v>
          </cell>
          <cell r="CZ135">
            <v>38.6</v>
          </cell>
          <cell r="DA135">
            <v>63.6</v>
          </cell>
          <cell r="DB135">
            <v>77.2</v>
          </cell>
          <cell r="DC135">
            <v>15.9</v>
          </cell>
          <cell r="DD135">
            <v>93.100000000000009</v>
          </cell>
          <cell r="DE135">
            <v>86.3</v>
          </cell>
          <cell r="DF135">
            <v>25</v>
          </cell>
          <cell r="DG135">
            <v>52.2</v>
          </cell>
          <cell r="DH135">
            <v>9</v>
          </cell>
          <cell r="DI135">
            <v>18.099999999999998</v>
          </cell>
          <cell r="DJ135">
            <v>13.600000000000001</v>
          </cell>
          <cell r="DK135">
            <v>68.100000000000009</v>
          </cell>
          <cell r="DL135">
            <v>45.4</v>
          </cell>
          <cell r="DM135">
            <v>56.8</v>
          </cell>
          <cell r="DN135">
            <v>72.7</v>
          </cell>
          <cell r="DO135">
            <v>27.200000000000003</v>
          </cell>
          <cell r="DP135">
            <v>50</v>
          </cell>
          <cell r="DQ135">
            <v>54.500000000000007</v>
          </cell>
          <cell r="DR135">
            <v>43.1</v>
          </cell>
          <cell r="DS135">
            <v>61.3</v>
          </cell>
          <cell r="DT135">
            <v>81.8</v>
          </cell>
          <cell r="DU135">
            <v>90.9</v>
          </cell>
          <cell r="DV135">
            <v>47.699999999999996</v>
          </cell>
          <cell r="DW135">
            <v>59</v>
          </cell>
          <cell r="DX135">
            <v>11.3</v>
          </cell>
          <cell r="DY135">
            <v>95.399999999999991</v>
          </cell>
          <cell r="DZ135">
            <v>29.5</v>
          </cell>
          <cell r="EA135">
            <v>100</v>
          </cell>
          <cell r="EB135">
            <v>31.8</v>
          </cell>
          <cell r="EC135">
            <v>4.5</v>
          </cell>
          <cell r="ED135">
            <v>75</v>
          </cell>
          <cell r="EE135">
            <v>20.399999999999999</v>
          </cell>
          <cell r="EF135">
            <v>6.8000000000000007</v>
          </cell>
          <cell r="EG135">
            <v>65.900000000000006</v>
          </cell>
          <cell r="EH135">
            <v>0</v>
          </cell>
          <cell r="EI135">
            <v>2.1999999999999997</v>
          </cell>
          <cell r="EJ135">
            <v>34</v>
          </cell>
        </row>
        <row r="136">
          <cell r="AW136">
            <v>118</v>
          </cell>
          <cell r="AX136">
            <v>75</v>
          </cell>
          <cell r="AY136">
            <v>100</v>
          </cell>
          <cell r="AZ136">
            <v>25</v>
          </cell>
          <cell r="BA136">
            <v>0</v>
          </cell>
          <cell r="BB136">
            <v>50</v>
          </cell>
          <cell r="BC136">
            <v>16.600000000000001</v>
          </cell>
          <cell r="BD136">
            <v>83.3</v>
          </cell>
          <cell r="BE136">
            <v>33.300000000000004</v>
          </cell>
          <cell r="BF136">
            <v>66.600000000000009</v>
          </cell>
          <cell r="BG136">
            <v>50</v>
          </cell>
          <cell r="BH136">
            <v>100</v>
          </cell>
          <cell r="BI136">
            <v>0</v>
          </cell>
          <cell r="BJ136">
            <v>33.300000000000004</v>
          </cell>
          <cell r="BK136">
            <v>22.2</v>
          </cell>
          <cell r="BL136">
            <v>77.7</v>
          </cell>
          <cell r="BM136">
            <v>66.600000000000009</v>
          </cell>
          <cell r="BN136">
            <v>100</v>
          </cell>
          <cell r="BO136">
            <v>0</v>
          </cell>
          <cell r="BP136">
            <v>11.1</v>
          </cell>
          <cell r="BQ136">
            <v>44.4</v>
          </cell>
          <cell r="BR136">
            <v>55.500000000000007</v>
          </cell>
          <cell r="BS136">
            <v>88.8</v>
          </cell>
          <cell r="BT136">
            <v>62.5</v>
          </cell>
          <cell r="BU136">
            <v>12.5</v>
          </cell>
          <cell r="BV136">
            <v>25</v>
          </cell>
          <cell r="BW136">
            <v>0</v>
          </cell>
          <cell r="BX136">
            <v>87.5</v>
          </cell>
          <cell r="BY136">
            <v>50</v>
          </cell>
          <cell r="BZ136">
            <v>75</v>
          </cell>
          <cell r="CA136">
            <v>100</v>
          </cell>
          <cell r="CB136">
            <v>37.5</v>
          </cell>
          <cell r="CC136">
            <v>100</v>
          </cell>
          <cell r="CD136">
            <v>76.900000000000006</v>
          </cell>
          <cell r="CE136">
            <v>46.1</v>
          </cell>
          <cell r="CF136">
            <v>53.800000000000004</v>
          </cell>
          <cell r="CG136">
            <v>84.6</v>
          </cell>
          <cell r="CH136">
            <v>0</v>
          </cell>
          <cell r="CI136">
            <v>7.6</v>
          </cell>
          <cell r="CJ136">
            <v>61.5</v>
          </cell>
          <cell r="CK136">
            <v>30.7</v>
          </cell>
          <cell r="CL136">
            <v>15.299999999999999</v>
          </cell>
          <cell r="CM136">
            <v>92.300000000000011</v>
          </cell>
          <cell r="CN136">
            <v>38.4</v>
          </cell>
          <cell r="CO136">
            <v>23</v>
          </cell>
          <cell r="CP136">
            <v>69.199999999999989</v>
          </cell>
          <cell r="CQ136">
            <v>118</v>
          </cell>
          <cell r="CR136">
            <v>75</v>
          </cell>
          <cell r="CS136">
            <v>90.9</v>
          </cell>
          <cell r="CT136">
            <v>36.299999999999997</v>
          </cell>
          <cell r="CU136">
            <v>31.8</v>
          </cell>
          <cell r="CV136">
            <v>63.6</v>
          </cell>
          <cell r="CW136">
            <v>18.099999999999998</v>
          </cell>
          <cell r="CX136">
            <v>56.8</v>
          </cell>
          <cell r="CY136">
            <v>29.5</v>
          </cell>
          <cell r="CZ136">
            <v>43.1</v>
          </cell>
          <cell r="DA136">
            <v>40.9</v>
          </cell>
          <cell r="DB136">
            <v>95.399999999999991</v>
          </cell>
          <cell r="DC136">
            <v>2.1999999999999997</v>
          </cell>
          <cell r="DD136">
            <v>25</v>
          </cell>
          <cell r="DE136">
            <v>15.9</v>
          </cell>
          <cell r="DF136">
            <v>59</v>
          </cell>
          <cell r="DG136">
            <v>54.500000000000007</v>
          </cell>
          <cell r="DH136">
            <v>77.2</v>
          </cell>
          <cell r="DI136">
            <v>4.5</v>
          </cell>
          <cell r="DJ136">
            <v>11.3</v>
          </cell>
          <cell r="DK136">
            <v>47.699999999999996</v>
          </cell>
          <cell r="DL136">
            <v>50</v>
          </cell>
          <cell r="DM136">
            <v>70.399999999999991</v>
          </cell>
          <cell r="DN136">
            <v>61.3</v>
          </cell>
          <cell r="DO136">
            <v>34</v>
          </cell>
          <cell r="DP136">
            <v>38.6</v>
          </cell>
          <cell r="DQ136">
            <v>9</v>
          </cell>
          <cell r="DR136">
            <v>84</v>
          </cell>
          <cell r="DS136">
            <v>52.2</v>
          </cell>
          <cell r="DT136">
            <v>68.100000000000009</v>
          </cell>
          <cell r="DU136">
            <v>93.100000000000009</v>
          </cell>
          <cell r="DV136">
            <v>45.4</v>
          </cell>
          <cell r="DW136">
            <v>100</v>
          </cell>
          <cell r="DX136">
            <v>86.3</v>
          </cell>
          <cell r="DY136">
            <v>65.900000000000006</v>
          </cell>
          <cell r="DZ136">
            <v>72.7</v>
          </cell>
          <cell r="EA136">
            <v>88.6</v>
          </cell>
          <cell r="EB136">
            <v>0</v>
          </cell>
          <cell r="EC136">
            <v>6.8000000000000007</v>
          </cell>
          <cell r="ED136">
            <v>79.5</v>
          </cell>
          <cell r="EE136">
            <v>22.7</v>
          </cell>
          <cell r="EF136">
            <v>13.600000000000001</v>
          </cell>
          <cell r="EG136">
            <v>97.7</v>
          </cell>
          <cell r="EH136">
            <v>27.200000000000003</v>
          </cell>
          <cell r="EI136">
            <v>20.399999999999999</v>
          </cell>
          <cell r="EJ136">
            <v>81.8</v>
          </cell>
        </row>
        <row r="137">
          <cell r="AW137">
            <v>119</v>
          </cell>
          <cell r="AX137">
            <v>100</v>
          </cell>
          <cell r="AY137">
            <v>0</v>
          </cell>
          <cell r="AZ137">
            <v>50</v>
          </cell>
          <cell r="BA137">
            <v>25</v>
          </cell>
          <cell r="BB137">
            <v>75</v>
          </cell>
          <cell r="BC137">
            <v>16.600000000000001</v>
          </cell>
          <cell r="BD137">
            <v>66.600000000000009</v>
          </cell>
          <cell r="BE137">
            <v>33.300000000000004</v>
          </cell>
          <cell r="BF137">
            <v>50</v>
          </cell>
          <cell r="BG137">
            <v>83.3</v>
          </cell>
          <cell r="BH137">
            <v>100</v>
          </cell>
          <cell r="BI137">
            <v>0</v>
          </cell>
          <cell r="BJ137">
            <v>44.4</v>
          </cell>
          <cell r="BK137">
            <v>11.1</v>
          </cell>
          <cell r="BL137">
            <v>33.300000000000004</v>
          </cell>
          <cell r="BM137">
            <v>55.500000000000007</v>
          </cell>
          <cell r="BN137">
            <v>66.600000000000009</v>
          </cell>
          <cell r="BO137">
            <v>0</v>
          </cell>
          <cell r="BP137">
            <v>22.2</v>
          </cell>
          <cell r="BQ137">
            <v>88.8</v>
          </cell>
          <cell r="BR137">
            <v>100</v>
          </cell>
          <cell r="BS137">
            <v>77.7</v>
          </cell>
          <cell r="BT137">
            <v>50</v>
          </cell>
          <cell r="BU137">
            <v>25</v>
          </cell>
          <cell r="BV137">
            <v>12.5</v>
          </cell>
          <cell r="BW137">
            <v>0</v>
          </cell>
          <cell r="BX137">
            <v>75</v>
          </cell>
          <cell r="BY137">
            <v>62.5</v>
          </cell>
          <cell r="BZ137">
            <v>87.5</v>
          </cell>
          <cell r="CA137">
            <v>100</v>
          </cell>
          <cell r="CB137">
            <v>37.5</v>
          </cell>
          <cell r="CC137">
            <v>84.6</v>
          </cell>
          <cell r="CD137">
            <v>100</v>
          </cell>
          <cell r="CE137">
            <v>92.300000000000011</v>
          </cell>
          <cell r="CF137">
            <v>53.800000000000004</v>
          </cell>
          <cell r="CG137">
            <v>76.900000000000006</v>
          </cell>
          <cell r="CH137">
            <v>7.6</v>
          </cell>
          <cell r="CI137">
            <v>23</v>
          </cell>
          <cell r="CJ137">
            <v>61.5</v>
          </cell>
          <cell r="CK137">
            <v>38.4</v>
          </cell>
          <cell r="CL137">
            <v>30.7</v>
          </cell>
          <cell r="CM137">
            <v>69.199999999999989</v>
          </cell>
          <cell r="CN137">
            <v>15.299999999999999</v>
          </cell>
          <cell r="CO137">
            <v>0</v>
          </cell>
          <cell r="CP137">
            <v>46.1</v>
          </cell>
          <cell r="CQ137">
            <v>119</v>
          </cell>
          <cell r="CR137">
            <v>86.3</v>
          </cell>
          <cell r="CS137">
            <v>25</v>
          </cell>
          <cell r="CT137">
            <v>52.2</v>
          </cell>
          <cell r="CU137">
            <v>45.4</v>
          </cell>
          <cell r="CV137">
            <v>84</v>
          </cell>
          <cell r="CW137">
            <v>29.5</v>
          </cell>
          <cell r="CX137">
            <v>54.500000000000007</v>
          </cell>
          <cell r="CY137">
            <v>34</v>
          </cell>
          <cell r="CZ137">
            <v>50</v>
          </cell>
          <cell r="DA137">
            <v>59</v>
          </cell>
          <cell r="DB137">
            <v>79.5</v>
          </cell>
          <cell r="DC137">
            <v>2.1999999999999997</v>
          </cell>
          <cell r="DD137">
            <v>43.1</v>
          </cell>
          <cell r="DE137">
            <v>13.600000000000001</v>
          </cell>
          <cell r="DF137">
            <v>40.9</v>
          </cell>
          <cell r="DG137">
            <v>56.8</v>
          </cell>
          <cell r="DH137">
            <v>68.100000000000009</v>
          </cell>
          <cell r="DI137">
            <v>6.8000000000000007</v>
          </cell>
          <cell r="DJ137">
            <v>22.7</v>
          </cell>
          <cell r="DK137">
            <v>75</v>
          </cell>
          <cell r="DL137">
            <v>93.100000000000009</v>
          </cell>
          <cell r="DM137">
            <v>72.7</v>
          </cell>
          <cell r="DN137">
            <v>61.3</v>
          </cell>
          <cell r="DO137">
            <v>36.299999999999997</v>
          </cell>
          <cell r="DP137">
            <v>27.200000000000003</v>
          </cell>
          <cell r="DQ137">
            <v>20.399999999999999</v>
          </cell>
          <cell r="DR137">
            <v>65.900000000000006</v>
          </cell>
          <cell r="DS137">
            <v>63.6</v>
          </cell>
          <cell r="DT137">
            <v>81.8</v>
          </cell>
          <cell r="DU137">
            <v>90.9</v>
          </cell>
          <cell r="DV137">
            <v>38.6</v>
          </cell>
          <cell r="DW137">
            <v>95.399999999999991</v>
          </cell>
          <cell r="DX137">
            <v>100</v>
          </cell>
          <cell r="DY137">
            <v>97.7</v>
          </cell>
          <cell r="DZ137">
            <v>47.699999999999996</v>
          </cell>
          <cell r="EA137">
            <v>88.6</v>
          </cell>
          <cell r="EB137">
            <v>4.5</v>
          </cell>
          <cell r="EC137">
            <v>11.3</v>
          </cell>
          <cell r="ED137">
            <v>70.399999999999991</v>
          </cell>
          <cell r="EE137">
            <v>18.099999999999998</v>
          </cell>
          <cell r="EF137">
            <v>15.9</v>
          </cell>
          <cell r="EG137">
            <v>77.2</v>
          </cell>
          <cell r="EH137">
            <v>9</v>
          </cell>
          <cell r="EI137">
            <v>0</v>
          </cell>
          <cell r="EJ137">
            <v>31.8</v>
          </cell>
        </row>
        <row r="138">
          <cell r="AW138">
            <v>120</v>
          </cell>
          <cell r="AX138">
            <v>75</v>
          </cell>
          <cell r="AY138">
            <v>100</v>
          </cell>
          <cell r="AZ138">
            <v>25</v>
          </cell>
          <cell r="BA138">
            <v>50</v>
          </cell>
          <cell r="BB138">
            <v>0</v>
          </cell>
          <cell r="BC138">
            <v>100</v>
          </cell>
          <cell r="BD138">
            <v>16.600000000000001</v>
          </cell>
          <cell r="BE138">
            <v>33.300000000000004</v>
          </cell>
          <cell r="BF138">
            <v>0</v>
          </cell>
          <cell r="BG138">
            <v>66.600000000000009</v>
          </cell>
          <cell r="BH138">
            <v>50</v>
          </cell>
          <cell r="BI138">
            <v>83.3</v>
          </cell>
          <cell r="BJ138">
            <v>66.600000000000009</v>
          </cell>
          <cell r="BK138">
            <v>88.8</v>
          </cell>
          <cell r="BL138">
            <v>22.2</v>
          </cell>
          <cell r="BM138">
            <v>44.4</v>
          </cell>
          <cell r="BN138">
            <v>0</v>
          </cell>
          <cell r="BO138">
            <v>100</v>
          </cell>
          <cell r="BP138">
            <v>11.1</v>
          </cell>
          <cell r="BQ138">
            <v>77.7</v>
          </cell>
          <cell r="BR138">
            <v>55.500000000000007</v>
          </cell>
          <cell r="BS138">
            <v>33.300000000000004</v>
          </cell>
          <cell r="BT138">
            <v>0</v>
          </cell>
          <cell r="BU138">
            <v>25</v>
          </cell>
          <cell r="BV138">
            <v>87.5</v>
          </cell>
          <cell r="BW138">
            <v>75</v>
          </cell>
          <cell r="BX138">
            <v>37.5</v>
          </cell>
          <cell r="BY138">
            <v>12.5</v>
          </cell>
          <cell r="BZ138">
            <v>100</v>
          </cell>
          <cell r="CA138">
            <v>62.5</v>
          </cell>
          <cell r="CB138">
            <v>50</v>
          </cell>
          <cell r="CC138">
            <v>23</v>
          </cell>
          <cell r="CD138">
            <v>100</v>
          </cell>
          <cell r="CE138">
            <v>84.6</v>
          </cell>
          <cell r="CF138">
            <v>69.199999999999989</v>
          </cell>
          <cell r="CG138">
            <v>30.7</v>
          </cell>
          <cell r="CH138">
            <v>7.6</v>
          </cell>
          <cell r="CI138">
            <v>46.1</v>
          </cell>
          <cell r="CJ138">
            <v>92.300000000000011</v>
          </cell>
          <cell r="CK138">
            <v>61.5</v>
          </cell>
          <cell r="CL138">
            <v>76.900000000000006</v>
          </cell>
          <cell r="CM138">
            <v>15.299999999999999</v>
          </cell>
          <cell r="CN138">
            <v>53.800000000000004</v>
          </cell>
          <cell r="CO138">
            <v>0</v>
          </cell>
          <cell r="CP138">
            <v>38.4</v>
          </cell>
          <cell r="CQ138">
            <v>120</v>
          </cell>
          <cell r="CR138">
            <v>84</v>
          </cell>
          <cell r="CS138">
            <v>88.6</v>
          </cell>
          <cell r="CT138">
            <v>68.100000000000009</v>
          </cell>
          <cell r="CU138">
            <v>72.7</v>
          </cell>
          <cell r="CV138">
            <v>54.500000000000007</v>
          </cell>
          <cell r="CW138">
            <v>100</v>
          </cell>
          <cell r="CX138">
            <v>15.9</v>
          </cell>
          <cell r="CY138">
            <v>36.299999999999997</v>
          </cell>
          <cell r="CZ138">
            <v>13.600000000000001</v>
          </cell>
          <cell r="DA138">
            <v>81.8</v>
          </cell>
          <cell r="DB138">
            <v>75</v>
          </cell>
          <cell r="DC138">
            <v>95.399999999999991</v>
          </cell>
          <cell r="DD138">
            <v>59</v>
          </cell>
          <cell r="DE138">
            <v>63.6</v>
          </cell>
          <cell r="DF138">
            <v>9</v>
          </cell>
          <cell r="DG138">
            <v>31.8</v>
          </cell>
          <cell r="DH138">
            <v>0</v>
          </cell>
          <cell r="DI138">
            <v>86.3</v>
          </cell>
          <cell r="DJ138">
            <v>2.1999999999999997</v>
          </cell>
          <cell r="DK138">
            <v>61.3</v>
          </cell>
          <cell r="DL138">
            <v>56.8</v>
          </cell>
          <cell r="DM138">
            <v>27.200000000000003</v>
          </cell>
          <cell r="DN138">
            <v>4.5</v>
          </cell>
          <cell r="DO138">
            <v>18.099999999999998</v>
          </cell>
          <cell r="DP138">
            <v>90.9</v>
          </cell>
          <cell r="DQ138">
            <v>65.900000000000006</v>
          </cell>
          <cell r="DR138">
            <v>20.399999999999999</v>
          </cell>
          <cell r="DS138">
            <v>11.3</v>
          </cell>
          <cell r="DT138">
            <v>93.100000000000009</v>
          </cell>
          <cell r="DU138">
            <v>40.9</v>
          </cell>
          <cell r="DV138">
            <v>25</v>
          </cell>
          <cell r="DW138">
            <v>34</v>
          </cell>
          <cell r="DX138">
            <v>97.7</v>
          </cell>
          <cell r="DY138">
            <v>77.2</v>
          </cell>
          <cell r="DZ138">
            <v>52.2</v>
          </cell>
          <cell r="EA138">
            <v>38.6</v>
          </cell>
          <cell r="EB138">
            <v>22.7</v>
          </cell>
          <cell r="EC138">
            <v>45.4</v>
          </cell>
          <cell r="ED138">
            <v>79.5</v>
          </cell>
          <cell r="EE138">
            <v>50</v>
          </cell>
          <cell r="EF138">
            <v>70.399999999999991</v>
          </cell>
          <cell r="EG138">
            <v>29.5</v>
          </cell>
          <cell r="EH138">
            <v>47.699999999999996</v>
          </cell>
          <cell r="EI138">
            <v>6.8000000000000007</v>
          </cell>
          <cell r="EJ138">
            <v>43.1</v>
          </cell>
        </row>
        <row r="139">
          <cell r="AW139">
            <v>121</v>
          </cell>
          <cell r="AX139">
            <v>75</v>
          </cell>
          <cell r="AY139">
            <v>0</v>
          </cell>
          <cell r="AZ139">
            <v>25</v>
          </cell>
          <cell r="BA139">
            <v>50</v>
          </cell>
          <cell r="BB139">
            <v>100</v>
          </cell>
          <cell r="BC139">
            <v>16.600000000000001</v>
          </cell>
          <cell r="BD139">
            <v>83.3</v>
          </cell>
          <cell r="BE139">
            <v>66.600000000000009</v>
          </cell>
          <cell r="BF139">
            <v>33.300000000000004</v>
          </cell>
          <cell r="BG139">
            <v>50</v>
          </cell>
          <cell r="BH139">
            <v>100</v>
          </cell>
          <cell r="BI139">
            <v>0</v>
          </cell>
          <cell r="BJ139">
            <v>55.500000000000007</v>
          </cell>
          <cell r="BK139">
            <v>11.1</v>
          </cell>
          <cell r="BL139">
            <v>66.600000000000009</v>
          </cell>
          <cell r="BM139">
            <v>77.7</v>
          </cell>
          <cell r="BN139">
            <v>33.300000000000004</v>
          </cell>
          <cell r="BO139">
            <v>0</v>
          </cell>
          <cell r="BP139">
            <v>88.8</v>
          </cell>
          <cell r="BQ139">
            <v>100</v>
          </cell>
          <cell r="BR139">
            <v>44.4</v>
          </cell>
          <cell r="BS139">
            <v>22.2</v>
          </cell>
          <cell r="BT139">
            <v>62.5</v>
          </cell>
          <cell r="BU139">
            <v>37.5</v>
          </cell>
          <cell r="BV139">
            <v>25</v>
          </cell>
          <cell r="BW139">
            <v>12.5</v>
          </cell>
          <cell r="BX139">
            <v>87.5</v>
          </cell>
          <cell r="BY139">
            <v>50</v>
          </cell>
          <cell r="BZ139">
            <v>75</v>
          </cell>
          <cell r="CA139">
            <v>100</v>
          </cell>
          <cell r="CB139">
            <v>0</v>
          </cell>
          <cell r="CC139">
            <v>69.199999999999989</v>
          </cell>
          <cell r="CD139">
            <v>100</v>
          </cell>
          <cell r="CE139">
            <v>76.900000000000006</v>
          </cell>
          <cell r="CF139">
            <v>53.800000000000004</v>
          </cell>
          <cell r="CG139">
            <v>92.300000000000011</v>
          </cell>
          <cell r="CH139">
            <v>0</v>
          </cell>
          <cell r="CI139">
            <v>23</v>
          </cell>
          <cell r="CJ139">
            <v>61.5</v>
          </cell>
          <cell r="CK139">
            <v>30.7</v>
          </cell>
          <cell r="CL139">
            <v>15.299999999999999</v>
          </cell>
          <cell r="CM139">
            <v>84.6</v>
          </cell>
          <cell r="CN139">
            <v>7.6</v>
          </cell>
          <cell r="CO139">
            <v>38.4</v>
          </cell>
          <cell r="CP139">
            <v>46.1</v>
          </cell>
          <cell r="CQ139">
            <v>121</v>
          </cell>
          <cell r="CR139">
            <v>70.399999999999991</v>
          </cell>
          <cell r="CS139">
            <v>22.7</v>
          </cell>
          <cell r="CT139">
            <v>50</v>
          </cell>
          <cell r="CU139">
            <v>65.900000000000006</v>
          </cell>
          <cell r="CV139">
            <v>72.7</v>
          </cell>
          <cell r="CW139">
            <v>9</v>
          </cell>
          <cell r="CX139">
            <v>63.6</v>
          </cell>
          <cell r="CY139">
            <v>61.3</v>
          </cell>
          <cell r="CZ139">
            <v>31.8</v>
          </cell>
          <cell r="DA139">
            <v>56.8</v>
          </cell>
          <cell r="DB139">
            <v>77.2</v>
          </cell>
          <cell r="DC139">
            <v>0</v>
          </cell>
          <cell r="DD139">
            <v>47.699999999999996</v>
          </cell>
          <cell r="DE139">
            <v>15.9</v>
          </cell>
          <cell r="DF139">
            <v>52.2</v>
          </cell>
          <cell r="DG139">
            <v>59</v>
          </cell>
          <cell r="DH139">
            <v>36.299999999999997</v>
          </cell>
          <cell r="DI139">
            <v>6.8000000000000007</v>
          </cell>
          <cell r="DJ139">
            <v>84</v>
          </cell>
          <cell r="DK139">
            <v>95.399999999999991</v>
          </cell>
          <cell r="DL139">
            <v>43.1</v>
          </cell>
          <cell r="DM139">
            <v>34</v>
          </cell>
          <cell r="DN139">
            <v>68.100000000000009</v>
          </cell>
          <cell r="DO139">
            <v>45.4</v>
          </cell>
          <cell r="DP139">
            <v>27.200000000000003</v>
          </cell>
          <cell r="DQ139">
            <v>20.399999999999999</v>
          </cell>
          <cell r="DR139">
            <v>86.3</v>
          </cell>
          <cell r="DS139">
            <v>54.500000000000007</v>
          </cell>
          <cell r="DT139">
            <v>79.5</v>
          </cell>
          <cell r="DU139">
            <v>97.7</v>
          </cell>
          <cell r="DV139">
            <v>18.099999999999998</v>
          </cell>
          <cell r="DW139">
            <v>81.8</v>
          </cell>
          <cell r="DX139">
            <v>100</v>
          </cell>
          <cell r="DY139">
            <v>88.6</v>
          </cell>
          <cell r="DZ139">
            <v>40.9</v>
          </cell>
          <cell r="EA139">
            <v>93.100000000000009</v>
          </cell>
          <cell r="EB139">
            <v>2.1999999999999997</v>
          </cell>
          <cell r="EC139">
            <v>13.600000000000001</v>
          </cell>
          <cell r="ED139">
            <v>75</v>
          </cell>
          <cell r="EE139">
            <v>25</v>
          </cell>
          <cell r="EF139">
            <v>11.3</v>
          </cell>
          <cell r="EG139">
            <v>90.9</v>
          </cell>
          <cell r="EH139">
            <v>4.5</v>
          </cell>
          <cell r="EI139">
            <v>29.5</v>
          </cell>
          <cell r="EJ139">
            <v>38.6</v>
          </cell>
        </row>
        <row r="140">
          <cell r="AW140">
            <v>122</v>
          </cell>
          <cell r="AX140">
            <v>75</v>
          </cell>
          <cell r="AY140">
            <v>0</v>
          </cell>
          <cell r="AZ140">
            <v>25</v>
          </cell>
          <cell r="BA140">
            <v>50</v>
          </cell>
          <cell r="BB140">
            <v>100</v>
          </cell>
          <cell r="BC140">
            <v>16.600000000000001</v>
          </cell>
          <cell r="BD140">
            <v>83.3</v>
          </cell>
          <cell r="BE140">
            <v>50</v>
          </cell>
          <cell r="BF140">
            <v>33.300000000000004</v>
          </cell>
          <cell r="BG140">
            <v>66.600000000000009</v>
          </cell>
          <cell r="BH140">
            <v>100</v>
          </cell>
          <cell r="BI140">
            <v>0</v>
          </cell>
          <cell r="BJ140">
            <v>55.500000000000007</v>
          </cell>
          <cell r="BK140">
            <v>11.1</v>
          </cell>
          <cell r="BL140">
            <v>66.600000000000009</v>
          </cell>
          <cell r="BM140">
            <v>77.7</v>
          </cell>
          <cell r="BN140">
            <v>33.300000000000004</v>
          </cell>
          <cell r="BO140">
            <v>0</v>
          </cell>
          <cell r="BP140">
            <v>88.8</v>
          </cell>
          <cell r="BQ140">
            <v>100</v>
          </cell>
          <cell r="BR140">
            <v>44.4</v>
          </cell>
          <cell r="BS140">
            <v>22.2</v>
          </cell>
          <cell r="BT140">
            <v>62.5</v>
          </cell>
          <cell r="BU140">
            <v>37.5</v>
          </cell>
          <cell r="BV140">
            <v>25</v>
          </cell>
          <cell r="BW140">
            <v>12.5</v>
          </cell>
          <cell r="BX140">
            <v>87.5</v>
          </cell>
          <cell r="BY140">
            <v>50</v>
          </cell>
          <cell r="BZ140">
            <v>75</v>
          </cell>
          <cell r="CA140">
            <v>100</v>
          </cell>
          <cell r="CB140">
            <v>0</v>
          </cell>
          <cell r="CC140">
            <v>69.199999999999989</v>
          </cell>
          <cell r="CD140">
            <v>100</v>
          </cell>
          <cell r="CE140">
            <v>76.900000000000006</v>
          </cell>
          <cell r="CF140">
            <v>53.800000000000004</v>
          </cell>
          <cell r="CG140">
            <v>92.300000000000011</v>
          </cell>
          <cell r="CH140">
            <v>0</v>
          </cell>
          <cell r="CI140">
            <v>23</v>
          </cell>
          <cell r="CJ140">
            <v>61.5</v>
          </cell>
          <cell r="CK140">
            <v>30.7</v>
          </cell>
          <cell r="CL140">
            <v>15.299999999999999</v>
          </cell>
          <cell r="CM140">
            <v>84.6</v>
          </cell>
          <cell r="CN140">
            <v>7.6</v>
          </cell>
          <cell r="CO140">
            <v>38.4</v>
          </cell>
          <cell r="CP140">
            <v>46.1</v>
          </cell>
          <cell r="CQ140">
            <v>122</v>
          </cell>
          <cell r="CR140">
            <v>70.399999999999991</v>
          </cell>
          <cell r="CS140">
            <v>20.399999999999999</v>
          </cell>
          <cell r="CT140">
            <v>50</v>
          </cell>
          <cell r="CU140">
            <v>65.900000000000006</v>
          </cell>
          <cell r="CV140">
            <v>72.7</v>
          </cell>
          <cell r="CW140">
            <v>9</v>
          </cell>
          <cell r="CX140">
            <v>63.6</v>
          </cell>
          <cell r="CY140">
            <v>54.500000000000007</v>
          </cell>
          <cell r="CZ140">
            <v>31.8</v>
          </cell>
          <cell r="DA140">
            <v>59</v>
          </cell>
          <cell r="DB140">
            <v>75</v>
          </cell>
          <cell r="DC140">
            <v>0</v>
          </cell>
          <cell r="DD140">
            <v>47.699999999999996</v>
          </cell>
          <cell r="DE140">
            <v>18.099999999999998</v>
          </cell>
          <cell r="DF140">
            <v>52.2</v>
          </cell>
          <cell r="DG140">
            <v>61.3</v>
          </cell>
          <cell r="DH140">
            <v>36.299999999999997</v>
          </cell>
          <cell r="DI140">
            <v>6.8000000000000007</v>
          </cell>
          <cell r="DJ140">
            <v>84</v>
          </cell>
          <cell r="DK140">
            <v>95.399999999999991</v>
          </cell>
          <cell r="DL140">
            <v>43.1</v>
          </cell>
          <cell r="DM140">
            <v>34</v>
          </cell>
          <cell r="DN140">
            <v>68.100000000000009</v>
          </cell>
          <cell r="DO140">
            <v>45.4</v>
          </cell>
          <cell r="DP140">
            <v>27.200000000000003</v>
          </cell>
          <cell r="DQ140">
            <v>22.7</v>
          </cell>
          <cell r="DR140">
            <v>86.3</v>
          </cell>
          <cell r="DS140">
            <v>56.8</v>
          </cell>
          <cell r="DT140">
            <v>79.5</v>
          </cell>
          <cell r="DU140">
            <v>97.7</v>
          </cell>
          <cell r="DV140">
            <v>15.9</v>
          </cell>
          <cell r="DW140">
            <v>81.8</v>
          </cell>
          <cell r="DX140">
            <v>100</v>
          </cell>
          <cell r="DY140">
            <v>88.6</v>
          </cell>
          <cell r="DZ140">
            <v>40.9</v>
          </cell>
          <cell r="EA140">
            <v>93.100000000000009</v>
          </cell>
          <cell r="EB140">
            <v>2.1999999999999997</v>
          </cell>
          <cell r="EC140">
            <v>13.600000000000001</v>
          </cell>
          <cell r="ED140">
            <v>77.2</v>
          </cell>
          <cell r="EE140">
            <v>25</v>
          </cell>
          <cell r="EF140">
            <v>11.3</v>
          </cell>
          <cell r="EG140">
            <v>90.9</v>
          </cell>
          <cell r="EH140">
            <v>4.5</v>
          </cell>
          <cell r="EI140">
            <v>29.5</v>
          </cell>
          <cell r="EJ140">
            <v>38.6</v>
          </cell>
        </row>
        <row r="141">
          <cell r="AW141">
            <v>123</v>
          </cell>
          <cell r="AX141">
            <v>75</v>
          </cell>
          <cell r="AY141">
            <v>0</v>
          </cell>
          <cell r="AZ141">
            <v>25</v>
          </cell>
          <cell r="BA141">
            <v>50</v>
          </cell>
          <cell r="BB141">
            <v>100</v>
          </cell>
          <cell r="BC141">
            <v>16.600000000000001</v>
          </cell>
          <cell r="BD141">
            <v>83.3</v>
          </cell>
          <cell r="BE141">
            <v>50</v>
          </cell>
          <cell r="BF141">
            <v>33.300000000000004</v>
          </cell>
          <cell r="BG141">
            <v>66.600000000000009</v>
          </cell>
          <cell r="BH141">
            <v>100</v>
          </cell>
          <cell r="BI141">
            <v>0</v>
          </cell>
          <cell r="BJ141">
            <v>55.500000000000007</v>
          </cell>
          <cell r="BK141">
            <v>11.1</v>
          </cell>
          <cell r="BL141">
            <v>66.600000000000009</v>
          </cell>
          <cell r="BM141">
            <v>77.7</v>
          </cell>
          <cell r="BN141">
            <v>33.300000000000004</v>
          </cell>
          <cell r="BO141">
            <v>0</v>
          </cell>
          <cell r="BP141">
            <v>88.8</v>
          </cell>
          <cell r="BQ141">
            <v>100</v>
          </cell>
          <cell r="BR141">
            <v>44.4</v>
          </cell>
          <cell r="BS141">
            <v>22.2</v>
          </cell>
          <cell r="BT141">
            <v>62.5</v>
          </cell>
          <cell r="BU141">
            <v>37.5</v>
          </cell>
          <cell r="BV141">
            <v>25</v>
          </cell>
          <cell r="BW141">
            <v>12.5</v>
          </cell>
          <cell r="BX141">
            <v>87.5</v>
          </cell>
          <cell r="BY141">
            <v>50</v>
          </cell>
          <cell r="BZ141">
            <v>75</v>
          </cell>
          <cell r="CA141">
            <v>100</v>
          </cell>
          <cell r="CB141">
            <v>0</v>
          </cell>
          <cell r="CC141">
            <v>69.199999999999989</v>
          </cell>
          <cell r="CD141">
            <v>100</v>
          </cell>
          <cell r="CE141">
            <v>76.900000000000006</v>
          </cell>
          <cell r="CF141">
            <v>53.800000000000004</v>
          </cell>
          <cell r="CG141">
            <v>92.300000000000011</v>
          </cell>
          <cell r="CH141">
            <v>0</v>
          </cell>
          <cell r="CI141">
            <v>23</v>
          </cell>
          <cell r="CJ141">
            <v>61.5</v>
          </cell>
          <cell r="CK141">
            <v>30.7</v>
          </cell>
          <cell r="CL141">
            <v>15.299999999999999</v>
          </cell>
          <cell r="CM141">
            <v>84.6</v>
          </cell>
          <cell r="CN141">
            <v>7.6</v>
          </cell>
          <cell r="CO141">
            <v>38.4</v>
          </cell>
          <cell r="CP141">
            <v>46.1</v>
          </cell>
          <cell r="CQ141">
            <v>123</v>
          </cell>
          <cell r="CR141">
            <v>70.399999999999991</v>
          </cell>
          <cell r="CS141">
            <v>20.399999999999999</v>
          </cell>
          <cell r="CT141">
            <v>50</v>
          </cell>
          <cell r="CU141">
            <v>65.900000000000006</v>
          </cell>
          <cell r="CV141">
            <v>72.7</v>
          </cell>
          <cell r="CW141">
            <v>9</v>
          </cell>
          <cell r="CX141">
            <v>63.6</v>
          </cell>
          <cell r="CY141">
            <v>54.500000000000007</v>
          </cell>
          <cell r="CZ141">
            <v>31.8</v>
          </cell>
          <cell r="DA141">
            <v>59</v>
          </cell>
          <cell r="DB141">
            <v>75</v>
          </cell>
          <cell r="DC141">
            <v>0</v>
          </cell>
          <cell r="DD141">
            <v>47.699999999999996</v>
          </cell>
          <cell r="DE141">
            <v>18.099999999999998</v>
          </cell>
          <cell r="DF141">
            <v>52.2</v>
          </cell>
          <cell r="DG141">
            <v>61.3</v>
          </cell>
          <cell r="DH141">
            <v>36.299999999999997</v>
          </cell>
          <cell r="DI141">
            <v>6.8000000000000007</v>
          </cell>
          <cell r="DJ141">
            <v>86.3</v>
          </cell>
          <cell r="DK141">
            <v>95.399999999999991</v>
          </cell>
          <cell r="DL141">
            <v>43.1</v>
          </cell>
          <cell r="DM141">
            <v>34</v>
          </cell>
          <cell r="DN141">
            <v>68.100000000000009</v>
          </cell>
          <cell r="DO141">
            <v>45.4</v>
          </cell>
          <cell r="DP141">
            <v>27.200000000000003</v>
          </cell>
          <cell r="DQ141">
            <v>22.7</v>
          </cell>
          <cell r="DR141">
            <v>84</v>
          </cell>
          <cell r="DS141">
            <v>56.8</v>
          </cell>
          <cell r="DT141">
            <v>79.5</v>
          </cell>
          <cell r="DU141">
            <v>97.7</v>
          </cell>
          <cell r="DV141">
            <v>15.9</v>
          </cell>
          <cell r="DW141">
            <v>81.8</v>
          </cell>
          <cell r="DX141">
            <v>100</v>
          </cell>
          <cell r="DY141">
            <v>88.6</v>
          </cell>
          <cell r="DZ141">
            <v>40.9</v>
          </cell>
          <cell r="EA141">
            <v>93.100000000000009</v>
          </cell>
          <cell r="EB141">
            <v>2.1999999999999997</v>
          </cell>
          <cell r="EC141">
            <v>13.600000000000001</v>
          </cell>
          <cell r="ED141">
            <v>77.2</v>
          </cell>
          <cell r="EE141">
            <v>25</v>
          </cell>
          <cell r="EF141">
            <v>11.3</v>
          </cell>
          <cell r="EG141">
            <v>90.9</v>
          </cell>
          <cell r="EH141">
            <v>4.5</v>
          </cell>
          <cell r="EI141">
            <v>29.5</v>
          </cell>
          <cell r="EJ141">
            <v>38.6</v>
          </cell>
        </row>
        <row r="142">
          <cell r="AW142">
            <v>124</v>
          </cell>
          <cell r="AX142">
            <v>25</v>
          </cell>
          <cell r="AY142">
            <v>25</v>
          </cell>
          <cell r="AZ142">
            <v>0</v>
          </cell>
          <cell r="BA142">
            <v>100</v>
          </cell>
          <cell r="BB142">
            <v>25</v>
          </cell>
          <cell r="BC142">
            <v>0</v>
          </cell>
          <cell r="BD142">
            <v>0</v>
          </cell>
          <cell r="BE142">
            <v>0</v>
          </cell>
          <cell r="BF142">
            <v>0</v>
          </cell>
          <cell r="BG142">
            <v>0</v>
          </cell>
          <cell r="BH142">
            <v>0</v>
          </cell>
          <cell r="BI142">
            <v>0</v>
          </cell>
          <cell r="BJ142">
            <v>0</v>
          </cell>
          <cell r="BK142">
            <v>11.1</v>
          </cell>
          <cell r="BL142">
            <v>11.1</v>
          </cell>
          <cell r="BM142">
            <v>11.1</v>
          </cell>
          <cell r="BN142">
            <v>100</v>
          </cell>
          <cell r="BO142">
            <v>11.1</v>
          </cell>
          <cell r="BP142">
            <v>11.1</v>
          </cell>
          <cell r="BQ142">
            <v>11.1</v>
          </cell>
          <cell r="BR142">
            <v>11.1</v>
          </cell>
          <cell r="BS142">
            <v>11.1</v>
          </cell>
          <cell r="BT142">
            <v>12.5</v>
          </cell>
          <cell r="BU142">
            <v>0</v>
          </cell>
          <cell r="BV142">
            <v>12.5</v>
          </cell>
          <cell r="BW142">
            <v>12.5</v>
          </cell>
          <cell r="BX142">
            <v>100</v>
          </cell>
          <cell r="BY142">
            <v>12.5</v>
          </cell>
          <cell r="BZ142">
            <v>12.5</v>
          </cell>
          <cell r="CA142">
            <v>12.5</v>
          </cell>
          <cell r="CB142">
            <v>12.5</v>
          </cell>
          <cell r="CC142">
            <v>0</v>
          </cell>
          <cell r="CD142">
            <v>0</v>
          </cell>
          <cell r="CE142">
            <v>0</v>
          </cell>
          <cell r="CF142">
            <v>0</v>
          </cell>
          <cell r="CG142">
            <v>0</v>
          </cell>
          <cell r="CH142">
            <v>0</v>
          </cell>
          <cell r="CI142">
            <v>0</v>
          </cell>
          <cell r="CJ142">
            <v>0</v>
          </cell>
          <cell r="CK142">
            <v>0</v>
          </cell>
          <cell r="CL142">
            <v>0</v>
          </cell>
          <cell r="CM142">
            <v>0</v>
          </cell>
          <cell r="CN142">
            <v>0</v>
          </cell>
          <cell r="CO142">
            <v>0</v>
          </cell>
          <cell r="CP142">
            <v>0</v>
          </cell>
          <cell r="CQ142">
            <v>124</v>
          </cell>
          <cell r="CR142">
            <v>6.8000000000000007</v>
          </cell>
          <cell r="CS142">
            <v>6.8000000000000007</v>
          </cell>
          <cell r="CT142">
            <v>4.5</v>
          </cell>
          <cell r="CU142">
            <v>95.399999999999991</v>
          </cell>
          <cell r="CV142">
            <v>6.8000000000000007</v>
          </cell>
          <cell r="CW142">
            <v>6.8000000000000007</v>
          </cell>
          <cell r="CX142">
            <v>6.8000000000000007</v>
          </cell>
          <cell r="CY142">
            <v>6.8000000000000007</v>
          </cell>
          <cell r="CZ142">
            <v>6.8000000000000007</v>
          </cell>
          <cell r="DA142">
            <v>6.8000000000000007</v>
          </cell>
          <cell r="DB142">
            <v>6.8000000000000007</v>
          </cell>
          <cell r="DC142">
            <v>6.8000000000000007</v>
          </cell>
          <cell r="DD142">
            <v>0</v>
          </cell>
          <cell r="DE142">
            <v>6.8000000000000007</v>
          </cell>
          <cell r="DF142">
            <v>6.8000000000000007</v>
          </cell>
          <cell r="DG142">
            <v>6.8000000000000007</v>
          </cell>
          <cell r="DH142">
            <v>97.7</v>
          </cell>
          <cell r="DI142">
            <v>6.8000000000000007</v>
          </cell>
          <cell r="DJ142">
            <v>6.8000000000000007</v>
          </cell>
          <cell r="DK142">
            <v>6.8000000000000007</v>
          </cell>
          <cell r="DL142">
            <v>6.8000000000000007</v>
          </cell>
          <cell r="DM142">
            <v>6.8000000000000007</v>
          </cell>
          <cell r="DN142">
            <v>6.8000000000000007</v>
          </cell>
          <cell r="DO142">
            <v>2.1999999999999997</v>
          </cell>
          <cell r="DP142">
            <v>6.8000000000000007</v>
          </cell>
          <cell r="DQ142">
            <v>6.8000000000000007</v>
          </cell>
          <cell r="DR142">
            <v>100</v>
          </cell>
          <cell r="DS142">
            <v>6.8000000000000007</v>
          </cell>
          <cell r="DT142">
            <v>6.8000000000000007</v>
          </cell>
          <cell r="DU142">
            <v>6.8000000000000007</v>
          </cell>
          <cell r="DV142">
            <v>6.8000000000000007</v>
          </cell>
          <cell r="DW142">
            <v>6.8000000000000007</v>
          </cell>
          <cell r="DX142">
            <v>6.8000000000000007</v>
          </cell>
          <cell r="DY142">
            <v>6.8000000000000007</v>
          </cell>
          <cell r="DZ142">
            <v>6.8000000000000007</v>
          </cell>
          <cell r="EA142">
            <v>6.8000000000000007</v>
          </cell>
          <cell r="EB142">
            <v>6.8000000000000007</v>
          </cell>
          <cell r="EC142">
            <v>6.8000000000000007</v>
          </cell>
          <cell r="ED142">
            <v>6.8000000000000007</v>
          </cell>
          <cell r="EE142">
            <v>6.8000000000000007</v>
          </cell>
          <cell r="EF142">
            <v>6.8000000000000007</v>
          </cell>
          <cell r="EG142">
            <v>6.8000000000000007</v>
          </cell>
          <cell r="EH142">
            <v>6.8000000000000007</v>
          </cell>
          <cell r="EI142">
            <v>6.8000000000000007</v>
          </cell>
          <cell r="EJ142">
            <v>6.8000000000000007</v>
          </cell>
        </row>
        <row r="143">
          <cell r="AW143">
            <v>125</v>
          </cell>
          <cell r="AX143">
            <v>25</v>
          </cell>
          <cell r="AY143">
            <v>75</v>
          </cell>
          <cell r="AZ143">
            <v>0</v>
          </cell>
          <cell r="BA143">
            <v>50</v>
          </cell>
          <cell r="BB143">
            <v>100</v>
          </cell>
          <cell r="BC143">
            <v>16.600000000000001</v>
          </cell>
          <cell r="BD143">
            <v>0</v>
          </cell>
          <cell r="BE143">
            <v>83.3</v>
          </cell>
          <cell r="BF143">
            <v>16.600000000000001</v>
          </cell>
          <cell r="BG143">
            <v>66.600000000000009</v>
          </cell>
          <cell r="BH143">
            <v>100</v>
          </cell>
          <cell r="BI143">
            <v>16.600000000000001</v>
          </cell>
          <cell r="BJ143">
            <v>11.1</v>
          </cell>
          <cell r="BK143">
            <v>0</v>
          </cell>
          <cell r="BL143">
            <v>100</v>
          </cell>
          <cell r="BM143">
            <v>22.2</v>
          </cell>
          <cell r="BN143">
            <v>22.2</v>
          </cell>
          <cell r="BO143">
            <v>22.2</v>
          </cell>
          <cell r="BP143">
            <v>22.2</v>
          </cell>
          <cell r="BQ143">
            <v>22.2</v>
          </cell>
          <cell r="BR143">
            <v>22.2</v>
          </cell>
          <cell r="BS143">
            <v>22.2</v>
          </cell>
          <cell r="BT143">
            <v>100</v>
          </cell>
          <cell r="BU143">
            <v>0</v>
          </cell>
          <cell r="BV143">
            <v>0</v>
          </cell>
          <cell r="BW143">
            <v>0</v>
          </cell>
          <cell r="BX143">
            <v>0</v>
          </cell>
          <cell r="BY143">
            <v>0</v>
          </cell>
          <cell r="BZ143">
            <v>0</v>
          </cell>
          <cell r="CA143">
            <v>0</v>
          </cell>
          <cell r="CB143">
            <v>0</v>
          </cell>
          <cell r="CC143">
            <v>0</v>
          </cell>
          <cell r="CD143">
            <v>0</v>
          </cell>
          <cell r="CE143">
            <v>0</v>
          </cell>
          <cell r="CF143">
            <v>0</v>
          </cell>
          <cell r="CG143">
            <v>0</v>
          </cell>
          <cell r="CH143">
            <v>0</v>
          </cell>
          <cell r="CI143">
            <v>0</v>
          </cell>
          <cell r="CJ143">
            <v>0</v>
          </cell>
          <cell r="CK143">
            <v>0</v>
          </cell>
          <cell r="CL143">
            <v>0</v>
          </cell>
          <cell r="CM143">
            <v>0</v>
          </cell>
          <cell r="CN143">
            <v>0</v>
          </cell>
          <cell r="CO143">
            <v>0</v>
          </cell>
          <cell r="CP143">
            <v>0</v>
          </cell>
          <cell r="CQ143">
            <v>125</v>
          </cell>
          <cell r="CR143">
            <v>9</v>
          </cell>
          <cell r="CS143">
            <v>93.100000000000009</v>
          </cell>
          <cell r="CT143">
            <v>6.8000000000000007</v>
          </cell>
          <cell r="CU143">
            <v>88.6</v>
          </cell>
          <cell r="CV143">
            <v>97.7</v>
          </cell>
          <cell r="CW143">
            <v>9</v>
          </cell>
          <cell r="CX143">
            <v>4.5</v>
          </cell>
          <cell r="CY143">
            <v>95.399999999999991</v>
          </cell>
          <cell r="CZ143">
            <v>9</v>
          </cell>
          <cell r="DA143">
            <v>84</v>
          </cell>
          <cell r="DB143">
            <v>100</v>
          </cell>
          <cell r="DC143">
            <v>9</v>
          </cell>
          <cell r="DD143">
            <v>2.1999999999999997</v>
          </cell>
          <cell r="DE143">
            <v>0</v>
          </cell>
          <cell r="DF143">
            <v>90.9</v>
          </cell>
          <cell r="DG143">
            <v>9</v>
          </cell>
          <cell r="DH143">
            <v>9</v>
          </cell>
          <cell r="DI143">
            <v>9</v>
          </cell>
          <cell r="DJ143">
            <v>9</v>
          </cell>
          <cell r="DK143">
            <v>9</v>
          </cell>
          <cell r="DL143">
            <v>9</v>
          </cell>
          <cell r="DM143">
            <v>9</v>
          </cell>
          <cell r="DN143">
            <v>86.3</v>
          </cell>
          <cell r="DO143">
            <v>9</v>
          </cell>
          <cell r="DP143">
            <v>9</v>
          </cell>
          <cell r="DQ143">
            <v>9</v>
          </cell>
          <cell r="DR143">
            <v>9</v>
          </cell>
          <cell r="DS143">
            <v>9</v>
          </cell>
          <cell r="DT143">
            <v>9</v>
          </cell>
          <cell r="DU143">
            <v>9</v>
          </cell>
          <cell r="DV143">
            <v>9</v>
          </cell>
          <cell r="DW143">
            <v>9</v>
          </cell>
          <cell r="DX143">
            <v>9</v>
          </cell>
          <cell r="DY143">
            <v>9</v>
          </cell>
          <cell r="DZ143">
            <v>9</v>
          </cell>
          <cell r="EA143">
            <v>9</v>
          </cell>
          <cell r="EB143">
            <v>9</v>
          </cell>
          <cell r="EC143">
            <v>9</v>
          </cell>
          <cell r="ED143">
            <v>9</v>
          </cell>
          <cell r="EE143">
            <v>9</v>
          </cell>
          <cell r="EF143">
            <v>9</v>
          </cell>
          <cell r="EG143">
            <v>9</v>
          </cell>
          <cell r="EH143">
            <v>9</v>
          </cell>
          <cell r="EI143">
            <v>9</v>
          </cell>
          <cell r="EJ143">
            <v>9</v>
          </cell>
        </row>
        <row r="144">
          <cell r="AX144">
            <v>9</v>
          </cell>
          <cell r="AY144">
            <v>9</v>
          </cell>
          <cell r="AZ144">
            <v>9</v>
          </cell>
          <cell r="BA144">
            <v>9</v>
          </cell>
          <cell r="BB144">
            <v>9</v>
          </cell>
          <cell r="BC144">
            <v>9</v>
          </cell>
          <cell r="BD144">
            <v>9</v>
          </cell>
          <cell r="BE144">
            <v>9</v>
          </cell>
          <cell r="BF144">
            <v>9</v>
          </cell>
          <cell r="BG144">
            <v>9</v>
          </cell>
          <cell r="BH144">
            <v>9</v>
          </cell>
          <cell r="BI144">
            <v>9</v>
          </cell>
          <cell r="BJ144">
            <v>9</v>
          </cell>
          <cell r="BK144">
            <v>9</v>
          </cell>
          <cell r="BL144">
            <v>9</v>
          </cell>
          <cell r="BM144">
            <v>9</v>
          </cell>
          <cell r="BN144">
            <v>9</v>
          </cell>
          <cell r="BO144">
            <v>9</v>
          </cell>
          <cell r="BP144">
            <v>9</v>
          </cell>
          <cell r="BQ144">
            <v>9</v>
          </cell>
          <cell r="BR144">
            <v>9</v>
          </cell>
          <cell r="BS144">
            <v>9</v>
          </cell>
          <cell r="BT144">
            <v>9</v>
          </cell>
          <cell r="BU144">
            <v>9</v>
          </cell>
          <cell r="BV144">
            <v>9</v>
          </cell>
          <cell r="BW144">
            <v>9</v>
          </cell>
          <cell r="BX144">
            <v>9</v>
          </cell>
          <cell r="BY144">
            <v>9</v>
          </cell>
          <cell r="BZ144">
            <v>9</v>
          </cell>
          <cell r="CA144">
            <v>9</v>
          </cell>
          <cell r="CB144">
            <v>9</v>
          </cell>
          <cell r="CC144">
            <v>9</v>
          </cell>
          <cell r="CD144">
            <v>9</v>
          </cell>
          <cell r="CE144">
            <v>9</v>
          </cell>
          <cell r="CF144">
            <v>9</v>
          </cell>
          <cell r="CG144">
            <v>9</v>
          </cell>
          <cell r="CH144">
            <v>9</v>
          </cell>
          <cell r="CI144">
            <v>9</v>
          </cell>
          <cell r="CJ144">
            <v>9</v>
          </cell>
          <cell r="CK144">
            <v>9</v>
          </cell>
          <cell r="CL144">
            <v>9</v>
          </cell>
          <cell r="CM144">
            <v>9</v>
          </cell>
          <cell r="CN144">
            <v>9</v>
          </cell>
          <cell r="CO144">
            <v>9</v>
          </cell>
          <cell r="CP144">
            <v>9</v>
          </cell>
          <cell r="CR144">
            <v>9</v>
          </cell>
          <cell r="CS144">
            <v>9</v>
          </cell>
          <cell r="CT144">
            <v>9</v>
          </cell>
          <cell r="CU144">
            <v>9</v>
          </cell>
          <cell r="CV144">
            <v>9</v>
          </cell>
          <cell r="CW144">
            <v>9</v>
          </cell>
          <cell r="CX144">
            <v>9</v>
          </cell>
          <cell r="CY144">
            <v>9</v>
          </cell>
          <cell r="CZ144">
            <v>9</v>
          </cell>
          <cell r="DA144">
            <v>9</v>
          </cell>
          <cell r="DB144">
            <v>9</v>
          </cell>
          <cell r="DC144">
            <v>9</v>
          </cell>
          <cell r="DD144">
            <v>9</v>
          </cell>
          <cell r="DE144">
            <v>9</v>
          </cell>
          <cell r="DF144">
            <v>9</v>
          </cell>
          <cell r="DG144">
            <v>9</v>
          </cell>
          <cell r="DH144">
            <v>9</v>
          </cell>
          <cell r="DI144">
            <v>9</v>
          </cell>
          <cell r="DJ144">
            <v>9</v>
          </cell>
          <cell r="DK144">
            <v>9</v>
          </cell>
          <cell r="DL144">
            <v>9</v>
          </cell>
          <cell r="DM144">
            <v>9</v>
          </cell>
          <cell r="DN144">
            <v>9</v>
          </cell>
          <cell r="DO144">
            <v>9</v>
          </cell>
          <cell r="DP144">
            <v>9</v>
          </cell>
          <cell r="DQ144">
            <v>9</v>
          </cell>
          <cell r="DR144">
            <v>9</v>
          </cell>
          <cell r="DS144">
            <v>9</v>
          </cell>
          <cell r="DT144">
            <v>9</v>
          </cell>
          <cell r="DU144">
            <v>9</v>
          </cell>
          <cell r="DV144">
            <v>9</v>
          </cell>
          <cell r="DW144">
            <v>9</v>
          </cell>
          <cell r="DX144">
            <v>9</v>
          </cell>
          <cell r="DY144">
            <v>9</v>
          </cell>
          <cell r="DZ144">
            <v>9</v>
          </cell>
          <cell r="EA144">
            <v>9</v>
          </cell>
          <cell r="EB144">
            <v>9</v>
          </cell>
          <cell r="EC144">
            <v>9</v>
          </cell>
          <cell r="ED144">
            <v>9</v>
          </cell>
          <cell r="EE144">
            <v>9</v>
          </cell>
          <cell r="EF144">
            <v>9</v>
          </cell>
          <cell r="EG144">
            <v>9</v>
          </cell>
          <cell r="EH144">
            <v>9</v>
          </cell>
          <cell r="EI144">
            <v>9</v>
          </cell>
          <cell r="EJ144">
            <v>9</v>
          </cell>
        </row>
        <row r="145">
          <cell r="AX145">
            <v>9</v>
          </cell>
          <cell r="AY145">
            <v>9</v>
          </cell>
          <cell r="AZ145">
            <v>9</v>
          </cell>
          <cell r="BA145">
            <v>9</v>
          </cell>
          <cell r="BB145">
            <v>9</v>
          </cell>
          <cell r="BC145">
            <v>9</v>
          </cell>
          <cell r="BD145">
            <v>9</v>
          </cell>
          <cell r="BE145">
            <v>9</v>
          </cell>
          <cell r="BF145">
            <v>9</v>
          </cell>
          <cell r="BG145">
            <v>9</v>
          </cell>
          <cell r="BH145">
            <v>9</v>
          </cell>
          <cell r="BI145">
            <v>9</v>
          </cell>
          <cell r="BJ145">
            <v>9</v>
          </cell>
          <cell r="BK145">
            <v>9</v>
          </cell>
          <cell r="BL145">
            <v>9</v>
          </cell>
          <cell r="BM145">
            <v>9</v>
          </cell>
          <cell r="BN145">
            <v>9</v>
          </cell>
          <cell r="BO145">
            <v>9</v>
          </cell>
          <cell r="BP145">
            <v>9</v>
          </cell>
          <cell r="BQ145">
            <v>9</v>
          </cell>
          <cell r="BR145">
            <v>9</v>
          </cell>
          <cell r="BS145">
            <v>9</v>
          </cell>
          <cell r="BT145">
            <v>9</v>
          </cell>
          <cell r="BU145">
            <v>9</v>
          </cell>
          <cell r="BV145">
            <v>9</v>
          </cell>
          <cell r="BW145">
            <v>9</v>
          </cell>
          <cell r="BX145">
            <v>9</v>
          </cell>
          <cell r="BY145">
            <v>9</v>
          </cell>
          <cell r="BZ145">
            <v>9</v>
          </cell>
          <cell r="CA145">
            <v>9</v>
          </cell>
          <cell r="CB145">
            <v>9</v>
          </cell>
          <cell r="CC145">
            <v>9</v>
          </cell>
          <cell r="CD145">
            <v>9</v>
          </cell>
          <cell r="CE145">
            <v>9</v>
          </cell>
          <cell r="CF145">
            <v>9</v>
          </cell>
          <cell r="CG145">
            <v>9</v>
          </cell>
          <cell r="CH145">
            <v>9</v>
          </cell>
          <cell r="CI145">
            <v>9</v>
          </cell>
          <cell r="CJ145">
            <v>9</v>
          </cell>
          <cell r="CK145">
            <v>9</v>
          </cell>
          <cell r="CL145">
            <v>9</v>
          </cell>
          <cell r="CM145">
            <v>9</v>
          </cell>
          <cell r="CN145">
            <v>9</v>
          </cell>
          <cell r="CO145">
            <v>9</v>
          </cell>
          <cell r="CP145">
            <v>9</v>
          </cell>
          <cell r="CR145">
            <v>9</v>
          </cell>
          <cell r="CS145">
            <v>9</v>
          </cell>
          <cell r="CT145">
            <v>9</v>
          </cell>
          <cell r="CU145">
            <v>9</v>
          </cell>
          <cell r="CV145">
            <v>9</v>
          </cell>
          <cell r="CW145">
            <v>9</v>
          </cell>
          <cell r="CX145">
            <v>9</v>
          </cell>
          <cell r="CY145">
            <v>9</v>
          </cell>
          <cell r="CZ145">
            <v>9</v>
          </cell>
          <cell r="DA145">
            <v>9</v>
          </cell>
          <cell r="DB145">
            <v>9</v>
          </cell>
          <cell r="DC145">
            <v>9</v>
          </cell>
          <cell r="DD145">
            <v>9</v>
          </cell>
          <cell r="DE145">
            <v>9</v>
          </cell>
          <cell r="DF145">
            <v>9</v>
          </cell>
          <cell r="DG145">
            <v>9</v>
          </cell>
          <cell r="DH145">
            <v>9</v>
          </cell>
          <cell r="DI145">
            <v>9</v>
          </cell>
          <cell r="DJ145">
            <v>9</v>
          </cell>
          <cell r="DK145">
            <v>9</v>
          </cell>
          <cell r="DL145">
            <v>9</v>
          </cell>
          <cell r="DM145">
            <v>9</v>
          </cell>
          <cell r="DN145">
            <v>9</v>
          </cell>
          <cell r="DO145">
            <v>9</v>
          </cell>
          <cell r="DP145">
            <v>9</v>
          </cell>
          <cell r="DQ145">
            <v>9</v>
          </cell>
          <cell r="DR145">
            <v>9</v>
          </cell>
          <cell r="DS145">
            <v>9</v>
          </cell>
          <cell r="DT145">
            <v>9</v>
          </cell>
          <cell r="DU145">
            <v>9</v>
          </cell>
          <cell r="DV145">
            <v>9</v>
          </cell>
          <cell r="DW145">
            <v>9</v>
          </cell>
          <cell r="DX145">
            <v>9</v>
          </cell>
          <cell r="DY145">
            <v>9</v>
          </cell>
          <cell r="DZ145">
            <v>9</v>
          </cell>
          <cell r="EA145">
            <v>9</v>
          </cell>
          <cell r="EB145">
            <v>9</v>
          </cell>
          <cell r="EC145">
            <v>9</v>
          </cell>
          <cell r="ED145">
            <v>9</v>
          </cell>
          <cell r="EE145">
            <v>9</v>
          </cell>
          <cell r="EF145">
            <v>9</v>
          </cell>
          <cell r="EG145">
            <v>9</v>
          </cell>
          <cell r="EH145">
            <v>9</v>
          </cell>
          <cell r="EI145">
            <v>9</v>
          </cell>
          <cell r="EJ145">
            <v>9</v>
          </cell>
        </row>
        <row r="146">
          <cell r="AW146">
            <v>126</v>
          </cell>
          <cell r="AX146">
            <v>0</v>
          </cell>
          <cell r="AY146">
            <v>100</v>
          </cell>
          <cell r="AZ146">
            <v>25</v>
          </cell>
          <cell r="BA146">
            <v>75</v>
          </cell>
          <cell r="BB146">
            <v>50</v>
          </cell>
          <cell r="BC146">
            <v>100</v>
          </cell>
          <cell r="BD146">
            <v>66.600000000000009</v>
          </cell>
          <cell r="BE146">
            <v>0</v>
          </cell>
          <cell r="BF146">
            <v>33.300000000000004</v>
          </cell>
          <cell r="BG146">
            <v>50</v>
          </cell>
          <cell r="BH146">
            <v>83.3</v>
          </cell>
          <cell r="BI146">
            <v>16.600000000000001</v>
          </cell>
          <cell r="BJ146">
            <v>33.300000000000004</v>
          </cell>
          <cell r="BK146">
            <v>55.500000000000007</v>
          </cell>
          <cell r="BL146">
            <v>22.2</v>
          </cell>
          <cell r="BM146">
            <v>88.8</v>
          </cell>
          <cell r="BN146">
            <v>44.4</v>
          </cell>
          <cell r="BO146">
            <v>0</v>
          </cell>
          <cell r="BP146">
            <v>66.600000000000009</v>
          </cell>
          <cell r="BQ146">
            <v>77.7</v>
          </cell>
          <cell r="BR146">
            <v>11.1</v>
          </cell>
          <cell r="BS146">
            <v>100</v>
          </cell>
          <cell r="BT146">
            <v>75</v>
          </cell>
          <cell r="BU146">
            <v>12.5</v>
          </cell>
          <cell r="BV146">
            <v>25</v>
          </cell>
          <cell r="BW146">
            <v>0</v>
          </cell>
          <cell r="BX146">
            <v>37.5</v>
          </cell>
          <cell r="BY146">
            <v>50</v>
          </cell>
          <cell r="BZ146">
            <v>87.5</v>
          </cell>
          <cell r="CA146">
            <v>50</v>
          </cell>
          <cell r="CB146">
            <v>100</v>
          </cell>
          <cell r="CC146">
            <v>69.199999999999989</v>
          </cell>
          <cell r="CD146">
            <v>30.7</v>
          </cell>
          <cell r="CE146">
            <v>23</v>
          </cell>
          <cell r="CF146">
            <v>53.800000000000004</v>
          </cell>
          <cell r="CG146">
            <v>76.900000000000006</v>
          </cell>
          <cell r="CH146">
            <v>61.5</v>
          </cell>
          <cell r="CI146">
            <v>100</v>
          </cell>
          <cell r="CJ146">
            <v>15.299999999999999</v>
          </cell>
          <cell r="CK146">
            <v>38.4</v>
          </cell>
          <cell r="CL146">
            <v>46.1</v>
          </cell>
          <cell r="CM146">
            <v>7.6</v>
          </cell>
          <cell r="CN146">
            <v>0</v>
          </cell>
          <cell r="CO146">
            <v>92.300000000000011</v>
          </cell>
          <cell r="CP146">
            <v>84.6</v>
          </cell>
          <cell r="CQ146">
            <v>126</v>
          </cell>
          <cell r="CR146">
            <v>22.7</v>
          </cell>
          <cell r="CS146">
            <v>56.8</v>
          </cell>
          <cell r="CT146">
            <v>25</v>
          </cell>
          <cell r="CU146">
            <v>47.699999999999996</v>
          </cell>
          <cell r="CV146">
            <v>34</v>
          </cell>
          <cell r="CW146">
            <v>72.7</v>
          </cell>
          <cell r="CX146">
            <v>54.500000000000007</v>
          </cell>
          <cell r="CY146">
            <v>18.099999999999998</v>
          </cell>
          <cell r="CZ146">
            <v>31.8</v>
          </cell>
          <cell r="DA146">
            <v>43.1</v>
          </cell>
          <cell r="DB146">
            <v>65.900000000000006</v>
          </cell>
          <cell r="DC146">
            <v>27.200000000000003</v>
          </cell>
          <cell r="DD146">
            <v>29.5</v>
          </cell>
          <cell r="DE146">
            <v>59</v>
          </cell>
          <cell r="DF146">
            <v>11.3</v>
          </cell>
          <cell r="DG146">
            <v>86.3</v>
          </cell>
          <cell r="DH146">
            <v>45.4</v>
          </cell>
          <cell r="DI146">
            <v>2.1999999999999997</v>
          </cell>
          <cell r="DJ146">
            <v>61.3</v>
          </cell>
          <cell r="DK146">
            <v>81.8</v>
          </cell>
          <cell r="DL146">
            <v>4.5</v>
          </cell>
          <cell r="DM146">
            <v>88.6</v>
          </cell>
          <cell r="DN146">
            <v>50</v>
          </cell>
          <cell r="DO146">
            <v>9</v>
          </cell>
          <cell r="DP146">
            <v>15.9</v>
          </cell>
          <cell r="DQ146">
            <v>0</v>
          </cell>
          <cell r="DR146">
            <v>20.399999999999999</v>
          </cell>
          <cell r="DS146">
            <v>36.299999999999997</v>
          </cell>
          <cell r="DT146">
            <v>77.2</v>
          </cell>
          <cell r="DU146">
            <v>36.299999999999997</v>
          </cell>
          <cell r="DV146">
            <v>100</v>
          </cell>
          <cell r="DW146">
            <v>84</v>
          </cell>
          <cell r="DX146">
            <v>63.6</v>
          </cell>
          <cell r="DY146">
            <v>52.2</v>
          </cell>
          <cell r="DZ146">
            <v>75</v>
          </cell>
          <cell r="EA146">
            <v>90.9</v>
          </cell>
          <cell r="EB146">
            <v>79.5</v>
          </cell>
          <cell r="EC146">
            <v>97.7</v>
          </cell>
          <cell r="ED146">
            <v>40.9</v>
          </cell>
          <cell r="EE146">
            <v>68.100000000000009</v>
          </cell>
          <cell r="EF146">
            <v>70.399999999999991</v>
          </cell>
          <cell r="EG146">
            <v>13.600000000000001</v>
          </cell>
          <cell r="EH146">
            <v>6.8000000000000007</v>
          </cell>
          <cell r="EI146">
            <v>95.399999999999991</v>
          </cell>
          <cell r="EJ146">
            <v>93.100000000000009</v>
          </cell>
        </row>
        <row r="147">
          <cell r="AW147">
            <v>127</v>
          </cell>
          <cell r="AX147">
            <v>0</v>
          </cell>
          <cell r="AY147">
            <v>25</v>
          </cell>
          <cell r="AZ147">
            <v>75</v>
          </cell>
          <cell r="BA147">
            <v>50</v>
          </cell>
          <cell r="BB147">
            <v>100</v>
          </cell>
          <cell r="BC147">
            <v>66.600000000000009</v>
          </cell>
          <cell r="BD147">
            <v>83.3</v>
          </cell>
          <cell r="BE147">
            <v>0</v>
          </cell>
          <cell r="BF147">
            <v>0</v>
          </cell>
          <cell r="BG147">
            <v>0</v>
          </cell>
          <cell r="BH147">
            <v>0</v>
          </cell>
          <cell r="BI147">
            <v>100</v>
          </cell>
          <cell r="BJ147">
            <v>0</v>
          </cell>
          <cell r="BK147">
            <v>22.2</v>
          </cell>
          <cell r="BL147">
            <v>22.2</v>
          </cell>
          <cell r="BM147">
            <v>22.2</v>
          </cell>
          <cell r="BN147">
            <v>22.2</v>
          </cell>
          <cell r="BO147">
            <v>11.1</v>
          </cell>
          <cell r="BP147">
            <v>22.2</v>
          </cell>
          <cell r="BQ147">
            <v>22.2</v>
          </cell>
          <cell r="BR147">
            <v>22.2</v>
          </cell>
          <cell r="BS147">
            <v>22.2</v>
          </cell>
          <cell r="BT147">
            <v>14.2</v>
          </cell>
          <cell r="BU147">
            <v>0</v>
          </cell>
          <cell r="BV147">
            <v>85.7</v>
          </cell>
          <cell r="BW147">
            <v>71.399999999999991</v>
          </cell>
          <cell r="BX147">
            <v>71.39996337890625</v>
          </cell>
          <cell r="BY147">
            <v>14.2</v>
          </cell>
          <cell r="BZ147">
            <v>14.2</v>
          </cell>
          <cell r="CA147">
            <v>14.2</v>
          </cell>
          <cell r="CB147">
            <v>100</v>
          </cell>
          <cell r="CC147">
            <v>0</v>
          </cell>
          <cell r="CD147">
            <v>9</v>
          </cell>
          <cell r="CE147">
            <v>9</v>
          </cell>
          <cell r="CF147">
            <v>9</v>
          </cell>
          <cell r="CG147">
            <v>9</v>
          </cell>
          <cell r="CH147">
            <v>9</v>
          </cell>
          <cell r="CI147">
            <v>9</v>
          </cell>
          <cell r="CJ147">
            <v>9</v>
          </cell>
          <cell r="CK147">
            <v>9</v>
          </cell>
          <cell r="CL147">
            <v>9</v>
          </cell>
          <cell r="CM147">
            <v>9</v>
          </cell>
          <cell r="CN147">
            <v>9</v>
          </cell>
          <cell r="CO147">
            <v>9</v>
          </cell>
          <cell r="CP147">
            <v>9</v>
          </cell>
          <cell r="CQ147">
            <v>127</v>
          </cell>
          <cell r="CR147">
            <v>7.3</v>
          </cell>
          <cell r="CS147">
            <v>12.1</v>
          </cell>
          <cell r="CT147">
            <v>82.899999999999991</v>
          </cell>
          <cell r="CU147">
            <v>80.400000000000006</v>
          </cell>
          <cell r="CV147">
            <v>92.600000000000009</v>
          </cell>
          <cell r="CW147">
            <v>85.3</v>
          </cell>
          <cell r="CX147">
            <v>90.2</v>
          </cell>
          <cell r="CY147">
            <v>12.1</v>
          </cell>
          <cell r="CZ147">
            <v>12.1</v>
          </cell>
          <cell r="DA147">
            <v>12.1</v>
          </cell>
          <cell r="DB147">
            <v>12.1</v>
          </cell>
          <cell r="DC147">
            <v>100</v>
          </cell>
          <cell r="DD147">
            <v>0</v>
          </cell>
          <cell r="DE147">
            <v>12.1</v>
          </cell>
          <cell r="DF147">
            <v>12.1</v>
          </cell>
          <cell r="DG147">
            <v>12.1</v>
          </cell>
          <cell r="DH147">
            <v>12.1</v>
          </cell>
          <cell r="DI147">
            <v>2.4</v>
          </cell>
          <cell r="DJ147">
            <v>12.1</v>
          </cell>
          <cell r="DK147">
            <v>12.1</v>
          </cell>
          <cell r="DL147">
            <v>12.1</v>
          </cell>
          <cell r="DM147">
            <v>12.1</v>
          </cell>
          <cell r="DN147">
            <v>12.1</v>
          </cell>
          <cell r="DO147">
            <v>4.8</v>
          </cell>
          <cell r="DP147">
            <v>95.1</v>
          </cell>
          <cell r="DQ147">
            <v>87.8</v>
          </cell>
          <cell r="DR147">
            <v>87.79998779296875</v>
          </cell>
          <cell r="DS147">
            <v>12.1</v>
          </cell>
          <cell r="DT147">
            <v>12.1</v>
          </cell>
          <cell r="DU147">
            <v>12.1</v>
          </cell>
          <cell r="DV147">
            <v>97.5</v>
          </cell>
          <cell r="DW147">
            <v>9.7000000000000011</v>
          </cell>
          <cell r="DX147">
            <v>12.1</v>
          </cell>
          <cell r="DY147">
            <v>12.1</v>
          </cell>
          <cell r="DZ147">
            <v>12.1</v>
          </cell>
          <cell r="EA147">
            <v>12.1</v>
          </cell>
          <cell r="EB147">
            <v>12.1</v>
          </cell>
          <cell r="EC147">
            <v>12.1</v>
          </cell>
          <cell r="ED147">
            <v>12.1</v>
          </cell>
          <cell r="EE147">
            <v>12.1</v>
          </cell>
          <cell r="EF147">
            <v>12.1</v>
          </cell>
          <cell r="EG147">
            <v>12.1</v>
          </cell>
          <cell r="EH147">
            <v>12.1</v>
          </cell>
          <cell r="EI147">
            <v>12.099998474121094</v>
          </cell>
          <cell r="EJ147">
            <v>12.099998474121094</v>
          </cell>
        </row>
        <row r="148">
          <cell r="AW148">
            <v>128</v>
          </cell>
          <cell r="AX148">
            <v>75</v>
          </cell>
          <cell r="AY148">
            <v>100</v>
          </cell>
          <cell r="AZ148">
            <v>0</v>
          </cell>
          <cell r="BA148">
            <v>50</v>
          </cell>
          <cell r="BB148">
            <v>25</v>
          </cell>
          <cell r="BC148">
            <v>0</v>
          </cell>
          <cell r="BD148">
            <v>0</v>
          </cell>
          <cell r="BE148">
            <v>0</v>
          </cell>
          <cell r="BF148">
            <v>0</v>
          </cell>
          <cell r="BG148">
            <v>0</v>
          </cell>
          <cell r="BH148">
            <v>0</v>
          </cell>
          <cell r="BI148">
            <v>100</v>
          </cell>
          <cell r="BJ148">
            <v>100</v>
          </cell>
          <cell r="BK148">
            <v>100</v>
          </cell>
          <cell r="BL148">
            <v>50</v>
          </cell>
          <cell r="BM148">
            <v>50</v>
          </cell>
          <cell r="BN148">
            <v>50</v>
          </cell>
          <cell r="BO148">
            <v>50</v>
          </cell>
          <cell r="BP148">
            <v>50</v>
          </cell>
          <cell r="BQ148">
            <v>50</v>
          </cell>
          <cell r="BR148">
            <v>50</v>
          </cell>
          <cell r="BS148">
            <v>0</v>
          </cell>
          <cell r="BT148">
            <v>25</v>
          </cell>
          <cell r="BU148">
            <v>25</v>
          </cell>
          <cell r="BV148">
            <v>25</v>
          </cell>
          <cell r="BW148">
            <v>100</v>
          </cell>
          <cell r="BX148">
            <v>50</v>
          </cell>
          <cell r="BY148">
            <v>0</v>
          </cell>
          <cell r="BZ148">
            <v>0</v>
          </cell>
          <cell r="CA148">
            <v>75</v>
          </cell>
          <cell r="CB148">
            <v>75</v>
          </cell>
          <cell r="CC148">
            <v>75</v>
          </cell>
          <cell r="CD148">
            <v>75</v>
          </cell>
          <cell r="CE148">
            <v>75</v>
          </cell>
          <cell r="CF148">
            <v>75</v>
          </cell>
          <cell r="CG148">
            <v>75</v>
          </cell>
          <cell r="CH148">
            <v>75</v>
          </cell>
          <cell r="CI148">
            <v>75</v>
          </cell>
          <cell r="CJ148">
            <v>100</v>
          </cell>
          <cell r="CK148">
            <v>100</v>
          </cell>
          <cell r="CL148">
            <v>100</v>
          </cell>
          <cell r="CM148">
            <v>100</v>
          </cell>
          <cell r="CN148">
            <v>100</v>
          </cell>
          <cell r="CO148">
            <v>100</v>
          </cell>
          <cell r="CP148">
            <v>100</v>
          </cell>
          <cell r="CQ148">
            <v>128</v>
          </cell>
          <cell r="CR148">
            <v>80</v>
          </cell>
          <cell r="CS148">
            <v>100</v>
          </cell>
          <cell r="CT148">
            <v>40</v>
          </cell>
          <cell r="CU148">
            <v>73.3</v>
          </cell>
          <cell r="CV148">
            <v>46.6</v>
          </cell>
          <cell r="CW148">
            <v>33.300000000000004</v>
          </cell>
          <cell r="CX148">
            <v>33.29998779296875</v>
          </cell>
          <cell r="CY148">
            <v>33.29998779296875</v>
          </cell>
          <cell r="CZ148">
            <v>33.29998779296875</v>
          </cell>
          <cell r="DA148">
            <v>33.29998779296875</v>
          </cell>
          <cell r="DB148">
            <v>33.29998779296875</v>
          </cell>
          <cell r="DC148">
            <v>86.6</v>
          </cell>
          <cell r="DD148">
            <v>26.6</v>
          </cell>
          <cell r="DE148">
            <v>26.599990844726562</v>
          </cell>
          <cell r="DF148">
            <v>20</v>
          </cell>
          <cell r="DG148">
            <v>20</v>
          </cell>
          <cell r="DH148">
            <v>20</v>
          </cell>
          <cell r="DI148">
            <v>20</v>
          </cell>
          <cell r="DJ148">
            <v>20</v>
          </cell>
          <cell r="DK148">
            <v>20</v>
          </cell>
          <cell r="DL148">
            <v>20</v>
          </cell>
          <cell r="DM148">
            <v>0</v>
          </cell>
          <cell r="DN148">
            <v>53.300000000000004</v>
          </cell>
          <cell r="DO148">
            <v>53.29998779296875</v>
          </cell>
          <cell r="DP148">
            <v>53.29998779296875</v>
          </cell>
          <cell r="DQ148">
            <v>93.300000000000011</v>
          </cell>
          <cell r="DR148">
            <v>60</v>
          </cell>
          <cell r="DS148">
            <v>13.3</v>
          </cell>
          <cell r="DT148">
            <v>13.299995422363281</v>
          </cell>
          <cell r="DU148">
            <v>66.600000000000009</v>
          </cell>
          <cell r="DV148">
            <v>66.5999755859375</v>
          </cell>
          <cell r="DW148">
            <v>66.5999755859375</v>
          </cell>
          <cell r="DX148">
            <v>66.5999755859375</v>
          </cell>
          <cell r="DY148">
            <v>66.5999755859375</v>
          </cell>
          <cell r="DZ148">
            <v>66.5999755859375</v>
          </cell>
          <cell r="EA148">
            <v>66.5999755859375</v>
          </cell>
          <cell r="EB148">
            <v>66.5999755859375</v>
          </cell>
          <cell r="EC148">
            <v>66.5999755859375</v>
          </cell>
          <cell r="ED148">
            <v>0</v>
          </cell>
          <cell r="EE148">
            <v>0</v>
          </cell>
          <cell r="EF148">
            <v>0</v>
          </cell>
          <cell r="EG148">
            <v>0</v>
          </cell>
          <cell r="EH148">
            <v>0</v>
          </cell>
          <cell r="EI148">
            <v>0</v>
          </cell>
          <cell r="EJ148">
            <v>0</v>
          </cell>
        </row>
        <row r="149">
          <cell r="AW149">
            <v>129</v>
          </cell>
          <cell r="AX149">
            <v>0</v>
          </cell>
          <cell r="AY149">
            <v>0</v>
          </cell>
          <cell r="AZ149">
            <v>0</v>
          </cell>
          <cell r="BA149">
            <v>0</v>
          </cell>
          <cell r="BB149">
            <v>0</v>
          </cell>
          <cell r="BC149">
            <v>0</v>
          </cell>
          <cell r="BD149">
            <v>0</v>
          </cell>
          <cell r="BE149">
            <v>0</v>
          </cell>
          <cell r="BF149">
            <v>0</v>
          </cell>
          <cell r="BG149">
            <v>0</v>
          </cell>
          <cell r="BH149">
            <v>0</v>
          </cell>
          <cell r="BI149">
            <v>100</v>
          </cell>
          <cell r="BJ149">
            <v>0</v>
          </cell>
          <cell r="BK149">
            <v>0</v>
          </cell>
          <cell r="BL149">
            <v>0</v>
          </cell>
          <cell r="BM149">
            <v>0</v>
          </cell>
          <cell r="BN149">
            <v>0</v>
          </cell>
          <cell r="BO149">
            <v>0</v>
          </cell>
          <cell r="BP149">
            <v>0</v>
          </cell>
          <cell r="BQ149">
            <v>0</v>
          </cell>
          <cell r="BR149">
            <v>0</v>
          </cell>
          <cell r="BS149">
            <v>0</v>
          </cell>
          <cell r="BT149">
            <v>0</v>
          </cell>
          <cell r="BU149">
            <v>0</v>
          </cell>
          <cell r="BV149">
            <v>0</v>
          </cell>
          <cell r="BW149">
            <v>25</v>
          </cell>
          <cell r="BX149">
            <v>25</v>
          </cell>
          <cell r="BY149">
            <v>25</v>
          </cell>
          <cell r="BZ149">
            <v>25</v>
          </cell>
          <cell r="CA149">
            <v>25</v>
          </cell>
          <cell r="CB149">
            <v>25</v>
          </cell>
          <cell r="CC149">
            <v>25</v>
          </cell>
          <cell r="CD149">
            <v>25</v>
          </cell>
          <cell r="CE149">
            <v>25</v>
          </cell>
          <cell r="CF149">
            <v>25</v>
          </cell>
          <cell r="CG149">
            <v>25</v>
          </cell>
          <cell r="CH149">
            <v>25</v>
          </cell>
          <cell r="CI149">
            <v>25</v>
          </cell>
          <cell r="CJ149">
            <v>100</v>
          </cell>
          <cell r="CK149">
            <v>100</v>
          </cell>
          <cell r="CL149">
            <v>100</v>
          </cell>
          <cell r="CM149">
            <v>100</v>
          </cell>
          <cell r="CN149">
            <v>100</v>
          </cell>
          <cell r="CO149">
            <v>100</v>
          </cell>
          <cell r="CP149">
            <v>100</v>
          </cell>
          <cell r="CQ149">
            <v>129</v>
          </cell>
          <cell r="CR149">
            <v>6.6000000000000005</v>
          </cell>
          <cell r="CS149">
            <v>6.6000000000000005</v>
          </cell>
          <cell r="CT149">
            <v>6.6000000000000005</v>
          </cell>
          <cell r="CU149">
            <v>6.6000000000000005</v>
          </cell>
          <cell r="CV149">
            <v>6.6000000000000005</v>
          </cell>
          <cell r="CW149">
            <v>6.6000000000000005</v>
          </cell>
          <cell r="CX149">
            <v>6.5999984741210938</v>
          </cell>
          <cell r="CY149">
            <v>6.5999984741210938</v>
          </cell>
          <cell r="CZ149">
            <v>6.5999984741210938</v>
          </cell>
          <cell r="DA149">
            <v>6.5999984741210938</v>
          </cell>
          <cell r="DB149">
            <v>6.5999984741210938</v>
          </cell>
          <cell r="DC149">
            <v>100</v>
          </cell>
          <cell r="DD149">
            <v>6.6000000000000005</v>
          </cell>
          <cell r="DE149">
            <v>6.5999984741210938</v>
          </cell>
          <cell r="DF149">
            <v>6.6000000000000005</v>
          </cell>
          <cell r="DG149">
            <v>6.5999984741210938</v>
          </cell>
          <cell r="DH149">
            <v>6.5999984741210938</v>
          </cell>
          <cell r="DI149">
            <v>6.5999984741210938</v>
          </cell>
          <cell r="DJ149">
            <v>6.5999984741210938</v>
          </cell>
          <cell r="DK149">
            <v>6.5999984741210938</v>
          </cell>
          <cell r="DL149">
            <v>6.5999984741210938</v>
          </cell>
          <cell r="DM149">
            <v>6.6000000000000005</v>
          </cell>
          <cell r="DN149">
            <v>0</v>
          </cell>
          <cell r="DO149">
            <v>0</v>
          </cell>
          <cell r="DP149">
            <v>0</v>
          </cell>
          <cell r="DQ149">
            <v>6.6000000000000005</v>
          </cell>
          <cell r="DR149">
            <v>6.6000000000000005</v>
          </cell>
          <cell r="DS149">
            <v>6.6000000000000005</v>
          </cell>
          <cell r="DT149">
            <v>6.5999984741210938</v>
          </cell>
          <cell r="DU149">
            <v>6.6000000000000005</v>
          </cell>
          <cell r="DV149">
            <v>6.5999984741210938</v>
          </cell>
          <cell r="DW149">
            <v>6.5999984741210938</v>
          </cell>
          <cell r="DX149">
            <v>6.5999984741210938</v>
          </cell>
          <cell r="DY149">
            <v>6.5999984741210938</v>
          </cell>
          <cell r="DZ149">
            <v>6.5999984741210938</v>
          </cell>
          <cell r="EA149">
            <v>6.5999984741210938</v>
          </cell>
          <cell r="EB149">
            <v>6.5999984741210938</v>
          </cell>
          <cell r="EC149">
            <v>6.5999984741210938</v>
          </cell>
          <cell r="ED149">
            <v>6.6000000000000005</v>
          </cell>
          <cell r="EE149">
            <v>6.5999984741210938</v>
          </cell>
          <cell r="EF149">
            <v>6.5999984741210938</v>
          </cell>
          <cell r="EG149">
            <v>6.5999984741210938</v>
          </cell>
          <cell r="EH149">
            <v>6.5999984741210938</v>
          </cell>
          <cell r="EI149">
            <v>6.5999984741210938</v>
          </cell>
          <cell r="EJ149">
            <v>6.5999984741210938</v>
          </cell>
        </row>
        <row r="150">
          <cell r="AX150">
            <v>6.5999984741210938</v>
          </cell>
          <cell r="AY150">
            <v>6.5999984741210938</v>
          </cell>
          <cell r="AZ150">
            <v>6.5999984741210938</v>
          </cell>
          <cell r="BA150">
            <v>6.5999984741210938</v>
          </cell>
          <cell r="BB150">
            <v>6.5999984741210938</v>
          </cell>
          <cell r="BC150">
            <v>6.5999984741210938</v>
          </cell>
          <cell r="BD150">
            <v>6.5999984741210938</v>
          </cell>
          <cell r="BE150">
            <v>6.5999984741210938</v>
          </cell>
          <cell r="BF150">
            <v>6.5999984741210938</v>
          </cell>
          <cell r="BG150">
            <v>6.5999984741210938</v>
          </cell>
          <cell r="BH150">
            <v>6.5999984741210938</v>
          </cell>
          <cell r="BI150">
            <v>6.5999984741210938</v>
          </cell>
          <cell r="BJ150">
            <v>6.5999984741210938</v>
          </cell>
          <cell r="BK150">
            <v>6.5999984741210938</v>
          </cell>
          <cell r="BL150">
            <v>6.5999984741210938</v>
          </cell>
          <cell r="BM150">
            <v>6.5999984741210938</v>
          </cell>
          <cell r="BN150">
            <v>6.5999984741210938</v>
          </cell>
          <cell r="BO150">
            <v>6.5999984741210938</v>
          </cell>
          <cell r="BP150">
            <v>6.5999984741210938</v>
          </cell>
          <cell r="BQ150">
            <v>6.5999984741210938</v>
          </cell>
          <cell r="BR150">
            <v>6.5999984741210938</v>
          </cell>
          <cell r="BS150">
            <v>6.5999984741210938</v>
          </cell>
          <cell r="BT150">
            <v>6.5999984741210938</v>
          </cell>
          <cell r="BU150">
            <v>6.5999984741210938</v>
          </cell>
          <cell r="BV150">
            <v>6.5999984741210938</v>
          </cell>
          <cell r="BW150">
            <v>6.5999984741210938</v>
          </cell>
          <cell r="BX150">
            <v>6.5999984741210938</v>
          </cell>
          <cell r="BY150">
            <v>6.5999984741210938</v>
          </cell>
          <cell r="BZ150">
            <v>6.5999984741210938</v>
          </cell>
          <cell r="CA150">
            <v>6.5999984741210938</v>
          </cell>
          <cell r="CB150">
            <v>6.5999984741210938</v>
          </cell>
          <cell r="CC150">
            <v>6.5999984741210938</v>
          </cell>
          <cell r="CD150">
            <v>6.5999984741210938</v>
          </cell>
          <cell r="CE150">
            <v>6.5999984741210938</v>
          </cell>
          <cell r="CF150">
            <v>6.5999984741210938</v>
          </cell>
          <cell r="CG150">
            <v>6.5999984741210938</v>
          </cell>
          <cell r="CH150">
            <v>6.5999984741210938</v>
          </cell>
          <cell r="CI150">
            <v>6.5999984741210938</v>
          </cell>
          <cell r="CJ150">
            <v>6.5999984741210938</v>
          </cell>
          <cell r="CK150">
            <v>6.5999984741210938</v>
          </cell>
          <cell r="CL150">
            <v>6.5999984741210938</v>
          </cell>
          <cell r="CM150">
            <v>6.5999984741210938</v>
          </cell>
          <cell r="CN150">
            <v>6.5999984741210938</v>
          </cell>
          <cell r="CO150">
            <v>6.5999984741210938</v>
          </cell>
          <cell r="CP150">
            <v>6.5999984741210938</v>
          </cell>
          <cell r="CR150">
            <v>6.5999984741210938</v>
          </cell>
          <cell r="CS150">
            <v>6.5999984741210938</v>
          </cell>
          <cell r="CT150">
            <v>6.5999984741210938</v>
          </cell>
          <cell r="CU150">
            <v>6.5999984741210938</v>
          </cell>
          <cell r="CV150">
            <v>6.5999984741210938</v>
          </cell>
          <cell r="CW150">
            <v>6.5999984741210938</v>
          </cell>
          <cell r="CX150">
            <v>6.5999984741210938</v>
          </cell>
          <cell r="CY150">
            <v>6.5999984741210938</v>
          </cell>
          <cell r="CZ150">
            <v>6.5999984741210938</v>
          </cell>
          <cell r="DA150">
            <v>6.5999984741210938</v>
          </cell>
          <cell r="DB150">
            <v>6.5999984741210938</v>
          </cell>
          <cell r="DC150">
            <v>6.5999984741210938</v>
          </cell>
          <cell r="DD150">
            <v>6.5999984741210938</v>
          </cell>
          <cell r="DE150">
            <v>6.5999984741210938</v>
          </cell>
          <cell r="DF150">
            <v>6.5999984741210938</v>
          </cell>
          <cell r="DG150">
            <v>6.5999984741210938</v>
          </cell>
          <cell r="DH150">
            <v>6.5999984741210938</v>
          </cell>
          <cell r="DI150">
            <v>6.5999984741210938</v>
          </cell>
          <cell r="DJ150">
            <v>6.5999984741210938</v>
          </cell>
          <cell r="DK150">
            <v>6.5999984741210938</v>
          </cell>
          <cell r="DL150">
            <v>6.5999984741210938</v>
          </cell>
          <cell r="DM150">
            <v>6.5999984741210938</v>
          </cell>
          <cell r="DN150">
            <v>6.5999984741210938</v>
          </cell>
          <cell r="DO150">
            <v>6.5999984741210938</v>
          </cell>
          <cell r="DP150">
            <v>6.5999984741210938</v>
          </cell>
          <cell r="DQ150">
            <v>6.5999984741210938</v>
          </cell>
          <cell r="DR150">
            <v>6.5999984741210938</v>
          </cell>
          <cell r="DS150">
            <v>6.5999984741210938</v>
          </cell>
          <cell r="DT150">
            <v>6.5999984741210938</v>
          </cell>
          <cell r="DU150">
            <v>6.5999984741210938</v>
          </cell>
          <cell r="DV150">
            <v>6.5999984741210938</v>
          </cell>
          <cell r="DW150">
            <v>6.5999984741210938</v>
          </cell>
          <cell r="DX150">
            <v>6.5999984741210938</v>
          </cell>
          <cell r="DY150">
            <v>6.5999984741210938</v>
          </cell>
          <cell r="DZ150">
            <v>6.5999984741210938</v>
          </cell>
          <cell r="EA150">
            <v>6.5999984741210938</v>
          </cell>
          <cell r="EB150">
            <v>6.5999984741210938</v>
          </cell>
          <cell r="EC150">
            <v>6.5999984741210938</v>
          </cell>
          <cell r="ED150">
            <v>6.5999984741210938</v>
          </cell>
          <cell r="EE150">
            <v>6.5999984741210938</v>
          </cell>
          <cell r="EF150">
            <v>6.5999984741210938</v>
          </cell>
          <cell r="EG150">
            <v>6.5999984741210938</v>
          </cell>
          <cell r="EH150">
            <v>6.5999984741210938</v>
          </cell>
          <cell r="EI150">
            <v>6.5999984741210938</v>
          </cell>
          <cell r="EJ150">
            <v>6.5999984741210938</v>
          </cell>
        </row>
        <row r="151">
          <cell r="AX151">
            <v>6.5999984741210938</v>
          </cell>
          <cell r="AY151">
            <v>6.5999984741210938</v>
          </cell>
          <cell r="AZ151">
            <v>6.5999984741210938</v>
          </cell>
          <cell r="BA151">
            <v>6.5999984741210938</v>
          </cell>
          <cell r="BB151">
            <v>6.5999984741210938</v>
          </cell>
          <cell r="BC151">
            <v>6.5999984741210938</v>
          </cell>
          <cell r="BD151">
            <v>6.5999984741210938</v>
          </cell>
          <cell r="BE151">
            <v>6.5999984741210938</v>
          </cell>
          <cell r="BF151">
            <v>6.5999984741210938</v>
          </cell>
          <cell r="BG151">
            <v>6.5999984741210938</v>
          </cell>
          <cell r="BH151">
            <v>6.5999984741210938</v>
          </cell>
          <cell r="BI151">
            <v>6.5999984741210938</v>
          </cell>
          <cell r="BJ151">
            <v>6.5999984741210938</v>
          </cell>
          <cell r="BK151">
            <v>6.5999984741210938</v>
          </cell>
          <cell r="BL151">
            <v>6.5999984741210938</v>
          </cell>
          <cell r="BM151">
            <v>6.5999984741210938</v>
          </cell>
          <cell r="BN151">
            <v>6.5999984741210938</v>
          </cell>
          <cell r="BO151">
            <v>6.5999984741210938</v>
          </cell>
          <cell r="BP151">
            <v>6.5999984741210938</v>
          </cell>
          <cell r="BQ151">
            <v>6.5999984741210938</v>
          </cell>
          <cell r="BR151">
            <v>6.5999984741210938</v>
          </cell>
          <cell r="BS151">
            <v>6.5999984741210938</v>
          </cell>
          <cell r="BT151">
            <v>6.5999984741210938</v>
          </cell>
          <cell r="BU151">
            <v>6.5999984741210938</v>
          </cell>
          <cell r="BV151">
            <v>6.5999984741210938</v>
          </cell>
          <cell r="BW151">
            <v>6.5999984741210938</v>
          </cell>
          <cell r="BX151">
            <v>6.5999984741210938</v>
          </cell>
          <cell r="BY151">
            <v>6.5999984741210938</v>
          </cell>
          <cell r="BZ151">
            <v>6.5999984741210938</v>
          </cell>
          <cell r="CA151">
            <v>6.5999984741210938</v>
          </cell>
          <cell r="CB151">
            <v>6.5999984741210938</v>
          </cell>
          <cell r="CC151">
            <v>6.5999984741210938</v>
          </cell>
          <cell r="CD151">
            <v>6.5999984741210938</v>
          </cell>
          <cell r="CE151">
            <v>6.5999984741210938</v>
          </cell>
          <cell r="CF151">
            <v>6.5999984741210938</v>
          </cell>
          <cell r="CG151">
            <v>6.5999984741210938</v>
          </cell>
          <cell r="CH151">
            <v>6.5999984741210938</v>
          </cell>
          <cell r="CI151">
            <v>6.5999984741210938</v>
          </cell>
          <cell r="CJ151">
            <v>6.5999984741210938</v>
          </cell>
          <cell r="CK151">
            <v>6.5999984741210938</v>
          </cell>
          <cell r="CL151">
            <v>6.5999984741210938</v>
          </cell>
          <cell r="CM151">
            <v>6.5999984741210938</v>
          </cell>
          <cell r="CN151">
            <v>6.5999984741210938</v>
          </cell>
          <cell r="CO151">
            <v>6.5999984741210938</v>
          </cell>
          <cell r="CP151">
            <v>6.5999984741210938</v>
          </cell>
          <cell r="CR151">
            <v>6.5999984741210938</v>
          </cell>
          <cell r="CS151">
            <v>6.5999984741210938</v>
          </cell>
          <cell r="CT151">
            <v>6.5999984741210938</v>
          </cell>
          <cell r="CU151">
            <v>6.5999984741210938</v>
          </cell>
          <cell r="CV151">
            <v>6.5999984741210938</v>
          </cell>
          <cell r="CW151">
            <v>6.5999984741210938</v>
          </cell>
          <cell r="CX151">
            <v>6.5999984741210938</v>
          </cell>
          <cell r="CY151">
            <v>6.5999984741210938</v>
          </cell>
          <cell r="CZ151">
            <v>6.5999984741210938</v>
          </cell>
          <cell r="DA151">
            <v>6.5999984741210938</v>
          </cell>
          <cell r="DB151">
            <v>6.5999984741210938</v>
          </cell>
          <cell r="DC151">
            <v>6.5999984741210938</v>
          </cell>
          <cell r="DD151">
            <v>6.5999984741210938</v>
          </cell>
          <cell r="DE151">
            <v>6.5999984741210938</v>
          </cell>
          <cell r="DF151">
            <v>6.5999984741210938</v>
          </cell>
          <cell r="DG151">
            <v>6.5999984741210938</v>
          </cell>
          <cell r="DH151">
            <v>6.5999984741210938</v>
          </cell>
          <cell r="DI151">
            <v>6.5999984741210938</v>
          </cell>
          <cell r="DJ151">
            <v>6.5999984741210938</v>
          </cell>
          <cell r="DK151">
            <v>6.5999984741210938</v>
          </cell>
          <cell r="DL151">
            <v>6.5999984741210938</v>
          </cell>
          <cell r="DM151">
            <v>6.5999984741210938</v>
          </cell>
          <cell r="DN151">
            <v>6.5999984741210938</v>
          </cell>
          <cell r="DO151">
            <v>6.5999984741210938</v>
          </cell>
          <cell r="DP151">
            <v>6.5999984741210938</v>
          </cell>
          <cell r="DQ151">
            <v>6.5999984741210938</v>
          </cell>
          <cell r="DR151">
            <v>6.5999984741210938</v>
          </cell>
          <cell r="DS151">
            <v>6.5999984741210938</v>
          </cell>
          <cell r="DT151">
            <v>6.5999984741210938</v>
          </cell>
          <cell r="DU151">
            <v>6.5999984741210938</v>
          </cell>
          <cell r="DV151">
            <v>6.5999984741210938</v>
          </cell>
          <cell r="DW151">
            <v>6.5999984741210938</v>
          </cell>
          <cell r="DX151">
            <v>6.5999984741210938</v>
          </cell>
          <cell r="DY151">
            <v>6.5999984741210938</v>
          </cell>
          <cell r="DZ151">
            <v>6.5999984741210938</v>
          </cell>
          <cell r="EA151">
            <v>6.5999984741210938</v>
          </cell>
          <cell r="EB151">
            <v>6.5999984741210938</v>
          </cell>
          <cell r="EC151">
            <v>6.5999984741210938</v>
          </cell>
          <cell r="ED151">
            <v>6.5999984741210938</v>
          </cell>
          <cell r="EE151">
            <v>6.5999984741210938</v>
          </cell>
          <cell r="EF151">
            <v>6.5999984741210938</v>
          </cell>
          <cell r="EG151">
            <v>6.5999984741210938</v>
          </cell>
          <cell r="EH151">
            <v>6.5999984741210938</v>
          </cell>
          <cell r="EI151">
            <v>6.5999984741210938</v>
          </cell>
          <cell r="EJ151">
            <v>6.5999984741210938</v>
          </cell>
        </row>
        <row r="152">
          <cell r="AX152">
            <v>6.5999984741210938</v>
          </cell>
          <cell r="AY152">
            <v>6.5999984741210938</v>
          </cell>
          <cell r="AZ152">
            <v>6.5999984741210938</v>
          </cell>
          <cell r="BA152">
            <v>6.5999984741210938</v>
          </cell>
          <cell r="BB152">
            <v>6.5999984741210938</v>
          </cell>
          <cell r="BC152">
            <v>6.5999984741210938</v>
          </cell>
          <cell r="BD152">
            <v>6.5999984741210938</v>
          </cell>
          <cell r="BE152">
            <v>6.5999984741210938</v>
          </cell>
          <cell r="BF152">
            <v>6.5999984741210938</v>
          </cell>
          <cell r="BG152">
            <v>6.5999984741210938</v>
          </cell>
          <cell r="BH152">
            <v>6.5999984741210938</v>
          </cell>
          <cell r="BI152">
            <v>6.5999984741210938</v>
          </cell>
          <cell r="BJ152">
            <v>6.5999984741210938</v>
          </cell>
          <cell r="BK152">
            <v>6.5999984741210938</v>
          </cell>
          <cell r="BL152">
            <v>6.5999984741210938</v>
          </cell>
          <cell r="BM152">
            <v>6.5999984741210938</v>
          </cell>
          <cell r="BN152">
            <v>6.5999984741210938</v>
          </cell>
          <cell r="BO152">
            <v>6.5999984741210938</v>
          </cell>
          <cell r="BP152">
            <v>6.5999984741210938</v>
          </cell>
          <cell r="BQ152">
            <v>6.5999984741210938</v>
          </cell>
          <cell r="BR152">
            <v>6.5999984741210938</v>
          </cell>
          <cell r="BS152">
            <v>6.5999984741210938</v>
          </cell>
          <cell r="BT152">
            <v>6.5999984741210938</v>
          </cell>
          <cell r="BU152">
            <v>6.5999984741210938</v>
          </cell>
          <cell r="BV152">
            <v>6.5999984741210938</v>
          </cell>
          <cell r="BW152">
            <v>6.5999984741210938</v>
          </cell>
          <cell r="BX152">
            <v>6.5999984741210938</v>
          </cell>
          <cell r="BY152">
            <v>6.5999984741210938</v>
          </cell>
          <cell r="BZ152">
            <v>6.5999984741210938</v>
          </cell>
          <cell r="CA152">
            <v>6.5999984741210938</v>
          </cell>
          <cell r="CB152">
            <v>6.5999984741210938</v>
          </cell>
          <cell r="CC152">
            <v>6.5999984741210938</v>
          </cell>
          <cell r="CD152">
            <v>6.5999984741210938</v>
          </cell>
          <cell r="CE152">
            <v>6.5999984741210938</v>
          </cell>
          <cell r="CF152">
            <v>6.5999984741210938</v>
          </cell>
          <cell r="CG152">
            <v>6.5999984741210938</v>
          </cell>
          <cell r="CH152">
            <v>6.5999984741210938</v>
          </cell>
          <cell r="CI152">
            <v>6.5999984741210938</v>
          </cell>
          <cell r="CJ152">
            <v>6.5999984741210938</v>
          </cell>
          <cell r="CK152">
            <v>6.5999984741210938</v>
          </cell>
          <cell r="CL152">
            <v>6.5999984741210938</v>
          </cell>
          <cell r="CM152">
            <v>6.5999984741210938</v>
          </cell>
          <cell r="CN152">
            <v>6.5999984741210938</v>
          </cell>
          <cell r="CO152">
            <v>6.5999984741210938</v>
          </cell>
          <cell r="CP152">
            <v>6.5999984741210938</v>
          </cell>
          <cell r="CR152">
            <v>6.5999984741210938</v>
          </cell>
          <cell r="CS152">
            <v>6.5999984741210938</v>
          </cell>
          <cell r="CT152">
            <v>6.5999984741210938</v>
          </cell>
          <cell r="CU152">
            <v>6.5999984741210938</v>
          </cell>
          <cell r="CV152">
            <v>6.5999984741210938</v>
          </cell>
          <cell r="CW152">
            <v>6.5999984741210938</v>
          </cell>
          <cell r="CX152">
            <v>6.5999984741210938</v>
          </cell>
          <cell r="CY152">
            <v>6.5999984741210938</v>
          </cell>
          <cell r="CZ152">
            <v>6.5999984741210938</v>
          </cell>
          <cell r="DA152">
            <v>6.5999984741210938</v>
          </cell>
          <cell r="DB152">
            <v>6.5999984741210938</v>
          </cell>
          <cell r="DC152">
            <v>6.5999984741210938</v>
          </cell>
          <cell r="DD152">
            <v>6.5999984741210938</v>
          </cell>
          <cell r="DE152">
            <v>6.5999984741210938</v>
          </cell>
          <cell r="DF152">
            <v>6.5999984741210938</v>
          </cell>
          <cell r="DG152">
            <v>6.5999984741210938</v>
          </cell>
          <cell r="DH152">
            <v>6.5999984741210938</v>
          </cell>
          <cell r="DI152">
            <v>6.5999984741210938</v>
          </cell>
          <cell r="DJ152">
            <v>6.5999984741210938</v>
          </cell>
          <cell r="DK152">
            <v>6.5999984741210938</v>
          </cell>
          <cell r="DL152">
            <v>6.5999984741210938</v>
          </cell>
          <cell r="DM152">
            <v>6.5999984741210938</v>
          </cell>
          <cell r="DN152">
            <v>6.5999984741210938</v>
          </cell>
          <cell r="DO152">
            <v>6.5999984741210938</v>
          </cell>
          <cell r="DP152">
            <v>6.5999984741210938</v>
          </cell>
          <cell r="DQ152">
            <v>6.5999984741210938</v>
          </cell>
          <cell r="DR152">
            <v>6.5999984741210938</v>
          </cell>
          <cell r="DS152">
            <v>6.5999984741210938</v>
          </cell>
          <cell r="DT152">
            <v>6.5999984741210938</v>
          </cell>
          <cell r="DU152">
            <v>6.5999984741210938</v>
          </cell>
          <cell r="DV152">
            <v>6.5999984741210938</v>
          </cell>
          <cell r="DW152">
            <v>6.5999984741210938</v>
          </cell>
          <cell r="DX152">
            <v>6.5999984741210938</v>
          </cell>
          <cell r="DY152">
            <v>6.5999984741210938</v>
          </cell>
          <cell r="DZ152">
            <v>6.5999984741210938</v>
          </cell>
          <cell r="EA152">
            <v>6.5999984741210938</v>
          </cell>
          <cell r="EB152">
            <v>6.5999984741210938</v>
          </cell>
          <cell r="EC152">
            <v>6.5999984741210938</v>
          </cell>
          <cell r="ED152">
            <v>6.5999984741210938</v>
          </cell>
          <cell r="EE152">
            <v>6.5999984741210938</v>
          </cell>
          <cell r="EF152">
            <v>6.5999984741210938</v>
          </cell>
          <cell r="EG152">
            <v>6.5999984741210938</v>
          </cell>
          <cell r="EH152">
            <v>6.5999984741210938</v>
          </cell>
          <cell r="EI152">
            <v>6.5999984741210938</v>
          </cell>
          <cell r="EJ152">
            <v>6.5999984741210938</v>
          </cell>
        </row>
        <row r="153">
          <cell r="AX153">
            <v>6.5999984741210938</v>
          </cell>
          <cell r="AY153">
            <v>6.5999984741210938</v>
          </cell>
          <cell r="AZ153">
            <v>6.5999984741210938</v>
          </cell>
          <cell r="BA153">
            <v>6.5999984741210938</v>
          </cell>
          <cell r="BB153">
            <v>6.5999984741210938</v>
          </cell>
          <cell r="BC153">
            <v>6.5999984741210938</v>
          </cell>
          <cell r="BD153">
            <v>6.5999984741210938</v>
          </cell>
          <cell r="BE153">
            <v>6.5999984741210938</v>
          </cell>
          <cell r="BF153">
            <v>6.5999984741210938</v>
          </cell>
          <cell r="BG153">
            <v>6.5999984741210938</v>
          </cell>
          <cell r="BH153">
            <v>6.5999984741210938</v>
          </cell>
          <cell r="BI153">
            <v>6.5999984741210938</v>
          </cell>
          <cell r="BJ153">
            <v>6.5999984741210938</v>
          </cell>
          <cell r="BK153">
            <v>6.5999984741210938</v>
          </cell>
          <cell r="BL153">
            <v>6.5999984741210938</v>
          </cell>
          <cell r="BM153">
            <v>6.5999984741210938</v>
          </cell>
          <cell r="BN153">
            <v>6.5999984741210938</v>
          </cell>
          <cell r="BO153">
            <v>6.5999984741210938</v>
          </cell>
          <cell r="BP153">
            <v>6.5999984741210938</v>
          </cell>
          <cell r="BQ153">
            <v>6.5999984741210938</v>
          </cell>
          <cell r="BR153">
            <v>6.5999984741210938</v>
          </cell>
          <cell r="BS153">
            <v>6.5999984741210938</v>
          </cell>
          <cell r="BT153">
            <v>6.5999984741210938</v>
          </cell>
          <cell r="BU153">
            <v>6.5999984741210938</v>
          </cell>
          <cell r="BV153">
            <v>6.5999984741210938</v>
          </cell>
          <cell r="BW153">
            <v>6.5999984741210938</v>
          </cell>
          <cell r="BX153">
            <v>6.5999984741210938</v>
          </cell>
          <cell r="BY153">
            <v>6.5999984741210938</v>
          </cell>
          <cell r="BZ153">
            <v>6.5999984741210938</v>
          </cell>
          <cell r="CA153">
            <v>6.5999984741210938</v>
          </cell>
          <cell r="CB153">
            <v>6.5999984741210938</v>
          </cell>
          <cell r="CC153">
            <v>6.5999984741210938</v>
          </cell>
          <cell r="CD153">
            <v>6.5999984741210938</v>
          </cell>
          <cell r="CE153">
            <v>6.5999984741210938</v>
          </cell>
          <cell r="CF153">
            <v>6.5999984741210938</v>
          </cell>
          <cell r="CG153">
            <v>6.5999984741210938</v>
          </cell>
          <cell r="CH153">
            <v>6.5999984741210938</v>
          </cell>
          <cell r="CI153">
            <v>6.5999984741210938</v>
          </cell>
          <cell r="CJ153">
            <v>6.5999984741210938</v>
          </cell>
          <cell r="CK153">
            <v>6.5999984741210938</v>
          </cell>
          <cell r="CL153">
            <v>6.5999984741210938</v>
          </cell>
          <cell r="CM153">
            <v>6.5999984741210938</v>
          </cell>
          <cell r="CN153">
            <v>6.5999984741210938</v>
          </cell>
          <cell r="CO153">
            <v>6.5999984741210938</v>
          </cell>
          <cell r="CP153">
            <v>6.5999984741210938</v>
          </cell>
          <cell r="CR153">
            <v>6.5999984741210938</v>
          </cell>
          <cell r="CS153">
            <v>6.5999984741210938</v>
          </cell>
          <cell r="CT153">
            <v>6.5999984741210938</v>
          </cell>
          <cell r="CU153">
            <v>6.5999984741210938</v>
          </cell>
          <cell r="CV153">
            <v>6.5999984741210938</v>
          </cell>
          <cell r="CW153">
            <v>6.5999984741210938</v>
          </cell>
          <cell r="CX153">
            <v>6.5999984741210938</v>
          </cell>
          <cell r="CY153">
            <v>6.5999984741210938</v>
          </cell>
          <cell r="CZ153">
            <v>6.5999984741210938</v>
          </cell>
          <cell r="DA153">
            <v>6.5999984741210938</v>
          </cell>
          <cell r="DB153">
            <v>6.5999984741210938</v>
          </cell>
          <cell r="DC153">
            <v>6.5999984741210938</v>
          </cell>
          <cell r="DD153">
            <v>6.5999984741210938</v>
          </cell>
          <cell r="DE153">
            <v>6.5999984741210938</v>
          </cell>
          <cell r="DF153">
            <v>6.5999984741210938</v>
          </cell>
          <cell r="DG153">
            <v>6.5999984741210938</v>
          </cell>
          <cell r="DH153">
            <v>6.5999984741210938</v>
          </cell>
          <cell r="DI153">
            <v>6.5999984741210938</v>
          </cell>
          <cell r="DJ153">
            <v>6.5999984741210938</v>
          </cell>
          <cell r="DK153">
            <v>6.5999984741210938</v>
          </cell>
          <cell r="DL153">
            <v>6.5999984741210938</v>
          </cell>
          <cell r="DM153">
            <v>6.5999984741210938</v>
          </cell>
          <cell r="DN153">
            <v>6.5999984741210938</v>
          </cell>
          <cell r="DO153">
            <v>6.5999984741210938</v>
          </cell>
          <cell r="DP153">
            <v>6.5999984741210938</v>
          </cell>
          <cell r="DQ153">
            <v>6.5999984741210938</v>
          </cell>
          <cell r="DR153">
            <v>6.5999984741210938</v>
          </cell>
          <cell r="DS153">
            <v>6.5999984741210938</v>
          </cell>
          <cell r="DT153">
            <v>6.5999984741210938</v>
          </cell>
          <cell r="DU153">
            <v>6.5999984741210938</v>
          </cell>
          <cell r="DV153">
            <v>6.5999984741210938</v>
          </cell>
          <cell r="DW153">
            <v>6.5999984741210938</v>
          </cell>
          <cell r="DX153">
            <v>6.5999984741210938</v>
          </cell>
          <cell r="DY153">
            <v>6.5999984741210938</v>
          </cell>
          <cell r="DZ153">
            <v>6.5999984741210938</v>
          </cell>
          <cell r="EA153">
            <v>6.5999984741210938</v>
          </cell>
          <cell r="EB153">
            <v>6.5999984741210938</v>
          </cell>
          <cell r="EC153">
            <v>6.5999984741210938</v>
          </cell>
          <cell r="ED153">
            <v>6.5999984741210938</v>
          </cell>
          <cell r="EE153">
            <v>6.5999984741210938</v>
          </cell>
          <cell r="EF153">
            <v>6.5999984741210938</v>
          </cell>
          <cell r="EG153">
            <v>6.5999984741210938</v>
          </cell>
          <cell r="EH153">
            <v>6.5999984741210938</v>
          </cell>
          <cell r="EI153">
            <v>6.5999984741210938</v>
          </cell>
          <cell r="EJ153">
            <v>6.5999984741210938</v>
          </cell>
        </row>
        <row r="154">
          <cell r="AW154">
            <v>130</v>
          </cell>
          <cell r="AX154">
            <v>50</v>
          </cell>
          <cell r="AY154">
            <v>0</v>
          </cell>
          <cell r="AZ154">
            <v>25</v>
          </cell>
          <cell r="BA154">
            <v>100</v>
          </cell>
          <cell r="BB154">
            <v>75</v>
          </cell>
          <cell r="BC154">
            <v>100</v>
          </cell>
          <cell r="BD154">
            <v>16.600000000000001</v>
          </cell>
          <cell r="BE154">
            <v>50</v>
          </cell>
          <cell r="BF154">
            <v>33.300000000000004</v>
          </cell>
          <cell r="BG154">
            <v>66.600000000000009</v>
          </cell>
          <cell r="BH154">
            <v>83.3</v>
          </cell>
          <cell r="BI154">
            <v>0</v>
          </cell>
          <cell r="BJ154">
            <v>33.300000000000004</v>
          </cell>
          <cell r="BK154">
            <v>22.2</v>
          </cell>
          <cell r="BL154">
            <v>55.500000000000007</v>
          </cell>
          <cell r="BM154">
            <v>44.4</v>
          </cell>
          <cell r="BN154">
            <v>100</v>
          </cell>
          <cell r="BO154">
            <v>11.1</v>
          </cell>
          <cell r="BP154">
            <v>0</v>
          </cell>
          <cell r="BQ154">
            <v>88.8</v>
          </cell>
          <cell r="BR154">
            <v>66.600000000000009</v>
          </cell>
          <cell r="BS154">
            <v>77.7</v>
          </cell>
          <cell r="BT154">
            <v>37.5</v>
          </cell>
          <cell r="BU154">
            <v>0</v>
          </cell>
          <cell r="BV154">
            <v>87.5</v>
          </cell>
          <cell r="BW154">
            <v>75</v>
          </cell>
          <cell r="BX154">
            <v>12.5</v>
          </cell>
          <cell r="BY154">
            <v>62.5</v>
          </cell>
          <cell r="BZ154">
            <v>50</v>
          </cell>
          <cell r="CA154">
            <v>100</v>
          </cell>
          <cell r="CB154">
            <v>25</v>
          </cell>
          <cell r="CC154">
            <v>38.4</v>
          </cell>
          <cell r="CD154">
            <v>30.7</v>
          </cell>
          <cell r="CE154">
            <v>92.300000000000011</v>
          </cell>
          <cell r="CF154">
            <v>7.6</v>
          </cell>
          <cell r="CG154">
            <v>15.299999999999999</v>
          </cell>
          <cell r="CH154">
            <v>100</v>
          </cell>
          <cell r="CI154">
            <v>46.1</v>
          </cell>
          <cell r="CJ154">
            <v>61.5</v>
          </cell>
          <cell r="CK154">
            <v>23</v>
          </cell>
          <cell r="CL154">
            <v>76.900000000000006</v>
          </cell>
          <cell r="CM154">
            <v>53.800000000000004</v>
          </cell>
          <cell r="CN154">
            <v>0</v>
          </cell>
          <cell r="CO154">
            <v>84.6</v>
          </cell>
          <cell r="CP154">
            <v>69.199999999999989</v>
          </cell>
          <cell r="CQ154">
            <v>130</v>
          </cell>
          <cell r="CR154">
            <v>40.9</v>
          </cell>
          <cell r="CS154">
            <v>31.8</v>
          </cell>
          <cell r="CT154">
            <v>38.6</v>
          </cell>
          <cell r="CU154">
            <v>52.2</v>
          </cell>
          <cell r="CV154">
            <v>47.699999999999996</v>
          </cell>
          <cell r="CW154">
            <v>86.3</v>
          </cell>
          <cell r="CX154">
            <v>29.5</v>
          </cell>
          <cell r="CY154">
            <v>56.8</v>
          </cell>
          <cell r="CZ154">
            <v>43.1</v>
          </cell>
          <cell r="DA154">
            <v>59</v>
          </cell>
          <cell r="DB154">
            <v>75</v>
          </cell>
          <cell r="DC154">
            <v>13.600000000000001</v>
          </cell>
          <cell r="DD154">
            <v>18.099999999999998</v>
          </cell>
          <cell r="DE154">
            <v>11.3</v>
          </cell>
          <cell r="DF154">
            <v>34</v>
          </cell>
          <cell r="DG154">
            <v>25</v>
          </cell>
          <cell r="DH154">
            <v>97.7</v>
          </cell>
          <cell r="DI154">
            <v>6.8000000000000007</v>
          </cell>
          <cell r="DJ154">
            <v>4.5</v>
          </cell>
          <cell r="DK154">
            <v>90.9</v>
          </cell>
          <cell r="DL154">
            <v>36.299999999999997</v>
          </cell>
          <cell r="DM154">
            <v>79.5</v>
          </cell>
          <cell r="DN154">
            <v>68.100000000000009</v>
          </cell>
          <cell r="DO154">
            <v>27.200000000000003</v>
          </cell>
          <cell r="DP154">
            <v>88.6</v>
          </cell>
          <cell r="DQ154">
            <v>84</v>
          </cell>
          <cell r="DR154">
            <v>45.4</v>
          </cell>
          <cell r="DS154">
            <v>72.7</v>
          </cell>
          <cell r="DT154">
            <v>70.399999999999991</v>
          </cell>
          <cell r="DU154">
            <v>95.399999999999991</v>
          </cell>
          <cell r="DV154">
            <v>50</v>
          </cell>
          <cell r="DW154">
            <v>22.7</v>
          </cell>
          <cell r="DX154">
            <v>20.399999999999999</v>
          </cell>
          <cell r="DY154">
            <v>93.100000000000009</v>
          </cell>
          <cell r="DZ154">
            <v>2.1999999999999997</v>
          </cell>
          <cell r="EA154">
            <v>9</v>
          </cell>
          <cell r="EB154">
            <v>100</v>
          </cell>
          <cell r="EC154">
            <v>54.500000000000007</v>
          </cell>
          <cell r="ED154">
            <v>63.6</v>
          </cell>
          <cell r="EE154">
            <v>15.9</v>
          </cell>
          <cell r="EF154">
            <v>77.2</v>
          </cell>
          <cell r="EG154">
            <v>61.3</v>
          </cell>
          <cell r="EH154">
            <v>0</v>
          </cell>
          <cell r="EI154">
            <v>81.8</v>
          </cell>
          <cell r="EJ154">
            <v>65.900000000000006</v>
          </cell>
        </row>
        <row r="155">
          <cell r="AW155">
            <v>131</v>
          </cell>
          <cell r="AX155">
            <v>50</v>
          </cell>
          <cell r="AY155">
            <v>0</v>
          </cell>
          <cell r="AZ155">
            <v>75</v>
          </cell>
          <cell r="BA155">
            <v>100</v>
          </cell>
          <cell r="BB155">
            <v>25</v>
          </cell>
          <cell r="BC155">
            <v>100</v>
          </cell>
          <cell r="BD155">
            <v>16.600000000000001</v>
          </cell>
          <cell r="BE155">
            <v>50</v>
          </cell>
          <cell r="BF155">
            <v>83.3</v>
          </cell>
          <cell r="BG155">
            <v>33.300000000000004</v>
          </cell>
          <cell r="BH155">
            <v>66.600000000000009</v>
          </cell>
          <cell r="BI155">
            <v>0</v>
          </cell>
          <cell r="BJ155">
            <v>66.600000000000009</v>
          </cell>
          <cell r="BK155">
            <v>33.300000000000004</v>
          </cell>
          <cell r="BL155">
            <v>44.4</v>
          </cell>
          <cell r="BM155">
            <v>22.2</v>
          </cell>
          <cell r="BN155">
            <v>88.8</v>
          </cell>
          <cell r="BO155">
            <v>11.1</v>
          </cell>
          <cell r="BP155">
            <v>0</v>
          </cell>
          <cell r="BQ155">
            <v>100</v>
          </cell>
          <cell r="BR155">
            <v>55.500000000000007</v>
          </cell>
          <cell r="BS155">
            <v>77.7</v>
          </cell>
          <cell r="BT155">
            <v>37.5</v>
          </cell>
          <cell r="BU155">
            <v>12.5</v>
          </cell>
          <cell r="BV155">
            <v>87.5</v>
          </cell>
          <cell r="BW155">
            <v>50</v>
          </cell>
          <cell r="BX155">
            <v>0</v>
          </cell>
          <cell r="BY155">
            <v>62.5</v>
          </cell>
          <cell r="BZ155">
            <v>75</v>
          </cell>
          <cell r="CA155">
            <v>100</v>
          </cell>
          <cell r="CB155">
            <v>25</v>
          </cell>
          <cell r="CC155">
            <v>30.7</v>
          </cell>
          <cell r="CD155">
            <v>15.299999999999999</v>
          </cell>
          <cell r="CE155">
            <v>84.6</v>
          </cell>
          <cell r="CF155">
            <v>23</v>
          </cell>
          <cell r="CG155">
            <v>7.6</v>
          </cell>
          <cell r="CH155">
            <v>100</v>
          </cell>
          <cell r="CI155">
            <v>38.4</v>
          </cell>
          <cell r="CJ155">
            <v>61.5</v>
          </cell>
          <cell r="CK155">
            <v>46.1</v>
          </cell>
          <cell r="CL155">
            <v>69.199999999999989</v>
          </cell>
          <cell r="CM155">
            <v>76.900000000000006</v>
          </cell>
          <cell r="CN155">
            <v>0</v>
          </cell>
          <cell r="CO155">
            <v>53.800000000000004</v>
          </cell>
          <cell r="CP155">
            <v>92.300000000000011</v>
          </cell>
          <cell r="CQ155">
            <v>131</v>
          </cell>
          <cell r="CR155">
            <v>45.4</v>
          </cell>
          <cell r="CS155">
            <v>27.200000000000003</v>
          </cell>
          <cell r="CT155">
            <v>47.699999999999996</v>
          </cell>
          <cell r="CU155">
            <v>50</v>
          </cell>
          <cell r="CV155">
            <v>43.1</v>
          </cell>
          <cell r="CW155">
            <v>90.9</v>
          </cell>
          <cell r="CX155">
            <v>36.299999999999997</v>
          </cell>
          <cell r="CY155">
            <v>61.3</v>
          </cell>
          <cell r="CZ155">
            <v>65.900000000000006</v>
          </cell>
          <cell r="DA155">
            <v>56.8</v>
          </cell>
          <cell r="DB155">
            <v>63.6</v>
          </cell>
          <cell r="DC155">
            <v>0</v>
          </cell>
          <cell r="DD155">
            <v>40.9</v>
          </cell>
          <cell r="DE155">
            <v>25</v>
          </cell>
          <cell r="DF155">
            <v>34</v>
          </cell>
          <cell r="DG155">
            <v>15.9</v>
          </cell>
          <cell r="DH155">
            <v>93.100000000000009</v>
          </cell>
          <cell r="DI155">
            <v>4.5</v>
          </cell>
          <cell r="DJ155">
            <v>2.1999999999999997</v>
          </cell>
          <cell r="DK155">
            <v>97.7</v>
          </cell>
          <cell r="DL155">
            <v>38.6</v>
          </cell>
          <cell r="DM155">
            <v>81.8</v>
          </cell>
          <cell r="DN155">
            <v>72.7</v>
          </cell>
          <cell r="DO155">
            <v>22.7</v>
          </cell>
          <cell r="DP155">
            <v>86.3</v>
          </cell>
          <cell r="DQ155">
            <v>75</v>
          </cell>
          <cell r="DR155">
            <v>18.099999999999998</v>
          </cell>
          <cell r="DS155">
            <v>77.2</v>
          </cell>
          <cell r="DT155">
            <v>79.5</v>
          </cell>
          <cell r="DU155">
            <v>95.399999999999991</v>
          </cell>
          <cell r="DV155">
            <v>52.2</v>
          </cell>
          <cell r="DW155">
            <v>20.399999999999999</v>
          </cell>
          <cell r="DX155">
            <v>11.3</v>
          </cell>
          <cell r="DY155">
            <v>84</v>
          </cell>
          <cell r="DZ155">
            <v>13.600000000000001</v>
          </cell>
          <cell r="EA155">
            <v>9</v>
          </cell>
          <cell r="EB155">
            <v>100</v>
          </cell>
          <cell r="EC155">
            <v>29.5</v>
          </cell>
          <cell r="ED155">
            <v>59</v>
          </cell>
          <cell r="EE155">
            <v>31.8</v>
          </cell>
          <cell r="EF155">
            <v>68.100000000000009</v>
          </cell>
          <cell r="EG155">
            <v>70.399999999999991</v>
          </cell>
          <cell r="EH155">
            <v>6.8000000000000007</v>
          </cell>
          <cell r="EI155">
            <v>54.500000000000007</v>
          </cell>
          <cell r="EJ155">
            <v>88.6</v>
          </cell>
        </row>
        <row r="156">
          <cell r="AW156">
            <v>132</v>
          </cell>
          <cell r="AX156">
            <v>25</v>
          </cell>
          <cell r="AY156">
            <v>0</v>
          </cell>
          <cell r="AZ156">
            <v>50</v>
          </cell>
          <cell r="BA156">
            <v>100</v>
          </cell>
          <cell r="BB156">
            <v>75</v>
          </cell>
          <cell r="BC156">
            <v>100</v>
          </cell>
          <cell r="BD156">
            <v>16.600000000000001</v>
          </cell>
          <cell r="BE156">
            <v>66.600000000000009</v>
          </cell>
          <cell r="BF156">
            <v>33.300000000000004</v>
          </cell>
          <cell r="BG156">
            <v>50</v>
          </cell>
          <cell r="BH156">
            <v>83.3</v>
          </cell>
          <cell r="BI156">
            <v>0</v>
          </cell>
          <cell r="BJ156">
            <v>22.2</v>
          </cell>
          <cell r="BK156">
            <v>44.4</v>
          </cell>
          <cell r="BL156">
            <v>66.600000000000009</v>
          </cell>
          <cell r="BM156">
            <v>33.300000000000004</v>
          </cell>
          <cell r="BN156">
            <v>88.8</v>
          </cell>
          <cell r="BO156">
            <v>11.1</v>
          </cell>
          <cell r="BP156">
            <v>0</v>
          </cell>
          <cell r="BQ156">
            <v>100</v>
          </cell>
          <cell r="BR156">
            <v>55.500000000000007</v>
          </cell>
          <cell r="BS156">
            <v>77.7</v>
          </cell>
          <cell r="BT156">
            <v>37.5</v>
          </cell>
          <cell r="BU156">
            <v>12.5</v>
          </cell>
          <cell r="BV156">
            <v>87.5</v>
          </cell>
          <cell r="BW156">
            <v>50</v>
          </cell>
          <cell r="BX156">
            <v>0</v>
          </cell>
          <cell r="BY156">
            <v>62.5</v>
          </cell>
          <cell r="BZ156">
            <v>75</v>
          </cell>
          <cell r="CA156">
            <v>100</v>
          </cell>
          <cell r="CB156">
            <v>25</v>
          </cell>
          <cell r="CC156">
            <v>30.7</v>
          </cell>
          <cell r="CD156">
            <v>23</v>
          </cell>
          <cell r="CE156">
            <v>92.300000000000011</v>
          </cell>
          <cell r="CF156">
            <v>15.299999999999999</v>
          </cell>
          <cell r="CG156">
            <v>7.6</v>
          </cell>
          <cell r="CH156">
            <v>100</v>
          </cell>
          <cell r="CI156">
            <v>46.1</v>
          </cell>
          <cell r="CJ156">
            <v>53.800000000000004</v>
          </cell>
          <cell r="CK156">
            <v>38.4</v>
          </cell>
          <cell r="CL156">
            <v>69.199999999999989</v>
          </cell>
          <cell r="CM156">
            <v>61.5</v>
          </cell>
          <cell r="CN156">
            <v>0</v>
          </cell>
          <cell r="CO156">
            <v>76.900000000000006</v>
          </cell>
          <cell r="CP156">
            <v>84.6</v>
          </cell>
          <cell r="CQ156">
            <v>132</v>
          </cell>
          <cell r="CR156">
            <v>43.1</v>
          </cell>
          <cell r="CS156">
            <v>27.200000000000003</v>
          </cell>
          <cell r="CT156">
            <v>45.4</v>
          </cell>
          <cell r="CU156">
            <v>50</v>
          </cell>
          <cell r="CV156">
            <v>47.699999999999996</v>
          </cell>
          <cell r="CW156">
            <v>90.9</v>
          </cell>
          <cell r="CX156">
            <v>34</v>
          </cell>
          <cell r="CY156">
            <v>59</v>
          </cell>
          <cell r="CZ156">
            <v>54.500000000000007</v>
          </cell>
          <cell r="DA156">
            <v>56.8</v>
          </cell>
          <cell r="DB156">
            <v>63.6</v>
          </cell>
          <cell r="DC156">
            <v>2.1999999999999997</v>
          </cell>
          <cell r="DD156">
            <v>18.099999999999998</v>
          </cell>
          <cell r="DE156">
            <v>25</v>
          </cell>
          <cell r="DF156">
            <v>40.9</v>
          </cell>
          <cell r="DG156">
            <v>20.399999999999999</v>
          </cell>
          <cell r="DH156">
            <v>93.100000000000009</v>
          </cell>
          <cell r="DI156">
            <v>9</v>
          </cell>
          <cell r="DJ156">
            <v>6.8000000000000007</v>
          </cell>
          <cell r="DK156">
            <v>97.7</v>
          </cell>
          <cell r="DL156">
            <v>36.299999999999997</v>
          </cell>
          <cell r="DM156">
            <v>79.5</v>
          </cell>
          <cell r="DN156">
            <v>68.100000000000009</v>
          </cell>
          <cell r="DO156">
            <v>29.5</v>
          </cell>
          <cell r="DP156">
            <v>86.3</v>
          </cell>
          <cell r="DQ156">
            <v>72.7</v>
          </cell>
          <cell r="DR156">
            <v>22.7</v>
          </cell>
          <cell r="DS156">
            <v>75</v>
          </cell>
          <cell r="DT156">
            <v>77.2</v>
          </cell>
          <cell r="DU156">
            <v>95.399999999999991</v>
          </cell>
          <cell r="DV156">
            <v>52.2</v>
          </cell>
          <cell r="DW156">
            <v>15.9</v>
          </cell>
          <cell r="DX156">
            <v>13.600000000000001</v>
          </cell>
          <cell r="DY156">
            <v>88.6</v>
          </cell>
          <cell r="DZ156">
            <v>11.3</v>
          </cell>
          <cell r="EA156">
            <v>4.5</v>
          </cell>
          <cell r="EB156">
            <v>100</v>
          </cell>
          <cell r="EC156">
            <v>38.6</v>
          </cell>
          <cell r="ED156">
            <v>61.3</v>
          </cell>
          <cell r="EE156">
            <v>31.8</v>
          </cell>
          <cell r="EF156">
            <v>70.399999999999991</v>
          </cell>
          <cell r="EG156">
            <v>65.900000000000006</v>
          </cell>
          <cell r="EH156">
            <v>0</v>
          </cell>
          <cell r="EI156">
            <v>81.8</v>
          </cell>
          <cell r="EJ156">
            <v>84</v>
          </cell>
        </row>
        <row r="157">
          <cell r="AW157">
            <v>133</v>
          </cell>
          <cell r="AX157">
            <v>25</v>
          </cell>
          <cell r="AY157">
            <v>0</v>
          </cell>
          <cell r="AZ157">
            <v>50</v>
          </cell>
          <cell r="BA157">
            <v>100</v>
          </cell>
          <cell r="BB157">
            <v>75</v>
          </cell>
          <cell r="BC157">
            <v>16.600000000000001</v>
          </cell>
          <cell r="BD157">
            <v>66.600000000000009</v>
          </cell>
          <cell r="BE157">
            <v>83.3</v>
          </cell>
          <cell r="BF157">
            <v>33.300000000000004</v>
          </cell>
          <cell r="BG157">
            <v>100</v>
          </cell>
          <cell r="BH157">
            <v>50</v>
          </cell>
          <cell r="BI157">
            <v>0</v>
          </cell>
          <cell r="BJ157">
            <v>11.1</v>
          </cell>
          <cell r="BK157">
            <v>0</v>
          </cell>
          <cell r="BL157">
            <v>33.300000000000004</v>
          </cell>
          <cell r="BM157">
            <v>44.4</v>
          </cell>
          <cell r="BN157">
            <v>55.500000000000007</v>
          </cell>
          <cell r="BO157">
            <v>77.7</v>
          </cell>
          <cell r="BP157">
            <v>100</v>
          </cell>
          <cell r="BQ157">
            <v>88.8</v>
          </cell>
          <cell r="BR157">
            <v>66.600000000000009</v>
          </cell>
          <cell r="BS157">
            <v>22.2</v>
          </cell>
          <cell r="BT157">
            <v>37.5</v>
          </cell>
          <cell r="BU157">
            <v>50</v>
          </cell>
          <cell r="BV157">
            <v>12.5</v>
          </cell>
          <cell r="BW157">
            <v>62.5</v>
          </cell>
          <cell r="BX157">
            <v>87.5</v>
          </cell>
          <cell r="BY157">
            <v>25</v>
          </cell>
          <cell r="BZ157">
            <v>75</v>
          </cell>
          <cell r="CA157">
            <v>100</v>
          </cell>
          <cell r="CB157">
            <v>0</v>
          </cell>
          <cell r="CC157">
            <v>38.4</v>
          </cell>
          <cell r="CD157">
            <v>92.300000000000011</v>
          </cell>
          <cell r="CE157">
            <v>69.199999999999989</v>
          </cell>
          <cell r="CF157">
            <v>30.7</v>
          </cell>
          <cell r="CG157">
            <v>15.299999999999999</v>
          </cell>
          <cell r="CH157">
            <v>23</v>
          </cell>
          <cell r="CI157">
            <v>61.5</v>
          </cell>
          <cell r="CJ157">
            <v>53.800000000000004</v>
          </cell>
          <cell r="CK157">
            <v>46.1</v>
          </cell>
          <cell r="CL157">
            <v>76.900000000000006</v>
          </cell>
          <cell r="CM157">
            <v>7.6</v>
          </cell>
          <cell r="CN157">
            <v>100</v>
          </cell>
          <cell r="CO157">
            <v>84.6</v>
          </cell>
          <cell r="CP157">
            <v>0</v>
          </cell>
          <cell r="CQ157">
            <v>133</v>
          </cell>
          <cell r="CR157">
            <v>31.8</v>
          </cell>
          <cell r="CS157">
            <v>15.9</v>
          </cell>
          <cell r="CT157">
            <v>63.6</v>
          </cell>
          <cell r="CU157">
            <v>79.5</v>
          </cell>
          <cell r="CV157">
            <v>68.100000000000009</v>
          </cell>
          <cell r="CW157">
            <v>18.099999999999998</v>
          </cell>
          <cell r="CX157">
            <v>56.8</v>
          </cell>
          <cell r="CY157">
            <v>61.3</v>
          </cell>
          <cell r="CZ157">
            <v>29.5</v>
          </cell>
          <cell r="DA157">
            <v>65.900000000000006</v>
          </cell>
          <cell r="DB157">
            <v>52.2</v>
          </cell>
          <cell r="DC157">
            <v>2.1999999999999997</v>
          </cell>
          <cell r="DD157">
            <v>22.7</v>
          </cell>
          <cell r="DE157">
            <v>13.600000000000001</v>
          </cell>
          <cell r="DF157">
            <v>38.6</v>
          </cell>
          <cell r="DG157">
            <v>40.9</v>
          </cell>
          <cell r="DH157">
            <v>43.1</v>
          </cell>
          <cell r="DI157">
            <v>47.699999999999996</v>
          </cell>
          <cell r="DJ157">
            <v>95.399999999999991</v>
          </cell>
          <cell r="DK157">
            <v>88.6</v>
          </cell>
          <cell r="DL157">
            <v>45.4</v>
          </cell>
          <cell r="DM157">
            <v>25</v>
          </cell>
          <cell r="DN157">
            <v>59</v>
          </cell>
          <cell r="DO157">
            <v>70.399999999999991</v>
          </cell>
          <cell r="DP157">
            <v>36.299999999999997</v>
          </cell>
          <cell r="DQ157">
            <v>72.7</v>
          </cell>
          <cell r="DR157">
            <v>77.2</v>
          </cell>
          <cell r="DS157">
            <v>50</v>
          </cell>
          <cell r="DT157">
            <v>75</v>
          </cell>
          <cell r="DU157">
            <v>84</v>
          </cell>
          <cell r="DV157">
            <v>4.5</v>
          </cell>
          <cell r="DW157">
            <v>27.200000000000003</v>
          </cell>
          <cell r="DX157">
            <v>97.7</v>
          </cell>
          <cell r="DY157">
            <v>86.3</v>
          </cell>
          <cell r="DZ157">
            <v>20.399999999999999</v>
          </cell>
          <cell r="EA157">
            <v>9</v>
          </cell>
          <cell r="EB157">
            <v>11.3</v>
          </cell>
          <cell r="EC157">
            <v>81.8</v>
          </cell>
          <cell r="ED157">
            <v>54.500000000000007</v>
          </cell>
          <cell r="EE157">
            <v>34</v>
          </cell>
          <cell r="EF157">
            <v>90.9</v>
          </cell>
          <cell r="EG157">
            <v>6.8000000000000007</v>
          </cell>
          <cell r="EH157">
            <v>100</v>
          </cell>
          <cell r="EI157">
            <v>93.100000000000009</v>
          </cell>
          <cell r="EJ157">
            <v>0</v>
          </cell>
        </row>
        <row r="158">
          <cell r="AW158">
            <v>134</v>
          </cell>
          <cell r="AX158">
            <v>25</v>
          </cell>
          <cell r="AY158">
            <v>0</v>
          </cell>
          <cell r="AZ158">
            <v>50</v>
          </cell>
          <cell r="BA158">
            <v>100</v>
          </cell>
          <cell r="BB158">
            <v>75</v>
          </cell>
          <cell r="BC158">
            <v>16.600000000000001</v>
          </cell>
          <cell r="BD158">
            <v>83.3</v>
          </cell>
          <cell r="BE158">
            <v>50</v>
          </cell>
          <cell r="BF158">
            <v>33.300000000000004</v>
          </cell>
          <cell r="BG158">
            <v>100</v>
          </cell>
          <cell r="BH158">
            <v>66.600000000000009</v>
          </cell>
          <cell r="BI158">
            <v>0</v>
          </cell>
          <cell r="BJ158">
            <v>11.1</v>
          </cell>
          <cell r="BK158">
            <v>0</v>
          </cell>
          <cell r="BL158">
            <v>33.300000000000004</v>
          </cell>
          <cell r="BM158">
            <v>44.4</v>
          </cell>
          <cell r="BN158">
            <v>55.500000000000007</v>
          </cell>
          <cell r="BO158">
            <v>77.7</v>
          </cell>
          <cell r="BP158">
            <v>100</v>
          </cell>
          <cell r="BQ158">
            <v>88.8</v>
          </cell>
          <cell r="BR158">
            <v>66.600000000000009</v>
          </cell>
          <cell r="BS158">
            <v>22.2</v>
          </cell>
          <cell r="BT158">
            <v>37.5</v>
          </cell>
          <cell r="BU158">
            <v>50</v>
          </cell>
          <cell r="BV158">
            <v>12.5</v>
          </cell>
          <cell r="BW158">
            <v>62.5</v>
          </cell>
          <cell r="BX158">
            <v>87.5</v>
          </cell>
          <cell r="BY158">
            <v>25</v>
          </cell>
          <cell r="BZ158">
            <v>75</v>
          </cell>
          <cell r="CA158">
            <v>100</v>
          </cell>
          <cell r="CB158">
            <v>0</v>
          </cell>
          <cell r="CC158">
            <v>38.4</v>
          </cell>
          <cell r="CD158">
            <v>92.300000000000011</v>
          </cell>
          <cell r="CE158">
            <v>69.199999999999989</v>
          </cell>
          <cell r="CF158">
            <v>30.7</v>
          </cell>
          <cell r="CG158">
            <v>15.299999999999999</v>
          </cell>
          <cell r="CH158">
            <v>23</v>
          </cell>
          <cell r="CI158">
            <v>61.5</v>
          </cell>
          <cell r="CJ158">
            <v>53.800000000000004</v>
          </cell>
          <cell r="CK158">
            <v>46.1</v>
          </cell>
          <cell r="CL158">
            <v>76.900000000000006</v>
          </cell>
          <cell r="CM158">
            <v>7.6</v>
          </cell>
          <cell r="CN158">
            <v>100</v>
          </cell>
          <cell r="CO158">
            <v>84.6</v>
          </cell>
          <cell r="CP158">
            <v>0</v>
          </cell>
          <cell r="CQ158">
            <v>134</v>
          </cell>
          <cell r="CR158">
            <v>31.8</v>
          </cell>
          <cell r="CS158">
            <v>13.600000000000001</v>
          </cell>
          <cell r="CT158">
            <v>61.3</v>
          </cell>
          <cell r="CU158">
            <v>79.5</v>
          </cell>
          <cell r="CV158">
            <v>68.100000000000009</v>
          </cell>
          <cell r="CW158">
            <v>18.099999999999998</v>
          </cell>
          <cell r="CX158">
            <v>59</v>
          </cell>
          <cell r="CY158">
            <v>52.2</v>
          </cell>
          <cell r="CZ158">
            <v>29.5</v>
          </cell>
          <cell r="DA158">
            <v>65.900000000000006</v>
          </cell>
          <cell r="DB158">
            <v>56.8</v>
          </cell>
          <cell r="DC158">
            <v>2.1999999999999997</v>
          </cell>
          <cell r="DD158">
            <v>22.7</v>
          </cell>
          <cell r="DE158">
            <v>15.9</v>
          </cell>
          <cell r="DF158">
            <v>38.6</v>
          </cell>
          <cell r="DG158">
            <v>40.9</v>
          </cell>
          <cell r="DH158">
            <v>43.1</v>
          </cell>
          <cell r="DI158">
            <v>47.699999999999996</v>
          </cell>
          <cell r="DJ158">
            <v>95.399999999999991</v>
          </cell>
          <cell r="DK158">
            <v>88.6</v>
          </cell>
          <cell r="DL158">
            <v>45.4</v>
          </cell>
          <cell r="DM158">
            <v>25</v>
          </cell>
          <cell r="DN158">
            <v>63.6</v>
          </cell>
          <cell r="DO158">
            <v>70.399999999999991</v>
          </cell>
          <cell r="DP158">
            <v>36.299999999999997</v>
          </cell>
          <cell r="DQ158">
            <v>72.7</v>
          </cell>
          <cell r="DR158">
            <v>77.2</v>
          </cell>
          <cell r="DS158">
            <v>50</v>
          </cell>
          <cell r="DT158">
            <v>75</v>
          </cell>
          <cell r="DU158">
            <v>84</v>
          </cell>
          <cell r="DV158">
            <v>4.5</v>
          </cell>
          <cell r="DW158">
            <v>27.200000000000003</v>
          </cell>
          <cell r="DX158">
            <v>97.7</v>
          </cell>
          <cell r="DY158">
            <v>86.3</v>
          </cell>
          <cell r="DZ158">
            <v>20.399999999999999</v>
          </cell>
          <cell r="EA158">
            <v>9</v>
          </cell>
          <cell r="EB158">
            <v>11.3</v>
          </cell>
          <cell r="EC158">
            <v>81.8</v>
          </cell>
          <cell r="ED158">
            <v>54.500000000000007</v>
          </cell>
          <cell r="EE158">
            <v>34</v>
          </cell>
          <cell r="EF158">
            <v>90.9</v>
          </cell>
          <cell r="EG158">
            <v>6.8000000000000007</v>
          </cell>
          <cell r="EH158">
            <v>100</v>
          </cell>
          <cell r="EI158">
            <v>93.100000000000009</v>
          </cell>
          <cell r="EJ158">
            <v>0</v>
          </cell>
        </row>
        <row r="159">
          <cell r="AW159">
            <v>135</v>
          </cell>
          <cell r="AX159">
            <v>50</v>
          </cell>
          <cell r="AY159">
            <v>0</v>
          </cell>
          <cell r="AZ159">
            <v>25</v>
          </cell>
          <cell r="BA159">
            <v>100</v>
          </cell>
          <cell r="BB159">
            <v>75</v>
          </cell>
          <cell r="BC159">
            <v>16.600000000000001</v>
          </cell>
          <cell r="BD159">
            <v>66.600000000000009</v>
          </cell>
          <cell r="BE159">
            <v>0</v>
          </cell>
          <cell r="BF159">
            <v>16.600000000000001</v>
          </cell>
          <cell r="BG159">
            <v>83.3</v>
          </cell>
          <cell r="BH159">
            <v>100</v>
          </cell>
          <cell r="BI159">
            <v>16.600000000000001</v>
          </cell>
          <cell r="BJ159">
            <v>88.8</v>
          </cell>
          <cell r="BK159">
            <v>100</v>
          </cell>
          <cell r="BL159">
            <v>11.1</v>
          </cell>
          <cell r="BM159">
            <v>22.2</v>
          </cell>
          <cell r="BN159">
            <v>0</v>
          </cell>
          <cell r="BO159">
            <v>22.2</v>
          </cell>
          <cell r="BP159">
            <v>22.2</v>
          </cell>
          <cell r="BQ159">
            <v>22.2</v>
          </cell>
          <cell r="BR159">
            <v>22.2</v>
          </cell>
          <cell r="BS159">
            <v>22.2</v>
          </cell>
          <cell r="BT159">
            <v>87.5</v>
          </cell>
          <cell r="BU159">
            <v>75</v>
          </cell>
          <cell r="BV159">
            <v>0</v>
          </cell>
          <cell r="BW159">
            <v>0</v>
          </cell>
          <cell r="BX159">
            <v>100</v>
          </cell>
          <cell r="BY159">
            <v>0</v>
          </cell>
          <cell r="BZ159">
            <v>0</v>
          </cell>
          <cell r="CA159">
            <v>0</v>
          </cell>
          <cell r="CB159">
            <v>0</v>
          </cell>
          <cell r="CC159">
            <v>0</v>
          </cell>
          <cell r="CD159">
            <v>0</v>
          </cell>
          <cell r="CE159">
            <v>0</v>
          </cell>
          <cell r="CF159">
            <v>0</v>
          </cell>
          <cell r="CG159">
            <v>0</v>
          </cell>
          <cell r="CH159">
            <v>0</v>
          </cell>
          <cell r="CI159">
            <v>0</v>
          </cell>
          <cell r="CJ159">
            <v>0</v>
          </cell>
          <cell r="CK159">
            <v>0</v>
          </cell>
          <cell r="CL159">
            <v>0</v>
          </cell>
          <cell r="CM159">
            <v>0</v>
          </cell>
          <cell r="CN159">
            <v>0</v>
          </cell>
          <cell r="CO159">
            <v>0</v>
          </cell>
          <cell r="CP159">
            <v>0</v>
          </cell>
          <cell r="CQ159">
            <v>135</v>
          </cell>
          <cell r="CR159">
            <v>11.3</v>
          </cell>
          <cell r="CS159">
            <v>0</v>
          </cell>
          <cell r="CT159">
            <v>9</v>
          </cell>
          <cell r="CU159">
            <v>100</v>
          </cell>
          <cell r="CV159">
            <v>95.399999999999991</v>
          </cell>
          <cell r="CW159">
            <v>11.3</v>
          </cell>
          <cell r="CX159">
            <v>84</v>
          </cell>
          <cell r="CY159">
            <v>2.1999999999999997</v>
          </cell>
          <cell r="CZ159">
            <v>11.3</v>
          </cell>
          <cell r="DA159">
            <v>86.3</v>
          </cell>
          <cell r="DB159">
            <v>97.7</v>
          </cell>
          <cell r="DC159">
            <v>11.3</v>
          </cell>
          <cell r="DD159">
            <v>81.8</v>
          </cell>
          <cell r="DE159">
            <v>93.100000000000009</v>
          </cell>
          <cell r="DF159">
            <v>6.8000000000000007</v>
          </cell>
          <cell r="DG159">
            <v>11.3</v>
          </cell>
          <cell r="DH159">
            <v>4.5</v>
          </cell>
          <cell r="DI159">
            <v>11.3</v>
          </cell>
          <cell r="DJ159">
            <v>11.3</v>
          </cell>
          <cell r="DK159">
            <v>11.3</v>
          </cell>
          <cell r="DL159">
            <v>11.3</v>
          </cell>
          <cell r="DM159">
            <v>11.3</v>
          </cell>
          <cell r="DN159">
            <v>88.6</v>
          </cell>
          <cell r="DO159">
            <v>79.5</v>
          </cell>
          <cell r="DP159">
            <v>11.3</v>
          </cell>
          <cell r="DQ159">
            <v>11.3</v>
          </cell>
          <cell r="DR159">
            <v>90.9</v>
          </cell>
          <cell r="DS159">
            <v>11.3</v>
          </cell>
          <cell r="DT159">
            <v>11.3</v>
          </cell>
          <cell r="DU159">
            <v>11.3</v>
          </cell>
          <cell r="DV159">
            <v>11.3</v>
          </cell>
          <cell r="DW159">
            <v>11.3</v>
          </cell>
          <cell r="DX159">
            <v>11.3</v>
          </cell>
          <cell r="DY159">
            <v>11.3</v>
          </cell>
          <cell r="DZ159">
            <v>11.3</v>
          </cell>
          <cell r="EA159">
            <v>11.3</v>
          </cell>
          <cell r="EB159">
            <v>11.3</v>
          </cell>
          <cell r="EC159">
            <v>11.3</v>
          </cell>
          <cell r="ED159">
            <v>11.3</v>
          </cell>
          <cell r="EE159">
            <v>11.3</v>
          </cell>
          <cell r="EF159">
            <v>11.3</v>
          </cell>
          <cell r="EG159">
            <v>11.3</v>
          </cell>
          <cell r="EH159">
            <v>11.3</v>
          </cell>
          <cell r="EI159">
            <v>11.3</v>
          </cell>
          <cell r="EJ159">
            <v>11.3</v>
          </cell>
        </row>
        <row r="160">
          <cell r="AW160">
            <v>136</v>
          </cell>
          <cell r="AX160">
            <v>100</v>
          </cell>
          <cell r="AY160">
            <v>50</v>
          </cell>
          <cell r="AZ160">
            <v>0</v>
          </cell>
          <cell r="BA160">
            <v>25</v>
          </cell>
          <cell r="BB160">
            <v>75</v>
          </cell>
          <cell r="BC160">
            <v>66.600000000000009</v>
          </cell>
          <cell r="BD160">
            <v>33.300000000000004</v>
          </cell>
          <cell r="BE160">
            <v>100</v>
          </cell>
          <cell r="BF160">
            <v>16.600000000000001</v>
          </cell>
          <cell r="BG160">
            <v>83.3</v>
          </cell>
          <cell r="BH160">
            <v>50</v>
          </cell>
          <cell r="BI160">
            <v>0</v>
          </cell>
          <cell r="BJ160">
            <v>100</v>
          </cell>
          <cell r="BK160">
            <v>88.8</v>
          </cell>
          <cell r="BL160">
            <v>11.1</v>
          </cell>
          <cell r="BM160">
            <v>44.4</v>
          </cell>
          <cell r="BN160">
            <v>0</v>
          </cell>
          <cell r="BO160">
            <v>77.7</v>
          </cell>
          <cell r="BP160">
            <v>22.2</v>
          </cell>
          <cell r="BQ160">
            <v>66.600000000000009</v>
          </cell>
          <cell r="BR160">
            <v>33.300000000000004</v>
          </cell>
          <cell r="BS160">
            <v>55.500000000000007</v>
          </cell>
          <cell r="BT160">
            <v>75</v>
          </cell>
          <cell r="BU160">
            <v>0</v>
          </cell>
          <cell r="BV160">
            <v>25</v>
          </cell>
          <cell r="BW160">
            <v>100</v>
          </cell>
          <cell r="BX160">
            <v>12.5</v>
          </cell>
          <cell r="BY160">
            <v>62.5</v>
          </cell>
          <cell r="BZ160">
            <v>37.5</v>
          </cell>
          <cell r="CA160">
            <v>87.5</v>
          </cell>
          <cell r="CB160">
            <v>50</v>
          </cell>
          <cell r="CC160">
            <v>53.800000000000004</v>
          </cell>
          <cell r="CD160">
            <v>7.6</v>
          </cell>
          <cell r="CE160">
            <v>23</v>
          </cell>
          <cell r="CF160">
            <v>46.1</v>
          </cell>
          <cell r="CG160">
            <v>100</v>
          </cell>
          <cell r="CH160">
            <v>92.300000000000011</v>
          </cell>
          <cell r="CI160">
            <v>38.4</v>
          </cell>
          <cell r="CJ160">
            <v>76.900000000000006</v>
          </cell>
          <cell r="CK160">
            <v>30.7</v>
          </cell>
          <cell r="CL160">
            <v>15.299999999999999</v>
          </cell>
          <cell r="CM160">
            <v>69.199999999999989</v>
          </cell>
          <cell r="CN160">
            <v>0</v>
          </cell>
          <cell r="CO160">
            <v>84.6</v>
          </cell>
          <cell r="CP160">
            <v>61.5</v>
          </cell>
          <cell r="CQ160">
            <v>136</v>
          </cell>
          <cell r="CR160">
            <v>84</v>
          </cell>
          <cell r="CS160">
            <v>79.5</v>
          </cell>
          <cell r="CT160">
            <v>27.200000000000003</v>
          </cell>
          <cell r="CU160">
            <v>75</v>
          </cell>
          <cell r="CV160">
            <v>81.8</v>
          </cell>
          <cell r="CW160">
            <v>65.900000000000006</v>
          </cell>
          <cell r="CX160">
            <v>38.6</v>
          </cell>
          <cell r="CY160">
            <v>90.9</v>
          </cell>
          <cell r="CZ160">
            <v>34</v>
          </cell>
          <cell r="DA160">
            <v>70.399999999999991</v>
          </cell>
          <cell r="DB160">
            <v>50</v>
          </cell>
          <cell r="DC160">
            <v>29.5</v>
          </cell>
          <cell r="DD160">
            <v>97.7</v>
          </cell>
          <cell r="DE160">
            <v>95.399999999999991</v>
          </cell>
          <cell r="DF160">
            <v>20.399999999999999</v>
          </cell>
          <cell r="DG160">
            <v>47.699999999999996</v>
          </cell>
          <cell r="DH160">
            <v>15.9</v>
          </cell>
          <cell r="DI160">
            <v>72.7</v>
          </cell>
          <cell r="DJ160">
            <v>25</v>
          </cell>
          <cell r="DK160">
            <v>61.3</v>
          </cell>
          <cell r="DL160">
            <v>40.9</v>
          </cell>
          <cell r="DM160">
            <v>52.2</v>
          </cell>
          <cell r="DN160">
            <v>68.100000000000009</v>
          </cell>
          <cell r="DO160">
            <v>31.8</v>
          </cell>
          <cell r="DP160">
            <v>43.1</v>
          </cell>
          <cell r="DQ160">
            <v>88.6</v>
          </cell>
          <cell r="DR160">
            <v>36.299999999999997</v>
          </cell>
          <cell r="DS160">
            <v>59</v>
          </cell>
          <cell r="DT160">
            <v>45.4</v>
          </cell>
          <cell r="DU160">
            <v>86.3</v>
          </cell>
          <cell r="DV160">
            <v>54.500000000000007</v>
          </cell>
          <cell r="DW160">
            <v>18.099999999999998</v>
          </cell>
          <cell r="DX160">
            <v>2.1999999999999997</v>
          </cell>
          <cell r="DY160">
            <v>6.8000000000000007</v>
          </cell>
          <cell r="DZ160">
            <v>13.600000000000001</v>
          </cell>
          <cell r="EA160">
            <v>100</v>
          </cell>
          <cell r="EB160">
            <v>93.100000000000009</v>
          </cell>
          <cell r="EC160">
            <v>11.3</v>
          </cell>
          <cell r="ED160">
            <v>63.6</v>
          </cell>
          <cell r="EE160">
            <v>9</v>
          </cell>
          <cell r="EF160">
            <v>4.5</v>
          </cell>
          <cell r="EG160">
            <v>56.8</v>
          </cell>
          <cell r="EH160">
            <v>0</v>
          </cell>
          <cell r="EI160">
            <v>77.2</v>
          </cell>
          <cell r="EJ160">
            <v>22.7</v>
          </cell>
        </row>
        <row r="161">
          <cell r="AW161">
            <v>270</v>
          </cell>
          <cell r="AX161">
            <v>75</v>
          </cell>
          <cell r="AY161">
            <v>0</v>
          </cell>
          <cell r="AZ161">
            <v>100</v>
          </cell>
          <cell r="BA161">
            <v>50</v>
          </cell>
          <cell r="BB161">
            <v>25</v>
          </cell>
          <cell r="BC161">
            <v>0</v>
          </cell>
          <cell r="BD161">
            <v>33.300000000000004</v>
          </cell>
          <cell r="BE161">
            <v>100</v>
          </cell>
          <cell r="BF161">
            <v>83.3</v>
          </cell>
          <cell r="BG161">
            <v>16.600000000000001</v>
          </cell>
          <cell r="BH161">
            <v>50</v>
          </cell>
          <cell r="BI161">
            <v>66.600000000000009</v>
          </cell>
          <cell r="BJ161">
            <v>11.1</v>
          </cell>
          <cell r="BK161">
            <v>0</v>
          </cell>
          <cell r="BL161">
            <v>100</v>
          </cell>
          <cell r="BM161">
            <v>22.2</v>
          </cell>
          <cell r="BN161">
            <v>88.8</v>
          </cell>
          <cell r="BO161">
            <v>33.300000000000004</v>
          </cell>
          <cell r="BP161">
            <v>44.4</v>
          </cell>
          <cell r="BQ161">
            <v>44.4</v>
          </cell>
          <cell r="BR161">
            <v>44.4</v>
          </cell>
          <cell r="BS161">
            <v>44.4</v>
          </cell>
          <cell r="BT161">
            <v>0</v>
          </cell>
          <cell r="BU161">
            <v>100</v>
          </cell>
          <cell r="BV161">
            <v>87.5</v>
          </cell>
          <cell r="BW161">
            <v>50</v>
          </cell>
          <cell r="BX161">
            <v>25</v>
          </cell>
          <cell r="BY161">
            <v>37.5</v>
          </cell>
          <cell r="BZ161">
            <v>12.5</v>
          </cell>
          <cell r="CA161">
            <v>50</v>
          </cell>
          <cell r="CB161">
            <v>50</v>
          </cell>
          <cell r="CC161">
            <v>53.800000000000004</v>
          </cell>
          <cell r="CD161">
            <v>100</v>
          </cell>
          <cell r="CE161">
            <v>15.299999999999999</v>
          </cell>
          <cell r="CF161">
            <v>30.7</v>
          </cell>
          <cell r="CG161">
            <v>61.5</v>
          </cell>
          <cell r="CH161">
            <v>46.1</v>
          </cell>
          <cell r="CI161">
            <v>0</v>
          </cell>
          <cell r="CJ161">
            <v>23</v>
          </cell>
          <cell r="CK161">
            <v>7.6</v>
          </cell>
          <cell r="CL161">
            <v>84.6</v>
          </cell>
          <cell r="CM161">
            <v>69.199999999999989</v>
          </cell>
          <cell r="CN161">
            <v>38.4</v>
          </cell>
          <cell r="CO161">
            <v>92.300000000000011</v>
          </cell>
          <cell r="CP161">
            <v>76.900000000000006</v>
          </cell>
          <cell r="CQ161">
            <v>270</v>
          </cell>
          <cell r="CR161">
            <v>20.399999999999999</v>
          </cell>
          <cell r="CS161">
            <v>2.1999999999999997</v>
          </cell>
          <cell r="CT161">
            <v>22.7</v>
          </cell>
          <cell r="CU161">
            <v>13.600000000000001</v>
          </cell>
          <cell r="CV161">
            <v>6.8000000000000007</v>
          </cell>
          <cell r="CW161">
            <v>11.3</v>
          </cell>
          <cell r="CX161">
            <v>34</v>
          </cell>
          <cell r="CY161">
            <v>88.6</v>
          </cell>
          <cell r="CZ161">
            <v>81.8</v>
          </cell>
          <cell r="DA161">
            <v>18.099999999999998</v>
          </cell>
          <cell r="DB161">
            <v>40.9</v>
          </cell>
          <cell r="DC161">
            <v>56.8</v>
          </cell>
          <cell r="DD161">
            <v>31.8</v>
          </cell>
          <cell r="DE161">
            <v>29.5</v>
          </cell>
          <cell r="DF161">
            <v>79.5</v>
          </cell>
          <cell r="DG161">
            <v>47.699999999999996</v>
          </cell>
          <cell r="DH161">
            <v>75</v>
          </cell>
          <cell r="DI161">
            <v>52.2</v>
          </cell>
          <cell r="DJ161">
            <v>56.8</v>
          </cell>
          <cell r="DK161">
            <v>56.8</v>
          </cell>
          <cell r="DL161">
            <v>56.8</v>
          </cell>
          <cell r="DM161">
            <v>56.8</v>
          </cell>
          <cell r="DN161">
            <v>36.299999999999997</v>
          </cell>
          <cell r="DO161">
            <v>86.3</v>
          </cell>
          <cell r="DP161">
            <v>77.2</v>
          </cell>
          <cell r="DQ161">
            <v>56.8</v>
          </cell>
          <cell r="DR161">
            <v>50</v>
          </cell>
          <cell r="DS161">
            <v>54.500000000000007</v>
          </cell>
          <cell r="DT161">
            <v>45.4</v>
          </cell>
          <cell r="DU161">
            <v>56.8</v>
          </cell>
          <cell r="DV161">
            <v>56.8</v>
          </cell>
          <cell r="DW161">
            <v>43.1</v>
          </cell>
          <cell r="DX161">
            <v>100</v>
          </cell>
          <cell r="DY161">
            <v>9</v>
          </cell>
          <cell r="DZ161">
            <v>25</v>
          </cell>
          <cell r="EA161">
            <v>84</v>
          </cell>
          <cell r="EB161">
            <v>38.6</v>
          </cell>
          <cell r="EC161">
            <v>0</v>
          </cell>
          <cell r="ED161">
            <v>15.9</v>
          </cell>
          <cell r="EE161">
            <v>4.5</v>
          </cell>
          <cell r="EF161">
            <v>95.399999999999991</v>
          </cell>
          <cell r="EG161">
            <v>90.9</v>
          </cell>
          <cell r="EH161">
            <v>27.200000000000003</v>
          </cell>
          <cell r="EI161">
            <v>97.7</v>
          </cell>
          <cell r="EJ161">
            <v>93.100000000000009</v>
          </cell>
        </row>
        <row r="162">
          <cell r="AW162">
            <v>271</v>
          </cell>
          <cell r="AX162">
            <v>50</v>
          </cell>
          <cell r="AY162">
            <v>75</v>
          </cell>
          <cell r="AZ162">
            <v>0</v>
          </cell>
          <cell r="BA162">
            <v>25</v>
          </cell>
          <cell r="BB162">
            <v>100</v>
          </cell>
          <cell r="BC162">
            <v>83.3</v>
          </cell>
          <cell r="BD162">
            <v>100</v>
          </cell>
          <cell r="BE162">
            <v>33.300000000000004</v>
          </cell>
          <cell r="BF162">
            <v>16.600000000000001</v>
          </cell>
          <cell r="BG162">
            <v>66.600000000000009</v>
          </cell>
          <cell r="BH162">
            <v>0</v>
          </cell>
          <cell r="BI162">
            <v>50</v>
          </cell>
          <cell r="BJ162">
            <v>0</v>
          </cell>
          <cell r="BK162">
            <v>11.1</v>
          </cell>
          <cell r="BL162">
            <v>22.2</v>
          </cell>
          <cell r="BM162">
            <v>33.300000000000004</v>
          </cell>
          <cell r="BN162">
            <v>55.500000000000007</v>
          </cell>
          <cell r="BO162">
            <v>44.4</v>
          </cell>
          <cell r="BP162">
            <v>55.500000000000007</v>
          </cell>
          <cell r="BQ162">
            <v>55.500000000000007</v>
          </cell>
          <cell r="BR162">
            <v>55.500000000000007</v>
          </cell>
          <cell r="BS162">
            <v>55.500000000000007</v>
          </cell>
          <cell r="BT162">
            <v>25</v>
          </cell>
          <cell r="BU162">
            <v>75</v>
          </cell>
          <cell r="BV162">
            <v>87.5</v>
          </cell>
          <cell r="BW162">
            <v>12.5</v>
          </cell>
          <cell r="BX162">
            <v>37.5</v>
          </cell>
          <cell r="BY162">
            <v>37.5</v>
          </cell>
          <cell r="BZ162">
            <v>37.5</v>
          </cell>
          <cell r="CA162">
            <v>100</v>
          </cell>
          <cell r="CB162">
            <v>0</v>
          </cell>
          <cell r="CC162">
            <v>92.300000000000011</v>
          </cell>
          <cell r="CD162">
            <v>38.4</v>
          </cell>
          <cell r="CE162">
            <v>30.7</v>
          </cell>
          <cell r="CF162">
            <v>100</v>
          </cell>
          <cell r="CG162">
            <v>84.6</v>
          </cell>
          <cell r="CH162">
            <v>38.4</v>
          </cell>
          <cell r="CI162">
            <v>38.4</v>
          </cell>
          <cell r="CJ162">
            <v>7.6</v>
          </cell>
          <cell r="CK162">
            <v>15.299999999999999</v>
          </cell>
          <cell r="CL162">
            <v>0</v>
          </cell>
          <cell r="CM162">
            <v>23</v>
          </cell>
          <cell r="CN162">
            <v>38.4</v>
          </cell>
          <cell r="CO162">
            <v>38.4</v>
          </cell>
          <cell r="CP162">
            <v>38.4</v>
          </cell>
          <cell r="CQ162">
            <v>271</v>
          </cell>
          <cell r="CR162">
            <v>36.299999999999997</v>
          </cell>
          <cell r="CS162">
            <v>77.2</v>
          </cell>
          <cell r="CT162">
            <v>18.099999999999998</v>
          </cell>
          <cell r="CU162">
            <v>34</v>
          </cell>
          <cell r="CV162">
            <v>84</v>
          </cell>
          <cell r="CW162">
            <v>86.3</v>
          </cell>
          <cell r="CX162">
            <v>95.399999999999991</v>
          </cell>
          <cell r="CY162">
            <v>29.5</v>
          </cell>
          <cell r="CZ162">
            <v>22.7</v>
          </cell>
          <cell r="DA162">
            <v>81.8</v>
          </cell>
          <cell r="DB162">
            <v>15.9</v>
          </cell>
          <cell r="DC162">
            <v>43.1</v>
          </cell>
          <cell r="DD162">
            <v>2.1999999999999997</v>
          </cell>
          <cell r="DE162">
            <v>20.399999999999999</v>
          </cell>
          <cell r="DF162">
            <v>27.200000000000003</v>
          </cell>
          <cell r="DG162">
            <v>38.6</v>
          </cell>
          <cell r="DH162">
            <v>43.1</v>
          </cell>
          <cell r="DI162">
            <v>40.9</v>
          </cell>
          <cell r="DJ162">
            <v>43.1</v>
          </cell>
          <cell r="DK162">
            <v>43.1</v>
          </cell>
          <cell r="DL162">
            <v>43.1</v>
          </cell>
          <cell r="DM162">
            <v>43.1</v>
          </cell>
          <cell r="DN162">
            <v>11.3</v>
          </cell>
          <cell r="DO162">
            <v>79.5</v>
          </cell>
          <cell r="DP162">
            <v>90.9</v>
          </cell>
          <cell r="DQ162">
            <v>9</v>
          </cell>
          <cell r="DR162">
            <v>43.1</v>
          </cell>
          <cell r="DS162">
            <v>43.1</v>
          </cell>
          <cell r="DT162">
            <v>43.1</v>
          </cell>
          <cell r="DU162">
            <v>93.100000000000009</v>
          </cell>
          <cell r="DV162">
            <v>0</v>
          </cell>
          <cell r="DW162">
            <v>97.7</v>
          </cell>
          <cell r="DX162">
            <v>43.1</v>
          </cell>
          <cell r="DY162">
            <v>31.8</v>
          </cell>
          <cell r="DZ162">
            <v>100</v>
          </cell>
          <cell r="EA162">
            <v>88.6</v>
          </cell>
          <cell r="EB162">
            <v>43.1</v>
          </cell>
          <cell r="EC162">
            <v>43.1</v>
          </cell>
          <cell r="ED162">
            <v>6.8000000000000007</v>
          </cell>
          <cell r="EE162">
            <v>13.600000000000001</v>
          </cell>
          <cell r="EF162">
            <v>4.5</v>
          </cell>
          <cell r="EG162">
            <v>25</v>
          </cell>
          <cell r="EH162">
            <v>43.1</v>
          </cell>
          <cell r="EI162">
            <v>43.1</v>
          </cell>
          <cell r="EJ162">
            <v>43.1</v>
          </cell>
        </row>
        <row r="163">
          <cell r="AW163">
            <v>273</v>
          </cell>
          <cell r="AX163">
            <v>25</v>
          </cell>
          <cell r="AY163">
            <v>0</v>
          </cell>
          <cell r="AZ163">
            <v>100</v>
          </cell>
          <cell r="BA163">
            <v>75</v>
          </cell>
          <cell r="BB163">
            <v>50</v>
          </cell>
          <cell r="BC163">
            <v>50</v>
          </cell>
          <cell r="BD163">
            <v>66.600000000000009</v>
          </cell>
          <cell r="BE163">
            <v>16.600000000000001</v>
          </cell>
          <cell r="BF163">
            <v>83.3</v>
          </cell>
          <cell r="BG163">
            <v>100</v>
          </cell>
          <cell r="BH163">
            <v>33.300000000000004</v>
          </cell>
          <cell r="BI163">
            <v>0</v>
          </cell>
          <cell r="BJ163">
            <v>11.1</v>
          </cell>
          <cell r="BK163">
            <v>0</v>
          </cell>
          <cell r="BL163">
            <v>22.2</v>
          </cell>
          <cell r="BM163">
            <v>44.4</v>
          </cell>
          <cell r="BN163">
            <v>55.500000000000007</v>
          </cell>
          <cell r="BO163">
            <v>33.300000000000004</v>
          </cell>
          <cell r="BP163">
            <v>88.8</v>
          </cell>
          <cell r="BQ163">
            <v>66.600000000000009</v>
          </cell>
          <cell r="BR163">
            <v>100</v>
          </cell>
          <cell r="BS163">
            <v>77.7</v>
          </cell>
          <cell r="BT163">
            <v>37.5</v>
          </cell>
          <cell r="BU163">
            <v>87.5</v>
          </cell>
          <cell r="BV163">
            <v>0</v>
          </cell>
          <cell r="BW163">
            <v>100</v>
          </cell>
          <cell r="BX163">
            <v>12.5</v>
          </cell>
          <cell r="BY163">
            <v>75</v>
          </cell>
          <cell r="BZ163">
            <v>62.5</v>
          </cell>
          <cell r="CA163">
            <v>25</v>
          </cell>
          <cell r="CB163">
            <v>50</v>
          </cell>
          <cell r="CC163">
            <v>46.1</v>
          </cell>
          <cell r="CD163">
            <v>92.300000000000011</v>
          </cell>
          <cell r="CE163">
            <v>84.6</v>
          </cell>
          <cell r="CF163">
            <v>53.800000000000004</v>
          </cell>
          <cell r="CG163">
            <v>15.299999999999999</v>
          </cell>
          <cell r="CH163">
            <v>23</v>
          </cell>
          <cell r="CI163">
            <v>69.199999999999989</v>
          </cell>
          <cell r="CJ163">
            <v>61.5</v>
          </cell>
          <cell r="CK163">
            <v>38.4</v>
          </cell>
          <cell r="CL163">
            <v>76.900000000000006</v>
          </cell>
          <cell r="CM163">
            <v>30.7</v>
          </cell>
          <cell r="CN163">
            <v>100</v>
          </cell>
          <cell r="CO163">
            <v>7.6</v>
          </cell>
          <cell r="CP163">
            <v>0</v>
          </cell>
          <cell r="CQ163">
            <v>273</v>
          </cell>
          <cell r="CR163">
            <v>34</v>
          </cell>
          <cell r="CS163">
            <v>9</v>
          </cell>
          <cell r="CT163">
            <v>77.2</v>
          </cell>
          <cell r="CU163">
            <v>72.7</v>
          </cell>
          <cell r="CV163">
            <v>59</v>
          </cell>
          <cell r="CW163">
            <v>52.2</v>
          </cell>
          <cell r="CX163">
            <v>56.8</v>
          </cell>
          <cell r="CY163">
            <v>29.5</v>
          </cell>
          <cell r="CZ163">
            <v>70.399999999999991</v>
          </cell>
          <cell r="DA163">
            <v>75</v>
          </cell>
          <cell r="DB163">
            <v>47.699999999999996</v>
          </cell>
          <cell r="DC163">
            <v>15.9</v>
          </cell>
          <cell r="DD163">
            <v>13.600000000000001</v>
          </cell>
          <cell r="DE163">
            <v>11.3</v>
          </cell>
          <cell r="DF163">
            <v>25</v>
          </cell>
          <cell r="DG163">
            <v>45.4</v>
          </cell>
          <cell r="DH163">
            <v>79.5</v>
          </cell>
          <cell r="DI163">
            <v>38.6</v>
          </cell>
          <cell r="DJ163">
            <v>86.3</v>
          </cell>
          <cell r="DK163">
            <v>81.8</v>
          </cell>
          <cell r="DL163">
            <v>88.6</v>
          </cell>
          <cell r="DM163">
            <v>84</v>
          </cell>
          <cell r="DN163">
            <v>43.1</v>
          </cell>
          <cell r="DO163">
            <v>65.900000000000006</v>
          </cell>
          <cell r="DP163">
            <v>27.200000000000003</v>
          </cell>
          <cell r="DQ163">
            <v>68.100000000000009</v>
          </cell>
          <cell r="DR163">
            <v>36.299999999999997</v>
          </cell>
          <cell r="DS163">
            <v>63.6</v>
          </cell>
          <cell r="DT163">
            <v>61.3</v>
          </cell>
          <cell r="DU163">
            <v>40.9</v>
          </cell>
          <cell r="DV163">
            <v>50</v>
          </cell>
          <cell r="DW163">
            <v>22.7</v>
          </cell>
          <cell r="DX163">
            <v>97.7</v>
          </cell>
          <cell r="DY163">
            <v>95.399999999999991</v>
          </cell>
          <cell r="DZ163">
            <v>31.8</v>
          </cell>
          <cell r="EA163">
            <v>4.5</v>
          </cell>
          <cell r="EB163">
            <v>6.8000000000000007</v>
          </cell>
          <cell r="EC163">
            <v>90.9</v>
          </cell>
          <cell r="ED163">
            <v>54.500000000000007</v>
          </cell>
          <cell r="EE163">
            <v>20.399999999999999</v>
          </cell>
          <cell r="EF163">
            <v>93.100000000000009</v>
          </cell>
          <cell r="EG163">
            <v>18.099999999999998</v>
          </cell>
          <cell r="EH163">
            <v>100</v>
          </cell>
          <cell r="EI163">
            <v>2.1999999999999997</v>
          </cell>
          <cell r="EJ163">
            <v>0</v>
          </cell>
        </row>
        <row r="164">
          <cell r="AW164">
            <v>277</v>
          </cell>
          <cell r="AX164">
            <v>75</v>
          </cell>
          <cell r="AY164">
            <v>0</v>
          </cell>
          <cell r="AZ164">
            <v>25</v>
          </cell>
          <cell r="BA164">
            <v>50</v>
          </cell>
          <cell r="BB164">
            <v>100</v>
          </cell>
          <cell r="BC164">
            <v>0</v>
          </cell>
          <cell r="BD164">
            <v>16.600000000000001</v>
          </cell>
          <cell r="BE164">
            <v>50</v>
          </cell>
          <cell r="BF164">
            <v>66.600000000000009</v>
          </cell>
          <cell r="BG164">
            <v>33.300000000000004</v>
          </cell>
          <cell r="BH164">
            <v>83.3</v>
          </cell>
          <cell r="BI164">
            <v>100</v>
          </cell>
          <cell r="BJ164">
            <v>55.500000000000007</v>
          </cell>
          <cell r="BK164">
            <v>0</v>
          </cell>
          <cell r="BL164">
            <v>66.600000000000009</v>
          </cell>
          <cell r="BM164">
            <v>33.300000000000004</v>
          </cell>
          <cell r="BN164">
            <v>88.8</v>
          </cell>
          <cell r="BO164">
            <v>44.4</v>
          </cell>
          <cell r="BP164">
            <v>22.2</v>
          </cell>
          <cell r="BQ164">
            <v>100</v>
          </cell>
          <cell r="BR164">
            <v>77.7</v>
          </cell>
          <cell r="BS164">
            <v>11.1</v>
          </cell>
          <cell r="BT164">
            <v>87.5</v>
          </cell>
          <cell r="BU164">
            <v>62.5</v>
          </cell>
          <cell r="BV164">
            <v>12.5</v>
          </cell>
          <cell r="BW164">
            <v>50</v>
          </cell>
          <cell r="BX164">
            <v>75</v>
          </cell>
          <cell r="BY164">
            <v>37.5</v>
          </cell>
          <cell r="BZ164">
            <v>25</v>
          </cell>
          <cell r="CA164">
            <v>100</v>
          </cell>
          <cell r="CB164">
            <v>0</v>
          </cell>
          <cell r="CC164">
            <v>46.1</v>
          </cell>
          <cell r="CD164">
            <v>100</v>
          </cell>
          <cell r="CE164">
            <v>15.299999999999999</v>
          </cell>
          <cell r="CF164">
            <v>7.6</v>
          </cell>
          <cell r="CG164">
            <v>23</v>
          </cell>
          <cell r="CH164">
            <v>92.300000000000011</v>
          </cell>
          <cell r="CI164">
            <v>53.800000000000004</v>
          </cell>
          <cell r="CJ164">
            <v>69.199999999999989</v>
          </cell>
          <cell r="CK164">
            <v>30.7</v>
          </cell>
          <cell r="CL164">
            <v>76.900000000000006</v>
          </cell>
          <cell r="CM164">
            <v>38.4</v>
          </cell>
          <cell r="CN164">
            <v>84.6</v>
          </cell>
          <cell r="CO164">
            <v>61.5</v>
          </cell>
          <cell r="CP164">
            <v>0</v>
          </cell>
          <cell r="CQ164">
            <v>277</v>
          </cell>
          <cell r="CR164">
            <v>50</v>
          </cell>
          <cell r="CS164">
            <v>40.9</v>
          </cell>
          <cell r="CT164">
            <v>45.4</v>
          </cell>
          <cell r="CU164">
            <v>47.699999999999996</v>
          </cell>
          <cell r="CV164">
            <v>79.5</v>
          </cell>
          <cell r="CW164">
            <v>36.299999999999997</v>
          </cell>
          <cell r="CX164">
            <v>43.1</v>
          </cell>
          <cell r="CY164">
            <v>70.399999999999991</v>
          </cell>
          <cell r="CZ164">
            <v>75</v>
          </cell>
          <cell r="DA164">
            <v>61.3</v>
          </cell>
          <cell r="DB164">
            <v>81.8</v>
          </cell>
          <cell r="DC164">
            <v>93.100000000000009</v>
          </cell>
          <cell r="DD164">
            <v>77.2</v>
          </cell>
          <cell r="DE164">
            <v>38.6</v>
          </cell>
          <cell r="DF164">
            <v>84</v>
          </cell>
          <cell r="DG164">
            <v>65.900000000000006</v>
          </cell>
          <cell r="DH164">
            <v>88.6</v>
          </cell>
          <cell r="DI164">
            <v>72.7</v>
          </cell>
          <cell r="DJ164">
            <v>59</v>
          </cell>
          <cell r="DK164">
            <v>97.7</v>
          </cell>
          <cell r="DL164">
            <v>86.3</v>
          </cell>
          <cell r="DM164">
            <v>54.500000000000007</v>
          </cell>
          <cell r="DN164">
            <v>56.8</v>
          </cell>
          <cell r="DO164">
            <v>27.200000000000003</v>
          </cell>
          <cell r="DP164">
            <v>4.5</v>
          </cell>
          <cell r="DQ164">
            <v>15.9</v>
          </cell>
          <cell r="DR164">
            <v>34</v>
          </cell>
          <cell r="DS164">
            <v>11.3</v>
          </cell>
          <cell r="DT164">
            <v>6.8000000000000007</v>
          </cell>
          <cell r="DU164">
            <v>95.399999999999991</v>
          </cell>
          <cell r="DV164">
            <v>0</v>
          </cell>
          <cell r="DW164">
            <v>25</v>
          </cell>
          <cell r="DX164">
            <v>100</v>
          </cell>
          <cell r="DY164">
            <v>13.600000000000001</v>
          </cell>
          <cell r="DZ164">
            <v>9</v>
          </cell>
          <cell r="EA164">
            <v>18.099999999999998</v>
          </cell>
          <cell r="EB164">
            <v>90.9</v>
          </cell>
          <cell r="EC164">
            <v>29.5</v>
          </cell>
          <cell r="ED164">
            <v>52.2</v>
          </cell>
          <cell r="EE164">
            <v>20.399999999999999</v>
          </cell>
          <cell r="EF164">
            <v>63.6</v>
          </cell>
          <cell r="EG164">
            <v>22.7</v>
          </cell>
          <cell r="EH164">
            <v>68.100000000000009</v>
          </cell>
          <cell r="EI164">
            <v>31.8</v>
          </cell>
          <cell r="EJ164">
            <v>2.1999999999999997</v>
          </cell>
        </row>
        <row r="165">
          <cell r="AW165">
            <v>137</v>
          </cell>
          <cell r="AX165">
            <v>50</v>
          </cell>
          <cell r="AY165">
            <v>100</v>
          </cell>
          <cell r="AZ165">
            <v>75</v>
          </cell>
          <cell r="BA165">
            <v>25</v>
          </cell>
          <cell r="BB165">
            <v>0</v>
          </cell>
          <cell r="BC165">
            <v>66.600000000000009</v>
          </cell>
          <cell r="BD165">
            <v>16.600000000000001</v>
          </cell>
          <cell r="BE165">
            <v>50</v>
          </cell>
          <cell r="BF165">
            <v>83.3</v>
          </cell>
          <cell r="BG165">
            <v>33.300000000000004</v>
          </cell>
          <cell r="BH165">
            <v>0</v>
          </cell>
          <cell r="BI165">
            <v>100</v>
          </cell>
          <cell r="BJ165">
            <v>77.7</v>
          </cell>
          <cell r="BK165">
            <v>88.8</v>
          </cell>
          <cell r="BL165">
            <v>55.500000000000007</v>
          </cell>
          <cell r="BM165">
            <v>11.1</v>
          </cell>
          <cell r="BN165">
            <v>44.4</v>
          </cell>
          <cell r="BO165">
            <v>100</v>
          </cell>
          <cell r="BP165">
            <v>0</v>
          </cell>
          <cell r="BQ165">
            <v>33.300000000000004</v>
          </cell>
          <cell r="BR165">
            <v>22.2</v>
          </cell>
          <cell r="BS165">
            <v>66.600000000000009</v>
          </cell>
          <cell r="BT165">
            <v>12.5</v>
          </cell>
          <cell r="BU165">
            <v>62.5</v>
          </cell>
          <cell r="BV165">
            <v>87.5</v>
          </cell>
          <cell r="BW165">
            <v>100</v>
          </cell>
          <cell r="BX165">
            <v>37.5</v>
          </cell>
          <cell r="BY165">
            <v>50</v>
          </cell>
          <cell r="BZ165">
            <v>25</v>
          </cell>
          <cell r="CA165">
            <v>0</v>
          </cell>
          <cell r="CB165">
            <v>75</v>
          </cell>
          <cell r="CC165">
            <v>23</v>
          </cell>
          <cell r="CD165">
            <v>15.299999999999999</v>
          </cell>
          <cell r="CE165">
            <v>7.6</v>
          </cell>
          <cell r="CF165">
            <v>53.800000000000004</v>
          </cell>
          <cell r="CG165">
            <v>0</v>
          </cell>
          <cell r="CH165">
            <v>69.199999999999989</v>
          </cell>
          <cell r="CI165">
            <v>100</v>
          </cell>
          <cell r="CJ165">
            <v>30.7</v>
          </cell>
          <cell r="CK165">
            <v>76.900000000000006</v>
          </cell>
          <cell r="CL165">
            <v>84.6</v>
          </cell>
          <cell r="CM165">
            <v>38.4</v>
          </cell>
          <cell r="CN165">
            <v>92.300000000000011</v>
          </cell>
          <cell r="CO165">
            <v>61.5</v>
          </cell>
          <cell r="CP165">
            <v>46.1</v>
          </cell>
          <cell r="CQ165">
            <v>137</v>
          </cell>
          <cell r="CR165">
            <v>36.299999999999997</v>
          </cell>
          <cell r="CS165">
            <v>77.2</v>
          </cell>
          <cell r="CT165">
            <v>61.3</v>
          </cell>
          <cell r="CU165">
            <v>22.7</v>
          </cell>
          <cell r="CV165">
            <v>13.600000000000001</v>
          </cell>
          <cell r="CW165">
            <v>65.900000000000006</v>
          </cell>
          <cell r="CX165">
            <v>27.200000000000003</v>
          </cell>
          <cell r="CY165">
            <v>52.2</v>
          </cell>
          <cell r="CZ165">
            <v>70.399999999999991</v>
          </cell>
          <cell r="DA165">
            <v>38.6</v>
          </cell>
          <cell r="DB165">
            <v>11.3</v>
          </cell>
          <cell r="DC165">
            <v>88.6</v>
          </cell>
          <cell r="DD165">
            <v>75</v>
          </cell>
          <cell r="DE165">
            <v>84</v>
          </cell>
          <cell r="DF165">
            <v>59</v>
          </cell>
          <cell r="DG165">
            <v>34</v>
          </cell>
          <cell r="DH165">
            <v>45.4</v>
          </cell>
          <cell r="DI165">
            <v>86.3</v>
          </cell>
          <cell r="DJ165">
            <v>20.399999999999999</v>
          </cell>
          <cell r="DK165">
            <v>43.1</v>
          </cell>
          <cell r="DL165">
            <v>40.9</v>
          </cell>
          <cell r="DM165">
            <v>63.6</v>
          </cell>
          <cell r="DN165">
            <v>25</v>
          </cell>
          <cell r="DO165">
            <v>54.500000000000007</v>
          </cell>
          <cell r="DP165">
            <v>68.100000000000009</v>
          </cell>
          <cell r="DQ165">
            <v>79.5</v>
          </cell>
          <cell r="DR165">
            <v>31.8</v>
          </cell>
          <cell r="DS165">
            <v>47.699999999999996</v>
          </cell>
          <cell r="DT165">
            <v>29.5</v>
          </cell>
          <cell r="DU165">
            <v>18.099999999999998</v>
          </cell>
          <cell r="DV165">
            <v>56.8</v>
          </cell>
          <cell r="DW165">
            <v>6.8000000000000007</v>
          </cell>
          <cell r="DX165">
            <v>4.5</v>
          </cell>
          <cell r="DY165">
            <v>2.1999999999999997</v>
          </cell>
          <cell r="DZ165">
            <v>72.7</v>
          </cell>
          <cell r="EA165">
            <v>0</v>
          </cell>
          <cell r="EB165">
            <v>90.9</v>
          </cell>
          <cell r="EC165">
            <v>100</v>
          </cell>
          <cell r="ED165">
            <v>9</v>
          </cell>
          <cell r="EE165">
            <v>93.100000000000009</v>
          </cell>
          <cell r="EF165">
            <v>95.399999999999991</v>
          </cell>
          <cell r="EG165">
            <v>15.9</v>
          </cell>
          <cell r="EH165">
            <v>97.7</v>
          </cell>
          <cell r="EI165">
            <v>81.8</v>
          </cell>
          <cell r="EJ165">
            <v>50</v>
          </cell>
        </row>
        <row r="166">
          <cell r="AW166">
            <v>138</v>
          </cell>
          <cell r="AX166">
            <v>50</v>
          </cell>
          <cell r="AY166">
            <v>0</v>
          </cell>
          <cell r="AZ166">
            <v>25</v>
          </cell>
          <cell r="BA166">
            <v>75</v>
          </cell>
          <cell r="BB166">
            <v>100</v>
          </cell>
          <cell r="BC166">
            <v>16.600000000000001</v>
          </cell>
          <cell r="BD166">
            <v>83.3</v>
          </cell>
          <cell r="BE166">
            <v>50</v>
          </cell>
          <cell r="BF166">
            <v>33.300000000000004</v>
          </cell>
          <cell r="BG166">
            <v>66.600000000000009</v>
          </cell>
          <cell r="BH166">
            <v>100</v>
          </cell>
          <cell r="BI166">
            <v>0</v>
          </cell>
          <cell r="BJ166">
            <v>33.300000000000004</v>
          </cell>
          <cell r="BK166">
            <v>11.1</v>
          </cell>
          <cell r="BL166">
            <v>44.4</v>
          </cell>
          <cell r="BM166">
            <v>66.600000000000009</v>
          </cell>
          <cell r="BN166">
            <v>55.500000000000007</v>
          </cell>
          <cell r="BO166">
            <v>0</v>
          </cell>
          <cell r="BP166">
            <v>88.8</v>
          </cell>
          <cell r="BQ166">
            <v>100</v>
          </cell>
          <cell r="BR166">
            <v>77.7</v>
          </cell>
          <cell r="BS166">
            <v>22.2</v>
          </cell>
          <cell r="BT166">
            <v>62.5</v>
          </cell>
          <cell r="BU166">
            <v>37.5</v>
          </cell>
          <cell r="BV166">
            <v>25</v>
          </cell>
          <cell r="BW166">
            <v>12.5</v>
          </cell>
          <cell r="BX166">
            <v>87.5</v>
          </cell>
          <cell r="BY166">
            <v>50</v>
          </cell>
          <cell r="BZ166">
            <v>75</v>
          </cell>
          <cell r="CA166">
            <v>100</v>
          </cell>
          <cell r="CB166">
            <v>0</v>
          </cell>
          <cell r="CC166">
            <v>69.199999999999989</v>
          </cell>
          <cell r="CD166">
            <v>100</v>
          </cell>
          <cell r="CE166">
            <v>76.900000000000006</v>
          </cell>
          <cell r="CF166">
            <v>53.800000000000004</v>
          </cell>
          <cell r="CG166">
            <v>92.300000000000011</v>
          </cell>
          <cell r="CH166">
            <v>0</v>
          </cell>
          <cell r="CI166">
            <v>23</v>
          </cell>
          <cell r="CJ166">
            <v>61.5</v>
          </cell>
          <cell r="CK166">
            <v>30.7</v>
          </cell>
          <cell r="CL166">
            <v>15.299999999999999</v>
          </cell>
          <cell r="CM166">
            <v>84.6</v>
          </cell>
          <cell r="CN166">
            <v>7.6</v>
          </cell>
          <cell r="CO166">
            <v>38.4</v>
          </cell>
          <cell r="CP166">
            <v>46.1</v>
          </cell>
          <cell r="CQ166">
            <v>138</v>
          </cell>
          <cell r="CR166">
            <v>65.900000000000006</v>
          </cell>
          <cell r="CS166">
            <v>31.8</v>
          </cell>
          <cell r="CT166">
            <v>38.6</v>
          </cell>
          <cell r="CU166">
            <v>70.399999999999991</v>
          </cell>
          <cell r="CV166">
            <v>75</v>
          </cell>
          <cell r="CW166">
            <v>20.399999999999999</v>
          </cell>
          <cell r="CX166">
            <v>61.3</v>
          </cell>
          <cell r="CY166">
            <v>50</v>
          </cell>
          <cell r="CZ166">
            <v>34</v>
          </cell>
          <cell r="DA166">
            <v>52.2</v>
          </cell>
          <cell r="DB166">
            <v>72.7</v>
          </cell>
          <cell r="DC166">
            <v>0</v>
          </cell>
          <cell r="DD166">
            <v>43.1</v>
          </cell>
          <cell r="DE166">
            <v>15.9</v>
          </cell>
          <cell r="DF166">
            <v>47.699999999999996</v>
          </cell>
          <cell r="DG166">
            <v>56.8</v>
          </cell>
          <cell r="DH166">
            <v>54.500000000000007</v>
          </cell>
          <cell r="DI166">
            <v>6.8000000000000007</v>
          </cell>
          <cell r="DJ166">
            <v>81.8</v>
          </cell>
          <cell r="DK166">
            <v>93.100000000000009</v>
          </cell>
          <cell r="DL166">
            <v>63.6</v>
          </cell>
          <cell r="DM166">
            <v>36.299999999999997</v>
          </cell>
          <cell r="DN166">
            <v>68.100000000000009</v>
          </cell>
          <cell r="DO166">
            <v>45.4</v>
          </cell>
          <cell r="DP166">
            <v>25</v>
          </cell>
          <cell r="DQ166">
            <v>18.099999999999998</v>
          </cell>
          <cell r="DR166">
            <v>90.9</v>
          </cell>
          <cell r="DS166">
            <v>59</v>
          </cell>
          <cell r="DT166">
            <v>79.5</v>
          </cell>
          <cell r="DU166">
            <v>97.7</v>
          </cell>
          <cell r="DV166">
            <v>13.600000000000001</v>
          </cell>
          <cell r="DW166">
            <v>84</v>
          </cell>
          <cell r="DX166">
            <v>100</v>
          </cell>
          <cell r="DY166">
            <v>86.3</v>
          </cell>
          <cell r="DZ166">
            <v>40.9</v>
          </cell>
          <cell r="EA166">
            <v>95.399999999999991</v>
          </cell>
          <cell r="EB166">
            <v>2.1999999999999997</v>
          </cell>
          <cell r="EC166">
            <v>11.3</v>
          </cell>
          <cell r="ED166">
            <v>77.2</v>
          </cell>
          <cell r="EE166">
            <v>22.7</v>
          </cell>
          <cell r="EF166">
            <v>9</v>
          </cell>
          <cell r="EG166">
            <v>88.6</v>
          </cell>
          <cell r="EH166">
            <v>4.5</v>
          </cell>
          <cell r="EI166">
            <v>27.200000000000003</v>
          </cell>
          <cell r="EJ166">
            <v>29.5</v>
          </cell>
        </row>
        <row r="167">
          <cell r="AW167">
            <v>139</v>
          </cell>
          <cell r="AX167">
            <v>25</v>
          </cell>
          <cell r="AY167">
            <v>0</v>
          </cell>
          <cell r="AZ167">
            <v>50</v>
          </cell>
          <cell r="BA167">
            <v>100</v>
          </cell>
          <cell r="BB167">
            <v>75</v>
          </cell>
          <cell r="BC167">
            <v>16.600000000000001</v>
          </cell>
          <cell r="BD167">
            <v>66.600000000000009</v>
          </cell>
          <cell r="BE167">
            <v>50</v>
          </cell>
          <cell r="BF167">
            <v>33.300000000000004</v>
          </cell>
          <cell r="BG167">
            <v>83.3</v>
          </cell>
          <cell r="BH167">
            <v>100</v>
          </cell>
          <cell r="BI167">
            <v>0</v>
          </cell>
          <cell r="BJ167">
            <v>33.300000000000004</v>
          </cell>
          <cell r="BK167">
            <v>66.600000000000009</v>
          </cell>
          <cell r="BL167">
            <v>0</v>
          </cell>
          <cell r="BM167">
            <v>11.1</v>
          </cell>
          <cell r="BN167">
            <v>44.4</v>
          </cell>
          <cell r="BO167">
            <v>77.7</v>
          </cell>
          <cell r="BP167">
            <v>88.8</v>
          </cell>
          <cell r="BQ167">
            <v>100</v>
          </cell>
          <cell r="BR167">
            <v>55.500000000000007</v>
          </cell>
          <cell r="BS167">
            <v>22.2</v>
          </cell>
          <cell r="BT167">
            <v>37.5</v>
          </cell>
          <cell r="BU167">
            <v>50</v>
          </cell>
          <cell r="BV167">
            <v>25</v>
          </cell>
          <cell r="BW167">
            <v>12.5</v>
          </cell>
          <cell r="BX167">
            <v>100</v>
          </cell>
          <cell r="BY167">
            <v>62.5</v>
          </cell>
          <cell r="BZ167">
            <v>75</v>
          </cell>
          <cell r="CA167">
            <v>87.5</v>
          </cell>
          <cell r="CB167">
            <v>0</v>
          </cell>
          <cell r="CC167">
            <v>27.200000000000003</v>
          </cell>
          <cell r="CD167">
            <v>90.9</v>
          </cell>
          <cell r="CE167">
            <v>0</v>
          </cell>
          <cell r="CF167">
            <v>36.299999999999997</v>
          </cell>
          <cell r="CG167">
            <v>81.8</v>
          </cell>
          <cell r="CH167">
            <v>63.6</v>
          </cell>
          <cell r="CI167">
            <v>63.5999755859375</v>
          </cell>
          <cell r="CJ167">
            <v>18.099999999999998</v>
          </cell>
          <cell r="CK167">
            <v>9</v>
          </cell>
          <cell r="CL167">
            <v>72.7</v>
          </cell>
          <cell r="CM167">
            <v>54.500000000000007</v>
          </cell>
          <cell r="CN167">
            <v>54.5</v>
          </cell>
          <cell r="CO167">
            <v>45.4</v>
          </cell>
          <cell r="CP167">
            <v>100</v>
          </cell>
          <cell r="CQ167">
            <v>139</v>
          </cell>
          <cell r="CR167">
            <v>33.300000000000004</v>
          </cell>
          <cell r="CS167">
            <v>30.9</v>
          </cell>
          <cell r="CT167">
            <v>35.699999999999996</v>
          </cell>
          <cell r="CU167">
            <v>73.8</v>
          </cell>
          <cell r="CV167">
            <v>64.2</v>
          </cell>
          <cell r="CW167">
            <v>7.1</v>
          </cell>
          <cell r="CX167">
            <v>50</v>
          </cell>
          <cell r="CY167">
            <v>42.8</v>
          </cell>
          <cell r="CZ167">
            <v>9.5</v>
          </cell>
          <cell r="DA167">
            <v>54.7</v>
          </cell>
          <cell r="DB167">
            <v>71.399999999999991</v>
          </cell>
          <cell r="DC167">
            <v>2.2999999999999998</v>
          </cell>
          <cell r="DD167">
            <v>47.599999999999994</v>
          </cell>
          <cell r="DE167">
            <v>66.600000000000009</v>
          </cell>
          <cell r="DF167">
            <v>19</v>
          </cell>
          <cell r="DG167">
            <v>26.1</v>
          </cell>
          <cell r="DH167">
            <v>52.300000000000004</v>
          </cell>
          <cell r="DI167">
            <v>69</v>
          </cell>
          <cell r="DJ167">
            <v>78.5</v>
          </cell>
          <cell r="DK167">
            <v>92.800000000000011</v>
          </cell>
          <cell r="DL167">
            <v>59.5</v>
          </cell>
          <cell r="DM167">
            <v>38</v>
          </cell>
          <cell r="DN167">
            <v>40.400000000000006</v>
          </cell>
          <cell r="DO167">
            <v>45.2</v>
          </cell>
          <cell r="DP167">
            <v>28.499999999999996</v>
          </cell>
          <cell r="DQ167">
            <v>21.4</v>
          </cell>
          <cell r="DR167">
            <v>90.4</v>
          </cell>
          <cell r="DS167">
            <v>61.9</v>
          </cell>
          <cell r="DT167">
            <v>80.900000000000006</v>
          </cell>
          <cell r="DU167">
            <v>88</v>
          </cell>
          <cell r="DV167">
            <v>0</v>
          </cell>
          <cell r="DW167">
            <v>16.600000000000001</v>
          </cell>
          <cell r="DX167">
            <v>97.6</v>
          </cell>
          <cell r="DY167">
            <v>4.7</v>
          </cell>
          <cell r="DZ167">
            <v>23.799999999999997</v>
          </cell>
          <cell r="EA167">
            <v>95.199999999999989</v>
          </cell>
          <cell r="EB167">
            <v>83.3</v>
          </cell>
          <cell r="EC167">
            <v>83.29998779296875</v>
          </cell>
          <cell r="ED167">
            <v>14.2</v>
          </cell>
          <cell r="EE167">
            <v>11.899999999999999</v>
          </cell>
          <cell r="EF167">
            <v>85.7</v>
          </cell>
          <cell r="EG167">
            <v>76.099999999999994</v>
          </cell>
          <cell r="EH167">
            <v>76.0999755859375</v>
          </cell>
          <cell r="EI167">
            <v>57.099999999999994</v>
          </cell>
          <cell r="EJ167">
            <v>100</v>
          </cell>
        </row>
        <row r="168">
          <cell r="AW168">
            <v>140</v>
          </cell>
          <cell r="AX168">
            <v>100</v>
          </cell>
          <cell r="AY168">
            <v>50</v>
          </cell>
          <cell r="AZ168">
            <v>25</v>
          </cell>
          <cell r="BA168">
            <v>0</v>
          </cell>
          <cell r="BB168">
            <v>75</v>
          </cell>
          <cell r="BC168">
            <v>33.300000000000004</v>
          </cell>
          <cell r="BD168">
            <v>16.600000000000001</v>
          </cell>
          <cell r="BE168">
            <v>100</v>
          </cell>
          <cell r="BF168">
            <v>83.3</v>
          </cell>
          <cell r="BG168">
            <v>0</v>
          </cell>
          <cell r="BH168">
            <v>50</v>
          </cell>
          <cell r="BI168">
            <v>66.600000000000009</v>
          </cell>
          <cell r="BJ168">
            <v>33.300000000000004</v>
          </cell>
          <cell r="BK168">
            <v>22.2</v>
          </cell>
          <cell r="BL168">
            <v>77.7</v>
          </cell>
          <cell r="BM168">
            <v>88.8</v>
          </cell>
          <cell r="BN168">
            <v>44.4</v>
          </cell>
          <cell r="BO168">
            <v>100</v>
          </cell>
          <cell r="BP168">
            <v>55.500000000000007</v>
          </cell>
          <cell r="BQ168">
            <v>11.1</v>
          </cell>
          <cell r="BR168">
            <v>66.600000000000009</v>
          </cell>
          <cell r="BS168">
            <v>0</v>
          </cell>
          <cell r="BT168">
            <v>50</v>
          </cell>
          <cell r="BU168">
            <v>75</v>
          </cell>
          <cell r="BV168">
            <v>62.5</v>
          </cell>
          <cell r="BW168">
            <v>100</v>
          </cell>
          <cell r="BX168">
            <v>0</v>
          </cell>
          <cell r="BY168">
            <v>37.5</v>
          </cell>
          <cell r="BZ168">
            <v>25</v>
          </cell>
          <cell r="CA168">
            <v>12.5</v>
          </cell>
          <cell r="CB168">
            <v>87.5</v>
          </cell>
          <cell r="CC168">
            <v>55.500000000000007</v>
          </cell>
          <cell r="CD168">
            <v>44.4</v>
          </cell>
          <cell r="CE168">
            <v>100</v>
          </cell>
          <cell r="CF168">
            <v>66.600000000000009</v>
          </cell>
          <cell r="CG168">
            <v>0</v>
          </cell>
          <cell r="CH168">
            <v>22.2</v>
          </cell>
          <cell r="CI168">
            <v>22.199996948242188</v>
          </cell>
          <cell r="CJ168">
            <v>88.8</v>
          </cell>
          <cell r="CK168">
            <v>77.7</v>
          </cell>
          <cell r="CL168">
            <v>11.1</v>
          </cell>
          <cell r="CM168">
            <v>33.300000000000004</v>
          </cell>
          <cell r="CN168">
            <v>33.29998779296875</v>
          </cell>
          <cell r="CO168">
            <v>33.29998779296875</v>
          </cell>
          <cell r="CP168">
            <v>33.29998779296875</v>
          </cell>
          <cell r="CQ168">
            <v>140</v>
          </cell>
          <cell r="CR168">
            <v>65</v>
          </cell>
          <cell r="CS168">
            <v>47.5</v>
          </cell>
          <cell r="CT168">
            <v>42.5</v>
          </cell>
          <cell r="CU168">
            <v>22.5</v>
          </cell>
          <cell r="CV168">
            <v>50</v>
          </cell>
          <cell r="CW168">
            <v>52.5</v>
          </cell>
          <cell r="CX168">
            <v>40</v>
          </cell>
          <cell r="CY168">
            <v>80</v>
          </cell>
          <cell r="CZ168">
            <v>77.5</v>
          </cell>
          <cell r="DA168">
            <v>35</v>
          </cell>
          <cell r="DB168">
            <v>60</v>
          </cell>
          <cell r="DC168">
            <v>70</v>
          </cell>
          <cell r="DD168">
            <v>27.500000000000004</v>
          </cell>
          <cell r="DE168">
            <v>25</v>
          </cell>
          <cell r="DF168">
            <v>67.5</v>
          </cell>
          <cell r="DG168">
            <v>82.5</v>
          </cell>
          <cell r="DH168">
            <v>30</v>
          </cell>
          <cell r="DI168">
            <v>85</v>
          </cell>
          <cell r="DJ168">
            <v>37.5</v>
          </cell>
          <cell r="DK168">
            <v>20</v>
          </cell>
          <cell r="DL168">
            <v>55.000000000000007</v>
          </cell>
          <cell r="DM168">
            <v>17.5</v>
          </cell>
          <cell r="DN168">
            <v>62.5</v>
          </cell>
          <cell r="DO168">
            <v>87.5</v>
          </cell>
          <cell r="DP168">
            <v>75</v>
          </cell>
          <cell r="DQ168">
            <v>95</v>
          </cell>
          <cell r="DR168">
            <v>12.5</v>
          </cell>
          <cell r="DS168">
            <v>45</v>
          </cell>
          <cell r="DT168">
            <v>32.5</v>
          </cell>
          <cell r="DU168">
            <v>15</v>
          </cell>
          <cell r="DV168">
            <v>90</v>
          </cell>
          <cell r="DW168">
            <v>57.499999999999993</v>
          </cell>
          <cell r="DX168">
            <v>10</v>
          </cell>
          <cell r="DY168">
            <v>100</v>
          </cell>
          <cell r="DZ168">
            <v>72.5</v>
          </cell>
          <cell r="EA168">
            <v>0</v>
          </cell>
          <cell r="EB168">
            <v>5</v>
          </cell>
          <cell r="EC168">
            <v>5</v>
          </cell>
          <cell r="ED168">
            <v>97.5</v>
          </cell>
          <cell r="EE168">
            <v>92.5</v>
          </cell>
          <cell r="EF168">
            <v>2.5</v>
          </cell>
          <cell r="EG168">
            <v>7.5</v>
          </cell>
          <cell r="EH168">
            <v>7.5</v>
          </cell>
          <cell r="EI168">
            <v>7.5</v>
          </cell>
          <cell r="EJ168">
            <v>7.5</v>
          </cell>
        </row>
        <row r="169">
          <cell r="AW169">
            <v>141</v>
          </cell>
          <cell r="AX169">
            <v>50</v>
          </cell>
          <cell r="AY169">
            <v>0</v>
          </cell>
          <cell r="AZ169">
            <v>100</v>
          </cell>
          <cell r="BA169">
            <v>25</v>
          </cell>
          <cell r="BB169">
            <v>75</v>
          </cell>
          <cell r="BC169">
            <v>83.3</v>
          </cell>
          <cell r="BD169">
            <v>33.300000000000004</v>
          </cell>
          <cell r="BE169">
            <v>16.600000000000001</v>
          </cell>
          <cell r="BF169">
            <v>50</v>
          </cell>
          <cell r="BG169">
            <v>66.600000000000009</v>
          </cell>
          <cell r="BH169">
            <v>0</v>
          </cell>
          <cell r="BI169">
            <v>100</v>
          </cell>
          <cell r="BJ169">
            <v>77.7</v>
          </cell>
          <cell r="BK169">
            <v>66.600000000000009</v>
          </cell>
          <cell r="BL169">
            <v>11.1</v>
          </cell>
          <cell r="BM169">
            <v>55.500000000000007</v>
          </cell>
          <cell r="BN169">
            <v>0</v>
          </cell>
          <cell r="BO169">
            <v>88.8</v>
          </cell>
          <cell r="BP169">
            <v>100</v>
          </cell>
          <cell r="BQ169">
            <v>33.300000000000004</v>
          </cell>
          <cell r="BR169">
            <v>44.4</v>
          </cell>
          <cell r="BS169">
            <v>22.2</v>
          </cell>
          <cell r="BT169">
            <v>12.5</v>
          </cell>
          <cell r="BU169">
            <v>50</v>
          </cell>
          <cell r="BV169">
            <v>62.5</v>
          </cell>
          <cell r="BW169">
            <v>87.5</v>
          </cell>
          <cell r="BX169">
            <v>75</v>
          </cell>
          <cell r="BY169">
            <v>25</v>
          </cell>
          <cell r="BZ169">
            <v>37.5</v>
          </cell>
          <cell r="CA169">
            <v>100</v>
          </cell>
          <cell r="CB169">
            <v>0</v>
          </cell>
          <cell r="CC169">
            <v>38.4</v>
          </cell>
          <cell r="CD169">
            <v>53.800000000000004</v>
          </cell>
          <cell r="CE169">
            <v>23</v>
          </cell>
          <cell r="CF169">
            <v>46.1</v>
          </cell>
          <cell r="CG169">
            <v>61.5</v>
          </cell>
          <cell r="CH169">
            <v>15.299999999999999</v>
          </cell>
          <cell r="CI169">
            <v>7.6</v>
          </cell>
          <cell r="CJ169">
            <v>84.6</v>
          </cell>
          <cell r="CK169">
            <v>69.199999999999989</v>
          </cell>
          <cell r="CL169">
            <v>0</v>
          </cell>
          <cell r="CM169">
            <v>30.7</v>
          </cell>
          <cell r="CN169">
            <v>92.300000000000011</v>
          </cell>
          <cell r="CO169">
            <v>76.900000000000006</v>
          </cell>
          <cell r="CP169">
            <v>100</v>
          </cell>
          <cell r="CQ169">
            <v>141</v>
          </cell>
          <cell r="CR169">
            <v>54.500000000000007</v>
          </cell>
          <cell r="CS169">
            <v>43.1</v>
          </cell>
          <cell r="CT169">
            <v>63.6</v>
          </cell>
          <cell r="CU169">
            <v>52.2</v>
          </cell>
          <cell r="CV169">
            <v>59</v>
          </cell>
          <cell r="CW169">
            <v>50</v>
          </cell>
          <cell r="CX169">
            <v>29.5</v>
          </cell>
          <cell r="CY169">
            <v>25</v>
          </cell>
          <cell r="CZ169">
            <v>31.8</v>
          </cell>
          <cell r="DA169">
            <v>34</v>
          </cell>
          <cell r="DB169">
            <v>18.099999999999998</v>
          </cell>
          <cell r="DC169">
            <v>61.3</v>
          </cell>
          <cell r="DD169">
            <v>79.5</v>
          </cell>
          <cell r="DE169">
            <v>65.900000000000006</v>
          </cell>
          <cell r="DF169">
            <v>11.3</v>
          </cell>
          <cell r="DG169">
            <v>45.4</v>
          </cell>
          <cell r="DH169">
            <v>9</v>
          </cell>
          <cell r="DI169">
            <v>88.6</v>
          </cell>
          <cell r="DJ169">
            <v>90.9</v>
          </cell>
          <cell r="DK169">
            <v>15.9</v>
          </cell>
          <cell r="DL169">
            <v>22.7</v>
          </cell>
          <cell r="DM169">
            <v>13.600000000000001</v>
          </cell>
          <cell r="DN169">
            <v>20.399999999999999</v>
          </cell>
          <cell r="DO169">
            <v>38.6</v>
          </cell>
          <cell r="DP169">
            <v>40.9</v>
          </cell>
          <cell r="DQ169">
            <v>56.8</v>
          </cell>
          <cell r="DR169">
            <v>47.699999999999996</v>
          </cell>
          <cell r="DS169">
            <v>27.200000000000003</v>
          </cell>
          <cell r="DT169">
            <v>36.299999999999997</v>
          </cell>
          <cell r="DU169">
            <v>72.7</v>
          </cell>
          <cell r="DV169">
            <v>4.5</v>
          </cell>
          <cell r="DW169">
            <v>75</v>
          </cell>
          <cell r="DX169">
            <v>81.8</v>
          </cell>
          <cell r="DY169">
            <v>68.100000000000009</v>
          </cell>
          <cell r="DZ169">
            <v>77.2</v>
          </cell>
          <cell r="EA169">
            <v>84</v>
          </cell>
          <cell r="EB169">
            <v>6.8000000000000007</v>
          </cell>
          <cell r="EC169">
            <v>2.1999999999999997</v>
          </cell>
          <cell r="ED169">
            <v>95.399999999999991</v>
          </cell>
          <cell r="EE169">
            <v>86.3</v>
          </cell>
          <cell r="EF169">
            <v>0</v>
          </cell>
          <cell r="EG169">
            <v>70.399999999999991</v>
          </cell>
          <cell r="EH169">
            <v>97.7</v>
          </cell>
          <cell r="EI169">
            <v>93.100000000000009</v>
          </cell>
          <cell r="EJ169">
            <v>100</v>
          </cell>
        </row>
        <row r="170">
          <cell r="AW170">
            <v>272</v>
          </cell>
          <cell r="AX170">
            <v>100</v>
          </cell>
          <cell r="AY170">
            <v>25</v>
          </cell>
          <cell r="AZ170">
            <v>50</v>
          </cell>
          <cell r="BA170">
            <v>75</v>
          </cell>
          <cell r="BB170">
            <v>0</v>
          </cell>
          <cell r="BC170">
            <v>16.600000000000001</v>
          </cell>
          <cell r="BD170">
            <v>33.300000000000004</v>
          </cell>
          <cell r="BE170">
            <v>50</v>
          </cell>
          <cell r="BF170">
            <v>66.600000000000009</v>
          </cell>
          <cell r="BG170">
            <v>83.3</v>
          </cell>
          <cell r="BH170">
            <v>100</v>
          </cell>
          <cell r="BI170">
            <v>0</v>
          </cell>
          <cell r="BJ170">
            <v>11.1</v>
          </cell>
          <cell r="BK170">
            <v>44.4</v>
          </cell>
          <cell r="BL170">
            <v>66.600000000000009</v>
          </cell>
          <cell r="BM170">
            <v>33.300000000000004</v>
          </cell>
          <cell r="BN170">
            <v>88.8</v>
          </cell>
          <cell r="BO170">
            <v>22.2</v>
          </cell>
          <cell r="BP170">
            <v>0</v>
          </cell>
          <cell r="BQ170">
            <v>100</v>
          </cell>
          <cell r="BR170">
            <v>77.7</v>
          </cell>
          <cell r="BS170">
            <v>55.500000000000007</v>
          </cell>
          <cell r="BT170">
            <v>75</v>
          </cell>
          <cell r="BU170">
            <v>0</v>
          </cell>
          <cell r="BV170">
            <v>37.5</v>
          </cell>
          <cell r="BW170">
            <v>25</v>
          </cell>
          <cell r="BX170">
            <v>50</v>
          </cell>
          <cell r="BY170">
            <v>100</v>
          </cell>
          <cell r="BZ170">
            <v>87.5</v>
          </cell>
          <cell r="CA170">
            <v>12.5</v>
          </cell>
          <cell r="CB170">
            <v>62.5</v>
          </cell>
          <cell r="CC170">
            <v>76.900000000000006</v>
          </cell>
          <cell r="CD170">
            <v>53.800000000000004</v>
          </cell>
          <cell r="CE170">
            <v>23</v>
          </cell>
          <cell r="CF170">
            <v>92.300000000000011</v>
          </cell>
          <cell r="CG170">
            <v>15.299999999999999</v>
          </cell>
          <cell r="CH170">
            <v>100</v>
          </cell>
          <cell r="CI170">
            <v>69.199999999999989</v>
          </cell>
          <cell r="CJ170">
            <v>38.4</v>
          </cell>
          <cell r="CK170">
            <v>46.1</v>
          </cell>
          <cell r="CL170">
            <v>84.6</v>
          </cell>
          <cell r="CM170">
            <v>30.7</v>
          </cell>
          <cell r="CN170">
            <v>7.6</v>
          </cell>
          <cell r="CO170">
            <v>61.5</v>
          </cell>
          <cell r="CP170">
            <v>0</v>
          </cell>
          <cell r="CQ170">
            <v>272</v>
          </cell>
          <cell r="CR170">
            <v>77.2</v>
          </cell>
          <cell r="CS170">
            <v>45.4</v>
          </cell>
          <cell r="CT170">
            <v>50</v>
          </cell>
          <cell r="CU170">
            <v>61.3</v>
          </cell>
          <cell r="CV170">
            <v>40.9</v>
          </cell>
          <cell r="CW170">
            <v>34</v>
          </cell>
          <cell r="CX170">
            <v>59</v>
          </cell>
          <cell r="CY170">
            <v>68.100000000000009</v>
          </cell>
          <cell r="CZ170">
            <v>75</v>
          </cell>
          <cell r="DA170">
            <v>84</v>
          </cell>
          <cell r="DB170">
            <v>86.3</v>
          </cell>
          <cell r="DC170">
            <v>2.1999999999999997</v>
          </cell>
          <cell r="DD170">
            <v>18.099999999999998</v>
          </cell>
          <cell r="DE170">
            <v>43.1</v>
          </cell>
          <cell r="DF170">
            <v>81.8</v>
          </cell>
          <cell r="DG170">
            <v>29.5</v>
          </cell>
          <cell r="DH170">
            <v>95.399999999999991</v>
          </cell>
          <cell r="DI170">
            <v>22.7</v>
          </cell>
          <cell r="DJ170">
            <v>9</v>
          </cell>
          <cell r="DK170">
            <v>100</v>
          </cell>
          <cell r="DL170">
            <v>90.9</v>
          </cell>
          <cell r="DM170">
            <v>79.5</v>
          </cell>
          <cell r="DN170">
            <v>72.7</v>
          </cell>
          <cell r="DO170">
            <v>0</v>
          </cell>
          <cell r="DP170">
            <v>13.600000000000001</v>
          </cell>
          <cell r="DQ170">
            <v>11.3</v>
          </cell>
          <cell r="DR170">
            <v>15.9</v>
          </cell>
          <cell r="DS170">
            <v>93.100000000000009</v>
          </cell>
          <cell r="DT170">
            <v>88.6</v>
          </cell>
          <cell r="DU170">
            <v>6.8000000000000007</v>
          </cell>
          <cell r="DV170">
            <v>25</v>
          </cell>
          <cell r="DW170">
            <v>63.6</v>
          </cell>
          <cell r="DX170">
            <v>52.2</v>
          </cell>
          <cell r="DY170">
            <v>31.8</v>
          </cell>
          <cell r="DZ170">
            <v>70.399999999999991</v>
          </cell>
          <cell r="EA170">
            <v>27.200000000000003</v>
          </cell>
          <cell r="EB170">
            <v>97.7</v>
          </cell>
          <cell r="EC170">
            <v>56.8</v>
          </cell>
          <cell r="ED170">
            <v>38.6</v>
          </cell>
          <cell r="EE170">
            <v>47.699999999999996</v>
          </cell>
          <cell r="EF170">
            <v>65.900000000000006</v>
          </cell>
          <cell r="EG170">
            <v>36.299999999999997</v>
          </cell>
          <cell r="EH170">
            <v>20.399999999999999</v>
          </cell>
          <cell r="EI170">
            <v>54.500000000000007</v>
          </cell>
          <cell r="EJ170">
            <v>4.5</v>
          </cell>
        </row>
        <row r="171">
          <cell r="AW171">
            <v>142</v>
          </cell>
          <cell r="AX171">
            <v>100</v>
          </cell>
          <cell r="AY171">
            <v>0</v>
          </cell>
          <cell r="AZ171">
            <v>25</v>
          </cell>
          <cell r="BA171">
            <v>75</v>
          </cell>
          <cell r="BB171">
            <v>50</v>
          </cell>
          <cell r="BC171">
            <v>16.600000000000001</v>
          </cell>
          <cell r="BD171">
            <v>33.300000000000004</v>
          </cell>
          <cell r="BE171">
            <v>50</v>
          </cell>
          <cell r="BF171">
            <v>83.3</v>
          </cell>
          <cell r="BG171">
            <v>66.600000000000009</v>
          </cell>
          <cell r="BH171">
            <v>100</v>
          </cell>
          <cell r="BI171">
            <v>0</v>
          </cell>
          <cell r="BJ171">
            <v>22.2</v>
          </cell>
          <cell r="BK171">
            <v>44.4</v>
          </cell>
          <cell r="BL171">
            <v>55.500000000000007</v>
          </cell>
          <cell r="BM171">
            <v>33.300000000000004</v>
          </cell>
          <cell r="BN171">
            <v>77.7</v>
          </cell>
          <cell r="BO171">
            <v>0</v>
          </cell>
          <cell r="BP171">
            <v>11.1</v>
          </cell>
          <cell r="BQ171">
            <v>100</v>
          </cell>
          <cell r="BR171">
            <v>66.600000000000009</v>
          </cell>
          <cell r="BS171">
            <v>88.8</v>
          </cell>
          <cell r="BT171">
            <v>62.5</v>
          </cell>
          <cell r="BU171">
            <v>0</v>
          </cell>
          <cell r="BV171">
            <v>50</v>
          </cell>
          <cell r="BW171">
            <v>12.5</v>
          </cell>
          <cell r="BX171">
            <v>25</v>
          </cell>
          <cell r="BY171">
            <v>87.5</v>
          </cell>
          <cell r="BZ171">
            <v>75</v>
          </cell>
          <cell r="CA171">
            <v>100</v>
          </cell>
          <cell r="CB171">
            <v>37.5</v>
          </cell>
          <cell r="CC171">
            <v>61.5</v>
          </cell>
          <cell r="CD171">
            <v>30.7</v>
          </cell>
          <cell r="CE171">
            <v>100</v>
          </cell>
          <cell r="CF171">
            <v>53.800000000000004</v>
          </cell>
          <cell r="CG171">
            <v>15.299999999999999</v>
          </cell>
          <cell r="CH171">
            <v>84.6</v>
          </cell>
          <cell r="CI171">
            <v>76.900000000000006</v>
          </cell>
          <cell r="CJ171">
            <v>23</v>
          </cell>
          <cell r="CK171">
            <v>92.300000000000011</v>
          </cell>
          <cell r="CL171">
            <v>46.1</v>
          </cell>
          <cell r="CM171">
            <v>38.4</v>
          </cell>
          <cell r="CN171">
            <v>0</v>
          </cell>
          <cell r="CO171">
            <v>69.199999999999989</v>
          </cell>
          <cell r="CP171">
            <v>7.6</v>
          </cell>
          <cell r="CQ171">
            <v>142</v>
          </cell>
          <cell r="CR171">
            <v>68.100000000000009</v>
          </cell>
          <cell r="CS171">
            <v>40.9</v>
          </cell>
          <cell r="CT171">
            <v>43.1</v>
          </cell>
          <cell r="CU171">
            <v>54.500000000000007</v>
          </cell>
          <cell r="CV171">
            <v>50</v>
          </cell>
          <cell r="CW171">
            <v>45.4</v>
          </cell>
          <cell r="CX171">
            <v>52.2</v>
          </cell>
          <cell r="CY171">
            <v>65.900000000000006</v>
          </cell>
          <cell r="CZ171">
            <v>72.7</v>
          </cell>
          <cell r="DA171">
            <v>70.399999999999991</v>
          </cell>
          <cell r="DB171">
            <v>84</v>
          </cell>
          <cell r="DC171">
            <v>2.1999999999999997</v>
          </cell>
          <cell r="DD171">
            <v>20.399999999999999</v>
          </cell>
          <cell r="DE171">
            <v>31.8</v>
          </cell>
          <cell r="DF171">
            <v>47.699999999999996</v>
          </cell>
          <cell r="DG171">
            <v>27.200000000000003</v>
          </cell>
          <cell r="DH171">
            <v>81.8</v>
          </cell>
          <cell r="DI171">
            <v>15.9</v>
          </cell>
          <cell r="DJ171">
            <v>18.099999999999998</v>
          </cell>
          <cell r="DK171">
            <v>100</v>
          </cell>
          <cell r="DL171">
            <v>77.2</v>
          </cell>
          <cell r="DM171">
            <v>86.3</v>
          </cell>
          <cell r="DN171">
            <v>38.6</v>
          </cell>
          <cell r="DO171">
            <v>0</v>
          </cell>
          <cell r="DP171">
            <v>29.5</v>
          </cell>
          <cell r="DQ171">
            <v>9</v>
          </cell>
          <cell r="DR171">
            <v>13.600000000000001</v>
          </cell>
          <cell r="DS171">
            <v>88.6</v>
          </cell>
          <cell r="DT171">
            <v>79.5</v>
          </cell>
          <cell r="DU171">
            <v>90.9</v>
          </cell>
          <cell r="DV171">
            <v>25</v>
          </cell>
          <cell r="DW171">
            <v>61.3</v>
          </cell>
          <cell r="DX171">
            <v>34</v>
          </cell>
          <cell r="DY171">
            <v>97.7</v>
          </cell>
          <cell r="DZ171">
            <v>59</v>
          </cell>
          <cell r="EA171">
            <v>11.3</v>
          </cell>
          <cell r="EB171">
            <v>93.100000000000009</v>
          </cell>
          <cell r="EC171">
            <v>75</v>
          </cell>
          <cell r="ED171">
            <v>22.7</v>
          </cell>
          <cell r="EE171">
            <v>95.399999999999991</v>
          </cell>
          <cell r="EF171">
            <v>56.8</v>
          </cell>
          <cell r="EG171">
            <v>36.299999999999997</v>
          </cell>
          <cell r="EH171">
            <v>4.5</v>
          </cell>
          <cell r="EI171">
            <v>63.6</v>
          </cell>
          <cell r="EJ171">
            <v>6.8000000000000007</v>
          </cell>
        </row>
        <row r="172">
          <cell r="AW172">
            <v>143</v>
          </cell>
          <cell r="AX172">
            <v>25</v>
          </cell>
          <cell r="AY172">
            <v>0</v>
          </cell>
          <cell r="AZ172">
            <v>50</v>
          </cell>
          <cell r="BA172">
            <v>75</v>
          </cell>
          <cell r="BB172">
            <v>100</v>
          </cell>
          <cell r="BC172">
            <v>50</v>
          </cell>
          <cell r="BD172">
            <v>33.300000000000004</v>
          </cell>
          <cell r="BE172">
            <v>83.3</v>
          </cell>
          <cell r="BF172">
            <v>66.600000000000009</v>
          </cell>
          <cell r="BG172">
            <v>16.600000000000001</v>
          </cell>
          <cell r="BH172">
            <v>100</v>
          </cell>
          <cell r="BI172">
            <v>0</v>
          </cell>
          <cell r="BJ172">
            <v>44.4</v>
          </cell>
          <cell r="BK172">
            <v>77.7</v>
          </cell>
          <cell r="BL172">
            <v>11.1</v>
          </cell>
          <cell r="BM172">
            <v>22.2</v>
          </cell>
          <cell r="BN172">
            <v>0</v>
          </cell>
          <cell r="BO172">
            <v>66.600000000000009</v>
          </cell>
          <cell r="BP172">
            <v>88.8</v>
          </cell>
          <cell r="BQ172">
            <v>55.500000000000007</v>
          </cell>
          <cell r="BR172">
            <v>33.300000000000004</v>
          </cell>
          <cell r="BS172">
            <v>100</v>
          </cell>
          <cell r="BT172">
            <v>0</v>
          </cell>
          <cell r="BU172">
            <v>25</v>
          </cell>
          <cell r="BV172">
            <v>75</v>
          </cell>
          <cell r="BW172">
            <v>50</v>
          </cell>
          <cell r="BX172">
            <v>37.5</v>
          </cell>
          <cell r="BY172">
            <v>12.5</v>
          </cell>
          <cell r="BZ172">
            <v>62.5</v>
          </cell>
          <cell r="CA172">
            <v>100</v>
          </cell>
          <cell r="CB172">
            <v>87.5</v>
          </cell>
          <cell r="CC172">
            <v>76.900000000000006</v>
          </cell>
          <cell r="CD172">
            <v>15.299999999999999</v>
          </cell>
          <cell r="CE172">
            <v>100</v>
          </cell>
          <cell r="CF172">
            <v>38.4</v>
          </cell>
          <cell r="CG172">
            <v>30.7</v>
          </cell>
          <cell r="CH172">
            <v>84.6</v>
          </cell>
          <cell r="CI172">
            <v>69.199999999999989</v>
          </cell>
          <cell r="CJ172">
            <v>23</v>
          </cell>
          <cell r="CK172">
            <v>92.300000000000011</v>
          </cell>
          <cell r="CL172">
            <v>53.800000000000004</v>
          </cell>
          <cell r="CM172">
            <v>46.1</v>
          </cell>
          <cell r="CN172">
            <v>7.6</v>
          </cell>
          <cell r="CO172">
            <v>61.5</v>
          </cell>
          <cell r="CP172">
            <v>0</v>
          </cell>
          <cell r="CQ172">
            <v>143</v>
          </cell>
          <cell r="CR172">
            <v>40.9</v>
          </cell>
          <cell r="CS172">
            <v>36.299999999999997</v>
          </cell>
          <cell r="CT172">
            <v>45.4</v>
          </cell>
          <cell r="CU172">
            <v>56.8</v>
          </cell>
          <cell r="CV172">
            <v>68.100000000000009</v>
          </cell>
          <cell r="CW172">
            <v>38.6</v>
          </cell>
          <cell r="CX172">
            <v>34</v>
          </cell>
          <cell r="CY172">
            <v>65.900000000000006</v>
          </cell>
          <cell r="CZ172">
            <v>59</v>
          </cell>
          <cell r="DA172">
            <v>31.8</v>
          </cell>
          <cell r="DB172">
            <v>86.3</v>
          </cell>
          <cell r="DC172">
            <v>9</v>
          </cell>
          <cell r="DD172">
            <v>52.2</v>
          </cell>
          <cell r="DE172">
            <v>70.399999999999991</v>
          </cell>
          <cell r="DF172">
            <v>13.600000000000001</v>
          </cell>
          <cell r="DG172">
            <v>25</v>
          </cell>
          <cell r="DH172">
            <v>4.5</v>
          </cell>
          <cell r="DI172">
            <v>63.6</v>
          </cell>
          <cell r="DJ172">
            <v>88.6</v>
          </cell>
          <cell r="DK172">
            <v>54.500000000000007</v>
          </cell>
          <cell r="DL172">
            <v>27.200000000000003</v>
          </cell>
          <cell r="DM172">
            <v>90.9</v>
          </cell>
          <cell r="DN172">
            <v>18.099999999999998</v>
          </cell>
          <cell r="DO172">
            <v>22.7</v>
          </cell>
          <cell r="DP172">
            <v>79.5</v>
          </cell>
          <cell r="DQ172">
            <v>43.1</v>
          </cell>
          <cell r="DR172">
            <v>29.5</v>
          </cell>
          <cell r="DS172">
            <v>20.399999999999999</v>
          </cell>
          <cell r="DT172">
            <v>72.7</v>
          </cell>
          <cell r="DU172">
            <v>95.399999999999991</v>
          </cell>
          <cell r="DV172">
            <v>81.8</v>
          </cell>
          <cell r="DW172">
            <v>84</v>
          </cell>
          <cell r="DX172">
            <v>6.8000000000000007</v>
          </cell>
          <cell r="DY172">
            <v>100</v>
          </cell>
          <cell r="DZ172">
            <v>47.699999999999996</v>
          </cell>
          <cell r="EA172">
            <v>15.9</v>
          </cell>
          <cell r="EB172">
            <v>93.100000000000009</v>
          </cell>
          <cell r="EC172">
            <v>77.2</v>
          </cell>
          <cell r="ED172">
            <v>11.3</v>
          </cell>
          <cell r="EE172">
            <v>97.7</v>
          </cell>
          <cell r="EF172">
            <v>61.3</v>
          </cell>
          <cell r="EG172">
            <v>50</v>
          </cell>
          <cell r="EH172">
            <v>2.1999999999999997</v>
          </cell>
          <cell r="EI172">
            <v>75</v>
          </cell>
          <cell r="EJ172">
            <v>0</v>
          </cell>
        </row>
        <row r="173">
          <cell r="AW173">
            <v>144</v>
          </cell>
          <cell r="AX173">
            <v>100</v>
          </cell>
          <cell r="AY173">
            <v>50</v>
          </cell>
          <cell r="AZ173">
            <v>75</v>
          </cell>
          <cell r="BA173">
            <v>25</v>
          </cell>
          <cell r="BB173">
            <v>0</v>
          </cell>
          <cell r="BC173">
            <v>66.600000000000009</v>
          </cell>
          <cell r="BD173">
            <v>50</v>
          </cell>
          <cell r="BE173">
            <v>16.600000000000001</v>
          </cell>
          <cell r="BF173">
            <v>33.300000000000004</v>
          </cell>
          <cell r="BG173">
            <v>83.3</v>
          </cell>
          <cell r="BH173">
            <v>100</v>
          </cell>
          <cell r="BI173">
            <v>0</v>
          </cell>
          <cell r="BJ173">
            <v>66.600000000000009</v>
          </cell>
          <cell r="BK173">
            <v>44.4</v>
          </cell>
          <cell r="BL173">
            <v>77.7</v>
          </cell>
          <cell r="BM173">
            <v>33.300000000000004</v>
          </cell>
          <cell r="BN173">
            <v>0</v>
          </cell>
          <cell r="BO173">
            <v>11.1</v>
          </cell>
          <cell r="BP173">
            <v>22.2</v>
          </cell>
          <cell r="BQ173">
            <v>55.500000000000007</v>
          </cell>
          <cell r="BR173">
            <v>88.8</v>
          </cell>
          <cell r="BS173">
            <v>100</v>
          </cell>
          <cell r="BT173">
            <v>37.5</v>
          </cell>
          <cell r="BU173">
            <v>50</v>
          </cell>
          <cell r="BV173">
            <v>62.5</v>
          </cell>
          <cell r="BW173">
            <v>25</v>
          </cell>
          <cell r="BX173">
            <v>12.5</v>
          </cell>
          <cell r="BY173">
            <v>87.5</v>
          </cell>
          <cell r="BZ173">
            <v>75</v>
          </cell>
          <cell r="CA173">
            <v>0</v>
          </cell>
          <cell r="CB173">
            <v>100</v>
          </cell>
          <cell r="CC173">
            <v>55.500000000000007</v>
          </cell>
          <cell r="CD173">
            <v>66.600000000000009</v>
          </cell>
          <cell r="CE173">
            <v>44.4</v>
          </cell>
          <cell r="CF173">
            <v>22.2</v>
          </cell>
          <cell r="CG173">
            <v>33.300000000000004</v>
          </cell>
          <cell r="CH173">
            <v>100</v>
          </cell>
          <cell r="CI173">
            <v>100</v>
          </cell>
          <cell r="CJ173">
            <v>0</v>
          </cell>
          <cell r="CK173">
            <v>77.7</v>
          </cell>
          <cell r="CL173">
            <v>11.1</v>
          </cell>
          <cell r="CM173">
            <v>88.8</v>
          </cell>
          <cell r="CN173">
            <v>88.79998779296875</v>
          </cell>
          <cell r="CO173">
            <v>88.79998779296875</v>
          </cell>
          <cell r="CP173">
            <v>88.79998779296875</v>
          </cell>
          <cell r="CQ173">
            <v>144</v>
          </cell>
          <cell r="CR173">
            <v>65</v>
          </cell>
          <cell r="CS173">
            <v>47.5</v>
          </cell>
          <cell r="CT173">
            <v>52.5</v>
          </cell>
          <cell r="CU173">
            <v>42.5</v>
          </cell>
          <cell r="CV173">
            <v>15</v>
          </cell>
          <cell r="CW173">
            <v>72.5</v>
          </cell>
          <cell r="CX173">
            <v>62.5</v>
          </cell>
          <cell r="CY173">
            <v>55.000000000000007</v>
          </cell>
          <cell r="CZ173">
            <v>57.499999999999993</v>
          </cell>
          <cell r="DA173">
            <v>80</v>
          </cell>
          <cell r="DB173">
            <v>90</v>
          </cell>
          <cell r="DC173">
            <v>7.5</v>
          </cell>
          <cell r="DD173">
            <v>75</v>
          </cell>
          <cell r="DE173">
            <v>40</v>
          </cell>
          <cell r="DF173">
            <v>77.5</v>
          </cell>
          <cell r="DG173">
            <v>37.5</v>
          </cell>
          <cell r="DH173">
            <v>2.5</v>
          </cell>
          <cell r="DI173">
            <v>12.5</v>
          </cell>
          <cell r="DJ173">
            <v>25</v>
          </cell>
          <cell r="DK173">
            <v>45</v>
          </cell>
          <cell r="DL173">
            <v>85</v>
          </cell>
          <cell r="DM173">
            <v>92.5</v>
          </cell>
          <cell r="DN173">
            <v>22.5</v>
          </cell>
          <cell r="DO173">
            <v>27.500000000000004</v>
          </cell>
          <cell r="DP173">
            <v>50</v>
          </cell>
          <cell r="DQ173">
            <v>10</v>
          </cell>
          <cell r="DR173">
            <v>5</v>
          </cell>
          <cell r="DS173">
            <v>95</v>
          </cell>
          <cell r="DT173">
            <v>82.5</v>
          </cell>
          <cell r="DU173">
            <v>0</v>
          </cell>
          <cell r="DV173">
            <v>100</v>
          </cell>
          <cell r="DW173">
            <v>60</v>
          </cell>
          <cell r="DX173">
            <v>67.5</v>
          </cell>
          <cell r="DY173">
            <v>35</v>
          </cell>
          <cell r="DZ173">
            <v>30</v>
          </cell>
          <cell r="EA173">
            <v>32.5</v>
          </cell>
          <cell r="EB173">
            <v>97.5</v>
          </cell>
          <cell r="EC173">
            <v>97.5</v>
          </cell>
          <cell r="ED173">
            <v>17.5</v>
          </cell>
          <cell r="EE173">
            <v>70</v>
          </cell>
          <cell r="EF173">
            <v>20</v>
          </cell>
          <cell r="EG173">
            <v>87.5</v>
          </cell>
          <cell r="EH173">
            <v>87.5</v>
          </cell>
          <cell r="EI173">
            <v>87.5</v>
          </cell>
          <cell r="EJ173">
            <v>87.5</v>
          </cell>
        </row>
        <row r="174">
          <cell r="AW174">
            <v>145</v>
          </cell>
          <cell r="AX174">
            <v>75</v>
          </cell>
          <cell r="AY174">
            <v>0</v>
          </cell>
          <cell r="AZ174">
            <v>25</v>
          </cell>
          <cell r="BA174">
            <v>100</v>
          </cell>
          <cell r="BB174">
            <v>50</v>
          </cell>
          <cell r="BC174">
            <v>83.3</v>
          </cell>
          <cell r="BD174">
            <v>50</v>
          </cell>
          <cell r="BE174">
            <v>100</v>
          </cell>
          <cell r="BF174">
            <v>33.300000000000004</v>
          </cell>
          <cell r="BG174">
            <v>16.600000000000001</v>
          </cell>
          <cell r="BH174">
            <v>66.600000000000009</v>
          </cell>
          <cell r="BI174">
            <v>0</v>
          </cell>
          <cell r="BJ174">
            <v>88.8</v>
          </cell>
          <cell r="BK174">
            <v>66.600000000000009</v>
          </cell>
          <cell r="BL174">
            <v>22.2</v>
          </cell>
          <cell r="BM174">
            <v>55.500000000000007</v>
          </cell>
          <cell r="BN174">
            <v>11.1</v>
          </cell>
          <cell r="BO174">
            <v>44.4</v>
          </cell>
          <cell r="BP174">
            <v>77.7</v>
          </cell>
          <cell r="BQ174">
            <v>0</v>
          </cell>
          <cell r="BR174">
            <v>33.300000000000004</v>
          </cell>
          <cell r="BS174">
            <v>100</v>
          </cell>
          <cell r="BT174">
            <v>100</v>
          </cell>
          <cell r="BU174">
            <v>37.5</v>
          </cell>
          <cell r="BV174">
            <v>62.5</v>
          </cell>
          <cell r="BW174">
            <v>75</v>
          </cell>
          <cell r="BX174">
            <v>50</v>
          </cell>
          <cell r="BY174">
            <v>12.5</v>
          </cell>
          <cell r="BZ174">
            <v>87.5</v>
          </cell>
          <cell r="CA174">
            <v>25</v>
          </cell>
          <cell r="CB174">
            <v>0</v>
          </cell>
          <cell r="CC174">
            <v>36.299999999999997</v>
          </cell>
          <cell r="CD174">
            <v>72.7</v>
          </cell>
          <cell r="CE174">
            <v>63.6</v>
          </cell>
          <cell r="CF174">
            <v>27.200000000000003</v>
          </cell>
          <cell r="CG174">
            <v>0</v>
          </cell>
          <cell r="CH174">
            <v>90.9</v>
          </cell>
          <cell r="CI174">
            <v>90.89996337890625</v>
          </cell>
          <cell r="CJ174">
            <v>9</v>
          </cell>
          <cell r="CK174">
            <v>18.099999999999998</v>
          </cell>
          <cell r="CL174">
            <v>81.8</v>
          </cell>
          <cell r="CM174">
            <v>45.4</v>
          </cell>
          <cell r="CN174">
            <v>45.399993896484375</v>
          </cell>
          <cell r="CO174">
            <v>100</v>
          </cell>
          <cell r="CP174">
            <v>54.500000000000007</v>
          </cell>
          <cell r="CQ174">
            <v>145</v>
          </cell>
          <cell r="CR174">
            <v>69</v>
          </cell>
          <cell r="CS174">
            <v>57.099999999999994</v>
          </cell>
          <cell r="CT174">
            <v>61.9</v>
          </cell>
          <cell r="CU174">
            <v>78.5</v>
          </cell>
          <cell r="CV174">
            <v>66.600000000000009</v>
          </cell>
          <cell r="CW174">
            <v>73.8</v>
          </cell>
          <cell r="CX174">
            <v>45.2</v>
          </cell>
          <cell r="CY174">
            <v>76.099999999999994</v>
          </cell>
          <cell r="CZ174">
            <v>35.699999999999996</v>
          </cell>
          <cell r="DA174">
            <v>26.1</v>
          </cell>
          <cell r="DB174">
            <v>71.399999999999991</v>
          </cell>
          <cell r="DC174">
            <v>2.2999999999999998</v>
          </cell>
          <cell r="DD174">
            <v>90.4</v>
          </cell>
          <cell r="DE174">
            <v>59.5</v>
          </cell>
          <cell r="DF174">
            <v>21.4</v>
          </cell>
          <cell r="DG174">
            <v>54.7</v>
          </cell>
          <cell r="DH174">
            <v>11.899999999999999</v>
          </cell>
          <cell r="DI174">
            <v>38</v>
          </cell>
          <cell r="DJ174">
            <v>85.7</v>
          </cell>
          <cell r="DK174">
            <v>9.5</v>
          </cell>
          <cell r="DL174">
            <v>23.799999999999997</v>
          </cell>
          <cell r="DM174">
            <v>92.800000000000011</v>
          </cell>
          <cell r="DN174">
            <v>52.300000000000004</v>
          </cell>
          <cell r="DO174">
            <v>28.499999999999996</v>
          </cell>
          <cell r="DP174">
            <v>40.400000000000006</v>
          </cell>
          <cell r="DQ174">
            <v>42.8</v>
          </cell>
          <cell r="DR174">
            <v>30.9</v>
          </cell>
          <cell r="DS174">
            <v>14.2</v>
          </cell>
          <cell r="DT174">
            <v>50</v>
          </cell>
          <cell r="DU174">
            <v>19</v>
          </cell>
          <cell r="DV174">
            <v>0</v>
          </cell>
          <cell r="DW174">
            <v>47.599999999999994</v>
          </cell>
          <cell r="DX174">
            <v>88</v>
          </cell>
          <cell r="DY174">
            <v>83.3</v>
          </cell>
          <cell r="DZ174">
            <v>33.300000000000004</v>
          </cell>
          <cell r="EA174">
            <v>4.7</v>
          </cell>
          <cell r="EB174">
            <v>97.6</v>
          </cell>
          <cell r="EC174">
            <v>97.5999755859375</v>
          </cell>
          <cell r="ED174">
            <v>7.1</v>
          </cell>
          <cell r="EE174">
            <v>16.600000000000001</v>
          </cell>
          <cell r="EF174">
            <v>95.199999999999989</v>
          </cell>
          <cell r="EG174">
            <v>64.2</v>
          </cell>
          <cell r="EH174">
            <v>64.199951171875</v>
          </cell>
          <cell r="EI174">
            <v>100</v>
          </cell>
          <cell r="EJ174">
            <v>80.900000000000006</v>
          </cell>
        </row>
        <row r="175">
          <cell r="AW175">
            <v>146</v>
          </cell>
          <cell r="AX175">
            <v>0</v>
          </cell>
          <cell r="AY175">
            <v>50</v>
          </cell>
          <cell r="AZ175">
            <v>25</v>
          </cell>
          <cell r="BA175">
            <v>75</v>
          </cell>
          <cell r="BB175">
            <v>100</v>
          </cell>
          <cell r="BC175">
            <v>16.600000000000001</v>
          </cell>
          <cell r="BD175">
            <v>33.300000000000004</v>
          </cell>
          <cell r="BE175">
            <v>50</v>
          </cell>
          <cell r="BF175">
            <v>83.3</v>
          </cell>
          <cell r="BG175">
            <v>66.600000000000009</v>
          </cell>
          <cell r="BH175">
            <v>100</v>
          </cell>
          <cell r="BI175">
            <v>0</v>
          </cell>
          <cell r="BJ175">
            <v>11.1</v>
          </cell>
          <cell r="BK175">
            <v>44.4</v>
          </cell>
          <cell r="BL175">
            <v>33.300000000000004</v>
          </cell>
          <cell r="BM175">
            <v>66.600000000000009</v>
          </cell>
          <cell r="BN175">
            <v>22.2</v>
          </cell>
          <cell r="BO175">
            <v>100</v>
          </cell>
          <cell r="BP175">
            <v>0</v>
          </cell>
          <cell r="BQ175">
            <v>88.8</v>
          </cell>
          <cell r="BR175">
            <v>77.7</v>
          </cell>
          <cell r="BS175">
            <v>55.500000000000007</v>
          </cell>
          <cell r="BT175">
            <v>37.5</v>
          </cell>
          <cell r="BU175">
            <v>25</v>
          </cell>
          <cell r="BV175">
            <v>0</v>
          </cell>
          <cell r="BW175">
            <v>100</v>
          </cell>
          <cell r="BX175">
            <v>12.5</v>
          </cell>
          <cell r="BY175">
            <v>62.5</v>
          </cell>
          <cell r="BZ175">
            <v>87.5</v>
          </cell>
          <cell r="CA175">
            <v>75</v>
          </cell>
          <cell r="CB175">
            <v>50</v>
          </cell>
          <cell r="CC175">
            <v>77.7</v>
          </cell>
          <cell r="CD175">
            <v>22.2</v>
          </cell>
          <cell r="CE175">
            <v>100</v>
          </cell>
          <cell r="CF175">
            <v>11.1</v>
          </cell>
          <cell r="CG175">
            <v>22.2</v>
          </cell>
          <cell r="CH175">
            <v>22.2</v>
          </cell>
          <cell r="CI175">
            <v>22.199996948242188</v>
          </cell>
          <cell r="CJ175">
            <v>88.8</v>
          </cell>
          <cell r="CK175">
            <v>0</v>
          </cell>
          <cell r="CL175">
            <v>22.2</v>
          </cell>
          <cell r="CM175">
            <v>22.2</v>
          </cell>
          <cell r="CN175">
            <v>22.199996948242188</v>
          </cell>
          <cell r="CO175">
            <v>22.199996948242188</v>
          </cell>
          <cell r="CP175">
            <v>22.199996948242188</v>
          </cell>
          <cell r="CQ175">
            <v>146</v>
          </cell>
          <cell r="CR175">
            <v>30</v>
          </cell>
          <cell r="CS175">
            <v>65</v>
          </cell>
          <cell r="CT175">
            <v>57.499999999999993</v>
          </cell>
          <cell r="CU175">
            <v>67.5</v>
          </cell>
          <cell r="CV175">
            <v>90</v>
          </cell>
          <cell r="CW175">
            <v>12.5</v>
          </cell>
          <cell r="CX175">
            <v>27.500000000000004</v>
          </cell>
          <cell r="CY175">
            <v>52.5</v>
          </cell>
          <cell r="CZ175">
            <v>82.5</v>
          </cell>
          <cell r="DA175">
            <v>55.000000000000007</v>
          </cell>
          <cell r="DB175">
            <v>87.5</v>
          </cell>
          <cell r="DC175">
            <v>5</v>
          </cell>
          <cell r="DD175">
            <v>7.5</v>
          </cell>
          <cell r="DE175">
            <v>35</v>
          </cell>
          <cell r="DF175">
            <v>17.5</v>
          </cell>
          <cell r="DG175">
            <v>70</v>
          </cell>
          <cell r="DH175">
            <v>10</v>
          </cell>
          <cell r="DI175">
            <v>95</v>
          </cell>
          <cell r="DJ175">
            <v>0</v>
          </cell>
          <cell r="DK175">
            <v>92.5</v>
          </cell>
          <cell r="DL175">
            <v>80</v>
          </cell>
          <cell r="DM175">
            <v>62.5</v>
          </cell>
          <cell r="DN175">
            <v>32.5</v>
          </cell>
          <cell r="DO175">
            <v>20</v>
          </cell>
          <cell r="DP175">
            <v>2.5</v>
          </cell>
          <cell r="DQ175">
            <v>97.5</v>
          </cell>
          <cell r="DR175">
            <v>15</v>
          </cell>
          <cell r="DS175">
            <v>72.5</v>
          </cell>
          <cell r="DT175">
            <v>85</v>
          </cell>
          <cell r="DU175">
            <v>77.5</v>
          </cell>
          <cell r="DV175">
            <v>37.5</v>
          </cell>
          <cell r="DW175">
            <v>60</v>
          </cell>
          <cell r="DX175">
            <v>37.5</v>
          </cell>
          <cell r="DY175">
            <v>100</v>
          </cell>
          <cell r="DZ175">
            <v>25</v>
          </cell>
          <cell r="EA175">
            <v>37.5</v>
          </cell>
          <cell r="EB175">
            <v>37.5</v>
          </cell>
          <cell r="EC175">
            <v>37.5</v>
          </cell>
          <cell r="ED175">
            <v>75</v>
          </cell>
          <cell r="EE175">
            <v>22.5</v>
          </cell>
          <cell r="EF175">
            <v>37.5</v>
          </cell>
          <cell r="EG175">
            <v>37.5</v>
          </cell>
          <cell r="EH175">
            <v>37.5</v>
          </cell>
          <cell r="EI175">
            <v>37.5</v>
          </cell>
          <cell r="EJ175">
            <v>37.5</v>
          </cell>
        </row>
        <row r="176">
          <cell r="AW176">
            <v>147</v>
          </cell>
          <cell r="AX176">
            <v>25</v>
          </cell>
          <cell r="AY176">
            <v>0</v>
          </cell>
          <cell r="AZ176">
            <v>100</v>
          </cell>
          <cell r="BA176">
            <v>50</v>
          </cell>
          <cell r="BB176">
            <v>75</v>
          </cell>
          <cell r="BC176">
            <v>16.600000000000001</v>
          </cell>
          <cell r="BD176">
            <v>33.300000000000004</v>
          </cell>
          <cell r="BE176">
            <v>50</v>
          </cell>
          <cell r="BF176">
            <v>83.3</v>
          </cell>
          <cell r="BG176">
            <v>66.600000000000009</v>
          </cell>
          <cell r="BH176">
            <v>100</v>
          </cell>
          <cell r="BI176">
            <v>0</v>
          </cell>
          <cell r="BJ176">
            <v>33.300000000000004</v>
          </cell>
          <cell r="BK176">
            <v>55.500000000000007</v>
          </cell>
          <cell r="BL176">
            <v>44.4</v>
          </cell>
          <cell r="BM176">
            <v>77.7</v>
          </cell>
          <cell r="BN176">
            <v>0</v>
          </cell>
          <cell r="BO176">
            <v>100</v>
          </cell>
          <cell r="BP176">
            <v>11.1</v>
          </cell>
          <cell r="BQ176">
            <v>22.2</v>
          </cell>
          <cell r="BR176">
            <v>88.8</v>
          </cell>
          <cell r="BS176">
            <v>66.600000000000009</v>
          </cell>
          <cell r="BT176">
            <v>25</v>
          </cell>
          <cell r="BU176">
            <v>87.5</v>
          </cell>
          <cell r="BV176">
            <v>0</v>
          </cell>
          <cell r="BW176">
            <v>100</v>
          </cell>
          <cell r="BX176">
            <v>12.5</v>
          </cell>
          <cell r="BY176">
            <v>50</v>
          </cell>
          <cell r="BZ176">
            <v>62.5</v>
          </cell>
          <cell r="CA176">
            <v>75</v>
          </cell>
          <cell r="CB176">
            <v>37.5</v>
          </cell>
          <cell r="CC176">
            <v>77.7</v>
          </cell>
          <cell r="CD176">
            <v>22.2</v>
          </cell>
          <cell r="CE176">
            <v>100</v>
          </cell>
          <cell r="CF176">
            <v>11.1</v>
          </cell>
          <cell r="CG176">
            <v>22.2</v>
          </cell>
          <cell r="CH176">
            <v>22.2</v>
          </cell>
          <cell r="CI176">
            <v>22.199996948242188</v>
          </cell>
          <cell r="CJ176">
            <v>88.8</v>
          </cell>
          <cell r="CK176">
            <v>0</v>
          </cell>
          <cell r="CL176">
            <v>22.2</v>
          </cell>
          <cell r="CM176">
            <v>22.2</v>
          </cell>
          <cell r="CN176">
            <v>22.199996948242188</v>
          </cell>
          <cell r="CO176">
            <v>22.199996948242188</v>
          </cell>
          <cell r="CP176">
            <v>22.199996948242188</v>
          </cell>
          <cell r="CQ176">
            <v>147</v>
          </cell>
          <cell r="CR176">
            <v>30</v>
          </cell>
          <cell r="CS176">
            <v>20</v>
          </cell>
          <cell r="CT176">
            <v>80</v>
          </cell>
          <cell r="CU176">
            <v>60</v>
          </cell>
          <cell r="CV176">
            <v>77.5</v>
          </cell>
          <cell r="CW176">
            <v>17.5</v>
          </cell>
          <cell r="CX176">
            <v>32.5</v>
          </cell>
          <cell r="CY176">
            <v>55.000000000000007</v>
          </cell>
          <cell r="CZ176">
            <v>75</v>
          </cell>
          <cell r="DA176">
            <v>57.499999999999993</v>
          </cell>
          <cell r="DB176">
            <v>90</v>
          </cell>
          <cell r="DC176">
            <v>10</v>
          </cell>
          <cell r="DD176">
            <v>12.5</v>
          </cell>
          <cell r="DE176">
            <v>37.5</v>
          </cell>
          <cell r="DF176">
            <v>22.5</v>
          </cell>
          <cell r="DG176">
            <v>67.5</v>
          </cell>
          <cell r="DH176">
            <v>0</v>
          </cell>
          <cell r="DI176">
            <v>92.5</v>
          </cell>
          <cell r="DJ176">
            <v>2.5</v>
          </cell>
          <cell r="DK176">
            <v>7.5</v>
          </cell>
          <cell r="DL176">
            <v>72.5</v>
          </cell>
          <cell r="DM176">
            <v>65</v>
          </cell>
          <cell r="DN176">
            <v>25</v>
          </cell>
          <cell r="DO176">
            <v>95</v>
          </cell>
          <cell r="DP176">
            <v>5</v>
          </cell>
          <cell r="DQ176">
            <v>97.5</v>
          </cell>
          <cell r="DR176">
            <v>15</v>
          </cell>
          <cell r="DS176">
            <v>82.5</v>
          </cell>
          <cell r="DT176">
            <v>85</v>
          </cell>
          <cell r="DU176">
            <v>87.5</v>
          </cell>
          <cell r="DV176">
            <v>40</v>
          </cell>
          <cell r="DW176">
            <v>62.5</v>
          </cell>
          <cell r="DX176">
            <v>40</v>
          </cell>
          <cell r="DY176">
            <v>100</v>
          </cell>
          <cell r="DZ176">
            <v>35</v>
          </cell>
          <cell r="EA176">
            <v>40</v>
          </cell>
          <cell r="EB176">
            <v>40</v>
          </cell>
          <cell r="EC176">
            <v>40</v>
          </cell>
          <cell r="ED176">
            <v>70</v>
          </cell>
          <cell r="EE176">
            <v>27.500000000000004</v>
          </cell>
          <cell r="EF176">
            <v>40</v>
          </cell>
          <cell r="EG176">
            <v>40</v>
          </cell>
          <cell r="EH176">
            <v>40</v>
          </cell>
          <cell r="EI176">
            <v>40</v>
          </cell>
          <cell r="EJ176">
            <v>40</v>
          </cell>
        </row>
        <row r="177">
          <cell r="AW177">
            <v>274</v>
          </cell>
          <cell r="AX177">
            <v>75</v>
          </cell>
          <cell r="AY177">
            <v>0</v>
          </cell>
          <cell r="AZ177">
            <v>100</v>
          </cell>
          <cell r="BA177">
            <v>50</v>
          </cell>
          <cell r="BB177">
            <v>25</v>
          </cell>
          <cell r="BC177">
            <v>83.3</v>
          </cell>
          <cell r="BD177">
            <v>50</v>
          </cell>
          <cell r="BE177">
            <v>33.300000000000004</v>
          </cell>
          <cell r="BF177">
            <v>66.600000000000009</v>
          </cell>
          <cell r="BG177">
            <v>0</v>
          </cell>
          <cell r="BH177">
            <v>16.600000000000001</v>
          </cell>
          <cell r="BI177">
            <v>100</v>
          </cell>
          <cell r="BJ177">
            <v>66.600000000000009</v>
          </cell>
          <cell r="BK177">
            <v>11.1</v>
          </cell>
          <cell r="BL177">
            <v>55.500000000000007</v>
          </cell>
          <cell r="BM177">
            <v>22.2</v>
          </cell>
          <cell r="BN177">
            <v>88.8</v>
          </cell>
          <cell r="BO177">
            <v>0</v>
          </cell>
          <cell r="BP177">
            <v>33.300000000000004</v>
          </cell>
          <cell r="BQ177">
            <v>44.4</v>
          </cell>
          <cell r="BR177">
            <v>77.7</v>
          </cell>
          <cell r="BS177">
            <v>100</v>
          </cell>
          <cell r="BT177">
            <v>25</v>
          </cell>
          <cell r="BU177">
            <v>0</v>
          </cell>
          <cell r="BV177">
            <v>37.5</v>
          </cell>
          <cell r="BW177">
            <v>37.5</v>
          </cell>
          <cell r="BX177">
            <v>100</v>
          </cell>
          <cell r="BY177">
            <v>37.5</v>
          </cell>
          <cell r="BZ177">
            <v>37.5</v>
          </cell>
          <cell r="CA177">
            <v>12.5</v>
          </cell>
          <cell r="CB177">
            <v>37.5</v>
          </cell>
          <cell r="CC177">
            <v>84.6</v>
          </cell>
          <cell r="CD177">
            <v>0</v>
          </cell>
          <cell r="CE177">
            <v>38.4</v>
          </cell>
          <cell r="CF177">
            <v>30.7</v>
          </cell>
          <cell r="CG177">
            <v>7.6</v>
          </cell>
          <cell r="CH177">
            <v>100</v>
          </cell>
          <cell r="CI177">
            <v>38.4</v>
          </cell>
          <cell r="CJ177">
            <v>15.299999999999999</v>
          </cell>
          <cell r="CK177">
            <v>38.4</v>
          </cell>
          <cell r="CL177">
            <v>76.900000000000006</v>
          </cell>
          <cell r="CM177">
            <v>92.300000000000011</v>
          </cell>
          <cell r="CN177">
            <v>38.4</v>
          </cell>
          <cell r="CO177">
            <v>23</v>
          </cell>
          <cell r="CP177">
            <v>38.4</v>
          </cell>
          <cell r="CQ177">
            <v>274</v>
          </cell>
          <cell r="CR177">
            <v>84</v>
          </cell>
          <cell r="CS177">
            <v>4.5</v>
          </cell>
          <cell r="CT177">
            <v>86.3</v>
          </cell>
          <cell r="CU177">
            <v>70.399999999999991</v>
          </cell>
          <cell r="CV177">
            <v>31.8</v>
          </cell>
          <cell r="CW177">
            <v>93.100000000000009</v>
          </cell>
          <cell r="CX177">
            <v>75</v>
          </cell>
          <cell r="CY177">
            <v>27.200000000000003</v>
          </cell>
          <cell r="CZ177">
            <v>81.8</v>
          </cell>
          <cell r="DA177">
            <v>11.3</v>
          </cell>
          <cell r="DB177">
            <v>22.7</v>
          </cell>
          <cell r="DC177">
            <v>100</v>
          </cell>
          <cell r="DD177">
            <v>68.100000000000009</v>
          </cell>
          <cell r="DE177">
            <v>6.8000000000000007</v>
          </cell>
          <cell r="DF177">
            <v>65.900000000000006</v>
          </cell>
          <cell r="DG177">
            <v>18.099999999999998</v>
          </cell>
          <cell r="DH177">
            <v>79.5</v>
          </cell>
          <cell r="DI177">
            <v>0</v>
          </cell>
          <cell r="DJ177">
            <v>29.5</v>
          </cell>
          <cell r="DK177">
            <v>38.6</v>
          </cell>
          <cell r="DL177">
            <v>72.7</v>
          </cell>
          <cell r="DM177">
            <v>97.7</v>
          </cell>
          <cell r="DN177">
            <v>34</v>
          </cell>
          <cell r="DO177">
            <v>13.600000000000001</v>
          </cell>
          <cell r="DP177">
            <v>38.6</v>
          </cell>
          <cell r="DQ177">
            <v>38.6</v>
          </cell>
          <cell r="DR177">
            <v>88.6</v>
          </cell>
          <cell r="DS177">
            <v>38.6</v>
          </cell>
          <cell r="DT177">
            <v>38.6</v>
          </cell>
          <cell r="DU177">
            <v>15.9</v>
          </cell>
          <cell r="DV177">
            <v>38.6</v>
          </cell>
          <cell r="DW177">
            <v>77.2</v>
          </cell>
          <cell r="DX177">
            <v>2.1999999999999997</v>
          </cell>
          <cell r="DY177">
            <v>38.6</v>
          </cell>
          <cell r="DZ177">
            <v>36.299999999999997</v>
          </cell>
          <cell r="EA177">
            <v>9</v>
          </cell>
          <cell r="EB177">
            <v>95.399999999999991</v>
          </cell>
          <cell r="EC177">
            <v>38.6</v>
          </cell>
          <cell r="ED177">
            <v>20.399999999999999</v>
          </cell>
          <cell r="EE177">
            <v>38.6</v>
          </cell>
          <cell r="EF177">
            <v>63.6</v>
          </cell>
          <cell r="EG177">
            <v>90.9</v>
          </cell>
          <cell r="EH177">
            <v>38.6</v>
          </cell>
          <cell r="EI177">
            <v>25</v>
          </cell>
          <cell r="EJ177">
            <v>38.6</v>
          </cell>
        </row>
        <row r="178">
          <cell r="AW178">
            <v>275</v>
          </cell>
          <cell r="AX178">
            <v>0</v>
          </cell>
          <cell r="AY178">
            <v>0</v>
          </cell>
          <cell r="AZ178">
            <v>0</v>
          </cell>
          <cell r="BA178">
            <v>0</v>
          </cell>
          <cell r="BB178">
            <v>0</v>
          </cell>
          <cell r="BC178">
            <v>0</v>
          </cell>
          <cell r="BD178">
            <v>0</v>
          </cell>
          <cell r="BE178">
            <v>0</v>
          </cell>
          <cell r="BF178">
            <v>0</v>
          </cell>
          <cell r="BG178">
            <v>0</v>
          </cell>
          <cell r="BH178">
            <v>0</v>
          </cell>
          <cell r="BI178">
            <v>0</v>
          </cell>
          <cell r="BJ178">
            <v>0</v>
          </cell>
          <cell r="BK178">
            <v>0</v>
          </cell>
          <cell r="BL178">
            <v>0</v>
          </cell>
          <cell r="BM178">
            <v>0</v>
          </cell>
          <cell r="BN178">
            <v>0</v>
          </cell>
          <cell r="BO178">
            <v>0</v>
          </cell>
          <cell r="BP178">
            <v>0</v>
          </cell>
          <cell r="BQ178">
            <v>0</v>
          </cell>
          <cell r="BR178">
            <v>0</v>
          </cell>
          <cell r="BS178">
            <v>0</v>
          </cell>
          <cell r="BT178">
            <v>0</v>
          </cell>
          <cell r="BU178">
            <v>0</v>
          </cell>
          <cell r="BV178">
            <v>0</v>
          </cell>
          <cell r="BW178">
            <v>0</v>
          </cell>
          <cell r="BX178">
            <v>0</v>
          </cell>
          <cell r="BY178">
            <v>0</v>
          </cell>
          <cell r="BZ178">
            <v>0</v>
          </cell>
          <cell r="CA178">
            <v>0</v>
          </cell>
          <cell r="CB178">
            <v>0</v>
          </cell>
          <cell r="CC178">
            <v>0</v>
          </cell>
          <cell r="CD178">
            <v>0</v>
          </cell>
          <cell r="CE178">
            <v>0</v>
          </cell>
          <cell r="CF178">
            <v>0</v>
          </cell>
          <cell r="CG178">
            <v>0</v>
          </cell>
          <cell r="CH178">
            <v>0</v>
          </cell>
          <cell r="CI178">
            <v>0</v>
          </cell>
          <cell r="CJ178">
            <v>0</v>
          </cell>
          <cell r="CK178">
            <v>0</v>
          </cell>
          <cell r="CL178">
            <v>0</v>
          </cell>
          <cell r="CM178">
            <v>0</v>
          </cell>
          <cell r="CN178">
            <v>0</v>
          </cell>
          <cell r="CO178">
            <v>0</v>
          </cell>
          <cell r="CP178">
            <v>0</v>
          </cell>
          <cell r="CQ178">
            <v>275</v>
          </cell>
          <cell r="CR178">
            <v>0</v>
          </cell>
          <cell r="CS178">
            <v>0</v>
          </cell>
          <cell r="CT178">
            <v>0</v>
          </cell>
          <cell r="CU178">
            <v>0</v>
          </cell>
          <cell r="CV178">
            <v>0</v>
          </cell>
          <cell r="CW178">
            <v>0</v>
          </cell>
          <cell r="CX178">
            <v>0</v>
          </cell>
          <cell r="CY178">
            <v>0</v>
          </cell>
          <cell r="CZ178">
            <v>0</v>
          </cell>
          <cell r="DA178">
            <v>0</v>
          </cell>
          <cell r="DB178">
            <v>0</v>
          </cell>
          <cell r="DC178">
            <v>0</v>
          </cell>
          <cell r="DD178">
            <v>0</v>
          </cell>
          <cell r="DE178">
            <v>0</v>
          </cell>
          <cell r="DF178">
            <v>0</v>
          </cell>
          <cell r="DG178">
            <v>0</v>
          </cell>
          <cell r="DH178">
            <v>0</v>
          </cell>
          <cell r="DI178">
            <v>0</v>
          </cell>
          <cell r="DJ178">
            <v>0</v>
          </cell>
          <cell r="DK178">
            <v>0</v>
          </cell>
          <cell r="DL178">
            <v>0</v>
          </cell>
          <cell r="DM178">
            <v>0</v>
          </cell>
          <cell r="DN178">
            <v>0</v>
          </cell>
          <cell r="DO178">
            <v>0</v>
          </cell>
          <cell r="DP178">
            <v>0</v>
          </cell>
          <cell r="DQ178">
            <v>0</v>
          </cell>
          <cell r="DR178">
            <v>0</v>
          </cell>
          <cell r="DS178">
            <v>0</v>
          </cell>
          <cell r="DT178">
            <v>0</v>
          </cell>
          <cell r="DU178">
            <v>0</v>
          </cell>
          <cell r="DV178">
            <v>0</v>
          </cell>
          <cell r="DW178">
            <v>0</v>
          </cell>
          <cell r="DX178">
            <v>0</v>
          </cell>
          <cell r="DY178">
            <v>0</v>
          </cell>
          <cell r="DZ178">
            <v>0</v>
          </cell>
          <cell r="EA178">
            <v>0</v>
          </cell>
          <cell r="EB178">
            <v>0</v>
          </cell>
          <cell r="EC178">
            <v>0</v>
          </cell>
          <cell r="ED178">
            <v>0</v>
          </cell>
          <cell r="EE178">
            <v>0</v>
          </cell>
          <cell r="EF178">
            <v>0</v>
          </cell>
          <cell r="EG178">
            <v>0</v>
          </cell>
          <cell r="EH178">
            <v>0</v>
          </cell>
          <cell r="EI178">
            <v>0</v>
          </cell>
          <cell r="EJ178">
            <v>0</v>
          </cell>
        </row>
        <row r="179">
          <cell r="AW179">
            <v>276</v>
          </cell>
          <cell r="AX179">
            <v>0</v>
          </cell>
          <cell r="AY179">
            <v>25</v>
          </cell>
          <cell r="AZ179">
            <v>100</v>
          </cell>
          <cell r="BA179">
            <v>50</v>
          </cell>
          <cell r="BB179">
            <v>75</v>
          </cell>
          <cell r="BC179">
            <v>0</v>
          </cell>
          <cell r="BD179">
            <v>66.600000000000009</v>
          </cell>
          <cell r="BE179">
            <v>100</v>
          </cell>
          <cell r="BF179">
            <v>50</v>
          </cell>
          <cell r="BG179">
            <v>33.300000000000004</v>
          </cell>
          <cell r="BH179">
            <v>16.600000000000001</v>
          </cell>
          <cell r="BI179">
            <v>83.3</v>
          </cell>
          <cell r="BJ179">
            <v>55.500000000000007</v>
          </cell>
          <cell r="BK179">
            <v>22.2</v>
          </cell>
          <cell r="BL179">
            <v>77.7</v>
          </cell>
          <cell r="BM179">
            <v>33.300000000000004</v>
          </cell>
          <cell r="BN179">
            <v>100</v>
          </cell>
          <cell r="BO179">
            <v>0</v>
          </cell>
          <cell r="BP179">
            <v>44.4</v>
          </cell>
          <cell r="BQ179">
            <v>66.600000000000009</v>
          </cell>
          <cell r="BR179">
            <v>11.1</v>
          </cell>
          <cell r="BS179">
            <v>88.8</v>
          </cell>
          <cell r="BT179">
            <v>50</v>
          </cell>
          <cell r="BU179">
            <v>37.5</v>
          </cell>
          <cell r="BV179">
            <v>25</v>
          </cell>
          <cell r="BW179">
            <v>12.5</v>
          </cell>
          <cell r="BX179">
            <v>87.5</v>
          </cell>
          <cell r="BY179">
            <v>62.5</v>
          </cell>
          <cell r="BZ179">
            <v>75</v>
          </cell>
          <cell r="CA179">
            <v>100</v>
          </cell>
          <cell r="CB179">
            <v>0</v>
          </cell>
          <cell r="CC179">
            <v>92.300000000000011</v>
          </cell>
          <cell r="CD179">
            <v>38.4</v>
          </cell>
          <cell r="CE179">
            <v>76.900000000000006</v>
          </cell>
          <cell r="CF179">
            <v>46.1</v>
          </cell>
          <cell r="CG179">
            <v>84.6</v>
          </cell>
          <cell r="CH179">
            <v>23</v>
          </cell>
          <cell r="CI179">
            <v>15.299999999999999</v>
          </cell>
          <cell r="CJ179">
            <v>61.5</v>
          </cell>
          <cell r="CK179">
            <v>0</v>
          </cell>
          <cell r="CL179">
            <v>69.199999999999989</v>
          </cell>
          <cell r="CM179">
            <v>53.800000000000004</v>
          </cell>
          <cell r="CN179">
            <v>7.6</v>
          </cell>
          <cell r="CO179">
            <v>30.7</v>
          </cell>
          <cell r="CP179">
            <v>100</v>
          </cell>
          <cell r="CQ179">
            <v>276</v>
          </cell>
          <cell r="CR179">
            <v>29.5</v>
          </cell>
          <cell r="CS179">
            <v>36.299999999999997</v>
          </cell>
          <cell r="CT179">
            <v>65.900000000000006</v>
          </cell>
          <cell r="CU179">
            <v>54.500000000000007</v>
          </cell>
          <cell r="CV179">
            <v>61.3</v>
          </cell>
          <cell r="CW179">
            <v>4.5</v>
          </cell>
          <cell r="CX179">
            <v>63.6</v>
          </cell>
          <cell r="CY179">
            <v>90.9</v>
          </cell>
          <cell r="CZ179">
            <v>47.699999999999996</v>
          </cell>
          <cell r="DA179">
            <v>45.4</v>
          </cell>
          <cell r="DB179">
            <v>20.399999999999999</v>
          </cell>
          <cell r="DC179">
            <v>81.8</v>
          </cell>
          <cell r="DD179">
            <v>43.1</v>
          </cell>
          <cell r="DE179">
            <v>25</v>
          </cell>
          <cell r="DF179">
            <v>59</v>
          </cell>
          <cell r="DG179">
            <v>31.8</v>
          </cell>
          <cell r="DH179">
            <v>72.7</v>
          </cell>
          <cell r="DI179">
            <v>2.1999999999999997</v>
          </cell>
          <cell r="DJ179">
            <v>34</v>
          </cell>
          <cell r="DK179">
            <v>56.8</v>
          </cell>
          <cell r="DL179">
            <v>22.7</v>
          </cell>
          <cell r="DM179">
            <v>70.399999999999991</v>
          </cell>
          <cell r="DN179">
            <v>52.2</v>
          </cell>
          <cell r="DO179">
            <v>27.200000000000003</v>
          </cell>
          <cell r="DP179">
            <v>18.099999999999998</v>
          </cell>
          <cell r="DQ179">
            <v>11.3</v>
          </cell>
          <cell r="DR179">
            <v>88.6</v>
          </cell>
          <cell r="DS179">
            <v>68.100000000000009</v>
          </cell>
          <cell r="DT179">
            <v>86.3</v>
          </cell>
          <cell r="DU179">
            <v>97.7</v>
          </cell>
          <cell r="DV179">
            <v>0</v>
          </cell>
          <cell r="DW179">
            <v>95.399999999999991</v>
          </cell>
          <cell r="DX179">
            <v>40.9</v>
          </cell>
          <cell r="DY179">
            <v>84</v>
          </cell>
          <cell r="DZ179">
            <v>50</v>
          </cell>
          <cell r="EA179">
            <v>93.100000000000009</v>
          </cell>
          <cell r="EB179">
            <v>15.9</v>
          </cell>
          <cell r="EC179">
            <v>13.600000000000001</v>
          </cell>
          <cell r="ED179">
            <v>77.2</v>
          </cell>
          <cell r="EE179">
            <v>6.8000000000000007</v>
          </cell>
          <cell r="EF179">
            <v>79.5</v>
          </cell>
          <cell r="EG179">
            <v>75</v>
          </cell>
          <cell r="EH179">
            <v>9</v>
          </cell>
          <cell r="EI179">
            <v>38.6</v>
          </cell>
          <cell r="EJ179">
            <v>100</v>
          </cell>
        </row>
        <row r="180">
          <cell r="AX180">
            <v>100</v>
          </cell>
          <cell r="AY180">
            <v>100</v>
          </cell>
          <cell r="AZ180">
            <v>100</v>
          </cell>
          <cell r="BA180">
            <v>100</v>
          </cell>
          <cell r="BB180">
            <v>100</v>
          </cell>
          <cell r="BC180">
            <v>100</v>
          </cell>
          <cell r="BD180">
            <v>100</v>
          </cell>
          <cell r="BE180">
            <v>100</v>
          </cell>
          <cell r="BF180">
            <v>100</v>
          </cell>
          <cell r="BG180">
            <v>100</v>
          </cell>
          <cell r="BH180">
            <v>100</v>
          </cell>
          <cell r="BI180">
            <v>100</v>
          </cell>
          <cell r="BJ180">
            <v>100</v>
          </cell>
          <cell r="BK180">
            <v>100</v>
          </cell>
          <cell r="BL180">
            <v>100</v>
          </cell>
          <cell r="BM180">
            <v>100</v>
          </cell>
          <cell r="BN180">
            <v>100</v>
          </cell>
          <cell r="BO180">
            <v>100</v>
          </cell>
          <cell r="BP180">
            <v>100</v>
          </cell>
          <cell r="BQ180">
            <v>100</v>
          </cell>
          <cell r="BR180">
            <v>100</v>
          </cell>
          <cell r="BS180">
            <v>100</v>
          </cell>
          <cell r="BT180">
            <v>100</v>
          </cell>
          <cell r="BU180">
            <v>100</v>
          </cell>
          <cell r="BV180">
            <v>100</v>
          </cell>
          <cell r="BW180">
            <v>100</v>
          </cell>
          <cell r="BX180">
            <v>100</v>
          </cell>
          <cell r="BY180">
            <v>100</v>
          </cell>
          <cell r="BZ180">
            <v>100</v>
          </cell>
          <cell r="CA180">
            <v>100</v>
          </cell>
          <cell r="CB180">
            <v>100</v>
          </cell>
          <cell r="CC180">
            <v>100</v>
          </cell>
          <cell r="CD180">
            <v>100</v>
          </cell>
          <cell r="CE180">
            <v>100</v>
          </cell>
          <cell r="CF180">
            <v>100</v>
          </cell>
          <cell r="CG180">
            <v>100</v>
          </cell>
          <cell r="CH180">
            <v>100</v>
          </cell>
          <cell r="CI180">
            <v>100</v>
          </cell>
          <cell r="CJ180">
            <v>100</v>
          </cell>
          <cell r="CK180">
            <v>100</v>
          </cell>
          <cell r="CL180">
            <v>100</v>
          </cell>
          <cell r="CM180">
            <v>100</v>
          </cell>
          <cell r="CN180">
            <v>100</v>
          </cell>
          <cell r="CO180">
            <v>100</v>
          </cell>
          <cell r="CP180">
            <v>100</v>
          </cell>
          <cell r="CR180">
            <v>100</v>
          </cell>
          <cell r="CS180">
            <v>100</v>
          </cell>
          <cell r="CT180">
            <v>100</v>
          </cell>
          <cell r="CU180">
            <v>100</v>
          </cell>
          <cell r="CV180">
            <v>100</v>
          </cell>
          <cell r="CW180">
            <v>100</v>
          </cell>
          <cell r="CX180">
            <v>100</v>
          </cell>
          <cell r="CY180">
            <v>100</v>
          </cell>
          <cell r="CZ180">
            <v>100</v>
          </cell>
          <cell r="DA180">
            <v>100</v>
          </cell>
          <cell r="DB180">
            <v>100</v>
          </cell>
          <cell r="DC180">
            <v>100</v>
          </cell>
          <cell r="DD180">
            <v>100</v>
          </cell>
          <cell r="DE180">
            <v>100</v>
          </cell>
          <cell r="DF180">
            <v>100</v>
          </cell>
          <cell r="DG180">
            <v>100</v>
          </cell>
          <cell r="DH180">
            <v>100</v>
          </cell>
          <cell r="DI180">
            <v>100</v>
          </cell>
          <cell r="DJ180">
            <v>100</v>
          </cell>
          <cell r="DK180">
            <v>100</v>
          </cell>
          <cell r="DL180">
            <v>100</v>
          </cell>
          <cell r="DM180">
            <v>100</v>
          </cell>
          <cell r="DN180">
            <v>100</v>
          </cell>
          <cell r="DO180">
            <v>100</v>
          </cell>
          <cell r="DP180">
            <v>100</v>
          </cell>
          <cell r="DQ180">
            <v>100</v>
          </cell>
          <cell r="DR180">
            <v>100</v>
          </cell>
          <cell r="DS180">
            <v>100</v>
          </cell>
          <cell r="DT180">
            <v>100</v>
          </cell>
          <cell r="DU180">
            <v>100</v>
          </cell>
          <cell r="DV180">
            <v>100</v>
          </cell>
          <cell r="DW180">
            <v>100</v>
          </cell>
          <cell r="DX180">
            <v>100</v>
          </cell>
          <cell r="DY180">
            <v>100</v>
          </cell>
          <cell r="DZ180">
            <v>100</v>
          </cell>
          <cell r="EA180">
            <v>100</v>
          </cell>
          <cell r="EB180">
            <v>100</v>
          </cell>
          <cell r="EC180">
            <v>100</v>
          </cell>
          <cell r="ED180">
            <v>100</v>
          </cell>
          <cell r="EE180">
            <v>100</v>
          </cell>
          <cell r="EF180">
            <v>100</v>
          </cell>
          <cell r="EG180">
            <v>100</v>
          </cell>
          <cell r="EH180">
            <v>100</v>
          </cell>
          <cell r="EI180">
            <v>100</v>
          </cell>
          <cell r="EJ180">
            <v>100</v>
          </cell>
        </row>
        <row r="181">
          <cell r="AX181">
            <v>100</v>
          </cell>
          <cell r="AY181">
            <v>100</v>
          </cell>
          <cell r="AZ181">
            <v>100</v>
          </cell>
          <cell r="BA181">
            <v>100</v>
          </cell>
          <cell r="BB181">
            <v>100</v>
          </cell>
          <cell r="BC181">
            <v>100</v>
          </cell>
          <cell r="BD181">
            <v>100</v>
          </cell>
          <cell r="BE181">
            <v>100</v>
          </cell>
          <cell r="BF181">
            <v>100</v>
          </cell>
          <cell r="BG181">
            <v>100</v>
          </cell>
          <cell r="BH181">
            <v>100</v>
          </cell>
          <cell r="BI181">
            <v>100</v>
          </cell>
          <cell r="BJ181">
            <v>100</v>
          </cell>
          <cell r="BK181">
            <v>100</v>
          </cell>
          <cell r="BL181">
            <v>100</v>
          </cell>
          <cell r="BM181">
            <v>100</v>
          </cell>
          <cell r="BN181">
            <v>100</v>
          </cell>
          <cell r="BO181">
            <v>100</v>
          </cell>
          <cell r="BP181">
            <v>100</v>
          </cell>
          <cell r="BQ181">
            <v>100</v>
          </cell>
          <cell r="BR181">
            <v>100</v>
          </cell>
          <cell r="BS181">
            <v>100</v>
          </cell>
          <cell r="BT181">
            <v>100</v>
          </cell>
          <cell r="BU181">
            <v>100</v>
          </cell>
          <cell r="BV181">
            <v>100</v>
          </cell>
          <cell r="BW181">
            <v>100</v>
          </cell>
          <cell r="BX181">
            <v>100</v>
          </cell>
          <cell r="BY181">
            <v>100</v>
          </cell>
          <cell r="BZ181">
            <v>100</v>
          </cell>
          <cell r="CA181">
            <v>100</v>
          </cell>
          <cell r="CB181">
            <v>100</v>
          </cell>
          <cell r="CC181">
            <v>100</v>
          </cell>
          <cell r="CD181">
            <v>100</v>
          </cell>
          <cell r="CE181">
            <v>100</v>
          </cell>
          <cell r="CF181">
            <v>100</v>
          </cell>
          <cell r="CG181">
            <v>100</v>
          </cell>
          <cell r="CH181">
            <v>100</v>
          </cell>
          <cell r="CI181">
            <v>100</v>
          </cell>
          <cell r="CJ181">
            <v>100</v>
          </cell>
          <cell r="CK181">
            <v>100</v>
          </cell>
          <cell r="CL181">
            <v>100</v>
          </cell>
          <cell r="CM181">
            <v>100</v>
          </cell>
          <cell r="CN181">
            <v>100</v>
          </cell>
          <cell r="CO181">
            <v>100</v>
          </cell>
          <cell r="CP181">
            <v>100</v>
          </cell>
          <cell r="CR181">
            <v>100</v>
          </cell>
          <cell r="CS181">
            <v>100</v>
          </cell>
          <cell r="CT181">
            <v>100</v>
          </cell>
          <cell r="CU181">
            <v>100</v>
          </cell>
          <cell r="CV181">
            <v>100</v>
          </cell>
          <cell r="CW181">
            <v>100</v>
          </cell>
          <cell r="CX181">
            <v>100</v>
          </cell>
          <cell r="CY181">
            <v>100</v>
          </cell>
          <cell r="CZ181">
            <v>100</v>
          </cell>
          <cell r="DA181">
            <v>100</v>
          </cell>
          <cell r="DB181">
            <v>100</v>
          </cell>
          <cell r="DC181">
            <v>100</v>
          </cell>
          <cell r="DD181">
            <v>100</v>
          </cell>
          <cell r="DE181">
            <v>100</v>
          </cell>
          <cell r="DF181">
            <v>100</v>
          </cell>
          <cell r="DG181">
            <v>100</v>
          </cell>
          <cell r="DH181">
            <v>100</v>
          </cell>
          <cell r="DI181">
            <v>100</v>
          </cell>
          <cell r="DJ181">
            <v>100</v>
          </cell>
          <cell r="DK181">
            <v>100</v>
          </cell>
          <cell r="DL181">
            <v>100</v>
          </cell>
          <cell r="DM181">
            <v>100</v>
          </cell>
          <cell r="DN181">
            <v>100</v>
          </cell>
          <cell r="DO181">
            <v>100</v>
          </cell>
          <cell r="DP181">
            <v>100</v>
          </cell>
          <cell r="DQ181">
            <v>100</v>
          </cell>
          <cell r="DR181">
            <v>100</v>
          </cell>
          <cell r="DS181">
            <v>100</v>
          </cell>
          <cell r="DT181">
            <v>100</v>
          </cell>
          <cell r="DU181">
            <v>100</v>
          </cell>
          <cell r="DV181">
            <v>100</v>
          </cell>
          <cell r="DW181">
            <v>100</v>
          </cell>
          <cell r="DX181">
            <v>100</v>
          </cell>
          <cell r="DY181">
            <v>100</v>
          </cell>
          <cell r="DZ181">
            <v>100</v>
          </cell>
          <cell r="EA181">
            <v>100</v>
          </cell>
          <cell r="EB181">
            <v>100</v>
          </cell>
          <cell r="EC181">
            <v>100</v>
          </cell>
          <cell r="ED181">
            <v>100</v>
          </cell>
          <cell r="EE181">
            <v>100</v>
          </cell>
          <cell r="EF181">
            <v>100</v>
          </cell>
          <cell r="EG181">
            <v>100</v>
          </cell>
          <cell r="EH181">
            <v>100</v>
          </cell>
          <cell r="EI181">
            <v>100</v>
          </cell>
          <cell r="EJ181">
            <v>100</v>
          </cell>
        </row>
        <row r="182">
          <cell r="AW182">
            <v>148</v>
          </cell>
          <cell r="AX182">
            <v>100</v>
          </cell>
          <cell r="AY182">
            <v>50</v>
          </cell>
          <cell r="AZ182">
            <v>75</v>
          </cell>
          <cell r="BA182">
            <v>25</v>
          </cell>
          <cell r="BB182">
            <v>0</v>
          </cell>
          <cell r="BC182">
            <v>66.600000000000009</v>
          </cell>
          <cell r="BD182">
            <v>50</v>
          </cell>
          <cell r="BE182">
            <v>16.600000000000001</v>
          </cell>
          <cell r="BF182">
            <v>33.300000000000004</v>
          </cell>
          <cell r="BG182">
            <v>83.3</v>
          </cell>
          <cell r="BH182">
            <v>100</v>
          </cell>
          <cell r="BI182">
            <v>0</v>
          </cell>
          <cell r="BJ182">
            <v>66.600000000000009</v>
          </cell>
          <cell r="BK182">
            <v>44.4</v>
          </cell>
          <cell r="BL182">
            <v>77.7</v>
          </cell>
          <cell r="BM182">
            <v>33.300000000000004</v>
          </cell>
          <cell r="BN182">
            <v>0</v>
          </cell>
          <cell r="BO182">
            <v>11.1</v>
          </cell>
          <cell r="BP182">
            <v>22.2</v>
          </cell>
          <cell r="BQ182">
            <v>55.500000000000007</v>
          </cell>
          <cell r="BR182">
            <v>88.8</v>
          </cell>
          <cell r="BS182">
            <v>100</v>
          </cell>
          <cell r="BT182">
            <v>37.5</v>
          </cell>
          <cell r="BU182">
            <v>50</v>
          </cell>
          <cell r="BV182">
            <v>62.5</v>
          </cell>
          <cell r="BW182">
            <v>25</v>
          </cell>
          <cell r="BX182">
            <v>12.5</v>
          </cell>
          <cell r="BY182">
            <v>87.5</v>
          </cell>
          <cell r="BZ182">
            <v>75</v>
          </cell>
          <cell r="CA182">
            <v>0</v>
          </cell>
          <cell r="CB182">
            <v>100</v>
          </cell>
          <cell r="CC182">
            <v>55.500000000000007</v>
          </cell>
          <cell r="CD182">
            <v>66.600000000000009</v>
          </cell>
          <cell r="CE182">
            <v>44.4</v>
          </cell>
          <cell r="CF182">
            <v>22.2</v>
          </cell>
          <cell r="CG182">
            <v>33.300000000000004</v>
          </cell>
          <cell r="CH182">
            <v>100</v>
          </cell>
          <cell r="CI182">
            <v>100</v>
          </cell>
          <cell r="CJ182">
            <v>0</v>
          </cell>
          <cell r="CK182">
            <v>77.7</v>
          </cell>
          <cell r="CL182">
            <v>11.1</v>
          </cell>
          <cell r="CM182">
            <v>88.8</v>
          </cell>
          <cell r="CN182">
            <v>88.79998779296875</v>
          </cell>
          <cell r="CO182">
            <v>88.79998779296875</v>
          </cell>
          <cell r="CP182">
            <v>88.79998779296875</v>
          </cell>
          <cell r="CQ182">
            <v>148</v>
          </cell>
          <cell r="CR182">
            <v>65</v>
          </cell>
          <cell r="CS182">
            <v>47.5</v>
          </cell>
          <cell r="CT182">
            <v>52.5</v>
          </cell>
          <cell r="CU182">
            <v>42.5</v>
          </cell>
          <cell r="CV182">
            <v>15</v>
          </cell>
          <cell r="CW182">
            <v>72.5</v>
          </cell>
          <cell r="CX182">
            <v>62.5</v>
          </cell>
          <cell r="CY182">
            <v>55.000000000000007</v>
          </cell>
          <cell r="CZ182">
            <v>57.499999999999993</v>
          </cell>
          <cell r="DA182">
            <v>80</v>
          </cell>
          <cell r="DB182">
            <v>90</v>
          </cell>
          <cell r="DC182">
            <v>7.5</v>
          </cell>
          <cell r="DD182">
            <v>75</v>
          </cell>
          <cell r="DE182">
            <v>40</v>
          </cell>
          <cell r="DF182">
            <v>77.5</v>
          </cell>
          <cell r="DG182">
            <v>37.5</v>
          </cell>
          <cell r="DH182">
            <v>2.5</v>
          </cell>
          <cell r="DI182">
            <v>12.5</v>
          </cell>
          <cell r="DJ182">
            <v>25</v>
          </cell>
          <cell r="DK182">
            <v>45</v>
          </cell>
          <cell r="DL182">
            <v>85</v>
          </cell>
          <cell r="DM182">
            <v>92.5</v>
          </cell>
          <cell r="DN182">
            <v>22.5</v>
          </cell>
          <cell r="DO182">
            <v>27.500000000000004</v>
          </cell>
          <cell r="DP182">
            <v>50</v>
          </cell>
          <cell r="DQ182">
            <v>10</v>
          </cell>
          <cell r="DR182">
            <v>5</v>
          </cell>
          <cell r="DS182">
            <v>95</v>
          </cell>
          <cell r="DT182">
            <v>82.5</v>
          </cell>
          <cell r="DU182">
            <v>0</v>
          </cell>
          <cell r="DV182">
            <v>100</v>
          </cell>
          <cell r="DW182">
            <v>60</v>
          </cell>
          <cell r="DX182">
            <v>67.5</v>
          </cell>
          <cell r="DY182">
            <v>35</v>
          </cell>
          <cell r="DZ182">
            <v>30</v>
          </cell>
          <cell r="EA182">
            <v>32.5</v>
          </cell>
          <cell r="EB182">
            <v>97.5</v>
          </cell>
          <cell r="EC182">
            <v>97.5</v>
          </cell>
          <cell r="ED182">
            <v>17.5</v>
          </cell>
          <cell r="EE182">
            <v>70</v>
          </cell>
          <cell r="EF182">
            <v>20</v>
          </cell>
          <cell r="EG182">
            <v>87.5</v>
          </cell>
          <cell r="EH182">
            <v>87.5</v>
          </cell>
          <cell r="EI182">
            <v>87.5</v>
          </cell>
          <cell r="EJ182">
            <v>87.5</v>
          </cell>
        </row>
        <row r="183">
          <cell r="AW183">
            <v>149</v>
          </cell>
          <cell r="AX183">
            <v>25</v>
          </cell>
          <cell r="AY183">
            <v>100</v>
          </cell>
          <cell r="AZ183">
            <v>50</v>
          </cell>
          <cell r="BA183">
            <v>75</v>
          </cell>
          <cell r="BB183">
            <v>0</v>
          </cell>
          <cell r="BC183">
            <v>50</v>
          </cell>
          <cell r="BD183">
            <v>66.600000000000009</v>
          </cell>
          <cell r="BE183">
            <v>16.600000000000001</v>
          </cell>
          <cell r="BF183">
            <v>83.3</v>
          </cell>
          <cell r="BG183">
            <v>33.300000000000004</v>
          </cell>
          <cell r="BH183">
            <v>0</v>
          </cell>
          <cell r="BI183">
            <v>100</v>
          </cell>
          <cell r="BJ183">
            <v>100</v>
          </cell>
          <cell r="BK183">
            <v>25</v>
          </cell>
          <cell r="BL183">
            <v>50</v>
          </cell>
          <cell r="BM183">
            <v>37.5</v>
          </cell>
          <cell r="BN183">
            <v>62.5</v>
          </cell>
          <cell r="BO183">
            <v>0</v>
          </cell>
          <cell r="BP183">
            <v>12.5</v>
          </cell>
          <cell r="BQ183">
            <v>12.5</v>
          </cell>
          <cell r="BR183">
            <v>75</v>
          </cell>
          <cell r="BS183">
            <v>87.5</v>
          </cell>
          <cell r="BT183">
            <v>40</v>
          </cell>
          <cell r="BU183">
            <v>100</v>
          </cell>
          <cell r="BV183">
            <v>20</v>
          </cell>
          <cell r="BW183">
            <v>0</v>
          </cell>
          <cell r="BX183">
            <v>0</v>
          </cell>
          <cell r="BY183">
            <v>60</v>
          </cell>
          <cell r="BZ183">
            <v>60</v>
          </cell>
          <cell r="CA183">
            <v>80</v>
          </cell>
          <cell r="CB183">
            <v>80</v>
          </cell>
          <cell r="CC183">
            <v>50</v>
          </cell>
          <cell r="CD183">
            <v>62.5</v>
          </cell>
          <cell r="CE183">
            <v>25</v>
          </cell>
          <cell r="CF183">
            <v>12.5</v>
          </cell>
          <cell r="CG183">
            <v>12.5</v>
          </cell>
          <cell r="CH183">
            <v>100</v>
          </cell>
          <cell r="CI183">
            <v>100</v>
          </cell>
          <cell r="CJ183">
            <v>37.5</v>
          </cell>
          <cell r="CK183">
            <v>75</v>
          </cell>
          <cell r="CL183">
            <v>0</v>
          </cell>
          <cell r="CM183">
            <v>87.5</v>
          </cell>
          <cell r="CN183">
            <v>87.5</v>
          </cell>
          <cell r="CO183">
            <v>87.5</v>
          </cell>
          <cell r="CP183">
            <v>87.5</v>
          </cell>
          <cell r="CQ183">
            <v>149</v>
          </cell>
          <cell r="CR183">
            <v>20</v>
          </cell>
          <cell r="CS183">
            <v>60</v>
          </cell>
          <cell r="CT183">
            <v>22.8</v>
          </cell>
          <cell r="CU183">
            <v>45.7</v>
          </cell>
          <cell r="CV183">
            <v>8.5</v>
          </cell>
          <cell r="CW183">
            <v>57.099999999999994</v>
          </cell>
          <cell r="CX183">
            <v>62.8</v>
          </cell>
          <cell r="CY183">
            <v>51.4</v>
          </cell>
          <cell r="CZ183">
            <v>65.7</v>
          </cell>
          <cell r="DA183">
            <v>54.2</v>
          </cell>
          <cell r="DB183">
            <v>42.8</v>
          </cell>
          <cell r="DC183">
            <v>100</v>
          </cell>
          <cell r="DD183">
            <v>94.199999999999989</v>
          </cell>
          <cell r="DE183">
            <v>31.4</v>
          </cell>
          <cell r="DF183">
            <v>37.1</v>
          </cell>
          <cell r="DG183">
            <v>34.200000000000003</v>
          </cell>
          <cell r="DH183">
            <v>74.2</v>
          </cell>
          <cell r="DI183">
            <v>2.8000000000000003</v>
          </cell>
          <cell r="DJ183">
            <v>11.4</v>
          </cell>
          <cell r="DK183">
            <v>11.399993896484375</v>
          </cell>
          <cell r="DL183">
            <v>77.100000000000009</v>
          </cell>
          <cell r="DM183">
            <v>85.7</v>
          </cell>
          <cell r="DN183">
            <v>25.7</v>
          </cell>
          <cell r="DO183">
            <v>91.4</v>
          </cell>
          <cell r="DP183">
            <v>14.2</v>
          </cell>
          <cell r="DQ183">
            <v>0</v>
          </cell>
          <cell r="DR183">
            <v>0</v>
          </cell>
          <cell r="DS183">
            <v>71.399999999999991</v>
          </cell>
          <cell r="DT183">
            <v>71.39996337890625</v>
          </cell>
          <cell r="DU183">
            <v>80</v>
          </cell>
          <cell r="DV183">
            <v>80</v>
          </cell>
          <cell r="DW183">
            <v>48.5</v>
          </cell>
          <cell r="DX183">
            <v>68.5</v>
          </cell>
          <cell r="DY183">
            <v>28.499999999999996</v>
          </cell>
          <cell r="DZ183">
            <v>17.100000000000001</v>
          </cell>
          <cell r="EA183">
            <v>17.099990844726563</v>
          </cell>
          <cell r="EB183">
            <v>97.1</v>
          </cell>
          <cell r="EC183">
            <v>97.0999755859375</v>
          </cell>
          <cell r="ED183">
            <v>40</v>
          </cell>
          <cell r="EE183">
            <v>82.8</v>
          </cell>
          <cell r="EF183">
            <v>5.7</v>
          </cell>
          <cell r="EG183">
            <v>88.5</v>
          </cell>
          <cell r="EH183">
            <v>88.5</v>
          </cell>
          <cell r="EI183">
            <v>88.5</v>
          </cell>
          <cell r="EJ183">
            <v>88.5</v>
          </cell>
        </row>
        <row r="184">
          <cell r="AW184">
            <v>150</v>
          </cell>
          <cell r="AX184">
            <v>50</v>
          </cell>
          <cell r="AY184">
            <v>75</v>
          </cell>
          <cell r="AZ184">
            <v>25</v>
          </cell>
          <cell r="BA184">
            <v>100</v>
          </cell>
          <cell r="BB184">
            <v>0</v>
          </cell>
          <cell r="BC184">
            <v>0</v>
          </cell>
          <cell r="BD184">
            <v>80</v>
          </cell>
          <cell r="BE184">
            <v>100</v>
          </cell>
          <cell r="BF184">
            <v>60</v>
          </cell>
          <cell r="BG184">
            <v>40</v>
          </cell>
          <cell r="BH184">
            <v>20</v>
          </cell>
          <cell r="BI184">
            <v>20</v>
          </cell>
          <cell r="BJ184">
            <v>100</v>
          </cell>
          <cell r="BK184">
            <v>75</v>
          </cell>
          <cell r="BL184">
            <v>50</v>
          </cell>
          <cell r="BM184">
            <v>62.5</v>
          </cell>
          <cell r="BN184">
            <v>25</v>
          </cell>
          <cell r="BO184">
            <v>12.5</v>
          </cell>
          <cell r="BP184">
            <v>37.5</v>
          </cell>
          <cell r="BQ184">
            <v>37.5</v>
          </cell>
          <cell r="BR184">
            <v>87.5</v>
          </cell>
          <cell r="BS184">
            <v>0</v>
          </cell>
          <cell r="BT184">
            <v>60</v>
          </cell>
          <cell r="BU184">
            <v>40</v>
          </cell>
          <cell r="BV184">
            <v>0</v>
          </cell>
          <cell r="BW184">
            <v>20</v>
          </cell>
          <cell r="BX184">
            <v>20</v>
          </cell>
          <cell r="BY184">
            <v>80</v>
          </cell>
          <cell r="BZ184">
            <v>80</v>
          </cell>
          <cell r="CA184">
            <v>100</v>
          </cell>
          <cell r="CB184">
            <v>100</v>
          </cell>
          <cell r="CC184">
            <v>37.5</v>
          </cell>
          <cell r="CD184">
            <v>62.5</v>
          </cell>
          <cell r="CE184">
            <v>50</v>
          </cell>
          <cell r="CF184">
            <v>12.5</v>
          </cell>
          <cell r="CG184">
            <v>12.5</v>
          </cell>
          <cell r="CH184">
            <v>87.5</v>
          </cell>
          <cell r="CI184">
            <v>87.5</v>
          </cell>
          <cell r="CJ184">
            <v>25</v>
          </cell>
          <cell r="CK184">
            <v>100</v>
          </cell>
          <cell r="CL184">
            <v>0</v>
          </cell>
          <cell r="CM184">
            <v>75</v>
          </cell>
          <cell r="CN184">
            <v>75</v>
          </cell>
          <cell r="CO184">
            <v>75</v>
          </cell>
          <cell r="CP184">
            <v>75</v>
          </cell>
          <cell r="CQ184">
            <v>150</v>
          </cell>
          <cell r="CR184">
            <v>50</v>
          </cell>
          <cell r="CS184">
            <v>61.7</v>
          </cell>
          <cell r="CT184">
            <v>41.099999999999994</v>
          </cell>
          <cell r="CU184">
            <v>70.5</v>
          </cell>
          <cell r="CV184">
            <v>17.599999999999998</v>
          </cell>
          <cell r="CW184">
            <v>35.199999999999996</v>
          </cell>
          <cell r="CX184">
            <v>76.400000000000006</v>
          </cell>
          <cell r="CY184">
            <v>79.400000000000006</v>
          </cell>
          <cell r="CZ184">
            <v>64.7</v>
          </cell>
          <cell r="DA184">
            <v>55.800000000000004</v>
          </cell>
          <cell r="DB184">
            <v>38.200000000000003</v>
          </cell>
          <cell r="DC184">
            <v>38.199981689453125</v>
          </cell>
          <cell r="DD184">
            <v>100</v>
          </cell>
          <cell r="DE184">
            <v>67.600000000000009</v>
          </cell>
          <cell r="DF184">
            <v>44.1</v>
          </cell>
          <cell r="DG184">
            <v>52.900000000000006</v>
          </cell>
          <cell r="DH184">
            <v>14.7</v>
          </cell>
          <cell r="DI184">
            <v>11.700000000000001</v>
          </cell>
          <cell r="DJ184">
            <v>26.400000000000002</v>
          </cell>
          <cell r="DK184">
            <v>26.399993896484375</v>
          </cell>
          <cell r="DL184">
            <v>85.2</v>
          </cell>
          <cell r="DM184">
            <v>2.9000000000000004</v>
          </cell>
          <cell r="DN184">
            <v>32.300000000000004</v>
          </cell>
          <cell r="DO184">
            <v>8.7999999999999989</v>
          </cell>
          <cell r="DP184">
            <v>0</v>
          </cell>
          <cell r="DQ184">
            <v>5.8000000000000007</v>
          </cell>
          <cell r="DR184">
            <v>5.7999992370605469</v>
          </cell>
          <cell r="DS184">
            <v>82.3</v>
          </cell>
          <cell r="DT184">
            <v>82.29998779296875</v>
          </cell>
          <cell r="DU184">
            <v>91.100000000000009</v>
          </cell>
          <cell r="DV184">
            <v>91.0999755859375</v>
          </cell>
          <cell r="DW184">
            <v>47</v>
          </cell>
          <cell r="DX184">
            <v>73.5</v>
          </cell>
          <cell r="DY184">
            <v>58.8</v>
          </cell>
          <cell r="DZ184">
            <v>23.5</v>
          </cell>
          <cell r="EA184">
            <v>23.5</v>
          </cell>
          <cell r="EB184">
            <v>94.1</v>
          </cell>
          <cell r="EC184">
            <v>94.0999755859375</v>
          </cell>
          <cell r="ED184">
            <v>29.4</v>
          </cell>
          <cell r="EE184">
            <v>97</v>
          </cell>
          <cell r="EF184">
            <v>20.5</v>
          </cell>
          <cell r="EG184">
            <v>88.2</v>
          </cell>
          <cell r="EH184">
            <v>88.199951171875</v>
          </cell>
          <cell r="EI184">
            <v>88.199951171875</v>
          </cell>
          <cell r="EJ184">
            <v>88.199951171875</v>
          </cell>
        </row>
        <row r="185">
          <cell r="AW185">
            <v>151</v>
          </cell>
          <cell r="AX185">
            <v>0</v>
          </cell>
          <cell r="AY185">
            <v>100</v>
          </cell>
          <cell r="AZ185">
            <v>50</v>
          </cell>
          <cell r="BA185">
            <v>25</v>
          </cell>
          <cell r="BB185">
            <v>75</v>
          </cell>
          <cell r="BC185">
            <v>83.3</v>
          </cell>
          <cell r="BD185">
            <v>50</v>
          </cell>
          <cell r="BE185">
            <v>0</v>
          </cell>
          <cell r="BF185">
            <v>66.600000000000009</v>
          </cell>
          <cell r="BG185">
            <v>16.600000000000001</v>
          </cell>
          <cell r="BH185">
            <v>33.300000000000004</v>
          </cell>
          <cell r="BI185">
            <v>100</v>
          </cell>
          <cell r="BJ185">
            <v>14.2</v>
          </cell>
          <cell r="BK185">
            <v>28.499999999999996</v>
          </cell>
          <cell r="BL185">
            <v>42.8</v>
          </cell>
          <cell r="BM185">
            <v>57.099999999999994</v>
          </cell>
          <cell r="BN185">
            <v>85.7</v>
          </cell>
          <cell r="BO185">
            <v>71.399999999999991</v>
          </cell>
          <cell r="BP185">
            <v>0</v>
          </cell>
          <cell r="BQ185">
            <v>0</v>
          </cell>
          <cell r="BR185">
            <v>0</v>
          </cell>
          <cell r="BS185">
            <v>100</v>
          </cell>
          <cell r="BT185">
            <v>0</v>
          </cell>
          <cell r="BU185">
            <v>66.600000000000009</v>
          </cell>
          <cell r="BV185">
            <v>33.300000000000004</v>
          </cell>
          <cell r="BW185">
            <v>100</v>
          </cell>
          <cell r="BX185">
            <v>100</v>
          </cell>
          <cell r="BY185">
            <v>100</v>
          </cell>
          <cell r="BZ185">
            <v>100</v>
          </cell>
          <cell r="CA185">
            <v>100</v>
          </cell>
          <cell r="CB185">
            <v>100</v>
          </cell>
          <cell r="CC185">
            <v>28.499999999999996</v>
          </cell>
          <cell r="CD185">
            <v>42.8</v>
          </cell>
          <cell r="CE185">
            <v>0</v>
          </cell>
          <cell r="CF185">
            <v>14.2</v>
          </cell>
          <cell r="CG185">
            <v>14.199996948242187</v>
          </cell>
          <cell r="CH185">
            <v>100</v>
          </cell>
          <cell r="CI185">
            <v>100</v>
          </cell>
          <cell r="CJ185">
            <v>71.399999999999991</v>
          </cell>
          <cell r="CK185">
            <v>57.099999999999994</v>
          </cell>
          <cell r="CL185">
            <v>57.0999755859375</v>
          </cell>
          <cell r="CM185">
            <v>85.7</v>
          </cell>
          <cell r="CN185">
            <v>85.699951171875</v>
          </cell>
          <cell r="CO185">
            <v>85.699951171875</v>
          </cell>
          <cell r="CP185">
            <v>85.699951171875</v>
          </cell>
          <cell r="CQ185">
            <v>151</v>
          </cell>
          <cell r="CR185">
            <v>16.100000000000001</v>
          </cell>
          <cell r="CS185">
            <v>74.099999999999994</v>
          </cell>
          <cell r="CT185">
            <v>32.200000000000003</v>
          </cell>
          <cell r="CU185">
            <v>19.3</v>
          </cell>
          <cell r="CV185">
            <v>48.3</v>
          </cell>
          <cell r="CW185">
            <v>67.7</v>
          </cell>
          <cell r="CX185">
            <v>41.9</v>
          </cell>
          <cell r="CY185">
            <v>28.999999999999996</v>
          </cell>
          <cell r="CZ185">
            <v>64.5</v>
          </cell>
          <cell r="DA185">
            <v>35.4</v>
          </cell>
          <cell r="DB185">
            <v>38.700000000000003</v>
          </cell>
          <cell r="DC185">
            <v>93.5</v>
          </cell>
          <cell r="DD185">
            <v>6.4</v>
          </cell>
          <cell r="DE185">
            <v>12.9</v>
          </cell>
          <cell r="DF185">
            <v>25.8</v>
          </cell>
          <cell r="DG185">
            <v>51.6</v>
          </cell>
          <cell r="DH185">
            <v>87</v>
          </cell>
          <cell r="DI185">
            <v>83.8</v>
          </cell>
          <cell r="DJ185">
            <v>0</v>
          </cell>
          <cell r="DK185">
            <v>0</v>
          </cell>
          <cell r="DL185">
            <v>0</v>
          </cell>
          <cell r="DM185">
            <v>96.7</v>
          </cell>
          <cell r="DN185">
            <v>22.5</v>
          </cell>
          <cell r="DO185">
            <v>90.3</v>
          </cell>
          <cell r="DP185">
            <v>51.6</v>
          </cell>
          <cell r="DQ185">
            <v>100</v>
          </cell>
          <cell r="DR185">
            <v>100</v>
          </cell>
          <cell r="DS185">
            <v>100</v>
          </cell>
          <cell r="DT185">
            <v>100</v>
          </cell>
          <cell r="DU185">
            <v>100</v>
          </cell>
          <cell r="DV185">
            <v>100</v>
          </cell>
          <cell r="DW185">
            <v>45.1</v>
          </cell>
          <cell r="DX185">
            <v>51.6</v>
          </cell>
          <cell r="DY185">
            <v>3.2</v>
          </cell>
          <cell r="DZ185">
            <v>9.6</v>
          </cell>
          <cell r="EA185">
            <v>9.5999984741210937</v>
          </cell>
          <cell r="EB185">
            <v>80.600000000000009</v>
          </cell>
          <cell r="EC185">
            <v>80.5999755859375</v>
          </cell>
          <cell r="ED185">
            <v>70.899999999999991</v>
          </cell>
          <cell r="EE185">
            <v>61.199999999999996</v>
          </cell>
          <cell r="EF185">
            <v>61.199981689453125</v>
          </cell>
          <cell r="EG185">
            <v>77.400000000000006</v>
          </cell>
          <cell r="EH185">
            <v>77.39996337890625</v>
          </cell>
          <cell r="EI185">
            <v>77.39996337890625</v>
          </cell>
          <cell r="EJ185">
            <v>77.39996337890625</v>
          </cell>
        </row>
        <row r="186">
          <cell r="AW186">
            <v>152</v>
          </cell>
          <cell r="AX186">
            <v>0</v>
          </cell>
          <cell r="AY186">
            <v>0</v>
          </cell>
          <cell r="AZ186">
            <v>0</v>
          </cell>
          <cell r="BA186">
            <v>0</v>
          </cell>
          <cell r="BB186">
            <v>0</v>
          </cell>
          <cell r="BC186">
            <v>0</v>
          </cell>
          <cell r="BD186">
            <v>0</v>
          </cell>
          <cell r="BE186">
            <v>0</v>
          </cell>
          <cell r="BF186">
            <v>0</v>
          </cell>
          <cell r="BG186">
            <v>0</v>
          </cell>
          <cell r="BH186">
            <v>0</v>
          </cell>
          <cell r="BI186">
            <v>0</v>
          </cell>
          <cell r="BJ186">
            <v>0</v>
          </cell>
          <cell r="BK186">
            <v>0</v>
          </cell>
          <cell r="BL186">
            <v>0</v>
          </cell>
          <cell r="BM186">
            <v>0</v>
          </cell>
          <cell r="BN186">
            <v>0</v>
          </cell>
          <cell r="BO186">
            <v>0</v>
          </cell>
          <cell r="BP186">
            <v>0</v>
          </cell>
          <cell r="BQ186">
            <v>0</v>
          </cell>
          <cell r="BR186">
            <v>0</v>
          </cell>
          <cell r="BS186">
            <v>0</v>
          </cell>
          <cell r="BT186">
            <v>0</v>
          </cell>
          <cell r="BU186">
            <v>0</v>
          </cell>
          <cell r="BV186">
            <v>0</v>
          </cell>
          <cell r="BW186">
            <v>0</v>
          </cell>
          <cell r="BX186">
            <v>0</v>
          </cell>
          <cell r="BY186">
            <v>0</v>
          </cell>
          <cell r="BZ186">
            <v>0</v>
          </cell>
          <cell r="CA186">
            <v>0</v>
          </cell>
          <cell r="CB186">
            <v>0</v>
          </cell>
          <cell r="CC186">
            <v>0</v>
          </cell>
          <cell r="CD186">
            <v>0</v>
          </cell>
          <cell r="CE186">
            <v>0</v>
          </cell>
          <cell r="CF186">
            <v>0</v>
          </cell>
          <cell r="CG186">
            <v>0</v>
          </cell>
          <cell r="CH186">
            <v>0</v>
          </cell>
          <cell r="CI186">
            <v>0</v>
          </cell>
          <cell r="CJ186">
            <v>0</v>
          </cell>
          <cell r="CK186">
            <v>0</v>
          </cell>
          <cell r="CL186">
            <v>0</v>
          </cell>
          <cell r="CM186">
            <v>0</v>
          </cell>
          <cell r="CN186">
            <v>0</v>
          </cell>
          <cell r="CO186">
            <v>0</v>
          </cell>
          <cell r="CP186">
            <v>0</v>
          </cell>
          <cell r="CQ186">
            <v>152</v>
          </cell>
          <cell r="CR186">
            <v>0</v>
          </cell>
          <cell r="CS186">
            <v>0</v>
          </cell>
          <cell r="CT186">
            <v>0</v>
          </cell>
          <cell r="CU186">
            <v>0</v>
          </cell>
          <cell r="CV186">
            <v>0</v>
          </cell>
          <cell r="CW186">
            <v>0</v>
          </cell>
          <cell r="CX186">
            <v>0</v>
          </cell>
          <cell r="CY186">
            <v>0</v>
          </cell>
          <cell r="CZ186">
            <v>0</v>
          </cell>
          <cell r="DA186">
            <v>0</v>
          </cell>
          <cell r="DB186">
            <v>0</v>
          </cell>
          <cell r="DC186">
            <v>0</v>
          </cell>
          <cell r="DD186">
            <v>0</v>
          </cell>
          <cell r="DE186">
            <v>0</v>
          </cell>
          <cell r="DF186">
            <v>0</v>
          </cell>
          <cell r="DG186">
            <v>0</v>
          </cell>
          <cell r="DH186">
            <v>0</v>
          </cell>
          <cell r="DI186">
            <v>0</v>
          </cell>
          <cell r="DJ186">
            <v>0</v>
          </cell>
          <cell r="DK186">
            <v>0</v>
          </cell>
          <cell r="DL186">
            <v>0</v>
          </cell>
          <cell r="DM186">
            <v>0</v>
          </cell>
          <cell r="DN186">
            <v>0</v>
          </cell>
          <cell r="DO186">
            <v>0</v>
          </cell>
          <cell r="DP186">
            <v>0</v>
          </cell>
          <cell r="DQ186">
            <v>0</v>
          </cell>
          <cell r="DR186">
            <v>0</v>
          </cell>
          <cell r="DS186">
            <v>0</v>
          </cell>
          <cell r="DT186">
            <v>0</v>
          </cell>
          <cell r="DU186">
            <v>0</v>
          </cell>
          <cell r="DV186">
            <v>0</v>
          </cell>
          <cell r="DW186">
            <v>0</v>
          </cell>
          <cell r="DX186">
            <v>0</v>
          </cell>
          <cell r="DY186">
            <v>0</v>
          </cell>
          <cell r="DZ186">
            <v>0</v>
          </cell>
          <cell r="EA186">
            <v>0</v>
          </cell>
          <cell r="EB186">
            <v>0</v>
          </cell>
          <cell r="EC186">
            <v>0</v>
          </cell>
          <cell r="ED186">
            <v>0</v>
          </cell>
          <cell r="EE186">
            <v>0</v>
          </cell>
          <cell r="EF186">
            <v>0</v>
          </cell>
          <cell r="EG186">
            <v>0</v>
          </cell>
          <cell r="EH186">
            <v>0</v>
          </cell>
          <cell r="EI186">
            <v>0</v>
          </cell>
          <cell r="EJ186">
            <v>0</v>
          </cell>
        </row>
        <row r="187">
          <cell r="AW187">
            <v>153</v>
          </cell>
          <cell r="AX187">
            <v>0</v>
          </cell>
          <cell r="AY187">
            <v>0</v>
          </cell>
          <cell r="AZ187">
            <v>0</v>
          </cell>
          <cell r="BA187">
            <v>0</v>
          </cell>
          <cell r="BB187">
            <v>0</v>
          </cell>
          <cell r="BC187">
            <v>0</v>
          </cell>
          <cell r="BD187">
            <v>0</v>
          </cell>
          <cell r="BE187">
            <v>0</v>
          </cell>
          <cell r="BF187">
            <v>0</v>
          </cell>
          <cell r="BG187">
            <v>0</v>
          </cell>
          <cell r="BH187">
            <v>0</v>
          </cell>
          <cell r="BI187">
            <v>0</v>
          </cell>
          <cell r="BJ187">
            <v>0</v>
          </cell>
          <cell r="BK187">
            <v>0</v>
          </cell>
          <cell r="BL187">
            <v>0</v>
          </cell>
          <cell r="BM187">
            <v>0</v>
          </cell>
          <cell r="BN187">
            <v>0</v>
          </cell>
          <cell r="BO187">
            <v>0</v>
          </cell>
          <cell r="BP187">
            <v>0</v>
          </cell>
          <cell r="BQ187">
            <v>0</v>
          </cell>
          <cell r="BR187">
            <v>0</v>
          </cell>
          <cell r="BS187">
            <v>0</v>
          </cell>
          <cell r="BT187">
            <v>0</v>
          </cell>
          <cell r="BU187">
            <v>0</v>
          </cell>
          <cell r="BV187">
            <v>0</v>
          </cell>
          <cell r="BW187">
            <v>0</v>
          </cell>
          <cell r="BX187">
            <v>0</v>
          </cell>
          <cell r="BY187">
            <v>0</v>
          </cell>
          <cell r="BZ187">
            <v>0</v>
          </cell>
          <cell r="CA187">
            <v>0</v>
          </cell>
          <cell r="CB187">
            <v>0</v>
          </cell>
          <cell r="CC187">
            <v>0</v>
          </cell>
          <cell r="CD187">
            <v>0</v>
          </cell>
          <cell r="CE187">
            <v>0</v>
          </cell>
          <cell r="CF187">
            <v>0</v>
          </cell>
          <cell r="CG187">
            <v>0</v>
          </cell>
          <cell r="CH187">
            <v>0</v>
          </cell>
          <cell r="CI187">
            <v>0</v>
          </cell>
          <cell r="CJ187">
            <v>0</v>
          </cell>
          <cell r="CK187">
            <v>0</v>
          </cell>
          <cell r="CL187">
            <v>0</v>
          </cell>
          <cell r="CM187">
            <v>0</v>
          </cell>
          <cell r="CN187">
            <v>0</v>
          </cell>
          <cell r="CO187">
            <v>0</v>
          </cell>
          <cell r="CP187">
            <v>0</v>
          </cell>
          <cell r="CQ187">
            <v>153</v>
          </cell>
          <cell r="CR187">
            <v>0</v>
          </cell>
          <cell r="CS187">
            <v>0</v>
          </cell>
          <cell r="CT187">
            <v>0</v>
          </cell>
          <cell r="CU187">
            <v>0</v>
          </cell>
          <cell r="CV187">
            <v>0</v>
          </cell>
          <cell r="CW187">
            <v>0</v>
          </cell>
          <cell r="CX187">
            <v>0</v>
          </cell>
          <cell r="CY187">
            <v>0</v>
          </cell>
          <cell r="CZ187">
            <v>0</v>
          </cell>
          <cell r="DA187">
            <v>0</v>
          </cell>
          <cell r="DB187">
            <v>0</v>
          </cell>
          <cell r="DC187">
            <v>0</v>
          </cell>
          <cell r="DD187">
            <v>0</v>
          </cell>
          <cell r="DE187">
            <v>0</v>
          </cell>
          <cell r="DF187">
            <v>0</v>
          </cell>
          <cell r="DG187">
            <v>0</v>
          </cell>
          <cell r="DH187">
            <v>0</v>
          </cell>
          <cell r="DI187">
            <v>0</v>
          </cell>
          <cell r="DJ187">
            <v>0</v>
          </cell>
          <cell r="DK187">
            <v>0</v>
          </cell>
          <cell r="DL187">
            <v>0</v>
          </cell>
          <cell r="DM187">
            <v>0</v>
          </cell>
          <cell r="DN187">
            <v>0</v>
          </cell>
          <cell r="DO187">
            <v>0</v>
          </cell>
          <cell r="DP187">
            <v>0</v>
          </cell>
          <cell r="DQ187">
            <v>0</v>
          </cell>
          <cell r="DR187">
            <v>0</v>
          </cell>
          <cell r="DS187">
            <v>0</v>
          </cell>
          <cell r="DT187">
            <v>0</v>
          </cell>
          <cell r="DU187">
            <v>0</v>
          </cell>
          <cell r="DV187">
            <v>0</v>
          </cell>
          <cell r="DW187">
            <v>0</v>
          </cell>
          <cell r="DX187">
            <v>0</v>
          </cell>
          <cell r="DY187">
            <v>0</v>
          </cell>
          <cell r="DZ187">
            <v>0</v>
          </cell>
          <cell r="EA187">
            <v>0</v>
          </cell>
          <cell r="EB187">
            <v>0</v>
          </cell>
          <cell r="EC187">
            <v>0</v>
          </cell>
          <cell r="ED187">
            <v>0</v>
          </cell>
          <cell r="EE187">
            <v>0</v>
          </cell>
          <cell r="EF187">
            <v>0</v>
          </cell>
          <cell r="EG187">
            <v>0</v>
          </cell>
          <cell r="EH187">
            <v>0</v>
          </cell>
          <cell r="EI187">
            <v>0</v>
          </cell>
          <cell r="EJ187">
            <v>0</v>
          </cell>
        </row>
        <row r="188">
          <cell r="AW188">
            <v>154</v>
          </cell>
          <cell r="AX188">
            <v>0</v>
          </cell>
          <cell r="AY188">
            <v>100</v>
          </cell>
          <cell r="AZ188">
            <v>25</v>
          </cell>
          <cell r="BA188">
            <v>50</v>
          </cell>
          <cell r="BB188">
            <v>75</v>
          </cell>
          <cell r="BC188">
            <v>60</v>
          </cell>
          <cell r="BD188">
            <v>20</v>
          </cell>
          <cell r="BE188">
            <v>40</v>
          </cell>
          <cell r="BF188">
            <v>0</v>
          </cell>
          <cell r="BG188">
            <v>80</v>
          </cell>
          <cell r="BH188">
            <v>100</v>
          </cell>
          <cell r="BI188">
            <v>100</v>
          </cell>
          <cell r="BJ188">
            <v>25</v>
          </cell>
          <cell r="BK188">
            <v>0</v>
          </cell>
          <cell r="BL188">
            <v>0</v>
          </cell>
          <cell r="BM188">
            <v>50</v>
          </cell>
          <cell r="BN188">
            <v>100</v>
          </cell>
          <cell r="BO188">
            <v>75</v>
          </cell>
          <cell r="BP188">
            <v>75</v>
          </cell>
          <cell r="BQ188">
            <v>75</v>
          </cell>
          <cell r="BR188">
            <v>75</v>
          </cell>
          <cell r="BS188">
            <v>75</v>
          </cell>
          <cell r="BT188">
            <v>100</v>
          </cell>
          <cell r="BU188">
            <v>100</v>
          </cell>
          <cell r="BV188">
            <v>100</v>
          </cell>
          <cell r="BW188">
            <v>100</v>
          </cell>
          <cell r="BX188">
            <v>100</v>
          </cell>
          <cell r="BY188">
            <v>100</v>
          </cell>
          <cell r="BZ188">
            <v>100</v>
          </cell>
          <cell r="CA188">
            <v>100</v>
          </cell>
          <cell r="CB188">
            <v>100</v>
          </cell>
          <cell r="CC188">
            <v>100</v>
          </cell>
          <cell r="CD188">
            <v>100</v>
          </cell>
          <cell r="CE188">
            <v>0</v>
          </cell>
          <cell r="CF188">
            <v>0</v>
          </cell>
          <cell r="CG188">
            <v>0</v>
          </cell>
          <cell r="CH188">
            <v>0</v>
          </cell>
          <cell r="CI188">
            <v>0</v>
          </cell>
          <cell r="CJ188">
            <v>0</v>
          </cell>
          <cell r="CK188">
            <v>66.600000000000009</v>
          </cell>
          <cell r="CL188">
            <v>66.5999755859375</v>
          </cell>
          <cell r="CM188">
            <v>100</v>
          </cell>
          <cell r="CN188">
            <v>100</v>
          </cell>
          <cell r="CO188">
            <v>100</v>
          </cell>
          <cell r="CP188">
            <v>100</v>
          </cell>
          <cell r="CQ188">
            <v>154</v>
          </cell>
          <cell r="CR188">
            <v>5</v>
          </cell>
          <cell r="CS188">
            <v>60</v>
          </cell>
          <cell r="CT188">
            <v>15</v>
          </cell>
          <cell r="CU188">
            <v>20</v>
          </cell>
          <cell r="CV188">
            <v>35</v>
          </cell>
          <cell r="CW188">
            <v>45</v>
          </cell>
          <cell r="CX188">
            <v>25</v>
          </cell>
          <cell r="CY188">
            <v>40</v>
          </cell>
          <cell r="CZ188">
            <v>0</v>
          </cell>
          <cell r="DA188">
            <v>55.000000000000007</v>
          </cell>
          <cell r="DB188">
            <v>70</v>
          </cell>
          <cell r="DC188">
            <v>70</v>
          </cell>
          <cell r="DD188">
            <v>50</v>
          </cell>
          <cell r="DE188">
            <v>10</v>
          </cell>
          <cell r="DF188">
            <v>10</v>
          </cell>
          <cell r="DG188">
            <v>65</v>
          </cell>
          <cell r="DH188">
            <v>100</v>
          </cell>
          <cell r="DI188">
            <v>75</v>
          </cell>
          <cell r="DJ188">
            <v>75</v>
          </cell>
          <cell r="DK188">
            <v>75</v>
          </cell>
          <cell r="DL188">
            <v>75</v>
          </cell>
          <cell r="DM188">
            <v>75</v>
          </cell>
          <cell r="DN188">
            <v>30</v>
          </cell>
          <cell r="DO188">
            <v>30</v>
          </cell>
          <cell r="DP188">
            <v>30</v>
          </cell>
          <cell r="DQ188">
            <v>30</v>
          </cell>
          <cell r="DR188">
            <v>30</v>
          </cell>
          <cell r="DS188">
            <v>30</v>
          </cell>
          <cell r="DT188">
            <v>30</v>
          </cell>
          <cell r="DU188">
            <v>30</v>
          </cell>
          <cell r="DV188">
            <v>30</v>
          </cell>
          <cell r="DW188">
            <v>30</v>
          </cell>
          <cell r="DX188">
            <v>30</v>
          </cell>
          <cell r="DY188">
            <v>75</v>
          </cell>
          <cell r="DZ188">
            <v>75</v>
          </cell>
          <cell r="EA188">
            <v>75</v>
          </cell>
          <cell r="EB188">
            <v>75</v>
          </cell>
          <cell r="EC188">
            <v>75</v>
          </cell>
          <cell r="ED188">
            <v>75</v>
          </cell>
          <cell r="EE188">
            <v>90</v>
          </cell>
          <cell r="EF188">
            <v>90</v>
          </cell>
          <cell r="EG188">
            <v>95</v>
          </cell>
          <cell r="EH188">
            <v>95</v>
          </cell>
          <cell r="EI188">
            <v>95</v>
          </cell>
          <cell r="EJ188">
            <v>95</v>
          </cell>
        </row>
        <row r="189">
          <cell r="AW189">
            <v>155</v>
          </cell>
          <cell r="AX189">
            <v>0</v>
          </cell>
          <cell r="AY189">
            <v>0</v>
          </cell>
          <cell r="AZ189">
            <v>0</v>
          </cell>
          <cell r="BA189">
            <v>0</v>
          </cell>
          <cell r="BB189">
            <v>0</v>
          </cell>
          <cell r="BC189">
            <v>0</v>
          </cell>
          <cell r="BD189">
            <v>0</v>
          </cell>
          <cell r="BE189">
            <v>0</v>
          </cell>
          <cell r="BF189">
            <v>0</v>
          </cell>
          <cell r="BG189">
            <v>0</v>
          </cell>
          <cell r="BH189">
            <v>0</v>
          </cell>
          <cell r="BI189">
            <v>0</v>
          </cell>
          <cell r="BJ189">
            <v>0</v>
          </cell>
          <cell r="BK189">
            <v>0</v>
          </cell>
          <cell r="BL189">
            <v>0</v>
          </cell>
          <cell r="BM189">
            <v>0</v>
          </cell>
          <cell r="BN189">
            <v>0</v>
          </cell>
          <cell r="BO189">
            <v>0</v>
          </cell>
          <cell r="BP189">
            <v>0</v>
          </cell>
          <cell r="BQ189">
            <v>0</v>
          </cell>
          <cell r="BR189">
            <v>0</v>
          </cell>
          <cell r="BS189">
            <v>0</v>
          </cell>
          <cell r="BT189">
            <v>0</v>
          </cell>
          <cell r="BU189">
            <v>0</v>
          </cell>
          <cell r="BV189">
            <v>0</v>
          </cell>
          <cell r="BW189">
            <v>0</v>
          </cell>
          <cell r="BX189">
            <v>0</v>
          </cell>
          <cell r="BY189">
            <v>0</v>
          </cell>
          <cell r="BZ189">
            <v>0</v>
          </cell>
          <cell r="CA189">
            <v>0</v>
          </cell>
          <cell r="CB189">
            <v>0</v>
          </cell>
          <cell r="CC189">
            <v>0</v>
          </cell>
          <cell r="CD189">
            <v>0</v>
          </cell>
          <cell r="CE189">
            <v>0</v>
          </cell>
          <cell r="CF189">
            <v>0</v>
          </cell>
          <cell r="CG189">
            <v>0</v>
          </cell>
          <cell r="CH189">
            <v>0</v>
          </cell>
          <cell r="CI189">
            <v>0</v>
          </cell>
          <cell r="CJ189">
            <v>0</v>
          </cell>
          <cell r="CK189">
            <v>0</v>
          </cell>
          <cell r="CL189">
            <v>0</v>
          </cell>
          <cell r="CM189">
            <v>0</v>
          </cell>
          <cell r="CN189">
            <v>0</v>
          </cell>
          <cell r="CO189">
            <v>0</v>
          </cell>
          <cell r="CP189">
            <v>0</v>
          </cell>
          <cell r="CQ189">
            <v>155</v>
          </cell>
          <cell r="CR189">
            <v>0</v>
          </cell>
          <cell r="CS189">
            <v>0</v>
          </cell>
          <cell r="CT189">
            <v>0</v>
          </cell>
          <cell r="CU189">
            <v>0</v>
          </cell>
          <cell r="CV189">
            <v>0</v>
          </cell>
          <cell r="CW189">
            <v>0</v>
          </cell>
          <cell r="CX189">
            <v>0</v>
          </cell>
          <cell r="CY189">
            <v>0</v>
          </cell>
          <cell r="CZ189">
            <v>0</v>
          </cell>
          <cell r="DA189">
            <v>0</v>
          </cell>
          <cell r="DB189">
            <v>0</v>
          </cell>
          <cell r="DC189">
            <v>0</v>
          </cell>
          <cell r="DD189">
            <v>0</v>
          </cell>
          <cell r="DE189">
            <v>0</v>
          </cell>
          <cell r="DF189">
            <v>0</v>
          </cell>
          <cell r="DG189">
            <v>0</v>
          </cell>
          <cell r="DH189">
            <v>0</v>
          </cell>
          <cell r="DI189">
            <v>0</v>
          </cell>
          <cell r="DJ189">
            <v>0</v>
          </cell>
          <cell r="DK189">
            <v>0</v>
          </cell>
          <cell r="DL189">
            <v>0</v>
          </cell>
          <cell r="DM189">
            <v>0</v>
          </cell>
          <cell r="DN189">
            <v>0</v>
          </cell>
          <cell r="DO189">
            <v>0</v>
          </cell>
          <cell r="DP189">
            <v>0</v>
          </cell>
          <cell r="DQ189">
            <v>0</v>
          </cell>
          <cell r="DR189">
            <v>0</v>
          </cell>
          <cell r="DS189">
            <v>0</v>
          </cell>
          <cell r="DT189">
            <v>0</v>
          </cell>
          <cell r="DU189">
            <v>0</v>
          </cell>
          <cell r="DV189">
            <v>0</v>
          </cell>
          <cell r="DW189">
            <v>0</v>
          </cell>
          <cell r="DX189">
            <v>0</v>
          </cell>
          <cell r="DY189">
            <v>0</v>
          </cell>
          <cell r="DZ189">
            <v>0</v>
          </cell>
          <cell r="EA189">
            <v>0</v>
          </cell>
          <cell r="EB189">
            <v>0</v>
          </cell>
          <cell r="EC189">
            <v>0</v>
          </cell>
          <cell r="ED189">
            <v>0</v>
          </cell>
          <cell r="EE189">
            <v>0</v>
          </cell>
          <cell r="EF189">
            <v>0</v>
          </cell>
          <cell r="EG189">
            <v>0</v>
          </cell>
          <cell r="EH189">
            <v>0</v>
          </cell>
          <cell r="EI189">
            <v>0</v>
          </cell>
          <cell r="EJ189">
            <v>0</v>
          </cell>
        </row>
        <row r="190">
          <cell r="AW190">
            <v>156</v>
          </cell>
          <cell r="AX190">
            <v>0</v>
          </cell>
          <cell r="AY190">
            <v>0</v>
          </cell>
          <cell r="AZ190">
            <v>0</v>
          </cell>
          <cell r="BA190">
            <v>0</v>
          </cell>
          <cell r="BB190">
            <v>0</v>
          </cell>
          <cell r="BC190">
            <v>0</v>
          </cell>
          <cell r="BD190">
            <v>0</v>
          </cell>
          <cell r="BE190">
            <v>0</v>
          </cell>
          <cell r="BF190">
            <v>0</v>
          </cell>
          <cell r="BG190">
            <v>0</v>
          </cell>
          <cell r="BH190">
            <v>0</v>
          </cell>
          <cell r="BI190">
            <v>0</v>
          </cell>
          <cell r="BJ190">
            <v>0</v>
          </cell>
          <cell r="BK190">
            <v>0</v>
          </cell>
          <cell r="BL190">
            <v>0</v>
          </cell>
          <cell r="BM190">
            <v>0</v>
          </cell>
          <cell r="BN190">
            <v>0</v>
          </cell>
          <cell r="BO190">
            <v>0</v>
          </cell>
          <cell r="BP190">
            <v>0</v>
          </cell>
          <cell r="BQ190">
            <v>0</v>
          </cell>
          <cell r="BR190">
            <v>0</v>
          </cell>
          <cell r="BS190">
            <v>0</v>
          </cell>
          <cell r="BT190">
            <v>0</v>
          </cell>
          <cell r="BU190">
            <v>0</v>
          </cell>
          <cell r="BV190">
            <v>0</v>
          </cell>
          <cell r="BW190">
            <v>0</v>
          </cell>
          <cell r="BX190">
            <v>0</v>
          </cell>
          <cell r="BY190">
            <v>0</v>
          </cell>
          <cell r="BZ190">
            <v>0</v>
          </cell>
          <cell r="CA190">
            <v>0</v>
          </cell>
          <cell r="CB190">
            <v>0</v>
          </cell>
          <cell r="CC190">
            <v>0</v>
          </cell>
          <cell r="CD190">
            <v>0</v>
          </cell>
          <cell r="CE190">
            <v>0</v>
          </cell>
          <cell r="CF190">
            <v>0</v>
          </cell>
          <cell r="CG190">
            <v>0</v>
          </cell>
          <cell r="CH190">
            <v>0</v>
          </cell>
          <cell r="CI190">
            <v>0</v>
          </cell>
          <cell r="CJ190">
            <v>0</v>
          </cell>
          <cell r="CK190">
            <v>0</v>
          </cell>
          <cell r="CL190">
            <v>0</v>
          </cell>
          <cell r="CM190">
            <v>0</v>
          </cell>
          <cell r="CN190">
            <v>0</v>
          </cell>
          <cell r="CO190">
            <v>0</v>
          </cell>
          <cell r="CP190">
            <v>0</v>
          </cell>
          <cell r="CQ190">
            <v>156</v>
          </cell>
          <cell r="CR190">
            <v>0</v>
          </cell>
          <cell r="CS190">
            <v>0</v>
          </cell>
          <cell r="CT190">
            <v>0</v>
          </cell>
          <cell r="CU190">
            <v>0</v>
          </cell>
          <cell r="CV190">
            <v>0</v>
          </cell>
          <cell r="CW190">
            <v>0</v>
          </cell>
          <cell r="CX190">
            <v>0</v>
          </cell>
          <cell r="CY190">
            <v>0</v>
          </cell>
          <cell r="CZ190">
            <v>0</v>
          </cell>
          <cell r="DA190">
            <v>0</v>
          </cell>
          <cell r="DB190">
            <v>0</v>
          </cell>
          <cell r="DC190">
            <v>0</v>
          </cell>
          <cell r="DD190">
            <v>0</v>
          </cell>
          <cell r="DE190">
            <v>0</v>
          </cell>
          <cell r="DF190">
            <v>0</v>
          </cell>
          <cell r="DG190">
            <v>0</v>
          </cell>
          <cell r="DH190">
            <v>0</v>
          </cell>
          <cell r="DI190">
            <v>0</v>
          </cell>
          <cell r="DJ190">
            <v>0</v>
          </cell>
          <cell r="DK190">
            <v>0</v>
          </cell>
          <cell r="DL190">
            <v>0</v>
          </cell>
          <cell r="DM190">
            <v>0</v>
          </cell>
          <cell r="DN190">
            <v>0</v>
          </cell>
          <cell r="DO190">
            <v>0</v>
          </cell>
          <cell r="DP190">
            <v>0</v>
          </cell>
          <cell r="DQ190">
            <v>0</v>
          </cell>
          <cell r="DR190">
            <v>0</v>
          </cell>
          <cell r="DS190">
            <v>0</v>
          </cell>
          <cell r="DT190">
            <v>0</v>
          </cell>
          <cell r="DU190">
            <v>0</v>
          </cell>
          <cell r="DV190">
            <v>0</v>
          </cell>
          <cell r="DW190">
            <v>0</v>
          </cell>
          <cell r="DX190">
            <v>0</v>
          </cell>
          <cell r="DY190">
            <v>0</v>
          </cell>
          <cell r="DZ190">
            <v>0</v>
          </cell>
          <cell r="EA190">
            <v>0</v>
          </cell>
          <cell r="EB190">
            <v>0</v>
          </cell>
          <cell r="EC190">
            <v>0</v>
          </cell>
          <cell r="ED190">
            <v>0</v>
          </cell>
          <cell r="EE190">
            <v>0</v>
          </cell>
          <cell r="EF190">
            <v>0</v>
          </cell>
          <cell r="EG190">
            <v>0</v>
          </cell>
          <cell r="EH190">
            <v>0</v>
          </cell>
          <cell r="EI190">
            <v>0</v>
          </cell>
          <cell r="EJ190">
            <v>0</v>
          </cell>
        </row>
        <row r="191">
          <cell r="AW191">
            <v>157</v>
          </cell>
          <cell r="AX191">
            <v>50</v>
          </cell>
          <cell r="AY191">
            <v>25</v>
          </cell>
          <cell r="AZ191">
            <v>100</v>
          </cell>
          <cell r="BA191">
            <v>75</v>
          </cell>
          <cell r="BB191">
            <v>0</v>
          </cell>
          <cell r="BC191">
            <v>100</v>
          </cell>
          <cell r="BD191">
            <v>83.3</v>
          </cell>
          <cell r="BE191">
            <v>16.600000000000001</v>
          </cell>
          <cell r="BF191">
            <v>0</v>
          </cell>
          <cell r="BG191">
            <v>33.300000000000004</v>
          </cell>
          <cell r="BH191">
            <v>66.600000000000009</v>
          </cell>
          <cell r="BI191">
            <v>50</v>
          </cell>
          <cell r="BJ191">
            <v>85.7</v>
          </cell>
          <cell r="BK191">
            <v>71.399999999999991</v>
          </cell>
          <cell r="BL191">
            <v>100</v>
          </cell>
          <cell r="BM191">
            <v>14.2</v>
          </cell>
          <cell r="BN191">
            <v>0</v>
          </cell>
          <cell r="BO191">
            <v>28.499999999999996</v>
          </cell>
          <cell r="BP191">
            <v>28.499984741210938</v>
          </cell>
          <cell r="BQ191">
            <v>42.8</v>
          </cell>
          <cell r="BR191">
            <v>57.099999999999994</v>
          </cell>
          <cell r="BS191">
            <v>57.0999755859375</v>
          </cell>
          <cell r="BT191">
            <v>37.5</v>
          </cell>
          <cell r="BU191">
            <v>87.5</v>
          </cell>
          <cell r="BV191">
            <v>75</v>
          </cell>
          <cell r="BW191">
            <v>25</v>
          </cell>
          <cell r="BX191">
            <v>12.5</v>
          </cell>
          <cell r="BY191">
            <v>62.5</v>
          </cell>
          <cell r="BZ191">
            <v>50</v>
          </cell>
          <cell r="CA191">
            <v>0</v>
          </cell>
          <cell r="CB191">
            <v>100</v>
          </cell>
          <cell r="CC191">
            <v>66.600000000000009</v>
          </cell>
          <cell r="CD191">
            <v>66.5999755859375</v>
          </cell>
          <cell r="CE191">
            <v>66.5999755859375</v>
          </cell>
          <cell r="CF191">
            <v>100</v>
          </cell>
          <cell r="CG191">
            <v>33.300000000000004</v>
          </cell>
          <cell r="CH191">
            <v>33.29998779296875</v>
          </cell>
          <cell r="CI191">
            <v>33.29998779296875</v>
          </cell>
          <cell r="CJ191">
            <v>33.29998779296875</v>
          </cell>
          <cell r="CK191">
            <v>0</v>
          </cell>
          <cell r="CL191">
            <v>0</v>
          </cell>
          <cell r="CM191">
            <v>0</v>
          </cell>
          <cell r="CN191">
            <v>0</v>
          </cell>
          <cell r="CO191">
            <v>0</v>
          </cell>
          <cell r="CP191">
            <v>0</v>
          </cell>
          <cell r="CQ191">
            <v>157</v>
          </cell>
          <cell r="CR191">
            <v>62.5</v>
          </cell>
          <cell r="CS191">
            <v>31.2</v>
          </cell>
          <cell r="CT191">
            <v>75</v>
          </cell>
          <cell r="CU191">
            <v>65.600000000000009</v>
          </cell>
          <cell r="CV191">
            <v>15.6</v>
          </cell>
          <cell r="CW191">
            <v>71.8</v>
          </cell>
          <cell r="CX191">
            <v>68.7</v>
          </cell>
          <cell r="CY191">
            <v>12.5</v>
          </cell>
          <cell r="CZ191">
            <v>9.3000000000000007</v>
          </cell>
          <cell r="DA191">
            <v>25</v>
          </cell>
          <cell r="DB191">
            <v>56.2</v>
          </cell>
          <cell r="DC191">
            <v>50</v>
          </cell>
          <cell r="DD191">
            <v>84.3</v>
          </cell>
          <cell r="DE191">
            <v>78.100000000000009</v>
          </cell>
          <cell r="DF191">
            <v>93.7</v>
          </cell>
          <cell r="DG191">
            <v>3.1</v>
          </cell>
          <cell r="DH191">
            <v>0</v>
          </cell>
          <cell r="DI191">
            <v>28.1</v>
          </cell>
          <cell r="DJ191">
            <v>28.099990844726563</v>
          </cell>
          <cell r="DK191">
            <v>43.7</v>
          </cell>
          <cell r="DL191">
            <v>59.3</v>
          </cell>
          <cell r="DM191">
            <v>59.29998779296875</v>
          </cell>
          <cell r="DN191">
            <v>37.5</v>
          </cell>
          <cell r="DO191">
            <v>90.600000000000009</v>
          </cell>
          <cell r="DP191">
            <v>87.5</v>
          </cell>
          <cell r="DQ191">
            <v>34.300000000000004</v>
          </cell>
          <cell r="DR191">
            <v>18.7</v>
          </cell>
          <cell r="DS191">
            <v>81.2</v>
          </cell>
          <cell r="DT191">
            <v>53.1</v>
          </cell>
          <cell r="DU191">
            <v>6.2</v>
          </cell>
          <cell r="DV191">
            <v>100</v>
          </cell>
          <cell r="DW191">
            <v>46.800000000000004</v>
          </cell>
          <cell r="DX191">
            <v>46.79998779296875</v>
          </cell>
          <cell r="DY191">
            <v>46.79998779296875</v>
          </cell>
          <cell r="DZ191">
            <v>96.8</v>
          </cell>
          <cell r="EA191">
            <v>40.6</v>
          </cell>
          <cell r="EB191">
            <v>40.5999755859375</v>
          </cell>
          <cell r="EC191">
            <v>40.5999755859375</v>
          </cell>
          <cell r="ED191">
            <v>40.5999755859375</v>
          </cell>
          <cell r="EE191">
            <v>21.8</v>
          </cell>
          <cell r="EF191">
            <v>21.79998779296875</v>
          </cell>
          <cell r="EG191">
            <v>21.79998779296875</v>
          </cell>
          <cell r="EH191">
            <v>21.79998779296875</v>
          </cell>
          <cell r="EI191">
            <v>21.79998779296875</v>
          </cell>
          <cell r="EJ191">
            <v>21.79998779296875</v>
          </cell>
        </row>
        <row r="192">
          <cell r="AW192">
            <v>158</v>
          </cell>
          <cell r="AX192">
            <v>75</v>
          </cell>
          <cell r="AY192">
            <v>25</v>
          </cell>
          <cell r="AZ192">
            <v>50</v>
          </cell>
          <cell r="BA192">
            <v>100</v>
          </cell>
          <cell r="BB192">
            <v>0</v>
          </cell>
          <cell r="BC192">
            <v>0</v>
          </cell>
          <cell r="BD192">
            <v>50</v>
          </cell>
          <cell r="BE192">
            <v>50</v>
          </cell>
          <cell r="BF192">
            <v>100</v>
          </cell>
          <cell r="BG192">
            <v>100</v>
          </cell>
          <cell r="BH192">
            <v>0</v>
          </cell>
          <cell r="BI192">
            <v>0</v>
          </cell>
          <cell r="BJ192">
            <v>100</v>
          </cell>
          <cell r="BK192">
            <v>100</v>
          </cell>
          <cell r="BL192">
            <v>0</v>
          </cell>
          <cell r="BM192">
            <v>0</v>
          </cell>
          <cell r="BN192">
            <v>0</v>
          </cell>
          <cell r="BO192">
            <v>0</v>
          </cell>
          <cell r="BP192">
            <v>0</v>
          </cell>
          <cell r="BQ192">
            <v>0</v>
          </cell>
          <cell r="BR192">
            <v>0</v>
          </cell>
          <cell r="BS192">
            <v>0</v>
          </cell>
          <cell r="BT192">
            <v>42.8</v>
          </cell>
          <cell r="BU192">
            <v>0</v>
          </cell>
          <cell r="BV192">
            <v>85.7</v>
          </cell>
          <cell r="BW192">
            <v>28.499999999999996</v>
          </cell>
          <cell r="BX192">
            <v>14.2</v>
          </cell>
          <cell r="BY192">
            <v>71.399999999999991</v>
          </cell>
          <cell r="BZ192">
            <v>71.39996337890625</v>
          </cell>
          <cell r="CA192">
            <v>57.099999999999994</v>
          </cell>
          <cell r="CB192">
            <v>100</v>
          </cell>
          <cell r="CC192">
            <v>100</v>
          </cell>
          <cell r="CD192">
            <v>100</v>
          </cell>
          <cell r="CE192">
            <v>100</v>
          </cell>
          <cell r="CF192">
            <v>100</v>
          </cell>
          <cell r="CG192">
            <v>100</v>
          </cell>
          <cell r="CH192">
            <v>100</v>
          </cell>
          <cell r="CI192">
            <v>100</v>
          </cell>
          <cell r="CJ192">
            <v>100</v>
          </cell>
          <cell r="CK192">
            <v>100</v>
          </cell>
          <cell r="CL192">
            <v>100</v>
          </cell>
          <cell r="CM192">
            <v>100</v>
          </cell>
          <cell r="CN192">
            <v>100</v>
          </cell>
          <cell r="CO192">
            <v>100</v>
          </cell>
          <cell r="CP192">
            <v>100</v>
          </cell>
          <cell r="CQ192">
            <v>158</v>
          </cell>
          <cell r="CR192">
            <v>50</v>
          </cell>
          <cell r="CS192">
            <v>33.300000000000004</v>
          </cell>
          <cell r="CT192">
            <v>44.4</v>
          </cell>
          <cell r="CU192">
            <v>83.3</v>
          </cell>
          <cell r="CV192">
            <v>16.600000000000001</v>
          </cell>
          <cell r="CW192">
            <v>16.599990844726562</v>
          </cell>
          <cell r="CX192">
            <v>66.600000000000009</v>
          </cell>
          <cell r="CY192">
            <v>66.5999755859375</v>
          </cell>
          <cell r="CZ192">
            <v>72.2</v>
          </cell>
          <cell r="DA192">
            <v>72.199951171875</v>
          </cell>
          <cell r="DB192">
            <v>38.800000000000004</v>
          </cell>
          <cell r="DC192">
            <v>38.79998779296875</v>
          </cell>
          <cell r="DD192">
            <v>94.399999999999991</v>
          </cell>
          <cell r="DE192">
            <v>94.39996337890625</v>
          </cell>
          <cell r="DF192">
            <v>55.500000000000007</v>
          </cell>
          <cell r="DG192">
            <v>55.5</v>
          </cell>
          <cell r="DH192">
            <v>55.5</v>
          </cell>
          <cell r="DI192">
            <v>55.5</v>
          </cell>
          <cell r="DJ192">
            <v>55.5</v>
          </cell>
          <cell r="DK192">
            <v>55.5</v>
          </cell>
          <cell r="DL192">
            <v>55.5</v>
          </cell>
          <cell r="DM192">
            <v>55.5</v>
          </cell>
          <cell r="DN192">
            <v>27.700000000000003</v>
          </cell>
          <cell r="DO192">
            <v>5.5</v>
          </cell>
          <cell r="DP192">
            <v>88.8</v>
          </cell>
          <cell r="DQ192">
            <v>22.2</v>
          </cell>
          <cell r="DR192">
            <v>11.1</v>
          </cell>
          <cell r="DS192">
            <v>77.7</v>
          </cell>
          <cell r="DT192">
            <v>77.699951171875</v>
          </cell>
          <cell r="DU192">
            <v>61.1</v>
          </cell>
          <cell r="DV192">
            <v>100</v>
          </cell>
          <cell r="DW192">
            <v>100</v>
          </cell>
          <cell r="DX192">
            <v>100</v>
          </cell>
          <cell r="DY192">
            <v>100</v>
          </cell>
          <cell r="DZ192">
            <v>0</v>
          </cell>
          <cell r="EA192">
            <v>0</v>
          </cell>
          <cell r="EB192">
            <v>0</v>
          </cell>
          <cell r="EC192">
            <v>0</v>
          </cell>
          <cell r="ED192">
            <v>0</v>
          </cell>
          <cell r="EE192">
            <v>0</v>
          </cell>
          <cell r="EF192">
            <v>0</v>
          </cell>
          <cell r="EG192">
            <v>0</v>
          </cell>
          <cell r="EH192">
            <v>0</v>
          </cell>
          <cell r="EI192">
            <v>0</v>
          </cell>
          <cell r="EJ192">
            <v>0</v>
          </cell>
        </row>
        <row r="193">
          <cell r="AW193">
            <v>159</v>
          </cell>
          <cell r="AX193">
            <v>50</v>
          </cell>
          <cell r="AY193">
            <v>25</v>
          </cell>
          <cell r="AZ193">
            <v>100</v>
          </cell>
          <cell r="BA193">
            <v>75</v>
          </cell>
          <cell r="BB193">
            <v>0</v>
          </cell>
          <cell r="BC193">
            <v>80</v>
          </cell>
          <cell r="BD193">
            <v>60</v>
          </cell>
          <cell r="BE193">
            <v>40</v>
          </cell>
          <cell r="BF193">
            <v>0</v>
          </cell>
          <cell r="BG193">
            <v>20</v>
          </cell>
          <cell r="BH193">
            <v>20</v>
          </cell>
          <cell r="BI193">
            <v>100</v>
          </cell>
          <cell r="BJ193">
            <v>50</v>
          </cell>
          <cell r="BK193">
            <v>50</v>
          </cell>
          <cell r="BL193">
            <v>75</v>
          </cell>
          <cell r="BM193">
            <v>100</v>
          </cell>
          <cell r="BN193">
            <v>0</v>
          </cell>
          <cell r="BO193">
            <v>25</v>
          </cell>
          <cell r="BP193">
            <v>25</v>
          </cell>
          <cell r="BQ193">
            <v>25</v>
          </cell>
          <cell r="BR193">
            <v>25</v>
          </cell>
          <cell r="BS193">
            <v>25</v>
          </cell>
          <cell r="BT193">
            <v>66.600000000000009</v>
          </cell>
          <cell r="BU193">
            <v>100</v>
          </cell>
          <cell r="BV193">
            <v>50</v>
          </cell>
          <cell r="BW193">
            <v>16.600000000000001</v>
          </cell>
          <cell r="BX193">
            <v>33.300000000000004</v>
          </cell>
          <cell r="BY193">
            <v>33.29998779296875</v>
          </cell>
          <cell r="BZ193">
            <v>33.29998779296875</v>
          </cell>
          <cell r="CA193">
            <v>0</v>
          </cell>
          <cell r="CB193">
            <v>83.3</v>
          </cell>
          <cell r="CC193">
            <v>100</v>
          </cell>
          <cell r="CD193">
            <v>100</v>
          </cell>
          <cell r="CE193">
            <v>100</v>
          </cell>
          <cell r="CF193">
            <v>100</v>
          </cell>
          <cell r="CG193">
            <v>50</v>
          </cell>
          <cell r="CH193">
            <v>50</v>
          </cell>
          <cell r="CI193">
            <v>50</v>
          </cell>
          <cell r="CJ193">
            <v>50</v>
          </cell>
          <cell r="CK193">
            <v>0</v>
          </cell>
          <cell r="CL193">
            <v>0</v>
          </cell>
          <cell r="CM193">
            <v>0</v>
          </cell>
          <cell r="CN193">
            <v>0</v>
          </cell>
          <cell r="CO193">
            <v>0</v>
          </cell>
          <cell r="CP193">
            <v>0</v>
          </cell>
          <cell r="CQ193">
            <v>159</v>
          </cell>
          <cell r="CR193">
            <v>28.000000000000004</v>
          </cell>
          <cell r="CS193">
            <v>20</v>
          </cell>
          <cell r="CT193">
            <v>60</v>
          </cell>
          <cell r="CU193">
            <v>40</v>
          </cell>
          <cell r="CV193">
            <v>8</v>
          </cell>
          <cell r="CW193">
            <v>80</v>
          </cell>
          <cell r="CX193">
            <v>72</v>
          </cell>
          <cell r="CY193">
            <v>64</v>
          </cell>
          <cell r="CZ193">
            <v>36</v>
          </cell>
          <cell r="DA193">
            <v>48</v>
          </cell>
          <cell r="DB193">
            <v>48</v>
          </cell>
          <cell r="DC193">
            <v>88</v>
          </cell>
          <cell r="DD193">
            <v>24</v>
          </cell>
          <cell r="DE193">
            <v>24</v>
          </cell>
          <cell r="DF193">
            <v>32</v>
          </cell>
          <cell r="DG193">
            <v>56.000000000000007</v>
          </cell>
          <cell r="DH193">
            <v>0</v>
          </cell>
          <cell r="DI193">
            <v>4</v>
          </cell>
          <cell r="DJ193">
            <v>4</v>
          </cell>
          <cell r="DK193">
            <v>4</v>
          </cell>
          <cell r="DL193">
            <v>4</v>
          </cell>
          <cell r="DM193">
            <v>4</v>
          </cell>
          <cell r="DN193">
            <v>92</v>
          </cell>
          <cell r="DO193">
            <v>100</v>
          </cell>
          <cell r="DP193">
            <v>84</v>
          </cell>
          <cell r="DQ193">
            <v>68</v>
          </cell>
          <cell r="DR193">
            <v>76</v>
          </cell>
          <cell r="DS193">
            <v>76</v>
          </cell>
          <cell r="DT193">
            <v>76</v>
          </cell>
          <cell r="DU193">
            <v>16</v>
          </cell>
          <cell r="DV193">
            <v>96</v>
          </cell>
          <cell r="DW193">
            <v>52</v>
          </cell>
          <cell r="DX193">
            <v>52</v>
          </cell>
          <cell r="DY193">
            <v>52</v>
          </cell>
          <cell r="DZ193">
            <v>52</v>
          </cell>
          <cell r="EA193">
            <v>44</v>
          </cell>
          <cell r="EB193">
            <v>44</v>
          </cell>
          <cell r="EC193">
            <v>44</v>
          </cell>
          <cell r="ED193">
            <v>44</v>
          </cell>
          <cell r="EE193">
            <v>12</v>
          </cell>
          <cell r="EF193">
            <v>12</v>
          </cell>
          <cell r="EG193">
            <v>12</v>
          </cell>
          <cell r="EH193">
            <v>12</v>
          </cell>
          <cell r="EI193">
            <v>12</v>
          </cell>
          <cell r="EJ193">
            <v>12</v>
          </cell>
        </row>
        <row r="194">
          <cell r="AW194">
            <v>160</v>
          </cell>
          <cell r="AX194">
            <v>100</v>
          </cell>
          <cell r="AY194">
            <v>0</v>
          </cell>
          <cell r="AZ194">
            <v>75</v>
          </cell>
          <cell r="BA194">
            <v>25</v>
          </cell>
          <cell r="BB194">
            <v>50</v>
          </cell>
          <cell r="BC194">
            <v>100</v>
          </cell>
          <cell r="BD194">
            <v>66.600000000000009</v>
          </cell>
          <cell r="BE194">
            <v>66.5999755859375</v>
          </cell>
          <cell r="BF194">
            <v>0</v>
          </cell>
          <cell r="BG194">
            <v>33.300000000000004</v>
          </cell>
          <cell r="BH194">
            <v>33.29998779296875</v>
          </cell>
          <cell r="BI194">
            <v>33.29998779296875</v>
          </cell>
          <cell r="BJ194">
            <v>100</v>
          </cell>
          <cell r="BK194">
            <v>100</v>
          </cell>
          <cell r="BL194">
            <v>100</v>
          </cell>
          <cell r="BM194">
            <v>100</v>
          </cell>
          <cell r="BN194">
            <v>100</v>
          </cell>
          <cell r="BO194">
            <v>100</v>
          </cell>
          <cell r="BP194">
            <v>100</v>
          </cell>
          <cell r="BQ194">
            <v>100</v>
          </cell>
          <cell r="BR194">
            <v>100</v>
          </cell>
          <cell r="BS194">
            <v>100</v>
          </cell>
          <cell r="BT194">
            <v>50</v>
          </cell>
          <cell r="BU194">
            <v>100</v>
          </cell>
          <cell r="BV194">
            <v>0</v>
          </cell>
          <cell r="BW194">
            <v>0</v>
          </cell>
          <cell r="BX194">
            <v>0</v>
          </cell>
          <cell r="BY194">
            <v>0</v>
          </cell>
          <cell r="BZ194">
            <v>0</v>
          </cell>
          <cell r="CA194">
            <v>0</v>
          </cell>
          <cell r="CB194">
            <v>0</v>
          </cell>
          <cell r="CC194">
            <v>0</v>
          </cell>
          <cell r="CD194">
            <v>0</v>
          </cell>
          <cell r="CE194">
            <v>0</v>
          </cell>
          <cell r="CF194">
            <v>100</v>
          </cell>
          <cell r="CG194">
            <v>100</v>
          </cell>
          <cell r="CH194">
            <v>100</v>
          </cell>
          <cell r="CI194">
            <v>100</v>
          </cell>
          <cell r="CJ194">
            <v>100</v>
          </cell>
          <cell r="CK194">
            <v>0</v>
          </cell>
          <cell r="CL194">
            <v>0</v>
          </cell>
          <cell r="CM194">
            <v>0</v>
          </cell>
          <cell r="CN194">
            <v>0</v>
          </cell>
          <cell r="CO194">
            <v>0</v>
          </cell>
          <cell r="CP194">
            <v>0</v>
          </cell>
          <cell r="CQ194">
            <v>160</v>
          </cell>
          <cell r="CR194">
            <v>85.7</v>
          </cell>
          <cell r="CS194">
            <v>7.1</v>
          </cell>
          <cell r="CT194">
            <v>71.399999999999991</v>
          </cell>
          <cell r="CU194">
            <v>35.699999999999996</v>
          </cell>
          <cell r="CV194">
            <v>42.8</v>
          </cell>
          <cell r="CW194">
            <v>64.2</v>
          </cell>
          <cell r="CX194">
            <v>57.099999999999994</v>
          </cell>
          <cell r="CY194">
            <v>57.0999755859375</v>
          </cell>
          <cell r="CZ194">
            <v>0</v>
          </cell>
          <cell r="DA194">
            <v>14.2</v>
          </cell>
          <cell r="DB194">
            <v>14.199996948242187</v>
          </cell>
          <cell r="DC194">
            <v>14.199996948242187</v>
          </cell>
          <cell r="DD194">
            <v>21.4</v>
          </cell>
          <cell r="DE194">
            <v>21.399993896484375</v>
          </cell>
          <cell r="DF194">
            <v>21.399993896484375</v>
          </cell>
          <cell r="DG194">
            <v>21.399993896484375</v>
          </cell>
          <cell r="DH194">
            <v>21.399993896484375</v>
          </cell>
          <cell r="DI194">
            <v>21.399993896484375</v>
          </cell>
          <cell r="DJ194">
            <v>21.399993896484375</v>
          </cell>
          <cell r="DK194">
            <v>21.399993896484375</v>
          </cell>
          <cell r="DL194">
            <v>21.399993896484375</v>
          </cell>
          <cell r="DM194">
            <v>21.399993896484375</v>
          </cell>
          <cell r="DN194">
            <v>50</v>
          </cell>
          <cell r="DO194">
            <v>100</v>
          </cell>
          <cell r="DP194">
            <v>28.499999999999996</v>
          </cell>
          <cell r="DQ194">
            <v>28.499984741210938</v>
          </cell>
          <cell r="DR194">
            <v>28.499984741210938</v>
          </cell>
          <cell r="DS194">
            <v>28.499984741210938</v>
          </cell>
          <cell r="DT194">
            <v>28.499984741210938</v>
          </cell>
          <cell r="DU194">
            <v>28.499984741210938</v>
          </cell>
          <cell r="DV194">
            <v>28.499984741210938</v>
          </cell>
          <cell r="DW194">
            <v>28.499984741210938</v>
          </cell>
          <cell r="DX194">
            <v>28.499984741210938</v>
          </cell>
          <cell r="DY194">
            <v>28.499984741210938</v>
          </cell>
          <cell r="DZ194">
            <v>92.800000000000011</v>
          </cell>
          <cell r="EA194">
            <v>92.79998779296875</v>
          </cell>
          <cell r="EB194">
            <v>92.79998779296875</v>
          </cell>
          <cell r="EC194">
            <v>92.79998779296875</v>
          </cell>
          <cell r="ED194">
            <v>92.79998779296875</v>
          </cell>
          <cell r="EE194">
            <v>78.5</v>
          </cell>
          <cell r="EF194">
            <v>78.5</v>
          </cell>
          <cell r="EG194">
            <v>78.5</v>
          </cell>
          <cell r="EH194">
            <v>78.5</v>
          </cell>
          <cell r="EI194">
            <v>78.5</v>
          </cell>
          <cell r="EJ194">
            <v>78.5</v>
          </cell>
        </row>
        <row r="195">
          <cell r="AW195">
            <v>161</v>
          </cell>
          <cell r="AX195">
            <v>75</v>
          </cell>
          <cell r="AY195">
            <v>100</v>
          </cell>
          <cell r="AZ195">
            <v>50</v>
          </cell>
          <cell r="BA195">
            <v>25</v>
          </cell>
          <cell r="BB195">
            <v>0</v>
          </cell>
          <cell r="BC195">
            <v>60</v>
          </cell>
          <cell r="BD195">
            <v>40</v>
          </cell>
          <cell r="BE195">
            <v>0</v>
          </cell>
          <cell r="BF195">
            <v>20</v>
          </cell>
          <cell r="BG195">
            <v>80</v>
          </cell>
          <cell r="BH195">
            <v>100</v>
          </cell>
          <cell r="BI195">
            <v>100</v>
          </cell>
          <cell r="BJ195">
            <v>100</v>
          </cell>
          <cell r="BK195">
            <v>100</v>
          </cell>
          <cell r="BL195">
            <v>100</v>
          </cell>
          <cell r="BM195">
            <v>100</v>
          </cell>
          <cell r="BN195">
            <v>100</v>
          </cell>
          <cell r="BO195">
            <v>0</v>
          </cell>
          <cell r="BP195">
            <v>0</v>
          </cell>
          <cell r="BQ195">
            <v>0</v>
          </cell>
          <cell r="BR195">
            <v>0</v>
          </cell>
          <cell r="BS195">
            <v>0</v>
          </cell>
          <cell r="BT195">
            <v>66.600000000000009</v>
          </cell>
          <cell r="BU195">
            <v>0</v>
          </cell>
          <cell r="BV195">
            <v>33.300000000000004</v>
          </cell>
          <cell r="BW195">
            <v>33.29998779296875</v>
          </cell>
          <cell r="BX195">
            <v>33.29998779296875</v>
          </cell>
          <cell r="BY195">
            <v>33.29998779296875</v>
          </cell>
          <cell r="BZ195">
            <v>100</v>
          </cell>
          <cell r="CA195">
            <v>100</v>
          </cell>
          <cell r="CB195">
            <v>100</v>
          </cell>
          <cell r="CC195">
            <v>100</v>
          </cell>
          <cell r="CD195">
            <v>100</v>
          </cell>
          <cell r="CE195">
            <v>100</v>
          </cell>
          <cell r="CF195">
            <v>100</v>
          </cell>
          <cell r="CG195">
            <v>100</v>
          </cell>
          <cell r="CH195">
            <v>100</v>
          </cell>
          <cell r="CI195">
            <v>100</v>
          </cell>
          <cell r="CJ195">
            <v>100</v>
          </cell>
          <cell r="CK195">
            <v>0</v>
          </cell>
          <cell r="CL195">
            <v>0</v>
          </cell>
          <cell r="CM195">
            <v>0</v>
          </cell>
          <cell r="CN195">
            <v>0</v>
          </cell>
          <cell r="CO195">
            <v>0</v>
          </cell>
          <cell r="CP195">
            <v>0</v>
          </cell>
          <cell r="CQ195">
            <v>161</v>
          </cell>
          <cell r="CR195">
            <v>88.8</v>
          </cell>
          <cell r="CS195">
            <v>94.399999999999991</v>
          </cell>
          <cell r="CT195">
            <v>61.1</v>
          </cell>
          <cell r="CU195">
            <v>55.500000000000007</v>
          </cell>
          <cell r="CV195">
            <v>16.600000000000001</v>
          </cell>
          <cell r="CW195">
            <v>50</v>
          </cell>
          <cell r="CX195">
            <v>44.4</v>
          </cell>
          <cell r="CY195">
            <v>5.5</v>
          </cell>
          <cell r="CZ195">
            <v>11.1</v>
          </cell>
          <cell r="DA195">
            <v>83.3</v>
          </cell>
          <cell r="DB195">
            <v>100</v>
          </cell>
          <cell r="DC195">
            <v>100</v>
          </cell>
          <cell r="DD195">
            <v>33.300000000000004</v>
          </cell>
          <cell r="DE195">
            <v>33.29998779296875</v>
          </cell>
          <cell r="DF195">
            <v>33.29998779296875</v>
          </cell>
          <cell r="DG195">
            <v>33.29998779296875</v>
          </cell>
          <cell r="DH195">
            <v>33.29998779296875</v>
          </cell>
          <cell r="DI195">
            <v>22.2</v>
          </cell>
          <cell r="DJ195">
            <v>22.199996948242188</v>
          </cell>
          <cell r="DK195">
            <v>22.199996948242188</v>
          </cell>
          <cell r="DL195">
            <v>22.199996948242188</v>
          </cell>
          <cell r="DM195">
            <v>22.199996948242188</v>
          </cell>
          <cell r="DN195">
            <v>72.2</v>
          </cell>
          <cell r="DO195">
            <v>0</v>
          </cell>
          <cell r="DP195">
            <v>66.600000000000009</v>
          </cell>
          <cell r="DQ195">
            <v>66.5999755859375</v>
          </cell>
          <cell r="DR195">
            <v>66.5999755859375</v>
          </cell>
          <cell r="DS195">
            <v>66.5999755859375</v>
          </cell>
          <cell r="DT195">
            <v>77.7</v>
          </cell>
          <cell r="DU195">
            <v>77.699951171875</v>
          </cell>
          <cell r="DV195">
            <v>77.699951171875</v>
          </cell>
          <cell r="DW195">
            <v>77.699951171875</v>
          </cell>
          <cell r="DX195">
            <v>77.699951171875</v>
          </cell>
          <cell r="DY195">
            <v>77.699951171875</v>
          </cell>
          <cell r="DZ195">
            <v>38.800000000000004</v>
          </cell>
          <cell r="EA195">
            <v>38.79998779296875</v>
          </cell>
          <cell r="EB195">
            <v>38.79998779296875</v>
          </cell>
          <cell r="EC195">
            <v>38.79998779296875</v>
          </cell>
          <cell r="ED195">
            <v>38.79998779296875</v>
          </cell>
          <cell r="EE195">
            <v>27.700000000000003</v>
          </cell>
          <cell r="EF195">
            <v>27.699996948242187</v>
          </cell>
          <cell r="EG195">
            <v>27.699996948242187</v>
          </cell>
          <cell r="EH195">
            <v>27.699996948242187</v>
          </cell>
          <cell r="EI195">
            <v>27.699996948242187</v>
          </cell>
          <cell r="EJ195">
            <v>27.699996948242187</v>
          </cell>
        </row>
        <row r="196">
          <cell r="AW196">
            <v>162</v>
          </cell>
          <cell r="AX196">
            <v>25</v>
          </cell>
          <cell r="AY196">
            <v>75</v>
          </cell>
          <cell r="AZ196">
            <v>50</v>
          </cell>
          <cell r="BA196">
            <v>75</v>
          </cell>
          <cell r="BB196">
            <v>0</v>
          </cell>
          <cell r="BC196">
            <v>100</v>
          </cell>
          <cell r="BD196">
            <v>0</v>
          </cell>
          <cell r="BE196">
            <v>75</v>
          </cell>
          <cell r="BF196">
            <v>75</v>
          </cell>
          <cell r="BG196">
            <v>50</v>
          </cell>
          <cell r="BH196">
            <v>50</v>
          </cell>
          <cell r="BI196">
            <v>25</v>
          </cell>
          <cell r="BJ196">
            <v>83.3</v>
          </cell>
          <cell r="BK196">
            <v>66.600000000000009</v>
          </cell>
          <cell r="BL196">
            <v>33.300000000000004</v>
          </cell>
          <cell r="BM196">
            <v>0</v>
          </cell>
          <cell r="BN196">
            <v>0</v>
          </cell>
          <cell r="BO196">
            <v>100</v>
          </cell>
          <cell r="BP196">
            <v>100</v>
          </cell>
          <cell r="BQ196">
            <v>16.600000000000001</v>
          </cell>
          <cell r="BR196">
            <v>50</v>
          </cell>
          <cell r="BS196">
            <v>50</v>
          </cell>
          <cell r="BT196">
            <v>14.2</v>
          </cell>
          <cell r="BU196">
            <v>0</v>
          </cell>
          <cell r="BV196">
            <v>14.2</v>
          </cell>
          <cell r="BW196">
            <v>14.2</v>
          </cell>
          <cell r="BX196">
            <v>14.2</v>
          </cell>
          <cell r="BY196">
            <v>100</v>
          </cell>
          <cell r="BZ196">
            <v>100</v>
          </cell>
          <cell r="CA196">
            <v>14.2</v>
          </cell>
          <cell r="CB196">
            <v>14.2</v>
          </cell>
          <cell r="CC196">
            <v>50</v>
          </cell>
          <cell r="CD196">
            <v>50</v>
          </cell>
          <cell r="CE196">
            <v>50</v>
          </cell>
          <cell r="CF196">
            <v>50</v>
          </cell>
          <cell r="CG196">
            <v>50</v>
          </cell>
          <cell r="CH196">
            <v>50</v>
          </cell>
          <cell r="CI196">
            <v>50</v>
          </cell>
          <cell r="CJ196">
            <v>50</v>
          </cell>
          <cell r="CK196">
            <v>0</v>
          </cell>
          <cell r="CL196">
            <v>0</v>
          </cell>
          <cell r="CM196">
            <v>0</v>
          </cell>
          <cell r="CN196">
            <v>0</v>
          </cell>
          <cell r="CO196">
            <v>0</v>
          </cell>
          <cell r="CP196">
            <v>0</v>
          </cell>
          <cell r="CQ196">
            <v>162</v>
          </cell>
          <cell r="CR196">
            <v>11.1</v>
          </cell>
          <cell r="CS196">
            <v>37</v>
          </cell>
          <cell r="CT196">
            <v>33.300000000000004</v>
          </cell>
          <cell r="CU196">
            <v>37</v>
          </cell>
          <cell r="CV196">
            <v>3.6999999999999997</v>
          </cell>
          <cell r="CW196">
            <v>100</v>
          </cell>
          <cell r="CX196">
            <v>0</v>
          </cell>
          <cell r="CY196">
            <v>37</v>
          </cell>
          <cell r="CZ196">
            <v>37</v>
          </cell>
          <cell r="DA196">
            <v>22.2</v>
          </cell>
          <cell r="DB196">
            <v>22.199996948242188</v>
          </cell>
          <cell r="DC196">
            <v>18.5</v>
          </cell>
          <cell r="DD196">
            <v>92.5</v>
          </cell>
          <cell r="DE196">
            <v>85.1</v>
          </cell>
          <cell r="DF196">
            <v>37</v>
          </cell>
          <cell r="DG196">
            <v>14.799999999999999</v>
          </cell>
          <cell r="DH196">
            <v>14.799995422363281</v>
          </cell>
          <cell r="DI196">
            <v>96.2</v>
          </cell>
          <cell r="DJ196">
            <v>96.199951171875</v>
          </cell>
          <cell r="DK196">
            <v>25.900000000000002</v>
          </cell>
          <cell r="DL196">
            <v>81.399999999999991</v>
          </cell>
          <cell r="DM196">
            <v>81.39996337890625</v>
          </cell>
          <cell r="DN196">
            <v>37</v>
          </cell>
          <cell r="DO196">
            <v>7.3999999999999995</v>
          </cell>
          <cell r="DP196">
            <v>37</v>
          </cell>
          <cell r="DQ196">
            <v>37</v>
          </cell>
          <cell r="DR196">
            <v>37</v>
          </cell>
          <cell r="DS196">
            <v>88.8</v>
          </cell>
          <cell r="DT196">
            <v>88.79998779296875</v>
          </cell>
          <cell r="DU196">
            <v>37</v>
          </cell>
          <cell r="DV196">
            <v>37</v>
          </cell>
          <cell r="DW196">
            <v>37</v>
          </cell>
          <cell r="DX196">
            <v>37</v>
          </cell>
          <cell r="DY196">
            <v>37</v>
          </cell>
          <cell r="DZ196">
            <v>37</v>
          </cell>
          <cell r="EA196">
            <v>37</v>
          </cell>
          <cell r="EB196">
            <v>37</v>
          </cell>
          <cell r="EC196">
            <v>37</v>
          </cell>
          <cell r="ED196">
            <v>37</v>
          </cell>
          <cell r="EE196">
            <v>29.599999999999998</v>
          </cell>
          <cell r="EF196">
            <v>29.599990844726563</v>
          </cell>
          <cell r="EG196">
            <v>29.599990844726563</v>
          </cell>
          <cell r="EH196">
            <v>29.599990844726563</v>
          </cell>
          <cell r="EI196">
            <v>29.599990844726563</v>
          </cell>
          <cell r="EJ196">
            <v>29.599990844726563</v>
          </cell>
        </row>
        <row r="197">
          <cell r="AW197">
            <v>163</v>
          </cell>
          <cell r="AX197">
            <v>75</v>
          </cell>
          <cell r="AY197">
            <v>25</v>
          </cell>
          <cell r="AZ197">
            <v>0</v>
          </cell>
          <cell r="BA197">
            <v>50</v>
          </cell>
          <cell r="BB197">
            <v>100</v>
          </cell>
          <cell r="BC197">
            <v>0</v>
          </cell>
          <cell r="BD197">
            <v>20</v>
          </cell>
          <cell r="BE197">
            <v>60</v>
          </cell>
          <cell r="BF197">
            <v>40</v>
          </cell>
          <cell r="BG197">
            <v>100</v>
          </cell>
          <cell r="BH197">
            <v>80</v>
          </cell>
          <cell r="BI197">
            <v>80</v>
          </cell>
          <cell r="BJ197">
            <v>14.2</v>
          </cell>
          <cell r="BK197">
            <v>71.399999999999991</v>
          </cell>
          <cell r="BL197">
            <v>28.499999999999996</v>
          </cell>
          <cell r="BM197">
            <v>57.099999999999994</v>
          </cell>
          <cell r="BN197">
            <v>0</v>
          </cell>
          <cell r="BO197">
            <v>100</v>
          </cell>
          <cell r="BP197">
            <v>100</v>
          </cell>
          <cell r="BQ197">
            <v>100</v>
          </cell>
          <cell r="BR197">
            <v>42.8</v>
          </cell>
          <cell r="BS197">
            <v>85.7</v>
          </cell>
          <cell r="BT197">
            <v>0</v>
          </cell>
          <cell r="BU197">
            <v>100</v>
          </cell>
          <cell r="BV197">
            <v>50</v>
          </cell>
          <cell r="BW197">
            <v>50</v>
          </cell>
          <cell r="BX197">
            <v>50</v>
          </cell>
          <cell r="BY197">
            <v>50</v>
          </cell>
          <cell r="BZ197">
            <v>50</v>
          </cell>
          <cell r="CA197">
            <v>50</v>
          </cell>
          <cell r="CB197">
            <v>50</v>
          </cell>
          <cell r="CC197">
            <v>50</v>
          </cell>
          <cell r="CD197">
            <v>50</v>
          </cell>
          <cell r="CE197">
            <v>50</v>
          </cell>
          <cell r="CF197">
            <v>50</v>
          </cell>
          <cell r="CG197">
            <v>50</v>
          </cell>
          <cell r="CH197">
            <v>50</v>
          </cell>
          <cell r="CI197">
            <v>50</v>
          </cell>
          <cell r="CJ197">
            <v>100</v>
          </cell>
          <cell r="CK197">
            <v>0</v>
          </cell>
          <cell r="CL197">
            <v>0</v>
          </cell>
          <cell r="CM197">
            <v>0</v>
          </cell>
          <cell r="CN197">
            <v>0</v>
          </cell>
          <cell r="CO197">
            <v>0</v>
          </cell>
          <cell r="CP197">
            <v>0</v>
          </cell>
          <cell r="CQ197">
            <v>163</v>
          </cell>
          <cell r="CR197">
            <v>50</v>
          </cell>
          <cell r="CS197">
            <v>33.300000000000004</v>
          </cell>
          <cell r="CT197">
            <v>29.099999999999998</v>
          </cell>
          <cell r="CU197">
            <v>37.5</v>
          </cell>
          <cell r="CV197">
            <v>54.1</v>
          </cell>
          <cell r="CW197">
            <v>4.1000000000000005</v>
          </cell>
          <cell r="CX197">
            <v>12.5</v>
          </cell>
          <cell r="CY197">
            <v>45.800000000000004</v>
          </cell>
          <cell r="CZ197">
            <v>16.600000000000001</v>
          </cell>
          <cell r="DA197">
            <v>66.600000000000009</v>
          </cell>
          <cell r="DB197">
            <v>58.3</v>
          </cell>
          <cell r="DC197">
            <v>58.29998779296875</v>
          </cell>
          <cell r="DD197">
            <v>25</v>
          </cell>
          <cell r="DE197">
            <v>87.5</v>
          </cell>
          <cell r="DF197">
            <v>41.6</v>
          </cell>
          <cell r="DG197">
            <v>70.8</v>
          </cell>
          <cell r="DH197">
            <v>0</v>
          </cell>
          <cell r="DI197">
            <v>100</v>
          </cell>
          <cell r="DJ197">
            <v>100</v>
          </cell>
          <cell r="DK197">
            <v>100</v>
          </cell>
          <cell r="DL197">
            <v>62.5</v>
          </cell>
          <cell r="DM197">
            <v>91.600000000000009</v>
          </cell>
          <cell r="DN197">
            <v>20.8</v>
          </cell>
          <cell r="DO197">
            <v>83.3</v>
          </cell>
          <cell r="DP197">
            <v>75</v>
          </cell>
          <cell r="DQ197">
            <v>75</v>
          </cell>
          <cell r="DR197">
            <v>75</v>
          </cell>
          <cell r="DS197">
            <v>75</v>
          </cell>
          <cell r="DT197">
            <v>75</v>
          </cell>
          <cell r="DU197">
            <v>75</v>
          </cell>
          <cell r="DV197">
            <v>75</v>
          </cell>
          <cell r="DW197">
            <v>75</v>
          </cell>
          <cell r="DX197">
            <v>75</v>
          </cell>
          <cell r="DY197">
            <v>79.100000000000009</v>
          </cell>
          <cell r="DZ197">
            <v>79.0999755859375</v>
          </cell>
          <cell r="EA197">
            <v>79.0999755859375</v>
          </cell>
          <cell r="EB197">
            <v>79.0999755859375</v>
          </cell>
          <cell r="EC197">
            <v>79.0999755859375</v>
          </cell>
          <cell r="ED197">
            <v>95.8</v>
          </cell>
          <cell r="EE197">
            <v>8.3000000000000007</v>
          </cell>
          <cell r="EF197">
            <v>8.2999954223632812</v>
          </cell>
          <cell r="EG197">
            <v>8.2999954223632812</v>
          </cell>
          <cell r="EH197">
            <v>8.2999954223632812</v>
          </cell>
          <cell r="EI197">
            <v>8.2999954223632812</v>
          </cell>
          <cell r="EJ197">
            <v>8.2999954223632812</v>
          </cell>
        </row>
        <row r="198">
          <cell r="AW198">
            <v>164</v>
          </cell>
          <cell r="AX198">
            <v>100</v>
          </cell>
          <cell r="AY198">
            <v>50</v>
          </cell>
          <cell r="AZ198">
            <v>0</v>
          </cell>
          <cell r="BA198">
            <v>25</v>
          </cell>
          <cell r="BB198">
            <v>75</v>
          </cell>
          <cell r="BC198">
            <v>0</v>
          </cell>
          <cell r="BD198">
            <v>20</v>
          </cell>
          <cell r="BE198">
            <v>60</v>
          </cell>
          <cell r="BF198">
            <v>40</v>
          </cell>
          <cell r="BG198">
            <v>80</v>
          </cell>
          <cell r="BH198">
            <v>100</v>
          </cell>
          <cell r="BI198">
            <v>100</v>
          </cell>
          <cell r="BJ198">
            <v>20</v>
          </cell>
          <cell r="BK198">
            <v>80</v>
          </cell>
          <cell r="BL198">
            <v>40</v>
          </cell>
          <cell r="BM198">
            <v>60</v>
          </cell>
          <cell r="BN198">
            <v>0</v>
          </cell>
          <cell r="BO198">
            <v>100</v>
          </cell>
          <cell r="BP198">
            <v>100</v>
          </cell>
          <cell r="BQ198">
            <v>100</v>
          </cell>
          <cell r="BR198">
            <v>100</v>
          </cell>
          <cell r="BS198">
            <v>100</v>
          </cell>
          <cell r="BT198">
            <v>0</v>
          </cell>
          <cell r="BU198">
            <v>100</v>
          </cell>
          <cell r="BV198">
            <v>50</v>
          </cell>
          <cell r="BW198">
            <v>50</v>
          </cell>
          <cell r="BX198">
            <v>50</v>
          </cell>
          <cell r="BY198">
            <v>50</v>
          </cell>
          <cell r="BZ198">
            <v>50</v>
          </cell>
          <cell r="CA198">
            <v>50</v>
          </cell>
          <cell r="CB198">
            <v>50</v>
          </cell>
          <cell r="CC198">
            <v>50</v>
          </cell>
          <cell r="CD198">
            <v>50</v>
          </cell>
          <cell r="CE198">
            <v>100</v>
          </cell>
          <cell r="CF198">
            <v>100</v>
          </cell>
          <cell r="CG198">
            <v>100</v>
          </cell>
          <cell r="CH198">
            <v>100</v>
          </cell>
          <cell r="CI198">
            <v>100</v>
          </cell>
          <cell r="CJ198">
            <v>100</v>
          </cell>
          <cell r="CK198">
            <v>0</v>
          </cell>
          <cell r="CL198">
            <v>0</v>
          </cell>
          <cell r="CM198">
            <v>0</v>
          </cell>
          <cell r="CN198">
            <v>0</v>
          </cell>
          <cell r="CO198">
            <v>0</v>
          </cell>
          <cell r="CP198">
            <v>0</v>
          </cell>
          <cell r="CQ198">
            <v>164</v>
          </cell>
          <cell r="CR198">
            <v>71.399999999999991</v>
          </cell>
          <cell r="CS198">
            <v>42.8</v>
          </cell>
          <cell r="CT198">
            <v>33.300000000000004</v>
          </cell>
          <cell r="CU198">
            <v>38</v>
          </cell>
          <cell r="CV198">
            <v>61.9</v>
          </cell>
          <cell r="CW198">
            <v>4.7</v>
          </cell>
          <cell r="CX198">
            <v>9.5</v>
          </cell>
          <cell r="CY198">
            <v>47.599999999999994</v>
          </cell>
          <cell r="CZ198">
            <v>14.2</v>
          </cell>
          <cell r="DA198">
            <v>57.099999999999994</v>
          </cell>
          <cell r="DB198">
            <v>66.600000000000009</v>
          </cell>
          <cell r="DC198">
            <v>66.5999755859375</v>
          </cell>
          <cell r="DD198">
            <v>28.499999999999996</v>
          </cell>
          <cell r="DE198">
            <v>95.199999999999989</v>
          </cell>
          <cell r="DF198">
            <v>52.300000000000004</v>
          </cell>
          <cell r="DG198">
            <v>76.099999999999994</v>
          </cell>
          <cell r="DH198">
            <v>0</v>
          </cell>
          <cell r="DI198">
            <v>100</v>
          </cell>
          <cell r="DJ198">
            <v>100</v>
          </cell>
          <cell r="DK198">
            <v>100</v>
          </cell>
          <cell r="DL198">
            <v>100</v>
          </cell>
          <cell r="DM198">
            <v>100</v>
          </cell>
          <cell r="DN198">
            <v>19</v>
          </cell>
          <cell r="DO198">
            <v>90.4</v>
          </cell>
          <cell r="DP198">
            <v>80.900000000000006</v>
          </cell>
          <cell r="DQ198">
            <v>80.89996337890625</v>
          </cell>
          <cell r="DR198">
            <v>80.89996337890625</v>
          </cell>
          <cell r="DS198">
            <v>80.89996337890625</v>
          </cell>
          <cell r="DT198">
            <v>80.89996337890625</v>
          </cell>
          <cell r="DU198">
            <v>80.89996337890625</v>
          </cell>
          <cell r="DV198">
            <v>80.89996337890625</v>
          </cell>
          <cell r="DW198">
            <v>80.89996337890625</v>
          </cell>
          <cell r="DX198">
            <v>80.89996337890625</v>
          </cell>
          <cell r="DY198">
            <v>85.7</v>
          </cell>
          <cell r="DZ198">
            <v>85.699951171875</v>
          </cell>
          <cell r="EA198">
            <v>85.699951171875</v>
          </cell>
          <cell r="EB198">
            <v>85.699951171875</v>
          </cell>
          <cell r="EC198">
            <v>85.699951171875</v>
          </cell>
          <cell r="ED198">
            <v>85.699951171875</v>
          </cell>
          <cell r="EE198">
            <v>23.799999999999997</v>
          </cell>
          <cell r="EF198">
            <v>23.79998779296875</v>
          </cell>
          <cell r="EG198">
            <v>23.79998779296875</v>
          </cell>
          <cell r="EH198">
            <v>23.79998779296875</v>
          </cell>
          <cell r="EI198">
            <v>23.79998779296875</v>
          </cell>
          <cell r="EJ198">
            <v>23.79998779296875</v>
          </cell>
        </row>
        <row r="199">
          <cell r="AW199">
            <v>165</v>
          </cell>
          <cell r="AX199">
            <v>50</v>
          </cell>
          <cell r="AY199">
            <v>100</v>
          </cell>
          <cell r="AZ199">
            <v>0</v>
          </cell>
          <cell r="BA199">
            <v>75</v>
          </cell>
          <cell r="BB199">
            <v>25</v>
          </cell>
          <cell r="BC199">
            <v>25</v>
          </cell>
          <cell r="BD199">
            <v>50</v>
          </cell>
          <cell r="BE199">
            <v>100</v>
          </cell>
          <cell r="BF199">
            <v>100</v>
          </cell>
          <cell r="BG199">
            <v>0</v>
          </cell>
          <cell r="BH199">
            <v>0</v>
          </cell>
          <cell r="BI199">
            <v>0</v>
          </cell>
          <cell r="BJ199">
            <v>0</v>
          </cell>
          <cell r="BK199">
            <v>33.300000000000004</v>
          </cell>
          <cell r="BL199">
            <v>33.29998779296875</v>
          </cell>
          <cell r="BM199">
            <v>33.29998779296875</v>
          </cell>
          <cell r="BN199">
            <v>0</v>
          </cell>
          <cell r="BO199">
            <v>0</v>
          </cell>
          <cell r="BP199">
            <v>0</v>
          </cell>
          <cell r="BQ199">
            <v>0</v>
          </cell>
          <cell r="BR199">
            <v>66.600000000000009</v>
          </cell>
          <cell r="BS199">
            <v>100</v>
          </cell>
          <cell r="BT199">
            <v>0</v>
          </cell>
          <cell r="BU199">
            <v>100</v>
          </cell>
          <cell r="BV199">
            <v>100</v>
          </cell>
          <cell r="BW199">
            <v>100</v>
          </cell>
          <cell r="BX199">
            <v>100</v>
          </cell>
          <cell r="BY199">
            <v>100</v>
          </cell>
          <cell r="BZ199">
            <v>100</v>
          </cell>
          <cell r="CA199">
            <v>100</v>
          </cell>
          <cell r="CB199">
            <v>100</v>
          </cell>
          <cell r="CC199">
            <v>100</v>
          </cell>
          <cell r="CD199">
            <v>100</v>
          </cell>
          <cell r="CE199">
            <v>100</v>
          </cell>
          <cell r="CF199">
            <v>100</v>
          </cell>
          <cell r="CG199">
            <v>100</v>
          </cell>
          <cell r="CH199">
            <v>100</v>
          </cell>
          <cell r="CI199">
            <v>100</v>
          </cell>
          <cell r="CJ199">
            <v>100</v>
          </cell>
          <cell r="CK199">
            <v>0</v>
          </cell>
          <cell r="CL199">
            <v>0</v>
          </cell>
          <cell r="CM199">
            <v>0</v>
          </cell>
          <cell r="CN199">
            <v>0</v>
          </cell>
          <cell r="CO199">
            <v>0</v>
          </cell>
          <cell r="CP199">
            <v>0</v>
          </cell>
          <cell r="CQ199">
            <v>165</v>
          </cell>
          <cell r="CR199">
            <v>40</v>
          </cell>
          <cell r="CS199">
            <v>100</v>
          </cell>
          <cell r="CT199">
            <v>20</v>
          </cell>
          <cell r="CU199">
            <v>46.6</v>
          </cell>
          <cell r="CV199">
            <v>33.300000000000004</v>
          </cell>
          <cell r="CW199">
            <v>33.29998779296875</v>
          </cell>
          <cell r="CX199">
            <v>73.3</v>
          </cell>
          <cell r="CY199">
            <v>80</v>
          </cell>
          <cell r="CZ199">
            <v>80</v>
          </cell>
          <cell r="DA199">
            <v>60</v>
          </cell>
          <cell r="DB199">
            <v>60</v>
          </cell>
          <cell r="DC199">
            <v>60</v>
          </cell>
          <cell r="DD199">
            <v>60</v>
          </cell>
          <cell r="DE199">
            <v>13.3</v>
          </cell>
          <cell r="DF199">
            <v>13.299995422363281</v>
          </cell>
          <cell r="DG199">
            <v>13.299995422363281</v>
          </cell>
          <cell r="DH199">
            <v>6.6000000000000005</v>
          </cell>
          <cell r="DI199">
            <v>6.5999984741210938</v>
          </cell>
          <cell r="DJ199">
            <v>6.5999984741210938</v>
          </cell>
          <cell r="DK199">
            <v>6.5999984741210938</v>
          </cell>
          <cell r="DL199">
            <v>53.300000000000004</v>
          </cell>
          <cell r="DM199">
            <v>86.6</v>
          </cell>
          <cell r="DN199">
            <v>26.6</v>
          </cell>
          <cell r="DO199">
            <v>66.600000000000009</v>
          </cell>
          <cell r="DP199">
            <v>66.5999755859375</v>
          </cell>
          <cell r="DQ199">
            <v>66.5999755859375</v>
          </cell>
          <cell r="DR199">
            <v>66.5999755859375</v>
          </cell>
          <cell r="DS199">
            <v>66.5999755859375</v>
          </cell>
          <cell r="DT199">
            <v>66.5999755859375</v>
          </cell>
          <cell r="DU199">
            <v>66.5999755859375</v>
          </cell>
          <cell r="DV199">
            <v>66.5999755859375</v>
          </cell>
          <cell r="DW199">
            <v>66.5999755859375</v>
          </cell>
          <cell r="DX199">
            <v>66.5999755859375</v>
          </cell>
          <cell r="DY199">
            <v>66.5999755859375</v>
          </cell>
          <cell r="DZ199">
            <v>66.5999755859375</v>
          </cell>
          <cell r="EA199">
            <v>66.5999755859375</v>
          </cell>
          <cell r="EB199">
            <v>66.5999755859375</v>
          </cell>
          <cell r="EC199">
            <v>66.5999755859375</v>
          </cell>
          <cell r="ED199">
            <v>93.300000000000011</v>
          </cell>
          <cell r="EE199">
            <v>0</v>
          </cell>
          <cell r="EF199">
            <v>0</v>
          </cell>
          <cell r="EG199">
            <v>0</v>
          </cell>
          <cell r="EH199">
            <v>0</v>
          </cell>
          <cell r="EI199">
            <v>0</v>
          </cell>
          <cell r="EJ199">
            <v>0</v>
          </cell>
        </row>
        <row r="200">
          <cell r="AX200">
            <v>0</v>
          </cell>
          <cell r="AY200">
            <v>0</v>
          </cell>
          <cell r="AZ200">
            <v>0</v>
          </cell>
          <cell r="BA200">
            <v>0</v>
          </cell>
          <cell r="BB200">
            <v>0</v>
          </cell>
          <cell r="BC200">
            <v>0</v>
          </cell>
          <cell r="BD200">
            <v>0</v>
          </cell>
          <cell r="BE200">
            <v>0</v>
          </cell>
          <cell r="BF200">
            <v>0</v>
          </cell>
          <cell r="BG200">
            <v>0</v>
          </cell>
          <cell r="BH200">
            <v>0</v>
          </cell>
          <cell r="BI200">
            <v>0</v>
          </cell>
          <cell r="BJ200">
            <v>0</v>
          </cell>
          <cell r="BK200">
            <v>0</v>
          </cell>
          <cell r="BL200">
            <v>0</v>
          </cell>
          <cell r="BM200">
            <v>0</v>
          </cell>
          <cell r="BN200">
            <v>0</v>
          </cell>
          <cell r="BO200">
            <v>0</v>
          </cell>
          <cell r="BP200">
            <v>0</v>
          </cell>
          <cell r="BQ200">
            <v>0</v>
          </cell>
          <cell r="BR200">
            <v>0</v>
          </cell>
          <cell r="BS200">
            <v>0</v>
          </cell>
          <cell r="BT200">
            <v>0</v>
          </cell>
          <cell r="BU200">
            <v>0</v>
          </cell>
          <cell r="BV200">
            <v>0</v>
          </cell>
          <cell r="BW200">
            <v>0</v>
          </cell>
          <cell r="BX200">
            <v>0</v>
          </cell>
          <cell r="BY200">
            <v>0</v>
          </cell>
          <cell r="BZ200">
            <v>0</v>
          </cell>
          <cell r="CA200">
            <v>0</v>
          </cell>
          <cell r="CB200">
            <v>0</v>
          </cell>
          <cell r="CC200">
            <v>0</v>
          </cell>
          <cell r="CD200">
            <v>0</v>
          </cell>
          <cell r="CE200">
            <v>0</v>
          </cell>
          <cell r="CF200">
            <v>0</v>
          </cell>
          <cell r="CG200">
            <v>0</v>
          </cell>
          <cell r="CH200">
            <v>0</v>
          </cell>
          <cell r="CI200">
            <v>0</v>
          </cell>
          <cell r="CJ200">
            <v>0</v>
          </cell>
          <cell r="CK200">
            <v>0</v>
          </cell>
          <cell r="CL200">
            <v>0</v>
          </cell>
          <cell r="CM200">
            <v>0</v>
          </cell>
          <cell r="CN200">
            <v>0</v>
          </cell>
          <cell r="CO200">
            <v>0</v>
          </cell>
          <cell r="CP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cell r="DK200">
            <v>0</v>
          </cell>
          <cell r="DL200">
            <v>0</v>
          </cell>
          <cell r="DM200">
            <v>0</v>
          </cell>
          <cell r="DN200">
            <v>0</v>
          </cell>
          <cell r="DO200">
            <v>0</v>
          </cell>
          <cell r="DP200">
            <v>0</v>
          </cell>
          <cell r="DQ200">
            <v>0</v>
          </cell>
          <cell r="DR200">
            <v>0</v>
          </cell>
          <cell r="DS200">
            <v>0</v>
          </cell>
          <cell r="DT200">
            <v>0</v>
          </cell>
          <cell r="DU200">
            <v>0</v>
          </cell>
          <cell r="DV200">
            <v>0</v>
          </cell>
          <cell r="DW200">
            <v>0</v>
          </cell>
          <cell r="DX200">
            <v>0</v>
          </cell>
          <cell r="DY200">
            <v>0</v>
          </cell>
          <cell r="DZ200">
            <v>0</v>
          </cell>
          <cell r="EA200">
            <v>0</v>
          </cell>
          <cell r="EB200">
            <v>0</v>
          </cell>
          <cell r="EC200">
            <v>0</v>
          </cell>
          <cell r="ED200">
            <v>0</v>
          </cell>
          <cell r="EE200">
            <v>0</v>
          </cell>
          <cell r="EF200">
            <v>0</v>
          </cell>
          <cell r="EG200">
            <v>0</v>
          </cell>
          <cell r="EH200">
            <v>0</v>
          </cell>
          <cell r="EI200">
            <v>0</v>
          </cell>
          <cell r="EJ200">
            <v>0</v>
          </cell>
        </row>
        <row r="201">
          <cell r="AX201">
            <v>0</v>
          </cell>
          <cell r="AY201">
            <v>0</v>
          </cell>
          <cell r="AZ201">
            <v>0</v>
          </cell>
          <cell r="BA201">
            <v>0</v>
          </cell>
          <cell r="BB201">
            <v>0</v>
          </cell>
          <cell r="BC201">
            <v>0</v>
          </cell>
          <cell r="BD201">
            <v>0</v>
          </cell>
          <cell r="BE201">
            <v>0</v>
          </cell>
          <cell r="BF201">
            <v>0</v>
          </cell>
          <cell r="BG201">
            <v>0</v>
          </cell>
          <cell r="BH201">
            <v>0</v>
          </cell>
          <cell r="BI201">
            <v>0</v>
          </cell>
          <cell r="BJ201">
            <v>0</v>
          </cell>
          <cell r="BK201">
            <v>0</v>
          </cell>
          <cell r="BL201">
            <v>0</v>
          </cell>
          <cell r="BM201">
            <v>0</v>
          </cell>
          <cell r="BN201">
            <v>0</v>
          </cell>
          <cell r="BO201">
            <v>0</v>
          </cell>
          <cell r="BP201">
            <v>0</v>
          </cell>
          <cell r="BQ201">
            <v>0</v>
          </cell>
          <cell r="BR201">
            <v>0</v>
          </cell>
          <cell r="BS201">
            <v>0</v>
          </cell>
          <cell r="BT201">
            <v>0</v>
          </cell>
          <cell r="BU201">
            <v>0</v>
          </cell>
          <cell r="BV201">
            <v>0</v>
          </cell>
          <cell r="BW201">
            <v>0</v>
          </cell>
          <cell r="BX201">
            <v>0</v>
          </cell>
          <cell r="BY201">
            <v>0</v>
          </cell>
          <cell r="BZ201">
            <v>0</v>
          </cell>
          <cell r="CA201">
            <v>0</v>
          </cell>
          <cell r="CB201">
            <v>0</v>
          </cell>
          <cell r="CC201">
            <v>0</v>
          </cell>
          <cell r="CD201">
            <v>0</v>
          </cell>
          <cell r="CE201">
            <v>0</v>
          </cell>
          <cell r="CF201">
            <v>0</v>
          </cell>
          <cell r="CG201">
            <v>0</v>
          </cell>
          <cell r="CH201">
            <v>0</v>
          </cell>
          <cell r="CI201">
            <v>0</v>
          </cell>
          <cell r="CJ201">
            <v>0</v>
          </cell>
          <cell r="CK201">
            <v>0</v>
          </cell>
          <cell r="CL201">
            <v>0</v>
          </cell>
          <cell r="CM201">
            <v>0</v>
          </cell>
          <cell r="CN201">
            <v>0</v>
          </cell>
          <cell r="CO201">
            <v>0</v>
          </cell>
          <cell r="CP201">
            <v>0</v>
          </cell>
          <cell r="CR201">
            <v>0</v>
          </cell>
          <cell r="CS201">
            <v>0</v>
          </cell>
          <cell r="CT201">
            <v>0</v>
          </cell>
          <cell r="CU201">
            <v>0</v>
          </cell>
          <cell r="CV201">
            <v>0</v>
          </cell>
          <cell r="CW201">
            <v>0</v>
          </cell>
          <cell r="CX201">
            <v>0</v>
          </cell>
          <cell r="CY201">
            <v>0</v>
          </cell>
          <cell r="CZ201">
            <v>0</v>
          </cell>
          <cell r="DA201">
            <v>0</v>
          </cell>
          <cell r="DB201">
            <v>0</v>
          </cell>
          <cell r="DC201">
            <v>0</v>
          </cell>
          <cell r="DD201">
            <v>0</v>
          </cell>
          <cell r="DE201">
            <v>0</v>
          </cell>
          <cell r="DF201">
            <v>0</v>
          </cell>
          <cell r="DG201">
            <v>0</v>
          </cell>
          <cell r="DH201">
            <v>0</v>
          </cell>
          <cell r="DI201">
            <v>0</v>
          </cell>
          <cell r="DJ201">
            <v>0</v>
          </cell>
          <cell r="DK201">
            <v>0</v>
          </cell>
          <cell r="DL201">
            <v>0</v>
          </cell>
          <cell r="DM201">
            <v>0</v>
          </cell>
          <cell r="DN201">
            <v>0</v>
          </cell>
          <cell r="DO201">
            <v>0</v>
          </cell>
          <cell r="DP201">
            <v>0</v>
          </cell>
          <cell r="DQ201">
            <v>0</v>
          </cell>
          <cell r="DR201">
            <v>0</v>
          </cell>
          <cell r="DS201">
            <v>0</v>
          </cell>
          <cell r="DT201">
            <v>0</v>
          </cell>
          <cell r="DU201">
            <v>0</v>
          </cell>
          <cell r="DV201">
            <v>0</v>
          </cell>
          <cell r="DW201">
            <v>0</v>
          </cell>
          <cell r="DX201">
            <v>0</v>
          </cell>
          <cell r="DY201">
            <v>0</v>
          </cell>
          <cell r="DZ201">
            <v>0</v>
          </cell>
          <cell r="EA201">
            <v>0</v>
          </cell>
          <cell r="EB201">
            <v>0</v>
          </cell>
          <cell r="EC201">
            <v>0</v>
          </cell>
          <cell r="ED201">
            <v>0</v>
          </cell>
          <cell r="EE201">
            <v>0</v>
          </cell>
          <cell r="EF201">
            <v>0</v>
          </cell>
          <cell r="EG201">
            <v>0</v>
          </cell>
          <cell r="EH201">
            <v>0</v>
          </cell>
          <cell r="EI201">
            <v>0</v>
          </cell>
          <cell r="EJ201">
            <v>0</v>
          </cell>
        </row>
        <row r="202">
          <cell r="AW202">
            <v>166</v>
          </cell>
          <cell r="AX202">
            <v>75</v>
          </cell>
          <cell r="AY202">
            <v>0</v>
          </cell>
          <cell r="AZ202">
            <v>25</v>
          </cell>
          <cell r="BA202">
            <v>100</v>
          </cell>
          <cell r="BB202">
            <v>50</v>
          </cell>
          <cell r="BC202">
            <v>83.3</v>
          </cell>
          <cell r="BD202">
            <v>50</v>
          </cell>
          <cell r="BE202">
            <v>100</v>
          </cell>
          <cell r="BF202">
            <v>33.300000000000004</v>
          </cell>
          <cell r="BG202">
            <v>16.600000000000001</v>
          </cell>
          <cell r="BH202">
            <v>66.600000000000009</v>
          </cell>
          <cell r="BI202">
            <v>0</v>
          </cell>
          <cell r="BJ202">
            <v>88.8</v>
          </cell>
          <cell r="BK202">
            <v>66.600000000000009</v>
          </cell>
          <cell r="BL202">
            <v>22.2</v>
          </cell>
          <cell r="BM202">
            <v>55.500000000000007</v>
          </cell>
          <cell r="BN202">
            <v>11.1</v>
          </cell>
          <cell r="BO202">
            <v>44.4</v>
          </cell>
          <cell r="BP202">
            <v>77.7</v>
          </cell>
          <cell r="BQ202">
            <v>0</v>
          </cell>
          <cell r="BR202">
            <v>33.300000000000004</v>
          </cell>
          <cell r="BS202">
            <v>100</v>
          </cell>
          <cell r="BT202">
            <v>100</v>
          </cell>
          <cell r="BU202">
            <v>37.5</v>
          </cell>
          <cell r="BV202">
            <v>62.5</v>
          </cell>
          <cell r="BW202">
            <v>75</v>
          </cell>
          <cell r="BX202">
            <v>50</v>
          </cell>
          <cell r="BY202">
            <v>12.5</v>
          </cell>
          <cell r="BZ202">
            <v>87.5</v>
          </cell>
          <cell r="CA202">
            <v>25</v>
          </cell>
          <cell r="CB202">
            <v>0</v>
          </cell>
          <cell r="CC202">
            <v>36.299999999999997</v>
          </cell>
          <cell r="CD202">
            <v>72.7</v>
          </cell>
          <cell r="CE202">
            <v>63.6</v>
          </cell>
          <cell r="CF202">
            <v>27.200000000000003</v>
          </cell>
          <cell r="CG202">
            <v>0</v>
          </cell>
          <cell r="CH202">
            <v>90.9</v>
          </cell>
          <cell r="CI202">
            <v>90.89996337890625</v>
          </cell>
          <cell r="CJ202">
            <v>9</v>
          </cell>
          <cell r="CK202">
            <v>18.099999999999998</v>
          </cell>
          <cell r="CL202">
            <v>81.8</v>
          </cell>
          <cell r="CM202">
            <v>45.4</v>
          </cell>
          <cell r="CN202">
            <v>45.399993896484375</v>
          </cell>
          <cell r="CO202">
            <v>100</v>
          </cell>
          <cell r="CP202">
            <v>54.500000000000007</v>
          </cell>
          <cell r="CQ202">
            <v>166</v>
          </cell>
          <cell r="CR202">
            <v>69</v>
          </cell>
          <cell r="CS202">
            <v>57.099999999999994</v>
          </cell>
          <cell r="CT202">
            <v>61.9</v>
          </cell>
          <cell r="CU202">
            <v>78.5</v>
          </cell>
          <cell r="CV202">
            <v>66.600000000000009</v>
          </cell>
          <cell r="CW202">
            <v>73.8</v>
          </cell>
          <cell r="CX202">
            <v>45.2</v>
          </cell>
          <cell r="CY202">
            <v>76.099999999999994</v>
          </cell>
          <cell r="CZ202">
            <v>35.699999999999996</v>
          </cell>
          <cell r="DA202">
            <v>26.1</v>
          </cell>
          <cell r="DB202">
            <v>71.399999999999991</v>
          </cell>
          <cell r="DC202">
            <v>2.2999999999999998</v>
          </cell>
          <cell r="DD202">
            <v>90.4</v>
          </cell>
          <cell r="DE202">
            <v>59.5</v>
          </cell>
          <cell r="DF202">
            <v>21.4</v>
          </cell>
          <cell r="DG202">
            <v>54.7</v>
          </cell>
          <cell r="DH202">
            <v>11.899999999999999</v>
          </cell>
          <cell r="DI202">
            <v>38</v>
          </cell>
          <cell r="DJ202">
            <v>85.7</v>
          </cell>
          <cell r="DK202">
            <v>9.5</v>
          </cell>
          <cell r="DL202">
            <v>23.799999999999997</v>
          </cell>
          <cell r="DM202">
            <v>92.800000000000011</v>
          </cell>
          <cell r="DN202">
            <v>52.300000000000004</v>
          </cell>
          <cell r="DO202">
            <v>28.499999999999996</v>
          </cell>
          <cell r="DP202">
            <v>40.400000000000006</v>
          </cell>
          <cell r="DQ202">
            <v>42.8</v>
          </cell>
          <cell r="DR202">
            <v>30.9</v>
          </cell>
          <cell r="DS202">
            <v>14.2</v>
          </cell>
          <cell r="DT202">
            <v>50</v>
          </cell>
          <cell r="DU202">
            <v>19</v>
          </cell>
          <cell r="DV202">
            <v>0</v>
          </cell>
          <cell r="DW202">
            <v>47.599999999999994</v>
          </cell>
          <cell r="DX202">
            <v>88</v>
          </cell>
          <cell r="DY202">
            <v>83.3</v>
          </cell>
          <cell r="DZ202">
            <v>33.300000000000004</v>
          </cell>
          <cell r="EA202">
            <v>4.7</v>
          </cell>
          <cell r="EB202">
            <v>97.6</v>
          </cell>
          <cell r="EC202">
            <v>97.5999755859375</v>
          </cell>
          <cell r="ED202">
            <v>7.1</v>
          </cell>
          <cell r="EE202">
            <v>16.600000000000001</v>
          </cell>
          <cell r="EF202">
            <v>95.199999999999989</v>
          </cell>
          <cell r="EG202">
            <v>64.2</v>
          </cell>
          <cell r="EH202">
            <v>64.199951171875</v>
          </cell>
          <cell r="EI202">
            <v>100</v>
          </cell>
          <cell r="EJ202">
            <v>80.900000000000006</v>
          </cell>
        </row>
        <row r="203">
          <cell r="AW203">
            <v>167</v>
          </cell>
          <cell r="AX203">
            <v>100</v>
          </cell>
          <cell r="AY203">
            <v>25</v>
          </cell>
          <cell r="AZ203">
            <v>50</v>
          </cell>
          <cell r="BA203">
            <v>75</v>
          </cell>
          <cell r="BB203">
            <v>0</v>
          </cell>
          <cell r="BC203">
            <v>83.3</v>
          </cell>
          <cell r="BD203">
            <v>50</v>
          </cell>
          <cell r="BE203">
            <v>100</v>
          </cell>
          <cell r="BF203">
            <v>33.300000000000004</v>
          </cell>
          <cell r="BG203">
            <v>0</v>
          </cell>
          <cell r="BH203">
            <v>66.600000000000009</v>
          </cell>
          <cell r="BI203">
            <v>16.600000000000001</v>
          </cell>
          <cell r="BJ203">
            <v>88.8</v>
          </cell>
          <cell r="BK203">
            <v>55.500000000000007</v>
          </cell>
          <cell r="BL203">
            <v>0</v>
          </cell>
          <cell r="BM203">
            <v>22.2</v>
          </cell>
          <cell r="BN203">
            <v>11.1</v>
          </cell>
          <cell r="BO203">
            <v>33.300000000000004</v>
          </cell>
          <cell r="BP203">
            <v>66.600000000000009</v>
          </cell>
          <cell r="BQ203">
            <v>44.4</v>
          </cell>
          <cell r="BR203">
            <v>100</v>
          </cell>
          <cell r="BS203">
            <v>77.7</v>
          </cell>
          <cell r="BT203">
            <v>87.5</v>
          </cell>
          <cell r="BU203">
            <v>37.5</v>
          </cell>
          <cell r="BV203">
            <v>50</v>
          </cell>
          <cell r="BW203">
            <v>62.5</v>
          </cell>
          <cell r="BX203">
            <v>12.5</v>
          </cell>
          <cell r="BY203">
            <v>25</v>
          </cell>
          <cell r="BZ203">
            <v>75</v>
          </cell>
          <cell r="CA203">
            <v>100</v>
          </cell>
          <cell r="CB203">
            <v>0</v>
          </cell>
          <cell r="CC203">
            <v>30</v>
          </cell>
          <cell r="CD203">
            <v>40</v>
          </cell>
          <cell r="CE203">
            <v>70</v>
          </cell>
          <cell r="CF203">
            <v>20</v>
          </cell>
          <cell r="CG203">
            <v>80</v>
          </cell>
          <cell r="CH203">
            <v>90</v>
          </cell>
          <cell r="CI203">
            <v>90</v>
          </cell>
          <cell r="CJ203">
            <v>0</v>
          </cell>
          <cell r="CK203">
            <v>10</v>
          </cell>
          <cell r="CL203">
            <v>100</v>
          </cell>
          <cell r="CM203">
            <v>50</v>
          </cell>
          <cell r="CN203">
            <v>50</v>
          </cell>
          <cell r="CO203">
            <v>50</v>
          </cell>
          <cell r="CP203">
            <v>60</v>
          </cell>
          <cell r="CQ203">
            <v>167</v>
          </cell>
          <cell r="CR203">
            <v>75.599999999999994</v>
          </cell>
          <cell r="CS203">
            <v>58.5</v>
          </cell>
          <cell r="CT203">
            <v>63.4</v>
          </cell>
          <cell r="CU203">
            <v>73.099999999999994</v>
          </cell>
          <cell r="CV203">
            <v>43.9</v>
          </cell>
          <cell r="CW203">
            <v>60.9</v>
          </cell>
          <cell r="CX203">
            <v>31.7</v>
          </cell>
          <cell r="CY203">
            <v>70.7</v>
          </cell>
          <cell r="CZ203">
            <v>26.8</v>
          </cell>
          <cell r="DA203">
            <v>17</v>
          </cell>
          <cell r="DB203">
            <v>51.2</v>
          </cell>
          <cell r="DC203">
            <v>19.5</v>
          </cell>
          <cell r="DD203">
            <v>87.8</v>
          </cell>
          <cell r="DE203">
            <v>68.2</v>
          </cell>
          <cell r="DF203">
            <v>9.7000000000000011</v>
          </cell>
          <cell r="DG203">
            <v>29.2</v>
          </cell>
          <cell r="DH203">
            <v>14.6</v>
          </cell>
          <cell r="DI203">
            <v>34.1</v>
          </cell>
          <cell r="DJ203">
            <v>80.400000000000006</v>
          </cell>
          <cell r="DK203">
            <v>53.6</v>
          </cell>
          <cell r="DL203">
            <v>97.5</v>
          </cell>
          <cell r="DM203">
            <v>85.3</v>
          </cell>
          <cell r="DN203">
            <v>48.699999999999996</v>
          </cell>
          <cell r="DO203">
            <v>21.9</v>
          </cell>
          <cell r="DP203">
            <v>36.5</v>
          </cell>
          <cell r="DQ203">
            <v>39</v>
          </cell>
          <cell r="DR203">
            <v>2.4</v>
          </cell>
          <cell r="DS203">
            <v>7.3</v>
          </cell>
          <cell r="DT203">
            <v>46.300000000000004</v>
          </cell>
          <cell r="DU203">
            <v>100</v>
          </cell>
          <cell r="DV203">
            <v>0</v>
          </cell>
          <cell r="DW203">
            <v>41.4</v>
          </cell>
          <cell r="DX203">
            <v>56.000000000000007</v>
          </cell>
          <cell r="DY203">
            <v>82.899999999999991</v>
          </cell>
          <cell r="DZ203">
            <v>24.3</v>
          </cell>
          <cell r="EA203">
            <v>90.2</v>
          </cell>
          <cell r="EB203">
            <v>92.600000000000009</v>
          </cell>
          <cell r="EC203">
            <v>92.5999755859375</v>
          </cell>
          <cell r="ED203">
            <v>4.8</v>
          </cell>
          <cell r="EE203">
            <v>12.1</v>
          </cell>
          <cell r="EF203">
            <v>95.1</v>
          </cell>
          <cell r="EG203">
            <v>65.8</v>
          </cell>
          <cell r="EH203">
            <v>65.79998779296875</v>
          </cell>
          <cell r="EI203">
            <v>65.79998779296875</v>
          </cell>
          <cell r="EJ203">
            <v>78</v>
          </cell>
        </row>
        <row r="204">
          <cell r="AW204">
            <v>168</v>
          </cell>
          <cell r="AX204">
            <v>0</v>
          </cell>
          <cell r="AY204">
            <v>50</v>
          </cell>
          <cell r="AZ204">
            <v>25</v>
          </cell>
          <cell r="BA204">
            <v>100</v>
          </cell>
          <cell r="BB204">
            <v>75</v>
          </cell>
          <cell r="BC204">
            <v>100</v>
          </cell>
          <cell r="BD204">
            <v>33.300000000000004</v>
          </cell>
          <cell r="BE204">
            <v>83.3</v>
          </cell>
          <cell r="BF204">
            <v>66.600000000000009</v>
          </cell>
          <cell r="BG204">
            <v>16.600000000000001</v>
          </cell>
          <cell r="BH204">
            <v>50</v>
          </cell>
          <cell r="BI204">
            <v>0</v>
          </cell>
          <cell r="BJ204">
            <v>0</v>
          </cell>
          <cell r="BK204">
            <v>55.500000000000007</v>
          </cell>
          <cell r="BL204">
            <v>44.4</v>
          </cell>
          <cell r="BM204">
            <v>66.600000000000009</v>
          </cell>
          <cell r="BN204">
            <v>11.1</v>
          </cell>
          <cell r="BO204">
            <v>22.2</v>
          </cell>
          <cell r="BP204">
            <v>77.7</v>
          </cell>
          <cell r="BQ204">
            <v>100</v>
          </cell>
          <cell r="BR204">
            <v>33.300000000000004</v>
          </cell>
          <cell r="BS204">
            <v>88.8</v>
          </cell>
          <cell r="BT204">
            <v>40</v>
          </cell>
          <cell r="BU204">
            <v>100</v>
          </cell>
          <cell r="BV204">
            <v>0</v>
          </cell>
          <cell r="BW204">
            <v>0</v>
          </cell>
          <cell r="BX204">
            <v>60</v>
          </cell>
          <cell r="BY204">
            <v>60</v>
          </cell>
          <cell r="BZ204">
            <v>80</v>
          </cell>
          <cell r="CA204">
            <v>20</v>
          </cell>
          <cell r="CB204">
            <v>20</v>
          </cell>
          <cell r="CC204">
            <v>55.500000000000007</v>
          </cell>
          <cell r="CD204">
            <v>77.7</v>
          </cell>
          <cell r="CE204">
            <v>66.600000000000009</v>
          </cell>
          <cell r="CF204">
            <v>44.4</v>
          </cell>
          <cell r="CG204">
            <v>11.1</v>
          </cell>
          <cell r="CH204">
            <v>0</v>
          </cell>
          <cell r="CI204">
            <v>0</v>
          </cell>
          <cell r="CJ204">
            <v>22.2</v>
          </cell>
          <cell r="CK204">
            <v>22.199996948242188</v>
          </cell>
          <cell r="CL204">
            <v>88.8</v>
          </cell>
          <cell r="CM204">
            <v>33.300000000000004</v>
          </cell>
          <cell r="CN204">
            <v>33.29998779296875</v>
          </cell>
          <cell r="CO204">
            <v>100</v>
          </cell>
          <cell r="CP204">
            <v>100</v>
          </cell>
          <cell r="CQ204">
            <v>168</v>
          </cell>
          <cell r="CR204">
            <v>13.5</v>
          </cell>
          <cell r="CS204">
            <v>48.6</v>
          </cell>
          <cell r="CT204">
            <v>18.899999999999999</v>
          </cell>
          <cell r="CU204">
            <v>94.5</v>
          </cell>
          <cell r="CV204">
            <v>89.1</v>
          </cell>
          <cell r="CW204">
            <v>100</v>
          </cell>
          <cell r="CX204">
            <v>54</v>
          </cell>
          <cell r="CY204">
            <v>78.3</v>
          </cell>
          <cell r="CZ204">
            <v>59.4</v>
          </cell>
          <cell r="DA204">
            <v>45.9</v>
          </cell>
          <cell r="DB204">
            <v>56.699999999999996</v>
          </cell>
          <cell r="DC204">
            <v>10.8</v>
          </cell>
          <cell r="DD204">
            <v>16.2</v>
          </cell>
          <cell r="DE204">
            <v>43.2</v>
          </cell>
          <cell r="DF204">
            <v>37.799999999999997</v>
          </cell>
          <cell r="DG204">
            <v>62.1</v>
          </cell>
          <cell r="DH204">
            <v>21.6</v>
          </cell>
          <cell r="DI204">
            <v>24.3</v>
          </cell>
          <cell r="DJ204">
            <v>72.899999999999991</v>
          </cell>
          <cell r="DK204">
            <v>97.2</v>
          </cell>
          <cell r="DL204">
            <v>32.4</v>
          </cell>
          <cell r="DM204">
            <v>83.7</v>
          </cell>
          <cell r="DN204">
            <v>29.7</v>
          </cell>
          <cell r="DO204">
            <v>91.8</v>
          </cell>
          <cell r="DP204">
            <v>0</v>
          </cell>
          <cell r="DQ204">
            <v>0</v>
          </cell>
          <cell r="DR204">
            <v>51.300000000000004</v>
          </cell>
          <cell r="DS204">
            <v>51.29998779296875</v>
          </cell>
          <cell r="DT204">
            <v>67.5</v>
          </cell>
          <cell r="DU204">
            <v>2.7</v>
          </cell>
          <cell r="DV204">
            <v>2.6999988555908203</v>
          </cell>
          <cell r="DW204">
            <v>64.8</v>
          </cell>
          <cell r="DX204">
            <v>75.599999999999994</v>
          </cell>
          <cell r="DY204">
            <v>70.199999999999989</v>
          </cell>
          <cell r="DZ204">
            <v>40.5</v>
          </cell>
          <cell r="EA204">
            <v>8.1</v>
          </cell>
          <cell r="EB204">
            <v>5.4</v>
          </cell>
          <cell r="EC204">
            <v>5.3999977111816406</v>
          </cell>
          <cell r="ED204">
            <v>27</v>
          </cell>
          <cell r="EE204">
            <v>27</v>
          </cell>
          <cell r="EF204">
            <v>81</v>
          </cell>
          <cell r="EG204">
            <v>35.099999999999994</v>
          </cell>
          <cell r="EH204">
            <v>35.0999755859375</v>
          </cell>
          <cell r="EI204">
            <v>86.4</v>
          </cell>
          <cell r="EJ204">
            <v>86.39996337890625</v>
          </cell>
        </row>
        <row r="205">
          <cell r="AW205">
            <v>0</v>
          </cell>
          <cell r="AX205">
            <v>0</v>
          </cell>
          <cell r="AY205">
            <v>0</v>
          </cell>
          <cell r="AZ205">
            <v>0</v>
          </cell>
          <cell r="BA205">
            <v>0</v>
          </cell>
          <cell r="BB205">
            <v>0</v>
          </cell>
          <cell r="BC205">
            <v>0</v>
          </cell>
          <cell r="BD205">
            <v>0</v>
          </cell>
          <cell r="BE205">
            <v>0</v>
          </cell>
          <cell r="BF205">
            <v>0</v>
          </cell>
          <cell r="BG205">
            <v>0</v>
          </cell>
          <cell r="BH205">
            <v>0</v>
          </cell>
          <cell r="BI205">
            <v>0</v>
          </cell>
          <cell r="BJ205">
            <v>0</v>
          </cell>
          <cell r="BK205">
            <v>0</v>
          </cell>
          <cell r="BL205">
            <v>0</v>
          </cell>
          <cell r="BM205">
            <v>0</v>
          </cell>
          <cell r="BN205">
            <v>0</v>
          </cell>
          <cell r="BO205">
            <v>0</v>
          </cell>
          <cell r="BP205">
            <v>0</v>
          </cell>
          <cell r="BQ205">
            <v>0</v>
          </cell>
          <cell r="BR205">
            <v>0</v>
          </cell>
          <cell r="BS205">
            <v>0</v>
          </cell>
          <cell r="BT205">
            <v>0</v>
          </cell>
          <cell r="BU205">
            <v>0</v>
          </cell>
          <cell r="BV205">
            <v>0</v>
          </cell>
          <cell r="BW205">
            <v>0</v>
          </cell>
          <cell r="BX205">
            <v>0</v>
          </cell>
          <cell r="BY205">
            <v>0</v>
          </cell>
          <cell r="BZ205">
            <v>0</v>
          </cell>
          <cell r="CA205">
            <v>0</v>
          </cell>
          <cell r="CB205">
            <v>0</v>
          </cell>
          <cell r="CC205">
            <v>0</v>
          </cell>
          <cell r="CD205">
            <v>0</v>
          </cell>
          <cell r="CE205">
            <v>0</v>
          </cell>
          <cell r="CF205">
            <v>0</v>
          </cell>
          <cell r="CG205">
            <v>0</v>
          </cell>
          <cell r="CH205">
            <v>0</v>
          </cell>
          <cell r="CI205">
            <v>0</v>
          </cell>
          <cell r="CJ205">
            <v>0</v>
          </cell>
          <cell r="CK205">
            <v>0</v>
          </cell>
          <cell r="CL205">
            <v>0</v>
          </cell>
          <cell r="CM205">
            <v>0</v>
          </cell>
          <cell r="CN205">
            <v>0</v>
          </cell>
          <cell r="CO205">
            <v>0</v>
          </cell>
          <cell r="CP205">
            <v>0</v>
          </cell>
          <cell r="CR205">
            <v>0</v>
          </cell>
          <cell r="CS205">
            <v>0</v>
          </cell>
          <cell r="CT205">
            <v>0</v>
          </cell>
          <cell r="CU205">
            <v>0</v>
          </cell>
          <cell r="CV205">
            <v>0</v>
          </cell>
          <cell r="CW205">
            <v>0</v>
          </cell>
          <cell r="CX205">
            <v>0</v>
          </cell>
          <cell r="CY205">
            <v>0</v>
          </cell>
          <cell r="CZ205">
            <v>0</v>
          </cell>
          <cell r="DA205">
            <v>0</v>
          </cell>
          <cell r="DB205">
            <v>0</v>
          </cell>
          <cell r="DC205">
            <v>0</v>
          </cell>
          <cell r="DD205">
            <v>0</v>
          </cell>
          <cell r="DE205">
            <v>0</v>
          </cell>
          <cell r="DF205">
            <v>0</v>
          </cell>
          <cell r="DG205">
            <v>0</v>
          </cell>
          <cell r="DH205">
            <v>0</v>
          </cell>
          <cell r="DI205">
            <v>0</v>
          </cell>
          <cell r="DJ205">
            <v>0</v>
          </cell>
          <cell r="DK205">
            <v>0</v>
          </cell>
          <cell r="DL205">
            <v>0</v>
          </cell>
          <cell r="DM205">
            <v>0</v>
          </cell>
          <cell r="DN205">
            <v>0</v>
          </cell>
          <cell r="DO205">
            <v>0</v>
          </cell>
          <cell r="DP205">
            <v>0</v>
          </cell>
          <cell r="DQ205">
            <v>0</v>
          </cell>
          <cell r="DR205">
            <v>0</v>
          </cell>
          <cell r="DS205">
            <v>0</v>
          </cell>
          <cell r="DT205">
            <v>0</v>
          </cell>
          <cell r="DU205">
            <v>0</v>
          </cell>
          <cell r="DV205">
            <v>0</v>
          </cell>
          <cell r="DW205">
            <v>0</v>
          </cell>
          <cell r="DX205">
            <v>0</v>
          </cell>
          <cell r="DY205">
            <v>0</v>
          </cell>
          <cell r="DZ205">
            <v>0</v>
          </cell>
          <cell r="EA205">
            <v>0</v>
          </cell>
          <cell r="EB205">
            <v>0</v>
          </cell>
          <cell r="EC205">
            <v>0</v>
          </cell>
          <cell r="ED205">
            <v>0</v>
          </cell>
          <cell r="EE205">
            <v>0</v>
          </cell>
          <cell r="EF205">
            <v>0</v>
          </cell>
          <cell r="EG205">
            <v>0</v>
          </cell>
          <cell r="EH205">
            <v>0</v>
          </cell>
          <cell r="EI205">
            <v>0</v>
          </cell>
          <cell r="EJ205">
            <v>0</v>
          </cell>
        </row>
        <row r="206">
          <cell r="AX206">
            <v>0</v>
          </cell>
          <cell r="AY206">
            <v>0</v>
          </cell>
          <cell r="AZ206">
            <v>0</v>
          </cell>
          <cell r="BA206">
            <v>0</v>
          </cell>
          <cell r="BB206">
            <v>0</v>
          </cell>
          <cell r="BC206">
            <v>0</v>
          </cell>
          <cell r="BD206">
            <v>0</v>
          </cell>
          <cell r="BE206">
            <v>0</v>
          </cell>
          <cell r="BF206">
            <v>0</v>
          </cell>
          <cell r="BG206">
            <v>0</v>
          </cell>
          <cell r="BH206">
            <v>0</v>
          </cell>
          <cell r="BI206">
            <v>0</v>
          </cell>
          <cell r="BJ206">
            <v>0</v>
          </cell>
          <cell r="BK206">
            <v>0</v>
          </cell>
          <cell r="BL206">
            <v>0</v>
          </cell>
          <cell r="BM206">
            <v>0</v>
          </cell>
          <cell r="BN206">
            <v>0</v>
          </cell>
          <cell r="BO206">
            <v>0</v>
          </cell>
          <cell r="BP206">
            <v>0</v>
          </cell>
          <cell r="BQ206">
            <v>0</v>
          </cell>
          <cell r="BR206">
            <v>0</v>
          </cell>
          <cell r="BS206">
            <v>0</v>
          </cell>
          <cell r="BT206">
            <v>0</v>
          </cell>
          <cell r="BU206">
            <v>0</v>
          </cell>
          <cell r="BV206">
            <v>0</v>
          </cell>
          <cell r="BW206">
            <v>0</v>
          </cell>
          <cell r="BX206">
            <v>0</v>
          </cell>
          <cell r="BY206">
            <v>0</v>
          </cell>
          <cell r="BZ206">
            <v>0</v>
          </cell>
          <cell r="CA206">
            <v>0</v>
          </cell>
          <cell r="CB206">
            <v>0</v>
          </cell>
          <cell r="CC206">
            <v>0</v>
          </cell>
          <cell r="CD206">
            <v>0</v>
          </cell>
          <cell r="CE206">
            <v>0</v>
          </cell>
          <cell r="CF206">
            <v>0</v>
          </cell>
          <cell r="CG206">
            <v>0</v>
          </cell>
          <cell r="CH206">
            <v>0</v>
          </cell>
          <cell r="CI206">
            <v>0</v>
          </cell>
          <cell r="CJ206">
            <v>0</v>
          </cell>
          <cell r="CK206">
            <v>0</v>
          </cell>
          <cell r="CL206">
            <v>0</v>
          </cell>
          <cell r="CM206">
            <v>0</v>
          </cell>
          <cell r="CN206">
            <v>0</v>
          </cell>
          <cell r="CO206">
            <v>0</v>
          </cell>
          <cell r="CP206">
            <v>0</v>
          </cell>
          <cell r="CR206">
            <v>0</v>
          </cell>
          <cell r="CS206">
            <v>0</v>
          </cell>
          <cell r="CT206">
            <v>0</v>
          </cell>
          <cell r="CU206">
            <v>0</v>
          </cell>
          <cell r="CV206">
            <v>0</v>
          </cell>
          <cell r="CW206">
            <v>0</v>
          </cell>
          <cell r="CX206">
            <v>0</v>
          </cell>
          <cell r="CY206">
            <v>0</v>
          </cell>
          <cell r="CZ206">
            <v>0</v>
          </cell>
          <cell r="DA206">
            <v>0</v>
          </cell>
          <cell r="DB206">
            <v>0</v>
          </cell>
          <cell r="DC206">
            <v>0</v>
          </cell>
          <cell r="DD206">
            <v>0</v>
          </cell>
          <cell r="DE206">
            <v>0</v>
          </cell>
          <cell r="DF206">
            <v>0</v>
          </cell>
          <cell r="DG206">
            <v>0</v>
          </cell>
          <cell r="DH206">
            <v>0</v>
          </cell>
          <cell r="DI206">
            <v>0</v>
          </cell>
          <cell r="DJ206">
            <v>0</v>
          </cell>
          <cell r="DK206">
            <v>0</v>
          </cell>
          <cell r="DL206">
            <v>0</v>
          </cell>
          <cell r="DM206">
            <v>0</v>
          </cell>
          <cell r="DN206">
            <v>0</v>
          </cell>
          <cell r="DO206">
            <v>0</v>
          </cell>
          <cell r="DP206">
            <v>0</v>
          </cell>
          <cell r="DQ206">
            <v>0</v>
          </cell>
          <cell r="DR206">
            <v>0</v>
          </cell>
          <cell r="DS206">
            <v>0</v>
          </cell>
          <cell r="DT206">
            <v>0</v>
          </cell>
          <cell r="DU206">
            <v>0</v>
          </cell>
          <cell r="DV206">
            <v>0</v>
          </cell>
          <cell r="DW206">
            <v>0</v>
          </cell>
          <cell r="DX206">
            <v>0</v>
          </cell>
          <cell r="DY206">
            <v>0</v>
          </cell>
          <cell r="DZ206">
            <v>0</v>
          </cell>
          <cell r="EA206">
            <v>0</v>
          </cell>
          <cell r="EB206">
            <v>0</v>
          </cell>
          <cell r="EC206">
            <v>0</v>
          </cell>
          <cell r="ED206">
            <v>0</v>
          </cell>
          <cell r="EE206">
            <v>0</v>
          </cell>
          <cell r="EF206">
            <v>0</v>
          </cell>
          <cell r="EG206">
            <v>0</v>
          </cell>
          <cell r="EH206">
            <v>0</v>
          </cell>
          <cell r="EI206">
            <v>0</v>
          </cell>
          <cell r="EJ206">
            <v>0</v>
          </cell>
        </row>
        <row r="207">
          <cell r="AW207">
            <v>169</v>
          </cell>
          <cell r="AX207">
            <v>0</v>
          </cell>
          <cell r="AY207">
            <v>50</v>
          </cell>
          <cell r="AZ207">
            <v>25</v>
          </cell>
          <cell r="BA207">
            <v>75</v>
          </cell>
          <cell r="BB207">
            <v>100</v>
          </cell>
          <cell r="BC207">
            <v>16.600000000000001</v>
          </cell>
          <cell r="BD207">
            <v>33.300000000000004</v>
          </cell>
          <cell r="BE207">
            <v>50</v>
          </cell>
          <cell r="BF207">
            <v>83.3</v>
          </cell>
          <cell r="BG207">
            <v>66.600000000000009</v>
          </cell>
          <cell r="BH207">
            <v>100</v>
          </cell>
          <cell r="BI207">
            <v>0</v>
          </cell>
          <cell r="BJ207">
            <v>11.1</v>
          </cell>
          <cell r="BK207">
            <v>44.4</v>
          </cell>
          <cell r="BL207">
            <v>33.300000000000004</v>
          </cell>
          <cell r="BM207">
            <v>66.600000000000009</v>
          </cell>
          <cell r="BN207">
            <v>22.2</v>
          </cell>
          <cell r="BO207">
            <v>100</v>
          </cell>
          <cell r="BP207">
            <v>0</v>
          </cell>
          <cell r="BQ207">
            <v>88.8</v>
          </cell>
          <cell r="BR207">
            <v>77.7</v>
          </cell>
          <cell r="BS207">
            <v>55.500000000000007</v>
          </cell>
          <cell r="BT207">
            <v>37.5</v>
          </cell>
          <cell r="BU207">
            <v>25</v>
          </cell>
          <cell r="BV207">
            <v>0</v>
          </cell>
          <cell r="BW207">
            <v>100</v>
          </cell>
          <cell r="BX207">
            <v>12.5</v>
          </cell>
          <cell r="BY207">
            <v>62.5</v>
          </cell>
          <cell r="BZ207">
            <v>87.5</v>
          </cell>
          <cell r="CA207">
            <v>75</v>
          </cell>
          <cell r="CB207">
            <v>50</v>
          </cell>
          <cell r="CC207">
            <v>77.7</v>
          </cell>
          <cell r="CD207">
            <v>22.2</v>
          </cell>
          <cell r="CE207">
            <v>100</v>
          </cell>
          <cell r="CF207">
            <v>11.1</v>
          </cell>
          <cell r="CG207">
            <v>22.2</v>
          </cell>
          <cell r="CH207">
            <v>22.2</v>
          </cell>
          <cell r="CI207">
            <v>22.199996948242188</v>
          </cell>
          <cell r="CJ207">
            <v>88.8</v>
          </cell>
          <cell r="CK207">
            <v>0</v>
          </cell>
          <cell r="CL207">
            <v>22.2</v>
          </cell>
          <cell r="CM207">
            <v>22.2</v>
          </cell>
          <cell r="CN207">
            <v>22.199996948242188</v>
          </cell>
          <cell r="CO207">
            <v>22.199996948242188</v>
          </cell>
          <cell r="CP207">
            <v>22.199996948242188</v>
          </cell>
          <cell r="CQ207">
            <v>169</v>
          </cell>
          <cell r="CR207">
            <v>30</v>
          </cell>
          <cell r="CS207">
            <v>65</v>
          </cell>
          <cell r="CT207">
            <v>57.499999999999993</v>
          </cell>
          <cell r="CU207">
            <v>67.5</v>
          </cell>
          <cell r="CV207">
            <v>90</v>
          </cell>
          <cell r="CW207">
            <v>12.5</v>
          </cell>
          <cell r="CX207">
            <v>27.500000000000004</v>
          </cell>
          <cell r="CY207">
            <v>52.5</v>
          </cell>
          <cell r="CZ207">
            <v>82.5</v>
          </cell>
          <cell r="DA207">
            <v>55.000000000000007</v>
          </cell>
          <cell r="DB207">
            <v>87.5</v>
          </cell>
          <cell r="DC207">
            <v>5</v>
          </cell>
          <cell r="DD207">
            <v>7.5</v>
          </cell>
          <cell r="DE207">
            <v>35</v>
          </cell>
          <cell r="DF207">
            <v>17.5</v>
          </cell>
          <cell r="DG207">
            <v>70</v>
          </cell>
          <cell r="DH207">
            <v>10</v>
          </cell>
          <cell r="DI207">
            <v>95</v>
          </cell>
          <cell r="DJ207">
            <v>0</v>
          </cell>
          <cell r="DK207">
            <v>92.5</v>
          </cell>
          <cell r="DL207">
            <v>80</v>
          </cell>
          <cell r="DM207">
            <v>62.5</v>
          </cell>
          <cell r="DN207">
            <v>32.5</v>
          </cell>
          <cell r="DO207">
            <v>20</v>
          </cell>
          <cell r="DP207">
            <v>2.5</v>
          </cell>
          <cell r="DQ207">
            <v>97.5</v>
          </cell>
          <cell r="DR207">
            <v>15</v>
          </cell>
          <cell r="DS207">
            <v>72.5</v>
          </cell>
          <cell r="DT207">
            <v>85</v>
          </cell>
          <cell r="DU207">
            <v>77.5</v>
          </cell>
          <cell r="DV207">
            <v>37.5</v>
          </cell>
          <cell r="DW207">
            <v>60</v>
          </cell>
          <cell r="DX207">
            <v>37.5</v>
          </cell>
          <cell r="DY207">
            <v>100</v>
          </cell>
          <cell r="DZ207">
            <v>25</v>
          </cell>
          <cell r="EA207">
            <v>37.5</v>
          </cell>
          <cell r="EB207">
            <v>37.5</v>
          </cell>
          <cell r="EC207">
            <v>37.5</v>
          </cell>
          <cell r="ED207">
            <v>75</v>
          </cell>
          <cell r="EE207">
            <v>22.5</v>
          </cell>
          <cell r="EF207">
            <v>37.5</v>
          </cell>
          <cell r="EG207">
            <v>37.5</v>
          </cell>
          <cell r="EH207">
            <v>37.5</v>
          </cell>
          <cell r="EI207">
            <v>37.5</v>
          </cell>
          <cell r="EJ207">
            <v>37.5</v>
          </cell>
        </row>
        <row r="208">
          <cell r="AW208">
            <v>170</v>
          </cell>
          <cell r="AX208">
            <v>25</v>
          </cell>
          <cell r="AY208">
            <v>75</v>
          </cell>
          <cell r="AZ208">
            <v>0</v>
          </cell>
          <cell r="BA208">
            <v>50</v>
          </cell>
          <cell r="BB208">
            <v>100</v>
          </cell>
          <cell r="BC208">
            <v>0</v>
          </cell>
          <cell r="BD208">
            <v>33.300000000000004</v>
          </cell>
          <cell r="BE208">
            <v>66.600000000000009</v>
          </cell>
          <cell r="BF208">
            <v>83.3</v>
          </cell>
          <cell r="BG208">
            <v>16.600000000000001</v>
          </cell>
          <cell r="BH208">
            <v>100</v>
          </cell>
          <cell r="BI208">
            <v>50</v>
          </cell>
          <cell r="BJ208">
            <v>12.5</v>
          </cell>
          <cell r="BK208">
            <v>50</v>
          </cell>
          <cell r="BL208">
            <v>37.5</v>
          </cell>
          <cell r="BM208">
            <v>75</v>
          </cell>
          <cell r="BN208">
            <v>25</v>
          </cell>
          <cell r="BO208">
            <v>100</v>
          </cell>
          <cell r="BP208">
            <v>0</v>
          </cell>
          <cell r="BQ208">
            <v>0</v>
          </cell>
          <cell r="BR208">
            <v>87.5</v>
          </cell>
          <cell r="BS208">
            <v>62.5</v>
          </cell>
          <cell r="BT208">
            <v>100</v>
          </cell>
          <cell r="BU208">
            <v>25</v>
          </cell>
          <cell r="BV208">
            <v>0</v>
          </cell>
          <cell r="BW208">
            <v>25</v>
          </cell>
          <cell r="BX208">
            <v>25</v>
          </cell>
          <cell r="BY208">
            <v>75</v>
          </cell>
          <cell r="BZ208">
            <v>75</v>
          </cell>
          <cell r="CA208">
            <v>75</v>
          </cell>
          <cell r="CB208">
            <v>75</v>
          </cell>
          <cell r="CC208">
            <v>75</v>
          </cell>
          <cell r="CD208">
            <v>12.5</v>
          </cell>
          <cell r="CE208">
            <v>100</v>
          </cell>
          <cell r="CF208">
            <v>0</v>
          </cell>
          <cell r="CG208">
            <v>0</v>
          </cell>
          <cell r="CH208">
            <v>12.5</v>
          </cell>
          <cell r="CI208">
            <v>12.5</v>
          </cell>
          <cell r="CJ208">
            <v>87.5</v>
          </cell>
          <cell r="CK208">
            <v>62.5</v>
          </cell>
          <cell r="CL208">
            <v>12.5</v>
          </cell>
          <cell r="CM208">
            <v>12.5</v>
          </cell>
          <cell r="CN208">
            <v>12.5</v>
          </cell>
          <cell r="CO208">
            <v>12.5</v>
          </cell>
          <cell r="CP208">
            <v>12.5</v>
          </cell>
          <cell r="CQ208">
            <v>170</v>
          </cell>
          <cell r="CR208">
            <v>55.800000000000004</v>
          </cell>
          <cell r="CS208">
            <v>76.400000000000006</v>
          </cell>
          <cell r="CT208">
            <v>26.400000000000002</v>
          </cell>
          <cell r="CU208">
            <v>64.7</v>
          </cell>
          <cell r="CV208">
            <v>94.1</v>
          </cell>
          <cell r="CW208">
            <v>11.700000000000001</v>
          </cell>
          <cell r="CX208">
            <v>29.4</v>
          </cell>
          <cell r="CY208">
            <v>52.900000000000006</v>
          </cell>
          <cell r="CZ208">
            <v>79.400000000000006</v>
          </cell>
          <cell r="DA208">
            <v>23.5</v>
          </cell>
          <cell r="DB208">
            <v>88.2</v>
          </cell>
          <cell r="DC208">
            <v>32.300000000000004</v>
          </cell>
          <cell r="DD208">
            <v>5.8000000000000007</v>
          </cell>
          <cell r="DE208">
            <v>20.5</v>
          </cell>
          <cell r="DF208">
            <v>14.7</v>
          </cell>
          <cell r="DG208">
            <v>70.5</v>
          </cell>
          <cell r="DH208">
            <v>8.7999999999999989</v>
          </cell>
          <cell r="DI208">
            <v>97</v>
          </cell>
          <cell r="DJ208">
            <v>0</v>
          </cell>
          <cell r="DK208">
            <v>0</v>
          </cell>
          <cell r="DL208">
            <v>82.3</v>
          </cell>
          <cell r="DM208">
            <v>67.600000000000009</v>
          </cell>
          <cell r="DN208">
            <v>91.100000000000009</v>
          </cell>
          <cell r="DO208">
            <v>32.300000000000004</v>
          </cell>
          <cell r="DP208">
            <v>2.9000000000000004</v>
          </cell>
          <cell r="DQ208">
            <v>32.300000000000004</v>
          </cell>
          <cell r="DR208">
            <v>32.29998779296875</v>
          </cell>
          <cell r="DS208">
            <v>85.2</v>
          </cell>
          <cell r="DT208">
            <v>85.199951171875</v>
          </cell>
          <cell r="DU208">
            <v>85.199951171875</v>
          </cell>
          <cell r="DV208">
            <v>85.199951171875</v>
          </cell>
          <cell r="DW208">
            <v>61.7</v>
          </cell>
          <cell r="DX208">
            <v>32.300000000000004</v>
          </cell>
          <cell r="DY208">
            <v>100</v>
          </cell>
          <cell r="DZ208">
            <v>17.599999999999998</v>
          </cell>
          <cell r="EA208">
            <v>17.599990844726562</v>
          </cell>
          <cell r="EB208">
            <v>32.300000000000004</v>
          </cell>
          <cell r="EC208">
            <v>32.29998779296875</v>
          </cell>
          <cell r="ED208">
            <v>73.5</v>
          </cell>
          <cell r="EE208">
            <v>58.8</v>
          </cell>
          <cell r="EF208">
            <v>32.300000000000004</v>
          </cell>
          <cell r="EG208">
            <v>32.300000000000004</v>
          </cell>
          <cell r="EH208">
            <v>32.29998779296875</v>
          </cell>
          <cell r="EI208">
            <v>32.29998779296875</v>
          </cell>
          <cell r="EJ208">
            <v>32.29998779296875</v>
          </cell>
        </row>
        <row r="209">
          <cell r="AW209">
            <v>171</v>
          </cell>
          <cell r="AX209">
            <v>75</v>
          </cell>
          <cell r="AY209">
            <v>0</v>
          </cell>
          <cell r="AZ209">
            <v>25</v>
          </cell>
          <cell r="BA209">
            <v>50</v>
          </cell>
          <cell r="BB209">
            <v>100</v>
          </cell>
          <cell r="BC209">
            <v>0</v>
          </cell>
          <cell r="BD209">
            <v>40</v>
          </cell>
          <cell r="BE209">
            <v>20</v>
          </cell>
          <cell r="BF209">
            <v>80</v>
          </cell>
          <cell r="BG209">
            <v>60</v>
          </cell>
          <cell r="BH209">
            <v>100</v>
          </cell>
          <cell r="BI209">
            <v>100</v>
          </cell>
          <cell r="BJ209">
            <v>25</v>
          </cell>
          <cell r="BK209">
            <v>50</v>
          </cell>
          <cell r="BL209">
            <v>37.5</v>
          </cell>
          <cell r="BM209">
            <v>75</v>
          </cell>
          <cell r="BN209">
            <v>12.5</v>
          </cell>
          <cell r="BO209">
            <v>100</v>
          </cell>
          <cell r="BP209">
            <v>0</v>
          </cell>
          <cell r="BQ209">
            <v>0</v>
          </cell>
          <cell r="BR209">
            <v>87.5</v>
          </cell>
          <cell r="BS209">
            <v>62.5</v>
          </cell>
          <cell r="BT209">
            <v>100</v>
          </cell>
          <cell r="BU209">
            <v>25</v>
          </cell>
          <cell r="BV209">
            <v>0</v>
          </cell>
          <cell r="BW209">
            <v>25</v>
          </cell>
          <cell r="BX209">
            <v>25</v>
          </cell>
          <cell r="BY209">
            <v>75</v>
          </cell>
          <cell r="BZ209">
            <v>75</v>
          </cell>
          <cell r="CA209">
            <v>75</v>
          </cell>
          <cell r="CB209">
            <v>75</v>
          </cell>
          <cell r="CC209">
            <v>75</v>
          </cell>
          <cell r="CD209">
            <v>25</v>
          </cell>
          <cell r="CE209">
            <v>100</v>
          </cell>
          <cell r="CF209">
            <v>12.5</v>
          </cell>
          <cell r="CG209">
            <v>12.5</v>
          </cell>
          <cell r="CH209">
            <v>25</v>
          </cell>
          <cell r="CI209">
            <v>25</v>
          </cell>
          <cell r="CJ209">
            <v>87.5</v>
          </cell>
          <cell r="CK209">
            <v>0</v>
          </cell>
          <cell r="CL209">
            <v>25</v>
          </cell>
          <cell r="CM209">
            <v>25</v>
          </cell>
          <cell r="CN209">
            <v>25</v>
          </cell>
          <cell r="CO209">
            <v>25</v>
          </cell>
          <cell r="CP209">
            <v>25</v>
          </cell>
          <cell r="CQ209">
            <v>171</v>
          </cell>
          <cell r="CR209">
            <v>63.6</v>
          </cell>
          <cell r="CS209">
            <v>51.5</v>
          </cell>
          <cell r="CT209">
            <v>54.500000000000007</v>
          </cell>
          <cell r="CU209">
            <v>60.6</v>
          </cell>
          <cell r="CV209">
            <v>93.899999999999991</v>
          </cell>
          <cell r="CW209">
            <v>12.1</v>
          </cell>
          <cell r="CX209">
            <v>48.4</v>
          </cell>
          <cell r="CY209">
            <v>27.200000000000003</v>
          </cell>
          <cell r="CZ209">
            <v>78.7</v>
          </cell>
          <cell r="DA209">
            <v>57.499999999999993</v>
          </cell>
          <cell r="DB209">
            <v>87.8</v>
          </cell>
          <cell r="DC209">
            <v>87.79998779296875</v>
          </cell>
          <cell r="DD209">
            <v>9</v>
          </cell>
          <cell r="DE209">
            <v>24.2</v>
          </cell>
          <cell r="DF209">
            <v>15.1</v>
          </cell>
          <cell r="DG209">
            <v>75.7</v>
          </cell>
          <cell r="DH209">
            <v>6</v>
          </cell>
          <cell r="DI209">
            <v>96.899999999999991</v>
          </cell>
          <cell r="DJ209">
            <v>0</v>
          </cell>
          <cell r="DK209">
            <v>0</v>
          </cell>
          <cell r="DL209">
            <v>81.8</v>
          </cell>
          <cell r="DM209">
            <v>69.599999999999994</v>
          </cell>
          <cell r="DN209">
            <v>90.9</v>
          </cell>
          <cell r="DO209">
            <v>30.3</v>
          </cell>
          <cell r="DP209">
            <v>3</v>
          </cell>
          <cell r="DQ209">
            <v>30.3</v>
          </cell>
          <cell r="DR209">
            <v>30.29998779296875</v>
          </cell>
          <cell r="DS209">
            <v>84.8</v>
          </cell>
          <cell r="DT209">
            <v>84.79998779296875</v>
          </cell>
          <cell r="DU209">
            <v>84.79998779296875</v>
          </cell>
          <cell r="DV209">
            <v>84.79998779296875</v>
          </cell>
          <cell r="DW209">
            <v>66.600000000000009</v>
          </cell>
          <cell r="DX209">
            <v>30.3</v>
          </cell>
          <cell r="DY209">
            <v>100</v>
          </cell>
          <cell r="DZ209">
            <v>21.2</v>
          </cell>
          <cell r="EA209">
            <v>21.199996948242188</v>
          </cell>
          <cell r="EB209">
            <v>30.3</v>
          </cell>
          <cell r="EC209">
            <v>30.29998779296875</v>
          </cell>
          <cell r="ED209">
            <v>72.7</v>
          </cell>
          <cell r="EE209">
            <v>18.099999999999998</v>
          </cell>
          <cell r="EF209">
            <v>30.3</v>
          </cell>
          <cell r="EG209">
            <v>30.3</v>
          </cell>
          <cell r="EH209">
            <v>30.29998779296875</v>
          </cell>
          <cell r="EI209">
            <v>30.29998779296875</v>
          </cell>
          <cell r="EJ209">
            <v>30.29998779296875</v>
          </cell>
        </row>
        <row r="210">
          <cell r="AW210">
            <v>172</v>
          </cell>
          <cell r="AX210">
            <v>50</v>
          </cell>
          <cell r="AY210">
            <v>50</v>
          </cell>
          <cell r="AZ210">
            <v>25</v>
          </cell>
          <cell r="BA210">
            <v>100</v>
          </cell>
          <cell r="BB210">
            <v>0</v>
          </cell>
          <cell r="BC210">
            <v>66.600000000000009</v>
          </cell>
          <cell r="BD210">
            <v>0</v>
          </cell>
          <cell r="BE210">
            <v>16.600000000000001</v>
          </cell>
          <cell r="BF210">
            <v>16.600000000000001</v>
          </cell>
          <cell r="BG210">
            <v>100</v>
          </cell>
          <cell r="BH210">
            <v>83.3</v>
          </cell>
          <cell r="BI210">
            <v>16.600000000000001</v>
          </cell>
          <cell r="BJ210">
            <v>14.2</v>
          </cell>
          <cell r="BK210">
            <v>0</v>
          </cell>
          <cell r="BL210">
            <v>14.2</v>
          </cell>
          <cell r="BM210">
            <v>14.2</v>
          </cell>
          <cell r="BN210">
            <v>14.2</v>
          </cell>
          <cell r="BO210">
            <v>14.2</v>
          </cell>
          <cell r="BP210">
            <v>14.2</v>
          </cell>
          <cell r="BQ210">
            <v>14.199996948242187</v>
          </cell>
          <cell r="BR210">
            <v>14.199996948242187</v>
          </cell>
          <cell r="BS210">
            <v>14.2</v>
          </cell>
          <cell r="BT210">
            <v>0</v>
          </cell>
          <cell r="BU210">
            <v>50</v>
          </cell>
          <cell r="BV210">
            <v>50</v>
          </cell>
          <cell r="BW210">
            <v>50</v>
          </cell>
          <cell r="BX210">
            <v>50</v>
          </cell>
          <cell r="BY210">
            <v>50</v>
          </cell>
          <cell r="BZ210">
            <v>50</v>
          </cell>
          <cell r="CA210">
            <v>50</v>
          </cell>
          <cell r="CB210">
            <v>50</v>
          </cell>
          <cell r="CC210">
            <v>0</v>
          </cell>
          <cell r="CD210">
            <v>0</v>
          </cell>
          <cell r="CE210">
            <v>83.3</v>
          </cell>
          <cell r="CF210">
            <v>100</v>
          </cell>
          <cell r="CG210">
            <v>100</v>
          </cell>
          <cell r="CH210">
            <v>0</v>
          </cell>
          <cell r="CI210">
            <v>0</v>
          </cell>
          <cell r="CJ210">
            <v>0</v>
          </cell>
          <cell r="CK210">
            <v>0</v>
          </cell>
          <cell r="CL210">
            <v>0</v>
          </cell>
          <cell r="CM210">
            <v>0</v>
          </cell>
          <cell r="CN210">
            <v>0</v>
          </cell>
          <cell r="CO210">
            <v>0</v>
          </cell>
          <cell r="CP210">
            <v>0</v>
          </cell>
          <cell r="CQ210">
            <v>172</v>
          </cell>
          <cell r="CR210">
            <v>17.2</v>
          </cell>
          <cell r="CS210">
            <v>17.2</v>
          </cell>
          <cell r="CT210">
            <v>13.700000000000001</v>
          </cell>
          <cell r="CU210">
            <v>96.5</v>
          </cell>
          <cell r="CV210">
            <v>10.299999999999999</v>
          </cell>
          <cell r="CW210">
            <v>82.699999999999989</v>
          </cell>
          <cell r="CX210">
            <v>0</v>
          </cell>
          <cell r="CY210">
            <v>17.2</v>
          </cell>
          <cell r="CZ210">
            <v>17.2</v>
          </cell>
          <cell r="DA210">
            <v>93.100000000000009</v>
          </cell>
          <cell r="DB210">
            <v>89.600000000000009</v>
          </cell>
          <cell r="DC210">
            <v>17.2</v>
          </cell>
          <cell r="DD210">
            <v>17.2</v>
          </cell>
          <cell r="DE210">
            <v>6.8000000000000007</v>
          </cell>
          <cell r="DF210">
            <v>17.2</v>
          </cell>
          <cell r="DG210">
            <v>17.2</v>
          </cell>
          <cell r="DH210">
            <v>17.2</v>
          </cell>
          <cell r="DI210">
            <v>17.2</v>
          </cell>
          <cell r="DJ210">
            <v>17.2</v>
          </cell>
          <cell r="DK210">
            <v>17.199996948242187</v>
          </cell>
          <cell r="DL210">
            <v>17.199996948242187</v>
          </cell>
          <cell r="DM210">
            <v>17.2</v>
          </cell>
          <cell r="DN210">
            <v>3.4000000000000004</v>
          </cell>
          <cell r="DO210">
            <v>17.2</v>
          </cell>
          <cell r="DP210">
            <v>17.2</v>
          </cell>
          <cell r="DQ210">
            <v>17.199996948242187</v>
          </cell>
          <cell r="DR210">
            <v>17.199996948242187</v>
          </cell>
          <cell r="DS210">
            <v>17.199996948242187</v>
          </cell>
          <cell r="DT210">
            <v>17.199996948242187</v>
          </cell>
          <cell r="DU210">
            <v>17.199996948242187</v>
          </cell>
          <cell r="DV210">
            <v>17.199996948242187</v>
          </cell>
          <cell r="DW210">
            <v>17.2</v>
          </cell>
          <cell r="DX210">
            <v>17.199996948242187</v>
          </cell>
          <cell r="DY210">
            <v>86.2</v>
          </cell>
          <cell r="DZ210">
            <v>100</v>
          </cell>
          <cell r="EA210">
            <v>100</v>
          </cell>
          <cell r="EB210">
            <v>17.2</v>
          </cell>
          <cell r="EC210">
            <v>17.199996948242187</v>
          </cell>
          <cell r="ED210">
            <v>17.2</v>
          </cell>
          <cell r="EE210">
            <v>17.2</v>
          </cell>
          <cell r="EF210">
            <v>17.199996948242187</v>
          </cell>
          <cell r="EG210">
            <v>17.2</v>
          </cell>
          <cell r="EH210">
            <v>17.199996948242187</v>
          </cell>
          <cell r="EI210">
            <v>17.199996948242187</v>
          </cell>
          <cell r="EJ210">
            <v>17.199996948242187</v>
          </cell>
        </row>
        <row r="211">
          <cell r="AW211">
            <v>173</v>
          </cell>
          <cell r="AX211">
            <v>0</v>
          </cell>
          <cell r="AY211">
            <v>0</v>
          </cell>
          <cell r="AZ211">
            <v>0</v>
          </cell>
          <cell r="BA211">
            <v>0</v>
          </cell>
          <cell r="BB211">
            <v>0</v>
          </cell>
          <cell r="BC211">
            <v>0</v>
          </cell>
          <cell r="BD211">
            <v>0</v>
          </cell>
          <cell r="BE211">
            <v>0</v>
          </cell>
          <cell r="BF211">
            <v>0</v>
          </cell>
          <cell r="BG211">
            <v>0</v>
          </cell>
          <cell r="BH211">
            <v>0</v>
          </cell>
          <cell r="BI211">
            <v>0</v>
          </cell>
          <cell r="BJ211">
            <v>0</v>
          </cell>
          <cell r="BK211">
            <v>0</v>
          </cell>
          <cell r="BL211">
            <v>0</v>
          </cell>
          <cell r="BM211">
            <v>0</v>
          </cell>
          <cell r="BN211">
            <v>0</v>
          </cell>
          <cell r="BO211">
            <v>0</v>
          </cell>
          <cell r="BP211">
            <v>0</v>
          </cell>
          <cell r="BQ211">
            <v>0</v>
          </cell>
          <cell r="BR211">
            <v>0</v>
          </cell>
          <cell r="BS211">
            <v>0</v>
          </cell>
          <cell r="BT211">
            <v>0</v>
          </cell>
          <cell r="BU211">
            <v>0</v>
          </cell>
          <cell r="BV211">
            <v>0</v>
          </cell>
          <cell r="BW211">
            <v>0</v>
          </cell>
          <cell r="BX211">
            <v>0</v>
          </cell>
          <cell r="BY211">
            <v>0</v>
          </cell>
          <cell r="BZ211">
            <v>0</v>
          </cell>
          <cell r="CA211">
            <v>0</v>
          </cell>
          <cell r="CB211">
            <v>0</v>
          </cell>
          <cell r="CC211">
            <v>0</v>
          </cell>
          <cell r="CD211">
            <v>0</v>
          </cell>
          <cell r="CE211">
            <v>0</v>
          </cell>
          <cell r="CF211">
            <v>0</v>
          </cell>
          <cell r="CG211">
            <v>0</v>
          </cell>
          <cell r="CH211">
            <v>0</v>
          </cell>
          <cell r="CI211">
            <v>0</v>
          </cell>
          <cell r="CJ211">
            <v>0</v>
          </cell>
          <cell r="CK211">
            <v>0</v>
          </cell>
          <cell r="CL211">
            <v>0</v>
          </cell>
          <cell r="CM211">
            <v>0</v>
          </cell>
          <cell r="CN211">
            <v>0</v>
          </cell>
          <cell r="CO211">
            <v>0</v>
          </cell>
          <cell r="CP211">
            <v>0</v>
          </cell>
          <cell r="CQ211">
            <v>173</v>
          </cell>
          <cell r="CR211">
            <v>0</v>
          </cell>
          <cell r="CS211">
            <v>0</v>
          </cell>
          <cell r="CT211">
            <v>0</v>
          </cell>
          <cell r="CU211">
            <v>0</v>
          </cell>
          <cell r="CV211">
            <v>0</v>
          </cell>
          <cell r="CW211">
            <v>0</v>
          </cell>
          <cell r="CX211">
            <v>0</v>
          </cell>
          <cell r="CY211">
            <v>0</v>
          </cell>
          <cell r="CZ211">
            <v>0</v>
          </cell>
          <cell r="DA211">
            <v>0</v>
          </cell>
          <cell r="DB211">
            <v>0</v>
          </cell>
          <cell r="DC211">
            <v>0</v>
          </cell>
          <cell r="DD211">
            <v>0</v>
          </cell>
          <cell r="DE211">
            <v>0</v>
          </cell>
          <cell r="DF211">
            <v>0</v>
          </cell>
          <cell r="DG211">
            <v>0</v>
          </cell>
          <cell r="DH211">
            <v>0</v>
          </cell>
          <cell r="DI211">
            <v>0</v>
          </cell>
          <cell r="DJ211">
            <v>0</v>
          </cell>
          <cell r="DK211">
            <v>0</v>
          </cell>
          <cell r="DL211">
            <v>0</v>
          </cell>
          <cell r="DM211">
            <v>0</v>
          </cell>
          <cell r="DN211">
            <v>0</v>
          </cell>
          <cell r="DO211">
            <v>0</v>
          </cell>
          <cell r="DP211">
            <v>0</v>
          </cell>
          <cell r="DQ211">
            <v>0</v>
          </cell>
          <cell r="DR211">
            <v>0</v>
          </cell>
          <cell r="DS211">
            <v>0</v>
          </cell>
          <cell r="DT211">
            <v>0</v>
          </cell>
          <cell r="DU211">
            <v>0</v>
          </cell>
          <cell r="DV211">
            <v>0</v>
          </cell>
          <cell r="DW211">
            <v>0</v>
          </cell>
          <cell r="DX211">
            <v>0</v>
          </cell>
          <cell r="DY211">
            <v>0</v>
          </cell>
          <cell r="DZ211">
            <v>0</v>
          </cell>
          <cell r="EA211">
            <v>0</v>
          </cell>
          <cell r="EB211">
            <v>0</v>
          </cell>
          <cell r="EC211">
            <v>0</v>
          </cell>
          <cell r="ED211">
            <v>0</v>
          </cell>
          <cell r="EE211">
            <v>0</v>
          </cell>
          <cell r="EF211">
            <v>0</v>
          </cell>
          <cell r="EG211">
            <v>0</v>
          </cell>
          <cell r="EH211">
            <v>0</v>
          </cell>
          <cell r="EI211">
            <v>0</v>
          </cell>
          <cell r="EJ211">
            <v>0</v>
          </cell>
        </row>
        <row r="212">
          <cell r="AW212">
            <v>174</v>
          </cell>
          <cell r="AX212">
            <v>0</v>
          </cell>
          <cell r="AY212">
            <v>0</v>
          </cell>
          <cell r="AZ212">
            <v>0</v>
          </cell>
          <cell r="BA212">
            <v>0</v>
          </cell>
          <cell r="BB212">
            <v>0</v>
          </cell>
          <cell r="BC212">
            <v>0</v>
          </cell>
          <cell r="BD212">
            <v>0</v>
          </cell>
          <cell r="BE212">
            <v>0</v>
          </cell>
          <cell r="BF212">
            <v>0</v>
          </cell>
          <cell r="BG212">
            <v>0</v>
          </cell>
          <cell r="BH212">
            <v>0</v>
          </cell>
          <cell r="BI212">
            <v>0</v>
          </cell>
          <cell r="BJ212">
            <v>0</v>
          </cell>
          <cell r="BK212">
            <v>0</v>
          </cell>
          <cell r="BL212">
            <v>0</v>
          </cell>
          <cell r="BM212">
            <v>0</v>
          </cell>
          <cell r="BN212">
            <v>0</v>
          </cell>
          <cell r="BO212">
            <v>0</v>
          </cell>
          <cell r="BP212">
            <v>0</v>
          </cell>
          <cell r="BQ212">
            <v>0</v>
          </cell>
          <cell r="BR212">
            <v>0</v>
          </cell>
          <cell r="BS212">
            <v>0</v>
          </cell>
          <cell r="BT212">
            <v>0</v>
          </cell>
          <cell r="BU212">
            <v>0</v>
          </cell>
          <cell r="BV212">
            <v>0</v>
          </cell>
          <cell r="BW212">
            <v>0</v>
          </cell>
          <cell r="BX212">
            <v>0</v>
          </cell>
          <cell r="BY212">
            <v>0</v>
          </cell>
          <cell r="BZ212">
            <v>0</v>
          </cell>
          <cell r="CA212">
            <v>0</v>
          </cell>
          <cell r="CB212">
            <v>0</v>
          </cell>
          <cell r="CC212">
            <v>0</v>
          </cell>
          <cell r="CD212">
            <v>0</v>
          </cell>
          <cell r="CE212">
            <v>0</v>
          </cell>
          <cell r="CF212">
            <v>0</v>
          </cell>
          <cell r="CG212">
            <v>0</v>
          </cell>
          <cell r="CH212">
            <v>0</v>
          </cell>
          <cell r="CI212">
            <v>0</v>
          </cell>
          <cell r="CJ212">
            <v>0</v>
          </cell>
          <cell r="CK212">
            <v>0</v>
          </cell>
          <cell r="CL212">
            <v>0</v>
          </cell>
          <cell r="CM212">
            <v>0</v>
          </cell>
          <cell r="CN212">
            <v>0</v>
          </cell>
          <cell r="CO212">
            <v>0</v>
          </cell>
          <cell r="CP212">
            <v>0</v>
          </cell>
          <cell r="CQ212">
            <v>174</v>
          </cell>
          <cell r="CR212">
            <v>0</v>
          </cell>
          <cell r="CS212">
            <v>0</v>
          </cell>
          <cell r="CT212">
            <v>0</v>
          </cell>
          <cell r="CU212">
            <v>0</v>
          </cell>
          <cell r="CV212">
            <v>0</v>
          </cell>
          <cell r="CW212">
            <v>0</v>
          </cell>
          <cell r="CX212">
            <v>0</v>
          </cell>
          <cell r="CY212">
            <v>0</v>
          </cell>
          <cell r="CZ212">
            <v>0</v>
          </cell>
          <cell r="DA212">
            <v>0</v>
          </cell>
          <cell r="DB212">
            <v>0</v>
          </cell>
          <cell r="DC212">
            <v>0</v>
          </cell>
          <cell r="DD212">
            <v>0</v>
          </cell>
          <cell r="DE212">
            <v>0</v>
          </cell>
          <cell r="DF212">
            <v>0</v>
          </cell>
          <cell r="DG212">
            <v>0</v>
          </cell>
          <cell r="DH212">
            <v>0</v>
          </cell>
          <cell r="DI212">
            <v>0</v>
          </cell>
          <cell r="DJ212">
            <v>0</v>
          </cell>
          <cell r="DK212">
            <v>0</v>
          </cell>
          <cell r="DL212">
            <v>0</v>
          </cell>
          <cell r="DM212">
            <v>0</v>
          </cell>
          <cell r="DN212">
            <v>0</v>
          </cell>
          <cell r="DO212">
            <v>0</v>
          </cell>
          <cell r="DP212">
            <v>0</v>
          </cell>
          <cell r="DQ212">
            <v>0</v>
          </cell>
          <cell r="DR212">
            <v>0</v>
          </cell>
          <cell r="DS212">
            <v>0</v>
          </cell>
          <cell r="DT212">
            <v>0</v>
          </cell>
          <cell r="DU212">
            <v>0</v>
          </cell>
          <cell r="DV212">
            <v>0</v>
          </cell>
          <cell r="DW212">
            <v>0</v>
          </cell>
          <cell r="DX212">
            <v>0</v>
          </cell>
          <cell r="DY212">
            <v>0</v>
          </cell>
          <cell r="DZ212">
            <v>0</v>
          </cell>
          <cell r="EA212">
            <v>0</v>
          </cell>
          <cell r="EB212">
            <v>0</v>
          </cell>
          <cell r="EC212">
            <v>0</v>
          </cell>
          <cell r="ED212">
            <v>0</v>
          </cell>
          <cell r="EE212">
            <v>0</v>
          </cell>
          <cell r="EF212">
            <v>0</v>
          </cell>
          <cell r="EG212">
            <v>0</v>
          </cell>
          <cell r="EH212">
            <v>0</v>
          </cell>
          <cell r="EI212">
            <v>0</v>
          </cell>
          <cell r="EJ212">
            <v>0</v>
          </cell>
        </row>
        <row r="213">
          <cell r="AW213">
            <v>175</v>
          </cell>
          <cell r="AX213">
            <v>25</v>
          </cell>
          <cell r="AY213">
            <v>0</v>
          </cell>
          <cell r="AZ213">
            <v>25</v>
          </cell>
          <cell r="BA213">
            <v>75</v>
          </cell>
          <cell r="BB213">
            <v>100</v>
          </cell>
          <cell r="BC213">
            <v>0</v>
          </cell>
          <cell r="BD213">
            <v>0</v>
          </cell>
          <cell r="BE213">
            <v>0</v>
          </cell>
          <cell r="BF213">
            <v>0</v>
          </cell>
          <cell r="BG213">
            <v>0</v>
          </cell>
          <cell r="BH213">
            <v>0</v>
          </cell>
          <cell r="BI213">
            <v>0</v>
          </cell>
          <cell r="BJ213">
            <v>0</v>
          </cell>
          <cell r="BK213">
            <v>0</v>
          </cell>
          <cell r="BL213">
            <v>0</v>
          </cell>
          <cell r="BM213">
            <v>100</v>
          </cell>
          <cell r="BN213">
            <v>0</v>
          </cell>
          <cell r="BO213">
            <v>0</v>
          </cell>
          <cell r="BP213">
            <v>0</v>
          </cell>
          <cell r="BQ213">
            <v>0</v>
          </cell>
          <cell r="BR213">
            <v>0</v>
          </cell>
          <cell r="BS213">
            <v>0</v>
          </cell>
          <cell r="BT213">
            <v>100</v>
          </cell>
          <cell r="BU213">
            <v>100</v>
          </cell>
          <cell r="BV213">
            <v>100</v>
          </cell>
          <cell r="BW213">
            <v>100</v>
          </cell>
          <cell r="BX213">
            <v>100</v>
          </cell>
          <cell r="BY213">
            <v>100</v>
          </cell>
          <cell r="BZ213">
            <v>100</v>
          </cell>
          <cell r="CA213">
            <v>100</v>
          </cell>
          <cell r="CB213">
            <v>100</v>
          </cell>
          <cell r="CC213">
            <v>100</v>
          </cell>
          <cell r="CD213">
            <v>100</v>
          </cell>
          <cell r="CE213">
            <v>100</v>
          </cell>
          <cell r="CF213">
            <v>100</v>
          </cell>
          <cell r="CG213">
            <v>100</v>
          </cell>
          <cell r="CH213">
            <v>100</v>
          </cell>
          <cell r="CI213">
            <v>100</v>
          </cell>
          <cell r="CJ213">
            <v>100</v>
          </cell>
          <cell r="CK213">
            <v>0</v>
          </cell>
          <cell r="CL213">
            <v>0</v>
          </cell>
          <cell r="CM213">
            <v>0</v>
          </cell>
          <cell r="CN213">
            <v>0</v>
          </cell>
          <cell r="CO213">
            <v>0</v>
          </cell>
          <cell r="CP213">
            <v>0</v>
          </cell>
          <cell r="CQ213">
            <v>175</v>
          </cell>
          <cell r="CR213">
            <v>5.8000000000000007</v>
          </cell>
          <cell r="CS213">
            <v>0</v>
          </cell>
          <cell r="CT213">
            <v>5.8000000000000007</v>
          </cell>
          <cell r="CU213">
            <v>94.1</v>
          </cell>
          <cell r="CV213">
            <v>100</v>
          </cell>
          <cell r="CW213">
            <v>5.8000000000000007</v>
          </cell>
          <cell r="CX213">
            <v>5.8000000000000007</v>
          </cell>
          <cell r="CY213">
            <v>5.8000000000000007</v>
          </cell>
          <cell r="CZ213">
            <v>5.8000000000000007</v>
          </cell>
          <cell r="DA213">
            <v>5.8000000000000007</v>
          </cell>
          <cell r="DB213">
            <v>5.8000000000000007</v>
          </cell>
          <cell r="DC213">
            <v>5.7999992370605469</v>
          </cell>
          <cell r="DD213">
            <v>5.8000000000000007</v>
          </cell>
          <cell r="DE213">
            <v>5.8000000000000007</v>
          </cell>
          <cell r="DF213">
            <v>5.7999992370605469</v>
          </cell>
          <cell r="DG213">
            <v>88.2</v>
          </cell>
          <cell r="DH213">
            <v>5.8000000000000007</v>
          </cell>
          <cell r="DI213">
            <v>5.7999992370605469</v>
          </cell>
          <cell r="DJ213">
            <v>5.7999992370605469</v>
          </cell>
          <cell r="DK213">
            <v>5.7999992370605469</v>
          </cell>
          <cell r="DL213">
            <v>5.7999992370605469</v>
          </cell>
          <cell r="DM213">
            <v>5.7999992370605469</v>
          </cell>
          <cell r="DN213">
            <v>5.8000000000000007</v>
          </cell>
          <cell r="DO213">
            <v>5.7999992370605469</v>
          </cell>
          <cell r="DP213">
            <v>5.7999992370605469</v>
          </cell>
          <cell r="DQ213">
            <v>5.7999992370605469</v>
          </cell>
          <cell r="DR213">
            <v>5.7999992370605469</v>
          </cell>
          <cell r="DS213">
            <v>5.7999992370605469</v>
          </cell>
          <cell r="DT213">
            <v>5.7999992370605469</v>
          </cell>
          <cell r="DU213">
            <v>5.7999992370605469</v>
          </cell>
          <cell r="DV213">
            <v>5.7999992370605469</v>
          </cell>
          <cell r="DW213">
            <v>5.7999992370605469</v>
          </cell>
          <cell r="DX213">
            <v>5.7999992370605469</v>
          </cell>
          <cell r="DY213">
            <v>5.7999992370605469</v>
          </cell>
          <cell r="DZ213">
            <v>5.7999992370605469</v>
          </cell>
          <cell r="EA213">
            <v>5.7999992370605469</v>
          </cell>
          <cell r="EB213">
            <v>5.7999992370605469</v>
          </cell>
          <cell r="EC213">
            <v>5.7999992370605469</v>
          </cell>
          <cell r="ED213">
            <v>5.7999992370605469</v>
          </cell>
          <cell r="EE213">
            <v>5.8000000000000007</v>
          </cell>
          <cell r="EF213">
            <v>5.7999992370605469</v>
          </cell>
          <cell r="EG213">
            <v>5.8000000000000007</v>
          </cell>
          <cell r="EH213">
            <v>5.7999992370605469</v>
          </cell>
          <cell r="EI213">
            <v>5.7999992370605469</v>
          </cell>
          <cell r="EJ213">
            <v>5.7999992370605469</v>
          </cell>
        </row>
        <row r="214">
          <cell r="AW214">
            <v>176</v>
          </cell>
          <cell r="AX214">
            <v>0</v>
          </cell>
          <cell r="AY214">
            <v>0</v>
          </cell>
          <cell r="AZ214">
            <v>0</v>
          </cell>
          <cell r="BA214">
            <v>0</v>
          </cell>
          <cell r="BB214">
            <v>0</v>
          </cell>
          <cell r="BC214">
            <v>0</v>
          </cell>
          <cell r="BD214">
            <v>0</v>
          </cell>
          <cell r="BE214">
            <v>0</v>
          </cell>
          <cell r="BF214">
            <v>0</v>
          </cell>
          <cell r="BG214">
            <v>0</v>
          </cell>
          <cell r="BH214">
            <v>0</v>
          </cell>
          <cell r="BI214">
            <v>0</v>
          </cell>
          <cell r="BJ214">
            <v>0</v>
          </cell>
          <cell r="BK214">
            <v>0</v>
          </cell>
          <cell r="BL214">
            <v>0</v>
          </cell>
          <cell r="BM214">
            <v>0</v>
          </cell>
          <cell r="BN214">
            <v>0</v>
          </cell>
          <cell r="BO214">
            <v>0</v>
          </cell>
          <cell r="BP214">
            <v>0</v>
          </cell>
          <cell r="BQ214">
            <v>0</v>
          </cell>
          <cell r="BR214">
            <v>0</v>
          </cell>
          <cell r="BS214">
            <v>0</v>
          </cell>
          <cell r="BT214">
            <v>0</v>
          </cell>
          <cell r="BU214">
            <v>0</v>
          </cell>
          <cell r="BV214">
            <v>0</v>
          </cell>
          <cell r="BW214">
            <v>0</v>
          </cell>
          <cell r="BX214">
            <v>0</v>
          </cell>
          <cell r="BY214">
            <v>0</v>
          </cell>
          <cell r="BZ214">
            <v>0</v>
          </cell>
          <cell r="CA214">
            <v>0</v>
          </cell>
          <cell r="CB214">
            <v>0</v>
          </cell>
          <cell r="CC214">
            <v>0</v>
          </cell>
          <cell r="CD214">
            <v>0</v>
          </cell>
          <cell r="CE214">
            <v>0</v>
          </cell>
          <cell r="CF214">
            <v>0</v>
          </cell>
          <cell r="CG214">
            <v>0</v>
          </cell>
          <cell r="CH214">
            <v>0</v>
          </cell>
          <cell r="CI214">
            <v>0</v>
          </cell>
          <cell r="CJ214">
            <v>0</v>
          </cell>
          <cell r="CK214">
            <v>0</v>
          </cell>
          <cell r="CL214">
            <v>0</v>
          </cell>
          <cell r="CM214">
            <v>0</v>
          </cell>
          <cell r="CN214">
            <v>0</v>
          </cell>
          <cell r="CO214">
            <v>0</v>
          </cell>
          <cell r="CP214">
            <v>0</v>
          </cell>
          <cell r="CQ214">
            <v>176</v>
          </cell>
          <cell r="CR214">
            <v>0</v>
          </cell>
          <cell r="CS214">
            <v>0</v>
          </cell>
          <cell r="CT214">
            <v>0</v>
          </cell>
          <cell r="CU214">
            <v>0</v>
          </cell>
          <cell r="CV214">
            <v>0</v>
          </cell>
          <cell r="CW214">
            <v>0</v>
          </cell>
          <cell r="CX214">
            <v>0</v>
          </cell>
          <cell r="CY214">
            <v>0</v>
          </cell>
          <cell r="CZ214">
            <v>0</v>
          </cell>
          <cell r="DA214">
            <v>0</v>
          </cell>
          <cell r="DB214">
            <v>0</v>
          </cell>
          <cell r="DC214">
            <v>0</v>
          </cell>
          <cell r="DD214">
            <v>0</v>
          </cell>
          <cell r="DE214">
            <v>0</v>
          </cell>
          <cell r="DF214">
            <v>0</v>
          </cell>
          <cell r="DG214">
            <v>0</v>
          </cell>
          <cell r="DH214">
            <v>0</v>
          </cell>
          <cell r="DI214">
            <v>0</v>
          </cell>
          <cell r="DJ214">
            <v>0</v>
          </cell>
          <cell r="DK214">
            <v>0</v>
          </cell>
          <cell r="DL214">
            <v>0</v>
          </cell>
          <cell r="DM214">
            <v>0</v>
          </cell>
          <cell r="DN214">
            <v>0</v>
          </cell>
          <cell r="DO214">
            <v>0</v>
          </cell>
          <cell r="DP214">
            <v>0</v>
          </cell>
          <cell r="DQ214">
            <v>0</v>
          </cell>
          <cell r="DR214">
            <v>0</v>
          </cell>
          <cell r="DS214">
            <v>0</v>
          </cell>
          <cell r="DT214">
            <v>0</v>
          </cell>
          <cell r="DU214">
            <v>0</v>
          </cell>
          <cell r="DV214">
            <v>0</v>
          </cell>
          <cell r="DW214">
            <v>0</v>
          </cell>
          <cell r="DX214">
            <v>0</v>
          </cell>
          <cell r="DY214">
            <v>0</v>
          </cell>
          <cell r="DZ214">
            <v>0</v>
          </cell>
          <cell r="EA214">
            <v>0</v>
          </cell>
          <cell r="EB214">
            <v>0</v>
          </cell>
          <cell r="EC214">
            <v>0</v>
          </cell>
          <cell r="ED214">
            <v>0</v>
          </cell>
          <cell r="EE214">
            <v>0</v>
          </cell>
          <cell r="EF214">
            <v>0</v>
          </cell>
          <cell r="EG214">
            <v>0</v>
          </cell>
          <cell r="EH214">
            <v>0</v>
          </cell>
          <cell r="EI214">
            <v>0</v>
          </cell>
          <cell r="EJ214">
            <v>0</v>
          </cell>
        </row>
        <row r="215">
          <cell r="AW215">
            <v>177</v>
          </cell>
          <cell r="AX215">
            <v>0</v>
          </cell>
          <cell r="AY215">
            <v>0</v>
          </cell>
          <cell r="AZ215">
            <v>0</v>
          </cell>
          <cell r="BA215">
            <v>0</v>
          </cell>
          <cell r="BB215">
            <v>0</v>
          </cell>
          <cell r="BC215">
            <v>0</v>
          </cell>
          <cell r="BD215">
            <v>0</v>
          </cell>
          <cell r="BE215">
            <v>0</v>
          </cell>
          <cell r="BF215">
            <v>0</v>
          </cell>
          <cell r="BG215">
            <v>0</v>
          </cell>
          <cell r="BH215">
            <v>0</v>
          </cell>
          <cell r="BI215">
            <v>0</v>
          </cell>
          <cell r="BJ215">
            <v>0</v>
          </cell>
          <cell r="BK215">
            <v>0</v>
          </cell>
          <cell r="BL215">
            <v>0</v>
          </cell>
          <cell r="BM215">
            <v>0</v>
          </cell>
          <cell r="BN215">
            <v>0</v>
          </cell>
          <cell r="BO215">
            <v>0</v>
          </cell>
          <cell r="BP215">
            <v>0</v>
          </cell>
          <cell r="BQ215">
            <v>0</v>
          </cell>
          <cell r="BR215">
            <v>0</v>
          </cell>
          <cell r="BS215">
            <v>0</v>
          </cell>
          <cell r="BT215">
            <v>0</v>
          </cell>
          <cell r="BU215">
            <v>0</v>
          </cell>
          <cell r="BV215">
            <v>0</v>
          </cell>
          <cell r="BW215">
            <v>0</v>
          </cell>
          <cell r="BX215">
            <v>0</v>
          </cell>
          <cell r="BY215">
            <v>0</v>
          </cell>
          <cell r="BZ215">
            <v>0</v>
          </cell>
          <cell r="CA215">
            <v>0</v>
          </cell>
          <cell r="CB215">
            <v>0</v>
          </cell>
          <cell r="CC215">
            <v>0</v>
          </cell>
          <cell r="CD215">
            <v>0</v>
          </cell>
          <cell r="CE215">
            <v>0</v>
          </cell>
          <cell r="CF215">
            <v>0</v>
          </cell>
          <cell r="CG215">
            <v>0</v>
          </cell>
          <cell r="CH215">
            <v>0</v>
          </cell>
          <cell r="CI215">
            <v>0</v>
          </cell>
          <cell r="CJ215">
            <v>0</v>
          </cell>
          <cell r="CK215">
            <v>0</v>
          </cell>
          <cell r="CL215">
            <v>0</v>
          </cell>
          <cell r="CM215">
            <v>0</v>
          </cell>
          <cell r="CN215">
            <v>0</v>
          </cell>
          <cell r="CO215">
            <v>0</v>
          </cell>
          <cell r="CP215">
            <v>0</v>
          </cell>
          <cell r="CQ215">
            <v>177</v>
          </cell>
          <cell r="CR215">
            <v>0</v>
          </cell>
          <cell r="CS215">
            <v>0</v>
          </cell>
          <cell r="CT215">
            <v>0</v>
          </cell>
          <cell r="CU215">
            <v>0</v>
          </cell>
          <cell r="CV215">
            <v>0</v>
          </cell>
          <cell r="CW215">
            <v>0</v>
          </cell>
          <cell r="CX215">
            <v>0</v>
          </cell>
          <cell r="CY215">
            <v>0</v>
          </cell>
          <cell r="CZ215">
            <v>0</v>
          </cell>
          <cell r="DA215">
            <v>0</v>
          </cell>
          <cell r="DB215">
            <v>0</v>
          </cell>
          <cell r="DC215">
            <v>0</v>
          </cell>
          <cell r="DD215">
            <v>0</v>
          </cell>
          <cell r="DE215">
            <v>0</v>
          </cell>
          <cell r="DF215">
            <v>0</v>
          </cell>
          <cell r="DG215">
            <v>0</v>
          </cell>
          <cell r="DH215">
            <v>0</v>
          </cell>
          <cell r="DI215">
            <v>0</v>
          </cell>
          <cell r="DJ215">
            <v>0</v>
          </cell>
          <cell r="DK215">
            <v>0</v>
          </cell>
          <cell r="DL215">
            <v>0</v>
          </cell>
          <cell r="DM215">
            <v>0</v>
          </cell>
          <cell r="DN215">
            <v>0</v>
          </cell>
          <cell r="DO215">
            <v>0</v>
          </cell>
          <cell r="DP215">
            <v>0</v>
          </cell>
          <cell r="DQ215">
            <v>0</v>
          </cell>
          <cell r="DR215">
            <v>0</v>
          </cell>
          <cell r="DS215">
            <v>0</v>
          </cell>
          <cell r="DT215">
            <v>0</v>
          </cell>
          <cell r="DU215">
            <v>0</v>
          </cell>
          <cell r="DV215">
            <v>0</v>
          </cell>
          <cell r="DW215">
            <v>0</v>
          </cell>
          <cell r="DX215">
            <v>0</v>
          </cell>
          <cell r="DY215">
            <v>0</v>
          </cell>
          <cell r="DZ215">
            <v>0</v>
          </cell>
          <cell r="EA215">
            <v>0</v>
          </cell>
          <cell r="EB215">
            <v>0</v>
          </cell>
          <cell r="EC215">
            <v>0</v>
          </cell>
          <cell r="ED215">
            <v>0</v>
          </cell>
          <cell r="EE215">
            <v>0</v>
          </cell>
          <cell r="EF215">
            <v>0</v>
          </cell>
          <cell r="EG215">
            <v>0</v>
          </cell>
          <cell r="EH215">
            <v>0</v>
          </cell>
          <cell r="EI215">
            <v>0</v>
          </cell>
          <cell r="EJ215">
            <v>0</v>
          </cell>
        </row>
        <row r="216">
          <cell r="AW216">
            <v>178</v>
          </cell>
          <cell r="AX216">
            <v>25</v>
          </cell>
          <cell r="AY216">
            <v>50</v>
          </cell>
          <cell r="AZ216">
            <v>100</v>
          </cell>
          <cell r="BA216">
            <v>75</v>
          </cell>
          <cell r="BB216">
            <v>0</v>
          </cell>
          <cell r="BC216">
            <v>83.3</v>
          </cell>
          <cell r="BD216">
            <v>66.600000000000009</v>
          </cell>
          <cell r="BE216">
            <v>33.300000000000004</v>
          </cell>
          <cell r="BF216">
            <v>16.600000000000001</v>
          </cell>
          <cell r="BG216">
            <v>50</v>
          </cell>
          <cell r="BH216">
            <v>100</v>
          </cell>
          <cell r="BI216">
            <v>0</v>
          </cell>
          <cell r="BJ216">
            <v>71.399999999999991</v>
          </cell>
          <cell r="BK216">
            <v>57.099999999999994</v>
          </cell>
          <cell r="BL216">
            <v>28.499999999999996</v>
          </cell>
          <cell r="BM216">
            <v>14.2</v>
          </cell>
          <cell r="BN216">
            <v>0</v>
          </cell>
          <cell r="BO216">
            <v>85.7</v>
          </cell>
          <cell r="BP216">
            <v>85.699951171875</v>
          </cell>
          <cell r="BQ216">
            <v>100</v>
          </cell>
          <cell r="BR216">
            <v>42.8</v>
          </cell>
          <cell r="BS216">
            <v>42.79998779296875</v>
          </cell>
          <cell r="BT216">
            <v>12.5</v>
          </cell>
          <cell r="BU216">
            <v>87.5</v>
          </cell>
          <cell r="BV216">
            <v>0</v>
          </cell>
          <cell r="BW216">
            <v>25</v>
          </cell>
          <cell r="BX216">
            <v>37.5</v>
          </cell>
          <cell r="BY216">
            <v>50</v>
          </cell>
          <cell r="BZ216">
            <v>100</v>
          </cell>
          <cell r="CA216">
            <v>75</v>
          </cell>
          <cell r="CB216">
            <v>62.5</v>
          </cell>
          <cell r="CC216">
            <v>66.600000000000009</v>
          </cell>
          <cell r="CD216">
            <v>66.5999755859375</v>
          </cell>
          <cell r="CE216">
            <v>66.5999755859375</v>
          </cell>
          <cell r="CF216">
            <v>100</v>
          </cell>
          <cell r="CG216">
            <v>33.300000000000004</v>
          </cell>
          <cell r="CH216">
            <v>33.29998779296875</v>
          </cell>
          <cell r="CI216">
            <v>33.29998779296875</v>
          </cell>
          <cell r="CJ216">
            <v>33.29998779296875</v>
          </cell>
          <cell r="CK216">
            <v>0</v>
          </cell>
          <cell r="CL216">
            <v>0</v>
          </cell>
          <cell r="CM216">
            <v>0</v>
          </cell>
          <cell r="CN216">
            <v>0</v>
          </cell>
          <cell r="CO216">
            <v>0</v>
          </cell>
          <cell r="CP216">
            <v>0</v>
          </cell>
          <cell r="CQ216">
            <v>178</v>
          </cell>
          <cell r="CR216">
            <v>53.1</v>
          </cell>
          <cell r="CS216">
            <v>59.3</v>
          </cell>
          <cell r="CT216">
            <v>75</v>
          </cell>
          <cell r="CU216">
            <v>62.5</v>
          </cell>
          <cell r="CV216">
            <v>31.2</v>
          </cell>
          <cell r="CW216">
            <v>90.600000000000009</v>
          </cell>
          <cell r="CX216">
            <v>84.3</v>
          </cell>
          <cell r="CY216">
            <v>46.800000000000004</v>
          </cell>
          <cell r="CZ216">
            <v>21.8</v>
          </cell>
          <cell r="DA216">
            <v>78.100000000000009</v>
          </cell>
          <cell r="DB216">
            <v>96.8</v>
          </cell>
          <cell r="DC216">
            <v>18.7</v>
          </cell>
          <cell r="DD216">
            <v>65.600000000000009</v>
          </cell>
          <cell r="DE216">
            <v>50</v>
          </cell>
          <cell r="DF216">
            <v>25</v>
          </cell>
          <cell r="DG216">
            <v>12.5</v>
          </cell>
          <cell r="DH216">
            <v>0</v>
          </cell>
          <cell r="DI216">
            <v>87.5</v>
          </cell>
          <cell r="DJ216">
            <v>87.5</v>
          </cell>
          <cell r="DK216">
            <v>93.7</v>
          </cell>
          <cell r="DL216">
            <v>34.300000000000004</v>
          </cell>
          <cell r="DM216">
            <v>34.29998779296875</v>
          </cell>
          <cell r="DN216">
            <v>9.3000000000000007</v>
          </cell>
          <cell r="DO216">
            <v>71.8</v>
          </cell>
          <cell r="DP216">
            <v>6.2</v>
          </cell>
          <cell r="DQ216">
            <v>15.6</v>
          </cell>
          <cell r="DR216">
            <v>28.1</v>
          </cell>
          <cell r="DS216">
            <v>37.5</v>
          </cell>
          <cell r="DT216">
            <v>81.2</v>
          </cell>
          <cell r="DU216">
            <v>68.7</v>
          </cell>
          <cell r="DV216">
            <v>40.6</v>
          </cell>
          <cell r="DW216">
            <v>56.2</v>
          </cell>
          <cell r="DX216">
            <v>56.199981689453125</v>
          </cell>
          <cell r="DY216">
            <v>56.199981689453125</v>
          </cell>
          <cell r="DZ216">
            <v>100</v>
          </cell>
          <cell r="EA216">
            <v>40.6</v>
          </cell>
          <cell r="EB216">
            <v>40.5999755859375</v>
          </cell>
          <cell r="EC216">
            <v>40.5999755859375</v>
          </cell>
          <cell r="ED216">
            <v>40.5999755859375</v>
          </cell>
          <cell r="EE216">
            <v>3.1</v>
          </cell>
          <cell r="EF216">
            <v>3.0999984741210938</v>
          </cell>
          <cell r="EG216">
            <v>3.0999984741210938</v>
          </cell>
          <cell r="EH216">
            <v>3.0999984741210938</v>
          </cell>
          <cell r="EI216">
            <v>3.0999984741210938</v>
          </cell>
          <cell r="EJ216">
            <v>3.0999984741210938</v>
          </cell>
        </row>
        <row r="217">
          <cell r="AW217">
            <v>179</v>
          </cell>
          <cell r="AX217">
            <v>25</v>
          </cell>
          <cell r="AY217">
            <v>50</v>
          </cell>
          <cell r="AZ217">
            <v>100</v>
          </cell>
          <cell r="BA217">
            <v>75</v>
          </cell>
          <cell r="BB217">
            <v>0</v>
          </cell>
          <cell r="BC217">
            <v>0</v>
          </cell>
          <cell r="BD217">
            <v>50</v>
          </cell>
          <cell r="BE217">
            <v>50</v>
          </cell>
          <cell r="BF217">
            <v>0</v>
          </cell>
          <cell r="BG217">
            <v>0</v>
          </cell>
          <cell r="BH217">
            <v>100</v>
          </cell>
          <cell r="BI217">
            <v>100</v>
          </cell>
          <cell r="BJ217">
            <v>0</v>
          </cell>
          <cell r="BK217">
            <v>0</v>
          </cell>
          <cell r="BL217">
            <v>100</v>
          </cell>
          <cell r="BM217">
            <v>100</v>
          </cell>
          <cell r="BN217">
            <v>100</v>
          </cell>
          <cell r="BO217">
            <v>100</v>
          </cell>
          <cell r="BP217">
            <v>100</v>
          </cell>
          <cell r="BQ217">
            <v>100</v>
          </cell>
          <cell r="BR217">
            <v>100</v>
          </cell>
          <cell r="BS217">
            <v>100</v>
          </cell>
          <cell r="BT217">
            <v>85.7</v>
          </cell>
          <cell r="BU217">
            <v>14.2</v>
          </cell>
          <cell r="BV217">
            <v>0</v>
          </cell>
          <cell r="BW217">
            <v>28.499999999999996</v>
          </cell>
          <cell r="BX217">
            <v>42.8</v>
          </cell>
          <cell r="BY217">
            <v>71.399999999999991</v>
          </cell>
          <cell r="BZ217">
            <v>71.39996337890625</v>
          </cell>
          <cell r="CA217">
            <v>100</v>
          </cell>
          <cell r="CB217">
            <v>57.099999999999994</v>
          </cell>
          <cell r="CC217">
            <v>57.0999755859375</v>
          </cell>
          <cell r="CD217">
            <v>57.0999755859375</v>
          </cell>
          <cell r="CE217">
            <v>57.0999755859375</v>
          </cell>
          <cell r="CF217">
            <v>100</v>
          </cell>
          <cell r="CG217">
            <v>100</v>
          </cell>
          <cell r="CH217">
            <v>100</v>
          </cell>
          <cell r="CI217">
            <v>100</v>
          </cell>
          <cell r="CJ217">
            <v>100</v>
          </cell>
          <cell r="CK217">
            <v>100</v>
          </cell>
          <cell r="CL217">
            <v>100</v>
          </cell>
          <cell r="CM217">
            <v>100</v>
          </cell>
          <cell r="CN217">
            <v>100</v>
          </cell>
          <cell r="CO217">
            <v>100</v>
          </cell>
          <cell r="CP217">
            <v>100</v>
          </cell>
          <cell r="CQ217">
            <v>179</v>
          </cell>
          <cell r="CR217">
            <v>55.500000000000007</v>
          </cell>
          <cell r="CS217">
            <v>66.600000000000009</v>
          </cell>
          <cell r="CT217">
            <v>77.7</v>
          </cell>
          <cell r="CU217">
            <v>72.2</v>
          </cell>
          <cell r="CV217">
            <v>50</v>
          </cell>
          <cell r="CW217">
            <v>50</v>
          </cell>
          <cell r="CX217">
            <v>83.3</v>
          </cell>
          <cell r="CY217">
            <v>83.29998779296875</v>
          </cell>
          <cell r="CZ217">
            <v>11.1</v>
          </cell>
          <cell r="DA217">
            <v>11.099998474121094</v>
          </cell>
          <cell r="DB217">
            <v>88.8</v>
          </cell>
          <cell r="DC217">
            <v>88.79998779296875</v>
          </cell>
          <cell r="DD217">
            <v>22.2</v>
          </cell>
          <cell r="DE217">
            <v>22.199996948242188</v>
          </cell>
          <cell r="DF217">
            <v>33.300000000000004</v>
          </cell>
          <cell r="DG217">
            <v>33.29998779296875</v>
          </cell>
          <cell r="DH217">
            <v>33.29998779296875</v>
          </cell>
          <cell r="DI217">
            <v>33.29998779296875</v>
          </cell>
          <cell r="DJ217">
            <v>33.29998779296875</v>
          </cell>
          <cell r="DK217">
            <v>33.29998779296875</v>
          </cell>
          <cell r="DL217">
            <v>33.29998779296875</v>
          </cell>
          <cell r="DM217">
            <v>33.29998779296875</v>
          </cell>
          <cell r="DN217">
            <v>61.1</v>
          </cell>
          <cell r="DO217">
            <v>5.5</v>
          </cell>
          <cell r="DP217">
            <v>0</v>
          </cell>
          <cell r="DQ217">
            <v>16.600000000000001</v>
          </cell>
          <cell r="DR217">
            <v>27.700000000000003</v>
          </cell>
          <cell r="DS217">
            <v>44.4</v>
          </cell>
          <cell r="DT217">
            <v>44.399993896484375</v>
          </cell>
          <cell r="DU217">
            <v>94.399999999999991</v>
          </cell>
          <cell r="DV217">
            <v>38.800000000000004</v>
          </cell>
          <cell r="DW217">
            <v>38.79998779296875</v>
          </cell>
          <cell r="DX217">
            <v>38.79998779296875</v>
          </cell>
          <cell r="DY217">
            <v>38.79998779296875</v>
          </cell>
          <cell r="DZ217">
            <v>100</v>
          </cell>
          <cell r="EA217">
            <v>100</v>
          </cell>
          <cell r="EB217">
            <v>100</v>
          </cell>
          <cell r="EC217">
            <v>100</v>
          </cell>
          <cell r="ED217">
            <v>100</v>
          </cell>
          <cell r="EE217">
            <v>100</v>
          </cell>
          <cell r="EF217">
            <v>100</v>
          </cell>
          <cell r="EG217">
            <v>100</v>
          </cell>
          <cell r="EH217">
            <v>100</v>
          </cell>
          <cell r="EI217">
            <v>100</v>
          </cell>
          <cell r="EJ217">
            <v>100</v>
          </cell>
        </row>
        <row r="218">
          <cell r="AW218">
            <v>180</v>
          </cell>
          <cell r="AX218">
            <v>25</v>
          </cell>
          <cell r="AY218">
            <v>75</v>
          </cell>
          <cell r="AZ218">
            <v>100</v>
          </cell>
          <cell r="BA218">
            <v>50</v>
          </cell>
          <cell r="BB218">
            <v>0</v>
          </cell>
          <cell r="BC218">
            <v>80</v>
          </cell>
          <cell r="BD218">
            <v>100</v>
          </cell>
          <cell r="BE218">
            <v>60</v>
          </cell>
          <cell r="BF218">
            <v>0</v>
          </cell>
          <cell r="BG218">
            <v>20</v>
          </cell>
          <cell r="BH218">
            <v>20</v>
          </cell>
          <cell r="BI218">
            <v>40</v>
          </cell>
          <cell r="BJ218">
            <v>50</v>
          </cell>
          <cell r="BK218">
            <v>50</v>
          </cell>
          <cell r="BL218">
            <v>75</v>
          </cell>
          <cell r="BM218">
            <v>0</v>
          </cell>
          <cell r="BN218">
            <v>25</v>
          </cell>
          <cell r="BO218">
            <v>100</v>
          </cell>
          <cell r="BP218">
            <v>100</v>
          </cell>
          <cell r="BQ218">
            <v>100</v>
          </cell>
          <cell r="BR218">
            <v>100</v>
          </cell>
          <cell r="BS218">
            <v>100</v>
          </cell>
          <cell r="BT218">
            <v>100</v>
          </cell>
          <cell r="BU218">
            <v>83.3</v>
          </cell>
          <cell r="BV218">
            <v>16.600000000000001</v>
          </cell>
          <cell r="BW218">
            <v>33.300000000000004</v>
          </cell>
          <cell r="BX218">
            <v>0</v>
          </cell>
          <cell r="BY218">
            <v>0</v>
          </cell>
          <cell r="BZ218">
            <v>0</v>
          </cell>
          <cell r="CA218">
            <v>66.600000000000009</v>
          </cell>
          <cell r="CB218">
            <v>50</v>
          </cell>
          <cell r="CC218">
            <v>100</v>
          </cell>
          <cell r="CD218">
            <v>100</v>
          </cell>
          <cell r="CE218">
            <v>100</v>
          </cell>
          <cell r="CF218">
            <v>100</v>
          </cell>
          <cell r="CG218">
            <v>0</v>
          </cell>
          <cell r="CH218">
            <v>0</v>
          </cell>
          <cell r="CI218">
            <v>0</v>
          </cell>
          <cell r="CJ218">
            <v>0</v>
          </cell>
          <cell r="CK218">
            <v>0</v>
          </cell>
          <cell r="CL218">
            <v>0</v>
          </cell>
          <cell r="CM218">
            <v>0</v>
          </cell>
          <cell r="CN218">
            <v>0</v>
          </cell>
          <cell r="CO218">
            <v>0</v>
          </cell>
          <cell r="CP218">
            <v>0</v>
          </cell>
          <cell r="CQ218">
            <v>180</v>
          </cell>
          <cell r="CR218">
            <v>36</v>
          </cell>
          <cell r="CS218">
            <v>84</v>
          </cell>
          <cell r="CT218">
            <v>96</v>
          </cell>
          <cell r="CU218">
            <v>80</v>
          </cell>
          <cell r="CV218">
            <v>24</v>
          </cell>
          <cell r="CW218">
            <v>88</v>
          </cell>
          <cell r="CX218">
            <v>92</v>
          </cell>
          <cell r="CY218">
            <v>44</v>
          </cell>
          <cell r="CZ218">
            <v>20</v>
          </cell>
          <cell r="DA218">
            <v>32</v>
          </cell>
          <cell r="DB218">
            <v>32</v>
          </cell>
          <cell r="DC218">
            <v>40</v>
          </cell>
          <cell r="DD218">
            <v>28.000000000000004</v>
          </cell>
          <cell r="DE218">
            <v>28</v>
          </cell>
          <cell r="DF218">
            <v>44</v>
          </cell>
          <cell r="DG218">
            <v>4</v>
          </cell>
          <cell r="DH218">
            <v>8</v>
          </cell>
          <cell r="DI218">
            <v>72</v>
          </cell>
          <cell r="DJ218">
            <v>72</v>
          </cell>
          <cell r="DK218">
            <v>72</v>
          </cell>
          <cell r="DL218">
            <v>72</v>
          </cell>
          <cell r="DM218">
            <v>72</v>
          </cell>
          <cell r="DN218">
            <v>100</v>
          </cell>
          <cell r="DO218">
            <v>76</v>
          </cell>
          <cell r="DP218">
            <v>12</v>
          </cell>
          <cell r="DQ218">
            <v>16</v>
          </cell>
          <cell r="DR218">
            <v>0</v>
          </cell>
          <cell r="DS218">
            <v>0</v>
          </cell>
          <cell r="DT218">
            <v>0</v>
          </cell>
          <cell r="DU218">
            <v>68</v>
          </cell>
          <cell r="DV218">
            <v>44</v>
          </cell>
          <cell r="DW218">
            <v>64</v>
          </cell>
          <cell r="DX218">
            <v>64</v>
          </cell>
          <cell r="DY218">
            <v>64</v>
          </cell>
          <cell r="DZ218">
            <v>64</v>
          </cell>
          <cell r="EA218">
            <v>44</v>
          </cell>
          <cell r="EB218">
            <v>44</v>
          </cell>
          <cell r="EC218">
            <v>44</v>
          </cell>
          <cell r="ED218">
            <v>44</v>
          </cell>
          <cell r="EE218">
            <v>44</v>
          </cell>
          <cell r="EF218">
            <v>44</v>
          </cell>
          <cell r="EG218">
            <v>44</v>
          </cell>
          <cell r="EH218">
            <v>44</v>
          </cell>
          <cell r="EI218">
            <v>44</v>
          </cell>
          <cell r="EJ218">
            <v>44</v>
          </cell>
        </row>
        <row r="219">
          <cell r="AW219">
            <v>181</v>
          </cell>
          <cell r="AX219">
            <v>100</v>
          </cell>
          <cell r="AY219">
            <v>0</v>
          </cell>
          <cell r="AZ219">
            <v>75</v>
          </cell>
          <cell r="BA219">
            <v>50</v>
          </cell>
          <cell r="BB219">
            <v>25</v>
          </cell>
          <cell r="BC219">
            <v>0</v>
          </cell>
          <cell r="BD219">
            <v>100</v>
          </cell>
          <cell r="BE219">
            <v>100</v>
          </cell>
          <cell r="BF219">
            <v>33.300000000000004</v>
          </cell>
          <cell r="BG219">
            <v>66.600000000000009</v>
          </cell>
          <cell r="BH219">
            <v>66.5999755859375</v>
          </cell>
          <cell r="BI219">
            <v>66.5999755859375</v>
          </cell>
          <cell r="BJ219">
            <v>100</v>
          </cell>
          <cell r="BK219">
            <v>100</v>
          </cell>
          <cell r="BL219">
            <v>100</v>
          </cell>
          <cell r="BM219">
            <v>100</v>
          </cell>
          <cell r="BN219">
            <v>100</v>
          </cell>
          <cell r="BO219">
            <v>100</v>
          </cell>
          <cell r="BP219">
            <v>100</v>
          </cell>
          <cell r="BQ219">
            <v>100</v>
          </cell>
          <cell r="BR219">
            <v>100</v>
          </cell>
          <cell r="BS219">
            <v>100</v>
          </cell>
          <cell r="BT219">
            <v>100</v>
          </cell>
          <cell r="BU219">
            <v>100</v>
          </cell>
          <cell r="BV219">
            <v>0</v>
          </cell>
          <cell r="BW219">
            <v>0</v>
          </cell>
          <cell r="BX219">
            <v>0</v>
          </cell>
          <cell r="BY219">
            <v>0</v>
          </cell>
          <cell r="BZ219">
            <v>0</v>
          </cell>
          <cell r="CA219">
            <v>0</v>
          </cell>
          <cell r="CB219">
            <v>0</v>
          </cell>
          <cell r="CC219">
            <v>0</v>
          </cell>
          <cell r="CD219">
            <v>0</v>
          </cell>
          <cell r="CE219">
            <v>0</v>
          </cell>
          <cell r="CF219">
            <v>100</v>
          </cell>
          <cell r="CG219">
            <v>100</v>
          </cell>
          <cell r="CH219">
            <v>100</v>
          </cell>
          <cell r="CI219">
            <v>100</v>
          </cell>
          <cell r="CJ219">
            <v>100</v>
          </cell>
          <cell r="CK219">
            <v>0</v>
          </cell>
          <cell r="CL219">
            <v>0</v>
          </cell>
          <cell r="CM219">
            <v>0</v>
          </cell>
          <cell r="CN219">
            <v>0</v>
          </cell>
          <cell r="CO219">
            <v>0</v>
          </cell>
          <cell r="CP219">
            <v>0</v>
          </cell>
          <cell r="CQ219">
            <v>181</v>
          </cell>
          <cell r="CR219">
            <v>61.5</v>
          </cell>
          <cell r="CS219">
            <v>15.299999999999999</v>
          </cell>
          <cell r="CT219">
            <v>53.800000000000004</v>
          </cell>
          <cell r="CU219">
            <v>38.4</v>
          </cell>
          <cell r="CV219">
            <v>30.7</v>
          </cell>
          <cell r="CW219">
            <v>23</v>
          </cell>
          <cell r="CX219">
            <v>92.300000000000011</v>
          </cell>
          <cell r="CY219">
            <v>92.29998779296875</v>
          </cell>
          <cell r="CZ219">
            <v>46.1</v>
          </cell>
          <cell r="DA219">
            <v>76.900000000000006</v>
          </cell>
          <cell r="DB219">
            <v>76.89996337890625</v>
          </cell>
          <cell r="DC219">
            <v>76.89996337890625</v>
          </cell>
          <cell r="DD219">
            <v>84.6</v>
          </cell>
          <cell r="DE219">
            <v>84.5999755859375</v>
          </cell>
          <cell r="DF219">
            <v>84.5999755859375</v>
          </cell>
          <cell r="DG219">
            <v>84.5999755859375</v>
          </cell>
          <cell r="DH219">
            <v>84.5999755859375</v>
          </cell>
          <cell r="DI219">
            <v>84.5999755859375</v>
          </cell>
          <cell r="DJ219">
            <v>84.5999755859375</v>
          </cell>
          <cell r="DK219">
            <v>84.5999755859375</v>
          </cell>
          <cell r="DL219">
            <v>84.5999755859375</v>
          </cell>
          <cell r="DM219">
            <v>84.5999755859375</v>
          </cell>
          <cell r="DN219">
            <v>69.199999999999989</v>
          </cell>
          <cell r="DO219">
            <v>69.199951171875</v>
          </cell>
          <cell r="DP219">
            <v>7.6</v>
          </cell>
          <cell r="DQ219">
            <v>7.5999984741210938</v>
          </cell>
          <cell r="DR219">
            <v>7.5999984741210938</v>
          </cell>
          <cell r="DS219">
            <v>7.5999984741210938</v>
          </cell>
          <cell r="DT219">
            <v>7.5999984741210938</v>
          </cell>
          <cell r="DU219">
            <v>7.5999984741210938</v>
          </cell>
          <cell r="DV219">
            <v>7.5999984741210938</v>
          </cell>
          <cell r="DW219">
            <v>7.5999984741210938</v>
          </cell>
          <cell r="DX219">
            <v>7.5999984741210938</v>
          </cell>
          <cell r="DY219">
            <v>7.5999984741210938</v>
          </cell>
          <cell r="DZ219">
            <v>100</v>
          </cell>
          <cell r="EA219">
            <v>100</v>
          </cell>
          <cell r="EB219">
            <v>100</v>
          </cell>
          <cell r="EC219">
            <v>100</v>
          </cell>
          <cell r="ED219">
            <v>100</v>
          </cell>
          <cell r="EE219">
            <v>0</v>
          </cell>
          <cell r="EF219">
            <v>0</v>
          </cell>
          <cell r="EG219">
            <v>0</v>
          </cell>
          <cell r="EH219">
            <v>0</v>
          </cell>
          <cell r="EI219">
            <v>0</v>
          </cell>
          <cell r="EJ219">
            <v>0</v>
          </cell>
        </row>
        <row r="220">
          <cell r="AW220">
            <v>182</v>
          </cell>
          <cell r="AX220">
            <v>100</v>
          </cell>
          <cell r="AY220">
            <v>75</v>
          </cell>
          <cell r="AZ220">
            <v>50</v>
          </cell>
          <cell r="BA220">
            <v>0</v>
          </cell>
          <cell r="BB220">
            <v>25</v>
          </cell>
          <cell r="BC220">
            <v>75</v>
          </cell>
          <cell r="BD220">
            <v>0</v>
          </cell>
          <cell r="BE220">
            <v>50</v>
          </cell>
          <cell r="BF220">
            <v>25</v>
          </cell>
          <cell r="BG220">
            <v>100</v>
          </cell>
          <cell r="BH220">
            <v>100</v>
          </cell>
          <cell r="BI220">
            <v>100</v>
          </cell>
          <cell r="BJ220">
            <v>100</v>
          </cell>
          <cell r="BK220">
            <v>100</v>
          </cell>
          <cell r="BL220">
            <v>100</v>
          </cell>
          <cell r="BM220">
            <v>100</v>
          </cell>
          <cell r="BN220">
            <v>100</v>
          </cell>
          <cell r="BO220">
            <v>0</v>
          </cell>
          <cell r="BP220">
            <v>0</v>
          </cell>
          <cell r="BQ220">
            <v>0</v>
          </cell>
          <cell r="BR220">
            <v>0</v>
          </cell>
          <cell r="BS220">
            <v>0</v>
          </cell>
          <cell r="BT220">
            <v>0</v>
          </cell>
          <cell r="BU220">
            <v>66.600000000000009</v>
          </cell>
          <cell r="BV220">
            <v>100</v>
          </cell>
          <cell r="BW220">
            <v>100</v>
          </cell>
          <cell r="BX220">
            <v>100</v>
          </cell>
          <cell r="BY220">
            <v>100</v>
          </cell>
          <cell r="BZ220">
            <v>33.300000000000004</v>
          </cell>
          <cell r="CA220">
            <v>33.29998779296875</v>
          </cell>
          <cell r="CB220">
            <v>33.29998779296875</v>
          </cell>
          <cell r="CC220">
            <v>33.29998779296875</v>
          </cell>
          <cell r="CD220">
            <v>33.29998779296875</v>
          </cell>
          <cell r="CE220">
            <v>33.29998779296875</v>
          </cell>
          <cell r="CF220">
            <v>0</v>
          </cell>
          <cell r="CG220">
            <v>0</v>
          </cell>
          <cell r="CH220">
            <v>0</v>
          </cell>
          <cell r="CI220">
            <v>0</v>
          </cell>
          <cell r="CJ220">
            <v>0</v>
          </cell>
          <cell r="CK220">
            <v>100</v>
          </cell>
          <cell r="CL220">
            <v>100</v>
          </cell>
          <cell r="CM220">
            <v>100</v>
          </cell>
          <cell r="CN220">
            <v>100</v>
          </cell>
          <cell r="CO220">
            <v>100</v>
          </cell>
          <cell r="CP220">
            <v>100</v>
          </cell>
          <cell r="CQ220">
            <v>182</v>
          </cell>
          <cell r="CR220">
            <v>88.2</v>
          </cell>
          <cell r="CS220">
            <v>70.5</v>
          </cell>
          <cell r="CT220">
            <v>47</v>
          </cell>
          <cell r="CU220">
            <v>17.599999999999998</v>
          </cell>
          <cell r="CV220">
            <v>23.5</v>
          </cell>
          <cell r="CW220">
            <v>52.900000000000006</v>
          </cell>
          <cell r="CX220">
            <v>11.700000000000001</v>
          </cell>
          <cell r="CY220">
            <v>41.099999999999994</v>
          </cell>
          <cell r="CZ220">
            <v>29.4</v>
          </cell>
          <cell r="DA220">
            <v>76.400000000000006</v>
          </cell>
          <cell r="DB220">
            <v>76.39996337890625</v>
          </cell>
          <cell r="DC220">
            <v>76.39996337890625</v>
          </cell>
          <cell r="DD220">
            <v>82.3</v>
          </cell>
          <cell r="DE220">
            <v>82.29998779296875</v>
          </cell>
          <cell r="DF220">
            <v>82.29998779296875</v>
          </cell>
          <cell r="DG220">
            <v>82.29998779296875</v>
          </cell>
          <cell r="DH220">
            <v>82.29998779296875</v>
          </cell>
          <cell r="DI220">
            <v>64.7</v>
          </cell>
          <cell r="DJ220">
            <v>64.699951171875</v>
          </cell>
          <cell r="DK220">
            <v>64.699951171875</v>
          </cell>
          <cell r="DL220">
            <v>64.699951171875</v>
          </cell>
          <cell r="DM220">
            <v>64.699951171875</v>
          </cell>
          <cell r="DN220">
            <v>35.199999999999996</v>
          </cell>
          <cell r="DO220">
            <v>94.1</v>
          </cell>
          <cell r="DP220">
            <v>100</v>
          </cell>
          <cell r="DQ220">
            <v>100</v>
          </cell>
          <cell r="DR220">
            <v>100</v>
          </cell>
          <cell r="DS220">
            <v>100</v>
          </cell>
          <cell r="DT220">
            <v>58.8</v>
          </cell>
          <cell r="DU220">
            <v>58.79998779296875</v>
          </cell>
          <cell r="DV220">
            <v>58.79998779296875</v>
          </cell>
          <cell r="DW220">
            <v>58.79998779296875</v>
          </cell>
          <cell r="DX220">
            <v>58.79998779296875</v>
          </cell>
          <cell r="DY220">
            <v>58.79998779296875</v>
          </cell>
          <cell r="DZ220">
            <v>0</v>
          </cell>
          <cell r="EA220">
            <v>0</v>
          </cell>
          <cell r="EB220">
            <v>0</v>
          </cell>
          <cell r="EC220">
            <v>0</v>
          </cell>
          <cell r="ED220">
            <v>0</v>
          </cell>
          <cell r="EE220">
            <v>5.8000000000000007</v>
          </cell>
          <cell r="EF220">
            <v>5.7999992370605469</v>
          </cell>
          <cell r="EG220">
            <v>5.7999992370605469</v>
          </cell>
          <cell r="EH220">
            <v>5.7999992370605469</v>
          </cell>
          <cell r="EI220">
            <v>5.7999992370605469</v>
          </cell>
          <cell r="EJ220">
            <v>5.7999992370605469</v>
          </cell>
        </row>
        <row r="221">
          <cell r="AW221">
            <v>183</v>
          </cell>
          <cell r="AX221">
            <v>100</v>
          </cell>
          <cell r="AY221">
            <v>0</v>
          </cell>
          <cell r="AZ221">
            <v>33.300000000000004</v>
          </cell>
          <cell r="BA221">
            <v>33.29998779296875</v>
          </cell>
          <cell r="BB221">
            <v>66.600000000000009</v>
          </cell>
          <cell r="BC221">
            <v>66.600000000000009</v>
          </cell>
          <cell r="BD221">
            <v>66.5999755859375</v>
          </cell>
          <cell r="BE221">
            <v>66.5999755859375</v>
          </cell>
          <cell r="BF221">
            <v>100</v>
          </cell>
          <cell r="BG221">
            <v>33.300000000000004</v>
          </cell>
          <cell r="BH221">
            <v>33.29998779296875</v>
          </cell>
          <cell r="BI221">
            <v>0</v>
          </cell>
          <cell r="BJ221">
            <v>100</v>
          </cell>
          <cell r="BK221">
            <v>60</v>
          </cell>
          <cell r="BL221">
            <v>60</v>
          </cell>
          <cell r="BM221">
            <v>0</v>
          </cell>
          <cell r="BN221">
            <v>0</v>
          </cell>
          <cell r="BO221">
            <v>20</v>
          </cell>
          <cell r="BP221">
            <v>20</v>
          </cell>
          <cell r="BQ221">
            <v>80</v>
          </cell>
          <cell r="BR221">
            <v>40</v>
          </cell>
          <cell r="BS221">
            <v>40</v>
          </cell>
          <cell r="BT221">
            <v>40</v>
          </cell>
          <cell r="BU221">
            <v>100</v>
          </cell>
          <cell r="BV221">
            <v>100</v>
          </cell>
          <cell r="BW221">
            <v>100</v>
          </cell>
          <cell r="BX221">
            <v>100</v>
          </cell>
          <cell r="BY221">
            <v>0</v>
          </cell>
          <cell r="BZ221">
            <v>0</v>
          </cell>
          <cell r="CA221">
            <v>0</v>
          </cell>
          <cell r="CB221">
            <v>0</v>
          </cell>
          <cell r="CC221">
            <v>50</v>
          </cell>
          <cell r="CD221">
            <v>50</v>
          </cell>
          <cell r="CE221">
            <v>50</v>
          </cell>
          <cell r="CF221">
            <v>50</v>
          </cell>
          <cell r="CG221">
            <v>50</v>
          </cell>
          <cell r="CH221">
            <v>50</v>
          </cell>
          <cell r="CI221">
            <v>50</v>
          </cell>
          <cell r="CJ221">
            <v>50</v>
          </cell>
          <cell r="CK221">
            <v>0</v>
          </cell>
          <cell r="CL221">
            <v>0</v>
          </cell>
          <cell r="CM221">
            <v>0</v>
          </cell>
          <cell r="CN221">
            <v>0</v>
          </cell>
          <cell r="CO221">
            <v>0</v>
          </cell>
          <cell r="CP221">
            <v>0</v>
          </cell>
          <cell r="CQ221">
            <v>183</v>
          </cell>
          <cell r="CR221">
            <v>100</v>
          </cell>
          <cell r="CS221">
            <v>38.800000000000004</v>
          </cell>
          <cell r="CT221">
            <v>83.3</v>
          </cell>
          <cell r="CU221">
            <v>83.29998779296875</v>
          </cell>
          <cell r="CV221">
            <v>94.399999999999991</v>
          </cell>
          <cell r="CW221">
            <v>38.800000000000004</v>
          </cell>
          <cell r="CX221">
            <v>38.79998779296875</v>
          </cell>
          <cell r="CY221">
            <v>38.79998779296875</v>
          </cell>
          <cell r="CZ221">
            <v>61.1</v>
          </cell>
          <cell r="DA221">
            <v>33.300000000000004</v>
          </cell>
          <cell r="DB221">
            <v>33.29998779296875</v>
          </cell>
          <cell r="DC221">
            <v>11.1</v>
          </cell>
          <cell r="DD221">
            <v>88.8</v>
          </cell>
          <cell r="DE221">
            <v>66.600000000000009</v>
          </cell>
          <cell r="DF221">
            <v>66.5999755859375</v>
          </cell>
          <cell r="DG221">
            <v>5.5</v>
          </cell>
          <cell r="DH221">
            <v>5.5</v>
          </cell>
          <cell r="DI221">
            <v>16.600000000000001</v>
          </cell>
          <cell r="DJ221">
            <v>16.599990844726562</v>
          </cell>
          <cell r="DK221">
            <v>77.7</v>
          </cell>
          <cell r="DL221">
            <v>27.700000000000003</v>
          </cell>
          <cell r="DM221">
            <v>27.699996948242187</v>
          </cell>
          <cell r="DN221">
            <v>27.699996948242187</v>
          </cell>
          <cell r="DO221">
            <v>72.2</v>
          </cell>
          <cell r="DP221">
            <v>72.199951171875</v>
          </cell>
          <cell r="DQ221">
            <v>72.199951171875</v>
          </cell>
          <cell r="DR221">
            <v>72.199951171875</v>
          </cell>
          <cell r="DS221">
            <v>0</v>
          </cell>
          <cell r="DT221">
            <v>0</v>
          </cell>
          <cell r="DU221">
            <v>0</v>
          </cell>
          <cell r="DV221">
            <v>0</v>
          </cell>
          <cell r="DW221">
            <v>38.800000000000004</v>
          </cell>
          <cell r="DX221">
            <v>38.79998779296875</v>
          </cell>
          <cell r="DY221">
            <v>38.79998779296875</v>
          </cell>
          <cell r="DZ221">
            <v>38.800000000000004</v>
          </cell>
          <cell r="EA221">
            <v>38.79998779296875</v>
          </cell>
          <cell r="EB221">
            <v>38.79998779296875</v>
          </cell>
          <cell r="EC221">
            <v>38.79998779296875</v>
          </cell>
          <cell r="ED221">
            <v>38.79998779296875</v>
          </cell>
          <cell r="EE221">
            <v>22.2</v>
          </cell>
          <cell r="EF221">
            <v>22.199996948242188</v>
          </cell>
          <cell r="EG221">
            <v>22.199996948242188</v>
          </cell>
          <cell r="EH221">
            <v>22.199996948242188</v>
          </cell>
          <cell r="EI221">
            <v>22.199996948242188</v>
          </cell>
          <cell r="EJ221">
            <v>22.199996948242188</v>
          </cell>
        </row>
        <row r="222">
          <cell r="AW222">
            <v>184</v>
          </cell>
          <cell r="AX222">
            <v>0</v>
          </cell>
          <cell r="AY222">
            <v>75</v>
          </cell>
          <cell r="AZ222">
            <v>50</v>
          </cell>
          <cell r="BA222">
            <v>100</v>
          </cell>
          <cell r="BB222">
            <v>25</v>
          </cell>
          <cell r="BC222">
            <v>0</v>
          </cell>
          <cell r="BD222">
            <v>40</v>
          </cell>
          <cell r="BE222">
            <v>20</v>
          </cell>
          <cell r="BF222">
            <v>60</v>
          </cell>
          <cell r="BG222">
            <v>80</v>
          </cell>
          <cell r="BH222">
            <v>100</v>
          </cell>
          <cell r="BI222">
            <v>100</v>
          </cell>
          <cell r="BJ222">
            <v>14.2</v>
          </cell>
          <cell r="BK222">
            <v>100</v>
          </cell>
          <cell r="BL222">
            <v>42.8</v>
          </cell>
          <cell r="BM222">
            <v>85.7</v>
          </cell>
          <cell r="BN222">
            <v>71.399999999999991</v>
          </cell>
          <cell r="BO222">
            <v>0</v>
          </cell>
          <cell r="BP222">
            <v>0</v>
          </cell>
          <cell r="BQ222">
            <v>0</v>
          </cell>
          <cell r="BR222">
            <v>28.499999999999996</v>
          </cell>
          <cell r="BS222">
            <v>42.8</v>
          </cell>
          <cell r="BT222">
            <v>0</v>
          </cell>
          <cell r="BU222">
            <v>50</v>
          </cell>
          <cell r="BV222">
            <v>100</v>
          </cell>
          <cell r="BW222">
            <v>100</v>
          </cell>
          <cell r="BX222">
            <v>100</v>
          </cell>
          <cell r="BY222">
            <v>100</v>
          </cell>
          <cell r="BZ222">
            <v>100</v>
          </cell>
          <cell r="CA222">
            <v>100</v>
          </cell>
          <cell r="CB222">
            <v>100</v>
          </cell>
          <cell r="CC222">
            <v>100</v>
          </cell>
          <cell r="CD222">
            <v>100</v>
          </cell>
          <cell r="CE222">
            <v>50</v>
          </cell>
          <cell r="CF222">
            <v>50</v>
          </cell>
          <cell r="CG222">
            <v>50</v>
          </cell>
          <cell r="CH222">
            <v>50</v>
          </cell>
          <cell r="CI222">
            <v>50</v>
          </cell>
          <cell r="CJ222">
            <v>100</v>
          </cell>
          <cell r="CK222">
            <v>0</v>
          </cell>
          <cell r="CL222">
            <v>0</v>
          </cell>
          <cell r="CM222">
            <v>0</v>
          </cell>
          <cell r="CN222">
            <v>0</v>
          </cell>
          <cell r="CO222">
            <v>0</v>
          </cell>
          <cell r="CP222">
            <v>0</v>
          </cell>
          <cell r="CQ222">
            <v>184</v>
          </cell>
          <cell r="CR222">
            <v>20.8</v>
          </cell>
          <cell r="CS222">
            <v>50</v>
          </cell>
          <cell r="CT222">
            <v>45.800000000000004</v>
          </cell>
          <cell r="CU222">
            <v>66.600000000000009</v>
          </cell>
          <cell r="CV222">
            <v>33.300000000000004</v>
          </cell>
          <cell r="CW222">
            <v>4.1000000000000005</v>
          </cell>
          <cell r="CX222">
            <v>16.600000000000001</v>
          </cell>
          <cell r="CY222">
            <v>8.3000000000000007</v>
          </cell>
          <cell r="CZ222">
            <v>29.099999999999998</v>
          </cell>
          <cell r="DA222">
            <v>70.8</v>
          </cell>
          <cell r="DB222">
            <v>83.3</v>
          </cell>
          <cell r="DC222">
            <v>83.29998779296875</v>
          </cell>
          <cell r="DD222">
            <v>12.5</v>
          </cell>
          <cell r="DE222">
            <v>95.8</v>
          </cell>
          <cell r="DF222">
            <v>54.1</v>
          </cell>
          <cell r="DG222">
            <v>79.100000000000009</v>
          </cell>
          <cell r="DH222">
            <v>75</v>
          </cell>
          <cell r="DI222">
            <v>0</v>
          </cell>
          <cell r="DJ222">
            <v>0</v>
          </cell>
          <cell r="DK222">
            <v>0</v>
          </cell>
          <cell r="DL222">
            <v>25</v>
          </cell>
          <cell r="DM222">
            <v>54.1</v>
          </cell>
          <cell r="DN222">
            <v>41.6</v>
          </cell>
          <cell r="DO222">
            <v>87.5</v>
          </cell>
          <cell r="DP222">
            <v>91.600000000000009</v>
          </cell>
          <cell r="DQ222">
            <v>91.5999755859375</v>
          </cell>
          <cell r="DR222">
            <v>91.5999755859375</v>
          </cell>
          <cell r="DS222">
            <v>91.5999755859375</v>
          </cell>
          <cell r="DT222">
            <v>91.5999755859375</v>
          </cell>
          <cell r="DU222">
            <v>91.5999755859375</v>
          </cell>
          <cell r="DV222">
            <v>91.5999755859375</v>
          </cell>
          <cell r="DW222">
            <v>91.5999755859375</v>
          </cell>
          <cell r="DX222">
            <v>91.5999755859375</v>
          </cell>
          <cell r="DY222">
            <v>54.1</v>
          </cell>
          <cell r="DZ222">
            <v>54.0999755859375</v>
          </cell>
          <cell r="EA222">
            <v>54.0999755859375</v>
          </cell>
          <cell r="EB222">
            <v>54.0999755859375</v>
          </cell>
          <cell r="EC222">
            <v>54.0999755859375</v>
          </cell>
          <cell r="ED222">
            <v>100</v>
          </cell>
          <cell r="EE222">
            <v>37.5</v>
          </cell>
          <cell r="EF222">
            <v>37.5</v>
          </cell>
          <cell r="EG222">
            <v>37.5</v>
          </cell>
          <cell r="EH222">
            <v>37.5</v>
          </cell>
          <cell r="EI222">
            <v>37.5</v>
          </cell>
          <cell r="EJ222">
            <v>37.5</v>
          </cell>
        </row>
        <row r="223">
          <cell r="AW223">
            <v>185</v>
          </cell>
          <cell r="AX223">
            <v>100</v>
          </cell>
          <cell r="AY223">
            <v>0</v>
          </cell>
          <cell r="AZ223">
            <v>50</v>
          </cell>
          <cell r="BA223">
            <v>75</v>
          </cell>
          <cell r="BB223">
            <v>25</v>
          </cell>
          <cell r="BC223">
            <v>0</v>
          </cell>
          <cell r="BD223">
            <v>40</v>
          </cell>
          <cell r="BE223">
            <v>20</v>
          </cell>
          <cell r="BF223">
            <v>60</v>
          </cell>
          <cell r="BG223">
            <v>80</v>
          </cell>
          <cell r="BH223">
            <v>100</v>
          </cell>
          <cell r="BI223">
            <v>100</v>
          </cell>
          <cell r="BJ223">
            <v>20</v>
          </cell>
          <cell r="BK223">
            <v>100</v>
          </cell>
          <cell r="BL223">
            <v>40</v>
          </cell>
          <cell r="BM223">
            <v>80</v>
          </cell>
          <cell r="BN223">
            <v>60</v>
          </cell>
          <cell r="BO223">
            <v>0</v>
          </cell>
          <cell r="BP223">
            <v>0</v>
          </cell>
          <cell r="BQ223">
            <v>0</v>
          </cell>
          <cell r="BR223">
            <v>0</v>
          </cell>
          <cell r="BS223">
            <v>0</v>
          </cell>
          <cell r="BT223">
            <v>0</v>
          </cell>
          <cell r="BU223">
            <v>50</v>
          </cell>
          <cell r="BV223">
            <v>100</v>
          </cell>
          <cell r="BW223">
            <v>100</v>
          </cell>
          <cell r="BX223">
            <v>100</v>
          </cell>
          <cell r="BY223">
            <v>100</v>
          </cell>
          <cell r="BZ223">
            <v>100</v>
          </cell>
          <cell r="CA223">
            <v>100</v>
          </cell>
          <cell r="CB223">
            <v>100</v>
          </cell>
          <cell r="CC223">
            <v>100</v>
          </cell>
          <cell r="CD223">
            <v>100</v>
          </cell>
          <cell r="CE223">
            <v>0</v>
          </cell>
          <cell r="CF223">
            <v>0</v>
          </cell>
          <cell r="CG223">
            <v>0</v>
          </cell>
          <cell r="CH223">
            <v>0</v>
          </cell>
          <cell r="CI223">
            <v>0</v>
          </cell>
          <cell r="CJ223">
            <v>0</v>
          </cell>
          <cell r="CK223">
            <v>0</v>
          </cell>
          <cell r="CL223">
            <v>0</v>
          </cell>
          <cell r="CM223">
            <v>0</v>
          </cell>
          <cell r="CN223">
            <v>0</v>
          </cell>
          <cell r="CO223">
            <v>0</v>
          </cell>
          <cell r="CP223">
            <v>0</v>
          </cell>
          <cell r="CQ223">
            <v>185</v>
          </cell>
          <cell r="CR223">
            <v>80.900000000000006</v>
          </cell>
          <cell r="CS223">
            <v>28.499999999999996</v>
          </cell>
          <cell r="CT223">
            <v>47.599999999999994</v>
          </cell>
          <cell r="CU223">
            <v>66.600000000000009</v>
          </cell>
          <cell r="CV223">
            <v>33.300000000000004</v>
          </cell>
          <cell r="CW223">
            <v>4.7</v>
          </cell>
          <cell r="CX223">
            <v>19</v>
          </cell>
          <cell r="CY223">
            <v>9.5</v>
          </cell>
          <cell r="CZ223">
            <v>23.799999999999997</v>
          </cell>
          <cell r="DA223">
            <v>38</v>
          </cell>
          <cell r="DB223">
            <v>85.7</v>
          </cell>
          <cell r="DC223">
            <v>85.699951171875</v>
          </cell>
          <cell r="DD223">
            <v>14.2</v>
          </cell>
          <cell r="DE223">
            <v>100</v>
          </cell>
          <cell r="DF223">
            <v>52.300000000000004</v>
          </cell>
          <cell r="DG223">
            <v>76.099999999999994</v>
          </cell>
          <cell r="DH223">
            <v>71.399999999999991</v>
          </cell>
          <cell r="DI223">
            <v>0</v>
          </cell>
          <cell r="DJ223">
            <v>0</v>
          </cell>
          <cell r="DK223">
            <v>0</v>
          </cell>
          <cell r="DL223">
            <v>0</v>
          </cell>
          <cell r="DM223">
            <v>0</v>
          </cell>
          <cell r="DN223">
            <v>42.8</v>
          </cell>
          <cell r="DO223">
            <v>90.4</v>
          </cell>
          <cell r="DP223">
            <v>95.199999999999989</v>
          </cell>
          <cell r="DQ223">
            <v>95.199951171875</v>
          </cell>
          <cell r="DR223">
            <v>95.199951171875</v>
          </cell>
          <cell r="DS223">
            <v>95.199951171875</v>
          </cell>
          <cell r="DT223">
            <v>95.199951171875</v>
          </cell>
          <cell r="DU223">
            <v>95.199951171875</v>
          </cell>
          <cell r="DV223">
            <v>95.199951171875</v>
          </cell>
          <cell r="DW223">
            <v>95.199951171875</v>
          </cell>
          <cell r="DX223">
            <v>95.199951171875</v>
          </cell>
          <cell r="DY223">
            <v>52.300000000000004</v>
          </cell>
          <cell r="DZ223">
            <v>52.29998779296875</v>
          </cell>
          <cell r="EA223">
            <v>52.29998779296875</v>
          </cell>
          <cell r="EB223">
            <v>52.29998779296875</v>
          </cell>
          <cell r="EC223">
            <v>52.29998779296875</v>
          </cell>
          <cell r="ED223">
            <v>52.29998779296875</v>
          </cell>
          <cell r="EE223">
            <v>52.300000000000004</v>
          </cell>
          <cell r="EF223">
            <v>52.29998779296875</v>
          </cell>
          <cell r="EG223">
            <v>52.29998779296875</v>
          </cell>
          <cell r="EH223">
            <v>52.29998779296875</v>
          </cell>
          <cell r="EI223">
            <v>52.29998779296875</v>
          </cell>
          <cell r="EJ223">
            <v>52.29998779296875</v>
          </cell>
        </row>
        <row r="224">
          <cell r="AW224">
            <v>186</v>
          </cell>
          <cell r="AX224">
            <v>25</v>
          </cell>
          <cell r="AY224">
            <v>100</v>
          </cell>
          <cell r="AZ224">
            <v>75</v>
          </cell>
          <cell r="BA224">
            <v>50</v>
          </cell>
          <cell r="BB224">
            <v>0</v>
          </cell>
          <cell r="BC224">
            <v>0</v>
          </cell>
          <cell r="BD224">
            <v>0</v>
          </cell>
          <cell r="BE224">
            <v>50</v>
          </cell>
          <cell r="BF224">
            <v>50</v>
          </cell>
          <cell r="BG224">
            <v>100</v>
          </cell>
          <cell r="BH224">
            <v>100</v>
          </cell>
          <cell r="BI224">
            <v>100</v>
          </cell>
          <cell r="BJ224">
            <v>100</v>
          </cell>
          <cell r="BK224">
            <v>100</v>
          </cell>
          <cell r="BL224">
            <v>100</v>
          </cell>
          <cell r="BM224">
            <v>100</v>
          </cell>
          <cell r="BN224">
            <v>33.300000000000004</v>
          </cell>
          <cell r="BO224">
            <v>33.29998779296875</v>
          </cell>
          <cell r="BP224">
            <v>33.29998779296875</v>
          </cell>
          <cell r="BQ224">
            <v>33.29998779296875</v>
          </cell>
          <cell r="BR224">
            <v>0</v>
          </cell>
          <cell r="BS224">
            <v>33.300000000000004</v>
          </cell>
          <cell r="BT224">
            <v>100</v>
          </cell>
          <cell r="BU224">
            <v>0</v>
          </cell>
          <cell r="BV224">
            <v>0</v>
          </cell>
          <cell r="BW224">
            <v>0</v>
          </cell>
          <cell r="BX224">
            <v>0</v>
          </cell>
          <cell r="BY224">
            <v>0</v>
          </cell>
          <cell r="BZ224">
            <v>0</v>
          </cell>
          <cell r="CA224">
            <v>0</v>
          </cell>
          <cell r="CB224">
            <v>0</v>
          </cell>
          <cell r="CC224">
            <v>0</v>
          </cell>
          <cell r="CD224">
            <v>0</v>
          </cell>
          <cell r="CE224">
            <v>0</v>
          </cell>
          <cell r="CF224">
            <v>0</v>
          </cell>
          <cell r="CG224">
            <v>0</v>
          </cell>
          <cell r="CH224">
            <v>0</v>
          </cell>
          <cell r="CI224">
            <v>0</v>
          </cell>
          <cell r="CJ224">
            <v>100</v>
          </cell>
          <cell r="CK224">
            <v>0</v>
          </cell>
          <cell r="CL224">
            <v>0</v>
          </cell>
          <cell r="CM224">
            <v>0</v>
          </cell>
          <cell r="CN224">
            <v>0</v>
          </cell>
          <cell r="CO224">
            <v>0</v>
          </cell>
          <cell r="CP224">
            <v>0</v>
          </cell>
          <cell r="CQ224">
            <v>186</v>
          </cell>
          <cell r="CR224">
            <v>26.6</v>
          </cell>
          <cell r="CS224">
            <v>100</v>
          </cell>
          <cell r="CT224">
            <v>80</v>
          </cell>
          <cell r="CU224">
            <v>73.3</v>
          </cell>
          <cell r="CV224">
            <v>0</v>
          </cell>
          <cell r="CW224">
            <v>0</v>
          </cell>
          <cell r="CX224">
            <v>6.6000000000000005</v>
          </cell>
          <cell r="CY224">
            <v>13.3</v>
          </cell>
          <cell r="CZ224">
            <v>13.299995422363281</v>
          </cell>
          <cell r="DA224">
            <v>66.600000000000009</v>
          </cell>
          <cell r="DB224">
            <v>66.5999755859375</v>
          </cell>
          <cell r="DC224">
            <v>66.5999755859375</v>
          </cell>
          <cell r="DD224">
            <v>66.5999755859375</v>
          </cell>
          <cell r="DE224">
            <v>60</v>
          </cell>
          <cell r="DF224">
            <v>60</v>
          </cell>
          <cell r="DG224">
            <v>60</v>
          </cell>
          <cell r="DH224">
            <v>46.6</v>
          </cell>
          <cell r="DI224">
            <v>46.5999755859375</v>
          </cell>
          <cell r="DJ224">
            <v>46.5999755859375</v>
          </cell>
          <cell r="DK224">
            <v>46.5999755859375</v>
          </cell>
          <cell r="DL224">
            <v>33.300000000000004</v>
          </cell>
          <cell r="DM224">
            <v>46.6</v>
          </cell>
          <cell r="DN224">
            <v>86.6</v>
          </cell>
          <cell r="DO224">
            <v>20</v>
          </cell>
          <cell r="DP224">
            <v>20</v>
          </cell>
          <cell r="DQ224">
            <v>20</v>
          </cell>
          <cell r="DR224">
            <v>20</v>
          </cell>
          <cell r="DS224">
            <v>20</v>
          </cell>
          <cell r="DT224">
            <v>20</v>
          </cell>
          <cell r="DU224">
            <v>20</v>
          </cell>
          <cell r="DV224">
            <v>20</v>
          </cell>
          <cell r="DW224">
            <v>20</v>
          </cell>
          <cell r="DX224">
            <v>20</v>
          </cell>
          <cell r="DY224">
            <v>20</v>
          </cell>
          <cell r="DZ224">
            <v>20</v>
          </cell>
          <cell r="EA224">
            <v>20</v>
          </cell>
          <cell r="EB224">
            <v>20</v>
          </cell>
          <cell r="EC224">
            <v>20</v>
          </cell>
          <cell r="ED224">
            <v>93.300000000000011</v>
          </cell>
          <cell r="EE224">
            <v>40</v>
          </cell>
          <cell r="EF224">
            <v>40</v>
          </cell>
          <cell r="EG224">
            <v>40</v>
          </cell>
          <cell r="EH224">
            <v>40</v>
          </cell>
          <cell r="EI224">
            <v>40</v>
          </cell>
          <cell r="EJ224">
            <v>40</v>
          </cell>
        </row>
        <row r="225">
          <cell r="AW225">
            <v>0</v>
          </cell>
          <cell r="AX225">
            <v>0</v>
          </cell>
          <cell r="AY225">
            <v>0</v>
          </cell>
          <cell r="AZ225">
            <v>0</v>
          </cell>
          <cell r="BA225">
            <v>0</v>
          </cell>
          <cell r="BB225">
            <v>0</v>
          </cell>
          <cell r="BC225">
            <v>0</v>
          </cell>
          <cell r="BD225">
            <v>0</v>
          </cell>
          <cell r="BE225">
            <v>0</v>
          </cell>
          <cell r="BF225">
            <v>0</v>
          </cell>
          <cell r="BG225">
            <v>0</v>
          </cell>
          <cell r="BH225">
            <v>0</v>
          </cell>
          <cell r="BI225">
            <v>0</v>
          </cell>
          <cell r="BJ225">
            <v>0</v>
          </cell>
          <cell r="BK225">
            <v>0</v>
          </cell>
          <cell r="BL225">
            <v>0</v>
          </cell>
          <cell r="BM225">
            <v>0</v>
          </cell>
          <cell r="BN225">
            <v>0</v>
          </cell>
          <cell r="BO225">
            <v>0</v>
          </cell>
          <cell r="BP225">
            <v>0</v>
          </cell>
          <cell r="BQ225">
            <v>0</v>
          </cell>
          <cell r="BR225">
            <v>0</v>
          </cell>
          <cell r="BS225">
            <v>0</v>
          </cell>
          <cell r="BT225">
            <v>0</v>
          </cell>
          <cell r="BU225">
            <v>0</v>
          </cell>
          <cell r="BV225">
            <v>0</v>
          </cell>
          <cell r="BW225">
            <v>0</v>
          </cell>
          <cell r="BX225">
            <v>0</v>
          </cell>
          <cell r="BY225">
            <v>0</v>
          </cell>
          <cell r="BZ225">
            <v>0</v>
          </cell>
          <cell r="CA225">
            <v>0</v>
          </cell>
          <cell r="CB225">
            <v>0</v>
          </cell>
          <cell r="CC225">
            <v>0</v>
          </cell>
          <cell r="CD225">
            <v>0</v>
          </cell>
          <cell r="CE225">
            <v>0</v>
          </cell>
          <cell r="CF225">
            <v>0</v>
          </cell>
          <cell r="CG225">
            <v>0</v>
          </cell>
          <cell r="CH225">
            <v>0</v>
          </cell>
          <cell r="CI225">
            <v>0</v>
          </cell>
          <cell r="CJ225">
            <v>0</v>
          </cell>
          <cell r="CK225">
            <v>0</v>
          </cell>
          <cell r="CL225">
            <v>0</v>
          </cell>
          <cell r="CM225">
            <v>0</v>
          </cell>
          <cell r="CN225">
            <v>0</v>
          </cell>
          <cell r="CO225">
            <v>0</v>
          </cell>
          <cell r="CP225">
            <v>0</v>
          </cell>
          <cell r="CR225">
            <v>0</v>
          </cell>
          <cell r="CS225">
            <v>0</v>
          </cell>
          <cell r="CT225">
            <v>0</v>
          </cell>
          <cell r="CU225">
            <v>0</v>
          </cell>
          <cell r="CV225">
            <v>0</v>
          </cell>
          <cell r="CW225">
            <v>0</v>
          </cell>
          <cell r="CX225">
            <v>0</v>
          </cell>
          <cell r="CY225">
            <v>0</v>
          </cell>
          <cell r="CZ225">
            <v>0</v>
          </cell>
          <cell r="DA225">
            <v>0</v>
          </cell>
          <cell r="DB225">
            <v>0</v>
          </cell>
          <cell r="DC225">
            <v>0</v>
          </cell>
          <cell r="DD225">
            <v>0</v>
          </cell>
          <cell r="DE225">
            <v>0</v>
          </cell>
          <cell r="DF225">
            <v>0</v>
          </cell>
          <cell r="DG225">
            <v>0</v>
          </cell>
          <cell r="DH225">
            <v>0</v>
          </cell>
          <cell r="DI225">
            <v>0</v>
          </cell>
          <cell r="DJ225">
            <v>0</v>
          </cell>
          <cell r="DK225">
            <v>0</v>
          </cell>
          <cell r="DL225">
            <v>0</v>
          </cell>
          <cell r="DM225">
            <v>0</v>
          </cell>
          <cell r="DN225">
            <v>0</v>
          </cell>
          <cell r="DO225">
            <v>0</v>
          </cell>
          <cell r="DP225">
            <v>0</v>
          </cell>
          <cell r="DQ225">
            <v>0</v>
          </cell>
          <cell r="DR225">
            <v>0</v>
          </cell>
          <cell r="DS225">
            <v>0</v>
          </cell>
          <cell r="DT225">
            <v>0</v>
          </cell>
          <cell r="DU225">
            <v>0</v>
          </cell>
          <cell r="DV225">
            <v>0</v>
          </cell>
          <cell r="DW225">
            <v>0</v>
          </cell>
          <cell r="DX225">
            <v>0</v>
          </cell>
          <cell r="DY225">
            <v>0</v>
          </cell>
          <cell r="DZ225">
            <v>0</v>
          </cell>
          <cell r="EA225">
            <v>0</v>
          </cell>
          <cell r="EB225">
            <v>0</v>
          </cell>
          <cell r="EC225">
            <v>0</v>
          </cell>
          <cell r="ED225">
            <v>0</v>
          </cell>
          <cell r="EE225">
            <v>0</v>
          </cell>
          <cell r="EF225">
            <v>0</v>
          </cell>
          <cell r="EG225">
            <v>0</v>
          </cell>
          <cell r="EH225">
            <v>0</v>
          </cell>
          <cell r="EI225">
            <v>0</v>
          </cell>
          <cell r="EJ225">
            <v>0</v>
          </cell>
        </row>
        <row r="226">
          <cell r="AX226">
            <v>0</v>
          </cell>
          <cell r="AY226">
            <v>0</v>
          </cell>
          <cell r="AZ226">
            <v>0</v>
          </cell>
          <cell r="BA226">
            <v>0</v>
          </cell>
          <cell r="BB226">
            <v>0</v>
          </cell>
          <cell r="BC226">
            <v>0</v>
          </cell>
          <cell r="BD226">
            <v>0</v>
          </cell>
          <cell r="BE226">
            <v>0</v>
          </cell>
          <cell r="BF226">
            <v>0</v>
          </cell>
          <cell r="BG226">
            <v>0</v>
          </cell>
          <cell r="BH226">
            <v>0</v>
          </cell>
          <cell r="BI226">
            <v>0</v>
          </cell>
          <cell r="BJ226">
            <v>0</v>
          </cell>
          <cell r="BK226">
            <v>0</v>
          </cell>
          <cell r="BL226">
            <v>0</v>
          </cell>
          <cell r="BM226">
            <v>0</v>
          </cell>
          <cell r="BN226">
            <v>0</v>
          </cell>
          <cell r="BO226">
            <v>0</v>
          </cell>
          <cell r="BP226">
            <v>0</v>
          </cell>
          <cell r="BQ226">
            <v>0</v>
          </cell>
          <cell r="BR226">
            <v>0</v>
          </cell>
          <cell r="BS226">
            <v>0</v>
          </cell>
          <cell r="BT226">
            <v>0</v>
          </cell>
          <cell r="BU226">
            <v>0</v>
          </cell>
          <cell r="BV226">
            <v>0</v>
          </cell>
          <cell r="BW226">
            <v>0</v>
          </cell>
          <cell r="BX226">
            <v>0</v>
          </cell>
          <cell r="BY226">
            <v>0</v>
          </cell>
          <cell r="BZ226">
            <v>0</v>
          </cell>
          <cell r="CA226">
            <v>0</v>
          </cell>
          <cell r="CB226">
            <v>0</v>
          </cell>
          <cell r="CC226">
            <v>0</v>
          </cell>
          <cell r="CD226">
            <v>0</v>
          </cell>
          <cell r="CE226">
            <v>0</v>
          </cell>
          <cell r="CF226">
            <v>0</v>
          </cell>
          <cell r="CG226">
            <v>0</v>
          </cell>
          <cell r="CH226">
            <v>0</v>
          </cell>
          <cell r="CI226">
            <v>0</v>
          </cell>
          <cell r="CJ226">
            <v>0</v>
          </cell>
          <cell r="CK226">
            <v>0</v>
          </cell>
          <cell r="CL226">
            <v>0</v>
          </cell>
          <cell r="CM226">
            <v>0</v>
          </cell>
          <cell r="CN226">
            <v>0</v>
          </cell>
          <cell r="CO226">
            <v>0</v>
          </cell>
          <cell r="CP226">
            <v>0</v>
          </cell>
          <cell r="CR226">
            <v>0</v>
          </cell>
          <cell r="CS226">
            <v>0</v>
          </cell>
          <cell r="CT226">
            <v>0</v>
          </cell>
          <cell r="CU226">
            <v>0</v>
          </cell>
          <cell r="CV226">
            <v>0</v>
          </cell>
          <cell r="CW226">
            <v>0</v>
          </cell>
          <cell r="CX226">
            <v>0</v>
          </cell>
          <cell r="CY226">
            <v>0</v>
          </cell>
          <cell r="CZ226">
            <v>0</v>
          </cell>
          <cell r="DA226">
            <v>0</v>
          </cell>
          <cell r="DB226">
            <v>0</v>
          </cell>
          <cell r="DC226">
            <v>0</v>
          </cell>
          <cell r="DD226">
            <v>0</v>
          </cell>
          <cell r="DE226">
            <v>0</v>
          </cell>
          <cell r="DF226">
            <v>0</v>
          </cell>
          <cell r="DG226">
            <v>0</v>
          </cell>
          <cell r="DH226">
            <v>0</v>
          </cell>
          <cell r="DI226">
            <v>0</v>
          </cell>
          <cell r="DJ226">
            <v>0</v>
          </cell>
          <cell r="DK226">
            <v>0</v>
          </cell>
          <cell r="DL226">
            <v>0</v>
          </cell>
          <cell r="DM226">
            <v>0</v>
          </cell>
          <cell r="DN226">
            <v>0</v>
          </cell>
          <cell r="DO226">
            <v>0</v>
          </cell>
          <cell r="DP226">
            <v>0</v>
          </cell>
          <cell r="DQ226">
            <v>0</v>
          </cell>
          <cell r="DR226">
            <v>0</v>
          </cell>
          <cell r="DS226">
            <v>0</v>
          </cell>
          <cell r="DT226">
            <v>0</v>
          </cell>
          <cell r="DU226">
            <v>0</v>
          </cell>
          <cell r="DV226">
            <v>0</v>
          </cell>
          <cell r="DW226">
            <v>0</v>
          </cell>
          <cell r="DX226">
            <v>0</v>
          </cell>
          <cell r="DY226">
            <v>0</v>
          </cell>
          <cell r="DZ226">
            <v>0</v>
          </cell>
          <cell r="EA226">
            <v>0</v>
          </cell>
          <cell r="EB226">
            <v>0</v>
          </cell>
          <cell r="EC226">
            <v>0</v>
          </cell>
          <cell r="ED226">
            <v>0</v>
          </cell>
          <cell r="EE226">
            <v>0</v>
          </cell>
          <cell r="EF226">
            <v>0</v>
          </cell>
          <cell r="EG226">
            <v>0</v>
          </cell>
          <cell r="EH226">
            <v>0</v>
          </cell>
          <cell r="EI226">
            <v>0</v>
          </cell>
          <cell r="EJ226">
            <v>0</v>
          </cell>
        </row>
        <row r="227">
          <cell r="AW227">
            <v>187</v>
          </cell>
          <cell r="AX227">
            <v>25</v>
          </cell>
          <cell r="AY227">
            <v>0</v>
          </cell>
          <cell r="AZ227">
            <v>100</v>
          </cell>
          <cell r="BA227">
            <v>50</v>
          </cell>
          <cell r="BB227">
            <v>75</v>
          </cell>
          <cell r="BC227">
            <v>16.600000000000001</v>
          </cell>
          <cell r="BD227">
            <v>33.300000000000004</v>
          </cell>
          <cell r="BE227">
            <v>50</v>
          </cell>
          <cell r="BF227">
            <v>83.3</v>
          </cell>
          <cell r="BG227">
            <v>66.600000000000009</v>
          </cell>
          <cell r="BH227">
            <v>100</v>
          </cell>
          <cell r="BI227">
            <v>0</v>
          </cell>
          <cell r="BJ227">
            <v>33.300000000000004</v>
          </cell>
          <cell r="BK227">
            <v>55.500000000000007</v>
          </cell>
          <cell r="BL227">
            <v>44.4</v>
          </cell>
          <cell r="BM227">
            <v>77.7</v>
          </cell>
          <cell r="BN227">
            <v>0</v>
          </cell>
          <cell r="BO227">
            <v>100</v>
          </cell>
          <cell r="BP227">
            <v>11.1</v>
          </cell>
          <cell r="BQ227">
            <v>22.2</v>
          </cell>
          <cell r="BR227">
            <v>88.8</v>
          </cell>
          <cell r="BS227">
            <v>66.600000000000009</v>
          </cell>
          <cell r="BT227">
            <v>25</v>
          </cell>
          <cell r="BU227">
            <v>87.5</v>
          </cell>
          <cell r="BV227">
            <v>0</v>
          </cell>
          <cell r="BW227">
            <v>100</v>
          </cell>
          <cell r="BX227">
            <v>12.5</v>
          </cell>
          <cell r="BY227">
            <v>50</v>
          </cell>
          <cell r="BZ227">
            <v>62.5</v>
          </cell>
          <cell r="CA227">
            <v>75</v>
          </cell>
          <cell r="CB227">
            <v>37.5</v>
          </cell>
          <cell r="CC227">
            <v>77.7</v>
          </cell>
          <cell r="CD227">
            <v>22.2</v>
          </cell>
          <cell r="CE227">
            <v>100</v>
          </cell>
          <cell r="CF227">
            <v>11.1</v>
          </cell>
          <cell r="CG227">
            <v>22.2</v>
          </cell>
          <cell r="CH227">
            <v>22.2</v>
          </cell>
          <cell r="CI227">
            <v>22.199996948242188</v>
          </cell>
          <cell r="CJ227">
            <v>88.8</v>
          </cell>
          <cell r="CK227">
            <v>0</v>
          </cell>
          <cell r="CL227">
            <v>22.2</v>
          </cell>
          <cell r="CM227">
            <v>22.2</v>
          </cell>
          <cell r="CN227">
            <v>22.199996948242188</v>
          </cell>
          <cell r="CO227">
            <v>22.199996948242188</v>
          </cell>
          <cell r="CP227">
            <v>22.199996948242188</v>
          </cell>
          <cell r="CQ227">
            <v>187</v>
          </cell>
          <cell r="CR227">
            <v>30</v>
          </cell>
          <cell r="CS227">
            <v>20</v>
          </cell>
          <cell r="CT227">
            <v>80</v>
          </cell>
          <cell r="CU227">
            <v>60</v>
          </cell>
          <cell r="CV227">
            <v>77.5</v>
          </cell>
          <cell r="CW227">
            <v>17.5</v>
          </cell>
          <cell r="CX227">
            <v>32.5</v>
          </cell>
          <cell r="CY227">
            <v>55.000000000000007</v>
          </cell>
          <cell r="CZ227">
            <v>75</v>
          </cell>
          <cell r="DA227">
            <v>57.499999999999993</v>
          </cell>
          <cell r="DB227">
            <v>90</v>
          </cell>
          <cell r="DC227">
            <v>10</v>
          </cell>
          <cell r="DD227">
            <v>12.5</v>
          </cell>
          <cell r="DE227">
            <v>37.5</v>
          </cell>
          <cell r="DF227">
            <v>22.5</v>
          </cell>
          <cell r="DG227">
            <v>67.5</v>
          </cell>
          <cell r="DH227">
            <v>0</v>
          </cell>
          <cell r="DI227">
            <v>92.5</v>
          </cell>
          <cell r="DJ227">
            <v>2.5</v>
          </cell>
          <cell r="DK227">
            <v>7.5</v>
          </cell>
          <cell r="DL227">
            <v>72.5</v>
          </cell>
          <cell r="DM227">
            <v>65</v>
          </cell>
          <cell r="DN227">
            <v>25</v>
          </cell>
          <cell r="DO227">
            <v>95</v>
          </cell>
          <cell r="DP227">
            <v>5</v>
          </cell>
          <cell r="DQ227">
            <v>97.5</v>
          </cell>
          <cell r="DR227">
            <v>15</v>
          </cell>
          <cell r="DS227">
            <v>82.5</v>
          </cell>
          <cell r="DT227">
            <v>85</v>
          </cell>
          <cell r="DU227">
            <v>87.5</v>
          </cell>
          <cell r="DV227">
            <v>40</v>
          </cell>
          <cell r="DW227">
            <v>62.5</v>
          </cell>
          <cell r="DX227">
            <v>40</v>
          </cell>
          <cell r="DY227">
            <v>100</v>
          </cell>
          <cell r="DZ227">
            <v>35</v>
          </cell>
          <cell r="EA227">
            <v>40</v>
          </cell>
          <cell r="EB227">
            <v>40</v>
          </cell>
          <cell r="EC227">
            <v>40</v>
          </cell>
          <cell r="ED227">
            <v>70</v>
          </cell>
          <cell r="EE227">
            <v>27.500000000000004</v>
          </cell>
          <cell r="EF227">
            <v>40</v>
          </cell>
          <cell r="EG227">
            <v>40</v>
          </cell>
          <cell r="EH227">
            <v>40</v>
          </cell>
          <cell r="EI227">
            <v>40</v>
          </cell>
          <cell r="EJ227">
            <v>40</v>
          </cell>
        </row>
        <row r="228">
          <cell r="AW228">
            <v>188</v>
          </cell>
          <cell r="AX228">
            <v>0</v>
          </cell>
          <cell r="AY228">
            <v>50</v>
          </cell>
          <cell r="AZ228">
            <v>75</v>
          </cell>
          <cell r="BA228">
            <v>25</v>
          </cell>
          <cell r="BB228">
            <v>100</v>
          </cell>
          <cell r="BC228">
            <v>0</v>
          </cell>
          <cell r="BD228">
            <v>16.600000000000001</v>
          </cell>
          <cell r="BE228">
            <v>66.600000000000009</v>
          </cell>
          <cell r="BF228">
            <v>83.3</v>
          </cell>
          <cell r="BG228">
            <v>33.300000000000004</v>
          </cell>
          <cell r="BH228">
            <v>100</v>
          </cell>
          <cell r="BI228">
            <v>50</v>
          </cell>
          <cell r="BJ228">
            <v>25</v>
          </cell>
          <cell r="BK228">
            <v>50</v>
          </cell>
          <cell r="BL228">
            <v>37.5</v>
          </cell>
          <cell r="BM228">
            <v>75</v>
          </cell>
          <cell r="BN228">
            <v>0</v>
          </cell>
          <cell r="BO228">
            <v>100</v>
          </cell>
          <cell r="BP228">
            <v>12.5</v>
          </cell>
          <cell r="BQ228">
            <v>12.5</v>
          </cell>
          <cell r="BR228">
            <v>87.5</v>
          </cell>
          <cell r="BS228">
            <v>62.5</v>
          </cell>
          <cell r="BT228">
            <v>100</v>
          </cell>
          <cell r="BU228">
            <v>25</v>
          </cell>
          <cell r="BV228">
            <v>0</v>
          </cell>
          <cell r="BW228">
            <v>25</v>
          </cell>
          <cell r="BX228">
            <v>25</v>
          </cell>
          <cell r="BY228">
            <v>75</v>
          </cell>
          <cell r="BZ228">
            <v>75</v>
          </cell>
          <cell r="CA228">
            <v>75</v>
          </cell>
          <cell r="CB228">
            <v>75</v>
          </cell>
          <cell r="CC228">
            <v>75</v>
          </cell>
          <cell r="CD228">
            <v>12.5</v>
          </cell>
          <cell r="CE228">
            <v>100</v>
          </cell>
          <cell r="CF228">
            <v>0</v>
          </cell>
          <cell r="CG228">
            <v>0</v>
          </cell>
          <cell r="CH228">
            <v>12.5</v>
          </cell>
          <cell r="CI228">
            <v>12.5</v>
          </cell>
          <cell r="CJ228">
            <v>87.5</v>
          </cell>
          <cell r="CK228">
            <v>62.5</v>
          </cell>
          <cell r="CL228">
            <v>12.5</v>
          </cell>
          <cell r="CM228">
            <v>12.5</v>
          </cell>
          <cell r="CN228">
            <v>12.5</v>
          </cell>
          <cell r="CO228">
            <v>12.5</v>
          </cell>
          <cell r="CP228">
            <v>12.5</v>
          </cell>
          <cell r="CQ228">
            <v>188</v>
          </cell>
          <cell r="CR228">
            <v>14.7</v>
          </cell>
          <cell r="CS228">
            <v>58.8</v>
          </cell>
          <cell r="CT228">
            <v>85.2</v>
          </cell>
          <cell r="CU228">
            <v>55.800000000000004</v>
          </cell>
          <cell r="CV228">
            <v>91.100000000000009</v>
          </cell>
          <cell r="CW228">
            <v>11.700000000000001</v>
          </cell>
          <cell r="CX228">
            <v>23.5</v>
          </cell>
          <cell r="CY228">
            <v>52.900000000000006</v>
          </cell>
          <cell r="CZ228">
            <v>76.400000000000006</v>
          </cell>
          <cell r="DA228">
            <v>29.4</v>
          </cell>
          <cell r="DB228">
            <v>94.1</v>
          </cell>
          <cell r="DC228">
            <v>32.300000000000004</v>
          </cell>
          <cell r="DD228">
            <v>8.7999999999999989</v>
          </cell>
          <cell r="DE228">
            <v>26.400000000000002</v>
          </cell>
          <cell r="DF228">
            <v>17.599999999999998</v>
          </cell>
          <cell r="DG228">
            <v>70.5</v>
          </cell>
          <cell r="DH228">
            <v>0</v>
          </cell>
          <cell r="DI228">
            <v>97</v>
          </cell>
          <cell r="DJ228">
            <v>2.9000000000000004</v>
          </cell>
          <cell r="DK228">
            <v>2.8999996185302734</v>
          </cell>
          <cell r="DL228">
            <v>79.400000000000006</v>
          </cell>
          <cell r="DM228">
            <v>67.600000000000009</v>
          </cell>
          <cell r="DN228">
            <v>88.2</v>
          </cell>
          <cell r="DO228">
            <v>32.300000000000004</v>
          </cell>
          <cell r="DP228">
            <v>5.8000000000000007</v>
          </cell>
          <cell r="DQ228">
            <v>32.300000000000004</v>
          </cell>
          <cell r="DR228">
            <v>32.29998779296875</v>
          </cell>
          <cell r="DS228">
            <v>82.3</v>
          </cell>
          <cell r="DT228">
            <v>82.29998779296875</v>
          </cell>
          <cell r="DU228">
            <v>82.29998779296875</v>
          </cell>
          <cell r="DV228">
            <v>82.29998779296875</v>
          </cell>
          <cell r="DW228">
            <v>64.7</v>
          </cell>
          <cell r="DX228">
            <v>32.300000000000004</v>
          </cell>
          <cell r="DY228">
            <v>100</v>
          </cell>
          <cell r="DZ228">
            <v>20.5</v>
          </cell>
          <cell r="EA228">
            <v>20.5</v>
          </cell>
          <cell r="EB228">
            <v>32.300000000000004</v>
          </cell>
          <cell r="EC228">
            <v>32.29998779296875</v>
          </cell>
          <cell r="ED228">
            <v>73.5</v>
          </cell>
          <cell r="EE228">
            <v>61.7</v>
          </cell>
          <cell r="EF228">
            <v>32.300000000000004</v>
          </cell>
          <cell r="EG228">
            <v>32.300000000000004</v>
          </cell>
          <cell r="EH228">
            <v>32.29998779296875</v>
          </cell>
          <cell r="EI228">
            <v>32.29998779296875</v>
          </cell>
          <cell r="EJ228">
            <v>32.29998779296875</v>
          </cell>
        </row>
        <row r="229">
          <cell r="AW229">
            <v>189</v>
          </cell>
          <cell r="AX229">
            <v>25</v>
          </cell>
          <cell r="AY229">
            <v>0</v>
          </cell>
          <cell r="AZ229">
            <v>75</v>
          </cell>
          <cell r="BA229">
            <v>50</v>
          </cell>
          <cell r="BB229">
            <v>100</v>
          </cell>
          <cell r="BC229">
            <v>0</v>
          </cell>
          <cell r="BD229">
            <v>20</v>
          </cell>
          <cell r="BE229">
            <v>40</v>
          </cell>
          <cell r="BF229">
            <v>80</v>
          </cell>
          <cell r="BG229">
            <v>60</v>
          </cell>
          <cell r="BH229">
            <v>100</v>
          </cell>
          <cell r="BI229">
            <v>100</v>
          </cell>
          <cell r="BJ229">
            <v>25</v>
          </cell>
          <cell r="BK229">
            <v>50</v>
          </cell>
          <cell r="BL229">
            <v>37.5</v>
          </cell>
          <cell r="BM229">
            <v>62.5</v>
          </cell>
          <cell r="BN229">
            <v>0</v>
          </cell>
          <cell r="BO229">
            <v>100</v>
          </cell>
          <cell r="BP229">
            <v>12.5</v>
          </cell>
          <cell r="BQ229">
            <v>12.5</v>
          </cell>
          <cell r="BR229">
            <v>87.5</v>
          </cell>
          <cell r="BS229">
            <v>75</v>
          </cell>
          <cell r="BT229">
            <v>100</v>
          </cell>
          <cell r="BU229">
            <v>25</v>
          </cell>
          <cell r="BV229">
            <v>0</v>
          </cell>
          <cell r="BW229">
            <v>25</v>
          </cell>
          <cell r="BX229">
            <v>25</v>
          </cell>
          <cell r="BY229">
            <v>75</v>
          </cell>
          <cell r="BZ229">
            <v>75</v>
          </cell>
          <cell r="CA229">
            <v>75</v>
          </cell>
          <cell r="CB229">
            <v>75</v>
          </cell>
          <cell r="CC229">
            <v>75</v>
          </cell>
          <cell r="CD229">
            <v>25</v>
          </cell>
          <cell r="CE229">
            <v>100</v>
          </cell>
          <cell r="CF229">
            <v>12.5</v>
          </cell>
          <cell r="CG229">
            <v>12.5</v>
          </cell>
          <cell r="CH229">
            <v>25</v>
          </cell>
          <cell r="CI229">
            <v>25</v>
          </cell>
          <cell r="CJ229">
            <v>87.5</v>
          </cell>
          <cell r="CK229">
            <v>0</v>
          </cell>
          <cell r="CL229">
            <v>25</v>
          </cell>
          <cell r="CM229">
            <v>25</v>
          </cell>
          <cell r="CN229">
            <v>25</v>
          </cell>
          <cell r="CO229">
            <v>25</v>
          </cell>
          <cell r="CP229">
            <v>25</v>
          </cell>
          <cell r="CQ229">
            <v>189</v>
          </cell>
          <cell r="CR229">
            <v>21.2</v>
          </cell>
          <cell r="CS229">
            <v>15.1</v>
          </cell>
          <cell r="CT229">
            <v>84.8</v>
          </cell>
          <cell r="CU229">
            <v>27.200000000000003</v>
          </cell>
          <cell r="CV229">
            <v>90.9</v>
          </cell>
          <cell r="CW229">
            <v>9</v>
          </cell>
          <cell r="CX229">
            <v>33.300000000000004</v>
          </cell>
          <cell r="CY229">
            <v>39.300000000000004</v>
          </cell>
          <cell r="CZ229">
            <v>78.7</v>
          </cell>
          <cell r="DA229">
            <v>63.6</v>
          </cell>
          <cell r="DB229">
            <v>93.899999999999991</v>
          </cell>
          <cell r="DC229">
            <v>93.89996337890625</v>
          </cell>
          <cell r="DD229">
            <v>12.1</v>
          </cell>
          <cell r="DE229">
            <v>36.299999999999997</v>
          </cell>
          <cell r="DF229">
            <v>18.099999999999998</v>
          </cell>
          <cell r="DG229">
            <v>60.6</v>
          </cell>
          <cell r="DH229">
            <v>0</v>
          </cell>
          <cell r="DI229">
            <v>96.899999999999991</v>
          </cell>
          <cell r="DJ229">
            <v>3</v>
          </cell>
          <cell r="DK229">
            <v>3</v>
          </cell>
          <cell r="DL229">
            <v>75.7</v>
          </cell>
          <cell r="DM229">
            <v>69.599999999999994</v>
          </cell>
          <cell r="DN229">
            <v>87.8</v>
          </cell>
          <cell r="DO229">
            <v>42.4</v>
          </cell>
          <cell r="DP229">
            <v>6</v>
          </cell>
          <cell r="DQ229">
            <v>42.4</v>
          </cell>
          <cell r="DR229">
            <v>42.399993896484375</v>
          </cell>
          <cell r="DS229">
            <v>81.8</v>
          </cell>
          <cell r="DT229">
            <v>81.79998779296875</v>
          </cell>
          <cell r="DU229">
            <v>81.79998779296875</v>
          </cell>
          <cell r="DV229">
            <v>81.79998779296875</v>
          </cell>
          <cell r="DW229">
            <v>66.600000000000009</v>
          </cell>
          <cell r="DX229">
            <v>42.4</v>
          </cell>
          <cell r="DY229">
            <v>100</v>
          </cell>
          <cell r="DZ229">
            <v>30.3</v>
          </cell>
          <cell r="EA229">
            <v>30.29998779296875</v>
          </cell>
          <cell r="EB229">
            <v>42.4</v>
          </cell>
          <cell r="EC229">
            <v>42.399993896484375</v>
          </cell>
          <cell r="ED229">
            <v>72.7</v>
          </cell>
          <cell r="EE229">
            <v>24.2</v>
          </cell>
          <cell r="EF229">
            <v>42.4</v>
          </cell>
          <cell r="EG229">
            <v>42.4</v>
          </cell>
          <cell r="EH229">
            <v>42.399993896484375</v>
          </cell>
          <cell r="EI229">
            <v>42.399993896484375</v>
          </cell>
          <cell r="EJ229">
            <v>42.399993896484375</v>
          </cell>
        </row>
        <row r="230">
          <cell r="AW230">
            <v>190</v>
          </cell>
          <cell r="AX230">
            <v>50</v>
          </cell>
          <cell r="AY230">
            <v>50</v>
          </cell>
          <cell r="AZ230">
            <v>25</v>
          </cell>
          <cell r="BA230">
            <v>100</v>
          </cell>
          <cell r="BB230">
            <v>0</v>
          </cell>
          <cell r="BC230">
            <v>66.600000000000009</v>
          </cell>
          <cell r="BD230">
            <v>0</v>
          </cell>
          <cell r="BE230">
            <v>16.600000000000001</v>
          </cell>
          <cell r="BF230">
            <v>16.600000000000001</v>
          </cell>
          <cell r="BG230">
            <v>100</v>
          </cell>
          <cell r="BH230">
            <v>83.3</v>
          </cell>
          <cell r="BI230">
            <v>16.600000000000001</v>
          </cell>
          <cell r="BJ230">
            <v>14.2</v>
          </cell>
          <cell r="BK230">
            <v>0</v>
          </cell>
          <cell r="BL230">
            <v>14.2</v>
          </cell>
          <cell r="BM230">
            <v>14.2</v>
          </cell>
          <cell r="BN230">
            <v>14.2</v>
          </cell>
          <cell r="BO230">
            <v>14.2</v>
          </cell>
          <cell r="BP230">
            <v>14.2</v>
          </cell>
          <cell r="BQ230">
            <v>14.199996948242187</v>
          </cell>
          <cell r="BR230">
            <v>14.199996948242187</v>
          </cell>
          <cell r="BS230">
            <v>14.2</v>
          </cell>
          <cell r="BT230">
            <v>0</v>
          </cell>
          <cell r="BU230">
            <v>50</v>
          </cell>
          <cell r="BV230">
            <v>50</v>
          </cell>
          <cell r="BW230">
            <v>50</v>
          </cell>
          <cell r="BX230">
            <v>50</v>
          </cell>
          <cell r="BY230">
            <v>50</v>
          </cell>
          <cell r="BZ230">
            <v>50</v>
          </cell>
          <cell r="CA230">
            <v>50</v>
          </cell>
          <cell r="CB230">
            <v>50</v>
          </cell>
          <cell r="CC230">
            <v>0</v>
          </cell>
          <cell r="CD230">
            <v>0</v>
          </cell>
          <cell r="CE230">
            <v>83.3</v>
          </cell>
          <cell r="CF230">
            <v>100</v>
          </cell>
          <cell r="CG230">
            <v>100</v>
          </cell>
          <cell r="CH230">
            <v>0</v>
          </cell>
          <cell r="CI230">
            <v>0</v>
          </cell>
          <cell r="CJ230">
            <v>0</v>
          </cell>
          <cell r="CK230">
            <v>66.600000000000009</v>
          </cell>
          <cell r="CL230">
            <v>66.5999755859375</v>
          </cell>
          <cell r="CM230">
            <v>0</v>
          </cell>
          <cell r="CN230">
            <v>0</v>
          </cell>
          <cell r="CO230">
            <v>0</v>
          </cell>
          <cell r="CP230">
            <v>0</v>
          </cell>
          <cell r="CQ230">
            <v>190</v>
          </cell>
          <cell r="CR230">
            <v>17.2</v>
          </cell>
          <cell r="CS230">
            <v>17.2</v>
          </cell>
          <cell r="CT230">
            <v>13.700000000000001</v>
          </cell>
          <cell r="CU230">
            <v>96.5</v>
          </cell>
          <cell r="CV230">
            <v>10.299999999999999</v>
          </cell>
          <cell r="CW230">
            <v>82.699999999999989</v>
          </cell>
          <cell r="CX230">
            <v>0</v>
          </cell>
          <cell r="CY230">
            <v>17.2</v>
          </cell>
          <cell r="CZ230">
            <v>17.2</v>
          </cell>
          <cell r="DA230">
            <v>93.100000000000009</v>
          </cell>
          <cell r="DB230">
            <v>89.600000000000009</v>
          </cell>
          <cell r="DC230">
            <v>17.2</v>
          </cell>
          <cell r="DD230">
            <v>17.2</v>
          </cell>
          <cell r="DE230">
            <v>6.8000000000000007</v>
          </cell>
          <cell r="DF230">
            <v>17.2</v>
          </cell>
          <cell r="DG230">
            <v>17.2</v>
          </cell>
          <cell r="DH230">
            <v>17.2</v>
          </cell>
          <cell r="DI230">
            <v>17.2</v>
          </cell>
          <cell r="DJ230">
            <v>17.2</v>
          </cell>
          <cell r="DK230">
            <v>17.199996948242187</v>
          </cell>
          <cell r="DL230">
            <v>17.199996948242187</v>
          </cell>
          <cell r="DM230">
            <v>17.2</v>
          </cell>
          <cell r="DN230">
            <v>3.4000000000000004</v>
          </cell>
          <cell r="DO230">
            <v>17.2</v>
          </cell>
          <cell r="DP230">
            <v>17.2</v>
          </cell>
          <cell r="DQ230">
            <v>17.199996948242187</v>
          </cell>
          <cell r="DR230">
            <v>17.199996948242187</v>
          </cell>
          <cell r="DS230">
            <v>17.199996948242187</v>
          </cell>
          <cell r="DT230">
            <v>17.199996948242187</v>
          </cell>
          <cell r="DU230">
            <v>17.199996948242187</v>
          </cell>
          <cell r="DV230">
            <v>17.199996948242187</v>
          </cell>
          <cell r="DW230">
            <v>17.2</v>
          </cell>
          <cell r="DX230">
            <v>17.199996948242187</v>
          </cell>
          <cell r="DY230">
            <v>86.2</v>
          </cell>
          <cell r="DZ230">
            <v>100</v>
          </cell>
          <cell r="EA230">
            <v>100</v>
          </cell>
          <cell r="EB230">
            <v>17.2</v>
          </cell>
          <cell r="EC230">
            <v>17.199996948242187</v>
          </cell>
          <cell r="ED230">
            <v>17.2</v>
          </cell>
          <cell r="EE230">
            <v>79.3</v>
          </cell>
          <cell r="EF230">
            <v>79.29998779296875</v>
          </cell>
          <cell r="EG230">
            <v>17.2</v>
          </cell>
          <cell r="EH230">
            <v>17.199996948242187</v>
          </cell>
          <cell r="EI230">
            <v>17.199996948242187</v>
          </cell>
          <cell r="EJ230">
            <v>17.199996948242187</v>
          </cell>
        </row>
        <row r="231">
          <cell r="AW231">
            <v>191</v>
          </cell>
          <cell r="AX231">
            <v>0</v>
          </cell>
          <cell r="AY231">
            <v>0</v>
          </cell>
          <cell r="AZ231">
            <v>0</v>
          </cell>
          <cell r="BA231">
            <v>0</v>
          </cell>
          <cell r="BB231">
            <v>0</v>
          </cell>
          <cell r="BC231">
            <v>0</v>
          </cell>
          <cell r="BD231">
            <v>0</v>
          </cell>
          <cell r="BE231">
            <v>0</v>
          </cell>
          <cell r="BF231">
            <v>0</v>
          </cell>
          <cell r="BG231">
            <v>0</v>
          </cell>
          <cell r="BH231">
            <v>0</v>
          </cell>
          <cell r="BI231">
            <v>0</v>
          </cell>
          <cell r="BJ231">
            <v>0</v>
          </cell>
          <cell r="BK231">
            <v>0</v>
          </cell>
          <cell r="BL231">
            <v>0</v>
          </cell>
          <cell r="BM231">
            <v>0</v>
          </cell>
          <cell r="BN231">
            <v>0</v>
          </cell>
          <cell r="BO231">
            <v>0</v>
          </cell>
          <cell r="BP231">
            <v>0</v>
          </cell>
          <cell r="BQ231">
            <v>0</v>
          </cell>
          <cell r="BR231">
            <v>0</v>
          </cell>
          <cell r="BS231">
            <v>0</v>
          </cell>
          <cell r="BT231">
            <v>0</v>
          </cell>
          <cell r="BU231">
            <v>0</v>
          </cell>
          <cell r="BV231">
            <v>0</v>
          </cell>
          <cell r="BW231">
            <v>0</v>
          </cell>
          <cell r="BX231">
            <v>0</v>
          </cell>
          <cell r="BY231">
            <v>0</v>
          </cell>
          <cell r="BZ231">
            <v>0</v>
          </cell>
          <cell r="CA231">
            <v>0</v>
          </cell>
          <cell r="CB231">
            <v>0</v>
          </cell>
          <cell r="CC231">
            <v>0</v>
          </cell>
          <cell r="CD231">
            <v>0</v>
          </cell>
          <cell r="CE231">
            <v>0</v>
          </cell>
          <cell r="CF231">
            <v>0</v>
          </cell>
          <cell r="CG231">
            <v>0</v>
          </cell>
          <cell r="CH231">
            <v>0</v>
          </cell>
          <cell r="CI231">
            <v>0</v>
          </cell>
          <cell r="CJ231">
            <v>0</v>
          </cell>
          <cell r="CK231">
            <v>0</v>
          </cell>
          <cell r="CL231">
            <v>0</v>
          </cell>
          <cell r="CM231">
            <v>0</v>
          </cell>
          <cell r="CN231">
            <v>0</v>
          </cell>
          <cell r="CO231">
            <v>0</v>
          </cell>
          <cell r="CP231">
            <v>0</v>
          </cell>
          <cell r="CQ231">
            <v>191</v>
          </cell>
          <cell r="CR231">
            <v>0</v>
          </cell>
          <cell r="CS231">
            <v>0</v>
          </cell>
          <cell r="CT231">
            <v>0</v>
          </cell>
          <cell r="CU231">
            <v>0</v>
          </cell>
          <cell r="CV231">
            <v>0</v>
          </cell>
          <cell r="CW231">
            <v>0</v>
          </cell>
          <cell r="CX231">
            <v>0</v>
          </cell>
          <cell r="CY231">
            <v>0</v>
          </cell>
          <cell r="CZ231">
            <v>0</v>
          </cell>
          <cell r="DA231">
            <v>0</v>
          </cell>
          <cell r="DB231">
            <v>0</v>
          </cell>
          <cell r="DC231">
            <v>0</v>
          </cell>
          <cell r="DD231">
            <v>0</v>
          </cell>
          <cell r="DE231">
            <v>0</v>
          </cell>
          <cell r="DF231">
            <v>0</v>
          </cell>
          <cell r="DG231">
            <v>0</v>
          </cell>
          <cell r="DH231">
            <v>0</v>
          </cell>
          <cell r="DI231">
            <v>0</v>
          </cell>
          <cell r="DJ231">
            <v>0</v>
          </cell>
          <cell r="DK231">
            <v>0</v>
          </cell>
          <cell r="DL231">
            <v>0</v>
          </cell>
          <cell r="DM231">
            <v>0</v>
          </cell>
          <cell r="DN231">
            <v>0</v>
          </cell>
          <cell r="DO231">
            <v>0</v>
          </cell>
          <cell r="DP231">
            <v>0</v>
          </cell>
          <cell r="DQ231">
            <v>0</v>
          </cell>
          <cell r="DR231">
            <v>0</v>
          </cell>
          <cell r="DS231">
            <v>0</v>
          </cell>
          <cell r="DT231">
            <v>0</v>
          </cell>
          <cell r="DU231">
            <v>0</v>
          </cell>
          <cell r="DV231">
            <v>0</v>
          </cell>
          <cell r="DW231">
            <v>0</v>
          </cell>
          <cell r="DX231">
            <v>0</v>
          </cell>
          <cell r="DY231">
            <v>0</v>
          </cell>
          <cell r="DZ231">
            <v>0</v>
          </cell>
          <cell r="EA231">
            <v>0</v>
          </cell>
          <cell r="EB231">
            <v>0</v>
          </cell>
          <cell r="EC231">
            <v>0</v>
          </cell>
          <cell r="ED231">
            <v>0</v>
          </cell>
          <cell r="EE231">
            <v>0</v>
          </cell>
          <cell r="EF231">
            <v>0</v>
          </cell>
          <cell r="EG231">
            <v>0</v>
          </cell>
          <cell r="EH231">
            <v>0</v>
          </cell>
          <cell r="EI231">
            <v>0</v>
          </cell>
          <cell r="EJ231">
            <v>0</v>
          </cell>
        </row>
        <row r="232">
          <cell r="AW232">
            <v>192</v>
          </cell>
          <cell r="AX232">
            <v>0</v>
          </cell>
          <cell r="AY232">
            <v>0</v>
          </cell>
          <cell r="AZ232">
            <v>0</v>
          </cell>
          <cell r="BA232">
            <v>0</v>
          </cell>
          <cell r="BB232">
            <v>0</v>
          </cell>
          <cell r="BC232">
            <v>0</v>
          </cell>
          <cell r="BD232">
            <v>0</v>
          </cell>
          <cell r="BE232">
            <v>0</v>
          </cell>
          <cell r="BF232">
            <v>0</v>
          </cell>
          <cell r="BG232">
            <v>0</v>
          </cell>
          <cell r="BH232">
            <v>0</v>
          </cell>
          <cell r="BI232">
            <v>0</v>
          </cell>
          <cell r="BJ232">
            <v>0</v>
          </cell>
          <cell r="BK232">
            <v>0</v>
          </cell>
          <cell r="BL232">
            <v>0</v>
          </cell>
          <cell r="BM232">
            <v>0</v>
          </cell>
          <cell r="BN232">
            <v>0</v>
          </cell>
          <cell r="BO232">
            <v>0</v>
          </cell>
          <cell r="BP232">
            <v>0</v>
          </cell>
          <cell r="BQ232">
            <v>0</v>
          </cell>
          <cell r="BR232">
            <v>0</v>
          </cell>
          <cell r="BS232">
            <v>0</v>
          </cell>
          <cell r="BT232">
            <v>0</v>
          </cell>
          <cell r="BU232">
            <v>0</v>
          </cell>
          <cell r="BV232">
            <v>0</v>
          </cell>
          <cell r="BW232">
            <v>0</v>
          </cell>
          <cell r="BX232">
            <v>0</v>
          </cell>
          <cell r="BY232">
            <v>0</v>
          </cell>
          <cell r="BZ232">
            <v>0</v>
          </cell>
          <cell r="CA232">
            <v>0</v>
          </cell>
          <cell r="CB232">
            <v>0</v>
          </cell>
          <cell r="CC232">
            <v>0</v>
          </cell>
          <cell r="CD232">
            <v>0</v>
          </cell>
          <cell r="CE232">
            <v>0</v>
          </cell>
          <cell r="CF232">
            <v>0</v>
          </cell>
          <cell r="CG232">
            <v>0</v>
          </cell>
          <cell r="CH232">
            <v>0</v>
          </cell>
          <cell r="CI232">
            <v>0</v>
          </cell>
          <cell r="CJ232">
            <v>0</v>
          </cell>
          <cell r="CK232">
            <v>0</v>
          </cell>
          <cell r="CL232">
            <v>0</v>
          </cell>
          <cell r="CM232">
            <v>0</v>
          </cell>
          <cell r="CN232">
            <v>0</v>
          </cell>
          <cell r="CO232">
            <v>0</v>
          </cell>
          <cell r="CP232">
            <v>0</v>
          </cell>
          <cell r="CQ232">
            <v>192</v>
          </cell>
          <cell r="CR232">
            <v>0</v>
          </cell>
          <cell r="CS232">
            <v>0</v>
          </cell>
          <cell r="CT232">
            <v>0</v>
          </cell>
          <cell r="CU232">
            <v>0</v>
          </cell>
          <cell r="CV232">
            <v>0</v>
          </cell>
          <cell r="CW232">
            <v>0</v>
          </cell>
          <cell r="CX232">
            <v>0</v>
          </cell>
          <cell r="CY232">
            <v>0</v>
          </cell>
          <cell r="CZ232">
            <v>0</v>
          </cell>
          <cell r="DA232">
            <v>0</v>
          </cell>
          <cell r="DB232">
            <v>0</v>
          </cell>
          <cell r="DC232">
            <v>0</v>
          </cell>
          <cell r="DD232">
            <v>0</v>
          </cell>
          <cell r="DE232">
            <v>0</v>
          </cell>
          <cell r="DF232">
            <v>0</v>
          </cell>
          <cell r="DG232">
            <v>0</v>
          </cell>
          <cell r="DH232">
            <v>0</v>
          </cell>
          <cell r="DI232">
            <v>0</v>
          </cell>
          <cell r="DJ232">
            <v>0</v>
          </cell>
          <cell r="DK232">
            <v>0</v>
          </cell>
          <cell r="DL232">
            <v>0</v>
          </cell>
          <cell r="DM232">
            <v>0</v>
          </cell>
          <cell r="DN232">
            <v>0</v>
          </cell>
          <cell r="DO232">
            <v>0</v>
          </cell>
          <cell r="DP232">
            <v>0</v>
          </cell>
          <cell r="DQ232">
            <v>0</v>
          </cell>
          <cell r="DR232">
            <v>0</v>
          </cell>
          <cell r="DS232">
            <v>0</v>
          </cell>
          <cell r="DT232">
            <v>0</v>
          </cell>
          <cell r="DU232">
            <v>0</v>
          </cell>
          <cell r="DV232">
            <v>0</v>
          </cell>
          <cell r="DW232">
            <v>0</v>
          </cell>
          <cell r="DX232">
            <v>0</v>
          </cell>
          <cell r="DY232">
            <v>0</v>
          </cell>
          <cell r="DZ232">
            <v>0</v>
          </cell>
          <cell r="EA232">
            <v>0</v>
          </cell>
          <cell r="EB232">
            <v>0</v>
          </cell>
          <cell r="EC232">
            <v>0</v>
          </cell>
          <cell r="ED232">
            <v>0</v>
          </cell>
          <cell r="EE232">
            <v>0</v>
          </cell>
          <cell r="EF232">
            <v>0</v>
          </cell>
          <cell r="EG232">
            <v>0</v>
          </cell>
          <cell r="EH232">
            <v>0</v>
          </cell>
          <cell r="EI232">
            <v>0</v>
          </cell>
          <cell r="EJ232">
            <v>0</v>
          </cell>
        </row>
        <row r="233">
          <cell r="AW233">
            <v>193</v>
          </cell>
          <cell r="AX233">
            <v>25</v>
          </cell>
          <cell r="AY233">
            <v>0</v>
          </cell>
          <cell r="AZ233">
            <v>25</v>
          </cell>
          <cell r="BA233">
            <v>75</v>
          </cell>
          <cell r="BB233">
            <v>100</v>
          </cell>
          <cell r="BC233">
            <v>0</v>
          </cell>
          <cell r="BD233">
            <v>0</v>
          </cell>
          <cell r="BE233">
            <v>0</v>
          </cell>
          <cell r="BF233">
            <v>0</v>
          </cell>
          <cell r="BG233">
            <v>0</v>
          </cell>
          <cell r="BH233">
            <v>0</v>
          </cell>
          <cell r="BI233">
            <v>0</v>
          </cell>
          <cell r="BJ233">
            <v>0</v>
          </cell>
          <cell r="BK233">
            <v>0</v>
          </cell>
          <cell r="BL233">
            <v>0</v>
          </cell>
          <cell r="BM233">
            <v>100</v>
          </cell>
          <cell r="BN233">
            <v>0</v>
          </cell>
          <cell r="BO233">
            <v>0</v>
          </cell>
          <cell r="BP233">
            <v>0</v>
          </cell>
          <cell r="BQ233">
            <v>0</v>
          </cell>
          <cell r="BR233">
            <v>0</v>
          </cell>
          <cell r="BS233">
            <v>0</v>
          </cell>
          <cell r="BT233">
            <v>100</v>
          </cell>
          <cell r="BU233">
            <v>100</v>
          </cell>
          <cell r="BV233">
            <v>100</v>
          </cell>
          <cell r="BW233">
            <v>100</v>
          </cell>
          <cell r="BX233">
            <v>100</v>
          </cell>
          <cell r="BY233">
            <v>100</v>
          </cell>
          <cell r="BZ233">
            <v>100</v>
          </cell>
          <cell r="CA233">
            <v>100</v>
          </cell>
          <cell r="CB233">
            <v>100</v>
          </cell>
          <cell r="CC233">
            <v>100</v>
          </cell>
          <cell r="CD233">
            <v>100</v>
          </cell>
          <cell r="CE233">
            <v>100</v>
          </cell>
          <cell r="CF233">
            <v>100</v>
          </cell>
          <cell r="CG233">
            <v>100</v>
          </cell>
          <cell r="CH233">
            <v>100</v>
          </cell>
          <cell r="CI233">
            <v>100</v>
          </cell>
          <cell r="CJ233">
            <v>100</v>
          </cell>
          <cell r="CK233">
            <v>0</v>
          </cell>
          <cell r="CL233">
            <v>0</v>
          </cell>
          <cell r="CM233">
            <v>0</v>
          </cell>
          <cell r="CN233">
            <v>0</v>
          </cell>
          <cell r="CO233">
            <v>0</v>
          </cell>
          <cell r="CP233">
            <v>0</v>
          </cell>
          <cell r="CQ233">
            <v>193</v>
          </cell>
          <cell r="CR233">
            <v>5.8000000000000007</v>
          </cell>
          <cell r="CS233">
            <v>0</v>
          </cell>
          <cell r="CT233">
            <v>5.8000000000000007</v>
          </cell>
          <cell r="CU233">
            <v>94.1</v>
          </cell>
          <cell r="CV233">
            <v>100</v>
          </cell>
          <cell r="CW233">
            <v>5.8000000000000007</v>
          </cell>
          <cell r="CX233">
            <v>5.8000000000000007</v>
          </cell>
          <cell r="CY233">
            <v>5.8000000000000007</v>
          </cell>
          <cell r="CZ233">
            <v>5.8000000000000007</v>
          </cell>
          <cell r="DA233">
            <v>5.8000000000000007</v>
          </cell>
          <cell r="DB233">
            <v>5.8000000000000007</v>
          </cell>
          <cell r="DC233">
            <v>5.7999992370605469</v>
          </cell>
          <cell r="DD233">
            <v>5.8000000000000007</v>
          </cell>
          <cell r="DE233">
            <v>5.8000000000000007</v>
          </cell>
          <cell r="DF233">
            <v>5.7999992370605469</v>
          </cell>
          <cell r="DG233">
            <v>88.2</v>
          </cell>
          <cell r="DH233">
            <v>5.8000000000000007</v>
          </cell>
          <cell r="DI233">
            <v>5.7999992370605469</v>
          </cell>
          <cell r="DJ233">
            <v>5.7999992370605469</v>
          </cell>
          <cell r="DK233">
            <v>5.7999992370605469</v>
          </cell>
          <cell r="DL233">
            <v>5.7999992370605469</v>
          </cell>
          <cell r="DM233">
            <v>5.7999992370605469</v>
          </cell>
          <cell r="DN233">
            <v>5.8000000000000007</v>
          </cell>
          <cell r="DO233">
            <v>5.7999992370605469</v>
          </cell>
          <cell r="DP233">
            <v>5.7999992370605469</v>
          </cell>
          <cell r="DQ233">
            <v>5.7999992370605469</v>
          </cell>
          <cell r="DR233">
            <v>5.7999992370605469</v>
          </cell>
          <cell r="DS233">
            <v>5.7999992370605469</v>
          </cell>
          <cell r="DT233">
            <v>5.7999992370605469</v>
          </cell>
          <cell r="DU233">
            <v>5.7999992370605469</v>
          </cell>
          <cell r="DV233">
            <v>5.7999992370605469</v>
          </cell>
          <cell r="DW233">
            <v>5.7999992370605469</v>
          </cell>
          <cell r="DX233">
            <v>5.7999992370605469</v>
          </cell>
          <cell r="DY233">
            <v>5.7999992370605469</v>
          </cell>
          <cell r="DZ233">
            <v>5.7999992370605469</v>
          </cell>
          <cell r="EA233">
            <v>5.7999992370605469</v>
          </cell>
          <cell r="EB233">
            <v>5.7999992370605469</v>
          </cell>
          <cell r="EC233">
            <v>5.7999992370605469</v>
          </cell>
          <cell r="ED233">
            <v>5.7999992370605469</v>
          </cell>
          <cell r="EE233">
            <v>5.8000000000000007</v>
          </cell>
          <cell r="EF233">
            <v>5.7999992370605469</v>
          </cell>
          <cell r="EG233">
            <v>5.8000000000000007</v>
          </cell>
          <cell r="EH233">
            <v>5.7999992370605469</v>
          </cell>
          <cell r="EI233">
            <v>5.7999992370605469</v>
          </cell>
          <cell r="EJ233">
            <v>5.7999992370605469</v>
          </cell>
        </row>
        <row r="234">
          <cell r="AW234">
            <v>194</v>
          </cell>
          <cell r="AX234">
            <v>0</v>
          </cell>
          <cell r="AY234">
            <v>0</v>
          </cell>
          <cell r="AZ234">
            <v>0</v>
          </cell>
          <cell r="BA234">
            <v>0</v>
          </cell>
          <cell r="BB234">
            <v>0</v>
          </cell>
          <cell r="BC234">
            <v>0</v>
          </cell>
          <cell r="BD234">
            <v>0</v>
          </cell>
          <cell r="BE234">
            <v>0</v>
          </cell>
          <cell r="BF234">
            <v>0</v>
          </cell>
          <cell r="BG234">
            <v>0</v>
          </cell>
          <cell r="BH234">
            <v>0</v>
          </cell>
          <cell r="BI234">
            <v>0</v>
          </cell>
          <cell r="BJ234">
            <v>0</v>
          </cell>
          <cell r="BK234">
            <v>0</v>
          </cell>
          <cell r="BL234">
            <v>0</v>
          </cell>
          <cell r="BM234">
            <v>0</v>
          </cell>
          <cell r="BN234">
            <v>0</v>
          </cell>
          <cell r="BO234">
            <v>0</v>
          </cell>
          <cell r="BP234">
            <v>0</v>
          </cell>
          <cell r="BQ234">
            <v>0</v>
          </cell>
          <cell r="BR234">
            <v>0</v>
          </cell>
          <cell r="BS234">
            <v>0</v>
          </cell>
          <cell r="BT234">
            <v>0</v>
          </cell>
          <cell r="BU234">
            <v>0</v>
          </cell>
          <cell r="BV234">
            <v>0</v>
          </cell>
          <cell r="BW234">
            <v>0</v>
          </cell>
          <cell r="BX234">
            <v>0</v>
          </cell>
          <cell r="BY234">
            <v>0</v>
          </cell>
          <cell r="BZ234">
            <v>0</v>
          </cell>
          <cell r="CA234">
            <v>0</v>
          </cell>
          <cell r="CB234">
            <v>0</v>
          </cell>
          <cell r="CC234">
            <v>0</v>
          </cell>
          <cell r="CD234">
            <v>0</v>
          </cell>
          <cell r="CE234">
            <v>0</v>
          </cell>
          <cell r="CF234">
            <v>0</v>
          </cell>
          <cell r="CG234">
            <v>0</v>
          </cell>
          <cell r="CH234">
            <v>0</v>
          </cell>
          <cell r="CI234">
            <v>0</v>
          </cell>
          <cell r="CJ234">
            <v>0</v>
          </cell>
          <cell r="CK234">
            <v>0</v>
          </cell>
          <cell r="CL234">
            <v>0</v>
          </cell>
          <cell r="CM234">
            <v>0</v>
          </cell>
          <cell r="CN234">
            <v>0</v>
          </cell>
          <cell r="CO234">
            <v>0</v>
          </cell>
          <cell r="CP234">
            <v>0</v>
          </cell>
          <cell r="CQ234">
            <v>194</v>
          </cell>
          <cell r="CR234">
            <v>0</v>
          </cell>
          <cell r="CS234">
            <v>0</v>
          </cell>
          <cell r="CT234">
            <v>0</v>
          </cell>
          <cell r="CU234">
            <v>0</v>
          </cell>
          <cell r="CV234">
            <v>0</v>
          </cell>
          <cell r="CW234">
            <v>0</v>
          </cell>
          <cell r="CX234">
            <v>0</v>
          </cell>
          <cell r="CY234">
            <v>0</v>
          </cell>
          <cell r="CZ234">
            <v>0</v>
          </cell>
          <cell r="DA234">
            <v>0</v>
          </cell>
          <cell r="DB234">
            <v>0</v>
          </cell>
          <cell r="DC234">
            <v>0</v>
          </cell>
          <cell r="DD234">
            <v>0</v>
          </cell>
          <cell r="DE234">
            <v>0</v>
          </cell>
          <cell r="DF234">
            <v>0</v>
          </cell>
          <cell r="DG234">
            <v>0</v>
          </cell>
          <cell r="DH234">
            <v>0</v>
          </cell>
          <cell r="DI234">
            <v>0</v>
          </cell>
          <cell r="DJ234">
            <v>0</v>
          </cell>
          <cell r="DK234">
            <v>0</v>
          </cell>
          <cell r="DL234">
            <v>0</v>
          </cell>
          <cell r="DM234">
            <v>0</v>
          </cell>
          <cell r="DN234">
            <v>0</v>
          </cell>
          <cell r="DO234">
            <v>0</v>
          </cell>
          <cell r="DP234">
            <v>0</v>
          </cell>
          <cell r="DQ234">
            <v>0</v>
          </cell>
          <cell r="DR234">
            <v>0</v>
          </cell>
          <cell r="DS234">
            <v>0</v>
          </cell>
          <cell r="DT234">
            <v>0</v>
          </cell>
          <cell r="DU234">
            <v>0</v>
          </cell>
          <cell r="DV234">
            <v>0</v>
          </cell>
          <cell r="DW234">
            <v>0</v>
          </cell>
          <cell r="DX234">
            <v>0</v>
          </cell>
          <cell r="DY234">
            <v>0</v>
          </cell>
          <cell r="DZ234">
            <v>0</v>
          </cell>
          <cell r="EA234">
            <v>0</v>
          </cell>
          <cell r="EB234">
            <v>0</v>
          </cell>
          <cell r="EC234">
            <v>0</v>
          </cell>
          <cell r="ED234">
            <v>0</v>
          </cell>
          <cell r="EE234">
            <v>0</v>
          </cell>
          <cell r="EF234">
            <v>0</v>
          </cell>
          <cell r="EG234">
            <v>0</v>
          </cell>
          <cell r="EH234">
            <v>0</v>
          </cell>
          <cell r="EI234">
            <v>0</v>
          </cell>
          <cell r="EJ234">
            <v>0</v>
          </cell>
        </row>
        <row r="235">
          <cell r="AW235">
            <v>195</v>
          </cell>
          <cell r="AX235">
            <v>0</v>
          </cell>
          <cell r="AY235">
            <v>0</v>
          </cell>
          <cell r="AZ235">
            <v>0</v>
          </cell>
          <cell r="BA235">
            <v>0</v>
          </cell>
          <cell r="BB235">
            <v>0</v>
          </cell>
          <cell r="BC235">
            <v>0</v>
          </cell>
          <cell r="BD235">
            <v>0</v>
          </cell>
          <cell r="BE235">
            <v>0</v>
          </cell>
          <cell r="BF235">
            <v>0</v>
          </cell>
          <cell r="BG235">
            <v>0</v>
          </cell>
          <cell r="BH235">
            <v>0</v>
          </cell>
          <cell r="BI235">
            <v>0</v>
          </cell>
          <cell r="BJ235">
            <v>0</v>
          </cell>
          <cell r="BK235">
            <v>0</v>
          </cell>
          <cell r="BL235">
            <v>0</v>
          </cell>
          <cell r="BM235">
            <v>0</v>
          </cell>
          <cell r="BN235">
            <v>0</v>
          </cell>
          <cell r="BO235">
            <v>0</v>
          </cell>
          <cell r="BP235">
            <v>0</v>
          </cell>
          <cell r="BQ235">
            <v>0</v>
          </cell>
          <cell r="BR235">
            <v>0</v>
          </cell>
          <cell r="BS235">
            <v>0</v>
          </cell>
          <cell r="BT235">
            <v>0</v>
          </cell>
          <cell r="BU235">
            <v>0</v>
          </cell>
          <cell r="BV235">
            <v>0</v>
          </cell>
          <cell r="BW235">
            <v>0</v>
          </cell>
          <cell r="BX235">
            <v>0</v>
          </cell>
          <cell r="BY235">
            <v>0</v>
          </cell>
          <cell r="BZ235">
            <v>0</v>
          </cell>
          <cell r="CA235">
            <v>0</v>
          </cell>
          <cell r="CB235">
            <v>0</v>
          </cell>
          <cell r="CC235">
            <v>0</v>
          </cell>
          <cell r="CD235">
            <v>0</v>
          </cell>
          <cell r="CE235">
            <v>0</v>
          </cell>
          <cell r="CF235">
            <v>0</v>
          </cell>
          <cell r="CG235">
            <v>0</v>
          </cell>
          <cell r="CH235">
            <v>0</v>
          </cell>
          <cell r="CI235">
            <v>0</v>
          </cell>
          <cell r="CJ235">
            <v>0</v>
          </cell>
          <cell r="CK235">
            <v>0</v>
          </cell>
          <cell r="CL235">
            <v>0</v>
          </cell>
          <cell r="CM235">
            <v>0</v>
          </cell>
          <cell r="CN235">
            <v>0</v>
          </cell>
          <cell r="CO235">
            <v>0</v>
          </cell>
          <cell r="CP235">
            <v>0</v>
          </cell>
          <cell r="CQ235">
            <v>195</v>
          </cell>
          <cell r="CR235">
            <v>0</v>
          </cell>
          <cell r="CS235">
            <v>0</v>
          </cell>
          <cell r="CT235">
            <v>0</v>
          </cell>
          <cell r="CU235">
            <v>0</v>
          </cell>
          <cell r="CV235">
            <v>0</v>
          </cell>
          <cell r="CW235">
            <v>0</v>
          </cell>
          <cell r="CX235">
            <v>0</v>
          </cell>
          <cell r="CY235">
            <v>0</v>
          </cell>
          <cell r="CZ235">
            <v>0</v>
          </cell>
          <cell r="DA235">
            <v>0</v>
          </cell>
          <cell r="DB235">
            <v>0</v>
          </cell>
          <cell r="DC235">
            <v>0</v>
          </cell>
          <cell r="DD235">
            <v>0</v>
          </cell>
          <cell r="DE235">
            <v>0</v>
          </cell>
          <cell r="DF235">
            <v>0</v>
          </cell>
          <cell r="DG235">
            <v>0</v>
          </cell>
          <cell r="DH235">
            <v>0</v>
          </cell>
          <cell r="DI235">
            <v>0</v>
          </cell>
          <cell r="DJ235">
            <v>0</v>
          </cell>
          <cell r="DK235">
            <v>0</v>
          </cell>
          <cell r="DL235">
            <v>0</v>
          </cell>
          <cell r="DM235">
            <v>0</v>
          </cell>
          <cell r="DN235">
            <v>0</v>
          </cell>
          <cell r="DO235">
            <v>0</v>
          </cell>
          <cell r="DP235">
            <v>0</v>
          </cell>
          <cell r="DQ235">
            <v>0</v>
          </cell>
          <cell r="DR235">
            <v>0</v>
          </cell>
          <cell r="DS235">
            <v>0</v>
          </cell>
          <cell r="DT235">
            <v>0</v>
          </cell>
          <cell r="DU235">
            <v>0</v>
          </cell>
          <cell r="DV235">
            <v>0</v>
          </cell>
          <cell r="DW235">
            <v>0</v>
          </cell>
          <cell r="DX235">
            <v>0</v>
          </cell>
          <cell r="DY235">
            <v>0</v>
          </cell>
          <cell r="DZ235">
            <v>0</v>
          </cell>
          <cell r="EA235">
            <v>0</v>
          </cell>
          <cell r="EB235">
            <v>0</v>
          </cell>
          <cell r="EC235">
            <v>0</v>
          </cell>
          <cell r="ED235">
            <v>0</v>
          </cell>
          <cell r="EE235">
            <v>0</v>
          </cell>
          <cell r="EF235">
            <v>0</v>
          </cell>
          <cell r="EG235">
            <v>0</v>
          </cell>
          <cell r="EH235">
            <v>0</v>
          </cell>
          <cell r="EI235">
            <v>0</v>
          </cell>
          <cell r="EJ235">
            <v>0</v>
          </cell>
        </row>
        <row r="236">
          <cell r="AW236">
            <v>196</v>
          </cell>
          <cell r="AX236">
            <v>75</v>
          </cell>
          <cell r="AY236">
            <v>0</v>
          </cell>
          <cell r="AZ236">
            <v>100</v>
          </cell>
          <cell r="BA236">
            <v>50</v>
          </cell>
          <cell r="BB236">
            <v>25</v>
          </cell>
          <cell r="BC236">
            <v>50</v>
          </cell>
          <cell r="BD236">
            <v>100</v>
          </cell>
          <cell r="BE236">
            <v>16.600000000000001</v>
          </cell>
          <cell r="BF236">
            <v>66.600000000000009</v>
          </cell>
          <cell r="BG236">
            <v>33.300000000000004</v>
          </cell>
          <cell r="BH236">
            <v>83.3</v>
          </cell>
          <cell r="BI236">
            <v>0</v>
          </cell>
          <cell r="BJ236">
            <v>57.099999999999994</v>
          </cell>
          <cell r="BK236">
            <v>85.7</v>
          </cell>
          <cell r="BL236">
            <v>42.8</v>
          </cell>
          <cell r="BM236">
            <v>28.499999999999996</v>
          </cell>
          <cell r="BN236">
            <v>0</v>
          </cell>
          <cell r="BO236">
            <v>100</v>
          </cell>
          <cell r="BP236">
            <v>100</v>
          </cell>
          <cell r="BQ236">
            <v>14.2</v>
          </cell>
          <cell r="BR236">
            <v>71.399999999999991</v>
          </cell>
          <cell r="BS236">
            <v>71.39996337890625</v>
          </cell>
          <cell r="BT236">
            <v>87.5</v>
          </cell>
          <cell r="BU236">
            <v>100</v>
          </cell>
          <cell r="BV236">
            <v>0</v>
          </cell>
          <cell r="BW236">
            <v>12.5</v>
          </cell>
          <cell r="BX236">
            <v>25</v>
          </cell>
          <cell r="BY236">
            <v>50</v>
          </cell>
          <cell r="BZ236">
            <v>62.5</v>
          </cell>
          <cell r="CA236">
            <v>75</v>
          </cell>
          <cell r="CB236">
            <v>37.5</v>
          </cell>
          <cell r="CC236">
            <v>66.600000000000009</v>
          </cell>
          <cell r="CD236">
            <v>66.5999755859375</v>
          </cell>
          <cell r="CE236">
            <v>66.5999755859375</v>
          </cell>
          <cell r="CF236">
            <v>100</v>
          </cell>
          <cell r="CG236">
            <v>33.300000000000004</v>
          </cell>
          <cell r="CH236">
            <v>33.29998779296875</v>
          </cell>
          <cell r="CI236">
            <v>33.29998779296875</v>
          </cell>
          <cell r="CJ236">
            <v>33.29998779296875</v>
          </cell>
          <cell r="CK236">
            <v>0</v>
          </cell>
          <cell r="CL236">
            <v>0</v>
          </cell>
          <cell r="CM236">
            <v>0</v>
          </cell>
          <cell r="CN236">
            <v>0</v>
          </cell>
          <cell r="CO236">
            <v>0</v>
          </cell>
          <cell r="CP236">
            <v>0</v>
          </cell>
          <cell r="CQ236">
            <v>196</v>
          </cell>
          <cell r="CR236">
            <v>56.2</v>
          </cell>
          <cell r="CS236">
            <v>6.2</v>
          </cell>
          <cell r="CT236">
            <v>65.600000000000009</v>
          </cell>
          <cell r="CU236">
            <v>40.6</v>
          </cell>
          <cell r="CV236">
            <v>15.6</v>
          </cell>
          <cell r="CW236">
            <v>78.100000000000009</v>
          </cell>
          <cell r="CX236">
            <v>90.600000000000009</v>
          </cell>
          <cell r="CY236">
            <v>50</v>
          </cell>
          <cell r="CZ236">
            <v>84.3</v>
          </cell>
          <cell r="DA236">
            <v>75</v>
          </cell>
          <cell r="DB236">
            <v>87.5</v>
          </cell>
          <cell r="DC236">
            <v>25</v>
          </cell>
          <cell r="DD236">
            <v>31.2</v>
          </cell>
          <cell r="DE236">
            <v>53.1</v>
          </cell>
          <cell r="DF236">
            <v>21.8</v>
          </cell>
          <cell r="DG236">
            <v>18.7</v>
          </cell>
          <cell r="DH236">
            <v>0</v>
          </cell>
          <cell r="DI236">
            <v>68.7</v>
          </cell>
          <cell r="DJ236">
            <v>68.699951171875</v>
          </cell>
          <cell r="DK236">
            <v>12.5</v>
          </cell>
          <cell r="DL236">
            <v>37.5</v>
          </cell>
          <cell r="DM236">
            <v>37.5</v>
          </cell>
          <cell r="DN236">
            <v>96.8</v>
          </cell>
          <cell r="DO236">
            <v>100</v>
          </cell>
          <cell r="DP236">
            <v>9.3000000000000007</v>
          </cell>
          <cell r="DQ236">
            <v>28.1</v>
          </cell>
          <cell r="DR236">
            <v>34.300000000000004</v>
          </cell>
          <cell r="DS236">
            <v>62.5</v>
          </cell>
          <cell r="DT236">
            <v>71.8</v>
          </cell>
          <cell r="DU236">
            <v>81.2</v>
          </cell>
          <cell r="DV236">
            <v>43.7</v>
          </cell>
          <cell r="DW236">
            <v>59.3</v>
          </cell>
          <cell r="DX236">
            <v>59.29998779296875</v>
          </cell>
          <cell r="DY236">
            <v>59.29998779296875</v>
          </cell>
          <cell r="DZ236">
            <v>93.7</v>
          </cell>
          <cell r="EA236">
            <v>43.7</v>
          </cell>
          <cell r="EB236">
            <v>43.699981689453125</v>
          </cell>
          <cell r="EC236">
            <v>43.699981689453125</v>
          </cell>
          <cell r="ED236">
            <v>43.699981689453125</v>
          </cell>
          <cell r="EE236">
            <v>3.1</v>
          </cell>
          <cell r="EF236">
            <v>3.0999984741210938</v>
          </cell>
          <cell r="EG236">
            <v>3.0999984741210938</v>
          </cell>
          <cell r="EH236">
            <v>3.0999984741210938</v>
          </cell>
          <cell r="EI236">
            <v>3.0999984741210938</v>
          </cell>
          <cell r="EJ236">
            <v>3.0999984741210938</v>
          </cell>
        </row>
        <row r="237">
          <cell r="AW237">
            <v>197</v>
          </cell>
          <cell r="AX237">
            <v>75</v>
          </cell>
          <cell r="AY237">
            <v>50</v>
          </cell>
          <cell r="AZ237">
            <v>100</v>
          </cell>
          <cell r="BA237">
            <v>25</v>
          </cell>
          <cell r="BB237">
            <v>0</v>
          </cell>
          <cell r="BC237">
            <v>0</v>
          </cell>
          <cell r="BD237">
            <v>50</v>
          </cell>
          <cell r="BE237">
            <v>50</v>
          </cell>
          <cell r="BF237">
            <v>100</v>
          </cell>
          <cell r="BG237">
            <v>100</v>
          </cell>
          <cell r="BH237">
            <v>0</v>
          </cell>
          <cell r="BI237">
            <v>0</v>
          </cell>
          <cell r="BJ237">
            <v>100</v>
          </cell>
          <cell r="BK237">
            <v>100</v>
          </cell>
          <cell r="BL237">
            <v>0</v>
          </cell>
          <cell r="BM237">
            <v>0</v>
          </cell>
          <cell r="BN237">
            <v>0</v>
          </cell>
          <cell r="BO237">
            <v>0</v>
          </cell>
          <cell r="BP237">
            <v>0</v>
          </cell>
          <cell r="BQ237">
            <v>0</v>
          </cell>
          <cell r="BR237">
            <v>0</v>
          </cell>
          <cell r="BS237">
            <v>0</v>
          </cell>
          <cell r="BT237">
            <v>85.7</v>
          </cell>
          <cell r="BU237">
            <v>14.2</v>
          </cell>
          <cell r="BV237">
            <v>0</v>
          </cell>
          <cell r="BW237">
            <v>28.499999999999996</v>
          </cell>
          <cell r="BX237">
            <v>42.8</v>
          </cell>
          <cell r="BY237">
            <v>71.399999999999991</v>
          </cell>
          <cell r="BZ237">
            <v>71.39996337890625</v>
          </cell>
          <cell r="CA237">
            <v>100</v>
          </cell>
          <cell r="CB237">
            <v>57.099999999999994</v>
          </cell>
          <cell r="CC237">
            <v>57.0999755859375</v>
          </cell>
          <cell r="CD237">
            <v>57.0999755859375</v>
          </cell>
          <cell r="CE237">
            <v>57.0999755859375</v>
          </cell>
          <cell r="CF237">
            <v>100</v>
          </cell>
          <cell r="CG237">
            <v>100</v>
          </cell>
          <cell r="CH237">
            <v>100</v>
          </cell>
          <cell r="CI237">
            <v>100</v>
          </cell>
          <cell r="CJ237">
            <v>100</v>
          </cell>
          <cell r="CK237">
            <v>100</v>
          </cell>
          <cell r="CL237">
            <v>100</v>
          </cell>
          <cell r="CM237">
            <v>100</v>
          </cell>
          <cell r="CN237">
            <v>100</v>
          </cell>
          <cell r="CO237">
            <v>100</v>
          </cell>
          <cell r="CP237">
            <v>100</v>
          </cell>
          <cell r="CQ237">
            <v>197</v>
          </cell>
          <cell r="CR237">
            <v>66.600000000000009</v>
          </cell>
          <cell r="CS237">
            <v>61.1</v>
          </cell>
          <cell r="CT237">
            <v>72.2</v>
          </cell>
          <cell r="CU237">
            <v>44.4</v>
          </cell>
          <cell r="CV237">
            <v>16.600000000000001</v>
          </cell>
          <cell r="CW237">
            <v>16.599990844726562</v>
          </cell>
          <cell r="CX237">
            <v>83.3</v>
          </cell>
          <cell r="CY237">
            <v>83.29998779296875</v>
          </cell>
          <cell r="CZ237">
            <v>88.8</v>
          </cell>
          <cell r="DA237">
            <v>88.79998779296875</v>
          </cell>
          <cell r="DB237">
            <v>77.7</v>
          </cell>
          <cell r="DC237">
            <v>77.699951171875</v>
          </cell>
          <cell r="DD237">
            <v>33.300000000000004</v>
          </cell>
          <cell r="DE237">
            <v>33.29998779296875</v>
          </cell>
          <cell r="DF237">
            <v>22.2</v>
          </cell>
          <cell r="DG237">
            <v>22.199996948242188</v>
          </cell>
          <cell r="DH237">
            <v>22.199996948242188</v>
          </cell>
          <cell r="DI237">
            <v>22.199996948242188</v>
          </cell>
          <cell r="DJ237">
            <v>22.199996948242188</v>
          </cell>
          <cell r="DK237">
            <v>22.199996948242188</v>
          </cell>
          <cell r="DL237">
            <v>22.199996948242188</v>
          </cell>
          <cell r="DM237">
            <v>22.199996948242188</v>
          </cell>
          <cell r="DN237">
            <v>55.500000000000007</v>
          </cell>
          <cell r="DO237">
            <v>5.5</v>
          </cell>
          <cell r="DP237">
            <v>0</v>
          </cell>
          <cell r="DQ237">
            <v>11.1</v>
          </cell>
          <cell r="DR237">
            <v>27.700000000000003</v>
          </cell>
          <cell r="DS237">
            <v>50</v>
          </cell>
          <cell r="DT237">
            <v>50</v>
          </cell>
          <cell r="DU237">
            <v>100</v>
          </cell>
          <cell r="DV237">
            <v>38.800000000000004</v>
          </cell>
          <cell r="DW237">
            <v>38.79998779296875</v>
          </cell>
          <cell r="DX237">
            <v>38.79998779296875</v>
          </cell>
          <cell r="DY237">
            <v>38.79998779296875</v>
          </cell>
          <cell r="DZ237">
            <v>94.399999999999991</v>
          </cell>
          <cell r="EA237">
            <v>94.39996337890625</v>
          </cell>
          <cell r="EB237">
            <v>94.39996337890625</v>
          </cell>
          <cell r="EC237">
            <v>94.39996337890625</v>
          </cell>
          <cell r="ED237">
            <v>94.39996337890625</v>
          </cell>
          <cell r="EE237">
            <v>94.39996337890625</v>
          </cell>
          <cell r="EF237">
            <v>94.39996337890625</v>
          </cell>
          <cell r="EG237">
            <v>94.39996337890625</v>
          </cell>
          <cell r="EH237">
            <v>94.39996337890625</v>
          </cell>
          <cell r="EI237">
            <v>94.39996337890625</v>
          </cell>
          <cell r="EJ237">
            <v>94.39996337890625</v>
          </cell>
        </row>
        <row r="238">
          <cell r="AW238">
            <v>198</v>
          </cell>
          <cell r="AX238">
            <v>50</v>
          </cell>
          <cell r="AY238">
            <v>0</v>
          </cell>
          <cell r="AZ238">
            <v>100</v>
          </cell>
          <cell r="BA238">
            <v>75</v>
          </cell>
          <cell r="BB238">
            <v>25</v>
          </cell>
          <cell r="BC238">
            <v>80</v>
          </cell>
          <cell r="BD238">
            <v>100</v>
          </cell>
          <cell r="BE238">
            <v>40</v>
          </cell>
          <cell r="BF238">
            <v>20</v>
          </cell>
          <cell r="BG238">
            <v>60</v>
          </cell>
          <cell r="BH238">
            <v>60</v>
          </cell>
          <cell r="BI238">
            <v>0</v>
          </cell>
          <cell r="BJ238">
            <v>50</v>
          </cell>
          <cell r="BK238">
            <v>50</v>
          </cell>
          <cell r="BL238">
            <v>75</v>
          </cell>
          <cell r="BM238">
            <v>25</v>
          </cell>
          <cell r="BN238">
            <v>0</v>
          </cell>
          <cell r="BO238">
            <v>100</v>
          </cell>
          <cell r="BP238">
            <v>100</v>
          </cell>
          <cell r="BQ238">
            <v>100</v>
          </cell>
          <cell r="BR238">
            <v>100</v>
          </cell>
          <cell r="BS238">
            <v>100</v>
          </cell>
          <cell r="BT238">
            <v>100</v>
          </cell>
          <cell r="BU238">
            <v>83.3</v>
          </cell>
          <cell r="BV238">
            <v>0</v>
          </cell>
          <cell r="BW238">
            <v>16.600000000000001</v>
          </cell>
          <cell r="BX238">
            <v>66.600000000000009</v>
          </cell>
          <cell r="BY238">
            <v>66.5999755859375</v>
          </cell>
          <cell r="BZ238">
            <v>66.5999755859375</v>
          </cell>
          <cell r="CA238">
            <v>50</v>
          </cell>
          <cell r="CB238">
            <v>33.300000000000004</v>
          </cell>
          <cell r="CC238">
            <v>100</v>
          </cell>
          <cell r="CD238">
            <v>100</v>
          </cell>
          <cell r="CE238">
            <v>100</v>
          </cell>
          <cell r="CF238">
            <v>100</v>
          </cell>
          <cell r="CG238">
            <v>0</v>
          </cell>
          <cell r="CH238">
            <v>0</v>
          </cell>
          <cell r="CI238">
            <v>0</v>
          </cell>
          <cell r="CJ238">
            <v>0</v>
          </cell>
          <cell r="CK238">
            <v>0</v>
          </cell>
          <cell r="CL238">
            <v>0</v>
          </cell>
          <cell r="CM238">
            <v>0</v>
          </cell>
          <cell r="CN238">
            <v>0</v>
          </cell>
          <cell r="CO238">
            <v>0</v>
          </cell>
          <cell r="CP238">
            <v>0</v>
          </cell>
          <cell r="CQ238">
            <v>198</v>
          </cell>
          <cell r="CR238">
            <v>28.000000000000004</v>
          </cell>
          <cell r="CS238">
            <v>4</v>
          </cell>
          <cell r="CT238">
            <v>96</v>
          </cell>
          <cell r="CU238">
            <v>80</v>
          </cell>
          <cell r="CV238">
            <v>16</v>
          </cell>
          <cell r="CW238">
            <v>76</v>
          </cell>
          <cell r="CX238">
            <v>92</v>
          </cell>
          <cell r="CY238">
            <v>44</v>
          </cell>
          <cell r="CZ238">
            <v>40</v>
          </cell>
          <cell r="DA238">
            <v>64</v>
          </cell>
          <cell r="DB238">
            <v>64</v>
          </cell>
          <cell r="DC238">
            <v>24</v>
          </cell>
          <cell r="DD238">
            <v>12</v>
          </cell>
          <cell r="DE238">
            <v>12</v>
          </cell>
          <cell r="DF238">
            <v>36</v>
          </cell>
          <cell r="DG238">
            <v>8</v>
          </cell>
          <cell r="DH238">
            <v>0</v>
          </cell>
          <cell r="DI238">
            <v>68</v>
          </cell>
          <cell r="DJ238">
            <v>68</v>
          </cell>
          <cell r="DK238">
            <v>68</v>
          </cell>
          <cell r="DL238">
            <v>68</v>
          </cell>
          <cell r="DM238">
            <v>68</v>
          </cell>
          <cell r="DN238">
            <v>100</v>
          </cell>
          <cell r="DO238">
            <v>88</v>
          </cell>
          <cell r="DP238">
            <v>20</v>
          </cell>
          <cell r="DQ238">
            <v>32</v>
          </cell>
          <cell r="DR238">
            <v>84</v>
          </cell>
          <cell r="DS238">
            <v>84</v>
          </cell>
          <cell r="DT238">
            <v>84</v>
          </cell>
          <cell r="DU238">
            <v>72</v>
          </cell>
          <cell r="DV238">
            <v>44</v>
          </cell>
          <cell r="DW238">
            <v>60</v>
          </cell>
          <cell r="DX238">
            <v>60</v>
          </cell>
          <cell r="DY238">
            <v>60</v>
          </cell>
          <cell r="DZ238">
            <v>60</v>
          </cell>
          <cell r="EA238">
            <v>44</v>
          </cell>
          <cell r="EB238">
            <v>44</v>
          </cell>
          <cell r="EC238">
            <v>44</v>
          </cell>
          <cell r="ED238">
            <v>44</v>
          </cell>
          <cell r="EE238">
            <v>44</v>
          </cell>
          <cell r="EF238">
            <v>44</v>
          </cell>
          <cell r="EG238">
            <v>44</v>
          </cell>
          <cell r="EH238">
            <v>44</v>
          </cell>
          <cell r="EI238">
            <v>44</v>
          </cell>
          <cell r="EJ238">
            <v>44</v>
          </cell>
        </row>
        <row r="239">
          <cell r="AW239">
            <v>199</v>
          </cell>
          <cell r="AX239">
            <v>75</v>
          </cell>
          <cell r="AY239">
            <v>0</v>
          </cell>
          <cell r="AZ239">
            <v>100</v>
          </cell>
          <cell r="BA239">
            <v>50</v>
          </cell>
          <cell r="BB239">
            <v>25</v>
          </cell>
          <cell r="BC239">
            <v>0</v>
          </cell>
          <cell r="BD239">
            <v>100</v>
          </cell>
          <cell r="BE239">
            <v>100</v>
          </cell>
          <cell r="BF239">
            <v>66.600000000000009</v>
          </cell>
          <cell r="BG239">
            <v>33.300000000000004</v>
          </cell>
          <cell r="BH239">
            <v>33.29998779296875</v>
          </cell>
          <cell r="BI239">
            <v>33.29998779296875</v>
          </cell>
          <cell r="BJ239">
            <v>100</v>
          </cell>
          <cell r="BK239">
            <v>100</v>
          </cell>
          <cell r="BL239">
            <v>100</v>
          </cell>
          <cell r="BM239">
            <v>100</v>
          </cell>
          <cell r="BN239">
            <v>100</v>
          </cell>
          <cell r="BO239">
            <v>100</v>
          </cell>
          <cell r="BP239">
            <v>100</v>
          </cell>
          <cell r="BQ239">
            <v>100</v>
          </cell>
          <cell r="BR239">
            <v>100</v>
          </cell>
          <cell r="BS239">
            <v>100</v>
          </cell>
          <cell r="BT239">
            <v>100</v>
          </cell>
          <cell r="BU239">
            <v>100</v>
          </cell>
          <cell r="BV239">
            <v>0</v>
          </cell>
          <cell r="BW239">
            <v>0</v>
          </cell>
          <cell r="BX239">
            <v>0</v>
          </cell>
          <cell r="BY239">
            <v>0</v>
          </cell>
          <cell r="BZ239">
            <v>0</v>
          </cell>
          <cell r="CA239">
            <v>0</v>
          </cell>
          <cell r="CB239">
            <v>0</v>
          </cell>
          <cell r="CC239">
            <v>0</v>
          </cell>
          <cell r="CD239">
            <v>0</v>
          </cell>
          <cell r="CE239">
            <v>0</v>
          </cell>
          <cell r="CF239">
            <v>100</v>
          </cell>
          <cell r="CG239">
            <v>100</v>
          </cell>
          <cell r="CH239">
            <v>100</v>
          </cell>
          <cell r="CI239">
            <v>100</v>
          </cell>
          <cell r="CJ239">
            <v>100</v>
          </cell>
          <cell r="CK239">
            <v>0</v>
          </cell>
          <cell r="CL239">
            <v>0</v>
          </cell>
          <cell r="CM239">
            <v>0</v>
          </cell>
          <cell r="CN239">
            <v>0</v>
          </cell>
          <cell r="CO239">
            <v>0</v>
          </cell>
          <cell r="CP239">
            <v>0</v>
          </cell>
          <cell r="CQ239">
            <v>199</v>
          </cell>
          <cell r="CR239">
            <v>53.800000000000004</v>
          </cell>
          <cell r="CS239">
            <v>7.6</v>
          </cell>
          <cell r="CT239">
            <v>61.5</v>
          </cell>
          <cell r="CU239">
            <v>38.4</v>
          </cell>
          <cell r="CV239">
            <v>23</v>
          </cell>
          <cell r="CW239">
            <v>30.7</v>
          </cell>
          <cell r="CX239">
            <v>92.300000000000011</v>
          </cell>
          <cell r="CY239">
            <v>92.29998779296875</v>
          </cell>
          <cell r="CZ239">
            <v>76.900000000000006</v>
          </cell>
          <cell r="DA239">
            <v>69.199999999999989</v>
          </cell>
          <cell r="DB239">
            <v>69.199951171875</v>
          </cell>
          <cell r="DC239">
            <v>69.199951171875</v>
          </cell>
          <cell r="DD239">
            <v>46.1</v>
          </cell>
          <cell r="DE239">
            <v>46.0999755859375</v>
          </cell>
          <cell r="DF239">
            <v>46.0999755859375</v>
          </cell>
          <cell r="DG239">
            <v>46.0999755859375</v>
          </cell>
          <cell r="DH239">
            <v>46.0999755859375</v>
          </cell>
          <cell r="DI239">
            <v>46.0999755859375</v>
          </cell>
          <cell r="DJ239">
            <v>46.0999755859375</v>
          </cell>
          <cell r="DK239">
            <v>46.0999755859375</v>
          </cell>
          <cell r="DL239">
            <v>46.0999755859375</v>
          </cell>
          <cell r="DM239">
            <v>46.0999755859375</v>
          </cell>
          <cell r="DN239">
            <v>100</v>
          </cell>
          <cell r="DO239">
            <v>100</v>
          </cell>
          <cell r="DP239">
            <v>15.299999999999999</v>
          </cell>
          <cell r="DQ239">
            <v>15.299995422363281</v>
          </cell>
          <cell r="DR239">
            <v>15.299995422363281</v>
          </cell>
          <cell r="DS239">
            <v>15.299995422363281</v>
          </cell>
          <cell r="DT239">
            <v>15.299995422363281</v>
          </cell>
          <cell r="DU239">
            <v>15.299995422363281</v>
          </cell>
          <cell r="DV239">
            <v>15.299995422363281</v>
          </cell>
          <cell r="DW239">
            <v>15.299995422363281</v>
          </cell>
          <cell r="DX239">
            <v>15.299995422363281</v>
          </cell>
          <cell r="DY239">
            <v>15.299995422363281</v>
          </cell>
          <cell r="DZ239">
            <v>84.6</v>
          </cell>
          <cell r="EA239">
            <v>84.5999755859375</v>
          </cell>
          <cell r="EB239">
            <v>84.5999755859375</v>
          </cell>
          <cell r="EC239">
            <v>84.5999755859375</v>
          </cell>
          <cell r="ED239">
            <v>84.5999755859375</v>
          </cell>
          <cell r="EE239">
            <v>0</v>
          </cell>
          <cell r="EF239">
            <v>0</v>
          </cell>
          <cell r="EG239">
            <v>0</v>
          </cell>
          <cell r="EH239">
            <v>0</v>
          </cell>
          <cell r="EI239">
            <v>0</v>
          </cell>
          <cell r="EJ239">
            <v>0</v>
          </cell>
        </row>
        <row r="240">
          <cell r="AW240">
            <v>200</v>
          </cell>
          <cell r="AX240">
            <v>100</v>
          </cell>
          <cell r="AY240">
            <v>75</v>
          </cell>
          <cell r="AZ240">
            <v>50</v>
          </cell>
          <cell r="BA240">
            <v>25</v>
          </cell>
          <cell r="BB240">
            <v>0</v>
          </cell>
          <cell r="BC240">
            <v>25</v>
          </cell>
          <cell r="BD240">
            <v>0</v>
          </cell>
          <cell r="BE240">
            <v>50</v>
          </cell>
          <cell r="BF240">
            <v>75</v>
          </cell>
          <cell r="BG240">
            <v>100</v>
          </cell>
          <cell r="BH240">
            <v>100</v>
          </cell>
          <cell r="BI240">
            <v>100</v>
          </cell>
          <cell r="BJ240">
            <v>100</v>
          </cell>
          <cell r="BK240">
            <v>100</v>
          </cell>
          <cell r="BL240">
            <v>100</v>
          </cell>
          <cell r="BM240">
            <v>100</v>
          </cell>
          <cell r="BN240">
            <v>100</v>
          </cell>
          <cell r="BO240">
            <v>0</v>
          </cell>
          <cell r="BP240">
            <v>0</v>
          </cell>
          <cell r="BQ240">
            <v>0</v>
          </cell>
          <cell r="BR240">
            <v>0</v>
          </cell>
          <cell r="BS240">
            <v>0</v>
          </cell>
          <cell r="BT240">
            <v>33.300000000000004</v>
          </cell>
          <cell r="BU240">
            <v>0</v>
          </cell>
          <cell r="BV240">
            <v>100</v>
          </cell>
          <cell r="BW240">
            <v>100</v>
          </cell>
          <cell r="BX240">
            <v>100</v>
          </cell>
          <cell r="BY240">
            <v>100</v>
          </cell>
          <cell r="BZ240">
            <v>66.600000000000009</v>
          </cell>
          <cell r="CA240">
            <v>66.5999755859375</v>
          </cell>
          <cell r="CB240">
            <v>66.5999755859375</v>
          </cell>
          <cell r="CC240">
            <v>66.5999755859375</v>
          </cell>
          <cell r="CD240">
            <v>66.5999755859375</v>
          </cell>
          <cell r="CE240">
            <v>66.5999755859375</v>
          </cell>
          <cell r="CF240">
            <v>0</v>
          </cell>
          <cell r="CG240">
            <v>0</v>
          </cell>
          <cell r="CH240">
            <v>0</v>
          </cell>
          <cell r="CI240">
            <v>0</v>
          </cell>
          <cell r="CJ240">
            <v>0</v>
          </cell>
          <cell r="CK240">
            <v>100</v>
          </cell>
          <cell r="CL240">
            <v>100</v>
          </cell>
          <cell r="CM240">
            <v>100</v>
          </cell>
          <cell r="CN240">
            <v>100</v>
          </cell>
          <cell r="CO240">
            <v>100</v>
          </cell>
          <cell r="CP240">
            <v>100</v>
          </cell>
          <cell r="CQ240">
            <v>200</v>
          </cell>
          <cell r="CR240">
            <v>94.1</v>
          </cell>
          <cell r="CS240">
            <v>82.3</v>
          </cell>
          <cell r="CT240">
            <v>41.099999999999994</v>
          </cell>
          <cell r="CU240">
            <v>29.4</v>
          </cell>
          <cell r="CV240">
            <v>23.5</v>
          </cell>
          <cell r="CW240">
            <v>35.199999999999996</v>
          </cell>
          <cell r="CX240">
            <v>17.599999999999998</v>
          </cell>
          <cell r="CY240">
            <v>47</v>
          </cell>
          <cell r="CZ240">
            <v>52.900000000000006</v>
          </cell>
          <cell r="DA240">
            <v>76.400000000000006</v>
          </cell>
          <cell r="DB240">
            <v>76.39996337890625</v>
          </cell>
          <cell r="DC240">
            <v>76.39996337890625</v>
          </cell>
          <cell r="DD240">
            <v>88.2</v>
          </cell>
          <cell r="DE240">
            <v>88.199951171875</v>
          </cell>
          <cell r="DF240">
            <v>88.199951171875</v>
          </cell>
          <cell r="DG240">
            <v>88.199951171875</v>
          </cell>
          <cell r="DH240">
            <v>88.199951171875</v>
          </cell>
          <cell r="DI240">
            <v>64.7</v>
          </cell>
          <cell r="DJ240">
            <v>64.699951171875</v>
          </cell>
          <cell r="DK240">
            <v>64.699951171875</v>
          </cell>
          <cell r="DL240">
            <v>64.699951171875</v>
          </cell>
          <cell r="DM240">
            <v>64.699951171875</v>
          </cell>
          <cell r="DN240">
            <v>58.8</v>
          </cell>
          <cell r="DO240">
            <v>11.700000000000001</v>
          </cell>
          <cell r="DP240">
            <v>100</v>
          </cell>
          <cell r="DQ240">
            <v>100</v>
          </cell>
          <cell r="DR240">
            <v>100</v>
          </cell>
          <cell r="DS240">
            <v>100</v>
          </cell>
          <cell r="DT240">
            <v>70.5</v>
          </cell>
          <cell r="DU240">
            <v>70.5</v>
          </cell>
          <cell r="DV240">
            <v>70.5</v>
          </cell>
          <cell r="DW240">
            <v>70.5</v>
          </cell>
          <cell r="DX240">
            <v>70.5</v>
          </cell>
          <cell r="DY240">
            <v>70.5</v>
          </cell>
          <cell r="DZ240">
            <v>0</v>
          </cell>
          <cell r="EA240">
            <v>0</v>
          </cell>
          <cell r="EB240">
            <v>0</v>
          </cell>
          <cell r="EC240">
            <v>0</v>
          </cell>
          <cell r="ED240">
            <v>0</v>
          </cell>
          <cell r="EE240">
            <v>5.8000000000000007</v>
          </cell>
          <cell r="EF240">
            <v>5.7999992370605469</v>
          </cell>
          <cell r="EG240">
            <v>5.7999992370605469</v>
          </cell>
          <cell r="EH240">
            <v>5.7999992370605469</v>
          </cell>
          <cell r="EI240">
            <v>5.7999992370605469</v>
          </cell>
          <cell r="EJ240">
            <v>5.7999992370605469</v>
          </cell>
        </row>
        <row r="241">
          <cell r="AW241">
            <v>201</v>
          </cell>
          <cell r="AX241">
            <v>100</v>
          </cell>
          <cell r="AY241">
            <v>50</v>
          </cell>
          <cell r="AZ241">
            <v>25</v>
          </cell>
          <cell r="BA241">
            <v>0</v>
          </cell>
          <cell r="BB241">
            <v>75</v>
          </cell>
          <cell r="BC241">
            <v>50</v>
          </cell>
          <cell r="BD241">
            <v>50</v>
          </cell>
          <cell r="BE241">
            <v>50</v>
          </cell>
          <cell r="BF241">
            <v>100</v>
          </cell>
          <cell r="BG241">
            <v>25</v>
          </cell>
          <cell r="BH241">
            <v>25</v>
          </cell>
          <cell r="BI241">
            <v>0</v>
          </cell>
          <cell r="BJ241">
            <v>83.3</v>
          </cell>
          <cell r="BK241">
            <v>66.600000000000009</v>
          </cell>
          <cell r="BL241">
            <v>100</v>
          </cell>
          <cell r="BM241">
            <v>16.600000000000001</v>
          </cell>
          <cell r="BN241">
            <v>16.599990844726562</v>
          </cell>
          <cell r="BO241">
            <v>33.300000000000004</v>
          </cell>
          <cell r="BP241">
            <v>33.29998779296875</v>
          </cell>
          <cell r="BQ241">
            <v>0</v>
          </cell>
          <cell r="BR241">
            <v>50</v>
          </cell>
          <cell r="BS241">
            <v>50</v>
          </cell>
          <cell r="BT241">
            <v>100</v>
          </cell>
          <cell r="BU241">
            <v>50</v>
          </cell>
          <cell r="BV241">
            <v>0</v>
          </cell>
          <cell r="BW241">
            <v>0</v>
          </cell>
          <cell r="BX241">
            <v>0</v>
          </cell>
          <cell r="BY241">
            <v>75</v>
          </cell>
          <cell r="BZ241">
            <v>75</v>
          </cell>
          <cell r="CA241">
            <v>75</v>
          </cell>
          <cell r="CB241">
            <v>75</v>
          </cell>
          <cell r="CC241">
            <v>50</v>
          </cell>
          <cell r="CD241">
            <v>50</v>
          </cell>
          <cell r="CE241">
            <v>50</v>
          </cell>
          <cell r="CF241">
            <v>50</v>
          </cell>
          <cell r="CG241">
            <v>50</v>
          </cell>
          <cell r="CH241">
            <v>50</v>
          </cell>
          <cell r="CI241">
            <v>50</v>
          </cell>
          <cell r="CJ241">
            <v>50</v>
          </cell>
          <cell r="CK241">
            <v>0</v>
          </cell>
          <cell r="CL241">
            <v>0</v>
          </cell>
          <cell r="CM241">
            <v>0</v>
          </cell>
          <cell r="CN241">
            <v>0</v>
          </cell>
          <cell r="CO241">
            <v>0</v>
          </cell>
          <cell r="CP241">
            <v>0</v>
          </cell>
          <cell r="CQ241">
            <v>201</v>
          </cell>
          <cell r="CR241">
            <v>91.600000000000009</v>
          </cell>
          <cell r="CS241">
            <v>37.5</v>
          </cell>
          <cell r="CT241">
            <v>16.600000000000001</v>
          </cell>
          <cell r="CU241">
            <v>0</v>
          </cell>
          <cell r="CV241">
            <v>83.3</v>
          </cell>
          <cell r="CW241">
            <v>37.5</v>
          </cell>
          <cell r="CX241">
            <v>37.5</v>
          </cell>
          <cell r="CY241">
            <v>37.5</v>
          </cell>
          <cell r="CZ241">
            <v>66.600000000000009</v>
          </cell>
          <cell r="DA241">
            <v>33.300000000000004</v>
          </cell>
          <cell r="DB241">
            <v>33.29998779296875</v>
          </cell>
          <cell r="DC241">
            <v>12.5</v>
          </cell>
          <cell r="DD241">
            <v>87.5</v>
          </cell>
          <cell r="DE241">
            <v>70.8</v>
          </cell>
          <cell r="DF241">
            <v>100</v>
          </cell>
          <cell r="DG241">
            <v>8.3000000000000007</v>
          </cell>
          <cell r="DH241">
            <v>8.2999954223632812</v>
          </cell>
          <cell r="DI241">
            <v>20.8</v>
          </cell>
          <cell r="DJ241">
            <v>20.79998779296875</v>
          </cell>
          <cell r="DK241">
            <v>4.1000000000000005</v>
          </cell>
          <cell r="DL241">
            <v>29.099999999999998</v>
          </cell>
          <cell r="DM241">
            <v>29.099990844726562</v>
          </cell>
          <cell r="DN241">
            <v>95.8</v>
          </cell>
          <cell r="DO241">
            <v>75</v>
          </cell>
          <cell r="DP241">
            <v>37.5</v>
          </cell>
          <cell r="DQ241">
            <v>37.5</v>
          </cell>
          <cell r="DR241">
            <v>37.5</v>
          </cell>
          <cell r="DS241">
            <v>79.100000000000009</v>
          </cell>
          <cell r="DT241">
            <v>79.0999755859375</v>
          </cell>
          <cell r="DU241">
            <v>79.0999755859375</v>
          </cell>
          <cell r="DV241">
            <v>79.0999755859375</v>
          </cell>
          <cell r="DW241">
            <v>37.5</v>
          </cell>
          <cell r="DX241">
            <v>37.5</v>
          </cell>
          <cell r="DY241">
            <v>37.5</v>
          </cell>
          <cell r="DZ241">
            <v>37.5</v>
          </cell>
          <cell r="EA241">
            <v>37.5</v>
          </cell>
          <cell r="EB241">
            <v>37.5</v>
          </cell>
          <cell r="EC241">
            <v>37.5</v>
          </cell>
          <cell r="ED241">
            <v>37.5</v>
          </cell>
          <cell r="EE241">
            <v>25</v>
          </cell>
          <cell r="EF241">
            <v>25</v>
          </cell>
          <cell r="EG241">
            <v>25</v>
          </cell>
          <cell r="EH241">
            <v>25</v>
          </cell>
          <cell r="EI241">
            <v>25</v>
          </cell>
          <cell r="EJ241">
            <v>25</v>
          </cell>
        </row>
        <row r="242">
          <cell r="AW242">
            <v>202</v>
          </cell>
          <cell r="AX242">
            <v>25</v>
          </cell>
          <cell r="AY242">
            <v>75</v>
          </cell>
          <cell r="AZ242">
            <v>50</v>
          </cell>
          <cell r="BA242">
            <v>100</v>
          </cell>
          <cell r="BB242">
            <v>0</v>
          </cell>
          <cell r="BC242">
            <v>0</v>
          </cell>
          <cell r="BD242">
            <v>40</v>
          </cell>
          <cell r="BE242">
            <v>20</v>
          </cell>
          <cell r="BF242">
            <v>60</v>
          </cell>
          <cell r="BG242">
            <v>80</v>
          </cell>
          <cell r="BH242">
            <v>100</v>
          </cell>
          <cell r="BI242">
            <v>100</v>
          </cell>
          <cell r="BJ242">
            <v>14.2</v>
          </cell>
          <cell r="BK242">
            <v>100</v>
          </cell>
          <cell r="BL242">
            <v>42.8</v>
          </cell>
          <cell r="BM242">
            <v>85.7</v>
          </cell>
          <cell r="BN242">
            <v>71.399999999999991</v>
          </cell>
          <cell r="BO242">
            <v>0</v>
          </cell>
          <cell r="BP242">
            <v>0</v>
          </cell>
          <cell r="BQ242">
            <v>0</v>
          </cell>
          <cell r="BR242">
            <v>28.499999999999996</v>
          </cell>
          <cell r="BS242">
            <v>42.8</v>
          </cell>
          <cell r="BT242">
            <v>0</v>
          </cell>
          <cell r="BU242">
            <v>100</v>
          </cell>
          <cell r="BV242">
            <v>50</v>
          </cell>
          <cell r="BW242">
            <v>50</v>
          </cell>
          <cell r="BX242">
            <v>50</v>
          </cell>
          <cell r="BY242">
            <v>50</v>
          </cell>
          <cell r="BZ242">
            <v>50</v>
          </cell>
          <cell r="CA242">
            <v>50</v>
          </cell>
          <cell r="CB242">
            <v>50</v>
          </cell>
          <cell r="CC242">
            <v>50</v>
          </cell>
          <cell r="CD242">
            <v>50</v>
          </cell>
          <cell r="CE242">
            <v>50</v>
          </cell>
          <cell r="CF242">
            <v>50</v>
          </cell>
          <cell r="CG242">
            <v>50</v>
          </cell>
          <cell r="CH242">
            <v>50</v>
          </cell>
          <cell r="CI242">
            <v>50</v>
          </cell>
          <cell r="CJ242">
            <v>100</v>
          </cell>
          <cell r="CK242">
            <v>0</v>
          </cell>
          <cell r="CL242">
            <v>0</v>
          </cell>
          <cell r="CM242">
            <v>0</v>
          </cell>
          <cell r="CN242">
            <v>0</v>
          </cell>
          <cell r="CO242">
            <v>0</v>
          </cell>
          <cell r="CP242">
            <v>0</v>
          </cell>
          <cell r="CQ242">
            <v>202</v>
          </cell>
          <cell r="CR242">
            <v>41.6</v>
          </cell>
          <cell r="CS242">
            <v>50</v>
          </cell>
          <cell r="CT242">
            <v>45.800000000000004</v>
          </cell>
          <cell r="CU242">
            <v>66.600000000000009</v>
          </cell>
          <cell r="CV242">
            <v>16.600000000000001</v>
          </cell>
          <cell r="CW242">
            <v>4.1000000000000005</v>
          </cell>
          <cell r="CX242">
            <v>20.8</v>
          </cell>
          <cell r="CY242">
            <v>8.3000000000000007</v>
          </cell>
          <cell r="CZ242">
            <v>25</v>
          </cell>
          <cell r="DA242">
            <v>70.8</v>
          </cell>
          <cell r="DB242">
            <v>83.3</v>
          </cell>
          <cell r="DC242">
            <v>83.29998779296875</v>
          </cell>
          <cell r="DD242">
            <v>12.5</v>
          </cell>
          <cell r="DE242">
            <v>95.8</v>
          </cell>
          <cell r="DF242">
            <v>54.1</v>
          </cell>
          <cell r="DG242">
            <v>79.100000000000009</v>
          </cell>
          <cell r="DH242">
            <v>75</v>
          </cell>
          <cell r="DI242">
            <v>0</v>
          </cell>
          <cell r="DJ242">
            <v>0</v>
          </cell>
          <cell r="DK242">
            <v>0</v>
          </cell>
          <cell r="DL242">
            <v>29.099999999999998</v>
          </cell>
          <cell r="DM242">
            <v>54.1</v>
          </cell>
          <cell r="DN242">
            <v>33.300000000000004</v>
          </cell>
          <cell r="DO242">
            <v>91.600000000000009</v>
          </cell>
          <cell r="DP242">
            <v>87.5</v>
          </cell>
          <cell r="DQ242">
            <v>87.5</v>
          </cell>
          <cell r="DR242">
            <v>87.5</v>
          </cell>
          <cell r="DS242">
            <v>87.5</v>
          </cell>
          <cell r="DT242">
            <v>87.5</v>
          </cell>
          <cell r="DU242">
            <v>87.5</v>
          </cell>
          <cell r="DV242">
            <v>87.5</v>
          </cell>
          <cell r="DW242">
            <v>87.5</v>
          </cell>
          <cell r="DX242">
            <v>87.5</v>
          </cell>
          <cell r="DY242">
            <v>54.1</v>
          </cell>
          <cell r="DZ242">
            <v>54.0999755859375</v>
          </cell>
          <cell r="EA242">
            <v>54.0999755859375</v>
          </cell>
          <cell r="EB242">
            <v>54.0999755859375</v>
          </cell>
          <cell r="EC242">
            <v>54.0999755859375</v>
          </cell>
          <cell r="ED242">
            <v>100</v>
          </cell>
          <cell r="EE242">
            <v>37.5</v>
          </cell>
          <cell r="EF242">
            <v>37.5</v>
          </cell>
          <cell r="EG242">
            <v>37.5</v>
          </cell>
          <cell r="EH242">
            <v>37.5</v>
          </cell>
          <cell r="EI242">
            <v>37.5</v>
          </cell>
          <cell r="EJ242">
            <v>37.5</v>
          </cell>
        </row>
        <row r="243">
          <cell r="AW243">
            <v>203</v>
          </cell>
          <cell r="AX243">
            <v>0</v>
          </cell>
          <cell r="AY243">
            <v>0</v>
          </cell>
          <cell r="AZ243">
            <v>0</v>
          </cell>
          <cell r="BA243">
            <v>0</v>
          </cell>
          <cell r="BB243">
            <v>0</v>
          </cell>
          <cell r="BC243">
            <v>0</v>
          </cell>
          <cell r="BD243">
            <v>0</v>
          </cell>
          <cell r="BE243">
            <v>0</v>
          </cell>
          <cell r="BF243">
            <v>0</v>
          </cell>
          <cell r="BG243">
            <v>0</v>
          </cell>
          <cell r="BH243">
            <v>0</v>
          </cell>
          <cell r="BI243">
            <v>0</v>
          </cell>
          <cell r="BJ243">
            <v>0</v>
          </cell>
          <cell r="BK243">
            <v>0</v>
          </cell>
          <cell r="BL243">
            <v>0</v>
          </cell>
          <cell r="BM243">
            <v>0</v>
          </cell>
          <cell r="BN243">
            <v>0</v>
          </cell>
          <cell r="BO243">
            <v>0</v>
          </cell>
          <cell r="BP243">
            <v>0</v>
          </cell>
          <cell r="BQ243">
            <v>0</v>
          </cell>
          <cell r="BR243">
            <v>0</v>
          </cell>
          <cell r="BS243">
            <v>0</v>
          </cell>
          <cell r="BT243">
            <v>0</v>
          </cell>
          <cell r="BU243">
            <v>0</v>
          </cell>
          <cell r="BV243">
            <v>0</v>
          </cell>
          <cell r="BW243">
            <v>0</v>
          </cell>
          <cell r="BX243">
            <v>0</v>
          </cell>
          <cell r="BY243">
            <v>0</v>
          </cell>
          <cell r="BZ243">
            <v>0</v>
          </cell>
          <cell r="CA243">
            <v>0</v>
          </cell>
          <cell r="CB243">
            <v>0</v>
          </cell>
          <cell r="CC243">
            <v>0</v>
          </cell>
          <cell r="CD243">
            <v>0</v>
          </cell>
          <cell r="CE243">
            <v>0</v>
          </cell>
          <cell r="CF243">
            <v>0</v>
          </cell>
          <cell r="CG243">
            <v>0</v>
          </cell>
          <cell r="CH243">
            <v>0</v>
          </cell>
          <cell r="CI243">
            <v>0</v>
          </cell>
          <cell r="CJ243">
            <v>0</v>
          </cell>
          <cell r="CK243">
            <v>0</v>
          </cell>
          <cell r="CL243">
            <v>0</v>
          </cell>
          <cell r="CM243">
            <v>0</v>
          </cell>
          <cell r="CN243">
            <v>0</v>
          </cell>
          <cell r="CO243">
            <v>0</v>
          </cell>
          <cell r="CP243">
            <v>0</v>
          </cell>
          <cell r="CQ243">
            <v>203</v>
          </cell>
          <cell r="CR243">
            <v>0</v>
          </cell>
          <cell r="CS243">
            <v>0</v>
          </cell>
          <cell r="CT243">
            <v>0</v>
          </cell>
          <cell r="CU243">
            <v>0</v>
          </cell>
          <cell r="CV243">
            <v>0</v>
          </cell>
          <cell r="CW243">
            <v>0</v>
          </cell>
          <cell r="CX243">
            <v>0</v>
          </cell>
          <cell r="CY243">
            <v>0</v>
          </cell>
          <cell r="CZ243">
            <v>0</v>
          </cell>
          <cell r="DA243">
            <v>0</v>
          </cell>
          <cell r="DB243">
            <v>0</v>
          </cell>
          <cell r="DC243">
            <v>0</v>
          </cell>
          <cell r="DD243">
            <v>0</v>
          </cell>
          <cell r="DE243">
            <v>0</v>
          </cell>
          <cell r="DF243">
            <v>0</v>
          </cell>
          <cell r="DG243">
            <v>0</v>
          </cell>
          <cell r="DH243">
            <v>0</v>
          </cell>
          <cell r="DI243">
            <v>0</v>
          </cell>
          <cell r="DJ243">
            <v>0</v>
          </cell>
          <cell r="DK243">
            <v>0</v>
          </cell>
          <cell r="DL243">
            <v>0</v>
          </cell>
          <cell r="DM243">
            <v>0</v>
          </cell>
          <cell r="DN243">
            <v>0</v>
          </cell>
          <cell r="DO243">
            <v>0</v>
          </cell>
          <cell r="DP243">
            <v>0</v>
          </cell>
          <cell r="DQ243">
            <v>0</v>
          </cell>
          <cell r="DR243">
            <v>0</v>
          </cell>
          <cell r="DS243">
            <v>0</v>
          </cell>
          <cell r="DT243">
            <v>0</v>
          </cell>
          <cell r="DU243">
            <v>0</v>
          </cell>
          <cell r="DV243">
            <v>0</v>
          </cell>
          <cell r="DW243">
            <v>0</v>
          </cell>
          <cell r="DX243">
            <v>0</v>
          </cell>
          <cell r="DY243">
            <v>0</v>
          </cell>
          <cell r="DZ243">
            <v>0</v>
          </cell>
          <cell r="EA243">
            <v>0</v>
          </cell>
          <cell r="EB243">
            <v>0</v>
          </cell>
          <cell r="EC243">
            <v>0</v>
          </cell>
          <cell r="ED243">
            <v>0</v>
          </cell>
          <cell r="EE243">
            <v>0</v>
          </cell>
          <cell r="EF243">
            <v>0</v>
          </cell>
          <cell r="EG243">
            <v>0</v>
          </cell>
          <cell r="EH243">
            <v>0</v>
          </cell>
          <cell r="EI243">
            <v>0</v>
          </cell>
          <cell r="EJ243">
            <v>0</v>
          </cell>
        </row>
        <row r="244">
          <cell r="AW244">
            <v>204</v>
          </cell>
          <cell r="AX244">
            <v>0</v>
          </cell>
          <cell r="AY244">
            <v>0</v>
          </cell>
          <cell r="AZ244">
            <v>0</v>
          </cell>
          <cell r="BA244">
            <v>0</v>
          </cell>
          <cell r="BB244">
            <v>0</v>
          </cell>
          <cell r="BC244">
            <v>0</v>
          </cell>
          <cell r="BD244">
            <v>0</v>
          </cell>
          <cell r="BE244">
            <v>0</v>
          </cell>
          <cell r="BF244">
            <v>0</v>
          </cell>
          <cell r="BG244">
            <v>0</v>
          </cell>
          <cell r="BH244">
            <v>0</v>
          </cell>
          <cell r="BI244">
            <v>0</v>
          </cell>
          <cell r="BJ244">
            <v>0</v>
          </cell>
          <cell r="BK244">
            <v>0</v>
          </cell>
          <cell r="BL244">
            <v>0</v>
          </cell>
          <cell r="BM244">
            <v>0</v>
          </cell>
          <cell r="BN244">
            <v>0</v>
          </cell>
          <cell r="BO244">
            <v>0</v>
          </cell>
          <cell r="BP244">
            <v>0</v>
          </cell>
          <cell r="BQ244">
            <v>0</v>
          </cell>
          <cell r="BR244">
            <v>0</v>
          </cell>
          <cell r="BS244">
            <v>0</v>
          </cell>
          <cell r="BT244">
            <v>0</v>
          </cell>
          <cell r="BU244">
            <v>0</v>
          </cell>
          <cell r="BV244">
            <v>0</v>
          </cell>
          <cell r="BW244">
            <v>0</v>
          </cell>
          <cell r="BX244">
            <v>0</v>
          </cell>
          <cell r="BY244">
            <v>0</v>
          </cell>
          <cell r="BZ244">
            <v>0</v>
          </cell>
          <cell r="CA244">
            <v>0</v>
          </cell>
          <cell r="CB244">
            <v>0</v>
          </cell>
          <cell r="CC244">
            <v>0</v>
          </cell>
          <cell r="CD244">
            <v>0</v>
          </cell>
          <cell r="CE244">
            <v>0</v>
          </cell>
          <cell r="CF244">
            <v>0</v>
          </cell>
          <cell r="CG244">
            <v>0</v>
          </cell>
          <cell r="CH244">
            <v>0</v>
          </cell>
          <cell r="CI244">
            <v>0</v>
          </cell>
          <cell r="CJ244">
            <v>0</v>
          </cell>
          <cell r="CK244">
            <v>0</v>
          </cell>
          <cell r="CL244">
            <v>0</v>
          </cell>
          <cell r="CM244">
            <v>0</v>
          </cell>
          <cell r="CN244">
            <v>0</v>
          </cell>
          <cell r="CO244">
            <v>0</v>
          </cell>
          <cell r="CP244">
            <v>0</v>
          </cell>
          <cell r="CQ244">
            <v>204</v>
          </cell>
          <cell r="CR244">
            <v>0</v>
          </cell>
          <cell r="CS244">
            <v>0</v>
          </cell>
          <cell r="CT244">
            <v>0</v>
          </cell>
          <cell r="CU244">
            <v>0</v>
          </cell>
          <cell r="CV244">
            <v>0</v>
          </cell>
          <cell r="CW244">
            <v>0</v>
          </cell>
          <cell r="CX244">
            <v>0</v>
          </cell>
          <cell r="CY244">
            <v>0</v>
          </cell>
          <cell r="CZ244">
            <v>0</v>
          </cell>
          <cell r="DA244">
            <v>0</v>
          </cell>
          <cell r="DB244">
            <v>0</v>
          </cell>
          <cell r="DC244">
            <v>0</v>
          </cell>
          <cell r="DD244">
            <v>0</v>
          </cell>
          <cell r="DE244">
            <v>0</v>
          </cell>
          <cell r="DF244">
            <v>0</v>
          </cell>
          <cell r="DG244">
            <v>0</v>
          </cell>
          <cell r="DH244">
            <v>0</v>
          </cell>
          <cell r="DI244">
            <v>0</v>
          </cell>
          <cell r="DJ244">
            <v>0</v>
          </cell>
          <cell r="DK244">
            <v>0</v>
          </cell>
          <cell r="DL244">
            <v>0</v>
          </cell>
          <cell r="DM244">
            <v>0</v>
          </cell>
          <cell r="DN244">
            <v>0</v>
          </cell>
          <cell r="DO244">
            <v>0</v>
          </cell>
          <cell r="DP244">
            <v>0</v>
          </cell>
          <cell r="DQ244">
            <v>0</v>
          </cell>
          <cell r="DR244">
            <v>0</v>
          </cell>
          <cell r="DS244">
            <v>0</v>
          </cell>
          <cell r="DT244">
            <v>0</v>
          </cell>
          <cell r="DU244">
            <v>0</v>
          </cell>
          <cell r="DV244">
            <v>0</v>
          </cell>
          <cell r="DW244">
            <v>0</v>
          </cell>
          <cell r="DX244">
            <v>0</v>
          </cell>
          <cell r="DY244">
            <v>0</v>
          </cell>
          <cell r="DZ244">
            <v>0</v>
          </cell>
          <cell r="EA244">
            <v>0</v>
          </cell>
          <cell r="EB244">
            <v>0</v>
          </cell>
          <cell r="EC244">
            <v>0</v>
          </cell>
          <cell r="ED244">
            <v>0</v>
          </cell>
          <cell r="EE244">
            <v>0</v>
          </cell>
          <cell r="EF244">
            <v>0</v>
          </cell>
          <cell r="EG244">
            <v>0</v>
          </cell>
          <cell r="EH244">
            <v>0</v>
          </cell>
          <cell r="EI244">
            <v>0</v>
          </cell>
          <cell r="EJ244">
            <v>0</v>
          </cell>
        </row>
        <row r="245">
          <cell r="AX245">
            <v>0</v>
          </cell>
          <cell r="AY245">
            <v>0</v>
          </cell>
          <cell r="AZ245">
            <v>0</v>
          </cell>
          <cell r="BA245">
            <v>0</v>
          </cell>
          <cell r="BB245">
            <v>0</v>
          </cell>
          <cell r="BC245">
            <v>0</v>
          </cell>
          <cell r="BD245">
            <v>0</v>
          </cell>
          <cell r="BE245">
            <v>0</v>
          </cell>
          <cell r="BF245">
            <v>0</v>
          </cell>
          <cell r="BG245">
            <v>0</v>
          </cell>
          <cell r="BH245">
            <v>0</v>
          </cell>
          <cell r="BI245">
            <v>0</v>
          </cell>
          <cell r="BJ245">
            <v>0</v>
          </cell>
          <cell r="BK245">
            <v>0</v>
          </cell>
          <cell r="BL245">
            <v>0</v>
          </cell>
          <cell r="BM245">
            <v>0</v>
          </cell>
          <cell r="BN245">
            <v>0</v>
          </cell>
          <cell r="BO245">
            <v>0</v>
          </cell>
          <cell r="BP245">
            <v>0</v>
          </cell>
          <cell r="BQ245">
            <v>0</v>
          </cell>
          <cell r="BR245">
            <v>0</v>
          </cell>
          <cell r="BS245">
            <v>0</v>
          </cell>
          <cell r="BT245">
            <v>0</v>
          </cell>
          <cell r="BU245">
            <v>0</v>
          </cell>
          <cell r="BV245">
            <v>0</v>
          </cell>
          <cell r="BW245">
            <v>0</v>
          </cell>
          <cell r="BX245">
            <v>0</v>
          </cell>
          <cell r="BY245">
            <v>0</v>
          </cell>
          <cell r="BZ245">
            <v>0</v>
          </cell>
          <cell r="CA245">
            <v>0</v>
          </cell>
          <cell r="CB245">
            <v>0</v>
          </cell>
          <cell r="CC245">
            <v>0</v>
          </cell>
          <cell r="CD245">
            <v>0</v>
          </cell>
          <cell r="CE245">
            <v>0</v>
          </cell>
          <cell r="CF245">
            <v>0</v>
          </cell>
          <cell r="CG245">
            <v>0</v>
          </cell>
          <cell r="CH245">
            <v>0</v>
          </cell>
          <cell r="CI245">
            <v>0</v>
          </cell>
          <cell r="CJ245">
            <v>0</v>
          </cell>
          <cell r="CK245">
            <v>0</v>
          </cell>
          <cell r="CL245">
            <v>0</v>
          </cell>
          <cell r="CM245">
            <v>0</v>
          </cell>
          <cell r="CN245">
            <v>0</v>
          </cell>
          <cell r="CO245">
            <v>0</v>
          </cell>
          <cell r="CP245">
            <v>0</v>
          </cell>
          <cell r="CR245">
            <v>0</v>
          </cell>
          <cell r="CS245">
            <v>0</v>
          </cell>
          <cell r="CT245">
            <v>0</v>
          </cell>
          <cell r="CU245">
            <v>0</v>
          </cell>
          <cell r="CV245">
            <v>0</v>
          </cell>
          <cell r="CW245">
            <v>0</v>
          </cell>
          <cell r="CX245">
            <v>0</v>
          </cell>
          <cell r="CY245">
            <v>0</v>
          </cell>
          <cell r="CZ245">
            <v>0</v>
          </cell>
          <cell r="DA245">
            <v>0</v>
          </cell>
          <cell r="DB245">
            <v>0</v>
          </cell>
          <cell r="DC245">
            <v>0</v>
          </cell>
          <cell r="DD245">
            <v>0</v>
          </cell>
          <cell r="DE245">
            <v>0</v>
          </cell>
          <cell r="DF245">
            <v>0</v>
          </cell>
          <cell r="DG245">
            <v>0</v>
          </cell>
          <cell r="DH245">
            <v>0</v>
          </cell>
          <cell r="DI245">
            <v>0</v>
          </cell>
          <cell r="DJ245">
            <v>0</v>
          </cell>
          <cell r="DK245">
            <v>0</v>
          </cell>
          <cell r="DL245">
            <v>0</v>
          </cell>
          <cell r="DM245">
            <v>0</v>
          </cell>
          <cell r="DN245">
            <v>0</v>
          </cell>
          <cell r="DO245">
            <v>0</v>
          </cell>
          <cell r="DP245">
            <v>0</v>
          </cell>
          <cell r="DQ245">
            <v>0</v>
          </cell>
          <cell r="DR245">
            <v>0</v>
          </cell>
          <cell r="DS245">
            <v>0</v>
          </cell>
          <cell r="DT245">
            <v>0</v>
          </cell>
          <cell r="DU245">
            <v>0</v>
          </cell>
          <cell r="DV245">
            <v>0</v>
          </cell>
          <cell r="DW245">
            <v>0</v>
          </cell>
          <cell r="DX245">
            <v>0</v>
          </cell>
          <cell r="DY245">
            <v>0</v>
          </cell>
          <cell r="DZ245">
            <v>0</v>
          </cell>
          <cell r="EA245">
            <v>0</v>
          </cell>
          <cell r="EB245">
            <v>0</v>
          </cell>
          <cell r="EC245">
            <v>0</v>
          </cell>
          <cell r="ED245">
            <v>0</v>
          </cell>
          <cell r="EE245">
            <v>0</v>
          </cell>
          <cell r="EF245">
            <v>0</v>
          </cell>
          <cell r="EG245">
            <v>0</v>
          </cell>
          <cell r="EH245">
            <v>0</v>
          </cell>
          <cell r="EI245">
            <v>0</v>
          </cell>
          <cell r="EJ245">
            <v>0</v>
          </cell>
        </row>
        <row r="246">
          <cell r="AX246">
            <v>0</v>
          </cell>
          <cell r="AY246">
            <v>0</v>
          </cell>
          <cell r="AZ246">
            <v>0</v>
          </cell>
          <cell r="BA246">
            <v>0</v>
          </cell>
          <cell r="BB246">
            <v>0</v>
          </cell>
          <cell r="BC246">
            <v>0</v>
          </cell>
          <cell r="BD246">
            <v>0</v>
          </cell>
          <cell r="BE246">
            <v>0</v>
          </cell>
          <cell r="BF246">
            <v>0</v>
          </cell>
          <cell r="BG246">
            <v>0</v>
          </cell>
          <cell r="BH246">
            <v>0</v>
          </cell>
          <cell r="BI246">
            <v>0</v>
          </cell>
          <cell r="BJ246">
            <v>0</v>
          </cell>
          <cell r="BK246">
            <v>0</v>
          </cell>
          <cell r="BL246">
            <v>0</v>
          </cell>
          <cell r="BM246">
            <v>0</v>
          </cell>
          <cell r="BN246">
            <v>0</v>
          </cell>
          <cell r="BO246">
            <v>0</v>
          </cell>
          <cell r="BP246">
            <v>0</v>
          </cell>
          <cell r="BQ246">
            <v>0</v>
          </cell>
          <cell r="BR246">
            <v>0</v>
          </cell>
          <cell r="BS246">
            <v>0</v>
          </cell>
          <cell r="BT246">
            <v>0</v>
          </cell>
          <cell r="BU246">
            <v>0</v>
          </cell>
          <cell r="BV246">
            <v>0</v>
          </cell>
          <cell r="BW246">
            <v>0</v>
          </cell>
          <cell r="BX246">
            <v>0</v>
          </cell>
          <cell r="BY246">
            <v>0</v>
          </cell>
          <cell r="BZ246">
            <v>0</v>
          </cell>
          <cell r="CA246">
            <v>0</v>
          </cell>
          <cell r="CB246">
            <v>0</v>
          </cell>
          <cell r="CC246">
            <v>0</v>
          </cell>
          <cell r="CD246">
            <v>0</v>
          </cell>
          <cell r="CE246">
            <v>0</v>
          </cell>
          <cell r="CF246">
            <v>0</v>
          </cell>
          <cell r="CG246">
            <v>0</v>
          </cell>
          <cell r="CH246">
            <v>0</v>
          </cell>
          <cell r="CI246">
            <v>0</v>
          </cell>
          <cell r="CJ246">
            <v>0</v>
          </cell>
          <cell r="CK246">
            <v>0</v>
          </cell>
          <cell r="CL246">
            <v>0</v>
          </cell>
          <cell r="CM246">
            <v>0</v>
          </cell>
          <cell r="CN246">
            <v>0</v>
          </cell>
          <cell r="CO246">
            <v>0</v>
          </cell>
          <cell r="CP246">
            <v>0</v>
          </cell>
          <cell r="CR246">
            <v>0</v>
          </cell>
          <cell r="CS246">
            <v>0</v>
          </cell>
          <cell r="CT246">
            <v>0</v>
          </cell>
          <cell r="CU246">
            <v>0</v>
          </cell>
          <cell r="CV246">
            <v>0</v>
          </cell>
          <cell r="CW246">
            <v>0</v>
          </cell>
          <cell r="CX246">
            <v>0</v>
          </cell>
          <cell r="CY246">
            <v>0</v>
          </cell>
          <cell r="CZ246">
            <v>0</v>
          </cell>
          <cell r="DA246">
            <v>0</v>
          </cell>
          <cell r="DB246">
            <v>0</v>
          </cell>
          <cell r="DC246">
            <v>0</v>
          </cell>
          <cell r="DD246">
            <v>0</v>
          </cell>
          <cell r="DE246">
            <v>0</v>
          </cell>
          <cell r="DF246">
            <v>0</v>
          </cell>
          <cell r="DG246">
            <v>0</v>
          </cell>
          <cell r="DH246">
            <v>0</v>
          </cell>
          <cell r="DI246">
            <v>0</v>
          </cell>
          <cell r="DJ246">
            <v>0</v>
          </cell>
          <cell r="DK246">
            <v>0</v>
          </cell>
          <cell r="DL246">
            <v>0</v>
          </cell>
          <cell r="DM246">
            <v>0</v>
          </cell>
          <cell r="DN246">
            <v>0</v>
          </cell>
          <cell r="DO246">
            <v>0</v>
          </cell>
          <cell r="DP246">
            <v>0</v>
          </cell>
          <cell r="DQ246">
            <v>0</v>
          </cell>
          <cell r="DR246">
            <v>0</v>
          </cell>
          <cell r="DS246">
            <v>0</v>
          </cell>
          <cell r="DT246">
            <v>0</v>
          </cell>
          <cell r="DU246">
            <v>0</v>
          </cell>
          <cell r="DV246">
            <v>0</v>
          </cell>
          <cell r="DW246">
            <v>0</v>
          </cell>
          <cell r="DX246">
            <v>0</v>
          </cell>
          <cell r="DY246">
            <v>0</v>
          </cell>
          <cell r="DZ246">
            <v>0</v>
          </cell>
          <cell r="EA246">
            <v>0</v>
          </cell>
          <cell r="EB246">
            <v>0</v>
          </cell>
          <cell r="EC246">
            <v>0</v>
          </cell>
          <cell r="ED246">
            <v>0</v>
          </cell>
          <cell r="EE246">
            <v>0</v>
          </cell>
          <cell r="EF246">
            <v>0</v>
          </cell>
          <cell r="EG246">
            <v>0</v>
          </cell>
          <cell r="EH246">
            <v>0</v>
          </cell>
          <cell r="EI246">
            <v>0</v>
          </cell>
          <cell r="EJ246">
            <v>0</v>
          </cell>
        </row>
        <row r="247">
          <cell r="AW247">
            <v>205</v>
          </cell>
          <cell r="AX247">
            <v>25</v>
          </cell>
          <cell r="AY247">
            <v>75</v>
          </cell>
          <cell r="AZ247">
            <v>100</v>
          </cell>
          <cell r="BA247">
            <v>50</v>
          </cell>
          <cell r="BB247">
            <v>0</v>
          </cell>
          <cell r="BC247">
            <v>16.600000000000001</v>
          </cell>
          <cell r="BD247">
            <v>33.300000000000004</v>
          </cell>
          <cell r="BE247">
            <v>66.600000000000009</v>
          </cell>
          <cell r="BF247">
            <v>100</v>
          </cell>
          <cell r="BG247">
            <v>83.3</v>
          </cell>
          <cell r="BH247">
            <v>0</v>
          </cell>
          <cell r="BI247">
            <v>50</v>
          </cell>
          <cell r="BJ247">
            <v>44.4</v>
          </cell>
          <cell r="BK247">
            <v>55.500000000000007</v>
          </cell>
          <cell r="BL247">
            <v>66.600000000000009</v>
          </cell>
          <cell r="BM247">
            <v>33.300000000000004</v>
          </cell>
          <cell r="BN247">
            <v>0</v>
          </cell>
          <cell r="BO247">
            <v>22.2</v>
          </cell>
          <cell r="BP247">
            <v>100</v>
          </cell>
          <cell r="BQ247">
            <v>11.1</v>
          </cell>
          <cell r="BR247">
            <v>77.7</v>
          </cell>
          <cell r="BS247">
            <v>88.8</v>
          </cell>
          <cell r="BT247">
            <v>25</v>
          </cell>
          <cell r="BU247">
            <v>100</v>
          </cell>
          <cell r="BV247">
            <v>0</v>
          </cell>
          <cell r="BW247">
            <v>75</v>
          </cell>
          <cell r="BX247">
            <v>12.5</v>
          </cell>
          <cell r="BY247">
            <v>62.5</v>
          </cell>
          <cell r="BZ247">
            <v>37.5</v>
          </cell>
          <cell r="CA247">
            <v>87.5</v>
          </cell>
          <cell r="CB247">
            <v>50</v>
          </cell>
          <cell r="CC247">
            <v>88.8</v>
          </cell>
          <cell r="CD247">
            <v>33.300000000000004</v>
          </cell>
          <cell r="CE247">
            <v>11.1</v>
          </cell>
          <cell r="CF247">
            <v>100</v>
          </cell>
          <cell r="CG247">
            <v>33.300000000000004</v>
          </cell>
          <cell r="CH247">
            <v>0</v>
          </cell>
          <cell r="CI247">
            <v>0</v>
          </cell>
          <cell r="CJ247">
            <v>66.600000000000009</v>
          </cell>
          <cell r="CK247">
            <v>77.7</v>
          </cell>
          <cell r="CL247">
            <v>22.2</v>
          </cell>
          <cell r="CM247">
            <v>33.300000000000004</v>
          </cell>
          <cell r="CN247">
            <v>33.29998779296875</v>
          </cell>
          <cell r="CO247">
            <v>33.29998779296875</v>
          </cell>
          <cell r="CP247">
            <v>33.29998779296875</v>
          </cell>
          <cell r="CQ247">
            <v>205</v>
          </cell>
          <cell r="CR247">
            <v>22.5</v>
          </cell>
          <cell r="CS247">
            <v>40</v>
          </cell>
          <cell r="CT247">
            <v>85</v>
          </cell>
          <cell r="CU247">
            <v>27.500000000000004</v>
          </cell>
          <cell r="CV247">
            <v>20</v>
          </cell>
          <cell r="CW247">
            <v>25</v>
          </cell>
          <cell r="CX247">
            <v>35</v>
          </cell>
          <cell r="CY247">
            <v>50</v>
          </cell>
          <cell r="CZ247">
            <v>77.5</v>
          </cell>
          <cell r="DA247">
            <v>72.5</v>
          </cell>
          <cell r="DB247">
            <v>15</v>
          </cell>
          <cell r="DC247">
            <v>42.5</v>
          </cell>
          <cell r="DD247">
            <v>37.5</v>
          </cell>
          <cell r="DE247">
            <v>62.5</v>
          </cell>
          <cell r="DF247">
            <v>65</v>
          </cell>
          <cell r="DG247">
            <v>17.5</v>
          </cell>
          <cell r="DH247">
            <v>0</v>
          </cell>
          <cell r="DI247">
            <v>12.5</v>
          </cell>
          <cell r="DJ247">
            <v>95</v>
          </cell>
          <cell r="DK247">
            <v>2.5</v>
          </cell>
          <cell r="DL247">
            <v>67.5</v>
          </cell>
          <cell r="DM247">
            <v>80</v>
          </cell>
          <cell r="DN247">
            <v>32.5</v>
          </cell>
          <cell r="DO247">
            <v>100</v>
          </cell>
          <cell r="DP247">
            <v>7.5</v>
          </cell>
          <cell r="DQ247">
            <v>92.5</v>
          </cell>
          <cell r="DR247">
            <v>30</v>
          </cell>
          <cell r="DS247">
            <v>87.5</v>
          </cell>
          <cell r="DT247">
            <v>47.5</v>
          </cell>
          <cell r="DU247">
            <v>97.5</v>
          </cell>
          <cell r="DV247">
            <v>52.5</v>
          </cell>
          <cell r="DW247">
            <v>82.5</v>
          </cell>
          <cell r="DX247">
            <v>52.5</v>
          </cell>
          <cell r="DY247">
            <v>10</v>
          </cell>
          <cell r="DZ247">
            <v>90</v>
          </cell>
          <cell r="EA247">
            <v>52.5</v>
          </cell>
          <cell r="EB247">
            <v>5</v>
          </cell>
          <cell r="EC247">
            <v>5</v>
          </cell>
          <cell r="ED247">
            <v>70</v>
          </cell>
          <cell r="EE247">
            <v>75</v>
          </cell>
          <cell r="EF247">
            <v>45</v>
          </cell>
          <cell r="EG247">
            <v>52.5</v>
          </cell>
          <cell r="EH247">
            <v>52.5</v>
          </cell>
          <cell r="EI247">
            <v>52.5</v>
          </cell>
          <cell r="EJ247">
            <v>52.5</v>
          </cell>
        </row>
        <row r="248">
          <cell r="AW248">
            <v>206</v>
          </cell>
          <cell r="AX248">
            <v>0</v>
          </cell>
          <cell r="AY248">
            <v>75</v>
          </cell>
          <cell r="AZ248">
            <v>100</v>
          </cell>
          <cell r="BA248">
            <v>25</v>
          </cell>
          <cell r="BB248">
            <v>50</v>
          </cell>
          <cell r="BC248">
            <v>16.600000000000001</v>
          </cell>
          <cell r="BD248">
            <v>33.300000000000004</v>
          </cell>
          <cell r="BE248">
            <v>50</v>
          </cell>
          <cell r="BF248">
            <v>100</v>
          </cell>
          <cell r="BG248">
            <v>83.3</v>
          </cell>
          <cell r="BH248">
            <v>0</v>
          </cell>
          <cell r="BI248">
            <v>66.600000000000009</v>
          </cell>
          <cell r="BJ248">
            <v>75</v>
          </cell>
          <cell r="BK248">
            <v>50</v>
          </cell>
          <cell r="BL248">
            <v>37.5</v>
          </cell>
          <cell r="BM248">
            <v>25</v>
          </cell>
          <cell r="BN248">
            <v>0</v>
          </cell>
          <cell r="BO248">
            <v>12.5</v>
          </cell>
          <cell r="BP248">
            <v>100</v>
          </cell>
          <cell r="BQ248">
            <v>100</v>
          </cell>
          <cell r="BR248">
            <v>87.5</v>
          </cell>
          <cell r="BS248">
            <v>62.5</v>
          </cell>
          <cell r="BT248">
            <v>100</v>
          </cell>
          <cell r="BU248">
            <v>20</v>
          </cell>
          <cell r="BV248">
            <v>0</v>
          </cell>
          <cell r="BW248">
            <v>40</v>
          </cell>
          <cell r="BX248">
            <v>40</v>
          </cell>
          <cell r="BY248">
            <v>80</v>
          </cell>
          <cell r="BZ248">
            <v>80</v>
          </cell>
          <cell r="CA248">
            <v>40</v>
          </cell>
          <cell r="CB248">
            <v>40</v>
          </cell>
          <cell r="CC248">
            <v>87.5</v>
          </cell>
          <cell r="CD248">
            <v>37.5</v>
          </cell>
          <cell r="CE248">
            <v>12.5</v>
          </cell>
          <cell r="CF248">
            <v>100</v>
          </cell>
          <cell r="CG248">
            <v>100</v>
          </cell>
          <cell r="CH248">
            <v>0</v>
          </cell>
          <cell r="CI248">
            <v>0</v>
          </cell>
          <cell r="CJ248">
            <v>62.5</v>
          </cell>
          <cell r="CK248">
            <v>75</v>
          </cell>
          <cell r="CL248">
            <v>25</v>
          </cell>
          <cell r="CM248">
            <v>37.5</v>
          </cell>
          <cell r="CN248">
            <v>37.5</v>
          </cell>
          <cell r="CO248">
            <v>37.5</v>
          </cell>
          <cell r="CP248">
            <v>37.5</v>
          </cell>
          <cell r="CQ248">
            <v>206</v>
          </cell>
          <cell r="CR248">
            <v>8.5</v>
          </cell>
          <cell r="CS248">
            <v>68.5</v>
          </cell>
          <cell r="CT248">
            <v>94.199999999999989</v>
          </cell>
          <cell r="CU248">
            <v>28.499999999999996</v>
          </cell>
          <cell r="CV248">
            <v>31.4</v>
          </cell>
          <cell r="CW248">
            <v>22.8</v>
          </cell>
          <cell r="CX248">
            <v>25.7</v>
          </cell>
          <cell r="CY248">
            <v>40</v>
          </cell>
          <cell r="CZ248">
            <v>80</v>
          </cell>
          <cell r="DA248">
            <v>65.7</v>
          </cell>
          <cell r="DB248">
            <v>14.2</v>
          </cell>
          <cell r="DC248">
            <v>45.7</v>
          </cell>
          <cell r="DD248">
            <v>77.100000000000009</v>
          </cell>
          <cell r="DE248">
            <v>62.8</v>
          </cell>
          <cell r="DF248">
            <v>37.1</v>
          </cell>
          <cell r="DG248">
            <v>17.100000000000001</v>
          </cell>
          <cell r="DH248">
            <v>0</v>
          </cell>
          <cell r="DI248">
            <v>11.4</v>
          </cell>
          <cell r="DJ248">
            <v>100</v>
          </cell>
          <cell r="DK248">
            <v>100</v>
          </cell>
          <cell r="DL248">
            <v>88.5</v>
          </cell>
          <cell r="DM248">
            <v>74.2</v>
          </cell>
          <cell r="DN248">
            <v>85.7</v>
          </cell>
          <cell r="DO248">
            <v>42.8</v>
          </cell>
          <cell r="DP248">
            <v>20</v>
          </cell>
          <cell r="DQ248">
            <v>45.7</v>
          </cell>
          <cell r="DR248">
            <v>45.699981689453125</v>
          </cell>
          <cell r="DS248">
            <v>71.399999999999991</v>
          </cell>
          <cell r="DT248">
            <v>71.39996337890625</v>
          </cell>
          <cell r="DU248">
            <v>45.7</v>
          </cell>
          <cell r="DV248">
            <v>45.699981689453125</v>
          </cell>
          <cell r="DW248">
            <v>91.4</v>
          </cell>
          <cell r="DX248">
            <v>45.7</v>
          </cell>
          <cell r="DY248">
            <v>5.7</v>
          </cell>
          <cell r="DZ248">
            <v>97.1</v>
          </cell>
          <cell r="EA248">
            <v>97.0999755859375</v>
          </cell>
          <cell r="EB248">
            <v>2.8000000000000003</v>
          </cell>
          <cell r="EC248">
            <v>2.7999992370605469</v>
          </cell>
          <cell r="ED248">
            <v>60</v>
          </cell>
          <cell r="EE248">
            <v>82.8</v>
          </cell>
          <cell r="EF248">
            <v>34.200000000000003</v>
          </cell>
          <cell r="EG248">
            <v>45.7</v>
          </cell>
          <cell r="EH248">
            <v>45.699981689453125</v>
          </cell>
          <cell r="EI248">
            <v>45.699981689453125</v>
          </cell>
          <cell r="EJ248">
            <v>45.699981689453125</v>
          </cell>
        </row>
        <row r="249">
          <cell r="AW249">
            <v>207</v>
          </cell>
          <cell r="AX249">
            <v>0</v>
          </cell>
          <cell r="AY249">
            <v>50</v>
          </cell>
          <cell r="AZ249">
            <v>100</v>
          </cell>
          <cell r="BA249">
            <v>25</v>
          </cell>
          <cell r="BB249">
            <v>75</v>
          </cell>
          <cell r="BC249">
            <v>20</v>
          </cell>
          <cell r="BD249">
            <v>40</v>
          </cell>
          <cell r="BE249">
            <v>60</v>
          </cell>
          <cell r="BF249">
            <v>100</v>
          </cell>
          <cell r="BG249">
            <v>80</v>
          </cell>
          <cell r="BH249">
            <v>0</v>
          </cell>
          <cell r="BI249">
            <v>0</v>
          </cell>
          <cell r="BJ249">
            <v>62.5</v>
          </cell>
          <cell r="BK249">
            <v>50</v>
          </cell>
          <cell r="BL249">
            <v>37.5</v>
          </cell>
          <cell r="BM249">
            <v>25</v>
          </cell>
          <cell r="BN249">
            <v>0</v>
          </cell>
          <cell r="BO249">
            <v>12.5</v>
          </cell>
          <cell r="BP249">
            <v>100</v>
          </cell>
          <cell r="BQ249">
            <v>100</v>
          </cell>
          <cell r="BR249">
            <v>87.5</v>
          </cell>
          <cell r="BS249">
            <v>75</v>
          </cell>
          <cell r="BT249">
            <v>100</v>
          </cell>
          <cell r="BU249">
            <v>20</v>
          </cell>
          <cell r="BV249">
            <v>0</v>
          </cell>
          <cell r="BW249">
            <v>40</v>
          </cell>
          <cell r="BX249">
            <v>40</v>
          </cell>
          <cell r="BY249">
            <v>80</v>
          </cell>
          <cell r="BZ249">
            <v>80</v>
          </cell>
          <cell r="CA249">
            <v>40</v>
          </cell>
          <cell r="CB249">
            <v>40</v>
          </cell>
          <cell r="CC249">
            <v>87.5</v>
          </cell>
          <cell r="CD249">
            <v>37.5</v>
          </cell>
          <cell r="CE249">
            <v>0</v>
          </cell>
          <cell r="CF249">
            <v>100</v>
          </cell>
          <cell r="CG249">
            <v>100</v>
          </cell>
          <cell r="CH249">
            <v>25</v>
          </cell>
          <cell r="CI249">
            <v>25</v>
          </cell>
          <cell r="CJ249">
            <v>62.5</v>
          </cell>
          <cell r="CK249">
            <v>75</v>
          </cell>
          <cell r="CL249">
            <v>12.5</v>
          </cell>
          <cell r="CM249">
            <v>37.5</v>
          </cell>
          <cell r="CN249">
            <v>37.5</v>
          </cell>
          <cell r="CO249">
            <v>37.5</v>
          </cell>
          <cell r="CP249">
            <v>37.5</v>
          </cell>
          <cell r="CQ249">
            <v>207</v>
          </cell>
          <cell r="CR249">
            <v>5.8000000000000007</v>
          </cell>
          <cell r="CS249">
            <v>67.600000000000009</v>
          </cell>
          <cell r="CT249">
            <v>100</v>
          </cell>
          <cell r="CU249">
            <v>23.5</v>
          </cell>
          <cell r="CV249">
            <v>76.400000000000006</v>
          </cell>
          <cell r="CW249">
            <v>17.599999999999998</v>
          </cell>
          <cell r="CX249">
            <v>26.400000000000002</v>
          </cell>
          <cell r="CY249">
            <v>29.4</v>
          </cell>
          <cell r="CZ249">
            <v>79.400000000000006</v>
          </cell>
          <cell r="DA249">
            <v>61.7</v>
          </cell>
          <cell r="DB249">
            <v>11.700000000000001</v>
          </cell>
          <cell r="DC249">
            <v>11.699996948242188</v>
          </cell>
          <cell r="DD249">
            <v>70.5</v>
          </cell>
          <cell r="DE249">
            <v>58.8</v>
          </cell>
          <cell r="DF249">
            <v>32.300000000000004</v>
          </cell>
          <cell r="DG249">
            <v>20.5</v>
          </cell>
          <cell r="DH249">
            <v>0</v>
          </cell>
          <cell r="DI249">
            <v>14.7</v>
          </cell>
          <cell r="DJ249">
            <v>97</v>
          </cell>
          <cell r="DK249">
            <v>97</v>
          </cell>
          <cell r="DL249">
            <v>82.3</v>
          </cell>
          <cell r="DM249">
            <v>73.5</v>
          </cell>
          <cell r="DN249">
            <v>85.2</v>
          </cell>
          <cell r="DO249">
            <v>41.099999999999994</v>
          </cell>
          <cell r="DP249">
            <v>8.7999999999999989</v>
          </cell>
          <cell r="DQ249">
            <v>44.1</v>
          </cell>
          <cell r="DR249">
            <v>44.0999755859375</v>
          </cell>
          <cell r="DS249">
            <v>64.7</v>
          </cell>
          <cell r="DT249">
            <v>64.699951171875</v>
          </cell>
          <cell r="DU249">
            <v>44.1</v>
          </cell>
          <cell r="DV249">
            <v>44.0999755859375</v>
          </cell>
          <cell r="DW249">
            <v>91.100000000000009</v>
          </cell>
          <cell r="DX249">
            <v>44.1</v>
          </cell>
          <cell r="DY249">
            <v>2.9000000000000004</v>
          </cell>
          <cell r="DZ249">
            <v>94.1</v>
          </cell>
          <cell r="EA249">
            <v>94.0999755859375</v>
          </cell>
          <cell r="EB249">
            <v>38.200000000000003</v>
          </cell>
          <cell r="EC249">
            <v>38.199981689453125</v>
          </cell>
          <cell r="ED249">
            <v>55.800000000000004</v>
          </cell>
          <cell r="EE249">
            <v>88.2</v>
          </cell>
          <cell r="EF249">
            <v>35.199999999999996</v>
          </cell>
          <cell r="EG249">
            <v>44.1</v>
          </cell>
          <cell r="EH249">
            <v>44.0999755859375</v>
          </cell>
          <cell r="EI249">
            <v>44.0999755859375</v>
          </cell>
          <cell r="EJ249">
            <v>44.0999755859375</v>
          </cell>
        </row>
        <row r="250">
          <cell r="AW250">
            <v>208</v>
          </cell>
          <cell r="AX250">
            <v>50</v>
          </cell>
          <cell r="AY250">
            <v>25</v>
          </cell>
          <cell r="AZ250">
            <v>0</v>
          </cell>
          <cell r="BA250">
            <v>100</v>
          </cell>
          <cell r="BB250">
            <v>75</v>
          </cell>
          <cell r="BC250">
            <v>16.600000000000001</v>
          </cell>
          <cell r="BD250">
            <v>83.3</v>
          </cell>
          <cell r="BE250">
            <v>33.300000000000004</v>
          </cell>
          <cell r="BF250">
            <v>33.300000000000004</v>
          </cell>
          <cell r="BG250">
            <v>100</v>
          </cell>
          <cell r="BH250">
            <v>0</v>
          </cell>
          <cell r="BI250">
            <v>33.300000000000004</v>
          </cell>
          <cell r="BJ250">
            <v>14.2</v>
          </cell>
          <cell r="BK250">
            <v>100</v>
          </cell>
          <cell r="BL250">
            <v>14.2</v>
          </cell>
          <cell r="BM250">
            <v>0</v>
          </cell>
          <cell r="BN250">
            <v>14.2</v>
          </cell>
          <cell r="BO250">
            <v>14.2</v>
          </cell>
          <cell r="BP250">
            <v>14.2</v>
          </cell>
          <cell r="BQ250">
            <v>14.199996948242187</v>
          </cell>
          <cell r="BR250">
            <v>14.199996948242187</v>
          </cell>
          <cell r="BS250">
            <v>14.2</v>
          </cell>
          <cell r="BT250">
            <v>100</v>
          </cell>
          <cell r="BU250">
            <v>0</v>
          </cell>
          <cell r="BV250">
            <v>0</v>
          </cell>
          <cell r="BW250">
            <v>0</v>
          </cell>
          <cell r="BX250">
            <v>0</v>
          </cell>
          <cell r="BY250">
            <v>0</v>
          </cell>
          <cell r="BZ250">
            <v>0</v>
          </cell>
          <cell r="CA250">
            <v>0</v>
          </cell>
          <cell r="CB250">
            <v>0</v>
          </cell>
          <cell r="CC250">
            <v>28.499999999999996</v>
          </cell>
          <cell r="CD250">
            <v>28.499999999999996</v>
          </cell>
          <cell r="CE250">
            <v>14.2</v>
          </cell>
          <cell r="CF250">
            <v>100</v>
          </cell>
          <cell r="CG250">
            <v>100</v>
          </cell>
          <cell r="CH250">
            <v>0</v>
          </cell>
          <cell r="CI250">
            <v>0</v>
          </cell>
          <cell r="CJ250">
            <v>28.499999999999996</v>
          </cell>
          <cell r="CK250">
            <v>85.7</v>
          </cell>
          <cell r="CL250">
            <v>85.699951171875</v>
          </cell>
          <cell r="CM250">
            <v>28.499999999999996</v>
          </cell>
          <cell r="CN250">
            <v>28.499984741210938</v>
          </cell>
          <cell r="CO250">
            <v>28.499984741210938</v>
          </cell>
          <cell r="CP250">
            <v>28.499984741210938</v>
          </cell>
          <cell r="CQ250">
            <v>208</v>
          </cell>
          <cell r="CR250">
            <v>22.5</v>
          </cell>
          <cell r="CS250">
            <v>19.3</v>
          </cell>
          <cell r="CT250">
            <v>16.100000000000001</v>
          </cell>
          <cell r="CU250">
            <v>96.7</v>
          </cell>
          <cell r="CV250">
            <v>77.400000000000006</v>
          </cell>
          <cell r="CW250">
            <v>12.9</v>
          </cell>
          <cell r="CX250">
            <v>87</v>
          </cell>
          <cell r="CY250">
            <v>22.5</v>
          </cell>
          <cell r="CZ250">
            <v>22.5</v>
          </cell>
          <cell r="DA250">
            <v>93.5</v>
          </cell>
          <cell r="DB250">
            <v>9.6</v>
          </cell>
          <cell r="DC250">
            <v>22.5</v>
          </cell>
          <cell r="DD250">
            <v>22.5</v>
          </cell>
          <cell r="DE250">
            <v>83.8</v>
          </cell>
          <cell r="DF250">
            <v>22.5</v>
          </cell>
          <cell r="DG250">
            <v>6.4</v>
          </cell>
          <cell r="DH250">
            <v>22.5</v>
          </cell>
          <cell r="DI250">
            <v>22.5</v>
          </cell>
          <cell r="DJ250">
            <v>22.5</v>
          </cell>
          <cell r="DK250">
            <v>22.5</v>
          </cell>
          <cell r="DL250">
            <v>22.5</v>
          </cell>
          <cell r="DM250">
            <v>22.5</v>
          </cell>
          <cell r="DN250">
            <v>90.3</v>
          </cell>
          <cell r="DO250">
            <v>22.5</v>
          </cell>
          <cell r="DP250">
            <v>22.5</v>
          </cell>
          <cell r="DQ250">
            <v>22.5</v>
          </cell>
          <cell r="DR250">
            <v>22.5</v>
          </cell>
          <cell r="DS250">
            <v>22.5</v>
          </cell>
          <cell r="DT250">
            <v>22.5</v>
          </cell>
          <cell r="DU250">
            <v>22.5</v>
          </cell>
          <cell r="DV250">
            <v>22.5</v>
          </cell>
          <cell r="DW250">
            <v>22.5</v>
          </cell>
          <cell r="DX250">
            <v>22.5</v>
          </cell>
          <cell r="DY250">
            <v>3.2</v>
          </cell>
          <cell r="DZ250">
            <v>100</v>
          </cell>
          <cell r="EA250">
            <v>100</v>
          </cell>
          <cell r="EB250">
            <v>0</v>
          </cell>
          <cell r="EC250">
            <v>0</v>
          </cell>
          <cell r="ED250">
            <v>22.5</v>
          </cell>
          <cell r="EE250">
            <v>80.600000000000009</v>
          </cell>
          <cell r="EF250">
            <v>80.5999755859375</v>
          </cell>
          <cell r="EG250">
            <v>22.5</v>
          </cell>
          <cell r="EH250">
            <v>22.5</v>
          </cell>
          <cell r="EI250">
            <v>22.5</v>
          </cell>
          <cell r="EJ250">
            <v>22.5</v>
          </cell>
        </row>
        <row r="251">
          <cell r="AW251">
            <v>209</v>
          </cell>
          <cell r="AX251">
            <v>0</v>
          </cell>
          <cell r="AY251">
            <v>0</v>
          </cell>
          <cell r="AZ251">
            <v>0</v>
          </cell>
          <cell r="BA251">
            <v>0</v>
          </cell>
          <cell r="BB251">
            <v>0</v>
          </cell>
          <cell r="BC251">
            <v>0</v>
          </cell>
          <cell r="BD251">
            <v>0</v>
          </cell>
          <cell r="BE251">
            <v>0</v>
          </cell>
          <cell r="BF251">
            <v>0</v>
          </cell>
          <cell r="BG251">
            <v>0</v>
          </cell>
          <cell r="BH251">
            <v>0</v>
          </cell>
          <cell r="BI251">
            <v>0</v>
          </cell>
          <cell r="BJ251">
            <v>0</v>
          </cell>
          <cell r="BK251">
            <v>0</v>
          </cell>
          <cell r="BL251">
            <v>0</v>
          </cell>
          <cell r="BM251">
            <v>0</v>
          </cell>
          <cell r="BN251">
            <v>0</v>
          </cell>
          <cell r="BO251">
            <v>0</v>
          </cell>
          <cell r="BP251">
            <v>0</v>
          </cell>
          <cell r="BQ251">
            <v>0</v>
          </cell>
          <cell r="BR251">
            <v>0</v>
          </cell>
          <cell r="BS251">
            <v>0</v>
          </cell>
          <cell r="BT251">
            <v>0</v>
          </cell>
          <cell r="BU251">
            <v>0</v>
          </cell>
          <cell r="BV251">
            <v>0</v>
          </cell>
          <cell r="BW251">
            <v>0</v>
          </cell>
          <cell r="BX251">
            <v>0</v>
          </cell>
          <cell r="BY251">
            <v>0</v>
          </cell>
          <cell r="BZ251">
            <v>0</v>
          </cell>
          <cell r="CA251">
            <v>0</v>
          </cell>
          <cell r="CB251">
            <v>0</v>
          </cell>
          <cell r="CC251">
            <v>0</v>
          </cell>
          <cell r="CD251">
            <v>0</v>
          </cell>
          <cell r="CE251">
            <v>0</v>
          </cell>
          <cell r="CF251">
            <v>0</v>
          </cell>
          <cell r="CG251">
            <v>0</v>
          </cell>
          <cell r="CH251">
            <v>0</v>
          </cell>
          <cell r="CI251">
            <v>0</v>
          </cell>
          <cell r="CJ251">
            <v>0</v>
          </cell>
          <cell r="CK251">
            <v>0</v>
          </cell>
          <cell r="CL251">
            <v>0</v>
          </cell>
          <cell r="CM251">
            <v>0</v>
          </cell>
          <cell r="CN251">
            <v>0</v>
          </cell>
          <cell r="CO251">
            <v>0</v>
          </cell>
          <cell r="CP251">
            <v>0</v>
          </cell>
          <cell r="CQ251">
            <v>209</v>
          </cell>
          <cell r="CR251">
            <v>0</v>
          </cell>
          <cell r="CS251">
            <v>0</v>
          </cell>
          <cell r="CT251">
            <v>0</v>
          </cell>
          <cell r="CU251">
            <v>0</v>
          </cell>
          <cell r="CV251">
            <v>0</v>
          </cell>
          <cell r="CW251">
            <v>0</v>
          </cell>
          <cell r="CX251">
            <v>0</v>
          </cell>
          <cell r="CY251">
            <v>0</v>
          </cell>
          <cell r="CZ251">
            <v>0</v>
          </cell>
          <cell r="DA251">
            <v>0</v>
          </cell>
          <cell r="DB251">
            <v>0</v>
          </cell>
          <cell r="DC251">
            <v>0</v>
          </cell>
          <cell r="DD251">
            <v>0</v>
          </cell>
          <cell r="DE251">
            <v>0</v>
          </cell>
          <cell r="DF251">
            <v>0</v>
          </cell>
          <cell r="DG251">
            <v>0</v>
          </cell>
          <cell r="DH251">
            <v>0</v>
          </cell>
          <cell r="DI251">
            <v>0</v>
          </cell>
          <cell r="DJ251">
            <v>0</v>
          </cell>
          <cell r="DK251">
            <v>0</v>
          </cell>
          <cell r="DL251">
            <v>0</v>
          </cell>
          <cell r="DM251">
            <v>0</v>
          </cell>
          <cell r="DN251">
            <v>0</v>
          </cell>
          <cell r="DO251">
            <v>0</v>
          </cell>
          <cell r="DP251">
            <v>0</v>
          </cell>
          <cell r="DQ251">
            <v>0</v>
          </cell>
          <cell r="DR251">
            <v>0</v>
          </cell>
          <cell r="DS251">
            <v>0</v>
          </cell>
          <cell r="DT251">
            <v>0</v>
          </cell>
          <cell r="DU251">
            <v>0</v>
          </cell>
          <cell r="DV251">
            <v>0</v>
          </cell>
          <cell r="DW251">
            <v>0</v>
          </cell>
          <cell r="DX251">
            <v>0</v>
          </cell>
          <cell r="DY251">
            <v>0</v>
          </cell>
          <cell r="DZ251">
            <v>0</v>
          </cell>
          <cell r="EA251">
            <v>0</v>
          </cell>
          <cell r="EB251">
            <v>0</v>
          </cell>
          <cell r="EC251">
            <v>0</v>
          </cell>
          <cell r="ED251">
            <v>0</v>
          </cell>
          <cell r="EE251">
            <v>0</v>
          </cell>
          <cell r="EF251">
            <v>0</v>
          </cell>
          <cell r="EG251">
            <v>0</v>
          </cell>
          <cell r="EH251">
            <v>0</v>
          </cell>
          <cell r="EI251">
            <v>0</v>
          </cell>
          <cell r="EJ251">
            <v>0</v>
          </cell>
        </row>
        <row r="252">
          <cell r="AW252">
            <v>210</v>
          </cell>
          <cell r="AX252">
            <v>0</v>
          </cell>
          <cell r="AY252">
            <v>0</v>
          </cell>
          <cell r="AZ252">
            <v>0</v>
          </cell>
          <cell r="BA252">
            <v>0</v>
          </cell>
          <cell r="BB252">
            <v>0</v>
          </cell>
          <cell r="BC252">
            <v>0</v>
          </cell>
          <cell r="BD252">
            <v>0</v>
          </cell>
          <cell r="BE252">
            <v>0</v>
          </cell>
          <cell r="BF252">
            <v>0</v>
          </cell>
          <cell r="BG252">
            <v>0</v>
          </cell>
          <cell r="BH252">
            <v>0</v>
          </cell>
          <cell r="BI252">
            <v>0</v>
          </cell>
          <cell r="BJ252">
            <v>0</v>
          </cell>
          <cell r="BK252">
            <v>0</v>
          </cell>
          <cell r="BL252">
            <v>0</v>
          </cell>
          <cell r="BM252">
            <v>0</v>
          </cell>
          <cell r="BN252">
            <v>0</v>
          </cell>
          <cell r="BO252">
            <v>0</v>
          </cell>
          <cell r="BP252">
            <v>0</v>
          </cell>
          <cell r="BQ252">
            <v>0</v>
          </cell>
          <cell r="BR252">
            <v>0</v>
          </cell>
          <cell r="BS252">
            <v>0</v>
          </cell>
          <cell r="BT252">
            <v>0</v>
          </cell>
          <cell r="BU252">
            <v>0</v>
          </cell>
          <cell r="BV252">
            <v>0</v>
          </cell>
          <cell r="BW252">
            <v>0</v>
          </cell>
          <cell r="BX252">
            <v>0</v>
          </cell>
          <cell r="BY252">
            <v>0</v>
          </cell>
          <cell r="BZ252">
            <v>0</v>
          </cell>
          <cell r="CA252">
            <v>0</v>
          </cell>
          <cell r="CB252">
            <v>0</v>
          </cell>
          <cell r="CC252">
            <v>0</v>
          </cell>
          <cell r="CD252">
            <v>0</v>
          </cell>
          <cell r="CE252">
            <v>0</v>
          </cell>
          <cell r="CF252">
            <v>0</v>
          </cell>
          <cell r="CG252">
            <v>0</v>
          </cell>
          <cell r="CH252">
            <v>0</v>
          </cell>
          <cell r="CI252">
            <v>0</v>
          </cell>
          <cell r="CJ252">
            <v>0</v>
          </cell>
          <cell r="CK252">
            <v>0</v>
          </cell>
          <cell r="CL252">
            <v>0</v>
          </cell>
          <cell r="CM252">
            <v>0</v>
          </cell>
          <cell r="CN252">
            <v>0</v>
          </cell>
          <cell r="CO252">
            <v>0</v>
          </cell>
          <cell r="CP252">
            <v>0</v>
          </cell>
          <cell r="CQ252">
            <v>210</v>
          </cell>
          <cell r="CR252">
            <v>0</v>
          </cell>
          <cell r="CS252">
            <v>0</v>
          </cell>
          <cell r="CT252">
            <v>0</v>
          </cell>
          <cell r="CU252">
            <v>0</v>
          </cell>
          <cell r="CV252">
            <v>0</v>
          </cell>
          <cell r="CW252">
            <v>0</v>
          </cell>
          <cell r="CX252">
            <v>0</v>
          </cell>
          <cell r="CY252">
            <v>0</v>
          </cell>
          <cell r="CZ252">
            <v>0</v>
          </cell>
          <cell r="DA252">
            <v>0</v>
          </cell>
          <cell r="DB252">
            <v>0</v>
          </cell>
          <cell r="DC252">
            <v>0</v>
          </cell>
          <cell r="DD252">
            <v>0</v>
          </cell>
          <cell r="DE252">
            <v>0</v>
          </cell>
          <cell r="DF252">
            <v>0</v>
          </cell>
          <cell r="DG252">
            <v>0</v>
          </cell>
          <cell r="DH252">
            <v>0</v>
          </cell>
          <cell r="DI252">
            <v>0</v>
          </cell>
          <cell r="DJ252">
            <v>0</v>
          </cell>
          <cell r="DK252">
            <v>0</v>
          </cell>
          <cell r="DL252">
            <v>0</v>
          </cell>
          <cell r="DM252">
            <v>0</v>
          </cell>
          <cell r="DN252">
            <v>0</v>
          </cell>
          <cell r="DO252">
            <v>0</v>
          </cell>
          <cell r="DP252">
            <v>0</v>
          </cell>
          <cell r="DQ252">
            <v>0</v>
          </cell>
          <cell r="DR252">
            <v>0</v>
          </cell>
          <cell r="DS252">
            <v>0</v>
          </cell>
          <cell r="DT252">
            <v>0</v>
          </cell>
          <cell r="DU252">
            <v>0</v>
          </cell>
          <cell r="DV252">
            <v>0</v>
          </cell>
          <cell r="DW252">
            <v>0</v>
          </cell>
          <cell r="DX252">
            <v>0</v>
          </cell>
          <cell r="DY252">
            <v>0</v>
          </cell>
          <cell r="DZ252">
            <v>0</v>
          </cell>
          <cell r="EA252">
            <v>0</v>
          </cell>
          <cell r="EB252">
            <v>0</v>
          </cell>
          <cell r="EC252">
            <v>0</v>
          </cell>
          <cell r="ED252">
            <v>0</v>
          </cell>
          <cell r="EE252">
            <v>0</v>
          </cell>
          <cell r="EF252">
            <v>0</v>
          </cell>
          <cell r="EG252">
            <v>0</v>
          </cell>
          <cell r="EH252">
            <v>0</v>
          </cell>
          <cell r="EI252">
            <v>0</v>
          </cell>
          <cell r="EJ252">
            <v>0</v>
          </cell>
        </row>
        <row r="253">
          <cell r="AW253">
            <v>211</v>
          </cell>
          <cell r="AX253">
            <v>50</v>
          </cell>
          <cell r="AY253">
            <v>100</v>
          </cell>
          <cell r="AZ253">
            <v>75</v>
          </cell>
          <cell r="BA253">
            <v>25</v>
          </cell>
          <cell r="BB253">
            <v>0</v>
          </cell>
          <cell r="BC253">
            <v>20</v>
          </cell>
          <cell r="BD253">
            <v>20</v>
          </cell>
          <cell r="BE253">
            <v>0</v>
          </cell>
          <cell r="BF253">
            <v>20</v>
          </cell>
          <cell r="BG253">
            <v>20</v>
          </cell>
          <cell r="BH253">
            <v>20</v>
          </cell>
          <cell r="BI253">
            <v>20</v>
          </cell>
          <cell r="BJ253">
            <v>25</v>
          </cell>
          <cell r="BK253">
            <v>25</v>
          </cell>
          <cell r="BL253">
            <v>25</v>
          </cell>
          <cell r="BM253">
            <v>0</v>
          </cell>
          <cell r="BN253">
            <v>25</v>
          </cell>
          <cell r="BO253">
            <v>25</v>
          </cell>
          <cell r="BP253">
            <v>25</v>
          </cell>
          <cell r="BQ253">
            <v>25</v>
          </cell>
          <cell r="BR253">
            <v>25</v>
          </cell>
          <cell r="BS253">
            <v>25</v>
          </cell>
          <cell r="BT253">
            <v>100</v>
          </cell>
          <cell r="BU253">
            <v>100</v>
          </cell>
          <cell r="BV253">
            <v>100</v>
          </cell>
          <cell r="BW253">
            <v>100</v>
          </cell>
          <cell r="BX253">
            <v>100</v>
          </cell>
          <cell r="BY253">
            <v>100</v>
          </cell>
          <cell r="BZ253">
            <v>100</v>
          </cell>
          <cell r="CA253">
            <v>100</v>
          </cell>
          <cell r="CB253">
            <v>100</v>
          </cell>
          <cell r="CC253">
            <v>100</v>
          </cell>
          <cell r="CD253">
            <v>100</v>
          </cell>
          <cell r="CE253">
            <v>0</v>
          </cell>
          <cell r="CF253">
            <v>0</v>
          </cell>
          <cell r="CG253">
            <v>0</v>
          </cell>
          <cell r="CH253">
            <v>0</v>
          </cell>
          <cell r="CI253">
            <v>0</v>
          </cell>
          <cell r="CJ253">
            <v>0</v>
          </cell>
          <cell r="CK253">
            <v>0</v>
          </cell>
          <cell r="CL253">
            <v>0</v>
          </cell>
          <cell r="CM253">
            <v>0</v>
          </cell>
          <cell r="CN253">
            <v>0</v>
          </cell>
          <cell r="CO253">
            <v>0</v>
          </cell>
          <cell r="CP253">
            <v>0</v>
          </cell>
          <cell r="CQ253">
            <v>211</v>
          </cell>
          <cell r="CR253">
            <v>20</v>
          </cell>
          <cell r="CS253">
            <v>100</v>
          </cell>
          <cell r="CT253">
            <v>25</v>
          </cell>
          <cell r="CU253">
            <v>10</v>
          </cell>
          <cell r="CV253">
            <v>0</v>
          </cell>
          <cell r="CW253">
            <v>25</v>
          </cell>
          <cell r="CX253">
            <v>25</v>
          </cell>
          <cell r="CY253">
            <v>5</v>
          </cell>
          <cell r="CZ253">
            <v>25</v>
          </cell>
          <cell r="DA253">
            <v>25</v>
          </cell>
          <cell r="DB253">
            <v>25</v>
          </cell>
          <cell r="DC253">
            <v>25</v>
          </cell>
          <cell r="DD253">
            <v>25</v>
          </cell>
          <cell r="DE253">
            <v>25</v>
          </cell>
          <cell r="DF253">
            <v>25</v>
          </cell>
          <cell r="DG253">
            <v>15</v>
          </cell>
          <cell r="DH253">
            <v>25</v>
          </cell>
          <cell r="DI253">
            <v>25</v>
          </cell>
          <cell r="DJ253">
            <v>25</v>
          </cell>
          <cell r="DK253">
            <v>25</v>
          </cell>
          <cell r="DL253">
            <v>25</v>
          </cell>
          <cell r="DM253">
            <v>25</v>
          </cell>
          <cell r="DN253">
            <v>25</v>
          </cell>
          <cell r="DO253">
            <v>25</v>
          </cell>
          <cell r="DP253">
            <v>25</v>
          </cell>
          <cell r="DQ253">
            <v>25</v>
          </cell>
          <cell r="DR253">
            <v>25</v>
          </cell>
          <cell r="DS253">
            <v>25</v>
          </cell>
          <cell r="DT253">
            <v>25</v>
          </cell>
          <cell r="DU253">
            <v>25</v>
          </cell>
          <cell r="DV253">
            <v>25</v>
          </cell>
          <cell r="DW253">
            <v>25</v>
          </cell>
          <cell r="DX253">
            <v>25</v>
          </cell>
          <cell r="DY253">
            <v>25</v>
          </cell>
          <cell r="DZ253">
            <v>25</v>
          </cell>
          <cell r="EA253">
            <v>25</v>
          </cell>
          <cell r="EB253">
            <v>25</v>
          </cell>
          <cell r="EC253">
            <v>25</v>
          </cell>
          <cell r="ED253">
            <v>25</v>
          </cell>
          <cell r="EE253">
            <v>25</v>
          </cell>
          <cell r="EF253">
            <v>25</v>
          </cell>
          <cell r="EG253">
            <v>25</v>
          </cell>
          <cell r="EH253">
            <v>25</v>
          </cell>
          <cell r="EI253">
            <v>25</v>
          </cell>
          <cell r="EJ253">
            <v>25</v>
          </cell>
        </row>
        <row r="254">
          <cell r="AW254">
            <v>212</v>
          </cell>
          <cell r="AX254">
            <v>0</v>
          </cell>
          <cell r="AY254">
            <v>0</v>
          </cell>
          <cell r="AZ254">
            <v>0</v>
          </cell>
          <cell r="BA254">
            <v>0</v>
          </cell>
          <cell r="BB254">
            <v>0</v>
          </cell>
          <cell r="BC254">
            <v>0</v>
          </cell>
          <cell r="BD254">
            <v>0</v>
          </cell>
          <cell r="BE254">
            <v>0</v>
          </cell>
          <cell r="BF254">
            <v>0</v>
          </cell>
          <cell r="BG254">
            <v>0</v>
          </cell>
          <cell r="BH254">
            <v>0</v>
          </cell>
          <cell r="BI254">
            <v>0</v>
          </cell>
          <cell r="BJ254">
            <v>0</v>
          </cell>
          <cell r="BK254">
            <v>0</v>
          </cell>
          <cell r="BL254">
            <v>0</v>
          </cell>
          <cell r="BM254">
            <v>0</v>
          </cell>
          <cell r="BN254">
            <v>0</v>
          </cell>
          <cell r="BO254">
            <v>0</v>
          </cell>
          <cell r="BP254">
            <v>0</v>
          </cell>
          <cell r="BQ254">
            <v>0</v>
          </cell>
          <cell r="BR254">
            <v>0</v>
          </cell>
          <cell r="BS254">
            <v>0</v>
          </cell>
          <cell r="BT254">
            <v>0</v>
          </cell>
          <cell r="BU254">
            <v>0</v>
          </cell>
          <cell r="BV254">
            <v>0</v>
          </cell>
          <cell r="BW254">
            <v>0</v>
          </cell>
          <cell r="BX254">
            <v>0</v>
          </cell>
          <cell r="BY254">
            <v>0</v>
          </cell>
          <cell r="BZ254">
            <v>0</v>
          </cell>
          <cell r="CA254">
            <v>0</v>
          </cell>
          <cell r="CB254">
            <v>0</v>
          </cell>
          <cell r="CC254">
            <v>0</v>
          </cell>
          <cell r="CD254">
            <v>0</v>
          </cell>
          <cell r="CE254">
            <v>0</v>
          </cell>
          <cell r="CF254">
            <v>0</v>
          </cell>
          <cell r="CG254">
            <v>0</v>
          </cell>
          <cell r="CH254">
            <v>0</v>
          </cell>
          <cell r="CI254">
            <v>0</v>
          </cell>
          <cell r="CJ254">
            <v>0</v>
          </cell>
          <cell r="CK254">
            <v>0</v>
          </cell>
          <cell r="CL254">
            <v>0</v>
          </cell>
          <cell r="CM254">
            <v>0</v>
          </cell>
          <cell r="CN254">
            <v>0</v>
          </cell>
          <cell r="CO254">
            <v>0</v>
          </cell>
          <cell r="CP254">
            <v>0</v>
          </cell>
          <cell r="CQ254">
            <v>212</v>
          </cell>
          <cell r="CR254">
            <v>0</v>
          </cell>
          <cell r="CS254">
            <v>0</v>
          </cell>
          <cell r="CT254">
            <v>0</v>
          </cell>
          <cell r="CU254">
            <v>0</v>
          </cell>
          <cell r="CV254">
            <v>0</v>
          </cell>
          <cell r="CW254">
            <v>0</v>
          </cell>
          <cell r="CX254">
            <v>0</v>
          </cell>
          <cell r="CY254">
            <v>0</v>
          </cell>
          <cell r="CZ254">
            <v>0</v>
          </cell>
          <cell r="DA254">
            <v>0</v>
          </cell>
          <cell r="DB254">
            <v>0</v>
          </cell>
          <cell r="DC254">
            <v>0</v>
          </cell>
          <cell r="DD254">
            <v>0</v>
          </cell>
          <cell r="DE254">
            <v>0</v>
          </cell>
          <cell r="DF254">
            <v>0</v>
          </cell>
          <cell r="DG254">
            <v>0</v>
          </cell>
          <cell r="DH254">
            <v>0</v>
          </cell>
          <cell r="DI254">
            <v>0</v>
          </cell>
          <cell r="DJ254">
            <v>0</v>
          </cell>
          <cell r="DK254">
            <v>0</v>
          </cell>
          <cell r="DL254">
            <v>0</v>
          </cell>
          <cell r="DM254">
            <v>0</v>
          </cell>
          <cell r="DN254">
            <v>0</v>
          </cell>
          <cell r="DO254">
            <v>0</v>
          </cell>
          <cell r="DP254">
            <v>0</v>
          </cell>
          <cell r="DQ254">
            <v>0</v>
          </cell>
          <cell r="DR254">
            <v>0</v>
          </cell>
          <cell r="DS254">
            <v>0</v>
          </cell>
          <cell r="DT254">
            <v>0</v>
          </cell>
          <cell r="DU254">
            <v>0</v>
          </cell>
          <cell r="DV254">
            <v>0</v>
          </cell>
          <cell r="DW254">
            <v>0</v>
          </cell>
          <cell r="DX254">
            <v>0</v>
          </cell>
          <cell r="DY254">
            <v>0</v>
          </cell>
          <cell r="DZ254">
            <v>0</v>
          </cell>
          <cell r="EA254">
            <v>0</v>
          </cell>
          <cell r="EB254">
            <v>0</v>
          </cell>
          <cell r="EC254">
            <v>0</v>
          </cell>
          <cell r="ED254">
            <v>0</v>
          </cell>
          <cell r="EE254">
            <v>0</v>
          </cell>
          <cell r="EF254">
            <v>0</v>
          </cell>
          <cell r="EG254">
            <v>0</v>
          </cell>
          <cell r="EH254">
            <v>0</v>
          </cell>
          <cell r="EI254">
            <v>0</v>
          </cell>
          <cell r="EJ254">
            <v>0</v>
          </cell>
        </row>
        <row r="255">
          <cell r="AW255">
            <v>213</v>
          </cell>
          <cell r="AX255">
            <v>0</v>
          </cell>
          <cell r="AY255">
            <v>0</v>
          </cell>
          <cell r="AZ255">
            <v>0</v>
          </cell>
          <cell r="BA255">
            <v>0</v>
          </cell>
          <cell r="BB255">
            <v>0</v>
          </cell>
          <cell r="BC255">
            <v>0</v>
          </cell>
          <cell r="BD255">
            <v>0</v>
          </cell>
          <cell r="BE255">
            <v>0</v>
          </cell>
          <cell r="BF255">
            <v>0</v>
          </cell>
          <cell r="BG255">
            <v>0</v>
          </cell>
          <cell r="BH255">
            <v>0</v>
          </cell>
          <cell r="BI255">
            <v>0</v>
          </cell>
          <cell r="BJ255">
            <v>0</v>
          </cell>
          <cell r="BK255">
            <v>0</v>
          </cell>
          <cell r="BL255">
            <v>0</v>
          </cell>
          <cell r="BM255">
            <v>0</v>
          </cell>
          <cell r="BN255">
            <v>0</v>
          </cell>
          <cell r="BO255">
            <v>0</v>
          </cell>
          <cell r="BP255">
            <v>0</v>
          </cell>
          <cell r="BQ255">
            <v>0</v>
          </cell>
          <cell r="BR255">
            <v>0</v>
          </cell>
          <cell r="BS255">
            <v>0</v>
          </cell>
          <cell r="BT255">
            <v>0</v>
          </cell>
          <cell r="BU255">
            <v>0</v>
          </cell>
          <cell r="BV255">
            <v>0</v>
          </cell>
          <cell r="BW255">
            <v>0</v>
          </cell>
          <cell r="BX255">
            <v>0</v>
          </cell>
          <cell r="BY255">
            <v>0</v>
          </cell>
          <cell r="BZ255">
            <v>0</v>
          </cell>
          <cell r="CA255">
            <v>0</v>
          </cell>
          <cell r="CB255">
            <v>0</v>
          </cell>
          <cell r="CC255">
            <v>0</v>
          </cell>
          <cell r="CD255">
            <v>0</v>
          </cell>
          <cell r="CE255">
            <v>0</v>
          </cell>
          <cell r="CF255">
            <v>0</v>
          </cell>
          <cell r="CG255">
            <v>0</v>
          </cell>
          <cell r="CH255">
            <v>0</v>
          </cell>
          <cell r="CI255">
            <v>0</v>
          </cell>
          <cell r="CJ255">
            <v>0</v>
          </cell>
          <cell r="CK255">
            <v>0</v>
          </cell>
          <cell r="CL255">
            <v>0</v>
          </cell>
          <cell r="CM255">
            <v>0</v>
          </cell>
          <cell r="CN255">
            <v>0</v>
          </cell>
          <cell r="CO255">
            <v>0</v>
          </cell>
          <cell r="CP255">
            <v>0</v>
          </cell>
          <cell r="CQ255">
            <v>213</v>
          </cell>
          <cell r="CR255">
            <v>0</v>
          </cell>
          <cell r="CS255">
            <v>0</v>
          </cell>
          <cell r="CT255">
            <v>0</v>
          </cell>
          <cell r="CU255">
            <v>0</v>
          </cell>
          <cell r="CV255">
            <v>0</v>
          </cell>
          <cell r="CW255">
            <v>0</v>
          </cell>
          <cell r="CX255">
            <v>0</v>
          </cell>
          <cell r="CY255">
            <v>0</v>
          </cell>
          <cell r="CZ255">
            <v>0</v>
          </cell>
          <cell r="DA255">
            <v>0</v>
          </cell>
          <cell r="DB255">
            <v>0</v>
          </cell>
          <cell r="DC255">
            <v>0</v>
          </cell>
          <cell r="DD255">
            <v>0</v>
          </cell>
          <cell r="DE255">
            <v>0</v>
          </cell>
          <cell r="DF255">
            <v>0</v>
          </cell>
          <cell r="DG255">
            <v>0</v>
          </cell>
          <cell r="DH255">
            <v>0</v>
          </cell>
          <cell r="DI255">
            <v>0</v>
          </cell>
          <cell r="DJ255">
            <v>0</v>
          </cell>
          <cell r="DK255">
            <v>0</v>
          </cell>
          <cell r="DL255">
            <v>0</v>
          </cell>
          <cell r="DM255">
            <v>0</v>
          </cell>
          <cell r="DN255">
            <v>0</v>
          </cell>
          <cell r="DO255">
            <v>0</v>
          </cell>
          <cell r="DP255">
            <v>0</v>
          </cell>
          <cell r="DQ255">
            <v>0</v>
          </cell>
          <cell r="DR255">
            <v>0</v>
          </cell>
          <cell r="DS255">
            <v>0</v>
          </cell>
          <cell r="DT255">
            <v>0</v>
          </cell>
          <cell r="DU255">
            <v>0</v>
          </cell>
          <cell r="DV255">
            <v>0</v>
          </cell>
          <cell r="DW255">
            <v>0</v>
          </cell>
          <cell r="DX255">
            <v>0</v>
          </cell>
          <cell r="DY255">
            <v>0</v>
          </cell>
          <cell r="DZ255">
            <v>0</v>
          </cell>
          <cell r="EA255">
            <v>0</v>
          </cell>
          <cell r="EB255">
            <v>0</v>
          </cell>
          <cell r="EC255">
            <v>0</v>
          </cell>
          <cell r="ED255">
            <v>0</v>
          </cell>
          <cell r="EE255">
            <v>0</v>
          </cell>
          <cell r="EF255">
            <v>0</v>
          </cell>
          <cell r="EG255">
            <v>0</v>
          </cell>
          <cell r="EH255">
            <v>0</v>
          </cell>
          <cell r="EI255">
            <v>0</v>
          </cell>
          <cell r="EJ255">
            <v>0</v>
          </cell>
        </row>
        <row r="256">
          <cell r="AW256">
            <v>214</v>
          </cell>
          <cell r="AX256">
            <v>75</v>
          </cell>
          <cell r="AY256">
            <v>25</v>
          </cell>
          <cell r="AZ256">
            <v>100</v>
          </cell>
          <cell r="BA256">
            <v>50</v>
          </cell>
          <cell r="BB256">
            <v>0</v>
          </cell>
          <cell r="BC256">
            <v>66.600000000000009</v>
          </cell>
          <cell r="BD256">
            <v>83.3</v>
          </cell>
          <cell r="BE256">
            <v>50</v>
          </cell>
          <cell r="BF256">
            <v>100</v>
          </cell>
          <cell r="BG256">
            <v>33.300000000000004</v>
          </cell>
          <cell r="BH256">
            <v>0</v>
          </cell>
          <cell r="BI256">
            <v>16.600000000000001</v>
          </cell>
          <cell r="BJ256">
            <v>42.8</v>
          </cell>
          <cell r="BK256">
            <v>71.399999999999991</v>
          </cell>
          <cell r="BL256">
            <v>100</v>
          </cell>
          <cell r="BM256">
            <v>28.499999999999996</v>
          </cell>
          <cell r="BN256">
            <v>0</v>
          </cell>
          <cell r="BO256">
            <v>85.7</v>
          </cell>
          <cell r="BP256">
            <v>85.699951171875</v>
          </cell>
          <cell r="BQ256">
            <v>14.2</v>
          </cell>
          <cell r="BR256">
            <v>57.099999999999994</v>
          </cell>
          <cell r="BS256">
            <v>57.0999755859375</v>
          </cell>
          <cell r="BT256">
            <v>62.5</v>
          </cell>
          <cell r="BU256">
            <v>100</v>
          </cell>
          <cell r="BV256">
            <v>0</v>
          </cell>
          <cell r="BW256">
            <v>75</v>
          </cell>
          <cell r="BX256">
            <v>12.5</v>
          </cell>
          <cell r="BY256">
            <v>25</v>
          </cell>
          <cell r="BZ256">
            <v>37.5</v>
          </cell>
          <cell r="CA256">
            <v>87.5</v>
          </cell>
          <cell r="CB256">
            <v>50</v>
          </cell>
          <cell r="CC256">
            <v>66.600000000000009</v>
          </cell>
          <cell r="CD256">
            <v>66.5999755859375</v>
          </cell>
          <cell r="CE256">
            <v>66.5999755859375</v>
          </cell>
          <cell r="CF256">
            <v>100</v>
          </cell>
          <cell r="CG256">
            <v>33.300000000000004</v>
          </cell>
          <cell r="CH256">
            <v>33.29998779296875</v>
          </cell>
          <cell r="CI256">
            <v>33.29998779296875</v>
          </cell>
          <cell r="CJ256">
            <v>33.29998779296875</v>
          </cell>
          <cell r="CK256">
            <v>0</v>
          </cell>
          <cell r="CL256">
            <v>0</v>
          </cell>
          <cell r="CM256">
            <v>0</v>
          </cell>
          <cell r="CN256">
            <v>0</v>
          </cell>
          <cell r="CO256">
            <v>0</v>
          </cell>
          <cell r="CP256">
            <v>0</v>
          </cell>
          <cell r="CQ256">
            <v>214</v>
          </cell>
          <cell r="CR256">
            <v>46.800000000000004</v>
          </cell>
          <cell r="CS256">
            <v>12.5</v>
          </cell>
          <cell r="CT256">
            <v>78.100000000000009</v>
          </cell>
          <cell r="CU256">
            <v>43.7</v>
          </cell>
          <cell r="CV256">
            <v>9.3000000000000007</v>
          </cell>
          <cell r="CW256">
            <v>84.3</v>
          </cell>
          <cell r="CX256">
            <v>87.5</v>
          </cell>
          <cell r="CY256">
            <v>65.600000000000009</v>
          </cell>
          <cell r="CZ256">
            <v>96.8</v>
          </cell>
          <cell r="DA256">
            <v>62.5</v>
          </cell>
          <cell r="DB256">
            <v>18.7</v>
          </cell>
          <cell r="DC256">
            <v>53.1</v>
          </cell>
          <cell r="DD256">
            <v>21.8</v>
          </cell>
          <cell r="DE256">
            <v>28.1</v>
          </cell>
          <cell r="DF256">
            <v>81.2</v>
          </cell>
          <cell r="DG256">
            <v>6.2</v>
          </cell>
          <cell r="DH256">
            <v>0</v>
          </cell>
          <cell r="DI256">
            <v>50</v>
          </cell>
          <cell r="DJ256">
            <v>50</v>
          </cell>
          <cell r="DK256">
            <v>3.1</v>
          </cell>
          <cell r="DL256">
            <v>25</v>
          </cell>
          <cell r="DM256">
            <v>25</v>
          </cell>
          <cell r="DN256">
            <v>75</v>
          </cell>
          <cell r="DO256">
            <v>100</v>
          </cell>
          <cell r="DP256">
            <v>15.6</v>
          </cell>
          <cell r="DQ256">
            <v>90.600000000000009</v>
          </cell>
          <cell r="DR256">
            <v>31.2</v>
          </cell>
          <cell r="DS256">
            <v>37.5</v>
          </cell>
          <cell r="DT256">
            <v>40.6</v>
          </cell>
          <cell r="DU256">
            <v>93.7</v>
          </cell>
          <cell r="DV256">
            <v>56.2</v>
          </cell>
          <cell r="DW256">
            <v>68.7</v>
          </cell>
          <cell r="DX256">
            <v>68.699951171875</v>
          </cell>
          <cell r="DY256">
            <v>68.699951171875</v>
          </cell>
          <cell r="DZ256">
            <v>71.8</v>
          </cell>
          <cell r="EA256">
            <v>56.2</v>
          </cell>
          <cell r="EB256">
            <v>56.199981689453125</v>
          </cell>
          <cell r="EC256">
            <v>56.199981689453125</v>
          </cell>
          <cell r="ED256">
            <v>56.199981689453125</v>
          </cell>
          <cell r="EE256">
            <v>34.300000000000004</v>
          </cell>
          <cell r="EF256">
            <v>34.29998779296875</v>
          </cell>
          <cell r="EG256">
            <v>34.29998779296875</v>
          </cell>
          <cell r="EH256">
            <v>34.29998779296875</v>
          </cell>
          <cell r="EI256">
            <v>34.29998779296875</v>
          </cell>
          <cell r="EJ256">
            <v>34.29998779296875</v>
          </cell>
        </row>
        <row r="257">
          <cell r="AW257">
            <v>215</v>
          </cell>
          <cell r="AX257">
            <v>75</v>
          </cell>
          <cell r="AY257">
            <v>100</v>
          </cell>
          <cell r="AZ257">
            <v>50</v>
          </cell>
          <cell r="BA257">
            <v>25</v>
          </cell>
          <cell r="BB257">
            <v>0</v>
          </cell>
          <cell r="BC257">
            <v>0</v>
          </cell>
          <cell r="BD257">
            <v>50</v>
          </cell>
          <cell r="BE257">
            <v>50</v>
          </cell>
          <cell r="BF257">
            <v>100</v>
          </cell>
          <cell r="BG257">
            <v>100</v>
          </cell>
          <cell r="BH257">
            <v>0</v>
          </cell>
          <cell r="BI257">
            <v>0</v>
          </cell>
          <cell r="BJ257">
            <v>100</v>
          </cell>
          <cell r="BK257">
            <v>100</v>
          </cell>
          <cell r="BL257">
            <v>0</v>
          </cell>
          <cell r="BM257">
            <v>0</v>
          </cell>
          <cell r="BN257">
            <v>0</v>
          </cell>
          <cell r="BO257">
            <v>0</v>
          </cell>
          <cell r="BP257">
            <v>0</v>
          </cell>
          <cell r="BQ257">
            <v>0</v>
          </cell>
          <cell r="BR257">
            <v>0</v>
          </cell>
          <cell r="BS257">
            <v>0</v>
          </cell>
          <cell r="BT257">
            <v>57.099999999999994</v>
          </cell>
          <cell r="BU257">
            <v>0</v>
          </cell>
          <cell r="BV257">
            <v>71.399999999999991</v>
          </cell>
          <cell r="BW257">
            <v>85.7</v>
          </cell>
          <cell r="BX257">
            <v>14.2</v>
          </cell>
          <cell r="BY257">
            <v>42.8</v>
          </cell>
          <cell r="BZ257">
            <v>42.79998779296875</v>
          </cell>
          <cell r="CA257">
            <v>100</v>
          </cell>
          <cell r="CB257">
            <v>28.499999999999996</v>
          </cell>
          <cell r="CC257">
            <v>28.499984741210938</v>
          </cell>
          <cell r="CD257">
            <v>28.499984741210938</v>
          </cell>
          <cell r="CE257">
            <v>28.499984741210938</v>
          </cell>
          <cell r="CF257">
            <v>100</v>
          </cell>
          <cell r="CG257">
            <v>100</v>
          </cell>
          <cell r="CH257">
            <v>100</v>
          </cell>
          <cell r="CI257">
            <v>100</v>
          </cell>
          <cell r="CJ257">
            <v>100</v>
          </cell>
          <cell r="CK257">
            <v>100</v>
          </cell>
          <cell r="CL257">
            <v>100</v>
          </cell>
          <cell r="CM257">
            <v>100</v>
          </cell>
          <cell r="CN257">
            <v>100</v>
          </cell>
          <cell r="CO257">
            <v>100</v>
          </cell>
          <cell r="CP257">
            <v>100</v>
          </cell>
          <cell r="CQ257">
            <v>215</v>
          </cell>
          <cell r="CR257">
            <v>66.600000000000009</v>
          </cell>
          <cell r="CS257">
            <v>72.2</v>
          </cell>
          <cell r="CT257">
            <v>44.4</v>
          </cell>
          <cell r="CU257">
            <v>38.800000000000004</v>
          </cell>
          <cell r="CV257">
            <v>5.5</v>
          </cell>
          <cell r="CW257">
            <v>5.5</v>
          </cell>
          <cell r="CX257">
            <v>88.8</v>
          </cell>
          <cell r="CY257">
            <v>88.79998779296875</v>
          </cell>
          <cell r="CZ257">
            <v>94.399999999999991</v>
          </cell>
          <cell r="DA257">
            <v>94.39996337890625</v>
          </cell>
          <cell r="DB257">
            <v>11.1</v>
          </cell>
          <cell r="DC257">
            <v>11.099998474121094</v>
          </cell>
          <cell r="DD257">
            <v>77.7</v>
          </cell>
          <cell r="DE257">
            <v>77.699951171875</v>
          </cell>
          <cell r="DF257">
            <v>16.600000000000001</v>
          </cell>
          <cell r="DG257">
            <v>16.599990844726562</v>
          </cell>
          <cell r="DH257">
            <v>16.599990844726562</v>
          </cell>
          <cell r="DI257">
            <v>16.599990844726562</v>
          </cell>
          <cell r="DJ257">
            <v>16.599990844726562</v>
          </cell>
          <cell r="DK257">
            <v>16.599990844726562</v>
          </cell>
          <cell r="DL257">
            <v>16.599990844726562</v>
          </cell>
          <cell r="DM257">
            <v>16.599990844726562</v>
          </cell>
          <cell r="DN257">
            <v>55.500000000000007</v>
          </cell>
          <cell r="DO257">
            <v>22.2</v>
          </cell>
          <cell r="DP257">
            <v>61.1</v>
          </cell>
          <cell r="DQ257">
            <v>83.3</v>
          </cell>
          <cell r="DR257">
            <v>27.700000000000003</v>
          </cell>
          <cell r="DS257">
            <v>50</v>
          </cell>
          <cell r="DT257">
            <v>50</v>
          </cell>
          <cell r="DU257">
            <v>100</v>
          </cell>
          <cell r="DV257">
            <v>33.300000000000004</v>
          </cell>
          <cell r="DW257">
            <v>33.29998779296875</v>
          </cell>
          <cell r="DX257">
            <v>33.29998779296875</v>
          </cell>
          <cell r="DY257">
            <v>33.29998779296875</v>
          </cell>
          <cell r="DZ257">
            <v>0</v>
          </cell>
          <cell r="EA257">
            <v>0</v>
          </cell>
          <cell r="EB257">
            <v>0</v>
          </cell>
          <cell r="EC257">
            <v>0</v>
          </cell>
          <cell r="ED257">
            <v>0</v>
          </cell>
          <cell r="EE257">
            <v>0</v>
          </cell>
          <cell r="EF257">
            <v>0</v>
          </cell>
          <cell r="EG257">
            <v>0</v>
          </cell>
          <cell r="EH257">
            <v>0</v>
          </cell>
          <cell r="EI257">
            <v>0</v>
          </cell>
          <cell r="EJ257">
            <v>0</v>
          </cell>
        </row>
        <row r="258">
          <cell r="AW258">
            <v>216</v>
          </cell>
          <cell r="AX258">
            <v>50</v>
          </cell>
          <cell r="AY258">
            <v>0</v>
          </cell>
          <cell r="AZ258">
            <v>75</v>
          </cell>
          <cell r="BA258">
            <v>100</v>
          </cell>
          <cell r="BB258">
            <v>25</v>
          </cell>
          <cell r="BC258">
            <v>20</v>
          </cell>
          <cell r="BD258">
            <v>100</v>
          </cell>
          <cell r="BE258">
            <v>40</v>
          </cell>
          <cell r="BF258">
            <v>80</v>
          </cell>
          <cell r="BG258">
            <v>60</v>
          </cell>
          <cell r="BH258">
            <v>60</v>
          </cell>
          <cell r="BI258">
            <v>0</v>
          </cell>
          <cell r="BJ258">
            <v>50</v>
          </cell>
          <cell r="BK258">
            <v>50</v>
          </cell>
          <cell r="BL258">
            <v>100</v>
          </cell>
          <cell r="BM258">
            <v>75</v>
          </cell>
          <cell r="BN258">
            <v>0</v>
          </cell>
          <cell r="BO258">
            <v>25</v>
          </cell>
          <cell r="BP258">
            <v>25</v>
          </cell>
          <cell r="BQ258">
            <v>25</v>
          </cell>
          <cell r="BR258">
            <v>25</v>
          </cell>
          <cell r="BS258">
            <v>25</v>
          </cell>
          <cell r="BT258">
            <v>66.600000000000009</v>
          </cell>
          <cell r="BU258">
            <v>83.3</v>
          </cell>
          <cell r="BV258">
            <v>0</v>
          </cell>
          <cell r="BW258">
            <v>50</v>
          </cell>
          <cell r="BX258">
            <v>100</v>
          </cell>
          <cell r="BY258">
            <v>100</v>
          </cell>
          <cell r="BZ258">
            <v>100</v>
          </cell>
          <cell r="CA258">
            <v>33.300000000000004</v>
          </cell>
          <cell r="CB258">
            <v>16.600000000000001</v>
          </cell>
          <cell r="CC258">
            <v>100</v>
          </cell>
          <cell r="CD258">
            <v>100</v>
          </cell>
          <cell r="CE258">
            <v>100</v>
          </cell>
          <cell r="CF258">
            <v>100</v>
          </cell>
          <cell r="CG258">
            <v>0</v>
          </cell>
          <cell r="CH258">
            <v>0</v>
          </cell>
          <cell r="CI258">
            <v>0</v>
          </cell>
          <cell r="CJ258">
            <v>0</v>
          </cell>
          <cell r="CK258">
            <v>0</v>
          </cell>
          <cell r="CL258">
            <v>0</v>
          </cell>
          <cell r="CM258">
            <v>0</v>
          </cell>
          <cell r="CN258">
            <v>0</v>
          </cell>
          <cell r="CO258">
            <v>0</v>
          </cell>
          <cell r="CP258">
            <v>0</v>
          </cell>
          <cell r="CQ258">
            <v>216</v>
          </cell>
          <cell r="CR258">
            <v>24</v>
          </cell>
          <cell r="CS258">
            <v>4</v>
          </cell>
          <cell r="CT258">
            <v>32</v>
          </cell>
          <cell r="CU258">
            <v>72</v>
          </cell>
          <cell r="CV258">
            <v>16</v>
          </cell>
          <cell r="CW258">
            <v>40</v>
          </cell>
          <cell r="CX258">
            <v>92</v>
          </cell>
          <cell r="CY258">
            <v>44</v>
          </cell>
          <cell r="CZ258">
            <v>76</v>
          </cell>
          <cell r="DA258">
            <v>68</v>
          </cell>
          <cell r="DB258">
            <v>68</v>
          </cell>
          <cell r="DC258">
            <v>20</v>
          </cell>
          <cell r="DD258">
            <v>12</v>
          </cell>
          <cell r="DE258">
            <v>12</v>
          </cell>
          <cell r="DF258">
            <v>60</v>
          </cell>
          <cell r="DG258">
            <v>36</v>
          </cell>
          <cell r="DH258">
            <v>0</v>
          </cell>
          <cell r="DI258">
            <v>8</v>
          </cell>
          <cell r="DJ258">
            <v>8</v>
          </cell>
          <cell r="DK258">
            <v>8</v>
          </cell>
          <cell r="DL258">
            <v>8</v>
          </cell>
          <cell r="DM258">
            <v>8</v>
          </cell>
          <cell r="DN258">
            <v>88</v>
          </cell>
          <cell r="DO258">
            <v>96</v>
          </cell>
          <cell r="DP258">
            <v>28.000000000000004</v>
          </cell>
          <cell r="DQ258">
            <v>84</v>
          </cell>
          <cell r="DR258">
            <v>100</v>
          </cell>
          <cell r="DS258">
            <v>100</v>
          </cell>
          <cell r="DT258">
            <v>100</v>
          </cell>
          <cell r="DU258">
            <v>80</v>
          </cell>
          <cell r="DV258">
            <v>44</v>
          </cell>
          <cell r="DW258">
            <v>64</v>
          </cell>
          <cell r="DX258">
            <v>64</v>
          </cell>
          <cell r="DY258">
            <v>64</v>
          </cell>
          <cell r="DZ258">
            <v>64</v>
          </cell>
          <cell r="EA258">
            <v>44</v>
          </cell>
          <cell r="EB258">
            <v>44</v>
          </cell>
          <cell r="EC258">
            <v>44</v>
          </cell>
          <cell r="ED258">
            <v>44</v>
          </cell>
          <cell r="EE258">
            <v>44</v>
          </cell>
          <cell r="EF258">
            <v>44</v>
          </cell>
          <cell r="EG258">
            <v>44</v>
          </cell>
          <cell r="EH258">
            <v>44</v>
          </cell>
          <cell r="EI258">
            <v>44</v>
          </cell>
          <cell r="EJ258">
            <v>44</v>
          </cell>
        </row>
        <row r="259">
          <cell r="AW259">
            <v>217</v>
          </cell>
          <cell r="AX259">
            <v>75</v>
          </cell>
          <cell r="AY259">
            <v>0</v>
          </cell>
          <cell r="AZ259">
            <v>100</v>
          </cell>
          <cell r="BA259">
            <v>50</v>
          </cell>
          <cell r="BB259">
            <v>25</v>
          </cell>
          <cell r="BC259">
            <v>0</v>
          </cell>
          <cell r="BD259">
            <v>33.300000000000004</v>
          </cell>
          <cell r="BE259">
            <v>33.29998779296875</v>
          </cell>
          <cell r="BF259">
            <v>100</v>
          </cell>
          <cell r="BG259">
            <v>66.600000000000009</v>
          </cell>
          <cell r="BH259">
            <v>66.5999755859375</v>
          </cell>
          <cell r="BI259">
            <v>66.5999755859375</v>
          </cell>
          <cell r="BJ259">
            <v>100</v>
          </cell>
          <cell r="BK259">
            <v>100</v>
          </cell>
          <cell r="BL259">
            <v>100</v>
          </cell>
          <cell r="BM259">
            <v>100</v>
          </cell>
          <cell r="BN259">
            <v>100</v>
          </cell>
          <cell r="BO259">
            <v>100</v>
          </cell>
          <cell r="BP259">
            <v>100</v>
          </cell>
          <cell r="BQ259">
            <v>100</v>
          </cell>
          <cell r="BR259">
            <v>100</v>
          </cell>
          <cell r="BS259">
            <v>100</v>
          </cell>
          <cell r="BT259">
            <v>100</v>
          </cell>
          <cell r="BU259">
            <v>50</v>
          </cell>
          <cell r="BV259">
            <v>0</v>
          </cell>
          <cell r="BW259">
            <v>0</v>
          </cell>
          <cell r="BX259">
            <v>0</v>
          </cell>
          <cell r="BY259">
            <v>0</v>
          </cell>
          <cell r="BZ259">
            <v>0</v>
          </cell>
          <cell r="CA259">
            <v>0</v>
          </cell>
          <cell r="CB259">
            <v>0</v>
          </cell>
          <cell r="CC259">
            <v>0</v>
          </cell>
          <cell r="CD259">
            <v>0</v>
          </cell>
          <cell r="CE259">
            <v>0</v>
          </cell>
          <cell r="CF259">
            <v>0</v>
          </cell>
          <cell r="CG259">
            <v>0</v>
          </cell>
          <cell r="CH259">
            <v>0</v>
          </cell>
          <cell r="CI259">
            <v>0</v>
          </cell>
          <cell r="CJ259">
            <v>0</v>
          </cell>
          <cell r="CK259">
            <v>100</v>
          </cell>
          <cell r="CL259">
            <v>100</v>
          </cell>
          <cell r="CM259">
            <v>100</v>
          </cell>
          <cell r="CN259">
            <v>100</v>
          </cell>
          <cell r="CO259">
            <v>100</v>
          </cell>
          <cell r="CP259">
            <v>100</v>
          </cell>
          <cell r="CQ259">
            <v>217</v>
          </cell>
          <cell r="CR259">
            <v>42.8</v>
          </cell>
          <cell r="CS259">
            <v>0</v>
          </cell>
          <cell r="CT259">
            <v>71.399999999999991</v>
          </cell>
          <cell r="CU259">
            <v>28.499999999999996</v>
          </cell>
          <cell r="CV259">
            <v>7.1</v>
          </cell>
          <cell r="CW259">
            <v>21.4</v>
          </cell>
          <cell r="CX259">
            <v>50</v>
          </cell>
          <cell r="CY259">
            <v>50</v>
          </cell>
          <cell r="CZ259">
            <v>92.800000000000011</v>
          </cell>
          <cell r="DA259">
            <v>57.099999999999994</v>
          </cell>
          <cell r="DB259">
            <v>57.0999755859375</v>
          </cell>
          <cell r="DC259">
            <v>57.0999755859375</v>
          </cell>
          <cell r="DD259">
            <v>14.2</v>
          </cell>
          <cell r="DE259">
            <v>14.199996948242187</v>
          </cell>
          <cell r="DF259">
            <v>14.199996948242187</v>
          </cell>
          <cell r="DG259">
            <v>14.199996948242187</v>
          </cell>
          <cell r="DH259">
            <v>14.199996948242187</v>
          </cell>
          <cell r="DI259">
            <v>14.199996948242187</v>
          </cell>
          <cell r="DJ259">
            <v>14.199996948242187</v>
          </cell>
          <cell r="DK259">
            <v>14.199996948242187</v>
          </cell>
          <cell r="DL259">
            <v>14.199996948242187</v>
          </cell>
          <cell r="DM259">
            <v>14.199996948242187</v>
          </cell>
          <cell r="DN259">
            <v>100</v>
          </cell>
          <cell r="DO259">
            <v>64.2</v>
          </cell>
          <cell r="DP259">
            <v>35.699999999999996</v>
          </cell>
          <cell r="DQ259">
            <v>35.699981689453125</v>
          </cell>
          <cell r="DR259">
            <v>35.699981689453125</v>
          </cell>
          <cell r="DS259">
            <v>35.699981689453125</v>
          </cell>
          <cell r="DT259">
            <v>35.699981689453125</v>
          </cell>
          <cell r="DU259">
            <v>35.699981689453125</v>
          </cell>
          <cell r="DV259">
            <v>35.699981689453125</v>
          </cell>
          <cell r="DW259">
            <v>35.699981689453125</v>
          </cell>
          <cell r="DX259">
            <v>35.699981689453125</v>
          </cell>
          <cell r="DY259">
            <v>35.699981689453125</v>
          </cell>
          <cell r="DZ259">
            <v>78.5</v>
          </cell>
          <cell r="EA259">
            <v>78.5</v>
          </cell>
          <cell r="EB259">
            <v>78.5</v>
          </cell>
          <cell r="EC259">
            <v>78.5</v>
          </cell>
          <cell r="ED259">
            <v>78.5</v>
          </cell>
          <cell r="EE259">
            <v>85.7</v>
          </cell>
          <cell r="EF259">
            <v>85.699951171875</v>
          </cell>
          <cell r="EG259">
            <v>85.699951171875</v>
          </cell>
          <cell r="EH259">
            <v>85.699951171875</v>
          </cell>
          <cell r="EI259">
            <v>85.699951171875</v>
          </cell>
          <cell r="EJ259">
            <v>85.699951171875</v>
          </cell>
        </row>
        <row r="260">
          <cell r="AW260">
            <v>218</v>
          </cell>
          <cell r="AX260">
            <v>100</v>
          </cell>
          <cell r="AY260">
            <v>75</v>
          </cell>
          <cell r="AZ260">
            <v>50</v>
          </cell>
          <cell r="BA260">
            <v>25</v>
          </cell>
          <cell r="BB260">
            <v>0</v>
          </cell>
          <cell r="BC260">
            <v>20</v>
          </cell>
          <cell r="BD260">
            <v>40</v>
          </cell>
          <cell r="BE260">
            <v>100</v>
          </cell>
          <cell r="BF260">
            <v>80</v>
          </cell>
          <cell r="BG260">
            <v>60</v>
          </cell>
          <cell r="BH260">
            <v>0</v>
          </cell>
          <cell r="BI260">
            <v>0</v>
          </cell>
          <cell r="BJ260">
            <v>100</v>
          </cell>
          <cell r="BK260">
            <v>100</v>
          </cell>
          <cell r="BL260">
            <v>100</v>
          </cell>
          <cell r="BM260">
            <v>100</v>
          </cell>
          <cell r="BN260">
            <v>100</v>
          </cell>
          <cell r="BO260">
            <v>0</v>
          </cell>
          <cell r="BP260">
            <v>0</v>
          </cell>
          <cell r="BQ260">
            <v>0</v>
          </cell>
          <cell r="BR260">
            <v>0</v>
          </cell>
          <cell r="BS260">
            <v>0</v>
          </cell>
          <cell r="BT260">
            <v>66.600000000000009</v>
          </cell>
          <cell r="BU260">
            <v>0</v>
          </cell>
          <cell r="BV260">
            <v>100</v>
          </cell>
          <cell r="BW260">
            <v>100</v>
          </cell>
          <cell r="BX260">
            <v>100</v>
          </cell>
          <cell r="BY260">
            <v>100</v>
          </cell>
          <cell r="BZ260">
            <v>33.300000000000004</v>
          </cell>
          <cell r="CA260">
            <v>33.29998779296875</v>
          </cell>
          <cell r="CB260">
            <v>33.29998779296875</v>
          </cell>
          <cell r="CC260">
            <v>33.29998779296875</v>
          </cell>
          <cell r="CD260">
            <v>33.29998779296875</v>
          </cell>
          <cell r="CE260">
            <v>33.29998779296875</v>
          </cell>
          <cell r="CF260">
            <v>100</v>
          </cell>
          <cell r="CG260">
            <v>100</v>
          </cell>
          <cell r="CH260">
            <v>100</v>
          </cell>
          <cell r="CI260">
            <v>100</v>
          </cell>
          <cell r="CJ260">
            <v>100</v>
          </cell>
          <cell r="CK260">
            <v>0</v>
          </cell>
          <cell r="CL260">
            <v>0</v>
          </cell>
          <cell r="CM260">
            <v>0</v>
          </cell>
          <cell r="CN260">
            <v>0</v>
          </cell>
          <cell r="CO260">
            <v>0</v>
          </cell>
          <cell r="CP260">
            <v>0</v>
          </cell>
          <cell r="CQ260">
            <v>218</v>
          </cell>
          <cell r="CR260">
            <v>94.399999999999991</v>
          </cell>
          <cell r="CS260">
            <v>77.7</v>
          </cell>
          <cell r="CT260">
            <v>55.500000000000007</v>
          </cell>
          <cell r="CU260">
            <v>16.600000000000001</v>
          </cell>
          <cell r="CV260">
            <v>11.1</v>
          </cell>
          <cell r="CW260">
            <v>22.2</v>
          </cell>
          <cell r="CX260">
            <v>38.800000000000004</v>
          </cell>
          <cell r="CY260">
            <v>66.600000000000009</v>
          </cell>
          <cell r="CZ260">
            <v>61.1</v>
          </cell>
          <cell r="DA260">
            <v>44.4</v>
          </cell>
          <cell r="DB260">
            <v>5.5</v>
          </cell>
          <cell r="DC260">
            <v>5.5</v>
          </cell>
          <cell r="DD260">
            <v>83.3</v>
          </cell>
          <cell r="DE260">
            <v>83.29998779296875</v>
          </cell>
          <cell r="DF260">
            <v>83.29998779296875</v>
          </cell>
          <cell r="DG260">
            <v>83.29998779296875</v>
          </cell>
          <cell r="DH260">
            <v>83.29998779296875</v>
          </cell>
          <cell r="DI260">
            <v>33.300000000000004</v>
          </cell>
          <cell r="DJ260">
            <v>33.29998779296875</v>
          </cell>
          <cell r="DK260">
            <v>33.29998779296875</v>
          </cell>
          <cell r="DL260">
            <v>33.29998779296875</v>
          </cell>
          <cell r="DM260">
            <v>33.29998779296875</v>
          </cell>
          <cell r="DN260">
            <v>50</v>
          </cell>
          <cell r="DO260">
            <v>0</v>
          </cell>
          <cell r="DP260">
            <v>100</v>
          </cell>
          <cell r="DQ260">
            <v>100</v>
          </cell>
          <cell r="DR260">
            <v>100</v>
          </cell>
          <cell r="DS260">
            <v>100</v>
          </cell>
          <cell r="DT260">
            <v>27.700000000000003</v>
          </cell>
          <cell r="DU260">
            <v>27.699996948242187</v>
          </cell>
          <cell r="DV260">
            <v>27.699996948242187</v>
          </cell>
          <cell r="DW260">
            <v>27.699996948242187</v>
          </cell>
          <cell r="DX260">
            <v>27.699996948242187</v>
          </cell>
          <cell r="DY260">
            <v>27.699996948242187</v>
          </cell>
          <cell r="DZ260">
            <v>88.8</v>
          </cell>
          <cell r="EA260">
            <v>88.79998779296875</v>
          </cell>
          <cell r="EB260">
            <v>88.79998779296875</v>
          </cell>
          <cell r="EC260">
            <v>88.79998779296875</v>
          </cell>
          <cell r="ED260">
            <v>88.79998779296875</v>
          </cell>
          <cell r="EE260">
            <v>72.2</v>
          </cell>
          <cell r="EF260">
            <v>72.199951171875</v>
          </cell>
          <cell r="EG260">
            <v>72.199951171875</v>
          </cell>
          <cell r="EH260">
            <v>72.199951171875</v>
          </cell>
          <cell r="EI260">
            <v>72.199951171875</v>
          </cell>
          <cell r="EJ260">
            <v>72.199951171875</v>
          </cell>
        </row>
        <row r="261">
          <cell r="AW261">
            <v>219</v>
          </cell>
          <cell r="AX261">
            <v>25</v>
          </cell>
          <cell r="AY261">
            <v>0</v>
          </cell>
          <cell r="AZ261">
            <v>50</v>
          </cell>
          <cell r="BA261">
            <v>100</v>
          </cell>
          <cell r="BB261">
            <v>75</v>
          </cell>
          <cell r="BC261">
            <v>60</v>
          </cell>
          <cell r="BD261">
            <v>0</v>
          </cell>
          <cell r="BE261">
            <v>40</v>
          </cell>
          <cell r="BF261">
            <v>20</v>
          </cell>
          <cell r="BG261">
            <v>80</v>
          </cell>
          <cell r="BH261">
            <v>80</v>
          </cell>
          <cell r="BI261">
            <v>100</v>
          </cell>
          <cell r="BJ261">
            <v>100</v>
          </cell>
          <cell r="BK261">
            <v>50</v>
          </cell>
          <cell r="BL261">
            <v>66.600000000000009</v>
          </cell>
          <cell r="BM261">
            <v>16.600000000000001</v>
          </cell>
          <cell r="BN261">
            <v>16.599990844726562</v>
          </cell>
          <cell r="BO261">
            <v>83.3</v>
          </cell>
          <cell r="BP261">
            <v>83.29998779296875</v>
          </cell>
          <cell r="BQ261">
            <v>0</v>
          </cell>
          <cell r="BR261">
            <v>33.300000000000004</v>
          </cell>
          <cell r="BS261">
            <v>33.29998779296875</v>
          </cell>
          <cell r="BT261">
            <v>85.7</v>
          </cell>
          <cell r="BU261">
            <v>42.8</v>
          </cell>
          <cell r="BV261">
            <v>100</v>
          </cell>
          <cell r="BW261">
            <v>0</v>
          </cell>
          <cell r="BX261">
            <v>14.2</v>
          </cell>
          <cell r="BY261">
            <v>57.099999999999994</v>
          </cell>
          <cell r="BZ261">
            <v>57.0999755859375</v>
          </cell>
          <cell r="CA261">
            <v>71.399999999999991</v>
          </cell>
          <cell r="CB261">
            <v>14.2</v>
          </cell>
          <cell r="CC261">
            <v>50</v>
          </cell>
          <cell r="CD261">
            <v>50</v>
          </cell>
          <cell r="CE261">
            <v>50</v>
          </cell>
          <cell r="CF261">
            <v>0</v>
          </cell>
          <cell r="CG261">
            <v>0</v>
          </cell>
          <cell r="CH261">
            <v>0</v>
          </cell>
          <cell r="CI261">
            <v>0</v>
          </cell>
          <cell r="CJ261">
            <v>0</v>
          </cell>
          <cell r="CK261">
            <v>100</v>
          </cell>
          <cell r="CL261">
            <v>100</v>
          </cell>
          <cell r="CM261">
            <v>100</v>
          </cell>
          <cell r="CN261">
            <v>100</v>
          </cell>
          <cell r="CO261">
            <v>100</v>
          </cell>
          <cell r="CP261">
            <v>100</v>
          </cell>
          <cell r="CQ261">
            <v>219</v>
          </cell>
          <cell r="CR261">
            <v>21.4</v>
          </cell>
          <cell r="CS261">
            <v>3.5000000000000004</v>
          </cell>
          <cell r="CT261">
            <v>25</v>
          </cell>
          <cell r="CU261">
            <v>82.1</v>
          </cell>
          <cell r="CV261">
            <v>75</v>
          </cell>
          <cell r="CW261">
            <v>57.099999999999994</v>
          </cell>
          <cell r="CX261">
            <v>10.7</v>
          </cell>
          <cell r="CY261">
            <v>39.200000000000003</v>
          </cell>
          <cell r="CZ261">
            <v>35.699999999999996</v>
          </cell>
          <cell r="DA261">
            <v>60.699999999999996</v>
          </cell>
          <cell r="DB261">
            <v>60.699981689453125</v>
          </cell>
          <cell r="DC261">
            <v>71.399999999999991</v>
          </cell>
          <cell r="DD261">
            <v>89.2</v>
          </cell>
          <cell r="DE261">
            <v>32.1</v>
          </cell>
          <cell r="DF261">
            <v>39.200000000000003</v>
          </cell>
          <cell r="DG261">
            <v>17.8</v>
          </cell>
          <cell r="DH261">
            <v>17.79998779296875</v>
          </cell>
          <cell r="DI261">
            <v>67.800000000000011</v>
          </cell>
          <cell r="DJ261">
            <v>67.79998779296875</v>
          </cell>
          <cell r="DK261">
            <v>14.2</v>
          </cell>
          <cell r="DL261">
            <v>28.499999999999996</v>
          </cell>
          <cell r="DM261">
            <v>28.499984741210938</v>
          </cell>
          <cell r="DN261">
            <v>96.399999999999991</v>
          </cell>
          <cell r="DO261">
            <v>78.5</v>
          </cell>
          <cell r="DP261">
            <v>100</v>
          </cell>
          <cell r="DQ261">
            <v>0</v>
          </cell>
          <cell r="DR261">
            <v>39.200000000000003</v>
          </cell>
          <cell r="DS261">
            <v>85.7</v>
          </cell>
          <cell r="DT261">
            <v>85.699951171875</v>
          </cell>
          <cell r="DU261">
            <v>92.800000000000011</v>
          </cell>
          <cell r="DV261">
            <v>39.200000000000003</v>
          </cell>
          <cell r="DW261">
            <v>39.200000000000003</v>
          </cell>
          <cell r="DX261">
            <v>39.199981689453125</v>
          </cell>
          <cell r="DY261">
            <v>39.199981689453125</v>
          </cell>
          <cell r="DZ261">
            <v>7.1</v>
          </cell>
          <cell r="EA261">
            <v>7.0999984741210938</v>
          </cell>
          <cell r="EB261">
            <v>7.0999984741210938</v>
          </cell>
          <cell r="EC261">
            <v>7.0999984741210938</v>
          </cell>
          <cell r="ED261">
            <v>7.0999984741210938</v>
          </cell>
          <cell r="EE261">
            <v>64.2</v>
          </cell>
          <cell r="EF261">
            <v>64.199951171875</v>
          </cell>
          <cell r="EG261">
            <v>64.199951171875</v>
          </cell>
          <cell r="EH261">
            <v>64.199951171875</v>
          </cell>
          <cell r="EI261">
            <v>64.199951171875</v>
          </cell>
          <cell r="EJ261">
            <v>64.199951171875</v>
          </cell>
        </row>
        <row r="262">
          <cell r="AW262">
            <v>220</v>
          </cell>
          <cell r="AX262">
            <v>100</v>
          </cell>
          <cell r="AY262">
            <v>75</v>
          </cell>
          <cell r="AZ262">
            <v>25</v>
          </cell>
          <cell r="BA262">
            <v>50</v>
          </cell>
          <cell r="BB262">
            <v>0</v>
          </cell>
          <cell r="BC262">
            <v>0</v>
          </cell>
          <cell r="BD262">
            <v>60</v>
          </cell>
          <cell r="BE262">
            <v>40</v>
          </cell>
          <cell r="BF262">
            <v>20</v>
          </cell>
          <cell r="BG262">
            <v>100</v>
          </cell>
          <cell r="BH262">
            <v>80</v>
          </cell>
          <cell r="BI262">
            <v>80</v>
          </cell>
          <cell r="BJ262">
            <v>57.099999999999994</v>
          </cell>
          <cell r="BK262">
            <v>71.399999999999991</v>
          </cell>
          <cell r="BL262">
            <v>28.499999999999996</v>
          </cell>
          <cell r="BM262">
            <v>85.7</v>
          </cell>
          <cell r="BN262">
            <v>14.2</v>
          </cell>
          <cell r="BO262">
            <v>100</v>
          </cell>
          <cell r="BP262">
            <v>100</v>
          </cell>
          <cell r="BQ262">
            <v>100</v>
          </cell>
          <cell r="BR262">
            <v>0</v>
          </cell>
          <cell r="BS262">
            <v>28.499999999999996</v>
          </cell>
          <cell r="BT262">
            <v>50</v>
          </cell>
          <cell r="BU262">
            <v>0</v>
          </cell>
          <cell r="BV262">
            <v>100</v>
          </cell>
          <cell r="BW262">
            <v>100</v>
          </cell>
          <cell r="BX262">
            <v>100</v>
          </cell>
          <cell r="BY262">
            <v>100</v>
          </cell>
          <cell r="BZ262">
            <v>100</v>
          </cell>
          <cell r="CA262">
            <v>100</v>
          </cell>
          <cell r="CB262">
            <v>100</v>
          </cell>
          <cell r="CC262">
            <v>100</v>
          </cell>
          <cell r="CD262">
            <v>100</v>
          </cell>
          <cell r="CE262">
            <v>100</v>
          </cell>
          <cell r="CF262">
            <v>100</v>
          </cell>
          <cell r="CG262">
            <v>100</v>
          </cell>
          <cell r="CH262">
            <v>100</v>
          </cell>
          <cell r="CI262">
            <v>100</v>
          </cell>
          <cell r="CJ262">
            <v>50</v>
          </cell>
          <cell r="CK262">
            <v>0</v>
          </cell>
          <cell r="CL262">
            <v>0</v>
          </cell>
          <cell r="CM262">
            <v>0</v>
          </cell>
          <cell r="CN262">
            <v>0</v>
          </cell>
          <cell r="CO262">
            <v>0</v>
          </cell>
          <cell r="CP262">
            <v>0</v>
          </cell>
          <cell r="CQ262">
            <v>220</v>
          </cell>
          <cell r="CR262">
            <v>75</v>
          </cell>
          <cell r="CS262">
            <v>70.8</v>
          </cell>
          <cell r="CT262">
            <v>37.5</v>
          </cell>
          <cell r="CU262">
            <v>41.6</v>
          </cell>
          <cell r="CV262">
            <v>16.600000000000001</v>
          </cell>
          <cell r="CW262">
            <v>0</v>
          </cell>
          <cell r="CX262">
            <v>33.300000000000004</v>
          </cell>
          <cell r="CY262">
            <v>29.099999999999998</v>
          </cell>
          <cell r="CZ262">
            <v>25</v>
          </cell>
          <cell r="DA262">
            <v>58.3</v>
          </cell>
          <cell r="DB262">
            <v>54.1</v>
          </cell>
          <cell r="DC262">
            <v>54.0999755859375</v>
          </cell>
          <cell r="DD262">
            <v>79.100000000000009</v>
          </cell>
          <cell r="DE262">
            <v>83.3</v>
          </cell>
          <cell r="DF262">
            <v>45.800000000000004</v>
          </cell>
          <cell r="DG262">
            <v>91.600000000000009</v>
          </cell>
          <cell r="DH262">
            <v>8.3000000000000007</v>
          </cell>
          <cell r="DI262">
            <v>100</v>
          </cell>
          <cell r="DJ262">
            <v>100</v>
          </cell>
          <cell r="DK262">
            <v>100</v>
          </cell>
          <cell r="DL262">
            <v>4.1000000000000005</v>
          </cell>
          <cell r="DM262">
            <v>45.800000000000004</v>
          </cell>
          <cell r="DN262">
            <v>20.8</v>
          </cell>
          <cell r="DO262">
            <v>12.5</v>
          </cell>
          <cell r="DP262">
            <v>66.600000000000009</v>
          </cell>
          <cell r="DQ262">
            <v>66.5999755859375</v>
          </cell>
          <cell r="DR262">
            <v>66.5999755859375</v>
          </cell>
          <cell r="DS262">
            <v>66.5999755859375</v>
          </cell>
          <cell r="DT262">
            <v>66.5999755859375</v>
          </cell>
          <cell r="DU262">
            <v>66.5999755859375</v>
          </cell>
          <cell r="DV262">
            <v>66.5999755859375</v>
          </cell>
          <cell r="DW262">
            <v>66.5999755859375</v>
          </cell>
          <cell r="DX262">
            <v>66.5999755859375</v>
          </cell>
          <cell r="DY262">
            <v>95.8</v>
          </cell>
          <cell r="DZ262">
            <v>95.79998779296875</v>
          </cell>
          <cell r="EA262">
            <v>95.79998779296875</v>
          </cell>
          <cell r="EB262">
            <v>95.79998779296875</v>
          </cell>
          <cell r="EC262">
            <v>95.79998779296875</v>
          </cell>
          <cell r="ED262">
            <v>87.5</v>
          </cell>
          <cell r="EE262">
            <v>62.5</v>
          </cell>
          <cell r="EF262">
            <v>62.5</v>
          </cell>
          <cell r="EG262">
            <v>62.5</v>
          </cell>
          <cell r="EH262">
            <v>62.5</v>
          </cell>
          <cell r="EI262">
            <v>62.5</v>
          </cell>
          <cell r="EJ262">
            <v>62.5</v>
          </cell>
        </row>
        <row r="263">
          <cell r="AW263">
            <v>221</v>
          </cell>
          <cell r="AX263">
            <v>0</v>
          </cell>
          <cell r="AY263">
            <v>0</v>
          </cell>
          <cell r="AZ263">
            <v>0</v>
          </cell>
          <cell r="BA263">
            <v>0</v>
          </cell>
          <cell r="BB263">
            <v>0</v>
          </cell>
          <cell r="BC263">
            <v>0</v>
          </cell>
          <cell r="BD263">
            <v>0</v>
          </cell>
          <cell r="BE263">
            <v>0</v>
          </cell>
          <cell r="BF263">
            <v>0</v>
          </cell>
          <cell r="BG263">
            <v>0</v>
          </cell>
          <cell r="BH263">
            <v>0</v>
          </cell>
          <cell r="BI263">
            <v>0</v>
          </cell>
          <cell r="BJ263">
            <v>0</v>
          </cell>
          <cell r="BK263">
            <v>0</v>
          </cell>
          <cell r="BL263">
            <v>0</v>
          </cell>
          <cell r="BM263">
            <v>0</v>
          </cell>
          <cell r="BN263">
            <v>0</v>
          </cell>
          <cell r="BO263">
            <v>0</v>
          </cell>
          <cell r="BP263">
            <v>0</v>
          </cell>
          <cell r="BQ263">
            <v>0</v>
          </cell>
          <cell r="BR263">
            <v>0</v>
          </cell>
          <cell r="BS263">
            <v>0</v>
          </cell>
          <cell r="BT263">
            <v>0</v>
          </cell>
          <cell r="BU263">
            <v>0</v>
          </cell>
          <cell r="BV263">
            <v>0</v>
          </cell>
          <cell r="BW263">
            <v>0</v>
          </cell>
          <cell r="BX263">
            <v>0</v>
          </cell>
          <cell r="BY263">
            <v>0</v>
          </cell>
          <cell r="BZ263">
            <v>0</v>
          </cell>
          <cell r="CA263">
            <v>0</v>
          </cell>
          <cell r="CB263">
            <v>0</v>
          </cell>
          <cell r="CC263">
            <v>0</v>
          </cell>
          <cell r="CD263">
            <v>0</v>
          </cell>
          <cell r="CE263">
            <v>0</v>
          </cell>
          <cell r="CF263">
            <v>0</v>
          </cell>
          <cell r="CG263">
            <v>0</v>
          </cell>
          <cell r="CH263">
            <v>0</v>
          </cell>
          <cell r="CI263">
            <v>0</v>
          </cell>
          <cell r="CJ263">
            <v>0</v>
          </cell>
          <cell r="CK263">
            <v>0</v>
          </cell>
          <cell r="CL263">
            <v>0</v>
          </cell>
          <cell r="CM263">
            <v>0</v>
          </cell>
          <cell r="CN263">
            <v>0</v>
          </cell>
          <cell r="CO263">
            <v>0</v>
          </cell>
          <cell r="CP263">
            <v>0</v>
          </cell>
          <cell r="CQ263">
            <v>221</v>
          </cell>
          <cell r="CR263">
            <v>0</v>
          </cell>
          <cell r="CS263">
            <v>0</v>
          </cell>
          <cell r="CT263">
            <v>0</v>
          </cell>
          <cell r="CU263">
            <v>0</v>
          </cell>
          <cell r="CV263">
            <v>0</v>
          </cell>
          <cell r="CW263">
            <v>0</v>
          </cell>
          <cell r="CX263">
            <v>0</v>
          </cell>
          <cell r="CY263">
            <v>0</v>
          </cell>
          <cell r="CZ263">
            <v>0</v>
          </cell>
          <cell r="DA263">
            <v>0</v>
          </cell>
          <cell r="DB263">
            <v>0</v>
          </cell>
          <cell r="DC263">
            <v>0</v>
          </cell>
          <cell r="DD263">
            <v>0</v>
          </cell>
          <cell r="DE263">
            <v>0</v>
          </cell>
          <cell r="DF263">
            <v>0</v>
          </cell>
          <cell r="DG263">
            <v>0</v>
          </cell>
          <cell r="DH263">
            <v>0</v>
          </cell>
          <cell r="DI263">
            <v>0</v>
          </cell>
          <cell r="DJ263">
            <v>0</v>
          </cell>
          <cell r="DK263">
            <v>0</v>
          </cell>
          <cell r="DL263">
            <v>0</v>
          </cell>
          <cell r="DM263">
            <v>0</v>
          </cell>
          <cell r="DN263">
            <v>0</v>
          </cell>
          <cell r="DO263">
            <v>0</v>
          </cell>
          <cell r="DP263">
            <v>0</v>
          </cell>
          <cell r="DQ263">
            <v>0</v>
          </cell>
          <cell r="DR263">
            <v>0</v>
          </cell>
          <cell r="DS263">
            <v>0</v>
          </cell>
          <cell r="DT263">
            <v>0</v>
          </cell>
          <cell r="DU263">
            <v>0</v>
          </cell>
          <cell r="DV263">
            <v>0</v>
          </cell>
          <cell r="DW263">
            <v>0</v>
          </cell>
          <cell r="DX263">
            <v>0</v>
          </cell>
          <cell r="DY263">
            <v>0</v>
          </cell>
          <cell r="DZ263">
            <v>0</v>
          </cell>
          <cell r="EA263">
            <v>0</v>
          </cell>
          <cell r="EB263">
            <v>0</v>
          </cell>
          <cell r="EC263">
            <v>0</v>
          </cell>
          <cell r="ED263">
            <v>0</v>
          </cell>
          <cell r="EE263">
            <v>0</v>
          </cell>
          <cell r="EF263">
            <v>0</v>
          </cell>
          <cell r="EG263">
            <v>0</v>
          </cell>
          <cell r="EH263">
            <v>0</v>
          </cell>
          <cell r="EI263">
            <v>0</v>
          </cell>
          <cell r="EJ263">
            <v>0</v>
          </cell>
        </row>
        <row r="264">
          <cell r="AW264">
            <v>222</v>
          </cell>
          <cell r="AX264">
            <v>0</v>
          </cell>
          <cell r="AY264">
            <v>0</v>
          </cell>
          <cell r="AZ264">
            <v>0</v>
          </cell>
          <cell r="BA264">
            <v>0</v>
          </cell>
          <cell r="BB264">
            <v>0</v>
          </cell>
          <cell r="BC264">
            <v>0</v>
          </cell>
          <cell r="BD264">
            <v>0</v>
          </cell>
          <cell r="BE264">
            <v>0</v>
          </cell>
          <cell r="BF264">
            <v>0</v>
          </cell>
          <cell r="BG264">
            <v>0</v>
          </cell>
          <cell r="BH264">
            <v>0</v>
          </cell>
          <cell r="BI264">
            <v>0</v>
          </cell>
          <cell r="BJ264">
            <v>0</v>
          </cell>
          <cell r="BK264">
            <v>0</v>
          </cell>
          <cell r="BL264">
            <v>0</v>
          </cell>
          <cell r="BM264">
            <v>0</v>
          </cell>
          <cell r="BN264">
            <v>0</v>
          </cell>
          <cell r="BO264">
            <v>0</v>
          </cell>
          <cell r="BP264">
            <v>0</v>
          </cell>
          <cell r="BQ264">
            <v>0</v>
          </cell>
          <cell r="BR264">
            <v>0</v>
          </cell>
          <cell r="BS264">
            <v>0</v>
          </cell>
          <cell r="BT264">
            <v>0</v>
          </cell>
          <cell r="BU264">
            <v>0</v>
          </cell>
          <cell r="BV264">
            <v>0</v>
          </cell>
          <cell r="BW264">
            <v>0</v>
          </cell>
          <cell r="BX264">
            <v>0</v>
          </cell>
          <cell r="BY264">
            <v>0</v>
          </cell>
          <cell r="BZ264">
            <v>0</v>
          </cell>
          <cell r="CA264">
            <v>0</v>
          </cell>
          <cell r="CB264">
            <v>0</v>
          </cell>
          <cell r="CC264">
            <v>0</v>
          </cell>
          <cell r="CD264">
            <v>0</v>
          </cell>
          <cell r="CE264">
            <v>0</v>
          </cell>
          <cell r="CF264">
            <v>0</v>
          </cell>
          <cell r="CG264">
            <v>0</v>
          </cell>
          <cell r="CH264">
            <v>0</v>
          </cell>
          <cell r="CI264">
            <v>0</v>
          </cell>
          <cell r="CJ264">
            <v>0</v>
          </cell>
          <cell r="CK264">
            <v>0</v>
          </cell>
          <cell r="CL264">
            <v>0</v>
          </cell>
          <cell r="CM264">
            <v>0</v>
          </cell>
          <cell r="CN264">
            <v>0</v>
          </cell>
          <cell r="CO264">
            <v>0</v>
          </cell>
          <cell r="CP264">
            <v>0</v>
          </cell>
          <cell r="CQ264">
            <v>222</v>
          </cell>
          <cell r="CR264">
            <v>0</v>
          </cell>
          <cell r="CS264">
            <v>0</v>
          </cell>
          <cell r="CT264">
            <v>0</v>
          </cell>
          <cell r="CU264">
            <v>0</v>
          </cell>
          <cell r="CV264">
            <v>0</v>
          </cell>
          <cell r="CW264">
            <v>0</v>
          </cell>
          <cell r="CX264">
            <v>0</v>
          </cell>
          <cell r="CY264">
            <v>0</v>
          </cell>
          <cell r="CZ264">
            <v>0</v>
          </cell>
          <cell r="DA264">
            <v>0</v>
          </cell>
          <cell r="DB264">
            <v>0</v>
          </cell>
          <cell r="DC264">
            <v>0</v>
          </cell>
          <cell r="DD264">
            <v>0</v>
          </cell>
          <cell r="DE264">
            <v>0</v>
          </cell>
          <cell r="DF264">
            <v>0</v>
          </cell>
          <cell r="DG264">
            <v>0</v>
          </cell>
          <cell r="DH264">
            <v>0</v>
          </cell>
          <cell r="DI264">
            <v>0</v>
          </cell>
          <cell r="DJ264">
            <v>0</v>
          </cell>
          <cell r="DK264">
            <v>0</v>
          </cell>
          <cell r="DL264">
            <v>0</v>
          </cell>
          <cell r="DM264">
            <v>0</v>
          </cell>
          <cell r="DN264">
            <v>0</v>
          </cell>
          <cell r="DO264">
            <v>0</v>
          </cell>
          <cell r="DP264">
            <v>0</v>
          </cell>
          <cell r="DQ264">
            <v>0</v>
          </cell>
          <cell r="DR264">
            <v>0</v>
          </cell>
          <cell r="DS264">
            <v>0</v>
          </cell>
          <cell r="DT264">
            <v>0</v>
          </cell>
          <cell r="DU264">
            <v>0</v>
          </cell>
          <cell r="DV264">
            <v>0</v>
          </cell>
          <cell r="DW264">
            <v>0</v>
          </cell>
          <cell r="DX264">
            <v>0</v>
          </cell>
          <cell r="DY264">
            <v>0</v>
          </cell>
          <cell r="DZ264">
            <v>0</v>
          </cell>
          <cell r="EA264">
            <v>0</v>
          </cell>
          <cell r="EB264">
            <v>0</v>
          </cell>
          <cell r="EC264">
            <v>0</v>
          </cell>
          <cell r="ED264">
            <v>0</v>
          </cell>
          <cell r="EE264">
            <v>0</v>
          </cell>
          <cell r="EF264">
            <v>0</v>
          </cell>
          <cell r="EG264">
            <v>0</v>
          </cell>
          <cell r="EH264">
            <v>0</v>
          </cell>
          <cell r="EI264">
            <v>0</v>
          </cell>
          <cell r="EJ264">
            <v>0</v>
          </cell>
        </row>
        <row r="265">
          <cell r="AX265">
            <v>0</v>
          </cell>
          <cell r="AY265">
            <v>0</v>
          </cell>
          <cell r="AZ265">
            <v>0</v>
          </cell>
          <cell r="BA265">
            <v>0</v>
          </cell>
          <cell r="BB265">
            <v>0</v>
          </cell>
          <cell r="BC265">
            <v>0</v>
          </cell>
          <cell r="BD265">
            <v>0</v>
          </cell>
          <cell r="BE265">
            <v>0</v>
          </cell>
          <cell r="BF265">
            <v>0</v>
          </cell>
          <cell r="BG265">
            <v>0</v>
          </cell>
          <cell r="BH265">
            <v>0</v>
          </cell>
          <cell r="BI265">
            <v>0</v>
          </cell>
          <cell r="BJ265">
            <v>0</v>
          </cell>
          <cell r="BK265">
            <v>0</v>
          </cell>
          <cell r="BL265">
            <v>0</v>
          </cell>
          <cell r="BM265">
            <v>0</v>
          </cell>
          <cell r="BN265">
            <v>0</v>
          </cell>
          <cell r="BO265">
            <v>0</v>
          </cell>
          <cell r="BP265">
            <v>0</v>
          </cell>
          <cell r="BQ265">
            <v>0</v>
          </cell>
          <cell r="BR265">
            <v>0</v>
          </cell>
          <cell r="BS265">
            <v>0</v>
          </cell>
          <cell r="BT265">
            <v>0</v>
          </cell>
          <cell r="BU265">
            <v>0</v>
          </cell>
          <cell r="BV265">
            <v>0</v>
          </cell>
          <cell r="BW265">
            <v>0</v>
          </cell>
          <cell r="BX265">
            <v>0</v>
          </cell>
          <cell r="BY265">
            <v>0</v>
          </cell>
          <cell r="BZ265">
            <v>0</v>
          </cell>
          <cell r="CA265">
            <v>0</v>
          </cell>
          <cell r="CB265">
            <v>0</v>
          </cell>
          <cell r="CC265">
            <v>0</v>
          </cell>
          <cell r="CD265">
            <v>0</v>
          </cell>
          <cell r="CE265">
            <v>0</v>
          </cell>
          <cell r="CF265">
            <v>0</v>
          </cell>
          <cell r="CG265">
            <v>0</v>
          </cell>
          <cell r="CH265">
            <v>0</v>
          </cell>
          <cell r="CI265">
            <v>0</v>
          </cell>
          <cell r="CJ265">
            <v>0</v>
          </cell>
          <cell r="CK265">
            <v>0</v>
          </cell>
          <cell r="CL265">
            <v>0</v>
          </cell>
          <cell r="CM265">
            <v>0</v>
          </cell>
          <cell r="CN265">
            <v>0</v>
          </cell>
          <cell r="CO265">
            <v>0</v>
          </cell>
          <cell r="CP265">
            <v>0</v>
          </cell>
          <cell r="CR265">
            <v>0</v>
          </cell>
          <cell r="CS265">
            <v>0</v>
          </cell>
          <cell r="CT265">
            <v>0</v>
          </cell>
          <cell r="CU265">
            <v>0</v>
          </cell>
          <cell r="CV265">
            <v>0</v>
          </cell>
          <cell r="CW265">
            <v>0</v>
          </cell>
          <cell r="CX265">
            <v>0</v>
          </cell>
          <cell r="CY265">
            <v>0</v>
          </cell>
          <cell r="CZ265">
            <v>0</v>
          </cell>
          <cell r="DA265">
            <v>0</v>
          </cell>
          <cell r="DB265">
            <v>0</v>
          </cell>
          <cell r="DC265">
            <v>0</v>
          </cell>
          <cell r="DD265">
            <v>0</v>
          </cell>
          <cell r="DE265">
            <v>0</v>
          </cell>
          <cell r="DF265">
            <v>0</v>
          </cell>
          <cell r="DG265">
            <v>0</v>
          </cell>
          <cell r="DH265">
            <v>0</v>
          </cell>
          <cell r="DI265">
            <v>0</v>
          </cell>
          <cell r="DJ265">
            <v>0</v>
          </cell>
          <cell r="DK265">
            <v>0</v>
          </cell>
          <cell r="DL265">
            <v>0</v>
          </cell>
          <cell r="DM265">
            <v>0</v>
          </cell>
          <cell r="DN265">
            <v>0</v>
          </cell>
          <cell r="DO265">
            <v>0</v>
          </cell>
          <cell r="DP265">
            <v>0</v>
          </cell>
          <cell r="DQ265">
            <v>0</v>
          </cell>
          <cell r="DR265">
            <v>0</v>
          </cell>
          <cell r="DS265">
            <v>0</v>
          </cell>
          <cell r="DT265">
            <v>0</v>
          </cell>
          <cell r="DU265">
            <v>0</v>
          </cell>
          <cell r="DV265">
            <v>0</v>
          </cell>
          <cell r="DW265">
            <v>0</v>
          </cell>
          <cell r="DX265">
            <v>0</v>
          </cell>
          <cell r="DY265">
            <v>0</v>
          </cell>
          <cell r="DZ265">
            <v>0</v>
          </cell>
          <cell r="EA265">
            <v>0</v>
          </cell>
          <cell r="EB265">
            <v>0</v>
          </cell>
          <cell r="EC265">
            <v>0</v>
          </cell>
          <cell r="ED265">
            <v>0</v>
          </cell>
          <cell r="EE265">
            <v>0</v>
          </cell>
          <cell r="EF265">
            <v>0</v>
          </cell>
          <cell r="EG265">
            <v>0</v>
          </cell>
          <cell r="EH265">
            <v>0</v>
          </cell>
          <cell r="EI265">
            <v>0</v>
          </cell>
          <cell r="EJ265">
            <v>0</v>
          </cell>
        </row>
        <row r="266">
          <cell r="AX266">
            <v>0</v>
          </cell>
          <cell r="AY266">
            <v>0</v>
          </cell>
          <cell r="AZ266">
            <v>0</v>
          </cell>
          <cell r="BA266">
            <v>0</v>
          </cell>
          <cell r="BB266">
            <v>0</v>
          </cell>
          <cell r="BC266">
            <v>0</v>
          </cell>
          <cell r="BD266">
            <v>0</v>
          </cell>
          <cell r="BE266">
            <v>0</v>
          </cell>
          <cell r="BF266">
            <v>0</v>
          </cell>
          <cell r="BG266">
            <v>0</v>
          </cell>
          <cell r="BH266">
            <v>0</v>
          </cell>
          <cell r="BI266">
            <v>0</v>
          </cell>
          <cell r="BJ266">
            <v>0</v>
          </cell>
          <cell r="BK266">
            <v>0</v>
          </cell>
          <cell r="BL266">
            <v>0</v>
          </cell>
          <cell r="BM266">
            <v>0</v>
          </cell>
          <cell r="BN266">
            <v>0</v>
          </cell>
          <cell r="BO266">
            <v>0</v>
          </cell>
          <cell r="BP266">
            <v>0</v>
          </cell>
          <cell r="BQ266">
            <v>0</v>
          </cell>
          <cell r="BR266">
            <v>0</v>
          </cell>
          <cell r="BS266">
            <v>0</v>
          </cell>
          <cell r="BT266">
            <v>0</v>
          </cell>
          <cell r="BU266">
            <v>0</v>
          </cell>
          <cell r="BV266">
            <v>0</v>
          </cell>
          <cell r="BW266">
            <v>0</v>
          </cell>
          <cell r="BX266">
            <v>0</v>
          </cell>
          <cell r="BY266">
            <v>0</v>
          </cell>
          <cell r="BZ266">
            <v>0</v>
          </cell>
          <cell r="CA266">
            <v>0</v>
          </cell>
          <cell r="CB266">
            <v>0</v>
          </cell>
          <cell r="CC266">
            <v>0</v>
          </cell>
          <cell r="CD266">
            <v>0</v>
          </cell>
          <cell r="CE266">
            <v>0</v>
          </cell>
          <cell r="CF266">
            <v>0</v>
          </cell>
          <cell r="CG266">
            <v>0</v>
          </cell>
          <cell r="CH266">
            <v>0</v>
          </cell>
          <cell r="CI266">
            <v>0</v>
          </cell>
          <cell r="CJ266">
            <v>0</v>
          </cell>
          <cell r="CK266">
            <v>0</v>
          </cell>
          <cell r="CL266">
            <v>0</v>
          </cell>
          <cell r="CM266">
            <v>0</v>
          </cell>
          <cell r="CN266">
            <v>0</v>
          </cell>
          <cell r="CO266">
            <v>0</v>
          </cell>
          <cell r="CP266">
            <v>0</v>
          </cell>
          <cell r="CR266">
            <v>0</v>
          </cell>
          <cell r="CS266">
            <v>0</v>
          </cell>
          <cell r="CT266">
            <v>0</v>
          </cell>
          <cell r="CU266">
            <v>0</v>
          </cell>
          <cell r="CV266">
            <v>0</v>
          </cell>
          <cell r="CW266">
            <v>0</v>
          </cell>
          <cell r="CX266">
            <v>0</v>
          </cell>
          <cell r="CY266">
            <v>0</v>
          </cell>
          <cell r="CZ266">
            <v>0</v>
          </cell>
          <cell r="DA266">
            <v>0</v>
          </cell>
          <cell r="DB266">
            <v>0</v>
          </cell>
          <cell r="DC266">
            <v>0</v>
          </cell>
          <cell r="DD266">
            <v>0</v>
          </cell>
          <cell r="DE266">
            <v>0</v>
          </cell>
          <cell r="DF266">
            <v>0</v>
          </cell>
          <cell r="DG266">
            <v>0</v>
          </cell>
          <cell r="DH266">
            <v>0</v>
          </cell>
          <cell r="DI266">
            <v>0</v>
          </cell>
          <cell r="DJ266">
            <v>0</v>
          </cell>
          <cell r="DK266">
            <v>0</v>
          </cell>
          <cell r="DL266">
            <v>0</v>
          </cell>
          <cell r="DM266">
            <v>0</v>
          </cell>
          <cell r="DN266">
            <v>0</v>
          </cell>
          <cell r="DO266">
            <v>0</v>
          </cell>
          <cell r="DP266">
            <v>0</v>
          </cell>
          <cell r="DQ266">
            <v>0</v>
          </cell>
          <cell r="DR266">
            <v>0</v>
          </cell>
          <cell r="DS266">
            <v>0</v>
          </cell>
          <cell r="DT266">
            <v>0</v>
          </cell>
          <cell r="DU266">
            <v>0</v>
          </cell>
          <cell r="DV266">
            <v>0</v>
          </cell>
          <cell r="DW266">
            <v>0</v>
          </cell>
          <cell r="DX266">
            <v>0</v>
          </cell>
          <cell r="DY266">
            <v>0</v>
          </cell>
          <cell r="DZ266">
            <v>0</v>
          </cell>
          <cell r="EA266">
            <v>0</v>
          </cell>
          <cell r="EB266">
            <v>0</v>
          </cell>
          <cell r="EC266">
            <v>0</v>
          </cell>
          <cell r="ED266">
            <v>0</v>
          </cell>
          <cell r="EE266">
            <v>0</v>
          </cell>
          <cell r="EF266">
            <v>0</v>
          </cell>
          <cell r="EG266">
            <v>0</v>
          </cell>
          <cell r="EH266">
            <v>0</v>
          </cell>
          <cell r="EI266">
            <v>0</v>
          </cell>
          <cell r="EJ266">
            <v>0</v>
          </cell>
        </row>
        <row r="267">
          <cell r="AW267">
            <v>223</v>
          </cell>
          <cell r="AX267">
            <v>100</v>
          </cell>
          <cell r="AY267">
            <v>50</v>
          </cell>
          <cell r="AZ267">
            <v>75</v>
          </cell>
          <cell r="BA267">
            <v>25</v>
          </cell>
          <cell r="BB267">
            <v>0</v>
          </cell>
          <cell r="BC267">
            <v>66.600000000000009</v>
          </cell>
          <cell r="BD267">
            <v>83.3</v>
          </cell>
          <cell r="BE267">
            <v>0</v>
          </cell>
          <cell r="BF267">
            <v>50</v>
          </cell>
          <cell r="BG267">
            <v>16.600000000000001</v>
          </cell>
          <cell r="BH267">
            <v>33.300000000000004</v>
          </cell>
          <cell r="BI267">
            <v>100</v>
          </cell>
          <cell r="BJ267">
            <v>77.7</v>
          </cell>
          <cell r="BK267">
            <v>44.4</v>
          </cell>
          <cell r="BL267">
            <v>88.8</v>
          </cell>
          <cell r="BM267">
            <v>11.1</v>
          </cell>
          <cell r="BN267">
            <v>66.600000000000009</v>
          </cell>
          <cell r="BO267">
            <v>22.2</v>
          </cell>
          <cell r="BP267">
            <v>100</v>
          </cell>
          <cell r="BQ267">
            <v>33.300000000000004</v>
          </cell>
          <cell r="BR267">
            <v>55.500000000000007</v>
          </cell>
          <cell r="BS267">
            <v>0</v>
          </cell>
          <cell r="BT267">
            <v>0</v>
          </cell>
          <cell r="BU267">
            <v>71.399999999999991</v>
          </cell>
          <cell r="BV267">
            <v>85.7</v>
          </cell>
          <cell r="BW267">
            <v>57.099999999999994</v>
          </cell>
          <cell r="BX267">
            <v>28.499999999999996</v>
          </cell>
          <cell r="BY267">
            <v>42.8</v>
          </cell>
          <cell r="BZ267">
            <v>100</v>
          </cell>
          <cell r="CA267">
            <v>14.2</v>
          </cell>
          <cell r="CB267">
            <v>14.199996948242187</v>
          </cell>
          <cell r="CC267">
            <v>50</v>
          </cell>
          <cell r="CD267">
            <v>50</v>
          </cell>
          <cell r="CE267">
            <v>0</v>
          </cell>
          <cell r="CF267">
            <v>100</v>
          </cell>
          <cell r="CG267">
            <v>100</v>
          </cell>
          <cell r="CH267">
            <v>100</v>
          </cell>
          <cell r="CI267">
            <v>100</v>
          </cell>
          <cell r="CJ267">
            <v>25</v>
          </cell>
          <cell r="CK267">
            <v>75</v>
          </cell>
          <cell r="CL267">
            <v>75</v>
          </cell>
          <cell r="CM267">
            <v>75</v>
          </cell>
          <cell r="CN267">
            <v>75</v>
          </cell>
          <cell r="CO267">
            <v>75</v>
          </cell>
          <cell r="CP267">
            <v>75</v>
          </cell>
          <cell r="CQ267">
            <v>223</v>
          </cell>
          <cell r="CR267">
            <v>94.1</v>
          </cell>
          <cell r="CS267">
            <v>55.800000000000004</v>
          </cell>
          <cell r="CT267">
            <v>61.7</v>
          </cell>
          <cell r="CU267">
            <v>47</v>
          </cell>
          <cell r="CV267">
            <v>38.200000000000003</v>
          </cell>
          <cell r="CW267">
            <v>67.600000000000009</v>
          </cell>
          <cell r="CX267">
            <v>88.2</v>
          </cell>
          <cell r="CY267">
            <v>5.8000000000000007</v>
          </cell>
          <cell r="CZ267">
            <v>32.300000000000004</v>
          </cell>
          <cell r="DA267">
            <v>14.7</v>
          </cell>
          <cell r="DB267">
            <v>29.4</v>
          </cell>
          <cell r="DC267">
            <v>100</v>
          </cell>
          <cell r="DD267">
            <v>82.3</v>
          </cell>
          <cell r="DE267">
            <v>50</v>
          </cell>
          <cell r="DF267">
            <v>85.2</v>
          </cell>
          <cell r="DG267">
            <v>17.599999999999998</v>
          </cell>
          <cell r="DH267">
            <v>79.400000000000006</v>
          </cell>
          <cell r="DI267">
            <v>23.5</v>
          </cell>
          <cell r="DJ267">
            <v>97</v>
          </cell>
          <cell r="DK267">
            <v>44.1</v>
          </cell>
          <cell r="DL267">
            <v>64.7</v>
          </cell>
          <cell r="DM267">
            <v>8.7999999999999989</v>
          </cell>
          <cell r="DN267">
            <v>20.5</v>
          </cell>
          <cell r="DO267">
            <v>70.5</v>
          </cell>
          <cell r="DP267">
            <v>73.5</v>
          </cell>
          <cell r="DQ267">
            <v>52.900000000000006</v>
          </cell>
          <cell r="DR267">
            <v>35.199999999999996</v>
          </cell>
          <cell r="DS267">
            <v>41.099999999999994</v>
          </cell>
          <cell r="DT267">
            <v>76.400000000000006</v>
          </cell>
          <cell r="DU267">
            <v>26.400000000000002</v>
          </cell>
          <cell r="DV267">
            <v>26.399993896484375</v>
          </cell>
          <cell r="DW267">
            <v>11.700000000000001</v>
          </cell>
          <cell r="DX267">
            <v>11.699996948242188</v>
          </cell>
          <cell r="DY267">
            <v>0</v>
          </cell>
          <cell r="DZ267">
            <v>91.100000000000009</v>
          </cell>
          <cell r="EA267">
            <v>91.0999755859375</v>
          </cell>
          <cell r="EB267">
            <v>91.0999755859375</v>
          </cell>
          <cell r="EC267">
            <v>91.0999755859375</v>
          </cell>
          <cell r="ED267">
            <v>2.9000000000000004</v>
          </cell>
          <cell r="EE267">
            <v>58.8</v>
          </cell>
          <cell r="EF267">
            <v>58.79998779296875</v>
          </cell>
          <cell r="EG267">
            <v>58.79998779296875</v>
          </cell>
          <cell r="EH267">
            <v>58.79998779296875</v>
          </cell>
          <cell r="EI267">
            <v>58.79998779296875</v>
          </cell>
          <cell r="EJ267">
            <v>58.79998779296875</v>
          </cell>
        </row>
        <row r="268">
          <cell r="AW268">
            <v>224</v>
          </cell>
          <cell r="AX268">
            <v>0</v>
          </cell>
          <cell r="AY268">
            <v>25</v>
          </cell>
          <cell r="AZ268">
            <v>100</v>
          </cell>
          <cell r="BA268">
            <v>75</v>
          </cell>
          <cell r="BB268">
            <v>50</v>
          </cell>
          <cell r="BC268">
            <v>100</v>
          </cell>
          <cell r="BD268">
            <v>80</v>
          </cell>
          <cell r="BE268">
            <v>0</v>
          </cell>
          <cell r="BF268">
            <v>40</v>
          </cell>
          <cell r="BG268">
            <v>20</v>
          </cell>
          <cell r="BH268">
            <v>60</v>
          </cell>
          <cell r="BI268">
            <v>60</v>
          </cell>
          <cell r="BJ268">
            <v>75</v>
          </cell>
          <cell r="BK268">
            <v>50</v>
          </cell>
          <cell r="BL268">
            <v>87.5</v>
          </cell>
          <cell r="BM268">
            <v>12.5</v>
          </cell>
          <cell r="BN268">
            <v>62.5</v>
          </cell>
          <cell r="BO268">
            <v>25</v>
          </cell>
          <cell r="BP268">
            <v>100</v>
          </cell>
          <cell r="BQ268">
            <v>100</v>
          </cell>
          <cell r="BR268">
            <v>37.5</v>
          </cell>
          <cell r="BS268">
            <v>0</v>
          </cell>
          <cell r="BT268">
            <v>0</v>
          </cell>
          <cell r="BU268">
            <v>0</v>
          </cell>
          <cell r="BV268">
            <v>100</v>
          </cell>
          <cell r="BW268">
            <v>100</v>
          </cell>
          <cell r="BX268">
            <v>100</v>
          </cell>
          <cell r="BY268">
            <v>50</v>
          </cell>
          <cell r="BZ268">
            <v>50</v>
          </cell>
          <cell r="CA268">
            <v>50</v>
          </cell>
          <cell r="CB268">
            <v>50</v>
          </cell>
          <cell r="CC268">
            <v>50</v>
          </cell>
          <cell r="CD268">
            <v>50</v>
          </cell>
          <cell r="CE268">
            <v>0</v>
          </cell>
          <cell r="CF268">
            <v>100</v>
          </cell>
          <cell r="CG268">
            <v>100</v>
          </cell>
          <cell r="CH268">
            <v>100</v>
          </cell>
          <cell r="CI268">
            <v>100</v>
          </cell>
          <cell r="CJ268">
            <v>25</v>
          </cell>
          <cell r="CK268">
            <v>75</v>
          </cell>
          <cell r="CL268">
            <v>75</v>
          </cell>
          <cell r="CM268">
            <v>75</v>
          </cell>
          <cell r="CN268">
            <v>75</v>
          </cell>
          <cell r="CO268">
            <v>75</v>
          </cell>
          <cell r="CP268">
            <v>75</v>
          </cell>
          <cell r="CQ268">
            <v>224</v>
          </cell>
          <cell r="CR268">
            <v>7.3999999999999995</v>
          </cell>
          <cell r="CS268">
            <v>48.1</v>
          </cell>
          <cell r="CT268">
            <v>62.9</v>
          </cell>
          <cell r="CU268">
            <v>55.500000000000007</v>
          </cell>
          <cell r="CV268">
            <v>51.800000000000004</v>
          </cell>
          <cell r="CW268">
            <v>77.7</v>
          </cell>
          <cell r="CX268">
            <v>74</v>
          </cell>
          <cell r="CY268">
            <v>11.1</v>
          </cell>
          <cell r="CZ268">
            <v>29.599999999999998</v>
          </cell>
          <cell r="DA268">
            <v>25.900000000000002</v>
          </cell>
          <cell r="DB268">
            <v>40.699999999999996</v>
          </cell>
          <cell r="DC268">
            <v>40.699981689453125</v>
          </cell>
          <cell r="DD268">
            <v>85.1</v>
          </cell>
          <cell r="DE268">
            <v>70.3</v>
          </cell>
          <cell r="DF268">
            <v>92.5</v>
          </cell>
          <cell r="DG268">
            <v>33.300000000000004</v>
          </cell>
          <cell r="DH268">
            <v>81.399999999999991</v>
          </cell>
          <cell r="DI268">
            <v>37</v>
          </cell>
          <cell r="DJ268">
            <v>96.2</v>
          </cell>
          <cell r="DK268">
            <v>96.199951171875</v>
          </cell>
          <cell r="DL268">
            <v>66.600000000000009</v>
          </cell>
          <cell r="DM268">
            <v>22.2</v>
          </cell>
          <cell r="DN268">
            <v>14.799999999999999</v>
          </cell>
          <cell r="DO268">
            <v>14.799995422363281</v>
          </cell>
          <cell r="DP268">
            <v>100</v>
          </cell>
          <cell r="DQ268">
            <v>100</v>
          </cell>
          <cell r="DR268">
            <v>100</v>
          </cell>
          <cell r="DS268">
            <v>59.199999999999996</v>
          </cell>
          <cell r="DT268">
            <v>59.199981689453125</v>
          </cell>
          <cell r="DU268">
            <v>59.199981689453125</v>
          </cell>
          <cell r="DV268">
            <v>59.199981689453125</v>
          </cell>
          <cell r="DW268">
            <v>18.5</v>
          </cell>
          <cell r="DX268">
            <v>18.5</v>
          </cell>
          <cell r="DY268">
            <v>0</v>
          </cell>
          <cell r="DZ268">
            <v>88.8</v>
          </cell>
          <cell r="EA268">
            <v>88.79998779296875</v>
          </cell>
          <cell r="EB268">
            <v>88.79998779296875</v>
          </cell>
          <cell r="EC268">
            <v>88.79998779296875</v>
          </cell>
          <cell r="ED268">
            <v>3.6999999999999997</v>
          </cell>
          <cell r="EE268">
            <v>44.4</v>
          </cell>
          <cell r="EF268">
            <v>44.399993896484375</v>
          </cell>
          <cell r="EG268">
            <v>44.399993896484375</v>
          </cell>
          <cell r="EH268">
            <v>44.399993896484375</v>
          </cell>
          <cell r="EI268">
            <v>44.399993896484375</v>
          </cell>
          <cell r="EJ268">
            <v>44.399993896484375</v>
          </cell>
        </row>
        <row r="269">
          <cell r="AW269">
            <v>225</v>
          </cell>
          <cell r="AX269">
            <v>0</v>
          </cell>
          <cell r="AY269">
            <v>25</v>
          </cell>
          <cell r="AZ269">
            <v>100</v>
          </cell>
          <cell r="BA269">
            <v>50</v>
          </cell>
          <cell r="BB269">
            <v>75</v>
          </cell>
          <cell r="BC269">
            <v>60</v>
          </cell>
          <cell r="BD269">
            <v>80</v>
          </cell>
          <cell r="BE269">
            <v>100</v>
          </cell>
          <cell r="BF269">
            <v>0</v>
          </cell>
          <cell r="BG269">
            <v>20</v>
          </cell>
          <cell r="BH269">
            <v>40</v>
          </cell>
          <cell r="BI269">
            <v>40</v>
          </cell>
          <cell r="BJ269">
            <v>75</v>
          </cell>
          <cell r="BK269">
            <v>37.5</v>
          </cell>
          <cell r="BL269">
            <v>87.5</v>
          </cell>
          <cell r="BM269">
            <v>25</v>
          </cell>
          <cell r="BN269">
            <v>62.5</v>
          </cell>
          <cell r="BO269">
            <v>12.5</v>
          </cell>
          <cell r="BP269">
            <v>100</v>
          </cell>
          <cell r="BQ269">
            <v>100</v>
          </cell>
          <cell r="BR269">
            <v>50</v>
          </cell>
          <cell r="BS269">
            <v>0</v>
          </cell>
          <cell r="BT269">
            <v>0</v>
          </cell>
          <cell r="BU269">
            <v>0</v>
          </cell>
          <cell r="BV269">
            <v>100</v>
          </cell>
          <cell r="BW269">
            <v>100</v>
          </cell>
          <cell r="BX269">
            <v>100</v>
          </cell>
          <cell r="BY269">
            <v>50</v>
          </cell>
          <cell r="BZ269">
            <v>50</v>
          </cell>
          <cell r="CA269">
            <v>50</v>
          </cell>
          <cell r="CB269">
            <v>50</v>
          </cell>
          <cell r="CC269">
            <v>50</v>
          </cell>
          <cell r="CD269">
            <v>50</v>
          </cell>
          <cell r="CE269">
            <v>0</v>
          </cell>
          <cell r="CF269">
            <v>100</v>
          </cell>
          <cell r="CG269">
            <v>100</v>
          </cell>
          <cell r="CH269">
            <v>100</v>
          </cell>
          <cell r="CI269">
            <v>100</v>
          </cell>
          <cell r="CJ269">
            <v>25</v>
          </cell>
          <cell r="CK269">
            <v>75</v>
          </cell>
          <cell r="CL269">
            <v>75</v>
          </cell>
          <cell r="CM269">
            <v>75</v>
          </cell>
          <cell r="CN269">
            <v>75</v>
          </cell>
          <cell r="CO269">
            <v>75</v>
          </cell>
          <cell r="CP269">
            <v>75</v>
          </cell>
          <cell r="CQ269">
            <v>225</v>
          </cell>
          <cell r="CR269">
            <v>7.3999999999999995</v>
          </cell>
          <cell r="CS269">
            <v>40.699999999999996</v>
          </cell>
          <cell r="CT269">
            <v>55.500000000000007</v>
          </cell>
          <cell r="CU269">
            <v>44.4</v>
          </cell>
          <cell r="CV269">
            <v>48.1</v>
          </cell>
          <cell r="CW269">
            <v>62.9</v>
          </cell>
          <cell r="CX269">
            <v>66.600000000000009</v>
          </cell>
          <cell r="CY269">
            <v>77.7</v>
          </cell>
          <cell r="CZ269">
            <v>22.2</v>
          </cell>
          <cell r="DA269">
            <v>25.900000000000002</v>
          </cell>
          <cell r="DB269">
            <v>37</v>
          </cell>
          <cell r="DC269">
            <v>37</v>
          </cell>
          <cell r="DD269">
            <v>85.1</v>
          </cell>
          <cell r="DE269">
            <v>51.800000000000004</v>
          </cell>
          <cell r="DF269">
            <v>88.8</v>
          </cell>
          <cell r="DG269">
            <v>33.300000000000004</v>
          </cell>
          <cell r="DH269">
            <v>74</v>
          </cell>
          <cell r="DI269">
            <v>29.599999999999998</v>
          </cell>
          <cell r="DJ269">
            <v>96.2</v>
          </cell>
          <cell r="DK269">
            <v>96.199951171875</v>
          </cell>
          <cell r="DL269">
            <v>70.3</v>
          </cell>
          <cell r="DM269">
            <v>18.5</v>
          </cell>
          <cell r="DN269">
            <v>11.1</v>
          </cell>
          <cell r="DO269">
            <v>11.099998474121094</v>
          </cell>
          <cell r="DP269">
            <v>100</v>
          </cell>
          <cell r="DQ269">
            <v>100</v>
          </cell>
          <cell r="DR269">
            <v>100</v>
          </cell>
          <cell r="DS269">
            <v>59.199999999999996</v>
          </cell>
          <cell r="DT269">
            <v>59.199981689453125</v>
          </cell>
          <cell r="DU269">
            <v>59.199981689453125</v>
          </cell>
          <cell r="DV269">
            <v>59.199981689453125</v>
          </cell>
          <cell r="DW269">
            <v>14.799999999999999</v>
          </cell>
          <cell r="DX269">
            <v>14.799995422363281</v>
          </cell>
          <cell r="DY269">
            <v>0</v>
          </cell>
          <cell r="DZ269">
            <v>92.5</v>
          </cell>
          <cell r="EA269">
            <v>92.5</v>
          </cell>
          <cell r="EB269">
            <v>92.5</v>
          </cell>
          <cell r="EC269">
            <v>92.5</v>
          </cell>
          <cell r="ED269">
            <v>3.6999999999999997</v>
          </cell>
          <cell r="EE269">
            <v>81.399999999999991</v>
          </cell>
          <cell r="EF269">
            <v>81.39996337890625</v>
          </cell>
          <cell r="EG269">
            <v>81.39996337890625</v>
          </cell>
          <cell r="EH269">
            <v>81.39996337890625</v>
          </cell>
          <cell r="EI269">
            <v>81.39996337890625</v>
          </cell>
          <cell r="EJ269">
            <v>81.39996337890625</v>
          </cell>
        </row>
        <row r="270">
          <cell r="AW270">
            <v>226</v>
          </cell>
          <cell r="AX270">
            <v>226</v>
          </cell>
          <cell r="AY270">
            <v>226</v>
          </cell>
          <cell r="AZ270">
            <v>50</v>
          </cell>
          <cell r="BA270">
            <v>0</v>
          </cell>
          <cell r="BB270">
            <v>100</v>
          </cell>
          <cell r="BC270">
            <v>100</v>
          </cell>
          <cell r="BD270">
            <v>66.600000000000009</v>
          </cell>
          <cell r="BE270">
            <v>66.5999755859375</v>
          </cell>
          <cell r="BF270">
            <v>66.5999755859375</v>
          </cell>
          <cell r="BG270">
            <v>33.300000000000004</v>
          </cell>
          <cell r="BH270">
            <v>0</v>
          </cell>
          <cell r="BI270">
            <v>0</v>
          </cell>
          <cell r="BJ270">
            <v>0</v>
          </cell>
          <cell r="BK270">
            <v>100</v>
          </cell>
          <cell r="BL270">
            <v>100</v>
          </cell>
          <cell r="BM270">
            <v>100</v>
          </cell>
          <cell r="BN270">
            <v>100</v>
          </cell>
          <cell r="BO270">
            <v>100</v>
          </cell>
          <cell r="BP270">
            <v>100</v>
          </cell>
          <cell r="BQ270">
            <v>100</v>
          </cell>
          <cell r="BR270">
            <v>100</v>
          </cell>
          <cell r="BS270">
            <v>100</v>
          </cell>
          <cell r="BT270">
            <v>100</v>
          </cell>
          <cell r="BU270">
            <v>100</v>
          </cell>
          <cell r="BV270">
            <v>100</v>
          </cell>
          <cell r="BW270">
            <v>100</v>
          </cell>
          <cell r="BX270">
            <v>100</v>
          </cell>
          <cell r="BY270">
            <v>100</v>
          </cell>
          <cell r="BZ270">
            <v>100</v>
          </cell>
          <cell r="CA270">
            <v>100</v>
          </cell>
          <cell r="CB270">
            <v>100</v>
          </cell>
          <cell r="CC270">
            <v>100</v>
          </cell>
          <cell r="CD270">
            <v>100</v>
          </cell>
          <cell r="CE270">
            <v>100</v>
          </cell>
          <cell r="CF270">
            <v>100</v>
          </cell>
          <cell r="CG270">
            <v>100</v>
          </cell>
          <cell r="CH270">
            <v>100</v>
          </cell>
          <cell r="CI270">
            <v>100</v>
          </cell>
          <cell r="CJ270">
            <v>100</v>
          </cell>
          <cell r="CK270">
            <v>100</v>
          </cell>
          <cell r="CL270">
            <v>100</v>
          </cell>
          <cell r="CM270">
            <v>100</v>
          </cell>
          <cell r="CN270">
            <v>100</v>
          </cell>
          <cell r="CO270">
            <v>100</v>
          </cell>
          <cell r="CP270">
            <v>100</v>
          </cell>
          <cell r="CQ270">
            <v>226</v>
          </cell>
          <cell r="CR270">
            <v>226</v>
          </cell>
          <cell r="CS270">
            <v>226</v>
          </cell>
          <cell r="CT270">
            <v>55.500000000000007</v>
          </cell>
          <cell r="CU270">
            <v>33.300000000000004</v>
          </cell>
          <cell r="CV270">
            <v>77.7</v>
          </cell>
          <cell r="CW270">
            <v>88.8</v>
          </cell>
          <cell r="CX270">
            <v>66.600000000000009</v>
          </cell>
          <cell r="CY270">
            <v>66.5999755859375</v>
          </cell>
          <cell r="CZ270">
            <v>66.5999755859375</v>
          </cell>
          <cell r="DA270">
            <v>22.2</v>
          </cell>
          <cell r="DB270">
            <v>0</v>
          </cell>
          <cell r="DC270">
            <v>0</v>
          </cell>
          <cell r="DD270">
            <v>0</v>
          </cell>
          <cell r="DE270">
            <v>100</v>
          </cell>
          <cell r="DF270">
            <v>100</v>
          </cell>
          <cell r="DG270">
            <v>100</v>
          </cell>
          <cell r="DH270">
            <v>100</v>
          </cell>
          <cell r="DI270">
            <v>100</v>
          </cell>
          <cell r="DJ270">
            <v>100</v>
          </cell>
          <cell r="DK270">
            <v>100</v>
          </cell>
          <cell r="DL270">
            <v>100</v>
          </cell>
          <cell r="DM270">
            <v>100</v>
          </cell>
          <cell r="DN270">
            <v>44.4</v>
          </cell>
          <cell r="DO270">
            <v>44.399993896484375</v>
          </cell>
          <cell r="DP270">
            <v>44.399993896484375</v>
          </cell>
          <cell r="DQ270">
            <v>44.399993896484375</v>
          </cell>
          <cell r="DR270">
            <v>44.399993896484375</v>
          </cell>
          <cell r="DS270">
            <v>44.399993896484375</v>
          </cell>
          <cell r="DT270">
            <v>44.399993896484375</v>
          </cell>
          <cell r="DU270">
            <v>44.399993896484375</v>
          </cell>
          <cell r="DV270">
            <v>44.399993896484375</v>
          </cell>
          <cell r="DW270">
            <v>44.399993896484375</v>
          </cell>
          <cell r="DX270">
            <v>44.399993896484375</v>
          </cell>
          <cell r="DY270">
            <v>44.399993896484375</v>
          </cell>
          <cell r="DZ270">
            <v>11.1</v>
          </cell>
          <cell r="EA270">
            <v>11.099998474121094</v>
          </cell>
          <cell r="EB270">
            <v>11.099998474121094</v>
          </cell>
          <cell r="EC270">
            <v>11.099998474121094</v>
          </cell>
          <cell r="ED270">
            <v>11.099998474121094</v>
          </cell>
          <cell r="EE270">
            <v>11.099998474121094</v>
          </cell>
          <cell r="EF270">
            <v>11.099998474121094</v>
          </cell>
          <cell r="EG270">
            <v>11.099998474121094</v>
          </cell>
          <cell r="EH270">
            <v>11.099998474121094</v>
          </cell>
          <cell r="EI270">
            <v>11.099998474121094</v>
          </cell>
          <cell r="EJ270">
            <v>11.099998474121094</v>
          </cell>
        </row>
        <row r="271">
          <cell r="AW271">
            <v>227</v>
          </cell>
          <cell r="AX271">
            <v>0</v>
          </cell>
          <cell r="AY271">
            <v>0</v>
          </cell>
          <cell r="AZ271">
            <v>0</v>
          </cell>
          <cell r="BA271">
            <v>0</v>
          </cell>
          <cell r="BB271">
            <v>0</v>
          </cell>
          <cell r="BC271">
            <v>0</v>
          </cell>
          <cell r="BD271">
            <v>0</v>
          </cell>
          <cell r="BE271">
            <v>0</v>
          </cell>
          <cell r="BF271">
            <v>0</v>
          </cell>
          <cell r="BG271">
            <v>0</v>
          </cell>
          <cell r="BH271">
            <v>0</v>
          </cell>
          <cell r="BI271">
            <v>0</v>
          </cell>
          <cell r="BJ271">
            <v>0</v>
          </cell>
          <cell r="BK271">
            <v>0</v>
          </cell>
          <cell r="BL271">
            <v>0</v>
          </cell>
          <cell r="BM271">
            <v>0</v>
          </cell>
          <cell r="BN271">
            <v>0</v>
          </cell>
          <cell r="BO271">
            <v>0</v>
          </cell>
          <cell r="BP271">
            <v>0</v>
          </cell>
          <cell r="BQ271">
            <v>0</v>
          </cell>
          <cell r="BR271">
            <v>0</v>
          </cell>
          <cell r="BS271">
            <v>0</v>
          </cell>
          <cell r="BT271">
            <v>0</v>
          </cell>
          <cell r="BU271">
            <v>0</v>
          </cell>
          <cell r="BV271">
            <v>0</v>
          </cell>
          <cell r="BW271">
            <v>0</v>
          </cell>
          <cell r="BX271">
            <v>0</v>
          </cell>
          <cell r="BY271">
            <v>0</v>
          </cell>
          <cell r="BZ271">
            <v>0</v>
          </cell>
          <cell r="CA271">
            <v>0</v>
          </cell>
          <cell r="CB271">
            <v>0</v>
          </cell>
          <cell r="CC271">
            <v>0</v>
          </cell>
          <cell r="CD271">
            <v>0</v>
          </cell>
          <cell r="CE271">
            <v>0</v>
          </cell>
          <cell r="CF271">
            <v>0</v>
          </cell>
          <cell r="CG271">
            <v>0</v>
          </cell>
          <cell r="CH271">
            <v>0</v>
          </cell>
          <cell r="CI271">
            <v>0</v>
          </cell>
          <cell r="CJ271">
            <v>0</v>
          </cell>
          <cell r="CK271">
            <v>0</v>
          </cell>
          <cell r="CL271">
            <v>0</v>
          </cell>
          <cell r="CM271">
            <v>0</v>
          </cell>
          <cell r="CN271">
            <v>0</v>
          </cell>
          <cell r="CO271">
            <v>0</v>
          </cell>
          <cell r="CP271">
            <v>0</v>
          </cell>
          <cell r="CQ271">
            <v>227</v>
          </cell>
          <cell r="CR271">
            <v>0</v>
          </cell>
          <cell r="CS271">
            <v>0</v>
          </cell>
          <cell r="CT271">
            <v>0</v>
          </cell>
          <cell r="CU271">
            <v>0</v>
          </cell>
          <cell r="CV271">
            <v>0</v>
          </cell>
          <cell r="CW271">
            <v>0</v>
          </cell>
          <cell r="CX271">
            <v>0</v>
          </cell>
          <cell r="CY271">
            <v>0</v>
          </cell>
          <cell r="CZ271">
            <v>0</v>
          </cell>
          <cell r="DA271">
            <v>0</v>
          </cell>
          <cell r="DB271">
            <v>0</v>
          </cell>
          <cell r="DC271">
            <v>0</v>
          </cell>
          <cell r="DD271">
            <v>0</v>
          </cell>
          <cell r="DE271">
            <v>0</v>
          </cell>
          <cell r="DF271">
            <v>0</v>
          </cell>
          <cell r="DG271">
            <v>0</v>
          </cell>
          <cell r="DH271">
            <v>0</v>
          </cell>
          <cell r="DI271">
            <v>0</v>
          </cell>
          <cell r="DJ271">
            <v>0</v>
          </cell>
          <cell r="DK271">
            <v>0</v>
          </cell>
          <cell r="DL271">
            <v>0</v>
          </cell>
          <cell r="DM271">
            <v>0</v>
          </cell>
          <cell r="DN271">
            <v>0</v>
          </cell>
          <cell r="DO271">
            <v>0</v>
          </cell>
          <cell r="DP271">
            <v>0</v>
          </cell>
          <cell r="DQ271">
            <v>0</v>
          </cell>
          <cell r="DR271">
            <v>0</v>
          </cell>
          <cell r="DS271">
            <v>0</v>
          </cell>
          <cell r="DT271">
            <v>0</v>
          </cell>
          <cell r="DU271">
            <v>0</v>
          </cell>
          <cell r="DV271">
            <v>0</v>
          </cell>
          <cell r="DW271">
            <v>0</v>
          </cell>
          <cell r="DX271">
            <v>0</v>
          </cell>
          <cell r="DY271">
            <v>0</v>
          </cell>
          <cell r="DZ271">
            <v>0</v>
          </cell>
          <cell r="EA271">
            <v>0</v>
          </cell>
          <cell r="EB271">
            <v>0</v>
          </cell>
          <cell r="EC271">
            <v>0</v>
          </cell>
          <cell r="ED271">
            <v>0</v>
          </cell>
          <cell r="EE271">
            <v>0</v>
          </cell>
          <cell r="EF271">
            <v>0</v>
          </cell>
          <cell r="EG271">
            <v>0</v>
          </cell>
          <cell r="EH271">
            <v>0</v>
          </cell>
          <cell r="EI271">
            <v>0</v>
          </cell>
          <cell r="EJ271">
            <v>0</v>
          </cell>
        </row>
        <row r="272">
          <cell r="AW272">
            <v>228</v>
          </cell>
          <cell r="AX272">
            <v>0</v>
          </cell>
          <cell r="AY272">
            <v>0</v>
          </cell>
          <cell r="AZ272">
            <v>0</v>
          </cell>
          <cell r="BA272">
            <v>0</v>
          </cell>
          <cell r="BB272">
            <v>0</v>
          </cell>
          <cell r="BC272">
            <v>0</v>
          </cell>
          <cell r="BD272">
            <v>0</v>
          </cell>
          <cell r="BE272">
            <v>0</v>
          </cell>
          <cell r="BF272">
            <v>0</v>
          </cell>
          <cell r="BG272">
            <v>0</v>
          </cell>
          <cell r="BH272">
            <v>0</v>
          </cell>
          <cell r="BI272">
            <v>0</v>
          </cell>
          <cell r="BJ272">
            <v>0</v>
          </cell>
          <cell r="BK272">
            <v>0</v>
          </cell>
          <cell r="BL272">
            <v>0</v>
          </cell>
          <cell r="BM272">
            <v>0</v>
          </cell>
          <cell r="BN272">
            <v>0</v>
          </cell>
          <cell r="BO272">
            <v>0</v>
          </cell>
          <cell r="BP272">
            <v>0</v>
          </cell>
          <cell r="BQ272">
            <v>0</v>
          </cell>
          <cell r="BR272">
            <v>0</v>
          </cell>
          <cell r="BS272">
            <v>0</v>
          </cell>
          <cell r="BT272">
            <v>0</v>
          </cell>
          <cell r="BU272">
            <v>0</v>
          </cell>
          <cell r="BV272">
            <v>0</v>
          </cell>
          <cell r="BW272">
            <v>0</v>
          </cell>
          <cell r="BX272">
            <v>0</v>
          </cell>
          <cell r="BY272">
            <v>0</v>
          </cell>
          <cell r="BZ272">
            <v>0</v>
          </cell>
          <cell r="CA272">
            <v>0</v>
          </cell>
          <cell r="CB272">
            <v>0</v>
          </cell>
          <cell r="CC272">
            <v>0</v>
          </cell>
          <cell r="CD272">
            <v>0</v>
          </cell>
          <cell r="CE272">
            <v>0</v>
          </cell>
          <cell r="CF272">
            <v>0</v>
          </cell>
          <cell r="CG272">
            <v>0</v>
          </cell>
          <cell r="CH272">
            <v>0</v>
          </cell>
          <cell r="CI272">
            <v>0</v>
          </cell>
          <cell r="CJ272">
            <v>0</v>
          </cell>
          <cell r="CK272">
            <v>0</v>
          </cell>
          <cell r="CL272">
            <v>0</v>
          </cell>
          <cell r="CM272">
            <v>0</v>
          </cell>
          <cell r="CN272">
            <v>0</v>
          </cell>
          <cell r="CO272">
            <v>0</v>
          </cell>
          <cell r="CP272">
            <v>0</v>
          </cell>
          <cell r="CQ272">
            <v>228</v>
          </cell>
          <cell r="CR272">
            <v>0</v>
          </cell>
          <cell r="CS272">
            <v>0</v>
          </cell>
          <cell r="CT272">
            <v>0</v>
          </cell>
          <cell r="CU272">
            <v>0</v>
          </cell>
          <cell r="CV272">
            <v>0</v>
          </cell>
          <cell r="CW272">
            <v>0</v>
          </cell>
          <cell r="CX272">
            <v>0</v>
          </cell>
          <cell r="CY272">
            <v>0</v>
          </cell>
          <cell r="CZ272">
            <v>0</v>
          </cell>
          <cell r="DA272">
            <v>0</v>
          </cell>
          <cell r="DB272">
            <v>0</v>
          </cell>
          <cell r="DC272">
            <v>0</v>
          </cell>
          <cell r="DD272">
            <v>0</v>
          </cell>
          <cell r="DE272">
            <v>0</v>
          </cell>
          <cell r="DF272">
            <v>0</v>
          </cell>
          <cell r="DG272">
            <v>0</v>
          </cell>
          <cell r="DH272">
            <v>0</v>
          </cell>
          <cell r="DI272">
            <v>0</v>
          </cell>
          <cell r="DJ272">
            <v>0</v>
          </cell>
          <cell r="DK272">
            <v>0</v>
          </cell>
          <cell r="DL272">
            <v>0</v>
          </cell>
          <cell r="DM272">
            <v>0</v>
          </cell>
          <cell r="DN272">
            <v>0</v>
          </cell>
          <cell r="DO272">
            <v>0</v>
          </cell>
          <cell r="DP272">
            <v>0</v>
          </cell>
          <cell r="DQ272">
            <v>0</v>
          </cell>
          <cell r="DR272">
            <v>0</v>
          </cell>
          <cell r="DS272">
            <v>0</v>
          </cell>
          <cell r="DT272">
            <v>0</v>
          </cell>
          <cell r="DU272">
            <v>0</v>
          </cell>
          <cell r="DV272">
            <v>0</v>
          </cell>
          <cell r="DW272">
            <v>0</v>
          </cell>
          <cell r="DX272">
            <v>0</v>
          </cell>
          <cell r="DY272">
            <v>0</v>
          </cell>
          <cell r="DZ272">
            <v>0</v>
          </cell>
          <cell r="EA272">
            <v>0</v>
          </cell>
          <cell r="EB272">
            <v>0</v>
          </cell>
          <cell r="EC272">
            <v>0</v>
          </cell>
          <cell r="ED272">
            <v>0</v>
          </cell>
          <cell r="EE272">
            <v>0</v>
          </cell>
          <cell r="EF272">
            <v>0</v>
          </cell>
          <cell r="EG272">
            <v>0</v>
          </cell>
          <cell r="EH272">
            <v>0</v>
          </cell>
          <cell r="EI272">
            <v>0</v>
          </cell>
          <cell r="EJ272">
            <v>0</v>
          </cell>
        </row>
        <row r="273">
          <cell r="AW273">
            <v>229</v>
          </cell>
          <cell r="AX273">
            <v>229</v>
          </cell>
          <cell r="AY273">
            <v>100</v>
          </cell>
          <cell r="AZ273">
            <v>100</v>
          </cell>
          <cell r="BA273">
            <v>0</v>
          </cell>
          <cell r="BB273">
            <v>50</v>
          </cell>
          <cell r="BC273">
            <v>50</v>
          </cell>
          <cell r="BD273">
            <v>50</v>
          </cell>
          <cell r="BE273">
            <v>50</v>
          </cell>
          <cell r="BF273">
            <v>50</v>
          </cell>
          <cell r="BG273">
            <v>50</v>
          </cell>
          <cell r="BH273">
            <v>50</v>
          </cell>
          <cell r="BI273">
            <v>50</v>
          </cell>
          <cell r="BJ273">
            <v>50</v>
          </cell>
          <cell r="BK273">
            <v>50</v>
          </cell>
          <cell r="BL273">
            <v>50</v>
          </cell>
          <cell r="BM273">
            <v>100</v>
          </cell>
          <cell r="BN273">
            <v>100</v>
          </cell>
          <cell r="BO273">
            <v>100</v>
          </cell>
          <cell r="BP273">
            <v>100</v>
          </cell>
          <cell r="BQ273">
            <v>100</v>
          </cell>
          <cell r="BR273">
            <v>100</v>
          </cell>
          <cell r="BS273">
            <v>100</v>
          </cell>
          <cell r="BT273">
            <v>100</v>
          </cell>
          <cell r="BU273">
            <v>100</v>
          </cell>
          <cell r="BV273">
            <v>100</v>
          </cell>
          <cell r="BW273">
            <v>100</v>
          </cell>
          <cell r="BX273">
            <v>100</v>
          </cell>
          <cell r="BY273">
            <v>100</v>
          </cell>
          <cell r="BZ273">
            <v>100</v>
          </cell>
          <cell r="CA273">
            <v>100</v>
          </cell>
          <cell r="CB273">
            <v>100</v>
          </cell>
          <cell r="CC273">
            <v>100</v>
          </cell>
          <cell r="CD273">
            <v>100</v>
          </cell>
          <cell r="CE273">
            <v>100</v>
          </cell>
          <cell r="CF273">
            <v>100</v>
          </cell>
          <cell r="CG273">
            <v>100</v>
          </cell>
          <cell r="CH273">
            <v>100</v>
          </cell>
          <cell r="CI273">
            <v>100</v>
          </cell>
          <cell r="CJ273">
            <v>100</v>
          </cell>
          <cell r="CK273">
            <v>100</v>
          </cell>
          <cell r="CL273">
            <v>100</v>
          </cell>
          <cell r="CM273">
            <v>100</v>
          </cell>
          <cell r="CN273">
            <v>100</v>
          </cell>
          <cell r="CO273">
            <v>100</v>
          </cell>
          <cell r="CP273">
            <v>100</v>
          </cell>
          <cell r="CQ273">
            <v>229</v>
          </cell>
          <cell r="CR273">
            <v>229</v>
          </cell>
          <cell r="CS273">
            <v>100</v>
          </cell>
          <cell r="CT273">
            <v>100</v>
          </cell>
          <cell r="CU273">
            <v>33.300000000000004</v>
          </cell>
          <cell r="CV273">
            <v>66.600000000000009</v>
          </cell>
          <cell r="CW273">
            <v>66.5999755859375</v>
          </cell>
          <cell r="CX273">
            <v>66.5999755859375</v>
          </cell>
          <cell r="CY273">
            <v>66.5999755859375</v>
          </cell>
          <cell r="CZ273">
            <v>66.5999755859375</v>
          </cell>
          <cell r="DA273">
            <v>66.5999755859375</v>
          </cell>
          <cell r="DB273">
            <v>66.5999755859375</v>
          </cell>
          <cell r="DC273">
            <v>66.5999755859375</v>
          </cell>
          <cell r="DD273">
            <v>66.5999755859375</v>
          </cell>
          <cell r="DE273">
            <v>66.5999755859375</v>
          </cell>
          <cell r="DF273">
            <v>66.5999755859375</v>
          </cell>
          <cell r="DG273">
            <v>0</v>
          </cell>
          <cell r="DH273">
            <v>0</v>
          </cell>
          <cell r="DI273">
            <v>0</v>
          </cell>
          <cell r="DJ273">
            <v>0</v>
          </cell>
          <cell r="DK273">
            <v>0</v>
          </cell>
          <cell r="DL273">
            <v>0</v>
          </cell>
          <cell r="DM273">
            <v>0</v>
          </cell>
          <cell r="DN273">
            <v>0</v>
          </cell>
          <cell r="DO273">
            <v>0</v>
          </cell>
          <cell r="DP273">
            <v>0</v>
          </cell>
          <cell r="DQ273">
            <v>0</v>
          </cell>
          <cell r="DR273">
            <v>0</v>
          </cell>
          <cell r="DS273">
            <v>0</v>
          </cell>
          <cell r="DT273">
            <v>0</v>
          </cell>
          <cell r="DU273">
            <v>0</v>
          </cell>
          <cell r="DV273">
            <v>0</v>
          </cell>
          <cell r="DW273">
            <v>0</v>
          </cell>
          <cell r="DX273">
            <v>0</v>
          </cell>
          <cell r="DY273">
            <v>0</v>
          </cell>
          <cell r="DZ273">
            <v>0</v>
          </cell>
          <cell r="EA273">
            <v>0</v>
          </cell>
          <cell r="EB273">
            <v>0</v>
          </cell>
          <cell r="EC273">
            <v>0</v>
          </cell>
          <cell r="ED273">
            <v>0</v>
          </cell>
          <cell r="EE273">
            <v>0</v>
          </cell>
          <cell r="EF273">
            <v>0</v>
          </cell>
          <cell r="EG273">
            <v>0</v>
          </cell>
          <cell r="EH273">
            <v>0</v>
          </cell>
          <cell r="EI273">
            <v>0</v>
          </cell>
          <cell r="EJ273">
            <v>0</v>
          </cell>
        </row>
        <row r="274">
          <cell r="AW274">
            <v>230</v>
          </cell>
          <cell r="AX274">
            <v>0</v>
          </cell>
          <cell r="AY274">
            <v>0</v>
          </cell>
          <cell r="AZ274">
            <v>0</v>
          </cell>
          <cell r="BA274">
            <v>0</v>
          </cell>
          <cell r="BB274">
            <v>0</v>
          </cell>
          <cell r="BC274">
            <v>0</v>
          </cell>
          <cell r="BD274">
            <v>0</v>
          </cell>
          <cell r="BE274">
            <v>0</v>
          </cell>
          <cell r="BF274">
            <v>0</v>
          </cell>
          <cell r="BG274">
            <v>0</v>
          </cell>
          <cell r="BH274">
            <v>0</v>
          </cell>
          <cell r="BI274">
            <v>0</v>
          </cell>
          <cell r="BJ274">
            <v>0</v>
          </cell>
          <cell r="BK274">
            <v>0</v>
          </cell>
          <cell r="BL274">
            <v>0</v>
          </cell>
          <cell r="BM274">
            <v>0</v>
          </cell>
          <cell r="BN274">
            <v>0</v>
          </cell>
          <cell r="BO274">
            <v>0</v>
          </cell>
          <cell r="BP274">
            <v>0</v>
          </cell>
          <cell r="BQ274">
            <v>0</v>
          </cell>
          <cell r="BR274">
            <v>0</v>
          </cell>
          <cell r="BS274">
            <v>0</v>
          </cell>
          <cell r="BT274">
            <v>0</v>
          </cell>
          <cell r="BU274">
            <v>0</v>
          </cell>
          <cell r="BV274">
            <v>0</v>
          </cell>
          <cell r="BW274">
            <v>0</v>
          </cell>
          <cell r="BX274">
            <v>0</v>
          </cell>
          <cell r="BY274">
            <v>0</v>
          </cell>
          <cell r="BZ274">
            <v>0</v>
          </cell>
          <cell r="CA274">
            <v>0</v>
          </cell>
          <cell r="CB274">
            <v>0</v>
          </cell>
          <cell r="CC274">
            <v>0</v>
          </cell>
          <cell r="CD274">
            <v>0</v>
          </cell>
          <cell r="CE274">
            <v>0</v>
          </cell>
          <cell r="CF274">
            <v>0</v>
          </cell>
          <cell r="CG274">
            <v>0</v>
          </cell>
          <cell r="CH274">
            <v>0</v>
          </cell>
          <cell r="CI274">
            <v>0</v>
          </cell>
          <cell r="CJ274">
            <v>0</v>
          </cell>
          <cell r="CK274">
            <v>0</v>
          </cell>
          <cell r="CL274">
            <v>0</v>
          </cell>
          <cell r="CM274">
            <v>0</v>
          </cell>
          <cell r="CN274">
            <v>0</v>
          </cell>
          <cell r="CO274">
            <v>0</v>
          </cell>
          <cell r="CP274">
            <v>0</v>
          </cell>
          <cell r="CQ274">
            <v>230</v>
          </cell>
          <cell r="CR274">
            <v>0</v>
          </cell>
          <cell r="CS274">
            <v>0</v>
          </cell>
          <cell r="CT274">
            <v>0</v>
          </cell>
          <cell r="CU274">
            <v>0</v>
          </cell>
          <cell r="CV274">
            <v>0</v>
          </cell>
          <cell r="CW274">
            <v>0</v>
          </cell>
          <cell r="CX274">
            <v>0</v>
          </cell>
          <cell r="CY274">
            <v>0</v>
          </cell>
          <cell r="CZ274">
            <v>0</v>
          </cell>
          <cell r="DA274">
            <v>0</v>
          </cell>
          <cell r="DB274">
            <v>0</v>
          </cell>
          <cell r="DC274">
            <v>0</v>
          </cell>
          <cell r="DD274">
            <v>0</v>
          </cell>
          <cell r="DE274">
            <v>0</v>
          </cell>
          <cell r="DF274">
            <v>0</v>
          </cell>
          <cell r="DG274">
            <v>0</v>
          </cell>
          <cell r="DH274">
            <v>0</v>
          </cell>
          <cell r="DI274">
            <v>0</v>
          </cell>
          <cell r="DJ274">
            <v>0</v>
          </cell>
          <cell r="DK274">
            <v>0</v>
          </cell>
          <cell r="DL274">
            <v>0</v>
          </cell>
          <cell r="DM274">
            <v>0</v>
          </cell>
          <cell r="DN274">
            <v>0</v>
          </cell>
          <cell r="DO274">
            <v>0</v>
          </cell>
          <cell r="DP274">
            <v>0</v>
          </cell>
          <cell r="DQ274">
            <v>0</v>
          </cell>
          <cell r="DR274">
            <v>0</v>
          </cell>
          <cell r="DS274">
            <v>0</v>
          </cell>
          <cell r="DT274">
            <v>0</v>
          </cell>
          <cell r="DU274">
            <v>0</v>
          </cell>
          <cell r="DV274">
            <v>0</v>
          </cell>
          <cell r="DW274">
            <v>0</v>
          </cell>
          <cell r="DX274">
            <v>0</v>
          </cell>
          <cell r="DY274">
            <v>0</v>
          </cell>
          <cell r="DZ274">
            <v>0</v>
          </cell>
          <cell r="EA274">
            <v>0</v>
          </cell>
          <cell r="EB274">
            <v>0</v>
          </cell>
          <cell r="EC274">
            <v>0</v>
          </cell>
          <cell r="ED274">
            <v>0</v>
          </cell>
          <cell r="EE274">
            <v>0</v>
          </cell>
          <cell r="EF274">
            <v>0</v>
          </cell>
          <cell r="EG274">
            <v>0</v>
          </cell>
          <cell r="EH274">
            <v>0</v>
          </cell>
          <cell r="EI274">
            <v>0</v>
          </cell>
          <cell r="EJ274">
            <v>0</v>
          </cell>
        </row>
        <row r="275">
          <cell r="AW275">
            <v>231</v>
          </cell>
          <cell r="AX275">
            <v>0</v>
          </cell>
          <cell r="AY275">
            <v>0</v>
          </cell>
          <cell r="AZ275">
            <v>0</v>
          </cell>
          <cell r="BA275">
            <v>0</v>
          </cell>
          <cell r="BB275">
            <v>0</v>
          </cell>
          <cell r="BC275">
            <v>0</v>
          </cell>
          <cell r="BD275">
            <v>0</v>
          </cell>
          <cell r="BE275">
            <v>0</v>
          </cell>
          <cell r="BF275">
            <v>0</v>
          </cell>
          <cell r="BG275">
            <v>0</v>
          </cell>
          <cell r="BH275">
            <v>0</v>
          </cell>
          <cell r="BI275">
            <v>0</v>
          </cell>
          <cell r="BJ275">
            <v>0</v>
          </cell>
          <cell r="BK275">
            <v>0</v>
          </cell>
          <cell r="BL275">
            <v>0</v>
          </cell>
          <cell r="BM275">
            <v>0</v>
          </cell>
          <cell r="BN275">
            <v>0</v>
          </cell>
          <cell r="BO275">
            <v>0</v>
          </cell>
          <cell r="BP275">
            <v>0</v>
          </cell>
          <cell r="BQ275">
            <v>0</v>
          </cell>
          <cell r="BR275">
            <v>0</v>
          </cell>
          <cell r="BS275">
            <v>0</v>
          </cell>
          <cell r="BT275">
            <v>0</v>
          </cell>
          <cell r="BU275">
            <v>0</v>
          </cell>
          <cell r="BV275">
            <v>0</v>
          </cell>
          <cell r="BW275">
            <v>0</v>
          </cell>
          <cell r="BX275">
            <v>0</v>
          </cell>
          <cell r="BY275">
            <v>0</v>
          </cell>
          <cell r="BZ275">
            <v>0</v>
          </cell>
          <cell r="CA275">
            <v>0</v>
          </cell>
          <cell r="CB275">
            <v>0</v>
          </cell>
          <cell r="CC275">
            <v>0</v>
          </cell>
          <cell r="CD275">
            <v>0</v>
          </cell>
          <cell r="CE275">
            <v>0</v>
          </cell>
          <cell r="CF275">
            <v>0</v>
          </cell>
          <cell r="CG275">
            <v>0</v>
          </cell>
          <cell r="CH275">
            <v>0</v>
          </cell>
          <cell r="CI275">
            <v>0</v>
          </cell>
          <cell r="CJ275">
            <v>0</v>
          </cell>
          <cell r="CK275">
            <v>0</v>
          </cell>
          <cell r="CL275">
            <v>0</v>
          </cell>
          <cell r="CM275">
            <v>0</v>
          </cell>
          <cell r="CN275">
            <v>0</v>
          </cell>
          <cell r="CO275">
            <v>0</v>
          </cell>
          <cell r="CP275">
            <v>0</v>
          </cell>
          <cell r="CQ275">
            <v>231</v>
          </cell>
          <cell r="CR275">
            <v>0</v>
          </cell>
          <cell r="CS275">
            <v>0</v>
          </cell>
          <cell r="CT275">
            <v>0</v>
          </cell>
          <cell r="CU275">
            <v>0</v>
          </cell>
          <cell r="CV275">
            <v>0</v>
          </cell>
          <cell r="CW275">
            <v>0</v>
          </cell>
          <cell r="CX275">
            <v>0</v>
          </cell>
          <cell r="CY275">
            <v>0</v>
          </cell>
          <cell r="CZ275">
            <v>0</v>
          </cell>
          <cell r="DA275">
            <v>0</v>
          </cell>
          <cell r="DB275">
            <v>0</v>
          </cell>
          <cell r="DC275">
            <v>0</v>
          </cell>
          <cell r="DD275">
            <v>0</v>
          </cell>
          <cell r="DE275">
            <v>0</v>
          </cell>
          <cell r="DF275">
            <v>0</v>
          </cell>
          <cell r="DG275">
            <v>0</v>
          </cell>
          <cell r="DH275">
            <v>0</v>
          </cell>
          <cell r="DI275">
            <v>0</v>
          </cell>
          <cell r="DJ275">
            <v>0</v>
          </cell>
          <cell r="DK275">
            <v>0</v>
          </cell>
          <cell r="DL275">
            <v>0</v>
          </cell>
          <cell r="DM275">
            <v>0</v>
          </cell>
          <cell r="DN275">
            <v>0</v>
          </cell>
          <cell r="DO275">
            <v>0</v>
          </cell>
          <cell r="DP275">
            <v>0</v>
          </cell>
          <cell r="DQ275">
            <v>0</v>
          </cell>
          <cell r="DR275">
            <v>0</v>
          </cell>
          <cell r="DS275">
            <v>0</v>
          </cell>
          <cell r="DT275">
            <v>0</v>
          </cell>
          <cell r="DU275">
            <v>0</v>
          </cell>
          <cell r="DV275">
            <v>0</v>
          </cell>
          <cell r="DW275">
            <v>0</v>
          </cell>
          <cell r="DX275">
            <v>0</v>
          </cell>
          <cell r="DY275">
            <v>0</v>
          </cell>
          <cell r="DZ275">
            <v>0</v>
          </cell>
          <cell r="EA275">
            <v>0</v>
          </cell>
          <cell r="EB275">
            <v>0</v>
          </cell>
          <cell r="EC275">
            <v>0</v>
          </cell>
          <cell r="ED275">
            <v>0</v>
          </cell>
          <cell r="EE275">
            <v>0</v>
          </cell>
          <cell r="EF275">
            <v>0</v>
          </cell>
          <cell r="EG275">
            <v>0</v>
          </cell>
          <cell r="EH275">
            <v>0</v>
          </cell>
          <cell r="EI275">
            <v>0</v>
          </cell>
          <cell r="EJ275">
            <v>0</v>
          </cell>
        </row>
        <row r="276">
          <cell r="AW276">
            <v>232</v>
          </cell>
          <cell r="AX276">
            <v>75</v>
          </cell>
          <cell r="AY276">
            <v>100</v>
          </cell>
          <cell r="AZ276">
            <v>0</v>
          </cell>
          <cell r="BA276">
            <v>25</v>
          </cell>
          <cell r="BB276">
            <v>50</v>
          </cell>
          <cell r="BC276">
            <v>50</v>
          </cell>
          <cell r="BD276">
            <v>83.3</v>
          </cell>
          <cell r="BE276">
            <v>0</v>
          </cell>
          <cell r="BF276">
            <v>100</v>
          </cell>
          <cell r="BG276">
            <v>33.300000000000004</v>
          </cell>
          <cell r="BH276">
            <v>16.600000000000001</v>
          </cell>
          <cell r="BI276">
            <v>66.600000000000009</v>
          </cell>
          <cell r="BJ276">
            <v>14.2</v>
          </cell>
          <cell r="BK276">
            <v>0</v>
          </cell>
          <cell r="BL276">
            <v>28.499999999999996</v>
          </cell>
          <cell r="BM276">
            <v>100</v>
          </cell>
          <cell r="BN276">
            <v>85.7</v>
          </cell>
          <cell r="BO276">
            <v>71.399999999999991</v>
          </cell>
          <cell r="BP276">
            <v>71.39996337890625</v>
          </cell>
          <cell r="BQ276">
            <v>42.8</v>
          </cell>
          <cell r="BR276">
            <v>57.099999999999994</v>
          </cell>
          <cell r="BS276">
            <v>57.0999755859375</v>
          </cell>
          <cell r="BT276">
            <v>85.7</v>
          </cell>
          <cell r="BU276">
            <v>57.099999999999994</v>
          </cell>
          <cell r="BV276">
            <v>71.399999999999991</v>
          </cell>
          <cell r="BW276">
            <v>42.8</v>
          </cell>
          <cell r="BX276">
            <v>14.2</v>
          </cell>
          <cell r="BY276">
            <v>28.499999999999996</v>
          </cell>
          <cell r="BZ276">
            <v>100</v>
          </cell>
          <cell r="CA276">
            <v>0</v>
          </cell>
          <cell r="CB276">
            <v>0</v>
          </cell>
          <cell r="CC276">
            <v>0</v>
          </cell>
          <cell r="CD276">
            <v>0</v>
          </cell>
          <cell r="CE276">
            <v>0</v>
          </cell>
          <cell r="CF276">
            <v>50</v>
          </cell>
          <cell r="CG276">
            <v>50</v>
          </cell>
          <cell r="CH276">
            <v>50</v>
          </cell>
          <cell r="CI276">
            <v>50</v>
          </cell>
          <cell r="CJ276">
            <v>50</v>
          </cell>
          <cell r="CK276">
            <v>100</v>
          </cell>
          <cell r="CL276">
            <v>100</v>
          </cell>
          <cell r="CM276">
            <v>100</v>
          </cell>
          <cell r="CN276">
            <v>100</v>
          </cell>
          <cell r="CO276">
            <v>100</v>
          </cell>
          <cell r="CP276">
            <v>100</v>
          </cell>
          <cell r="CQ276">
            <v>232</v>
          </cell>
          <cell r="CR276">
            <v>60</v>
          </cell>
          <cell r="CS276">
            <v>83.3</v>
          </cell>
          <cell r="CT276">
            <v>23.3</v>
          </cell>
          <cell r="CU276">
            <v>33.300000000000004</v>
          </cell>
          <cell r="CV276">
            <v>43.3</v>
          </cell>
          <cell r="CW276">
            <v>50</v>
          </cell>
          <cell r="CX276">
            <v>93.300000000000011</v>
          </cell>
          <cell r="CY276">
            <v>3.3000000000000003</v>
          </cell>
          <cell r="CZ276">
            <v>100</v>
          </cell>
          <cell r="DA276">
            <v>13.3</v>
          </cell>
          <cell r="DB276">
            <v>10</v>
          </cell>
          <cell r="DC276">
            <v>90</v>
          </cell>
          <cell r="DD276">
            <v>26.6</v>
          </cell>
          <cell r="DE276">
            <v>6.6000000000000005</v>
          </cell>
          <cell r="DF276">
            <v>40</v>
          </cell>
          <cell r="DG276">
            <v>96.6</v>
          </cell>
          <cell r="DH276">
            <v>86.6</v>
          </cell>
          <cell r="DI276">
            <v>76.599999999999994</v>
          </cell>
          <cell r="DJ276">
            <v>76.5999755859375</v>
          </cell>
          <cell r="DK276">
            <v>46.6</v>
          </cell>
          <cell r="DL276">
            <v>56.599999999999994</v>
          </cell>
          <cell r="DM276">
            <v>56.5999755859375</v>
          </cell>
          <cell r="DN276">
            <v>70</v>
          </cell>
          <cell r="DO276">
            <v>63.3</v>
          </cell>
          <cell r="DP276">
            <v>66.600000000000009</v>
          </cell>
          <cell r="DQ276">
            <v>53.300000000000004</v>
          </cell>
          <cell r="DR276">
            <v>30</v>
          </cell>
          <cell r="DS276">
            <v>36.6</v>
          </cell>
          <cell r="DT276">
            <v>73.3</v>
          </cell>
          <cell r="DU276">
            <v>20</v>
          </cell>
          <cell r="DV276">
            <v>20</v>
          </cell>
          <cell r="DW276">
            <v>0</v>
          </cell>
          <cell r="DX276">
            <v>0</v>
          </cell>
          <cell r="DY276">
            <v>0</v>
          </cell>
          <cell r="DZ276">
            <v>16.600000000000001</v>
          </cell>
          <cell r="EA276">
            <v>16.599990844726562</v>
          </cell>
          <cell r="EB276">
            <v>16.599990844726562</v>
          </cell>
          <cell r="EC276">
            <v>16.599990844726562</v>
          </cell>
          <cell r="ED276">
            <v>16.599990844726562</v>
          </cell>
          <cell r="EE276">
            <v>80</v>
          </cell>
          <cell r="EF276">
            <v>80</v>
          </cell>
          <cell r="EG276">
            <v>80</v>
          </cell>
          <cell r="EH276">
            <v>80</v>
          </cell>
          <cell r="EI276">
            <v>80</v>
          </cell>
          <cell r="EJ276">
            <v>80</v>
          </cell>
        </row>
        <row r="277">
          <cell r="AW277">
            <v>233</v>
          </cell>
          <cell r="AX277">
            <v>100</v>
          </cell>
          <cell r="AY277">
            <v>0</v>
          </cell>
          <cell r="AZ277">
            <v>50</v>
          </cell>
          <cell r="BA277">
            <v>25</v>
          </cell>
          <cell r="BB277">
            <v>75</v>
          </cell>
          <cell r="BC277">
            <v>75</v>
          </cell>
          <cell r="BD277">
            <v>50</v>
          </cell>
          <cell r="BE277">
            <v>50</v>
          </cell>
          <cell r="BF277">
            <v>100</v>
          </cell>
          <cell r="BG277">
            <v>100</v>
          </cell>
          <cell r="BH277">
            <v>0</v>
          </cell>
          <cell r="BI277">
            <v>0</v>
          </cell>
          <cell r="BJ277">
            <v>100</v>
          </cell>
          <cell r="BK277">
            <v>100</v>
          </cell>
          <cell r="BL277">
            <v>0</v>
          </cell>
          <cell r="BM277">
            <v>0</v>
          </cell>
          <cell r="BN277">
            <v>0</v>
          </cell>
          <cell r="BO277">
            <v>0</v>
          </cell>
          <cell r="BP277">
            <v>0</v>
          </cell>
          <cell r="BQ277">
            <v>0</v>
          </cell>
          <cell r="BR277">
            <v>0</v>
          </cell>
          <cell r="BS277">
            <v>0</v>
          </cell>
          <cell r="BT277">
            <v>0</v>
          </cell>
          <cell r="BU277">
            <v>100</v>
          </cell>
          <cell r="BV277">
            <v>83.3</v>
          </cell>
          <cell r="BW277">
            <v>66.600000000000009</v>
          </cell>
          <cell r="BX277">
            <v>33.300000000000004</v>
          </cell>
          <cell r="BY277">
            <v>50</v>
          </cell>
          <cell r="BZ277">
            <v>50</v>
          </cell>
          <cell r="CA277">
            <v>16.600000000000001</v>
          </cell>
          <cell r="CB277">
            <v>16.599990844726562</v>
          </cell>
          <cell r="CC277">
            <v>16.599990844726562</v>
          </cell>
          <cell r="CD277">
            <v>16.599990844726562</v>
          </cell>
          <cell r="CE277">
            <v>16.599990844726562</v>
          </cell>
          <cell r="CF277">
            <v>100</v>
          </cell>
          <cell r="CG277">
            <v>100</v>
          </cell>
          <cell r="CH277">
            <v>100</v>
          </cell>
          <cell r="CI277">
            <v>100</v>
          </cell>
          <cell r="CJ277">
            <v>100</v>
          </cell>
          <cell r="CK277">
            <v>100</v>
          </cell>
          <cell r="CL277">
            <v>100</v>
          </cell>
          <cell r="CM277">
            <v>100</v>
          </cell>
          <cell r="CN277">
            <v>100</v>
          </cell>
          <cell r="CO277">
            <v>100</v>
          </cell>
          <cell r="CP277">
            <v>100</v>
          </cell>
          <cell r="CQ277">
            <v>233</v>
          </cell>
          <cell r="CR277">
            <v>76.400000000000006</v>
          </cell>
          <cell r="CS277">
            <v>11.700000000000001</v>
          </cell>
          <cell r="CT277">
            <v>23.5</v>
          </cell>
          <cell r="CU277">
            <v>17.599999999999998</v>
          </cell>
          <cell r="CV277">
            <v>29.4</v>
          </cell>
          <cell r="CW277">
            <v>29.399993896484375</v>
          </cell>
          <cell r="CX277">
            <v>88.2</v>
          </cell>
          <cell r="CY277">
            <v>88.199951171875</v>
          </cell>
          <cell r="CZ277">
            <v>100</v>
          </cell>
          <cell r="DA277">
            <v>100</v>
          </cell>
          <cell r="DB277">
            <v>0</v>
          </cell>
          <cell r="DC277">
            <v>0</v>
          </cell>
          <cell r="DD277">
            <v>82.3</v>
          </cell>
          <cell r="DE277">
            <v>82.29998779296875</v>
          </cell>
          <cell r="DF277">
            <v>52.900000000000006</v>
          </cell>
          <cell r="DG277">
            <v>52.899993896484375</v>
          </cell>
          <cell r="DH277">
            <v>52.899993896484375</v>
          </cell>
          <cell r="DI277">
            <v>52.899993896484375</v>
          </cell>
          <cell r="DJ277">
            <v>52.899993896484375</v>
          </cell>
          <cell r="DK277">
            <v>52.899993896484375</v>
          </cell>
          <cell r="DL277">
            <v>52.899993896484375</v>
          </cell>
          <cell r="DM277">
            <v>52.899993896484375</v>
          </cell>
          <cell r="DN277">
            <v>35.199999999999996</v>
          </cell>
          <cell r="DO277">
            <v>94.1</v>
          </cell>
          <cell r="DP277">
            <v>70.5</v>
          </cell>
          <cell r="DQ277">
            <v>64.7</v>
          </cell>
          <cell r="DR277">
            <v>47</v>
          </cell>
          <cell r="DS277">
            <v>58.8</v>
          </cell>
          <cell r="DT277">
            <v>58.79998779296875</v>
          </cell>
          <cell r="DU277">
            <v>41.099999999999994</v>
          </cell>
          <cell r="DV277">
            <v>41.0999755859375</v>
          </cell>
          <cell r="DW277">
            <v>41.0999755859375</v>
          </cell>
          <cell r="DX277">
            <v>41.0999755859375</v>
          </cell>
          <cell r="DY277">
            <v>41.0999755859375</v>
          </cell>
          <cell r="DZ277">
            <v>5.8000000000000007</v>
          </cell>
          <cell r="EA277">
            <v>5.7999992370605469</v>
          </cell>
          <cell r="EB277">
            <v>5.7999992370605469</v>
          </cell>
          <cell r="EC277">
            <v>5.7999992370605469</v>
          </cell>
          <cell r="ED277">
            <v>5.7999992370605469</v>
          </cell>
          <cell r="EE277">
            <v>5.7999992370605469</v>
          </cell>
          <cell r="EF277">
            <v>5.7999992370605469</v>
          </cell>
          <cell r="EG277">
            <v>5.7999992370605469</v>
          </cell>
          <cell r="EH277">
            <v>5.7999992370605469</v>
          </cell>
          <cell r="EI277">
            <v>5.7999992370605469</v>
          </cell>
          <cell r="EJ277">
            <v>5.7999992370605469</v>
          </cell>
        </row>
        <row r="278">
          <cell r="AW278">
            <v>234</v>
          </cell>
          <cell r="AX278">
            <v>50</v>
          </cell>
          <cell r="AY278">
            <v>100</v>
          </cell>
          <cell r="AZ278">
            <v>0</v>
          </cell>
          <cell r="BA278">
            <v>25</v>
          </cell>
          <cell r="BB278">
            <v>75</v>
          </cell>
          <cell r="BC278">
            <v>0</v>
          </cell>
          <cell r="BD278">
            <v>25</v>
          </cell>
          <cell r="BE278">
            <v>25</v>
          </cell>
          <cell r="BF278">
            <v>100</v>
          </cell>
          <cell r="BG278">
            <v>75</v>
          </cell>
          <cell r="BH278">
            <v>75</v>
          </cell>
          <cell r="BI278">
            <v>50</v>
          </cell>
          <cell r="BJ278">
            <v>33.300000000000004</v>
          </cell>
          <cell r="BK278">
            <v>33.29998779296875</v>
          </cell>
          <cell r="BL278">
            <v>33.29998779296875</v>
          </cell>
          <cell r="BM278">
            <v>100</v>
          </cell>
          <cell r="BN278">
            <v>66.600000000000009</v>
          </cell>
          <cell r="BO278">
            <v>0</v>
          </cell>
          <cell r="BP278">
            <v>0</v>
          </cell>
          <cell r="BQ278">
            <v>0</v>
          </cell>
          <cell r="BR278">
            <v>0</v>
          </cell>
          <cell r="BS278">
            <v>0</v>
          </cell>
          <cell r="BT278">
            <v>20</v>
          </cell>
          <cell r="BU278">
            <v>40</v>
          </cell>
          <cell r="BV278">
            <v>60</v>
          </cell>
          <cell r="BW278">
            <v>80</v>
          </cell>
          <cell r="BX278">
            <v>100</v>
          </cell>
          <cell r="BY278">
            <v>100</v>
          </cell>
          <cell r="BZ278">
            <v>100</v>
          </cell>
          <cell r="CA278">
            <v>0</v>
          </cell>
          <cell r="CB278">
            <v>0</v>
          </cell>
          <cell r="CC278">
            <v>100</v>
          </cell>
          <cell r="CD278">
            <v>100</v>
          </cell>
          <cell r="CE278">
            <v>100</v>
          </cell>
          <cell r="CF278">
            <v>100</v>
          </cell>
          <cell r="CG278">
            <v>100</v>
          </cell>
          <cell r="CH278">
            <v>100</v>
          </cell>
          <cell r="CI278">
            <v>100</v>
          </cell>
          <cell r="CJ278">
            <v>100</v>
          </cell>
          <cell r="CK278">
            <v>100</v>
          </cell>
          <cell r="CL278">
            <v>100</v>
          </cell>
          <cell r="CM278">
            <v>100</v>
          </cell>
          <cell r="CN278">
            <v>100</v>
          </cell>
          <cell r="CO278">
            <v>100</v>
          </cell>
          <cell r="CP278">
            <v>100</v>
          </cell>
          <cell r="CQ278">
            <v>234</v>
          </cell>
          <cell r="CR278">
            <v>50</v>
          </cell>
          <cell r="CS278">
            <v>90</v>
          </cell>
          <cell r="CT278">
            <v>5</v>
          </cell>
          <cell r="CU278">
            <v>30</v>
          </cell>
          <cell r="CV278">
            <v>85</v>
          </cell>
          <cell r="CW278">
            <v>35</v>
          </cell>
          <cell r="CX278">
            <v>60</v>
          </cell>
          <cell r="CY278">
            <v>60</v>
          </cell>
          <cell r="CZ278">
            <v>95</v>
          </cell>
          <cell r="DA278">
            <v>80</v>
          </cell>
          <cell r="DB278">
            <v>80</v>
          </cell>
          <cell r="DC278">
            <v>70</v>
          </cell>
          <cell r="DD278">
            <v>25</v>
          </cell>
          <cell r="DE278">
            <v>25</v>
          </cell>
          <cell r="DF278">
            <v>25</v>
          </cell>
          <cell r="DG278">
            <v>75</v>
          </cell>
          <cell r="DH278">
            <v>65</v>
          </cell>
          <cell r="DI278">
            <v>10</v>
          </cell>
          <cell r="DJ278">
            <v>10</v>
          </cell>
          <cell r="DK278">
            <v>10</v>
          </cell>
          <cell r="DL278">
            <v>10</v>
          </cell>
          <cell r="DM278">
            <v>10</v>
          </cell>
          <cell r="DN278">
            <v>20</v>
          </cell>
          <cell r="DO278">
            <v>40</v>
          </cell>
          <cell r="DP278">
            <v>45</v>
          </cell>
          <cell r="DQ278">
            <v>55.000000000000007</v>
          </cell>
          <cell r="DR278">
            <v>100</v>
          </cell>
          <cell r="DS278">
            <v>100</v>
          </cell>
          <cell r="DT278">
            <v>100</v>
          </cell>
          <cell r="DU278">
            <v>15</v>
          </cell>
          <cell r="DV278">
            <v>15</v>
          </cell>
          <cell r="DW278">
            <v>0</v>
          </cell>
          <cell r="DX278">
            <v>0</v>
          </cell>
          <cell r="DY278">
            <v>0</v>
          </cell>
          <cell r="DZ278">
            <v>0</v>
          </cell>
          <cell r="EA278">
            <v>0</v>
          </cell>
          <cell r="EB278">
            <v>0</v>
          </cell>
          <cell r="EC278">
            <v>0</v>
          </cell>
          <cell r="ED278">
            <v>0</v>
          </cell>
          <cell r="EE278">
            <v>0</v>
          </cell>
          <cell r="EF278">
            <v>0</v>
          </cell>
          <cell r="EG278">
            <v>0</v>
          </cell>
          <cell r="EH278">
            <v>0</v>
          </cell>
          <cell r="EI278">
            <v>0</v>
          </cell>
          <cell r="EJ278">
            <v>0</v>
          </cell>
        </row>
        <row r="279">
          <cell r="AW279">
            <v>235</v>
          </cell>
          <cell r="AX279">
            <v>0</v>
          </cell>
          <cell r="AY279">
            <v>100</v>
          </cell>
          <cell r="AZ279">
            <v>25</v>
          </cell>
          <cell r="BA279">
            <v>50</v>
          </cell>
          <cell r="BB279">
            <v>75</v>
          </cell>
          <cell r="BC279">
            <v>66.600000000000009</v>
          </cell>
          <cell r="BD279">
            <v>0</v>
          </cell>
          <cell r="BE279">
            <v>0</v>
          </cell>
          <cell r="BF279">
            <v>100</v>
          </cell>
          <cell r="BG279">
            <v>33.300000000000004</v>
          </cell>
          <cell r="BH279">
            <v>33.29998779296875</v>
          </cell>
          <cell r="BI279">
            <v>33.29998779296875</v>
          </cell>
          <cell r="BJ279">
            <v>100</v>
          </cell>
          <cell r="BK279">
            <v>100</v>
          </cell>
          <cell r="BL279">
            <v>100</v>
          </cell>
          <cell r="BM279">
            <v>100</v>
          </cell>
          <cell r="BN279">
            <v>100</v>
          </cell>
          <cell r="BO279">
            <v>100</v>
          </cell>
          <cell r="BP279">
            <v>100</v>
          </cell>
          <cell r="BQ279">
            <v>100</v>
          </cell>
          <cell r="BR279">
            <v>100</v>
          </cell>
          <cell r="BS279">
            <v>100</v>
          </cell>
          <cell r="BT279">
            <v>0</v>
          </cell>
          <cell r="BU279">
            <v>0</v>
          </cell>
          <cell r="BV279">
            <v>100</v>
          </cell>
          <cell r="BW279">
            <v>100</v>
          </cell>
          <cell r="BX279">
            <v>100</v>
          </cell>
          <cell r="BY279">
            <v>100</v>
          </cell>
          <cell r="BZ279">
            <v>100</v>
          </cell>
          <cell r="CA279">
            <v>100</v>
          </cell>
          <cell r="CB279">
            <v>100</v>
          </cell>
          <cell r="CC279">
            <v>100</v>
          </cell>
          <cell r="CD279">
            <v>100</v>
          </cell>
          <cell r="CE279">
            <v>100</v>
          </cell>
          <cell r="CF279">
            <v>0</v>
          </cell>
          <cell r="CG279">
            <v>0</v>
          </cell>
          <cell r="CH279">
            <v>0</v>
          </cell>
          <cell r="CI279">
            <v>0</v>
          </cell>
          <cell r="CJ279">
            <v>0</v>
          </cell>
          <cell r="CK279">
            <v>100</v>
          </cell>
          <cell r="CL279">
            <v>100</v>
          </cell>
          <cell r="CM279">
            <v>100</v>
          </cell>
          <cell r="CN279">
            <v>100</v>
          </cell>
          <cell r="CO279">
            <v>100</v>
          </cell>
          <cell r="CP279">
            <v>100</v>
          </cell>
          <cell r="CQ279">
            <v>235</v>
          </cell>
          <cell r="CR279">
            <v>30.7</v>
          </cell>
          <cell r="CS279">
            <v>100</v>
          </cell>
          <cell r="CT279">
            <v>38.4</v>
          </cell>
          <cell r="CU279">
            <v>69.199999999999989</v>
          </cell>
          <cell r="CV279">
            <v>92.300000000000011</v>
          </cell>
          <cell r="CW279">
            <v>61.5</v>
          </cell>
          <cell r="CX279">
            <v>0</v>
          </cell>
          <cell r="CY279">
            <v>0</v>
          </cell>
          <cell r="CZ279">
            <v>76.900000000000006</v>
          </cell>
          <cell r="DA279">
            <v>53.800000000000004</v>
          </cell>
          <cell r="DB279">
            <v>53.79998779296875</v>
          </cell>
          <cell r="DC279">
            <v>53.79998779296875</v>
          </cell>
          <cell r="DD279">
            <v>23</v>
          </cell>
          <cell r="DE279">
            <v>23</v>
          </cell>
          <cell r="DF279">
            <v>23</v>
          </cell>
          <cell r="DG279">
            <v>23</v>
          </cell>
          <cell r="DH279">
            <v>23</v>
          </cell>
          <cell r="DI279">
            <v>23</v>
          </cell>
          <cell r="DJ279">
            <v>23</v>
          </cell>
          <cell r="DK279">
            <v>23</v>
          </cell>
          <cell r="DL279">
            <v>23</v>
          </cell>
          <cell r="DM279">
            <v>23</v>
          </cell>
          <cell r="DN279">
            <v>7.6</v>
          </cell>
          <cell r="DO279">
            <v>7.5999984741210938</v>
          </cell>
          <cell r="DP279">
            <v>84.6</v>
          </cell>
          <cell r="DQ279">
            <v>84.5999755859375</v>
          </cell>
          <cell r="DR279">
            <v>84.5999755859375</v>
          </cell>
          <cell r="DS279">
            <v>84.5999755859375</v>
          </cell>
          <cell r="DT279">
            <v>84.5999755859375</v>
          </cell>
          <cell r="DU279">
            <v>84.5999755859375</v>
          </cell>
          <cell r="DV279">
            <v>84.5999755859375</v>
          </cell>
          <cell r="DW279">
            <v>84.5999755859375</v>
          </cell>
          <cell r="DX279">
            <v>84.5999755859375</v>
          </cell>
          <cell r="DY279">
            <v>84.5999755859375</v>
          </cell>
          <cell r="DZ279">
            <v>15.299999999999999</v>
          </cell>
          <cell r="EA279">
            <v>15.299995422363281</v>
          </cell>
          <cell r="EB279">
            <v>15.299995422363281</v>
          </cell>
          <cell r="EC279">
            <v>15.299995422363281</v>
          </cell>
          <cell r="ED279">
            <v>15.299995422363281</v>
          </cell>
          <cell r="EE279">
            <v>46.1</v>
          </cell>
          <cell r="EF279">
            <v>46.0999755859375</v>
          </cell>
          <cell r="EG279">
            <v>46.0999755859375</v>
          </cell>
          <cell r="EH279">
            <v>46.0999755859375</v>
          </cell>
          <cell r="EI279">
            <v>46.0999755859375</v>
          </cell>
          <cell r="EJ279">
            <v>46.0999755859375</v>
          </cell>
        </row>
        <row r="280">
          <cell r="AW280">
            <v>236</v>
          </cell>
          <cell r="AX280">
            <v>25</v>
          </cell>
          <cell r="AY280">
            <v>0</v>
          </cell>
          <cell r="AZ280">
            <v>50</v>
          </cell>
          <cell r="BA280">
            <v>75</v>
          </cell>
          <cell r="BB280">
            <v>100</v>
          </cell>
          <cell r="BC280">
            <v>50</v>
          </cell>
          <cell r="BD280">
            <v>100</v>
          </cell>
          <cell r="BE280">
            <v>25</v>
          </cell>
          <cell r="BF280">
            <v>75</v>
          </cell>
          <cell r="BG280">
            <v>0</v>
          </cell>
          <cell r="BH280">
            <v>0</v>
          </cell>
          <cell r="BI280">
            <v>0</v>
          </cell>
          <cell r="BJ280">
            <v>0</v>
          </cell>
          <cell r="BK280">
            <v>0</v>
          </cell>
          <cell r="BL280">
            <v>0</v>
          </cell>
          <cell r="BM280">
            <v>0</v>
          </cell>
          <cell r="BN280">
            <v>0</v>
          </cell>
          <cell r="BO280">
            <v>100</v>
          </cell>
          <cell r="BP280">
            <v>100</v>
          </cell>
          <cell r="BQ280">
            <v>100</v>
          </cell>
          <cell r="BR280">
            <v>100</v>
          </cell>
          <cell r="BS280">
            <v>100</v>
          </cell>
          <cell r="BT280">
            <v>50</v>
          </cell>
          <cell r="BU280">
            <v>0</v>
          </cell>
          <cell r="BV280">
            <v>0</v>
          </cell>
          <cell r="BW280">
            <v>0</v>
          </cell>
          <cell r="BX280">
            <v>0</v>
          </cell>
          <cell r="BY280">
            <v>0</v>
          </cell>
          <cell r="BZ280">
            <v>100</v>
          </cell>
          <cell r="CA280">
            <v>100</v>
          </cell>
          <cell r="CB280">
            <v>100</v>
          </cell>
          <cell r="CC280">
            <v>100</v>
          </cell>
          <cell r="CD280">
            <v>100</v>
          </cell>
          <cell r="CE280">
            <v>100</v>
          </cell>
          <cell r="CF280">
            <v>100</v>
          </cell>
          <cell r="CG280">
            <v>100</v>
          </cell>
          <cell r="CH280">
            <v>100</v>
          </cell>
          <cell r="CI280">
            <v>100</v>
          </cell>
          <cell r="CJ280">
            <v>100</v>
          </cell>
          <cell r="CK280">
            <v>0</v>
          </cell>
          <cell r="CL280">
            <v>0</v>
          </cell>
          <cell r="CM280">
            <v>0</v>
          </cell>
          <cell r="CN280">
            <v>0</v>
          </cell>
          <cell r="CO280">
            <v>0</v>
          </cell>
          <cell r="CP280">
            <v>0</v>
          </cell>
          <cell r="CQ280">
            <v>236</v>
          </cell>
          <cell r="CR280">
            <v>37.5</v>
          </cell>
          <cell r="CS280">
            <v>0</v>
          </cell>
          <cell r="CT280">
            <v>43.7</v>
          </cell>
          <cell r="CU280">
            <v>56.2</v>
          </cell>
          <cell r="CV280">
            <v>62.5</v>
          </cell>
          <cell r="CW280">
            <v>31.2</v>
          </cell>
          <cell r="CX280">
            <v>100</v>
          </cell>
          <cell r="CY280">
            <v>12.5</v>
          </cell>
          <cell r="CZ280">
            <v>93.7</v>
          </cell>
          <cell r="DA280">
            <v>6.2</v>
          </cell>
          <cell r="DB280">
            <v>6.1999969482421875</v>
          </cell>
          <cell r="DC280">
            <v>6.1999969482421875</v>
          </cell>
          <cell r="DD280">
            <v>25</v>
          </cell>
          <cell r="DE280">
            <v>25</v>
          </cell>
          <cell r="DF280">
            <v>25</v>
          </cell>
          <cell r="DG280">
            <v>25</v>
          </cell>
          <cell r="DH280">
            <v>25</v>
          </cell>
          <cell r="DI280">
            <v>81.2</v>
          </cell>
          <cell r="DJ280">
            <v>81.199951171875</v>
          </cell>
          <cell r="DK280">
            <v>81.199951171875</v>
          </cell>
          <cell r="DL280">
            <v>81.199951171875</v>
          </cell>
          <cell r="DM280">
            <v>81.199951171875</v>
          </cell>
          <cell r="DN280">
            <v>50</v>
          </cell>
          <cell r="DO280">
            <v>18.7</v>
          </cell>
          <cell r="DP280">
            <v>18.699996948242188</v>
          </cell>
          <cell r="DQ280">
            <v>18.699996948242188</v>
          </cell>
          <cell r="DR280">
            <v>18.699996948242188</v>
          </cell>
          <cell r="DS280">
            <v>18.699996948242188</v>
          </cell>
          <cell r="DT280">
            <v>68.7</v>
          </cell>
          <cell r="DU280">
            <v>68.699951171875</v>
          </cell>
          <cell r="DV280">
            <v>68.699951171875</v>
          </cell>
          <cell r="DW280">
            <v>68.699951171875</v>
          </cell>
          <cell r="DX280">
            <v>68.699951171875</v>
          </cell>
          <cell r="DY280">
            <v>68.699951171875</v>
          </cell>
          <cell r="DZ280">
            <v>87.5</v>
          </cell>
          <cell r="EA280">
            <v>87.5</v>
          </cell>
          <cell r="EB280">
            <v>87.5</v>
          </cell>
          <cell r="EC280">
            <v>87.5</v>
          </cell>
          <cell r="ED280">
            <v>87.5</v>
          </cell>
          <cell r="EE280">
            <v>75</v>
          </cell>
          <cell r="EF280">
            <v>75</v>
          </cell>
          <cell r="EG280">
            <v>75</v>
          </cell>
          <cell r="EH280">
            <v>75</v>
          </cell>
          <cell r="EI280">
            <v>75</v>
          </cell>
          <cell r="EJ280">
            <v>75</v>
          </cell>
        </row>
        <row r="281">
          <cell r="AW281">
            <v>237</v>
          </cell>
          <cell r="AX281">
            <v>0</v>
          </cell>
          <cell r="AY281">
            <v>100</v>
          </cell>
          <cell r="AZ281">
            <v>66.600000000000009</v>
          </cell>
          <cell r="BA281">
            <v>66.5999755859375</v>
          </cell>
          <cell r="BB281">
            <v>33.300000000000004</v>
          </cell>
          <cell r="BC281">
            <v>50</v>
          </cell>
          <cell r="BD281">
            <v>50</v>
          </cell>
          <cell r="BE281">
            <v>50</v>
          </cell>
          <cell r="BF281">
            <v>0</v>
          </cell>
          <cell r="BG281">
            <v>0</v>
          </cell>
          <cell r="BH281">
            <v>0</v>
          </cell>
          <cell r="BI281">
            <v>100</v>
          </cell>
          <cell r="BJ281">
            <v>0</v>
          </cell>
          <cell r="BK281">
            <v>20</v>
          </cell>
          <cell r="BL281">
            <v>20</v>
          </cell>
          <cell r="BM281">
            <v>80</v>
          </cell>
          <cell r="BN281">
            <v>80</v>
          </cell>
          <cell r="BO281">
            <v>100</v>
          </cell>
          <cell r="BP281">
            <v>100</v>
          </cell>
          <cell r="BQ281">
            <v>40</v>
          </cell>
          <cell r="BR281">
            <v>60</v>
          </cell>
          <cell r="BS281">
            <v>60</v>
          </cell>
          <cell r="BT281">
            <v>60</v>
          </cell>
          <cell r="BU281">
            <v>0</v>
          </cell>
          <cell r="BV281">
            <v>0</v>
          </cell>
          <cell r="BW281">
            <v>0</v>
          </cell>
          <cell r="BX281">
            <v>0</v>
          </cell>
          <cell r="BY281">
            <v>100</v>
          </cell>
          <cell r="BZ281">
            <v>100</v>
          </cell>
          <cell r="CA281">
            <v>100</v>
          </cell>
          <cell r="CB281">
            <v>100</v>
          </cell>
          <cell r="CC281">
            <v>100</v>
          </cell>
          <cell r="CD281">
            <v>100</v>
          </cell>
          <cell r="CE281">
            <v>100</v>
          </cell>
          <cell r="CF281">
            <v>0</v>
          </cell>
          <cell r="CG281">
            <v>0</v>
          </cell>
          <cell r="CH281">
            <v>0</v>
          </cell>
          <cell r="CI281">
            <v>0</v>
          </cell>
          <cell r="CJ281">
            <v>0</v>
          </cell>
          <cell r="CK281">
            <v>100</v>
          </cell>
          <cell r="CL281">
            <v>100</v>
          </cell>
          <cell r="CM281">
            <v>100</v>
          </cell>
          <cell r="CN281">
            <v>100</v>
          </cell>
          <cell r="CO281">
            <v>100</v>
          </cell>
          <cell r="CP281">
            <v>100</v>
          </cell>
          <cell r="CQ281">
            <v>237</v>
          </cell>
          <cell r="CR281">
            <v>6.2</v>
          </cell>
          <cell r="CS281">
            <v>87.5</v>
          </cell>
          <cell r="CT281">
            <v>25</v>
          </cell>
          <cell r="CU281">
            <v>25</v>
          </cell>
          <cell r="CV281">
            <v>18.7</v>
          </cell>
          <cell r="CW281">
            <v>43.7</v>
          </cell>
          <cell r="CX281">
            <v>43.699981689453125</v>
          </cell>
          <cell r="CY281">
            <v>43.699981689453125</v>
          </cell>
          <cell r="CZ281">
            <v>37.5</v>
          </cell>
          <cell r="DA281">
            <v>37.5</v>
          </cell>
          <cell r="DB281">
            <v>37.5</v>
          </cell>
          <cell r="DC281">
            <v>62.5</v>
          </cell>
          <cell r="DD281">
            <v>0</v>
          </cell>
          <cell r="DE281">
            <v>12.5</v>
          </cell>
          <cell r="DF281">
            <v>12.5</v>
          </cell>
          <cell r="DG281">
            <v>75</v>
          </cell>
          <cell r="DH281">
            <v>75</v>
          </cell>
          <cell r="DI281">
            <v>81.2</v>
          </cell>
          <cell r="DJ281">
            <v>81.199951171875</v>
          </cell>
          <cell r="DK281">
            <v>31.2</v>
          </cell>
          <cell r="DL281">
            <v>50</v>
          </cell>
          <cell r="DM281">
            <v>50</v>
          </cell>
          <cell r="DN281">
            <v>50</v>
          </cell>
          <cell r="DO281">
            <v>56.2</v>
          </cell>
          <cell r="DP281">
            <v>56.199981689453125</v>
          </cell>
          <cell r="DQ281">
            <v>56.199981689453125</v>
          </cell>
          <cell r="DR281">
            <v>56.199981689453125</v>
          </cell>
          <cell r="DS281">
            <v>68.7</v>
          </cell>
          <cell r="DT281">
            <v>68.699951171875</v>
          </cell>
          <cell r="DU281">
            <v>68.699951171875</v>
          </cell>
          <cell r="DV281">
            <v>68.699951171875</v>
          </cell>
          <cell r="DW281">
            <v>68.699951171875</v>
          </cell>
          <cell r="DX281">
            <v>68.699951171875</v>
          </cell>
          <cell r="DY281">
            <v>68.699951171875</v>
          </cell>
          <cell r="DZ281">
            <v>87.5</v>
          </cell>
          <cell r="EA281">
            <v>87.5</v>
          </cell>
          <cell r="EB281">
            <v>87.5</v>
          </cell>
          <cell r="EC281">
            <v>87.5</v>
          </cell>
          <cell r="ED281">
            <v>87.5</v>
          </cell>
          <cell r="EE281">
            <v>100</v>
          </cell>
          <cell r="EF281">
            <v>100</v>
          </cell>
          <cell r="EG281">
            <v>100</v>
          </cell>
          <cell r="EH281">
            <v>100</v>
          </cell>
          <cell r="EI281">
            <v>100</v>
          </cell>
          <cell r="EJ281">
            <v>100</v>
          </cell>
        </row>
        <row r="282">
          <cell r="AW282">
            <v>238</v>
          </cell>
          <cell r="AX282">
            <v>100</v>
          </cell>
          <cell r="AY282">
            <v>25</v>
          </cell>
          <cell r="AZ282">
            <v>50</v>
          </cell>
          <cell r="BA282">
            <v>0</v>
          </cell>
          <cell r="BB282">
            <v>75</v>
          </cell>
          <cell r="BC282">
            <v>60</v>
          </cell>
          <cell r="BD282">
            <v>80</v>
          </cell>
          <cell r="BE282">
            <v>100</v>
          </cell>
          <cell r="BF282">
            <v>40</v>
          </cell>
          <cell r="BG282">
            <v>0</v>
          </cell>
          <cell r="BH282">
            <v>20</v>
          </cell>
          <cell r="BI282">
            <v>20</v>
          </cell>
          <cell r="BJ282">
            <v>80</v>
          </cell>
          <cell r="BK282">
            <v>0</v>
          </cell>
          <cell r="BL282">
            <v>0</v>
          </cell>
          <cell r="BM282">
            <v>20</v>
          </cell>
          <cell r="BN282">
            <v>60</v>
          </cell>
          <cell r="BO282">
            <v>40</v>
          </cell>
          <cell r="BP282">
            <v>40</v>
          </cell>
          <cell r="BQ282">
            <v>40</v>
          </cell>
          <cell r="BR282">
            <v>100</v>
          </cell>
          <cell r="BS282">
            <v>100</v>
          </cell>
          <cell r="BT282">
            <v>0</v>
          </cell>
          <cell r="BU282">
            <v>100</v>
          </cell>
          <cell r="BV282">
            <v>100</v>
          </cell>
          <cell r="BW282">
            <v>100</v>
          </cell>
          <cell r="BX282">
            <v>100</v>
          </cell>
          <cell r="BY282">
            <v>100</v>
          </cell>
          <cell r="BZ282">
            <v>100</v>
          </cell>
          <cell r="CA282">
            <v>100</v>
          </cell>
          <cell r="CB282">
            <v>100</v>
          </cell>
          <cell r="CC282">
            <v>100</v>
          </cell>
          <cell r="CD282">
            <v>100</v>
          </cell>
          <cell r="CE282">
            <v>100</v>
          </cell>
          <cell r="CF282">
            <v>100</v>
          </cell>
          <cell r="CG282">
            <v>100</v>
          </cell>
          <cell r="CH282">
            <v>100</v>
          </cell>
          <cell r="CI282">
            <v>100</v>
          </cell>
          <cell r="CJ282">
            <v>0</v>
          </cell>
          <cell r="CK282">
            <v>100</v>
          </cell>
          <cell r="CL282">
            <v>100</v>
          </cell>
          <cell r="CM282">
            <v>100</v>
          </cell>
          <cell r="CN282">
            <v>100</v>
          </cell>
          <cell r="CO282">
            <v>100</v>
          </cell>
          <cell r="CP282">
            <v>100</v>
          </cell>
          <cell r="CQ282">
            <v>238</v>
          </cell>
          <cell r="CR282">
            <v>100</v>
          </cell>
          <cell r="CS282">
            <v>40</v>
          </cell>
          <cell r="CT282">
            <v>85</v>
          </cell>
          <cell r="CU282">
            <v>30</v>
          </cell>
          <cell r="CV282">
            <v>95</v>
          </cell>
          <cell r="CW282">
            <v>70</v>
          </cell>
          <cell r="CX282">
            <v>80</v>
          </cell>
          <cell r="CY282">
            <v>90</v>
          </cell>
          <cell r="CZ282">
            <v>65</v>
          </cell>
          <cell r="DA282">
            <v>5</v>
          </cell>
          <cell r="DB282">
            <v>10</v>
          </cell>
          <cell r="DC282">
            <v>10</v>
          </cell>
          <cell r="DD282">
            <v>45</v>
          </cell>
          <cell r="DE282">
            <v>0</v>
          </cell>
          <cell r="DF282">
            <v>0</v>
          </cell>
          <cell r="DG282">
            <v>15</v>
          </cell>
          <cell r="DH282">
            <v>35</v>
          </cell>
          <cell r="DI282">
            <v>20</v>
          </cell>
          <cell r="DJ282">
            <v>20</v>
          </cell>
          <cell r="DK282">
            <v>20</v>
          </cell>
          <cell r="DL282">
            <v>50</v>
          </cell>
          <cell r="DM282">
            <v>50</v>
          </cell>
          <cell r="DN282">
            <v>25</v>
          </cell>
          <cell r="DO282">
            <v>55.000000000000007</v>
          </cell>
          <cell r="DP282">
            <v>55</v>
          </cell>
          <cell r="DQ282">
            <v>55</v>
          </cell>
          <cell r="DR282">
            <v>55</v>
          </cell>
          <cell r="DS282">
            <v>55</v>
          </cell>
          <cell r="DT282">
            <v>55</v>
          </cell>
          <cell r="DU282">
            <v>55</v>
          </cell>
          <cell r="DV282">
            <v>55</v>
          </cell>
          <cell r="DW282">
            <v>55</v>
          </cell>
          <cell r="DX282">
            <v>55</v>
          </cell>
          <cell r="DY282">
            <v>55</v>
          </cell>
          <cell r="DZ282">
            <v>55</v>
          </cell>
          <cell r="EA282">
            <v>55</v>
          </cell>
          <cell r="EB282">
            <v>55</v>
          </cell>
          <cell r="EC282">
            <v>55</v>
          </cell>
          <cell r="ED282">
            <v>60</v>
          </cell>
          <cell r="EE282">
            <v>75</v>
          </cell>
          <cell r="EF282">
            <v>75</v>
          </cell>
          <cell r="EG282">
            <v>75</v>
          </cell>
          <cell r="EH282">
            <v>75</v>
          </cell>
          <cell r="EI282">
            <v>75</v>
          </cell>
          <cell r="EJ282">
            <v>75</v>
          </cell>
        </row>
        <row r="283">
          <cell r="AW283">
            <v>239</v>
          </cell>
          <cell r="AX283">
            <v>100</v>
          </cell>
          <cell r="AY283">
            <v>25</v>
          </cell>
          <cell r="AZ283">
            <v>50</v>
          </cell>
          <cell r="BA283">
            <v>0</v>
          </cell>
          <cell r="BB283">
            <v>75</v>
          </cell>
          <cell r="BC283">
            <v>40</v>
          </cell>
          <cell r="BD283">
            <v>60</v>
          </cell>
          <cell r="BE283">
            <v>100</v>
          </cell>
          <cell r="BF283">
            <v>20</v>
          </cell>
          <cell r="BG283">
            <v>80</v>
          </cell>
          <cell r="BH283">
            <v>0</v>
          </cell>
          <cell r="BI283">
            <v>0</v>
          </cell>
          <cell r="BJ283">
            <v>100</v>
          </cell>
          <cell r="BK283">
            <v>100</v>
          </cell>
          <cell r="BL283">
            <v>100</v>
          </cell>
          <cell r="BM283">
            <v>0</v>
          </cell>
          <cell r="BN283">
            <v>66.600000000000009</v>
          </cell>
          <cell r="BO283">
            <v>33.300000000000004</v>
          </cell>
          <cell r="BP283">
            <v>33.29998779296875</v>
          </cell>
          <cell r="BQ283">
            <v>33.29998779296875</v>
          </cell>
          <cell r="BR283">
            <v>33.29998779296875</v>
          </cell>
          <cell r="BS283">
            <v>33.29998779296875</v>
          </cell>
          <cell r="BT283">
            <v>0</v>
          </cell>
          <cell r="BU283">
            <v>100</v>
          </cell>
          <cell r="BV283">
            <v>100</v>
          </cell>
          <cell r="BW283">
            <v>100</v>
          </cell>
          <cell r="BX283">
            <v>100</v>
          </cell>
          <cell r="BY283">
            <v>100</v>
          </cell>
          <cell r="BZ283">
            <v>100</v>
          </cell>
          <cell r="CA283">
            <v>100</v>
          </cell>
          <cell r="CB283">
            <v>100</v>
          </cell>
          <cell r="CC283">
            <v>100</v>
          </cell>
          <cell r="CD283">
            <v>100</v>
          </cell>
          <cell r="CE283">
            <v>100</v>
          </cell>
          <cell r="CF283">
            <v>100</v>
          </cell>
          <cell r="CG283">
            <v>100</v>
          </cell>
          <cell r="CH283">
            <v>100</v>
          </cell>
          <cell r="CI283">
            <v>100</v>
          </cell>
          <cell r="CJ283">
            <v>100</v>
          </cell>
          <cell r="CK283">
            <v>100</v>
          </cell>
          <cell r="CL283">
            <v>100</v>
          </cell>
          <cell r="CM283">
            <v>100</v>
          </cell>
          <cell r="CN283">
            <v>100</v>
          </cell>
          <cell r="CO283">
            <v>100</v>
          </cell>
          <cell r="CP283">
            <v>100</v>
          </cell>
          <cell r="CQ283">
            <v>239</v>
          </cell>
          <cell r="CR283">
            <v>93.7</v>
          </cell>
          <cell r="CS283">
            <v>50</v>
          </cell>
          <cell r="CT283">
            <v>75</v>
          </cell>
          <cell r="CU283">
            <v>31.2</v>
          </cell>
          <cell r="CV283">
            <v>81.2</v>
          </cell>
          <cell r="CW283">
            <v>62.5</v>
          </cell>
          <cell r="CX283">
            <v>68.7</v>
          </cell>
          <cell r="CY283">
            <v>100</v>
          </cell>
          <cell r="CZ283">
            <v>56.2</v>
          </cell>
          <cell r="DA283">
            <v>87.5</v>
          </cell>
          <cell r="DB283">
            <v>0</v>
          </cell>
          <cell r="DC283">
            <v>0</v>
          </cell>
          <cell r="DD283">
            <v>37.5</v>
          </cell>
          <cell r="DE283">
            <v>37.5</v>
          </cell>
          <cell r="DF283">
            <v>37.5</v>
          </cell>
          <cell r="DG283">
            <v>6.2</v>
          </cell>
          <cell r="DH283">
            <v>25</v>
          </cell>
          <cell r="DI283">
            <v>12.5</v>
          </cell>
          <cell r="DJ283">
            <v>12.5</v>
          </cell>
          <cell r="DK283">
            <v>12.5</v>
          </cell>
          <cell r="DL283">
            <v>12.5</v>
          </cell>
          <cell r="DM283">
            <v>12.5</v>
          </cell>
          <cell r="DN283">
            <v>18.7</v>
          </cell>
          <cell r="DO283">
            <v>43.7</v>
          </cell>
          <cell r="DP283">
            <v>43.699981689453125</v>
          </cell>
          <cell r="DQ283">
            <v>43.699981689453125</v>
          </cell>
          <cell r="DR283">
            <v>43.699981689453125</v>
          </cell>
          <cell r="DS283">
            <v>43.699981689453125</v>
          </cell>
          <cell r="DT283">
            <v>43.699981689453125</v>
          </cell>
          <cell r="DU283">
            <v>43.699981689453125</v>
          </cell>
          <cell r="DV283">
            <v>43.699981689453125</v>
          </cell>
          <cell r="DW283">
            <v>43.699981689453125</v>
          </cell>
          <cell r="DX283">
            <v>43.699981689453125</v>
          </cell>
          <cell r="DY283">
            <v>43.699981689453125</v>
          </cell>
          <cell r="DZ283">
            <v>43.699981689453125</v>
          </cell>
          <cell r="EA283">
            <v>43.699981689453125</v>
          </cell>
          <cell r="EB283">
            <v>43.699981689453125</v>
          </cell>
          <cell r="EC283">
            <v>43.699981689453125</v>
          </cell>
          <cell r="ED283">
            <v>43.699981689453125</v>
          </cell>
          <cell r="EE283">
            <v>43.699981689453125</v>
          </cell>
          <cell r="EF283">
            <v>43.699981689453125</v>
          </cell>
          <cell r="EG283">
            <v>43.699981689453125</v>
          </cell>
          <cell r="EH283">
            <v>43.699981689453125</v>
          </cell>
          <cell r="EI283">
            <v>43.699981689453125</v>
          </cell>
          <cell r="EJ283">
            <v>43.699981689453125</v>
          </cell>
        </row>
        <row r="284">
          <cell r="AW284">
            <v>240</v>
          </cell>
          <cell r="AX284">
            <v>100</v>
          </cell>
          <cell r="AY284">
            <v>25</v>
          </cell>
          <cell r="AZ284">
            <v>0</v>
          </cell>
          <cell r="BA284">
            <v>75</v>
          </cell>
          <cell r="BB284">
            <v>50</v>
          </cell>
          <cell r="BC284">
            <v>50</v>
          </cell>
          <cell r="BD284">
            <v>100</v>
          </cell>
          <cell r="BE284">
            <v>50</v>
          </cell>
          <cell r="BF284">
            <v>50</v>
          </cell>
          <cell r="BG284">
            <v>0</v>
          </cell>
          <cell r="BH284">
            <v>0</v>
          </cell>
          <cell r="BI284">
            <v>0</v>
          </cell>
          <cell r="BJ284">
            <v>0</v>
          </cell>
          <cell r="BK284">
            <v>100</v>
          </cell>
          <cell r="BL284">
            <v>100</v>
          </cell>
          <cell r="BM284">
            <v>100</v>
          </cell>
          <cell r="BN284">
            <v>100</v>
          </cell>
          <cell r="BO284">
            <v>100</v>
          </cell>
          <cell r="BP284">
            <v>100</v>
          </cell>
          <cell r="BQ284">
            <v>100</v>
          </cell>
          <cell r="BR284">
            <v>0</v>
          </cell>
          <cell r="BS284">
            <v>0</v>
          </cell>
          <cell r="BT284">
            <v>0</v>
          </cell>
          <cell r="BU284">
            <v>100</v>
          </cell>
          <cell r="BV284">
            <v>100</v>
          </cell>
          <cell r="BW284">
            <v>100</v>
          </cell>
          <cell r="BX284">
            <v>100</v>
          </cell>
          <cell r="BY284">
            <v>100</v>
          </cell>
          <cell r="BZ284">
            <v>100</v>
          </cell>
          <cell r="CA284">
            <v>100</v>
          </cell>
          <cell r="CB284">
            <v>100</v>
          </cell>
          <cell r="CC284">
            <v>100</v>
          </cell>
          <cell r="CD284">
            <v>100</v>
          </cell>
          <cell r="CE284">
            <v>100</v>
          </cell>
          <cell r="CF284">
            <v>100</v>
          </cell>
          <cell r="CG284">
            <v>100</v>
          </cell>
          <cell r="CH284">
            <v>100</v>
          </cell>
          <cell r="CI284">
            <v>100</v>
          </cell>
          <cell r="CJ284">
            <v>100</v>
          </cell>
          <cell r="CK284">
            <v>0</v>
          </cell>
          <cell r="CL284">
            <v>0</v>
          </cell>
          <cell r="CM284">
            <v>0</v>
          </cell>
          <cell r="CN284">
            <v>0</v>
          </cell>
          <cell r="CO284">
            <v>0</v>
          </cell>
          <cell r="CP284">
            <v>0</v>
          </cell>
          <cell r="CQ284">
            <v>240</v>
          </cell>
          <cell r="CR284">
            <v>92.300000000000011</v>
          </cell>
          <cell r="CS284">
            <v>15.299999999999999</v>
          </cell>
          <cell r="CT284">
            <v>7.6</v>
          </cell>
          <cell r="CU284">
            <v>38.4</v>
          </cell>
          <cell r="CV284">
            <v>30.7</v>
          </cell>
          <cell r="CW284">
            <v>30.699996948242188</v>
          </cell>
          <cell r="CX284">
            <v>84.6</v>
          </cell>
          <cell r="CY284">
            <v>61.5</v>
          </cell>
          <cell r="CZ284">
            <v>61.5</v>
          </cell>
          <cell r="DA284">
            <v>0</v>
          </cell>
          <cell r="DB284">
            <v>0</v>
          </cell>
          <cell r="DC284">
            <v>0</v>
          </cell>
          <cell r="DD284">
            <v>0</v>
          </cell>
          <cell r="DE284">
            <v>100</v>
          </cell>
          <cell r="DF284">
            <v>100</v>
          </cell>
          <cell r="DG284">
            <v>100</v>
          </cell>
          <cell r="DH284">
            <v>100</v>
          </cell>
          <cell r="DI284">
            <v>100</v>
          </cell>
          <cell r="DJ284">
            <v>100</v>
          </cell>
          <cell r="DK284">
            <v>100</v>
          </cell>
          <cell r="DL284">
            <v>46.1</v>
          </cell>
          <cell r="DM284">
            <v>46.0999755859375</v>
          </cell>
          <cell r="DN284">
            <v>23</v>
          </cell>
          <cell r="DO284">
            <v>53.800000000000004</v>
          </cell>
          <cell r="DP284">
            <v>53.79998779296875</v>
          </cell>
          <cell r="DQ284">
            <v>53.79998779296875</v>
          </cell>
          <cell r="DR284">
            <v>53.79998779296875</v>
          </cell>
          <cell r="DS284">
            <v>53.79998779296875</v>
          </cell>
          <cell r="DT284">
            <v>53.79998779296875</v>
          </cell>
          <cell r="DU284">
            <v>53.79998779296875</v>
          </cell>
          <cell r="DV284">
            <v>53.79998779296875</v>
          </cell>
          <cell r="DW284">
            <v>53.79998779296875</v>
          </cell>
          <cell r="DX284">
            <v>53.79998779296875</v>
          </cell>
          <cell r="DY284">
            <v>53.79998779296875</v>
          </cell>
          <cell r="DZ284">
            <v>53.79998779296875</v>
          </cell>
          <cell r="EA284">
            <v>53.79998779296875</v>
          </cell>
          <cell r="EB284">
            <v>53.79998779296875</v>
          </cell>
          <cell r="EC284">
            <v>53.79998779296875</v>
          </cell>
          <cell r="ED284">
            <v>76.900000000000006</v>
          </cell>
          <cell r="EE284">
            <v>69.199999999999989</v>
          </cell>
          <cell r="EF284">
            <v>69.199951171875</v>
          </cell>
          <cell r="EG284">
            <v>69.199951171875</v>
          </cell>
          <cell r="EH284">
            <v>69.199951171875</v>
          </cell>
          <cell r="EI284">
            <v>69.199951171875</v>
          </cell>
          <cell r="EJ284">
            <v>69.199951171875</v>
          </cell>
        </row>
        <row r="285">
          <cell r="AX285">
            <v>69.199951171875</v>
          </cell>
          <cell r="AY285">
            <v>69.199951171875</v>
          </cell>
          <cell r="AZ285">
            <v>69.199951171875</v>
          </cell>
          <cell r="BA285">
            <v>69.199951171875</v>
          </cell>
          <cell r="BB285">
            <v>69.199951171875</v>
          </cell>
          <cell r="BC285">
            <v>69.199951171875</v>
          </cell>
          <cell r="BD285">
            <v>69.199951171875</v>
          </cell>
          <cell r="BE285">
            <v>69.199951171875</v>
          </cell>
          <cell r="BF285">
            <v>69.199951171875</v>
          </cell>
          <cell r="BG285">
            <v>69.199951171875</v>
          </cell>
          <cell r="BH285">
            <v>69.199951171875</v>
          </cell>
          <cell r="BI285">
            <v>69.199951171875</v>
          </cell>
          <cell r="BJ285">
            <v>69.199951171875</v>
          </cell>
          <cell r="BK285">
            <v>69.199951171875</v>
          </cell>
          <cell r="BL285">
            <v>69.199951171875</v>
          </cell>
          <cell r="BM285">
            <v>69.199951171875</v>
          </cell>
          <cell r="BN285">
            <v>69.199951171875</v>
          </cell>
          <cell r="BO285">
            <v>69.199951171875</v>
          </cell>
          <cell r="BP285">
            <v>69.199951171875</v>
          </cell>
          <cell r="BQ285">
            <v>69.199951171875</v>
          </cell>
          <cell r="BR285">
            <v>69.199951171875</v>
          </cell>
          <cell r="BS285">
            <v>69.199951171875</v>
          </cell>
          <cell r="BT285">
            <v>69.199951171875</v>
          </cell>
          <cell r="BU285">
            <v>69.199951171875</v>
          </cell>
          <cell r="BV285">
            <v>69.199951171875</v>
          </cell>
          <cell r="BW285">
            <v>69.199951171875</v>
          </cell>
          <cell r="BX285">
            <v>69.199951171875</v>
          </cell>
          <cell r="BY285">
            <v>69.199951171875</v>
          </cell>
          <cell r="BZ285">
            <v>69.199951171875</v>
          </cell>
          <cell r="CA285">
            <v>69.199951171875</v>
          </cell>
          <cell r="CB285">
            <v>69.199951171875</v>
          </cell>
          <cell r="CC285">
            <v>69.199951171875</v>
          </cell>
          <cell r="CD285">
            <v>69.199951171875</v>
          </cell>
          <cell r="CE285">
            <v>69.199951171875</v>
          </cell>
          <cell r="CF285">
            <v>69.199951171875</v>
          </cell>
          <cell r="CG285">
            <v>69.199951171875</v>
          </cell>
          <cell r="CH285">
            <v>69.199951171875</v>
          </cell>
          <cell r="CI285">
            <v>69.199951171875</v>
          </cell>
          <cell r="CJ285">
            <v>69.199951171875</v>
          </cell>
          <cell r="CK285">
            <v>69.199951171875</v>
          </cell>
          <cell r="CL285">
            <v>69.199951171875</v>
          </cell>
          <cell r="CM285">
            <v>69.199951171875</v>
          </cell>
          <cell r="CN285">
            <v>69.199951171875</v>
          </cell>
          <cell r="CO285">
            <v>69.199951171875</v>
          </cell>
          <cell r="CP285">
            <v>69.199951171875</v>
          </cell>
          <cell r="CR285">
            <v>69.199951171875</v>
          </cell>
          <cell r="CS285">
            <v>69.199951171875</v>
          </cell>
          <cell r="CT285">
            <v>69.199951171875</v>
          </cell>
          <cell r="CU285">
            <v>69.199951171875</v>
          </cell>
          <cell r="CV285">
            <v>69.199951171875</v>
          </cell>
          <cell r="CW285">
            <v>69.199951171875</v>
          </cell>
          <cell r="CX285">
            <v>69.199951171875</v>
          </cell>
          <cell r="CY285">
            <v>69.199951171875</v>
          </cell>
          <cell r="CZ285">
            <v>69.199951171875</v>
          </cell>
          <cell r="DA285">
            <v>69.199951171875</v>
          </cell>
          <cell r="DB285">
            <v>69.199951171875</v>
          </cell>
          <cell r="DC285">
            <v>69.199951171875</v>
          </cell>
          <cell r="DD285">
            <v>69.199951171875</v>
          </cell>
          <cell r="DE285">
            <v>69.199951171875</v>
          </cell>
          <cell r="DF285">
            <v>69.199951171875</v>
          </cell>
          <cell r="DG285">
            <v>69.199951171875</v>
          </cell>
          <cell r="DH285">
            <v>69.199951171875</v>
          </cell>
          <cell r="DI285">
            <v>69.199951171875</v>
          </cell>
          <cell r="DJ285">
            <v>69.199951171875</v>
          </cell>
          <cell r="DK285">
            <v>69.199951171875</v>
          </cell>
          <cell r="DL285">
            <v>69.199951171875</v>
          </cell>
          <cell r="DM285">
            <v>69.199951171875</v>
          </cell>
          <cell r="DN285">
            <v>69.199951171875</v>
          </cell>
          <cell r="DO285">
            <v>69.199951171875</v>
          </cell>
          <cell r="DP285">
            <v>69.199951171875</v>
          </cell>
          <cell r="DQ285">
            <v>69.199951171875</v>
          </cell>
          <cell r="DR285">
            <v>69.199951171875</v>
          </cell>
          <cell r="DS285">
            <v>69.199951171875</v>
          </cell>
          <cell r="DT285">
            <v>69.199951171875</v>
          </cell>
          <cell r="DU285">
            <v>69.199951171875</v>
          </cell>
          <cell r="DV285">
            <v>69.199951171875</v>
          </cell>
          <cell r="DW285">
            <v>69.199951171875</v>
          </cell>
          <cell r="DX285">
            <v>69.199951171875</v>
          </cell>
          <cell r="DY285">
            <v>69.199951171875</v>
          </cell>
          <cell r="DZ285">
            <v>69.199951171875</v>
          </cell>
          <cell r="EA285">
            <v>69.199951171875</v>
          </cell>
          <cell r="EB285">
            <v>69.199951171875</v>
          </cell>
          <cell r="EC285">
            <v>69.199951171875</v>
          </cell>
          <cell r="ED285">
            <v>69.199951171875</v>
          </cell>
          <cell r="EE285">
            <v>69.199951171875</v>
          </cell>
          <cell r="EF285">
            <v>69.199951171875</v>
          </cell>
          <cell r="EG285">
            <v>69.199951171875</v>
          </cell>
          <cell r="EH285">
            <v>69.199951171875</v>
          </cell>
          <cell r="EI285">
            <v>69.199951171875</v>
          </cell>
          <cell r="EJ285">
            <v>69.199951171875</v>
          </cell>
        </row>
        <row r="286">
          <cell r="AX286">
            <v>69.199951171875</v>
          </cell>
          <cell r="AY286">
            <v>69.199951171875</v>
          </cell>
          <cell r="AZ286">
            <v>69.199951171875</v>
          </cell>
          <cell r="BA286">
            <v>69.199951171875</v>
          </cell>
          <cell r="BB286">
            <v>69.199951171875</v>
          </cell>
          <cell r="BC286">
            <v>69.199951171875</v>
          </cell>
          <cell r="BD286">
            <v>69.199951171875</v>
          </cell>
          <cell r="BE286">
            <v>69.199951171875</v>
          </cell>
          <cell r="BF286">
            <v>69.199951171875</v>
          </cell>
          <cell r="BG286">
            <v>69.199951171875</v>
          </cell>
          <cell r="BH286">
            <v>69.199951171875</v>
          </cell>
          <cell r="BI286">
            <v>69.199951171875</v>
          </cell>
          <cell r="BJ286">
            <v>69.199951171875</v>
          </cell>
          <cell r="BK286">
            <v>69.199951171875</v>
          </cell>
          <cell r="BL286">
            <v>69.199951171875</v>
          </cell>
          <cell r="BM286">
            <v>69.199951171875</v>
          </cell>
          <cell r="BN286">
            <v>69.199951171875</v>
          </cell>
          <cell r="BO286">
            <v>69.199951171875</v>
          </cell>
          <cell r="BP286">
            <v>69.199951171875</v>
          </cell>
          <cell r="BQ286">
            <v>69.199951171875</v>
          </cell>
          <cell r="BR286">
            <v>69.199951171875</v>
          </cell>
          <cell r="BS286">
            <v>69.199951171875</v>
          </cell>
          <cell r="BT286">
            <v>69.199951171875</v>
          </cell>
          <cell r="BU286">
            <v>69.199951171875</v>
          </cell>
          <cell r="BV286">
            <v>69.199951171875</v>
          </cell>
          <cell r="BW286">
            <v>69.199951171875</v>
          </cell>
          <cell r="BX286">
            <v>69.199951171875</v>
          </cell>
          <cell r="BY286">
            <v>69.199951171875</v>
          </cell>
          <cell r="BZ286">
            <v>69.199951171875</v>
          </cell>
          <cell r="CA286">
            <v>69.199951171875</v>
          </cell>
          <cell r="CB286">
            <v>69.199951171875</v>
          </cell>
          <cell r="CC286">
            <v>69.199951171875</v>
          </cell>
          <cell r="CD286">
            <v>69.199951171875</v>
          </cell>
          <cell r="CE286">
            <v>69.199951171875</v>
          </cell>
          <cell r="CF286">
            <v>69.199951171875</v>
          </cell>
          <cell r="CG286">
            <v>69.199951171875</v>
          </cell>
          <cell r="CH286">
            <v>69.199951171875</v>
          </cell>
          <cell r="CI286">
            <v>69.199951171875</v>
          </cell>
          <cell r="CJ286">
            <v>69.199951171875</v>
          </cell>
          <cell r="CK286">
            <v>69.199951171875</v>
          </cell>
          <cell r="CL286">
            <v>69.199951171875</v>
          </cell>
          <cell r="CM286">
            <v>69.199951171875</v>
          </cell>
          <cell r="CN286">
            <v>69.199951171875</v>
          </cell>
          <cell r="CO286">
            <v>69.199951171875</v>
          </cell>
          <cell r="CP286">
            <v>69.199951171875</v>
          </cell>
          <cell r="CR286">
            <v>69.199951171875</v>
          </cell>
          <cell r="CS286">
            <v>69.199951171875</v>
          </cell>
          <cell r="CT286">
            <v>69.199951171875</v>
          </cell>
          <cell r="CU286">
            <v>69.199951171875</v>
          </cell>
          <cell r="CV286">
            <v>69.199951171875</v>
          </cell>
          <cell r="CW286">
            <v>69.199951171875</v>
          </cell>
          <cell r="CX286">
            <v>69.199951171875</v>
          </cell>
          <cell r="CY286">
            <v>69.199951171875</v>
          </cell>
          <cell r="CZ286">
            <v>69.199951171875</v>
          </cell>
          <cell r="DA286">
            <v>69.199951171875</v>
          </cell>
          <cell r="DB286">
            <v>69.199951171875</v>
          </cell>
          <cell r="DC286">
            <v>69.199951171875</v>
          </cell>
          <cell r="DD286">
            <v>69.199951171875</v>
          </cell>
          <cell r="DE286">
            <v>69.199951171875</v>
          </cell>
          <cell r="DF286">
            <v>69.199951171875</v>
          </cell>
          <cell r="DG286">
            <v>69.199951171875</v>
          </cell>
          <cell r="DH286">
            <v>69.199951171875</v>
          </cell>
          <cell r="DI286">
            <v>69.199951171875</v>
          </cell>
          <cell r="DJ286">
            <v>69.199951171875</v>
          </cell>
          <cell r="DK286">
            <v>69.199951171875</v>
          </cell>
          <cell r="DL286">
            <v>69.199951171875</v>
          </cell>
          <cell r="DM286">
            <v>69.199951171875</v>
          </cell>
          <cell r="DN286">
            <v>69.199951171875</v>
          </cell>
          <cell r="DO286">
            <v>69.199951171875</v>
          </cell>
          <cell r="DP286">
            <v>69.199951171875</v>
          </cell>
          <cell r="DQ286">
            <v>69.199951171875</v>
          </cell>
          <cell r="DR286">
            <v>69.199951171875</v>
          </cell>
          <cell r="DS286">
            <v>69.199951171875</v>
          </cell>
          <cell r="DT286">
            <v>69.199951171875</v>
          </cell>
          <cell r="DU286">
            <v>69.199951171875</v>
          </cell>
          <cell r="DV286">
            <v>69.199951171875</v>
          </cell>
          <cell r="DW286">
            <v>69.199951171875</v>
          </cell>
          <cell r="DX286">
            <v>69.199951171875</v>
          </cell>
          <cell r="DY286">
            <v>69.199951171875</v>
          </cell>
          <cell r="DZ286">
            <v>69.199951171875</v>
          </cell>
          <cell r="EA286">
            <v>69.199951171875</v>
          </cell>
          <cell r="EB286">
            <v>69.199951171875</v>
          </cell>
          <cell r="EC286">
            <v>69.199951171875</v>
          </cell>
          <cell r="ED286">
            <v>69.199951171875</v>
          </cell>
          <cell r="EE286">
            <v>69.199951171875</v>
          </cell>
          <cell r="EF286">
            <v>69.199951171875</v>
          </cell>
          <cell r="EG286">
            <v>69.199951171875</v>
          </cell>
          <cell r="EH286">
            <v>69.199951171875</v>
          </cell>
          <cell r="EI286">
            <v>69.199951171875</v>
          </cell>
          <cell r="EJ286">
            <v>69.199951171875</v>
          </cell>
        </row>
        <row r="287">
          <cell r="AW287">
            <v>241</v>
          </cell>
          <cell r="AX287">
            <v>100</v>
          </cell>
          <cell r="AY287">
            <v>75</v>
          </cell>
          <cell r="AZ287">
            <v>50</v>
          </cell>
          <cell r="BA287">
            <v>0</v>
          </cell>
          <cell r="BB287">
            <v>25</v>
          </cell>
          <cell r="BC287">
            <v>16.600000000000001</v>
          </cell>
          <cell r="BD287">
            <v>66.600000000000009</v>
          </cell>
          <cell r="BE287">
            <v>50</v>
          </cell>
          <cell r="BF287">
            <v>83.3</v>
          </cell>
          <cell r="BG287">
            <v>33.300000000000004</v>
          </cell>
          <cell r="BH287">
            <v>100</v>
          </cell>
          <cell r="BI287">
            <v>0</v>
          </cell>
          <cell r="BJ287">
            <v>11.1</v>
          </cell>
          <cell r="BK287">
            <v>33.300000000000004</v>
          </cell>
          <cell r="BL287">
            <v>22.2</v>
          </cell>
          <cell r="BM287">
            <v>55.500000000000007</v>
          </cell>
          <cell r="BN287">
            <v>66.600000000000009</v>
          </cell>
          <cell r="BO287">
            <v>77.7</v>
          </cell>
          <cell r="BP287">
            <v>0</v>
          </cell>
          <cell r="BQ287">
            <v>100</v>
          </cell>
          <cell r="BR287">
            <v>88.8</v>
          </cell>
          <cell r="BS287">
            <v>44.4</v>
          </cell>
          <cell r="BT287">
            <v>37.5</v>
          </cell>
          <cell r="BU287">
            <v>87.5</v>
          </cell>
          <cell r="BV287">
            <v>0</v>
          </cell>
          <cell r="BW287">
            <v>100</v>
          </cell>
          <cell r="BX287">
            <v>25</v>
          </cell>
          <cell r="BY287">
            <v>50</v>
          </cell>
          <cell r="BZ287">
            <v>75</v>
          </cell>
          <cell r="CA287">
            <v>12.5</v>
          </cell>
          <cell r="CB287">
            <v>62.5</v>
          </cell>
          <cell r="CC287">
            <v>0</v>
          </cell>
          <cell r="CD287">
            <v>88.8</v>
          </cell>
          <cell r="CE287">
            <v>100</v>
          </cell>
          <cell r="CF287">
            <v>77.7</v>
          </cell>
          <cell r="CG287">
            <v>55.500000000000007</v>
          </cell>
          <cell r="CH287">
            <v>44.4</v>
          </cell>
          <cell r="CI287">
            <v>44.399993896484375</v>
          </cell>
          <cell r="CJ287">
            <v>66.600000000000009</v>
          </cell>
          <cell r="CK287">
            <v>22.2</v>
          </cell>
          <cell r="CL287">
            <v>33.300000000000004</v>
          </cell>
          <cell r="CM287">
            <v>11.1</v>
          </cell>
          <cell r="CN287">
            <v>11.099998474121094</v>
          </cell>
          <cell r="CO287">
            <v>11.099998474121094</v>
          </cell>
          <cell r="CP287">
            <v>11.099998474121094</v>
          </cell>
          <cell r="CQ287">
            <v>241</v>
          </cell>
          <cell r="CR287">
            <v>75</v>
          </cell>
          <cell r="CS287">
            <v>65</v>
          </cell>
          <cell r="CT287">
            <v>60</v>
          </cell>
          <cell r="CU287">
            <v>37.5</v>
          </cell>
          <cell r="CV287">
            <v>52.5</v>
          </cell>
          <cell r="CW287">
            <v>17.5</v>
          </cell>
          <cell r="CX287">
            <v>57.499999999999993</v>
          </cell>
          <cell r="CY287">
            <v>32.5</v>
          </cell>
          <cell r="CZ287">
            <v>72.5</v>
          </cell>
          <cell r="DA287">
            <v>25</v>
          </cell>
          <cell r="DB287">
            <v>85</v>
          </cell>
          <cell r="DC287">
            <v>12.5</v>
          </cell>
          <cell r="DD287">
            <v>27.500000000000004</v>
          </cell>
          <cell r="DE287">
            <v>47.5</v>
          </cell>
          <cell r="DF287">
            <v>35</v>
          </cell>
          <cell r="DG287">
            <v>70</v>
          </cell>
          <cell r="DH287">
            <v>77.5</v>
          </cell>
          <cell r="DI287">
            <v>80</v>
          </cell>
          <cell r="DJ287">
            <v>10</v>
          </cell>
          <cell r="DK287">
            <v>90</v>
          </cell>
          <cell r="DL287">
            <v>82.5</v>
          </cell>
          <cell r="DM287">
            <v>50</v>
          </cell>
          <cell r="DN287">
            <v>7.5</v>
          </cell>
          <cell r="DO287">
            <v>95</v>
          </cell>
          <cell r="DP287">
            <v>0</v>
          </cell>
          <cell r="DQ287">
            <v>97.5</v>
          </cell>
          <cell r="DR287">
            <v>5</v>
          </cell>
          <cell r="DS287">
            <v>20</v>
          </cell>
          <cell r="DT287">
            <v>92.5</v>
          </cell>
          <cell r="DU287">
            <v>2.5</v>
          </cell>
          <cell r="DV287">
            <v>40</v>
          </cell>
          <cell r="DW287">
            <v>15</v>
          </cell>
          <cell r="DX287">
            <v>87.5</v>
          </cell>
          <cell r="DY287">
            <v>100</v>
          </cell>
          <cell r="DZ287">
            <v>67.5</v>
          </cell>
          <cell r="EA287">
            <v>55.000000000000007</v>
          </cell>
          <cell r="EB287">
            <v>45</v>
          </cell>
          <cell r="EC287">
            <v>45</v>
          </cell>
          <cell r="ED287">
            <v>62.5</v>
          </cell>
          <cell r="EE287">
            <v>30</v>
          </cell>
          <cell r="EF287">
            <v>42.5</v>
          </cell>
          <cell r="EG287">
            <v>22.5</v>
          </cell>
          <cell r="EH287">
            <v>22.5</v>
          </cell>
          <cell r="EI287">
            <v>22.5</v>
          </cell>
          <cell r="EJ287">
            <v>22.5</v>
          </cell>
        </row>
        <row r="288">
          <cell r="AW288">
            <v>242</v>
          </cell>
          <cell r="AX288">
            <v>25</v>
          </cell>
          <cell r="AY288">
            <v>0</v>
          </cell>
          <cell r="AZ288">
            <v>75</v>
          </cell>
          <cell r="BA288">
            <v>50</v>
          </cell>
          <cell r="BB288">
            <v>100</v>
          </cell>
          <cell r="BC288">
            <v>0</v>
          </cell>
          <cell r="BD288">
            <v>66.600000000000009</v>
          </cell>
          <cell r="BE288">
            <v>33.300000000000004</v>
          </cell>
          <cell r="BF288">
            <v>83.3</v>
          </cell>
          <cell r="BG288">
            <v>16.600000000000001</v>
          </cell>
          <cell r="BH288">
            <v>100</v>
          </cell>
          <cell r="BI288">
            <v>50</v>
          </cell>
          <cell r="BJ288">
            <v>12.5</v>
          </cell>
          <cell r="BK288">
            <v>25</v>
          </cell>
          <cell r="BL288">
            <v>37.5</v>
          </cell>
          <cell r="BM288">
            <v>87.5</v>
          </cell>
          <cell r="BN288">
            <v>75</v>
          </cell>
          <cell r="BO288">
            <v>62.5</v>
          </cell>
          <cell r="BP288">
            <v>0</v>
          </cell>
          <cell r="BQ288">
            <v>0</v>
          </cell>
          <cell r="BR288">
            <v>100</v>
          </cell>
          <cell r="BS288">
            <v>50</v>
          </cell>
          <cell r="BT288">
            <v>0</v>
          </cell>
          <cell r="BU288">
            <v>50</v>
          </cell>
          <cell r="BV288">
            <v>25</v>
          </cell>
          <cell r="BW288">
            <v>75</v>
          </cell>
          <cell r="BX288">
            <v>75</v>
          </cell>
          <cell r="BY288">
            <v>100</v>
          </cell>
          <cell r="BZ288">
            <v>100</v>
          </cell>
          <cell r="CA288">
            <v>100</v>
          </cell>
          <cell r="CB288">
            <v>100</v>
          </cell>
          <cell r="CC288">
            <v>0</v>
          </cell>
          <cell r="CD288">
            <v>87.5</v>
          </cell>
          <cell r="CE288">
            <v>100</v>
          </cell>
          <cell r="CF288">
            <v>75</v>
          </cell>
          <cell r="CG288">
            <v>75</v>
          </cell>
          <cell r="CH288">
            <v>50</v>
          </cell>
          <cell r="CI288">
            <v>50</v>
          </cell>
          <cell r="CJ288">
            <v>62.5</v>
          </cell>
          <cell r="CK288">
            <v>25</v>
          </cell>
          <cell r="CL288">
            <v>37.5</v>
          </cell>
          <cell r="CM288">
            <v>12.5</v>
          </cell>
          <cell r="CN288">
            <v>12.5</v>
          </cell>
          <cell r="CO288">
            <v>12.5</v>
          </cell>
          <cell r="CP288">
            <v>12.5</v>
          </cell>
          <cell r="CQ288">
            <v>242</v>
          </cell>
          <cell r="CR288">
            <v>20.5</v>
          </cell>
          <cell r="CS288">
            <v>17.599999999999998</v>
          </cell>
          <cell r="CT288">
            <v>52.900000000000006</v>
          </cell>
          <cell r="CU288">
            <v>50</v>
          </cell>
          <cell r="CV288">
            <v>70.5</v>
          </cell>
          <cell r="CW288">
            <v>8.7999999999999989</v>
          </cell>
          <cell r="CX288">
            <v>67.600000000000009</v>
          </cell>
          <cell r="CY288">
            <v>26.400000000000002</v>
          </cell>
          <cell r="CZ288">
            <v>79.400000000000006</v>
          </cell>
          <cell r="DA288">
            <v>14.7</v>
          </cell>
          <cell r="DB288">
            <v>97</v>
          </cell>
          <cell r="DC288">
            <v>55.800000000000004</v>
          </cell>
          <cell r="DD288">
            <v>35.199999999999996</v>
          </cell>
          <cell r="DE288">
            <v>41.099999999999994</v>
          </cell>
          <cell r="DF288">
            <v>47</v>
          </cell>
          <cell r="DG288">
            <v>73.5</v>
          </cell>
          <cell r="DH288">
            <v>64.7</v>
          </cell>
          <cell r="DI288">
            <v>61.7</v>
          </cell>
          <cell r="DJ288">
            <v>2.9000000000000004</v>
          </cell>
          <cell r="DK288">
            <v>2.8999996185302734</v>
          </cell>
          <cell r="DL288">
            <v>85.2</v>
          </cell>
          <cell r="DM288">
            <v>58.8</v>
          </cell>
          <cell r="DN288">
            <v>5.8000000000000007</v>
          </cell>
          <cell r="DO288">
            <v>44.1</v>
          </cell>
          <cell r="DP288">
            <v>11.700000000000001</v>
          </cell>
          <cell r="DQ288">
            <v>88.2</v>
          </cell>
          <cell r="DR288">
            <v>88.199951171875</v>
          </cell>
          <cell r="DS288">
            <v>94.1</v>
          </cell>
          <cell r="DT288">
            <v>94.0999755859375</v>
          </cell>
          <cell r="DU288">
            <v>94.0999755859375</v>
          </cell>
          <cell r="DV288">
            <v>94.0999755859375</v>
          </cell>
          <cell r="DW288">
            <v>0</v>
          </cell>
          <cell r="DX288">
            <v>91.100000000000009</v>
          </cell>
          <cell r="DY288">
            <v>100</v>
          </cell>
          <cell r="DZ288">
            <v>82.3</v>
          </cell>
          <cell r="EA288">
            <v>82.29998779296875</v>
          </cell>
          <cell r="EB288">
            <v>38.200000000000003</v>
          </cell>
          <cell r="EC288">
            <v>38.199981689453125</v>
          </cell>
          <cell r="ED288">
            <v>76.400000000000006</v>
          </cell>
          <cell r="EE288">
            <v>29.4</v>
          </cell>
          <cell r="EF288">
            <v>32.300000000000004</v>
          </cell>
          <cell r="EG288">
            <v>23.5</v>
          </cell>
          <cell r="EH288">
            <v>23.5</v>
          </cell>
          <cell r="EI288">
            <v>23.5</v>
          </cell>
          <cell r="EJ288">
            <v>23.5</v>
          </cell>
        </row>
        <row r="289">
          <cell r="AW289">
            <v>243</v>
          </cell>
          <cell r="AX289">
            <v>25</v>
          </cell>
          <cell r="AY289">
            <v>0</v>
          </cell>
          <cell r="AZ289">
            <v>75</v>
          </cell>
          <cell r="BA289">
            <v>50</v>
          </cell>
          <cell r="BB289">
            <v>100</v>
          </cell>
          <cell r="BC289">
            <v>0</v>
          </cell>
          <cell r="BD289">
            <v>60</v>
          </cell>
          <cell r="BE289">
            <v>40</v>
          </cell>
          <cell r="BF289">
            <v>80</v>
          </cell>
          <cell r="BG289">
            <v>20</v>
          </cell>
          <cell r="BH289">
            <v>100</v>
          </cell>
          <cell r="BI289">
            <v>100</v>
          </cell>
          <cell r="BJ289">
            <v>50</v>
          </cell>
          <cell r="BK289">
            <v>12.5</v>
          </cell>
          <cell r="BL289">
            <v>87.5</v>
          </cell>
          <cell r="BM289">
            <v>25</v>
          </cell>
          <cell r="BN289">
            <v>37.5</v>
          </cell>
          <cell r="BO289">
            <v>75</v>
          </cell>
          <cell r="BP289">
            <v>0</v>
          </cell>
          <cell r="BQ289">
            <v>0</v>
          </cell>
          <cell r="BR289">
            <v>100</v>
          </cell>
          <cell r="BS289">
            <v>62.5</v>
          </cell>
          <cell r="BT289">
            <v>0</v>
          </cell>
          <cell r="BU289">
            <v>50</v>
          </cell>
          <cell r="BV289">
            <v>25</v>
          </cell>
          <cell r="BW289">
            <v>75</v>
          </cell>
          <cell r="BX289">
            <v>75</v>
          </cell>
          <cell r="BY289">
            <v>100</v>
          </cell>
          <cell r="BZ289">
            <v>100</v>
          </cell>
          <cell r="CA289">
            <v>100</v>
          </cell>
          <cell r="CB289">
            <v>100</v>
          </cell>
          <cell r="CC289">
            <v>0</v>
          </cell>
          <cell r="CD289">
            <v>87.5</v>
          </cell>
          <cell r="CE289">
            <v>100</v>
          </cell>
          <cell r="CF289">
            <v>75</v>
          </cell>
          <cell r="CG289">
            <v>75</v>
          </cell>
          <cell r="CH289">
            <v>25</v>
          </cell>
          <cell r="CI289">
            <v>25</v>
          </cell>
          <cell r="CJ289">
            <v>62.5</v>
          </cell>
          <cell r="CK289">
            <v>37.5</v>
          </cell>
          <cell r="CL289">
            <v>50</v>
          </cell>
          <cell r="CM289">
            <v>12.5</v>
          </cell>
          <cell r="CN289">
            <v>12.5</v>
          </cell>
          <cell r="CO289">
            <v>12.5</v>
          </cell>
          <cell r="CP289">
            <v>12.5</v>
          </cell>
          <cell r="CQ289">
            <v>243</v>
          </cell>
          <cell r="CR289">
            <v>18.099999999999998</v>
          </cell>
          <cell r="CS289">
            <v>9</v>
          </cell>
          <cell r="CT289">
            <v>36.299999999999997</v>
          </cell>
          <cell r="CU289">
            <v>33.300000000000004</v>
          </cell>
          <cell r="CV289">
            <v>78.7</v>
          </cell>
          <cell r="CW289">
            <v>0</v>
          </cell>
          <cell r="CX289">
            <v>66.600000000000009</v>
          </cell>
          <cell r="CY289">
            <v>54.500000000000007</v>
          </cell>
          <cell r="CZ289">
            <v>75.7</v>
          </cell>
          <cell r="DA289">
            <v>21.2</v>
          </cell>
          <cell r="DB289">
            <v>96.899999999999991</v>
          </cell>
          <cell r="DC289">
            <v>96.89996337890625</v>
          </cell>
          <cell r="DD289">
            <v>57.499999999999993</v>
          </cell>
          <cell r="DE289">
            <v>27.200000000000003</v>
          </cell>
          <cell r="DF289">
            <v>69.599999999999994</v>
          </cell>
          <cell r="DG289">
            <v>48.4</v>
          </cell>
          <cell r="DH289">
            <v>51.5</v>
          </cell>
          <cell r="DI289">
            <v>63.6</v>
          </cell>
          <cell r="DJ289">
            <v>15.1</v>
          </cell>
          <cell r="DK289">
            <v>15.099998474121094</v>
          </cell>
          <cell r="DL289">
            <v>81.8</v>
          </cell>
          <cell r="DM289">
            <v>60.6</v>
          </cell>
          <cell r="DN289">
            <v>6</v>
          </cell>
          <cell r="DO289">
            <v>39.300000000000004</v>
          </cell>
          <cell r="DP289">
            <v>12.1</v>
          </cell>
          <cell r="DQ289">
            <v>87.8</v>
          </cell>
          <cell r="DR289">
            <v>87.79998779296875</v>
          </cell>
          <cell r="DS289">
            <v>93.899999999999991</v>
          </cell>
          <cell r="DT289">
            <v>93.89996337890625</v>
          </cell>
          <cell r="DU289">
            <v>93.89996337890625</v>
          </cell>
          <cell r="DV289">
            <v>93.89996337890625</v>
          </cell>
          <cell r="DW289">
            <v>3</v>
          </cell>
          <cell r="DX289">
            <v>90.9</v>
          </cell>
          <cell r="DY289">
            <v>100</v>
          </cell>
          <cell r="DZ289">
            <v>84.8</v>
          </cell>
          <cell r="EA289">
            <v>84.79998779296875</v>
          </cell>
          <cell r="EB289">
            <v>30.3</v>
          </cell>
          <cell r="EC289">
            <v>30.29998779296875</v>
          </cell>
          <cell r="ED289">
            <v>72.7</v>
          </cell>
          <cell r="EE289">
            <v>42.4</v>
          </cell>
          <cell r="EF289">
            <v>45.4</v>
          </cell>
          <cell r="EG289">
            <v>24.2</v>
          </cell>
          <cell r="EH289">
            <v>24.199996948242188</v>
          </cell>
          <cell r="EI289">
            <v>24.199996948242188</v>
          </cell>
          <cell r="EJ289">
            <v>24.199996948242188</v>
          </cell>
        </row>
        <row r="290">
          <cell r="AW290">
            <v>244</v>
          </cell>
          <cell r="AX290">
            <v>25</v>
          </cell>
          <cell r="AY290">
            <v>75</v>
          </cell>
          <cell r="AZ290">
            <v>50</v>
          </cell>
          <cell r="BA290">
            <v>100</v>
          </cell>
          <cell r="BB290">
            <v>0</v>
          </cell>
          <cell r="BC290">
            <v>100</v>
          </cell>
          <cell r="BD290">
            <v>16.600000000000001</v>
          </cell>
          <cell r="BE290">
            <v>50</v>
          </cell>
          <cell r="BF290">
            <v>66.600000000000009</v>
          </cell>
          <cell r="BG290">
            <v>83.3</v>
          </cell>
          <cell r="BH290">
            <v>0</v>
          </cell>
          <cell r="BI290">
            <v>33.300000000000004</v>
          </cell>
          <cell r="BJ290">
            <v>0</v>
          </cell>
          <cell r="BK290">
            <v>100</v>
          </cell>
          <cell r="BL290">
            <v>14.2</v>
          </cell>
          <cell r="BM290">
            <v>28.499999999999996</v>
          </cell>
          <cell r="BN290">
            <v>71.399999999999991</v>
          </cell>
          <cell r="BO290">
            <v>57.099999999999994</v>
          </cell>
          <cell r="BP290">
            <v>42.8</v>
          </cell>
          <cell r="BQ290">
            <v>42.79998779296875</v>
          </cell>
          <cell r="BR290">
            <v>42.79998779296875</v>
          </cell>
          <cell r="BS290">
            <v>85.7</v>
          </cell>
          <cell r="BT290">
            <v>0</v>
          </cell>
          <cell r="BU290">
            <v>50</v>
          </cell>
          <cell r="BV290">
            <v>100</v>
          </cell>
          <cell r="BW290">
            <v>100</v>
          </cell>
          <cell r="BX290">
            <v>100</v>
          </cell>
          <cell r="BY290">
            <v>100</v>
          </cell>
          <cell r="BZ290">
            <v>100</v>
          </cell>
          <cell r="CA290">
            <v>100</v>
          </cell>
          <cell r="CB290">
            <v>100</v>
          </cell>
          <cell r="CC290">
            <v>33.300000000000004</v>
          </cell>
          <cell r="CD290">
            <v>33.29998779296875</v>
          </cell>
          <cell r="CE290">
            <v>0</v>
          </cell>
          <cell r="CF290">
            <v>100</v>
          </cell>
          <cell r="CG290">
            <v>100</v>
          </cell>
          <cell r="CH290">
            <v>83.3</v>
          </cell>
          <cell r="CI290">
            <v>83.29998779296875</v>
          </cell>
          <cell r="CJ290">
            <v>50</v>
          </cell>
          <cell r="CK290">
            <v>16.600000000000001</v>
          </cell>
          <cell r="CL290">
            <v>16.599990844726562</v>
          </cell>
          <cell r="CM290">
            <v>66.600000000000009</v>
          </cell>
          <cell r="CN290">
            <v>66.5999755859375</v>
          </cell>
          <cell r="CO290">
            <v>66.5999755859375</v>
          </cell>
          <cell r="CP290">
            <v>66.5999755859375</v>
          </cell>
          <cell r="CQ290">
            <v>244</v>
          </cell>
          <cell r="CR290">
            <v>10.299999999999999</v>
          </cell>
          <cell r="CS290">
            <v>75.8</v>
          </cell>
          <cell r="CT290">
            <v>62</v>
          </cell>
          <cell r="CU290">
            <v>93.100000000000009</v>
          </cell>
          <cell r="CV290">
            <v>3.4000000000000004</v>
          </cell>
          <cell r="CW290">
            <v>100</v>
          </cell>
          <cell r="CX290">
            <v>24.099999999999998</v>
          </cell>
          <cell r="CY290">
            <v>65.5</v>
          </cell>
          <cell r="CZ290">
            <v>68.899999999999991</v>
          </cell>
          <cell r="DA290">
            <v>96.5</v>
          </cell>
          <cell r="DB290">
            <v>6.8000000000000007</v>
          </cell>
          <cell r="DC290">
            <v>44.800000000000004</v>
          </cell>
          <cell r="DD290">
            <v>31</v>
          </cell>
          <cell r="DE290">
            <v>89.600000000000009</v>
          </cell>
          <cell r="DF290">
            <v>34.4</v>
          </cell>
          <cell r="DG290">
            <v>37.9</v>
          </cell>
          <cell r="DH290">
            <v>72.399999999999991</v>
          </cell>
          <cell r="DI290">
            <v>51.7</v>
          </cell>
          <cell r="DJ290">
            <v>48.199999999999996</v>
          </cell>
          <cell r="DK290">
            <v>48.199981689453125</v>
          </cell>
          <cell r="DL290">
            <v>48.199981689453125</v>
          </cell>
          <cell r="DM290">
            <v>79.3</v>
          </cell>
          <cell r="DN290">
            <v>17.2</v>
          </cell>
          <cell r="DO290">
            <v>55.1</v>
          </cell>
          <cell r="DP290">
            <v>58.599999999999994</v>
          </cell>
          <cell r="DQ290">
            <v>58.5999755859375</v>
          </cell>
          <cell r="DR290">
            <v>58.5999755859375</v>
          </cell>
          <cell r="DS290">
            <v>58.5999755859375</v>
          </cell>
          <cell r="DT290">
            <v>58.5999755859375</v>
          </cell>
          <cell r="DU290">
            <v>58.5999755859375</v>
          </cell>
          <cell r="DV290">
            <v>58.5999755859375</v>
          </cell>
          <cell r="DW290">
            <v>20.599999999999998</v>
          </cell>
          <cell r="DX290">
            <v>20.599990844726562</v>
          </cell>
          <cell r="DY290">
            <v>0</v>
          </cell>
          <cell r="DZ290">
            <v>86.2</v>
          </cell>
          <cell r="EA290">
            <v>86.199951171875</v>
          </cell>
          <cell r="EB290">
            <v>82.699999999999989</v>
          </cell>
          <cell r="EC290">
            <v>82.699951171875</v>
          </cell>
          <cell r="ED290">
            <v>27.500000000000004</v>
          </cell>
          <cell r="EE290">
            <v>13.700000000000001</v>
          </cell>
          <cell r="EF290">
            <v>13.699996948242188</v>
          </cell>
          <cell r="EG290">
            <v>41.3</v>
          </cell>
          <cell r="EH290">
            <v>41.29998779296875</v>
          </cell>
          <cell r="EI290">
            <v>41.29998779296875</v>
          </cell>
          <cell r="EJ290">
            <v>41.29998779296875</v>
          </cell>
        </row>
        <row r="291">
          <cell r="AW291">
            <v>245</v>
          </cell>
          <cell r="AX291">
            <v>0</v>
          </cell>
          <cell r="AY291">
            <v>0</v>
          </cell>
          <cell r="AZ291">
            <v>0</v>
          </cell>
          <cell r="BA291">
            <v>0</v>
          </cell>
          <cell r="BB291">
            <v>0</v>
          </cell>
          <cell r="BC291">
            <v>0</v>
          </cell>
          <cell r="BD291">
            <v>0</v>
          </cell>
          <cell r="BE291">
            <v>0</v>
          </cell>
          <cell r="BF291">
            <v>0</v>
          </cell>
          <cell r="BG291">
            <v>0</v>
          </cell>
          <cell r="BH291">
            <v>0</v>
          </cell>
          <cell r="BI291">
            <v>0</v>
          </cell>
          <cell r="BJ291">
            <v>0</v>
          </cell>
          <cell r="BK291">
            <v>0</v>
          </cell>
          <cell r="BL291">
            <v>0</v>
          </cell>
          <cell r="BM291">
            <v>0</v>
          </cell>
          <cell r="BN291">
            <v>0</v>
          </cell>
          <cell r="BO291">
            <v>0</v>
          </cell>
          <cell r="BP291">
            <v>0</v>
          </cell>
          <cell r="BQ291">
            <v>0</v>
          </cell>
          <cell r="BR291">
            <v>0</v>
          </cell>
          <cell r="BS291">
            <v>0</v>
          </cell>
          <cell r="BT291">
            <v>0</v>
          </cell>
          <cell r="BU291">
            <v>0</v>
          </cell>
          <cell r="BV291">
            <v>0</v>
          </cell>
          <cell r="BW291">
            <v>0</v>
          </cell>
          <cell r="BX291">
            <v>0</v>
          </cell>
          <cell r="BY291">
            <v>0</v>
          </cell>
          <cell r="BZ291">
            <v>0</v>
          </cell>
          <cell r="CA291">
            <v>0</v>
          </cell>
          <cell r="CB291">
            <v>0</v>
          </cell>
          <cell r="CC291">
            <v>0</v>
          </cell>
          <cell r="CD291">
            <v>0</v>
          </cell>
          <cell r="CE291">
            <v>0</v>
          </cell>
          <cell r="CF291">
            <v>0</v>
          </cell>
          <cell r="CG291">
            <v>0</v>
          </cell>
          <cell r="CH291">
            <v>0</v>
          </cell>
          <cell r="CI291">
            <v>0</v>
          </cell>
          <cell r="CJ291">
            <v>0</v>
          </cell>
          <cell r="CK291">
            <v>0</v>
          </cell>
          <cell r="CL291">
            <v>0</v>
          </cell>
          <cell r="CM291">
            <v>0</v>
          </cell>
          <cell r="CN291">
            <v>0</v>
          </cell>
          <cell r="CO291">
            <v>0</v>
          </cell>
          <cell r="CP291">
            <v>0</v>
          </cell>
          <cell r="CQ291">
            <v>245</v>
          </cell>
          <cell r="CR291">
            <v>0</v>
          </cell>
          <cell r="CS291">
            <v>0</v>
          </cell>
          <cell r="CT291">
            <v>0</v>
          </cell>
          <cell r="CU291">
            <v>0</v>
          </cell>
          <cell r="CV291">
            <v>0</v>
          </cell>
          <cell r="CW291">
            <v>0</v>
          </cell>
          <cell r="CX291">
            <v>0</v>
          </cell>
          <cell r="CY291">
            <v>0</v>
          </cell>
          <cell r="CZ291">
            <v>0</v>
          </cell>
          <cell r="DA291">
            <v>0</v>
          </cell>
          <cell r="DB291">
            <v>0</v>
          </cell>
          <cell r="DC291">
            <v>0</v>
          </cell>
          <cell r="DD291">
            <v>0</v>
          </cell>
          <cell r="DE291">
            <v>0</v>
          </cell>
          <cell r="DF291">
            <v>0</v>
          </cell>
          <cell r="DG291">
            <v>0</v>
          </cell>
          <cell r="DH291">
            <v>0</v>
          </cell>
          <cell r="DI291">
            <v>0</v>
          </cell>
          <cell r="DJ291">
            <v>0</v>
          </cell>
          <cell r="DK291">
            <v>0</v>
          </cell>
          <cell r="DL291">
            <v>0</v>
          </cell>
          <cell r="DM291">
            <v>0</v>
          </cell>
          <cell r="DN291">
            <v>0</v>
          </cell>
          <cell r="DO291">
            <v>0</v>
          </cell>
          <cell r="DP291">
            <v>0</v>
          </cell>
          <cell r="DQ291">
            <v>0</v>
          </cell>
          <cell r="DR291">
            <v>0</v>
          </cell>
          <cell r="DS291">
            <v>0</v>
          </cell>
          <cell r="DT291">
            <v>0</v>
          </cell>
          <cell r="DU291">
            <v>0</v>
          </cell>
          <cell r="DV291">
            <v>0</v>
          </cell>
          <cell r="DW291">
            <v>0</v>
          </cell>
          <cell r="DX291">
            <v>0</v>
          </cell>
          <cell r="DY291">
            <v>0</v>
          </cell>
          <cell r="DZ291">
            <v>0</v>
          </cell>
          <cell r="EA291">
            <v>0</v>
          </cell>
          <cell r="EB291">
            <v>0</v>
          </cell>
          <cell r="EC291">
            <v>0</v>
          </cell>
          <cell r="ED291">
            <v>0</v>
          </cell>
          <cell r="EE291">
            <v>0</v>
          </cell>
          <cell r="EF291">
            <v>0</v>
          </cell>
          <cell r="EG291">
            <v>0</v>
          </cell>
          <cell r="EH291">
            <v>0</v>
          </cell>
          <cell r="EI291">
            <v>0</v>
          </cell>
          <cell r="EJ291">
            <v>0</v>
          </cell>
        </row>
        <row r="292">
          <cell r="AW292">
            <v>246</v>
          </cell>
          <cell r="AX292">
            <v>0</v>
          </cell>
          <cell r="AY292">
            <v>0</v>
          </cell>
          <cell r="AZ292">
            <v>0</v>
          </cell>
          <cell r="BA292">
            <v>0</v>
          </cell>
          <cell r="BB292">
            <v>0</v>
          </cell>
          <cell r="BC292">
            <v>0</v>
          </cell>
          <cell r="BD292">
            <v>0</v>
          </cell>
          <cell r="BE292">
            <v>0</v>
          </cell>
          <cell r="BF292">
            <v>0</v>
          </cell>
          <cell r="BG292">
            <v>0</v>
          </cell>
          <cell r="BH292">
            <v>0</v>
          </cell>
          <cell r="BI292">
            <v>0</v>
          </cell>
          <cell r="BJ292">
            <v>0</v>
          </cell>
          <cell r="BK292">
            <v>0</v>
          </cell>
          <cell r="BL292">
            <v>0</v>
          </cell>
          <cell r="BM292">
            <v>0</v>
          </cell>
          <cell r="BN292">
            <v>0</v>
          </cell>
          <cell r="BO292">
            <v>0</v>
          </cell>
          <cell r="BP292">
            <v>0</v>
          </cell>
          <cell r="BQ292">
            <v>0</v>
          </cell>
          <cell r="BR292">
            <v>0</v>
          </cell>
          <cell r="BS292">
            <v>0</v>
          </cell>
          <cell r="BT292">
            <v>0</v>
          </cell>
          <cell r="BU292">
            <v>0</v>
          </cell>
          <cell r="BV292">
            <v>0</v>
          </cell>
          <cell r="BW292">
            <v>0</v>
          </cell>
          <cell r="BX292">
            <v>0</v>
          </cell>
          <cell r="BY292">
            <v>0</v>
          </cell>
          <cell r="BZ292">
            <v>0</v>
          </cell>
          <cell r="CA292">
            <v>0</v>
          </cell>
          <cell r="CB292">
            <v>0</v>
          </cell>
          <cell r="CC292">
            <v>0</v>
          </cell>
          <cell r="CD292">
            <v>0</v>
          </cell>
          <cell r="CE292">
            <v>0</v>
          </cell>
          <cell r="CF292">
            <v>0</v>
          </cell>
          <cell r="CG292">
            <v>0</v>
          </cell>
          <cell r="CH292">
            <v>0</v>
          </cell>
          <cell r="CI292">
            <v>0</v>
          </cell>
          <cell r="CJ292">
            <v>0</v>
          </cell>
          <cell r="CK292">
            <v>0</v>
          </cell>
          <cell r="CL292">
            <v>0</v>
          </cell>
          <cell r="CM292">
            <v>0</v>
          </cell>
          <cell r="CN292">
            <v>0</v>
          </cell>
          <cell r="CO292">
            <v>0</v>
          </cell>
          <cell r="CP292">
            <v>0</v>
          </cell>
          <cell r="CQ292">
            <v>246</v>
          </cell>
          <cell r="CR292">
            <v>0</v>
          </cell>
          <cell r="CS292">
            <v>0</v>
          </cell>
          <cell r="CT292">
            <v>0</v>
          </cell>
          <cell r="CU292">
            <v>0</v>
          </cell>
          <cell r="CV292">
            <v>0</v>
          </cell>
          <cell r="CW292">
            <v>0</v>
          </cell>
          <cell r="CX292">
            <v>0</v>
          </cell>
          <cell r="CY292">
            <v>0</v>
          </cell>
          <cell r="CZ292">
            <v>0</v>
          </cell>
          <cell r="DA292">
            <v>0</v>
          </cell>
          <cell r="DB292">
            <v>0</v>
          </cell>
          <cell r="DC292">
            <v>0</v>
          </cell>
          <cell r="DD292">
            <v>0</v>
          </cell>
          <cell r="DE292">
            <v>0</v>
          </cell>
          <cell r="DF292">
            <v>0</v>
          </cell>
          <cell r="DG292">
            <v>0</v>
          </cell>
          <cell r="DH292">
            <v>0</v>
          </cell>
          <cell r="DI292">
            <v>0</v>
          </cell>
          <cell r="DJ292">
            <v>0</v>
          </cell>
          <cell r="DK292">
            <v>0</v>
          </cell>
          <cell r="DL292">
            <v>0</v>
          </cell>
          <cell r="DM292">
            <v>0</v>
          </cell>
          <cell r="DN292">
            <v>0</v>
          </cell>
          <cell r="DO292">
            <v>0</v>
          </cell>
          <cell r="DP292">
            <v>0</v>
          </cell>
          <cell r="DQ292">
            <v>0</v>
          </cell>
          <cell r="DR292">
            <v>0</v>
          </cell>
          <cell r="DS292">
            <v>0</v>
          </cell>
          <cell r="DT292">
            <v>0</v>
          </cell>
          <cell r="DU292">
            <v>0</v>
          </cell>
          <cell r="DV292">
            <v>0</v>
          </cell>
          <cell r="DW292">
            <v>0</v>
          </cell>
          <cell r="DX292">
            <v>0</v>
          </cell>
          <cell r="DY292">
            <v>0</v>
          </cell>
          <cell r="DZ292">
            <v>0</v>
          </cell>
          <cell r="EA292">
            <v>0</v>
          </cell>
          <cell r="EB292">
            <v>0</v>
          </cell>
          <cell r="EC292">
            <v>0</v>
          </cell>
          <cell r="ED292">
            <v>0</v>
          </cell>
          <cell r="EE292">
            <v>0</v>
          </cell>
          <cell r="EF292">
            <v>0</v>
          </cell>
          <cell r="EG292">
            <v>0</v>
          </cell>
          <cell r="EH292">
            <v>0</v>
          </cell>
          <cell r="EI292">
            <v>0</v>
          </cell>
          <cell r="EJ292">
            <v>0</v>
          </cell>
        </row>
        <row r="293">
          <cell r="AW293">
            <v>247</v>
          </cell>
          <cell r="AX293">
            <v>0</v>
          </cell>
          <cell r="AY293">
            <v>50</v>
          </cell>
          <cell r="AZ293">
            <v>100</v>
          </cell>
          <cell r="BA293">
            <v>75</v>
          </cell>
          <cell r="BB293">
            <v>25</v>
          </cell>
          <cell r="BC293">
            <v>40</v>
          </cell>
          <cell r="BD293">
            <v>80</v>
          </cell>
          <cell r="BE293">
            <v>20</v>
          </cell>
          <cell r="BF293">
            <v>60</v>
          </cell>
          <cell r="BG293">
            <v>0</v>
          </cell>
          <cell r="BH293">
            <v>100</v>
          </cell>
          <cell r="BI293">
            <v>100</v>
          </cell>
          <cell r="BJ293">
            <v>66.600000000000009</v>
          </cell>
          <cell r="BK293">
            <v>0</v>
          </cell>
          <cell r="BL293">
            <v>0</v>
          </cell>
          <cell r="BM293">
            <v>33.300000000000004</v>
          </cell>
          <cell r="BN293">
            <v>100</v>
          </cell>
          <cell r="BO293">
            <v>100</v>
          </cell>
          <cell r="BP293">
            <v>100</v>
          </cell>
          <cell r="BQ293">
            <v>100</v>
          </cell>
          <cell r="BR293">
            <v>100</v>
          </cell>
          <cell r="BS293">
            <v>100</v>
          </cell>
          <cell r="BT293">
            <v>100</v>
          </cell>
          <cell r="BU293">
            <v>100</v>
          </cell>
          <cell r="BV293">
            <v>100</v>
          </cell>
          <cell r="BW293">
            <v>100</v>
          </cell>
          <cell r="BX293">
            <v>100</v>
          </cell>
          <cell r="BY293">
            <v>100</v>
          </cell>
          <cell r="BZ293">
            <v>100</v>
          </cell>
          <cell r="CA293">
            <v>100</v>
          </cell>
          <cell r="CB293">
            <v>100</v>
          </cell>
          <cell r="CC293">
            <v>100</v>
          </cell>
          <cell r="CD293">
            <v>100</v>
          </cell>
          <cell r="CE293">
            <v>100</v>
          </cell>
          <cell r="CF293">
            <v>100</v>
          </cell>
          <cell r="CG293">
            <v>100</v>
          </cell>
          <cell r="CH293">
            <v>100</v>
          </cell>
          <cell r="CI293">
            <v>100</v>
          </cell>
          <cell r="CJ293">
            <v>100</v>
          </cell>
          <cell r="CK293">
            <v>0</v>
          </cell>
          <cell r="CL293">
            <v>0</v>
          </cell>
          <cell r="CM293">
            <v>100</v>
          </cell>
          <cell r="CN293">
            <v>100</v>
          </cell>
          <cell r="CO293">
            <v>100</v>
          </cell>
          <cell r="CP293">
            <v>100</v>
          </cell>
          <cell r="CQ293">
            <v>247</v>
          </cell>
          <cell r="CR293">
            <v>5.8000000000000007</v>
          </cell>
          <cell r="CS293">
            <v>41.099999999999994</v>
          </cell>
          <cell r="CT293">
            <v>76.400000000000006</v>
          </cell>
          <cell r="CU293">
            <v>64.7</v>
          </cell>
          <cell r="CV293">
            <v>17.599999999999998</v>
          </cell>
          <cell r="CW293">
            <v>58.8</v>
          </cell>
          <cell r="CX293">
            <v>94.1</v>
          </cell>
          <cell r="CY293">
            <v>23.5</v>
          </cell>
          <cell r="CZ293">
            <v>88.2</v>
          </cell>
          <cell r="DA293">
            <v>11.700000000000001</v>
          </cell>
          <cell r="DB293">
            <v>100</v>
          </cell>
          <cell r="DC293">
            <v>100</v>
          </cell>
          <cell r="DD293">
            <v>70.5</v>
          </cell>
          <cell r="DE293">
            <v>0</v>
          </cell>
          <cell r="DF293">
            <v>0</v>
          </cell>
          <cell r="DG293">
            <v>29.4</v>
          </cell>
          <cell r="DH293">
            <v>82.3</v>
          </cell>
          <cell r="DI293">
            <v>82.29998779296875</v>
          </cell>
          <cell r="DJ293">
            <v>82.29998779296875</v>
          </cell>
          <cell r="DK293">
            <v>82.29998779296875</v>
          </cell>
          <cell r="DL293">
            <v>82.29998779296875</v>
          </cell>
          <cell r="DM293">
            <v>82.29998779296875</v>
          </cell>
          <cell r="DN293">
            <v>35.199999999999996</v>
          </cell>
          <cell r="DO293">
            <v>35.199981689453125</v>
          </cell>
          <cell r="DP293">
            <v>35.199981689453125</v>
          </cell>
          <cell r="DQ293">
            <v>35.199981689453125</v>
          </cell>
          <cell r="DR293">
            <v>35.199981689453125</v>
          </cell>
          <cell r="DS293">
            <v>35.199981689453125</v>
          </cell>
          <cell r="DT293">
            <v>35.199981689453125</v>
          </cell>
          <cell r="DU293">
            <v>35.199981689453125</v>
          </cell>
          <cell r="DV293">
            <v>35.199981689453125</v>
          </cell>
          <cell r="DW293">
            <v>35.199981689453125</v>
          </cell>
          <cell r="DX293">
            <v>35.199981689453125</v>
          </cell>
          <cell r="DY293">
            <v>35.199981689453125</v>
          </cell>
          <cell r="DZ293">
            <v>35.199981689453125</v>
          </cell>
          <cell r="EA293">
            <v>35.199981689453125</v>
          </cell>
          <cell r="EB293">
            <v>35.199981689453125</v>
          </cell>
          <cell r="EC293">
            <v>35.199981689453125</v>
          </cell>
          <cell r="ED293">
            <v>35.199981689453125</v>
          </cell>
          <cell r="EE293">
            <v>47</v>
          </cell>
          <cell r="EF293">
            <v>47</v>
          </cell>
          <cell r="EG293">
            <v>52.900000000000006</v>
          </cell>
          <cell r="EH293">
            <v>52.899993896484375</v>
          </cell>
          <cell r="EI293">
            <v>52.899993896484375</v>
          </cell>
          <cell r="EJ293">
            <v>52.899993896484375</v>
          </cell>
        </row>
        <row r="294">
          <cell r="AW294">
            <v>248</v>
          </cell>
          <cell r="AX294">
            <v>0</v>
          </cell>
          <cell r="AY294">
            <v>0</v>
          </cell>
          <cell r="AZ294">
            <v>0</v>
          </cell>
          <cell r="BA294">
            <v>0</v>
          </cell>
          <cell r="BB294">
            <v>0</v>
          </cell>
          <cell r="BC294">
            <v>0</v>
          </cell>
          <cell r="BD294">
            <v>0</v>
          </cell>
          <cell r="BE294">
            <v>0</v>
          </cell>
          <cell r="BF294">
            <v>0</v>
          </cell>
          <cell r="BG294">
            <v>0</v>
          </cell>
          <cell r="BH294">
            <v>0</v>
          </cell>
          <cell r="BI294">
            <v>0</v>
          </cell>
          <cell r="BJ294">
            <v>0</v>
          </cell>
          <cell r="BK294">
            <v>0</v>
          </cell>
          <cell r="BL294">
            <v>0</v>
          </cell>
          <cell r="BM294">
            <v>0</v>
          </cell>
          <cell r="BN294">
            <v>0</v>
          </cell>
          <cell r="BO294">
            <v>0</v>
          </cell>
          <cell r="BP294">
            <v>0</v>
          </cell>
          <cell r="BQ294">
            <v>0</v>
          </cell>
          <cell r="BR294">
            <v>0</v>
          </cell>
          <cell r="BS294">
            <v>0</v>
          </cell>
          <cell r="BT294">
            <v>0</v>
          </cell>
          <cell r="BU294">
            <v>0</v>
          </cell>
          <cell r="BV294">
            <v>0</v>
          </cell>
          <cell r="BW294">
            <v>0</v>
          </cell>
          <cell r="BX294">
            <v>0</v>
          </cell>
          <cell r="BY294">
            <v>0</v>
          </cell>
          <cell r="BZ294">
            <v>0</v>
          </cell>
          <cell r="CA294">
            <v>0</v>
          </cell>
          <cell r="CB294">
            <v>0</v>
          </cell>
          <cell r="CC294">
            <v>0</v>
          </cell>
          <cell r="CD294">
            <v>0</v>
          </cell>
          <cell r="CE294">
            <v>0</v>
          </cell>
          <cell r="CF294">
            <v>0</v>
          </cell>
          <cell r="CG294">
            <v>0</v>
          </cell>
          <cell r="CH294">
            <v>0</v>
          </cell>
          <cell r="CI294">
            <v>0</v>
          </cell>
          <cell r="CJ294">
            <v>0</v>
          </cell>
          <cell r="CK294">
            <v>0</v>
          </cell>
          <cell r="CL294">
            <v>0</v>
          </cell>
          <cell r="CM294">
            <v>0</v>
          </cell>
          <cell r="CN294">
            <v>0</v>
          </cell>
          <cell r="CO294">
            <v>0</v>
          </cell>
          <cell r="CP294">
            <v>0</v>
          </cell>
          <cell r="CQ294">
            <v>248</v>
          </cell>
          <cell r="CR294">
            <v>0</v>
          </cell>
          <cell r="CS294">
            <v>0</v>
          </cell>
          <cell r="CT294">
            <v>0</v>
          </cell>
          <cell r="CU294">
            <v>0</v>
          </cell>
          <cell r="CV294">
            <v>0</v>
          </cell>
          <cell r="CW294">
            <v>0</v>
          </cell>
          <cell r="CX294">
            <v>0</v>
          </cell>
          <cell r="CY294">
            <v>0</v>
          </cell>
          <cell r="CZ294">
            <v>0</v>
          </cell>
          <cell r="DA294">
            <v>0</v>
          </cell>
          <cell r="DB294">
            <v>0</v>
          </cell>
          <cell r="DC294">
            <v>0</v>
          </cell>
          <cell r="DD294">
            <v>0</v>
          </cell>
          <cell r="DE294">
            <v>0</v>
          </cell>
          <cell r="DF294">
            <v>0</v>
          </cell>
          <cell r="DG294">
            <v>0</v>
          </cell>
          <cell r="DH294">
            <v>0</v>
          </cell>
          <cell r="DI294">
            <v>0</v>
          </cell>
          <cell r="DJ294">
            <v>0</v>
          </cell>
          <cell r="DK294">
            <v>0</v>
          </cell>
          <cell r="DL294">
            <v>0</v>
          </cell>
          <cell r="DM294">
            <v>0</v>
          </cell>
          <cell r="DN294">
            <v>0</v>
          </cell>
          <cell r="DO294">
            <v>0</v>
          </cell>
          <cell r="DP294">
            <v>0</v>
          </cell>
          <cell r="DQ294">
            <v>0</v>
          </cell>
          <cell r="DR294">
            <v>0</v>
          </cell>
          <cell r="DS294">
            <v>0</v>
          </cell>
          <cell r="DT294">
            <v>0</v>
          </cell>
          <cell r="DU294">
            <v>0</v>
          </cell>
          <cell r="DV294">
            <v>0</v>
          </cell>
          <cell r="DW294">
            <v>0</v>
          </cell>
          <cell r="DX294">
            <v>0</v>
          </cell>
          <cell r="DY294">
            <v>0</v>
          </cell>
          <cell r="DZ294">
            <v>0</v>
          </cell>
          <cell r="EA294">
            <v>0</v>
          </cell>
          <cell r="EB294">
            <v>0</v>
          </cell>
          <cell r="EC294">
            <v>0</v>
          </cell>
          <cell r="ED294">
            <v>0</v>
          </cell>
          <cell r="EE294">
            <v>0</v>
          </cell>
          <cell r="EF294">
            <v>0</v>
          </cell>
          <cell r="EG294">
            <v>0</v>
          </cell>
          <cell r="EH294">
            <v>0</v>
          </cell>
          <cell r="EI294">
            <v>0</v>
          </cell>
          <cell r="EJ294">
            <v>0</v>
          </cell>
        </row>
        <row r="295">
          <cell r="AW295">
            <v>249</v>
          </cell>
          <cell r="AX295">
            <v>0</v>
          </cell>
          <cell r="AY295">
            <v>0</v>
          </cell>
          <cell r="AZ295">
            <v>0</v>
          </cell>
          <cell r="BA295">
            <v>0</v>
          </cell>
          <cell r="BB295">
            <v>0</v>
          </cell>
          <cell r="BC295">
            <v>0</v>
          </cell>
          <cell r="BD295">
            <v>0</v>
          </cell>
          <cell r="BE295">
            <v>0</v>
          </cell>
          <cell r="BF295">
            <v>0</v>
          </cell>
          <cell r="BG295">
            <v>0</v>
          </cell>
          <cell r="BH295">
            <v>0</v>
          </cell>
          <cell r="BI295">
            <v>0</v>
          </cell>
          <cell r="BJ295">
            <v>0</v>
          </cell>
          <cell r="BK295">
            <v>0</v>
          </cell>
          <cell r="BL295">
            <v>0</v>
          </cell>
          <cell r="BM295">
            <v>0</v>
          </cell>
          <cell r="BN295">
            <v>0</v>
          </cell>
          <cell r="BO295">
            <v>0</v>
          </cell>
          <cell r="BP295">
            <v>0</v>
          </cell>
          <cell r="BQ295">
            <v>0</v>
          </cell>
          <cell r="BR295">
            <v>0</v>
          </cell>
          <cell r="BS295">
            <v>0</v>
          </cell>
          <cell r="BT295">
            <v>0</v>
          </cell>
          <cell r="BU295">
            <v>0</v>
          </cell>
          <cell r="BV295">
            <v>0</v>
          </cell>
          <cell r="BW295">
            <v>0</v>
          </cell>
          <cell r="BX295">
            <v>0</v>
          </cell>
          <cell r="BY295">
            <v>0</v>
          </cell>
          <cell r="BZ295">
            <v>0</v>
          </cell>
          <cell r="CA295">
            <v>0</v>
          </cell>
          <cell r="CB295">
            <v>0</v>
          </cell>
          <cell r="CC295">
            <v>0</v>
          </cell>
          <cell r="CD295">
            <v>0</v>
          </cell>
          <cell r="CE295">
            <v>0</v>
          </cell>
          <cell r="CF295">
            <v>0</v>
          </cell>
          <cell r="CG295">
            <v>0</v>
          </cell>
          <cell r="CH295">
            <v>0</v>
          </cell>
          <cell r="CI295">
            <v>0</v>
          </cell>
          <cell r="CJ295">
            <v>0</v>
          </cell>
          <cell r="CK295">
            <v>0</v>
          </cell>
          <cell r="CL295">
            <v>0</v>
          </cell>
          <cell r="CM295">
            <v>0</v>
          </cell>
          <cell r="CN295">
            <v>0</v>
          </cell>
          <cell r="CO295">
            <v>0</v>
          </cell>
          <cell r="CP295">
            <v>0</v>
          </cell>
          <cell r="CQ295">
            <v>249</v>
          </cell>
          <cell r="CR295">
            <v>0</v>
          </cell>
          <cell r="CS295">
            <v>0</v>
          </cell>
          <cell r="CT295">
            <v>0</v>
          </cell>
          <cell r="CU295">
            <v>0</v>
          </cell>
          <cell r="CV295">
            <v>0</v>
          </cell>
          <cell r="CW295">
            <v>0</v>
          </cell>
          <cell r="CX295">
            <v>0</v>
          </cell>
          <cell r="CY295">
            <v>0</v>
          </cell>
          <cell r="CZ295">
            <v>0</v>
          </cell>
          <cell r="DA295">
            <v>0</v>
          </cell>
          <cell r="DB295">
            <v>0</v>
          </cell>
          <cell r="DC295">
            <v>0</v>
          </cell>
          <cell r="DD295">
            <v>0</v>
          </cell>
          <cell r="DE295">
            <v>0</v>
          </cell>
          <cell r="DF295">
            <v>0</v>
          </cell>
          <cell r="DG295">
            <v>0</v>
          </cell>
          <cell r="DH295">
            <v>0</v>
          </cell>
          <cell r="DI295">
            <v>0</v>
          </cell>
          <cell r="DJ295">
            <v>0</v>
          </cell>
          <cell r="DK295">
            <v>0</v>
          </cell>
          <cell r="DL295">
            <v>0</v>
          </cell>
          <cell r="DM295">
            <v>0</v>
          </cell>
          <cell r="DN295">
            <v>0</v>
          </cell>
          <cell r="DO295">
            <v>0</v>
          </cell>
          <cell r="DP295">
            <v>0</v>
          </cell>
          <cell r="DQ295">
            <v>0</v>
          </cell>
          <cell r="DR295">
            <v>0</v>
          </cell>
          <cell r="DS295">
            <v>0</v>
          </cell>
          <cell r="DT295">
            <v>0</v>
          </cell>
          <cell r="DU295">
            <v>0</v>
          </cell>
          <cell r="DV295">
            <v>0</v>
          </cell>
          <cell r="DW295">
            <v>0</v>
          </cell>
          <cell r="DX295">
            <v>0</v>
          </cell>
          <cell r="DY295">
            <v>0</v>
          </cell>
          <cell r="DZ295">
            <v>0</v>
          </cell>
          <cell r="EA295">
            <v>0</v>
          </cell>
          <cell r="EB295">
            <v>0</v>
          </cell>
          <cell r="EC295">
            <v>0</v>
          </cell>
          <cell r="ED295">
            <v>0</v>
          </cell>
          <cell r="EE295">
            <v>0</v>
          </cell>
          <cell r="EF295">
            <v>0</v>
          </cell>
          <cell r="EG295">
            <v>0</v>
          </cell>
          <cell r="EH295">
            <v>0</v>
          </cell>
          <cell r="EI295">
            <v>0</v>
          </cell>
          <cell r="EJ295">
            <v>0</v>
          </cell>
        </row>
        <row r="296">
          <cell r="AW296">
            <v>250</v>
          </cell>
          <cell r="AX296">
            <v>75</v>
          </cell>
          <cell r="AY296">
            <v>100</v>
          </cell>
          <cell r="AZ296">
            <v>50</v>
          </cell>
          <cell r="BA296">
            <v>25</v>
          </cell>
          <cell r="BB296">
            <v>0</v>
          </cell>
          <cell r="BC296">
            <v>66.600000000000009</v>
          </cell>
          <cell r="BD296">
            <v>100</v>
          </cell>
          <cell r="BE296">
            <v>50</v>
          </cell>
          <cell r="BF296">
            <v>16.600000000000001</v>
          </cell>
          <cell r="BG296">
            <v>83.3</v>
          </cell>
          <cell r="BH296">
            <v>33.300000000000004</v>
          </cell>
          <cell r="BI296">
            <v>0</v>
          </cell>
          <cell r="BJ296">
            <v>42.8</v>
          </cell>
          <cell r="BK296">
            <v>71.399999999999991</v>
          </cell>
          <cell r="BL296">
            <v>14.2</v>
          </cell>
          <cell r="BM296">
            <v>28.499999999999996</v>
          </cell>
          <cell r="BN296">
            <v>0</v>
          </cell>
          <cell r="BO296">
            <v>100</v>
          </cell>
          <cell r="BP296">
            <v>100</v>
          </cell>
          <cell r="BQ296">
            <v>85.7</v>
          </cell>
          <cell r="BR296">
            <v>57.099999999999994</v>
          </cell>
          <cell r="BS296">
            <v>57.0999755859375</v>
          </cell>
          <cell r="BT296">
            <v>0</v>
          </cell>
          <cell r="BU296">
            <v>87.5</v>
          </cell>
          <cell r="BV296">
            <v>37.5</v>
          </cell>
          <cell r="BW296">
            <v>50</v>
          </cell>
          <cell r="BX296">
            <v>12.5</v>
          </cell>
          <cell r="BY296">
            <v>62.5</v>
          </cell>
          <cell r="BZ296">
            <v>100</v>
          </cell>
          <cell r="CA296">
            <v>25</v>
          </cell>
          <cell r="CB296">
            <v>75</v>
          </cell>
          <cell r="CC296">
            <v>100</v>
          </cell>
          <cell r="CD296">
            <v>100</v>
          </cell>
          <cell r="CE296">
            <v>100</v>
          </cell>
          <cell r="CF296">
            <v>33.300000000000004</v>
          </cell>
          <cell r="CG296">
            <v>66.600000000000009</v>
          </cell>
          <cell r="CH296">
            <v>66.5999755859375</v>
          </cell>
          <cell r="CI296">
            <v>66.5999755859375</v>
          </cell>
          <cell r="CJ296">
            <v>66.5999755859375</v>
          </cell>
          <cell r="CK296">
            <v>0</v>
          </cell>
          <cell r="CL296">
            <v>0</v>
          </cell>
          <cell r="CM296">
            <v>0</v>
          </cell>
          <cell r="CN296">
            <v>0</v>
          </cell>
          <cell r="CO296">
            <v>0</v>
          </cell>
          <cell r="CP296">
            <v>0</v>
          </cell>
          <cell r="CQ296">
            <v>250</v>
          </cell>
          <cell r="CR296">
            <v>71.8</v>
          </cell>
          <cell r="CS296">
            <v>93.7</v>
          </cell>
          <cell r="CT296">
            <v>65.600000000000009</v>
          </cell>
          <cell r="CU296">
            <v>46.800000000000004</v>
          </cell>
          <cell r="CV296">
            <v>28.1</v>
          </cell>
          <cell r="CW296">
            <v>78.100000000000009</v>
          </cell>
          <cell r="CX296">
            <v>100</v>
          </cell>
          <cell r="CY296">
            <v>59.3</v>
          </cell>
          <cell r="CZ296">
            <v>40.6</v>
          </cell>
          <cell r="DA296">
            <v>96.8</v>
          </cell>
          <cell r="DB296">
            <v>53.1</v>
          </cell>
          <cell r="DC296">
            <v>37.5</v>
          </cell>
          <cell r="DD296">
            <v>43.7</v>
          </cell>
          <cell r="DE296">
            <v>75</v>
          </cell>
          <cell r="DF296">
            <v>6.2</v>
          </cell>
          <cell r="DG296">
            <v>15.6</v>
          </cell>
          <cell r="DH296">
            <v>3.1</v>
          </cell>
          <cell r="DI296">
            <v>90.600000000000009</v>
          </cell>
          <cell r="DJ296">
            <v>90.5999755859375</v>
          </cell>
          <cell r="DK296">
            <v>84.3</v>
          </cell>
          <cell r="DL296">
            <v>62.5</v>
          </cell>
          <cell r="DM296">
            <v>62.5</v>
          </cell>
          <cell r="DN296">
            <v>0</v>
          </cell>
          <cell r="DO296">
            <v>81.2</v>
          </cell>
          <cell r="DP296">
            <v>21.8</v>
          </cell>
          <cell r="DQ296">
            <v>25</v>
          </cell>
          <cell r="DR296">
            <v>9.3000000000000007</v>
          </cell>
          <cell r="DS296">
            <v>31.2</v>
          </cell>
          <cell r="DT296">
            <v>87.5</v>
          </cell>
          <cell r="DU296">
            <v>12.5</v>
          </cell>
          <cell r="DV296">
            <v>50</v>
          </cell>
          <cell r="DW296">
            <v>68.7</v>
          </cell>
          <cell r="DX296">
            <v>68.699951171875</v>
          </cell>
          <cell r="DY296">
            <v>68.699951171875</v>
          </cell>
          <cell r="DZ296">
            <v>34.300000000000004</v>
          </cell>
          <cell r="EA296">
            <v>56.2</v>
          </cell>
          <cell r="EB296">
            <v>56.199981689453125</v>
          </cell>
          <cell r="EC296">
            <v>56.199981689453125</v>
          </cell>
          <cell r="ED296">
            <v>56.199981689453125</v>
          </cell>
          <cell r="EE296">
            <v>18.7</v>
          </cell>
          <cell r="EF296">
            <v>18.699996948242188</v>
          </cell>
          <cell r="EG296">
            <v>18.699996948242188</v>
          </cell>
          <cell r="EH296">
            <v>18.699996948242188</v>
          </cell>
          <cell r="EI296">
            <v>18.699996948242188</v>
          </cell>
          <cell r="EJ296">
            <v>18.699996948242188</v>
          </cell>
        </row>
        <row r="297">
          <cell r="AW297">
            <v>251</v>
          </cell>
          <cell r="AX297">
            <v>100</v>
          </cell>
          <cell r="AY297">
            <v>25</v>
          </cell>
          <cell r="AZ297">
            <v>75</v>
          </cell>
          <cell r="BA297">
            <v>50</v>
          </cell>
          <cell r="BB297">
            <v>0</v>
          </cell>
          <cell r="BC297">
            <v>0</v>
          </cell>
          <cell r="BD297">
            <v>100</v>
          </cell>
          <cell r="BE297">
            <v>100</v>
          </cell>
          <cell r="BF297">
            <v>0</v>
          </cell>
          <cell r="BG297">
            <v>0</v>
          </cell>
          <cell r="BH297">
            <v>50</v>
          </cell>
          <cell r="BI297">
            <v>50</v>
          </cell>
          <cell r="BJ297">
            <v>100</v>
          </cell>
          <cell r="BK297">
            <v>100</v>
          </cell>
          <cell r="BL297">
            <v>0</v>
          </cell>
          <cell r="BM297">
            <v>0</v>
          </cell>
          <cell r="BN297">
            <v>0</v>
          </cell>
          <cell r="BO297">
            <v>0</v>
          </cell>
          <cell r="BP297">
            <v>0</v>
          </cell>
          <cell r="BQ297">
            <v>0</v>
          </cell>
          <cell r="BR297">
            <v>0</v>
          </cell>
          <cell r="BS297">
            <v>0</v>
          </cell>
          <cell r="BT297">
            <v>71.399999999999991</v>
          </cell>
          <cell r="BU297">
            <v>100</v>
          </cell>
          <cell r="BV297">
            <v>14.2</v>
          </cell>
          <cell r="BW297">
            <v>42.8</v>
          </cell>
          <cell r="BX297">
            <v>28.499999999999996</v>
          </cell>
          <cell r="BY297">
            <v>57.099999999999994</v>
          </cell>
          <cell r="BZ297">
            <v>57.0999755859375</v>
          </cell>
          <cell r="CA297">
            <v>85.7</v>
          </cell>
          <cell r="CB297">
            <v>0</v>
          </cell>
          <cell r="CC297">
            <v>0</v>
          </cell>
          <cell r="CD297">
            <v>0</v>
          </cell>
          <cell r="CE297">
            <v>0</v>
          </cell>
          <cell r="CF297">
            <v>100</v>
          </cell>
          <cell r="CG297">
            <v>100</v>
          </cell>
          <cell r="CH297">
            <v>100</v>
          </cell>
          <cell r="CI297">
            <v>100</v>
          </cell>
          <cell r="CJ297">
            <v>100</v>
          </cell>
          <cell r="CK297">
            <v>100</v>
          </cell>
          <cell r="CL297">
            <v>100</v>
          </cell>
          <cell r="CM297">
            <v>100</v>
          </cell>
          <cell r="CN297">
            <v>100</v>
          </cell>
          <cell r="CO297">
            <v>100</v>
          </cell>
          <cell r="CP297">
            <v>100</v>
          </cell>
          <cell r="CQ297">
            <v>251</v>
          </cell>
          <cell r="CR297">
            <v>88.8</v>
          </cell>
          <cell r="CS297">
            <v>44.4</v>
          </cell>
          <cell r="CT297">
            <v>72.2</v>
          </cell>
          <cell r="CU297">
            <v>66.600000000000009</v>
          </cell>
          <cell r="CV297">
            <v>22.2</v>
          </cell>
          <cell r="CW297">
            <v>22.199996948242188</v>
          </cell>
          <cell r="CX297">
            <v>100</v>
          </cell>
          <cell r="CY297">
            <v>100</v>
          </cell>
          <cell r="CZ297">
            <v>11.1</v>
          </cell>
          <cell r="DA297">
            <v>11.099998474121094</v>
          </cell>
          <cell r="DB297">
            <v>77.7</v>
          </cell>
          <cell r="DC297">
            <v>77.699951171875</v>
          </cell>
          <cell r="DD297">
            <v>50</v>
          </cell>
          <cell r="DE297">
            <v>50</v>
          </cell>
          <cell r="DF297">
            <v>27.700000000000003</v>
          </cell>
          <cell r="DG297">
            <v>27.699996948242187</v>
          </cell>
          <cell r="DH297">
            <v>27.699996948242187</v>
          </cell>
          <cell r="DI297">
            <v>27.699996948242187</v>
          </cell>
          <cell r="DJ297">
            <v>27.699996948242187</v>
          </cell>
          <cell r="DK297">
            <v>27.699996948242187</v>
          </cell>
          <cell r="DL297">
            <v>27.699996948242187</v>
          </cell>
          <cell r="DM297">
            <v>27.699996948242187</v>
          </cell>
          <cell r="DN297">
            <v>55.500000000000007</v>
          </cell>
          <cell r="DO297">
            <v>94.399999999999991</v>
          </cell>
          <cell r="DP297">
            <v>5.5</v>
          </cell>
          <cell r="DQ297">
            <v>33.300000000000004</v>
          </cell>
          <cell r="DR297">
            <v>16.600000000000001</v>
          </cell>
          <cell r="DS297">
            <v>38.800000000000004</v>
          </cell>
          <cell r="DT297">
            <v>38.79998779296875</v>
          </cell>
          <cell r="DU297">
            <v>83.3</v>
          </cell>
          <cell r="DV297">
            <v>0</v>
          </cell>
          <cell r="DW297">
            <v>0</v>
          </cell>
          <cell r="DX297">
            <v>0</v>
          </cell>
          <cell r="DY297">
            <v>0</v>
          </cell>
          <cell r="DZ297">
            <v>61.1</v>
          </cell>
          <cell r="EA297">
            <v>61.0999755859375</v>
          </cell>
          <cell r="EB297">
            <v>61.0999755859375</v>
          </cell>
          <cell r="EC297">
            <v>61.0999755859375</v>
          </cell>
          <cell r="ED297">
            <v>61.0999755859375</v>
          </cell>
          <cell r="EE297">
            <v>61.0999755859375</v>
          </cell>
          <cell r="EF297">
            <v>61.0999755859375</v>
          </cell>
          <cell r="EG297">
            <v>61.0999755859375</v>
          </cell>
          <cell r="EH297">
            <v>61.0999755859375</v>
          </cell>
          <cell r="EI297">
            <v>61.0999755859375</v>
          </cell>
          <cell r="EJ297">
            <v>61.0999755859375</v>
          </cell>
        </row>
        <row r="298">
          <cell r="AW298">
            <v>252</v>
          </cell>
          <cell r="AX298">
            <v>50</v>
          </cell>
          <cell r="AY298">
            <v>100</v>
          </cell>
          <cell r="AZ298">
            <v>0</v>
          </cell>
          <cell r="BA298">
            <v>75</v>
          </cell>
          <cell r="BB298">
            <v>25</v>
          </cell>
          <cell r="BC298">
            <v>80</v>
          </cell>
          <cell r="BD298">
            <v>100</v>
          </cell>
          <cell r="BE298">
            <v>20</v>
          </cell>
          <cell r="BF298">
            <v>40</v>
          </cell>
          <cell r="BG298">
            <v>0</v>
          </cell>
          <cell r="BH298">
            <v>0</v>
          </cell>
          <cell r="BI298">
            <v>60</v>
          </cell>
          <cell r="BJ298">
            <v>25</v>
          </cell>
          <cell r="BK298">
            <v>25</v>
          </cell>
          <cell r="BL298">
            <v>75</v>
          </cell>
          <cell r="BM298">
            <v>100</v>
          </cell>
          <cell r="BN298">
            <v>0</v>
          </cell>
          <cell r="BO298">
            <v>50</v>
          </cell>
          <cell r="BP298">
            <v>50</v>
          </cell>
          <cell r="BQ298">
            <v>50</v>
          </cell>
          <cell r="BR298">
            <v>50</v>
          </cell>
          <cell r="BS298">
            <v>50</v>
          </cell>
          <cell r="BT298">
            <v>100</v>
          </cell>
          <cell r="BU298">
            <v>83.3</v>
          </cell>
          <cell r="BV298">
            <v>33.300000000000004</v>
          </cell>
          <cell r="BW298">
            <v>66.600000000000009</v>
          </cell>
          <cell r="BX298">
            <v>0</v>
          </cell>
          <cell r="BY298">
            <v>0</v>
          </cell>
          <cell r="BZ298">
            <v>0</v>
          </cell>
          <cell r="CA298">
            <v>16.600000000000001</v>
          </cell>
          <cell r="CB298">
            <v>50</v>
          </cell>
          <cell r="CC298">
            <v>50</v>
          </cell>
          <cell r="CD298">
            <v>50</v>
          </cell>
          <cell r="CE298">
            <v>50</v>
          </cell>
          <cell r="CF298">
            <v>50</v>
          </cell>
          <cell r="CG298">
            <v>0</v>
          </cell>
          <cell r="CH298">
            <v>0</v>
          </cell>
          <cell r="CI298">
            <v>0</v>
          </cell>
          <cell r="CJ298">
            <v>0</v>
          </cell>
          <cell r="CK298">
            <v>100</v>
          </cell>
          <cell r="CL298">
            <v>100</v>
          </cell>
          <cell r="CM298">
            <v>100</v>
          </cell>
          <cell r="CN298">
            <v>100</v>
          </cell>
          <cell r="CO298">
            <v>100</v>
          </cell>
          <cell r="CP298">
            <v>100</v>
          </cell>
          <cell r="CQ298">
            <v>252</v>
          </cell>
          <cell r="CR298">
            <v>36</v>
          </cell>
          <cell r="CS298">
            <v>100</v>
          </cell>
          <cell r="CT298">
            <v>20</v>
          </cell>
          <cell r="CU298">
            <v>60</v>
          </cell>
          <cell r="CV298">
            <v>24</v>
          </cell>
          <cell r="CW298">
            <v>84</v>
          </cell>
          <cell r="CX298">
            <v>96</v>
          </cell>
          <cell r="CY298">
            <v>44</v>
          </cell>
          <cell r="CZ298">
            <v>56.000000000000007</v>
          </cell>
          <cell r="DA298">
            <v>28.000000000000004</v>
          </cell>
          <cell r="DB298">
            <v>28</v>
          </cell>
          <cell r="DC298">
            <v>76</v>
          </cell>
          <cell r="DD298">
            <v>16</v>
          </cell>
          <cell r="DE298">
            <v>16</v>
          </cell>
          <cell r="DF298">
            <v>80</v>
          </cell>
          <cell r="DG298">
            <v>88</v>
          </cell>
          <cell r="DH298">
            <v>4</v>
          </cell>
          <cell r="DI298">
            <v>68</v>
          </cell>
          <cell r="DJ298">
            <v>68</v>
          </cell>
          <cell r="DK298">
            <v>68</v>
          </cell>
          <cell r="DL298">
            <v>68</v>
          </cell>
          <cell r="DM298">
            <v>68</v>
          </cell>
          <cell r="DN298">
            <v>92</v>
          </cell>
          <cell r="DO298">
            <v>72</v>
          </cell>
          <cell r="DP298">
            <v>12</v>
          </cell>
          <cell r="DQ298">
            <v>48</v>
          </cell>
          <cell r="DR298">
            <v>0</v>
          </cell>
          <cell r="DS298">
            <v>0</v>
          </cell>
          <cell r="DT298">
            <v>0</v>
          </cell>
          <cell r="DU298">
            <v>8</v>
          </cell>
          <cell r="DV298">
            <v>40</v>
          </cell>
          <cell r="DW298">
            <v>52</v>
          </cell>
          <cell r="DX298">
            <v>52</v>
          </cell>
          <cell r="DY298">
            <v>52</v>
          </cell>
          <cell r="DZ298">
            <v>52</v>
          </cell>
          <cell r="EA298">
            <v>32</v>
          </cell>
          <cell r="EB298">
            <v>32</v>
          </cell>
          <cell r="EC298">
            <v>32</v>
          </cell>
          <cell r="ED298">
            <v>32</v>
          </cell>
          <cell r="EE298">
            <v>64</v>
          </cell>
          <cell r="EF298">
            <v>64</v>
          </cell>
          <cell r="EG298">
            <v>64</v>
          </cell>
          <cell r="EH298">
            <v>64</v>
          </cell>
          <cell r="EI298">
            <v>64</v>
          </cell>
          <cell r="EJ298">
            <v>64</v>
          </cell>
        </row>
        <row r="299">
          <cell r="AW299">
            <v>253</v>
          </cell>
          <cell r="AX299">
            <v>50</v>
          </cell>
          <cell r="AY299">
            <v>0</v>
          </cell>
          <cell r="AZ299">
            <v>100</v>
          </cell>
          <cell r="BA299">
            <v>75</v>
          </cell>
          <cell r="BB299">
            <v>25</v>
          </cell>
          <cell r="BC299">
            <v>33.300000000000004</v>
          </cell>
          <cell r="BD299">
            <v>0</v>
          </cell>
          <cell r="BE299">
            <v>0</v>
          </cell>
          <cell r="BF299">
            <v>66.600000000000009</v>
          </cell>
          <cell r="BG299">
            <v>100</v>
          </cell>
          <cell r="BH299">
            <v>100</v>
          </cell>
          <cell r="BI299">
            <v>100</v>
          </cell>
          <cell r="BJ299">
            <v>100</v>
          </cell>
          <cell r="BK299">
            <v>100</v>
          </cell>
          <cell r="BL299">
            <v>100</v>
          </cell>
          <cell r="BM299">
            <v>100</v>
          </cell>
          <cell r="BN299">
            <v>100</v>
          </cell>
          <cell r="BO299">
            <v>100</v>
          </cell>
          <cell r="BP299">
            <v>100</v>
          </cell>
          <cell r="BQ299">
            <v>100</v>
          </cell>
          <cell r="BR299">
            <v>100</v>
          </cell>
          <cell r="BS299">
            <v>100</v>
          </cell>
          <cell r="BT299">
            <v>0</v>
          </cell>
          <cell r="BU299">
            <v>0</v>
          </cell>
          <cell r="BV299">
            <v>100</v>
          </cell>
          <cell r="BW299">
            <v>100</v>
          </cell>
          <cell r="BX299">
            <v>100</v>
          </cell>
          <cell r="BY299">
            <v>100</v>
          </cell>
          <cell r="BZ299">
            <v>100</v>
          </cell>
          <cell r="CA299">
            <v>100</v>
          </cell>
          <cell r="CB299">
            <v>100</v>
          </cell>
          <cell r="CC299">
            <v>100</v>
          </cell>
          <cell r="CD299">
            <v>100</v>
          </cell>
          <cell r="CE299">
            <v>100</v>
          </cell>
          <cell r="CF299">
            <v>0</v>
          </cell>
          <cell r="CG299">
            <v>0</v>
          </cell>
          <cell r="CH299">
            <v>0</v>
          </cell>
          <cell r="CI299">
            <v>0</v>
          </cell>
          <cell r="CJ299">
            <v>0</v>
          </cell>
          <cell r="CK299">
            <v>100</v>
          </cell>
          <cell r="CL299">
            <v>100</v>
          </cell>
          <cell r="CM299">
            <v>100</v>
          </cell>
          <cell r="CN299">
            <v>100</v>
          </cell>
          <cell r="CO299">
            <v>100</v>
          </cell>
          <cell r="CP299">
            <v>100</v>
          </cell>
          <cell r="CQ299">
            <v>253</v>
          </cell>
          <cell r="CR299">
            <v>23</v>
          </cell>
          <cell r="CS299">
            <v>0</v>
          </cell>
          <cell r="CT299">
            <v>92.300000000000011</v>
          </cell>
          <cell r="CU299">
            <v>46.1</v>
          </cell>
          <cell r="CV299">
            <v>15.299999999999999</v>
          </cell>
          <cell r="CW299">
            <v>61.5</v>
          </cell>
          <cell r="CX299">
            <v>53.800000000000004</v>
          </cell>
          <cell r="CY299">
            <v>53.79998779296875</v>
          </cell>
          <cell r="CZ299">
            <v>84.6</v>
          </cell>
          <cell r="DA299">
            <v>100</v>
          </cell>
          <cell r="DB299">
            <v>100</v>
          </cell>
          <cell r="DC299">
            <v>100</v>
          </cell>
          <cell r="DD299">
            <v>76.900000000000006</v>
          </cell>
          <cell r="DE299">
            <v>76.89996337890625</v>
          </cell>
          <cell r="DF299">
            <v>76.89996337890625</v>
          </cell>
          <cell r="DG299">
            <v>76.89996337890625</v>
          </cell>
          <cell r="DH299">
            <v>76.89996337890625</v>
          </cell>
          <cell r="DI299">
            <v>76.89996337890625</v>
          </cell>
          <cell r="DJ299">
            <v>76.89996337890625</v>
          </cell>
          <cell r="DK299">
            <v>76.89996337890625</v>
          </cell>
          <cell r="DL299">
            <v>76.89996337890625</v>
          </cell>
          <cell r="DM299">
            <v>76.89996337890625</v>
          </cell>
          <cell r="DN299">
            <v>7.6</v>
          </cell>
          <cell r="DO299">
            <v>7.5999984741210938</v>
          </cell>
          <cell r="DP299">
            <v>38.4</v>
          </cell>
          <cell r="DQ299">
            <v>38.399993896484375</v>
          </cell>
          <cell r="DR299">
            <v>38.399993896484375</v>
          </cell>
          <cell r="DS299">
            <v>38.399993896484375</v>
          </cell>
          <cell r="DT299">
            <v>38.399993896484375</v>
          </cell>
          <cell r="DU299">
            <v>38.399993896484375</v>
          </cell>
          <cell r="DV299">
            <v>38.399993896484375</v>
          </cell>
          <cell r="DW299">
            <v>38.399993896484375</v>
          </cell>
          <cell r="DX299">
            <v>38.399993896484375</v>
          </cell>
          <cell r="DY299">
            <v>38.399993896484375</v>
          </cell>
          <cell r="DZ299">
            <v>30.7</v>
          </cell>
          <cell r="EA299">
            <v>30.699996948242188</v>
          </cell>
          <cell r="EB299">
            <v>30.699996948242188</v>
          </cell>
          <cell r="EC299">
            <v>30.699996948242188</v>
          </cell>
          <cell r="ED299">
            <v>30.699996948242188</v>
          </cell>
          <cell r="EE299">
            <v>69.199999999999989</v>
          </cell>
          <cell r="EF299">
            <v>69.199951171875</v>
          </cell>
          <cell r="EG299">
            <v>69.199951171875</v>
          </cell>
          <cell r="EH299">
            <v>69.199951171875</v>
          </cell>
          <cell r="EI299">
            <v>69.199951171875</v>
          </cell>
          <cell r="EJ299">
            <v>69.199951171875</v>
          </cell>
        </row>
        <row r="300">
          <cell r="AW300">
            <v>254</v>
          </cell>
          <cell r="AX300">
            <v>100</v>
          </cell>
          <cell r="AY300">
            <v>0</v>
          </cell>
          <cell r="AZ300">
            <v>75</v>
          </cell>
          <cell r="BA300">
            <v>25</v>
          </cell>
          <cell r="BB300">
            <v>50</v>
          </cell>
          <cell r="BC300">
            <v>25</v>
          </cell>
          <cell r="BD300">
            <v>75</v>
          </cell>
          <cell r="BE300">
            <v>0</v>
          </cell>
          <cell r="BF300">
            <v>50</v>
          </cell>
          <cell r="BG300">
            <v>100</v>
          </cell>
          <cell r="BH300">
            <v>100</v>
          </cell>
          <cell r="BI300">
            <v>100</v>
          </cell>
          <cell r="BJ300">
            <v>0</v>
          </cell>
          <cell r="BK300">
            <v>0</v>
          </cell>
          <cell r="BL300">
            <v>0</v>
          </cell>
          <cell r="BM300">
            <v>0</v>
          </cell>
          <cell r="BN300">
            <v>0</v>
          </cell>
          <cell r="BO300">
            <v>100</v>
          </cell>
          <cell r="BP300">
            <v>100</v>
          </cell>
          <cell r="BQ300">
            <v>100</v>
          </cell>
          <cell r="BR300">
            <v>100</v>
          </cell>
          <cell r="BS300">
            <v>100</v>
          </cell>
          <cell r="BT300">
            <v>0</v>
          </cell>
          <cell r="BU300">
            <v>66.600000000000009</v>
          </cell>
          <cell r="BV300">
            <v>100</v>
          </cell>
          <cell r="BW300">
            <v>100</v>
          </cell>
          <cell r="BX300">
            <v>100</v>
          </cell>
          <cell r="BY300">
            <v>100</v>
          </cell>
          <cell r="BZ300">
            <v>33.300000000000004</v>
          </cell>
          <cell r="CA300">
            <v>33.29998779296875</v>
          </cell>
          <cell r="CB300">
            <v>33.29998779296875</v>
          </cell>
          <cell r="CC300">
            <v>33.29998779296875</v>
          </cell>
          <cell r="CD300">
            <v>33.29998779296875</v>
          </cell>
          <cell r="CE300">
            <v>33.29998779296875</v>
          </cell>
          <cell r="CF300">
            <v>0</v>
          </cell>
          <cell r="CG300">
            <v>0</v>
          </cell>
          <cell r="CH300">
            <v>0</v>
          </cell>
          <cell r="CI300">
            <v>0</v>
          </cell>
          <cell r="CJ300">
            <v>0</v>
          </cell>
          <cell r="CK300">
            <v>100</v>
          </cell>
          <cell r="CL300">
            <v>100</v>
          </cell>
          <cell r="CM300">
            <v>100</v>
          </cell>
          <cell r="CN300">
            <v>100</v>
          </cell>
          <cell r="CO300">
            <v>100</v>
          </cell>
          <cell r="CP300">
            <v>100</v>
          </cell>
          <cell r="CQ300">
            <v>254</v>
          </cell>
          <cell r="CR300">
            <v>82.3</v>
          </cell>
          <cell r="CS300">
            <v>5.8000000000000007</v>
          </cell>
          <cell r="CT300">
            <v>41.099999999999994</v>
          </cell>
          <cell r="CU300">
            <v>17.599999999999998</v>
          </cell>
          <cell r="CV300">
            <v>29.4</v>
          </cell>
          <cell r="CW300">
            <v>47</v>
          </cell>
          <cell r="CX300">
            <v>76.400000000000006</v>
          </cell>
          <cell r="CY300">
            <v>23.5</v>
          </cell>
          <cell r="CZ300">
            <v>58.8</v>
          </cell>
          <cell r="DA300">
            <v>88.2</v>
          </cell>
          <cell r="DB300">
            <v>88.199951171875</v>
          </cell>
          <cell r="DC300">
            <v>88.199951171875</v>
          </cell>
          <cell r="DD300">
            <v>35.199999999999996</v>
          </cell>
          <cell r="DE300">
            <v>35.199981689453125</v>
          </cell>
          <cell r="DF300">
            <v>35.199981689453125</v>
          </cell>
          <cell r="DG300">
            <v>35.199981689453125</v>
          </cell>
          <cell r="DH300">
            <v>35.199981689453125</v>
          </cell>
          <cell r="DI300">
            <v>70.5</v>
          </cell>
          <cell r="DJ300">
            <v>70.5</v>
          </cell>
          <cell r="DK300">
            <v>70.5</v>
          </cell>
          <cell r="DL300">
            <v>70.5</v>
          </cell>
          <cell r="DM300">
            <v>70.5</v>
          </cell>
          <cell r="DN300">
            <v>52.900000000000006</v>
          </cell>
          <cell r="DO300">
            <v>94.1</v>
          </cell>
          <cell r="DP300">
            <v>100</v>
          </cell>
          <cell r="DQ300">
            <v>100</v>
          </cell>
          <cell r="DR300">
            <v>100</v>
          </cell>
          <cell r="DS300">
            <v>100</v>
          </cell>
          <cell r="DT300">
            <v>64.7</v>
          </cell>
          <cell r="DU300">
            <v>64.699951171875</v>
          </cell>
          <cell r="DV300">
            <v>64.699951171875</v>
          </cell>
          <cell r="DW300">
            <v>64.699951171875</v>
          </cell>
          <cell r="DX300">
            <v>64.699951171875</v>
          </cell>
          <cell r="DY300">
            <v>64.699951171875</v>
          </cell>
          <cell r="DZ300">
            <v>0</v>
          </cell>
          <cell r="EA300">
            <v>0</v>
          </cell>
          <cell r="EB300">
            <v>0</v>
          </cell>
          <cell r="EC300">
            <v>0</v>
          </cell>
          <cell r="ED300">
            <v>0</v>
          </cell>
          <cell r="EE300">
            <v>11.700000000000001</v>
          </cell>
          <cell r="EF300">
            <v>11.699996948242188</v>
          </cell>
          <cell r="EG300">
            <v>11.699996948242188</v>
          </cell>
          <cell r="EH300">
            <v>11.699996948242188</v>
          </cell>
          <cell r="EI300">
            <v>11.699996948242188</v>
          </cell>
          <cell r="EJ300">
            <v>11.699996948242188</v>
          </cell>
        </row>
        <row r="301">
          <cell r="AW301">
            <v>255</v>
          </cell>
          <cell r="AX301">
            <v>0</v>
          </cell>
          <cell r="AY301">
            <v>100</v>
          </cell>
          <cell r="AZ301">
            <v>33.300000000000004</v>
          </cell>
          <cell r="BA301">
            <v>33.29998779296875</v>
          </cell>
          <cell r="BB301">
            <v>66.600000000000009</v>
          </cell>
          <cell r="BC301">
            <v>33.300000000000004</v>
          </cell>
          <cell r="BD301">
            <v>33.29998779296875</v>
          </cell>
          <cell r="BE301">
            <v>33.29998779296875</v>
          </cell>
          <cell r="BF301">
            <v>66.600000000000009</v>
          </cell>
          <cell r="BG301">
            <v>100</v>
          </cell>
          <cell r="BH301">
            <v>100</v>
          </cell>
          <cell r="BI301">
            <v>0</v>
          </cell>
          <cell r="BJ301">
            <v>100</v>
          </cell>
          <cell r="BK301">
            <v>40</v>
          </cell>
          <cell r="BL301">
            <v>40</v>
          </cell>
          <cell r="BM301">
            <v>0</v>
          </cell>
          <cell r="BN301">
            <v>0</v>
          </cell>
          <cell r="BO301">
            <v>80</v>
          </cell>
          <cell r="BP301">
            <v>80</v>
          </cell>
          <cell r="BQ301">
            <v>60</v>
          </cell>
          <cell r="BR301">
            <v>20</v>
          </cell>
          <cell r="BS301">
            <v>20</v>
          </cell>
          <cell r="BT301">
            <v>20</v>
          </cell>
          <cell r="BU301">
            <v>0</v>
          </cell>
          <cell r="BV301">
            <v>0</v>
          </cell>
          <cell r="BW301">
            <v>0</v>
          </cell>
          <cell r="BX301">
            <v>0</v>
          </cell>
          <cell r="BY301">
            <v>100</v>
          </cell>
          <cell r="BZ301">
            <v>100</v>
          </cell>
          <cell r="CA301">
            <v>100</v>
          </cell>
          <cell r="CB301">
            <v>100</v>
          </cell>
          <cell r="CC301">
            <v>0</v>
          </cell>
          <cell r="CD301">
            <v>0</v>
          </cell>
          <cell r="CE301">
            <v>0</v>
          </cell>
          <cell r="CF301">
            <v>100</v>
          </cell>
          <cell r="CG301">
            <v>100</v>
          </cell>
          <cell r="CH301">
            <v>100</v>
          </cell>
          <cell r="CI301">
            <v>100</v>
          </cell>
          <cell r="CJ301">
            <v>100</v>
          </cell>
          <cell r="CK301">
            <v>50</v>
          </cell>
          <cell r="CL301">
            <v>50</v>
          </cell>
          <cell r="CM301">
            <v>50</v>
          </cell>
          <cell r="CN301">
            <v>50</v>
          </cell>
          <cell r="CO301">
            <v>50</v>
          </cell>
          <cell r="CP301">
            <v>50</v>
          </cell>
          <cell r="CQ301">
            <v>255</v>
          </cell>
          <cell r="CR301">
            <v>0</v>
          </cell>
          <cell r="CS301">
            <v>94.399999999999991</v>
          </cell>
          <cell r="CT301">
            <v>50</v>
          </cell>
          <cell r="CU301">
            <v>50</v>
          </cell>
          <cell r="CV301">
            <v>83.3</v>
          </cell>
          <cell r="CW301">
            <v>16.600000000000001</v>
          </cell>
          <cell r="CX301">
            <v>16.599990844726562</v>
          </cell>
          <cell r="CY301">
            <v>16.599990844726562</v>
          </cell>
          <cell r="CZ301">
            <v>27.700000000000003</v>
          </cell>
          <cell r="DA301">
            <v>66.600000000000009</v>
          </cell>
          <cell r="DB301">
            <v>66.5999755859375</v>
          </cell>
          <cell r="DC301">
            <v>11.1</v>
          </cell>
          <cell r="DD301">
            <v>77.7</v>
          </cell>
          <cell r="DE301">
            <v>38.800000000000004</v>
          </cell>
          <cell r="DF301">
            <v>38.79998779296875</v>
          </cell>
          <cell r="DG301">
            <v>5.5</v>
          </cell>
          <cell r="DH301">
            <v>5.5</v>
          </cell>
          <cell r="DI301">
            <v>61.1</v>
          </cell>
          <cell r="DJ301">
            <v>61.0999755859375</v>
          </cell>
          <cell r="DK301">
            <v>44.4</v>
          </cell>
          <cell r="DL301">
            <v>33.300000000000004</v>
          </cell>
          <cell r="DM301">
            <v>33.29998779296875</v>
          </cell>
          <cell r="DN301">
            <v>33.29998779296875</v>
          </cell>
          <cell r="DO301">
            <v>55.500000000000007</v>
          </cell>
          <cell r="DP301">
            <v>55.5</v>
          </cell>
          <cell r="DQ301">
            <v>55.5</v>
          </cell>
          <cell r="DR301">
            <v>55.5</v>
          </cell>
          <cell r="DS301">
            <v>88.8</v>
          </cell>
          <cell r="DT301">
            <v>88.79998779296875</v>
          </cell>
          <cell r="DU301">
            <v>88.79998779296875</v>
          </cell>
          <cell r="DV301">
            <v>88.79998779296875</v>
          </cell>
          <cell r="DW301">
            <v>16.600000000000001</v>
          </cell>
          <cell r="DX301">
            <v>16.599990844726562</v>
          </cell>
          <cell r="DY301">
            <v>16.599990844726562</v>
          </cell>
          <cell r="DZ301">
            <v>94.399999999999991</v>
          </cell>
          <cell r="EA301">
            <v>94.39996337890625</v>
          </cell>
          <cell r="EB301">
            <v>94.39996337890625</v>
          </cell>
          <cell r="EC301">
            <v>94.39996337890625</v>
          </cell>
          <cell r="ED301">
            <v>94.39996337890625</v>
          </cell>
          <cell r="EE301">
            <v>72.2</v>
          </cell>
          <cell r="EF301">
            <v>72.199951171875</v>
          </cell>
          <cell r="EG301">
            <v>72.199951171875</v>
          </cell>
          <cell r="EH301">
            <v>72.199951171875</v>
          </cell>
          <cell r="EI301">
            <v>72.199951171875</v>
          </cell>
          <cell r="EJ301">
            <v>72.199951171875</v>
          </cell>
        </row>
        <row r="302">
          <cell r="AW302">
            <v>256</v>
          </cell>
          <cell r="AX302">
            <v>100</v>
          </cell>
          <cell r="AY302">
            <v>25</v>
          </cell>
          <cell r="AZ302">
            <v>50</v>
          </cell>
          <cell r="BA302">
            <v>0</v>
          </cell>
          <cell r="BB302">
            <v>75</v>
          </cell>
          <cell r="BC302">
            <v>0</v>
          </cell>
          <cell r="BD302">
            <v>80</v>
          </cell>
          <cell r="BE302">
            <v>20</v>
          </cell>
          <cell r="BF302">
            <v>40</v>
          </cell>
          <cell r="BG302">
            <v>100</v>
          </cell>
          <cell r="BH302">
            <v>60</v>
          </cell>
          <cell r="BI302">
            <v>60</v>
          </cell>
          <cell r="BJ302">
            <v>42.8</v>
          </cell>
          <cell r="BK302">
            <v>100</v>
          </cell>
          <cell r="BL302">
            <v>57.099999999999994</v>
          </cell>
          <cell r="BM302">
            <v>28.499999999999996</v>
          </cell>
          <cell r="BN302">
            <v>85.7</v>
          </cell>
          <cell r="BO302">
            <v>0</v>
          </cell>
          <cell r="BP302">
            <v>0</v>
          </cell>
          <cell r="BQ302">
            <v>0</v>
          </cell>
          <cell r="BR302">
            <v>71.399999999999991</v>
          </cell>
          <cell r="BS302">
            <v>14.2</v>
          </cell>
          <cell r="BT302">
            <v>0</v>
          </cell>
          <cell r="BU302">
            <v>100</v>
          </cell>
          <cell r="BV302">
            <v>50</v>
          </cell>
          <cell r="BW302">
            <v>50</v>
          </cell>
          <cell r="BX302">
            <v>50</v>
          </cell>
          <cell r="BY302">
            <v>50</v>
          </cell>
          <cell r="BZ302">
            <v>50</v>
          </cell>
          <cell r="CA302">
            <v>50</v>
          </cell>
          <cell r="CB302">
            <v>50</v>
          </cell>
          <cell r="CC302">
            <v>50</v>
          </cell>
          <cell r="CD302">
            <v>50</v>
          </cell>
          <cell r="CE302">
            <v>50</v>
          </cell>
          <cell r="CF302">
            <v>50</v>
          </cell>
          <cell r="CG302">
            <v>50</v>
          </cell>
          <cell r="CH302">
            <v>50</v>
          </cell>
          <cell r="CI302">
            <v>50</v>
          </cell>
          <cell r="CJ302">
            <v>100</v>
          </cell>
          <cell r="CK302">
            <v>0</v>
          </cell>
          <cell r="CL302">
            <v>0</v>
          </cell>
          <cell r="CM302">
            <v>0</v>
          </cell>
          <cell r="CN302">
            <v>0</v>
          </cell>
          <cell r="CO302">
            <v>0</v>
          </cell>
          <cell r="CP302">
            <v>0</v>
          </cell>
          <cell r="CQ302">
            <v>256</v>
          </cell>
          <cell r="CR302">
            <v>87.5</v>
          </cell>
          <cell r="CS302">
            <v>41.6</v>
          </cell>
          <cell r="CT302">
            <v>54.1</v>
          </cell>
          <cell r="CU302">
            <v>37.5</v>
          </cell>
          <cell r="CV302">
            <v>58.3</v>
          </cell>
          <cell r="CW302">
            <v>4.1000000000000005</v>
          </cell>
          <cell r="CX302">
            <v>79.100000000000009</v>
          </cell>
          <cell r="CY302">
            <v>12.5</v>
          </cell>
          <cell r="CZ302">
            <v>45.800000000000004</v>
          </cell>
          <cell r="DA302">
            <v>95.8</v>
          </cell>
          <cell r="DB302">
            <v>50</v>
          </cell>
          <cell r="DC302">
            <v>50</v>
          </cell>
          <cell r="DD302">
            <v>20.8</v>
          </cell>
          <cell r="DE302">
            <v>91.600000000000009</v>
          </cell>
          <cell r="DF302">
            <v>33.300000000000004</v>
          </cell>
          <cell r="DG302">
            <v>16.600000000000001</v>
          </cell>
          <cell r="DH302">
            <v>83.3</v>
          </cell>
          <cell r="DI302">
            <v>0</v>
          </cell>
          <cell r="DJ302">
            <v>0</v>
          </cell>
          <cell r="DK302">
            <v>0</v>
          </cell>
          <cell r="DL302">
            <v>75</v>
          </cell>
          <cell r="DM302">
            <v>8.3000000000000007</v>
          </cell>
          <cell r="DN302">
            <v>25</v>
          </cell>
          <cell r="DO302">
            <v>70.8</v>
          </cell>
          <cell r="DP302">
            <v>62.5</v>
          </cell>
          <cell r="DQ302">
            <v>62.5</v>
          </cell>
          <cell r="DR302">
            <v>62.5</v>
          </cell>
          <cell r="DS302">
            <v>62.5</v>
          </cell>
          <cell r="DT302">
            <v>62.5</v>
          </cell>
          <cell r="DU302">
            <v>62.5</v>
          </cell>
          <cell r="DV302">
            <v>62.5</v>
          </cell>
          <cell r="DW302">
            <v>62.5</v>
          </cell>
          <cell r="DX302">
            <v>62.5</v>
          </cell>
          <cell r="DY302">
            <v>66.600000000000009</v>
          </cell>
          <cell r="DZ302">
            <v>66.5999755859375</v>
          </cell>
          <cell r="EA302">
            <v>66.5999755859375</v>
          </cell>
          <cell r="EB302">
            <v>66.5999755859375</v>
          </cell>
          <cell r="EC302">
            <v>66.5999755859375</v>
          </cell>
          <cell r="ED302">
            <v>100</v>
          </cell>
          <cell r="EE302">
            <v>29.099999999999998</v>
          </cell>
          <cell r="EF302">
            <v>29.099990844726562</v>
          </cell>
          <cell r="EG302">
            <v>29.099990844726562</v>
          </cell>
          <cell r="EH302">
            <v>29.099990844726562</v>
          </cell>
          <cell r="EI302">
            <v>29.099990844726562</v>
          </cell>
          <cell r="EJ302">
            <v>29.099990844726562</v>
          </cell>
        </row>
        <row r="303">
          <cell r="AW303">
            <v>257</v>
          </cell>
          <cell r="AX303">
            <v>100</v>
          </cell>
          <cell r="AY303">
            <v>25</v>
          </cell>
          <cell r="AZ303">
            <v>75</v>
          </cell>
          <cell r="BA303">
            <v>0</v>
          </cell>
          <cell r="BB303">
            <v>50</v>
          </cell>
          <cell r="BC303">
            <v>0</v>
          </cell>
          <cell r="BD303">
            <v>80</v>
          </cell>
          <cell r="BE303">
            <v>20</v>
          </cell>
          <cell r="BF303">
            <v>40</v>
          </cell>
          <cell r="BG303">
            <v>100</v>
          </cell>
          <cell r="BH303">
            <v>60</v>
          </cell>
          <cell r="BI303">
            <v>60</v>
          </cell>
          <cell r="BJ303">
            <v>40</v>
          </cell>
          <cell r="BK303">
            <v>100</v>
          </cell>
          <cell r="BL303">
            <v>60</v>
          </cell>
          <cell r="BM303">
            <v>20</v>
          </cell>
          <cell r="BN303">
            <v>80</v>
          </cell>
          <cell r="BO303">
            <v>0</v>
          </cell>
          <cell r="BP303">
            <v>0</v>
          </cell>
          <cell r="BQ303">
            <v>0</v>
          </cell>
          <cell r="BR303">
            <v>0</v>
          </cell>
          <cell r="BS303">
            <v>0</v>
          </cell>
          <cell r="BT303">
            <v>0</v>
          </cell>
          <cell r="BU303">
            <v>100</v>
          </cell>
          <cell r="BV303">
            <v>50</v>
          </cell>
          <cell r="BW303">
            <v>50</v>
          </cell>
          <cell r="BX303">
            <v>50</v>
          </cell>
          <cell r="BY303">
            <v>50</v>
          </cell>
          <cell r="BZ303">
            <v>50</v>
          </cell>
          <cell r="CA303">
            <v>50</v>
          </cell>
          <cell r="CB303">
            <v>50</v>
          </cell>
          <cell r="CC303">
            <v>50</v>
          </cell>
          <cell r="CD303">
            <v>50</v>
          </cell>
          <cell r="CE303">
            <v>100</v>
          </cell>
          <cell r="CF303">
            <v>100</v>
          </cell>
          <cell r="CG303">
            <v>100</v>
          </cell>
          <cell r="CH303">
            <v>100</v>
          </cell>
          <cell r="CI303">
            <v>100</v>
          </cell>
          <cell r="CJ303">
            <v>100</v>
          </cell>
          <cell r="CK303">
            <v>0</v>
          </cell>
          <cell r="CL303">
            <v>0</v>
          </cell>
          <cell r="CM303">
            <v>0</v>
          </cell>
          <cell r="CN303">
            <v>0</v>
          </cell>
          <cell r="CO303">
            <v>0</v>
          </cell>
          <cell r="CP303">
            <v>0</v>
          </cell>
          <cell r="CQ303">
            <v>257</v>
          </cell>
          <cell r="CR303">
            <v>90.4</v>
          </cell>
          <cell r="CS303">
            <v>52.300000000000004</v>
          </cell>
          <cell r="CT303">
            <v>66.600000000000009</v>
          </cell>
          <cell r="CU303">
            <v>42.8</v>
          </cell>
          <cell r="CV303">
            <v>61.9</v>
          </cell>
          <cell r="CW303">
            <v>4.7</v>
          </cell>
          <cell r="CX303">
            <v>85.7</v>
          </cell>
          <cell r="CY303">
            <v>14.2</v>
          </cell>
          <cell r="CZ303">
            <v>47.599999999999994</v>
          </cell>
          <cell r="DA303">
            <v>95.199999999999989</v>
          </cell>
          <cell r="DB303">
            <v>57.099999999999994</v>
          </cell>
          <cell r="DC303">
            <v>57.0999755859375</v>
          </cell>
          <cell r="DD303">
            <v>19</v>
          </cell>
          <cell r="DE303">
            <v>100</v>
          </cell>
          <cell r="DF303">
            <v>33.300000000000004</v>
          </cell>
          <cell r="DG303">
            <v>9.5</v>
          </cell>
          <cell r="DH303">
            <v>38</v>
          </cell>
          <cell r="DI303">
            <v>0</v>
          </cell>
          <cell r="DJ303">
            <v>0</v>
          </cell>
          <cell r="DK303">
            <v>0</v>
          </cell>
          <cell r="DL303">
            <v>0</v>
          </cell>
          <cell r="DM303">
            <v>0</v>
          </cell>
          <cell r="DN303">
            <v>23.799999999999997</v>
          </cell>
          <cell r="DO303">
            <v>80.900000000000006</v>
          </cell>
          <cell r="DP303">
            <v>71.399999999999991</v>
          </cell>
          <cell r="DQ303">
            <v>71.39996337890625</v>
          </cell>
          <cell r="DR303">
            <v>71.39996337890625</v>
          </cell>
          <cell r="DS303">
            <v>71.39996337890625</v>
          </cell>
          <cell r="DT303">
            <v>71.39996337890625</v>
          </cell>
          <cell r="DU303">
            <v>71.39996337890625</v>
          </cell>
          <cell r="DV303">
            <v>71.39996337890625</v>
          </cell>
          <cell r="DW303">
            <v>71.39996337890625</v>
          </cell>
          <cell r="DX303">
            <v>71.39996337890625</v>
          </cell>
          <cell r="DY303">
            <v>76.099999999999994</v>
          </cell>
          <cell r="DZ303">
            <v>76.0999755859375</v>
          </cell>
          <cell r="EA303">
            <v>76.0999755859375</v>
          </cell>
          <cell r="EB303">
            <v>76.0999755859375</v>
          </cell>
          <cell r="EC303">
            <v>76.0999755859375</v>
          </cell>
          <cell r="ED303">
            <v>76.0999755859375</v>
          </cell>
          <cell r="EE303">
            <v>28.499999999999996</v>
          </cell>
          <cell r="EF303">
            <v>28.499984741210938</v>
          </cell>
          <cell r="EG303">
            <v>28.499984741210938</v>
          </cell>
          <cell r="EH303">
            <v>28.499984741210938</v>
          </cell>
          <cell r="EI303">
            <v>28.499984741210938</v>
          </cell>
          <cell r="EJ303">
            <v>28.499984741210938</v>
          </cell>
        </row>
        <row r="304">
          <cell r="AW304">
            <v>258</v>
          </cell>
          <cell r="AX304">
            <v>100</v>
          </cell>
          <cell r="AY304">
            <v>25</v>
          </cell>
          <cell r="AZ304">
            <v>0</v>
          </cell>
          <cell r="BA304">
            <v>75</v>
          </cell>
          <cell r="BB304">
            <v>50</v>
          </cell>
          <cell r="BC304">
            <v>50</v>
          </cell>
          <cell r="BD304">
            <v>50</v>
          </cell>
          <cell r="BE304">
            <v>0</v>
          </cell>
          <cell r="BF304">
            <v>0</v>
          </cell>
          <cell r="BG304">
            <v>100</v>
          </cell>
          <cell r="BH304">
            <v>100</v>
          </cell>
          <cell r="BI304">
            <v>100</v>
          </cell>
          <cell r="BJ304">
            <v>100</v>
          </cell>
          <cell r="BK304">
            <v>100</v>
          </cell>
          <cell r="BL304">
            <v>100</v>
          </cell>
          <cell r="BM304">
            <v>100</v>
          </cell>
          <cell r="BN304">
            <v>66.600000000000009</v>
          </cell>
          <cell r="BO304">
            <v>66.5999755859375</v>
          </cell>
          <cell r="BP304">
            <v>66.5999755859375</v>
          </cell>
          <cell r="BQ304">
            <v>66.5999755859375</v>
          </cell>
          <cell r="BR304">
            <v>33.300000000000004</v>
          </cell>
          <cell r="BS304">
            <v>0</v>
          </cell>
          <cell r="BT304">
            <v>100</v>
          </cell>
          <cell r="BU304">
            <v>0</v>
          </cell>
          <cell r="BV304">
            <v>0</v>
          </cell>
          <cell r="BW304">
            <v>0</v>
          </cell>
          <cell r="BX304">
            <v>0</v>
          </cell>
          <cell r="BY304">
            <v>0</v>
          </cell>
          <cell r="BZ304">
            <v>0</v>
          </cell>
          <cell r="CA304">
            <v>0</v>
          </cell>
          <cell r="CB304">
            <v>0</v>
          </cell>
          <cell r="CC304">
            <v>0</v>
          </cell>
          <cell r="CD304">
            <v>0</v>
          </cell>
          <cell r="CE304">
            <v>0</v>
          </cell>
          <cell r="CF304">
            <v>0</v>
          </cell>
          <cell r="CG304">
            <v>0</v>
          </cell>
          <cell r="CH304">
            <v>0</v>
          </cell>
          <cell r="CI304">
            <v>0</v>
          </cell>
          <cell r="CJ304">
            <v>100</v>
          </cell>
          <cell r="CK304">
            <v>0</v>
          </cell>
          <cell r="CL304">
            <v>0</v>
          </cell>
          <cell r="CM304">
            <v>0</v>
          </cell>
          <cell r="CN304">
            <v>0</v>
          </cell>
          <cell r="CO304">
            <v>0</v>
          </cell>
          <cell r="CP304">
            <v>0</v>
          </cell>
          <cell r="CQ304">
            <v>258</v>
          </cell>
          <cell r="CR304">
            <v>73.3</v>
          </cell>
          <cell r="CS304">
            <v>13.3</v>
          </cell>
          <cell r="CT304">
            <v>0</v>
          </cell>
          <cell r="CU304">
            <v>33.300000000000004</v>
          </cell>
          <cell r="CV304">
            <v>26.6</v>
          </cell>
          <cell r="CW304">
            <v>26.599990844726562</v>
          </cell>
          <cell r="CX304">
            <v>80</v>
          </cell>
          <cell r="CY304">
            <v>66.600000000000009</v>
          </cell>
          <cell r="CZ304">
            <v>66.5999755859375</v>
          </cell>
          <cell r="DA304">
            <v>86.6</v>
          </cell>
          <cell r="DB304">
            <v>86.5999755859375</v>
          </cell>
          <cell r="DC304">
            <v>86.5999755859375</v>
          </cell>
          <cell r="DD304">
            <v>86.5999755859375</v>
          </cell>
          <cell r="DE304">
            <v>100</v>
          </cell>
          <cell r="DF304">
            <v>100</v>
          </cell>
          <cell r="DG304">
            <v>100</v>
          </cell>
          <cell r="DH304">
            <v>60</v>
          </cell>
          <cell r="DI304">
            <v>60</v>
          </cell>
          <cell r="DJ304">
            <v>60</v>
          </cell>
          <cell r="DK304">
            <v>60</v>
          </cell>
          <cell r="DL304">
            <v>53.300000000000004</v>
          </cell>
          <cell r="DM304">
            <v>6.6000000000000005</v>
          </cell>
          <cell r="DN304">
            <v>46.6</v>
          </cell>
          <cell r="DO304">
            <v>40</v>
          </cell>
          <cell r="DP304">
            <v>40</v>
          </cell>
          <cell r="DQ304">
            <v>40</v>
          </cell>
          <cell r="DR304">
            <v>40</v>
          </cell>
          <cell r="DS304">
            <v>40</v>
          </cell>
          <cell r="DT304">
            <v>40</v>
          </cell>
          <cell r="DU304">
            <v>40</v>
          </cell>
          <cell r="DV304">
            <v>40</v>
          </cell>
          <cell r="DW304">
            <v>40</v>
          </cell>
          <cell r="DX304">
            <v>40</v>
          </cell>
          <cell r="DY304">
            <v>40</v>
          </cell>
          <cell r="DZ304">
            <v>40</v>
          </cell>
          <cell r="EA304">
            <v>40</v>
          </cell>
          <cell r="EB304">
            <v>40</v>
          </cell>
          <cell r="EC304">
            <v>40</v>
          </cell>
          <cell r="ED304">
            <v>93.300000000000011</v>
          </cell>
          <cell r="EE304">
            <v>20</v>
          </cell>
          <cell r="EF304">
            <v>20</v>
          </cell>
          <cell r="EG304">
            <v>20</v>
          </cell>
          <cell r="EH304">
            <v>20</v>
          </cell>
          <cell r="EI304">
            <v>20</v>
          </cell>
          <cell r="EJ304">
            <v>20</v>
          </cell>
        </row>
        <row r="305">
          <cell r="AX305">
            <v>20</v>
          </cell>
          <cell r="AY305">
            <v>20</v>
          </cell>
          <cell r="AZ305">
            <v>20</v>
          </cell>
          <cell r="BA305">
            <v>20</v>
          </cell>
          <cell r="BB305">
            <v>20</v>
          </cell>
          <cell r="BC305">
            <v>20</v>
          </cell>
          <cell r="BD305">
            <v>20</v>
          </cell>
          <cell r="BE305">
            <v>20</v>
          </cell>
          <cell r="BF305">
            <v>20</v>
          </cell>
          <cell r="BG305">
            <v>20</v>
          </cell>
          <cell r="BH305">
            <v>20</v>
          </cell>
          <cell r="BI305">
            <v>20</v>
          </cell>
          <cell r="BJ305">
            <v>20</v>
          </cell>
          <cell r="BK305">
            <v>20</v>
          </cell>
          <cell r="BL305">
            <v>20</v>
          </cell>
          <cell r="BM305">
            <v>20</v>
          </cell>
          <cell r="BN305">
            <v>20</v>
          </cell>
          <cell r="BO305">
            <v>20</v>
          </cell>
          <cell r="BP305">
            <v>20</v>
          </cell>
          <cell r="BQ305">
            <v>20</v>
          </cell>
          <cell r="BR305">
            <v>20</v>
          </cell>
          <cell r="BS305">
            <v>20</v>
          </cell>
          <cell r="BT305">
            <v>20</v>
          </cell>
          <cell r="BU305">
            <v>20</v>
          </cell>
          <cell r="BV305">
            <v>20</v>
          </cell>
          <cell r="BW305">
            <v>20</v>
          </cell>
          <cell r="BX305">
            <v>20</v>
          </cell>
          <cell r="BY305">
            <v>20</v>
          </cell>
          <cell r="BZ305">
            <v>20</v>
          </cell>
          <cell r="CA305">
            <v>20</v>
          </cell>
          <cell r="CB305">
            <v>20</v>
          </cell>
          <cell r="CC305">
            <v>20</v>
          </cell>
          <cell r="CD305">
            <v>20</v>
          </cell>
          <cell r="CE305">
            <v>20</v>
          </cell>
          <cell r="CF305">
            <v>20</v>
          </cell>
          <cell r="CG305">
            <v>20</v>
          </cell>
          <cell r="CH305">
            <v>20</v>
          </cell>
          <cell r="CI305">
            <v>20</v>
          </cell>
          <cell r="CJ305">
            <v>20</v>
          </cell>
          <cell r="CK305">
            <v>20</v>
          </cell>
          <cell r="CL305">
            <v>20</v>
          </cell>
          <cell r="CM305">
            <v>20</v>
          </cell>
          <cell r="CN305">
            <v>20</v>
          </cell>
          <cell r="CO305">
            <v>20</v>
          </cell>
          <cell r="CP305">
            <v>20</v>
          </cell>
          <cell r="CR305">
            <v>20</v>
          </cell>
          <cell r="CS305">
            <v>20</v>
          </cell>
          <cell r="CT305">
            <v>20</v>
          </cell>
          <cell r="CU305">
            <v>20</v>
          </cell>
          <cell r="CV305">
            <v>20</v>
          </cell>
          <cell r="CW305">
            <v>20</v>
          </cell>
          <cell r="CX305">
            <v>20</v>
          </cell>
          <cell r="CY305">
            <v>20</v>
          </cell>
          <cell r="CZ305">
            <v>20</v>
          </cell>
          <cell r="DA305">
            <v>20</v>
          </cell>
          <cell r="DB305">
            <v>20</v>
          </cell>
          <cell r="DC305">
            <v>20</v>
          </cell>
          <cell r="DD305">
            <v>20</v>
          </cell>
          <cell r="DE305">
            <v>20</v>
          </cell>
          <cell r="DF305">
            <v>20</v>
          </cell>
          <cell r="DG305">
            <v>20</v>
          </cell>
          <cell r="DH305">
            <v>20</v>
          </cell>
          <cell r="DI305">
            <v>20</v>
          </cell>
          <cell r="DJ305">
            <v>20</v>
          </cell>
          <cell r="DK305">
            <v>20</v>
          </cell>
          <cell r="DL305">
            <v>20</v>
          </cell>
          <cell r="DM305">
            <v>20</v>
          </cell>
          <cell r="DN305">
            <v>20</v>
          </cell>
          <cell r="DO305">
            <v>20</v>
          </cell>
          <cell r="DP305">
            <v>20</v>
          </cell>
          <cell r="DQ305">
            <v>20</v>
          </cell>
          <cell r="DR305">
            <v>20</v>
          </cell>
          <cell r="DS305">
            <v>20</v>
          </cell>
          <cell r="DT305">
            <v>20</v>
          </cell>
          <cell r="DU305">
            <v>20</v>
          </cell>
          <cell r="DV305">
            <v>20</v>
          </cell>
          <cell r="DW305">
            <v>20</v>
          </cell>
          <cell r="DX305">
            <v>20</v>
          </cell>
          <cell r="DY305">
            <v>20</v>
          </cell>
          <cell r="DZ305">
            <v>20</v>
          </cell>
          <cell r="EA305">
            <v>20</v>
          </cell>
          <cell r="EB305">
            <v>20</v>
          </cell>
          <cell r="EC305">
            <v>20</v>
          </cell>
          <cell r="ED305">
            <v>20</v>
          </cell>
          <cell r="EE305">
            <v>20</v>
          </cell>
          <cell r="EF305">
            <v>20</v>
          </cell>
          <cell r="EG305">
            <v>20</v>
          </cell>
          <cell r="EH305">
            <v>20</v>
          </cell>
          <cell r="EI305">
            <v>20</v>
          </cell>
          <cell r="EJ305">
            <v>20</v>
          </cell>
        </row>
        <row r="306">
          <cell r="AX306">
            <v>20</v>
          </cell>
          <cell r="AY306">
            <v>20</v>
          </cell>
          <cell r="AZ306">
            <v>20</v>
          </cell>
          <cell r="BA306">
            <v>20</v>
          </cell>
          <cell r="BB306">
            <v>20</v>
          </cell>
          <cell r="BC306">
            <v>20</v>
          </cell>
          <cell r="BD306">
            <v>20</v>
          </cell>
          <cell r="BE306">
            <v>20</v>
          </cell>
          <cell r="BF306">
            <v>20</v>
          </cell>
          <cell r="BG306">
            <v>20</v>
          </cell>
          <cell r="BH306">
            <v>20</v>
          </cell>
          <cell r="BI306">
            <v>20</v>
          </cell>
          <cell r="BJ306">
            <v>20</v>
          </cell>
          <cell r="BK306">
            <v>20</v>
          </cell>
          <cell r="BL306">
            <v>20</v>
          </cell>
          <cell r="BM306">
            <v>20</v>
          </cell>
          <cell r="BN306">
            <v>20</v>
          </cell>
          <cell r="BO306">
            <v>20</v>
          </cell>
          <cell r="BP306">
            <v>20</v>
          </cell>
          <cell r="BQ306">
            <v>20</v>
          </cell>
          <cell r="BR306">
            <v>20</v>
          </cell>
          <cell r="BS306">
            <v>20</v>
          </cell>
          <cell r="BT306">
            <v>20</v>
          </cell>
          <cell r="BU306">
            <v>20</v>
          </cell>
          <cell r="BV306">
            <v>20</v>
          </cell>
          <cell r="BW306">
            <v>20</v>
          </cell>
          <cell r="BX306">
            <v>20</v>
          </cell>
          <cell r="BY306">
            <v>20</v>
          </cell>
          <cell r="BZ306">
            <v>20</v>
          </cell>
          <cell r="CA306">
            <v>20</v>
          </cell>
          <cell r="CB306">
            <v>20</v>
          </cell>
          <cell r="CC306">
            <v>20</v>
          </cell>
          <cell r="CD306">
            <v>20</v>
          </cell>
          <cell r="CE306">
            <v>20</v>
          </cell>
          <cell r="CF306">
            <v>20</v>
          </cell>
          <cell r="CG306">
            <v>20</v>
          </cell>
          <cell r="CH306">
            <v>20</v>
          </cell>
          <cell r="CI306">
            <v>20</v>
          </cell>
          <cell r="CJ306">
            <v>20</v>
          </cell>
          <cell r="CK306">
            <v>20</v>
          </cell>
          <cell r="CL306">
            <v>20</v>
          </cell>
          <cell r="CM306">
            <v>20</v>
          </cell>
          <cell r="CN306">
            <v>20</v>
          </cell>
          <cell r="CO306">
            <v>20</v>
          </cell>
          <cell r="CP306">
            <v>20</v>
          </cell>
          <cell r="CR306">
            <v>20</v>
          </cell>
          <cell r="CS306">
            <v>20</v>
          </cell>
          <cell r="CT306">
            <v>20</v>
          </cell>
          <cell r="CU306">
            <v>20</v>
          </cell>
          <cell r="CV306">
            <v>20</v>
          </cell>
          <cell r="CW306">
            <v>20</v>
          </cell>
          <cell r="CX306">
            <v>20</v>
          </cell>
          <cell r="CY306">
            <v>20</v>
          </cell>
          <cell r="CZ306">
            <v>20</v>
          </cell>
          <cell r="DA306">
            <v>20</v>
          </cell>
          <cell r="DB306">
            <v>20</v>
          </cell>
          <cell r="DC306">
            <v>20</v>
          </cell>
          <cell r="DD306">
            <v>20</v>
          </cell>
          <cell r="DE306">
            <v>20</v>
          </cell>
          <cell r="DF306">
            <v>20</v>
          </cell>
          <cell r="DG306">
            <v>20</v>
          </cell>
          <cell r="DH306">
            <v>20</v>
          </cell>
          <cell r="DI306">
            <v>20</v>
          </cell>
          <cell r="DJ306">
            <v>20</v>
          </cell>
          <cell r="DK306">
            <v>20</v>
          </cell>
          <cell r="DL306">
            <v>20</v>
          </cell>
          <cell r="DM306">
            <v>20</v>
          </cell>
          <cell r="DN306">
            <v>20</v>
          </cell>
          <cell r="DO306">
            <v>20</v>
          </cell>
          <cell r="DP306">
            <v>20</v>
          </cell>
          <cell r="DQ306">
            <v>20</v>
          </cell>
          <cell r="DR306">
            <v>20</v>
          </cell>
          <cell r="DS306">
            <v>20</v>
          </cell>
          <cell r="DT306">
            <v>20</v>
          </cell>
          <cell r="DU306">
            <v>20</v>
          </cell>
          <cell r="DV306">
            <v>20</v>
          </cell>
          <cell r="DW306">
            <v>20</v>
          </cell>
          <cell r="DX306">
            <v>20</v>
          </cell>
          <cell r="DY306">
            <v>20</v>
          </cell>
          <cell r="DZ306">
            <v>20</v>
          </cell>
          <cell r="EA306">
            <v>20</v>
          </cell>
          <cell r="EB306">
            <v>20</v>
          </cell>
          <cell r="EC306">
            <v>20</v>
          </cell>
          <cell r="ED306">
            <v>20</v>
          </cell>
          <cell r="EE306">
            <v>20</v>
          </cell>
          <cell r="EF306">
            <v>20</v>
          </cell>
          <cell r="EG306">
            <v>20</v>
          </cell>
          <cell r="EH306">
            <v>20</v>
          </cell>
          <cell r="EI306">
            <v>20</v>
          </cell>
          <cell r="EJ306">
            <v>20</v>
          </cell>
        </row>
        <row r="307">
          <cell r="AW307">
            <v>259</v>
          </cell>
          <cell r="AX307">
            <v>50</v>
          </cell>
          <cell r="AY307">
            <v>75</v>
          </cell>
          <cell r="AZ307">
            <v>25</v>
          </cell>
          <cell r="BA307">
            <v>0</v>
          </cell>
          <cell r="BB307">
            <v>100</v>
          </cell>
          <cell r="BC307">
            <v>0</v>
          </cell>
          <cell r="BD307">
            <v>33.300000000000004</v>
          </cell>
          <cell r="BE307">
            <v>66.600000000000009</v>
          </cell>
          <cell r="BF307">
            <v>83.3</v>
          </cell>
          <cell r="BG307">
            <v>16.600000000000001</v>
          </cell>
          <cell r="BH307">
            <v>50</v>
          </cell>
          <cell r="BI307">
            <v>100</v>
          </cell>
          <cell r="BJ307">
            <v>33.300000000000004</v>
          </cell>
          <cell r="BK307">
            <v>55.500000000000007</v>
          </cell>
          <cell r="BL307">
            <v>11.1</v>
          </cell>
          <cell r="BM307">
            <v>77.7</v>
          </cell>
          <cell r="BN307">
            <v>22.2</v>
          </cell>
          <cell r="BO307">
            <v>66.600000000000009</v>
          </cell>
          <cell r="BP307">
            <v>88.8</v>
          </cell>
          <cell r="BQ307">
            <v>100</v>
          </cell>
          <cell r="BR307">
            <v>44.4</v>
          </cell>
          <cell r="BS307">
            <v>0</v>
          </cell>
          <cell r="BT307">
            <v>25</v>
          </cell>
          <cell r="BU307">
            <v>37.5</v>
          </cell>
          <cell r="BV307">
            <v>50</v>
          </cell>
          <cell r="BW307">
            <v>87.5</v>
          </cell>
          <cell r="BX307">
            <v>75</v>
          </cell>
          <cell r="BY307">
            <v>62.5</v>
          </cell>
          <cell r="BZ307">
            <v>12.5</v>
          </cell>
          <cell r="CA307">
            <v>0</v>
          </cell>
          <cell r="CB307">
            <v>100</v>
          </cell>
          <cell r="CC307">
            <v>36.299999999999997</v>
          </cell>
          <cell r="CD307">
            <v>90.9</v>
          </cell>
          <cell r="CE307">
            <v>0</v>
          </cell>
          <cell r="CF307">
            <v>63.6</v>
          </cell>
          <cell r="CG307">
            <v>18.099999999999998</v>
          </cell>
          <cell r="CH307">
            <v>54.500000000000007</v>
          </cell>
          <cell r="CI307">
            <v>54.5</v>
          </cell>
          <cell r="CJ307">
            <v>81.8</v>
          </cell>
          <cell r="CK307">
            <v>27.200000000000003</v>
          </cell>
          <cell r="CL307">
            <v>9</v>
          </cell>
          <cell r="CM307">
            <v>72.7</v>
          </cell>
          <cell r="CN307">
            <v>72.699951171875</v>
          </cell>
          <cell r="CO307">
            <v>45.4</v>
          </cell>
          <cell r="CP307">
            <v>100</v>
          </cell>
          <cell r="CQ307">
            <v>259</v>
          </cell>
          <cell r="CR307">
            <v>59.5</v>
          </cell>
          <cell r="CS307">
            <v>76.099999999999994</v>
          </cell>
          <cell r="CT307">
            <v>42.8</v>
          </cell>
          <cell r="CU307">
            <v>23.799999999999997</v>
          </cell>
          <cell r="CV307">
            <v>83.3</v>
          </cell>
          <cell r="CW307">
            <v>19</v>
          </cell>
          <cell r="CX307">
            <v>40.400000000000006</v>
          </cell>
          <cell r="CY307">
            <v>57.099999999999994</v>
          </cell>
          <cell r="CZ307">
            <v>61.9</v>
          </cell>
          <cell r="DA307">
            <v>35.699999999999996</v>
          </cell>
          <cell r="DB307">
            <v>54.7</v>
          </cell>
          <cell r="DC307">
            <v>90.4</v>
          </cell>
          <cell r="DD307">
            <v>26.1</v>
          </cell>
          <cell r="DE307">
            <v>47.599999999999994</v>
          </cell>
          <cell r="DF307">
            <v>14.2</v>
          </cell>
          <cell r="DG307">
            <v>64.2</v>
          </cell>
          <cell r="DH307">
            <v>16.600000000000001</v>
          </cell>
          <cell r="DI307">
            <v>52.300000000000004</v>
          </cell>
          <cell r="DJ307">
            <v>73.8</v>
          </cell>
          <cell r="DK307">
            <v>78.5</v>
          </cell>
          <cell r="DL307">
            <v>30.9</v>
          </cell>
          <cell r="DM307">
            <v>11.899999999999999</v>
          </cell>
          <cell r="DN307">
            <v>28.499999999999996</v>
          </cell>
          <cell r="DO307">
            <v>33.300000000000004</v>
          </cell>
          <cell r="DP307">
            <v>38</v>
          </cell>
          <cell r="DQ307">
            <v>88</v>
          </cell>
          <cell r="DR307">
            <v>66.600000000000009</v>
          </cell>
          <cell r="DS307">
            <v>50</v>
          </cell>
          <cell r="DT307">
            <v>21.4</v>
          </cell>
          <cell r="DU307">
            <v>9.5</v>
          </cell>
          <cell r="DV307">
            <v>97.6</v>
          </cell>
          <cell r="DW307">
            <v>45.2</v>
          </cell>
          <cell r="DX307">
            <v>95.199999999999989</v>
          </cell>
          <cell r="DY307">
            <v>0</v>
          </cell>
          <cell r="DZ307">
            <v>80.900000000000006</v>
          </cell>
          <cell r="EA307">
            <v>4.7</v>
          </cell>
          <cell r="EB307">
            <v>71.399999999999991</v>
          </cell>
          <cell r="EC307">
            <v>71.39996337890625</v>
          </cell>
          <cell r="ED307">
            <v>92.800000000000011</v>
          </cell>
          <cell r="EE307">
            <v>7.1</v>
          </cell>
          <cell r="EF307">
            <v>2.2999999999999998</v>
          </cell>
          <cell r="EG307">
            <v>85.7</v>
          </cell>
          <cell r="EH307">
            <v>85.699951171875</v>
          </cell>
          <cell r="EI307">
            <v>69</v>
          </cell>
          <cell r="EJ307">
            <v>100</v>
          </cell>
        </row>
        <row r="308">
          <cell r="AW308">
            <v>260</v>
          </cell>
          <cell r="AX308">
            <v>50</v>
          </cell>
          <cell r="AY308">
            <v>75</v>
          </cell>
          <cell r="AZ308">
            <v>25</v>
          </cell>
          <cell r="BA308">
            <v>0</v>
          </cell>
          <cell r="BB308">
            <v>100</v>
          </cell>
          <cell r="BC308">
            <v>16.600000000000001</v>
          </cell>
          <cell r="BD308">
            <v>50</v>
          </cell>
          <cell r="BE308">
            <v>100</v>
          </cell>
          <cell r="BF308">
            <v>83.3</v>
          </cell>
          <cell r="BG308">
            <v>33.300000000000004</v>
          </cell>
          <cell r="BH308">
            <v>66.600000000000009</v>
          </cell>
          <cell r="BI308">
            <v>0</v>
          </cell>
          <cell r="BJ308">
            <v>44.4</v>
          </cell>
          <cell r="BK308">
            <v>66.600000000000009</v>
          </cell>
          <cell r="BL308">
            <v>0</v>
          </cell>
          <cell r="BM308">
            <v>77.7</v>
          </cell>
          <cell r="BN308">
            <v>22.2</v>
          </cell>
          <cell r="BO308">
            <v>55.500000000000007</v>
          </cell>
          <cell r="BP308">
            <v>100</v>
          </cell>
          <cell r="BQ308">
            <v>88.8</v>
          </cell>
          <cell r="BR308">
            <v>11.1</v>
          </cell>
          <cell r="BS308">
            <v>33.300000000000004</v>
          </cell>
          <cell r="BT308">
            <v>25</v>
          </cell>
          <cell r="BU308">
            <v>37.5</v>
          </cell>
          <cell r="BV308">
            <v>50</v>
          </cell>
          <cell r="BW308">
            <v>75</v>
          </cell>
          <cell r="BX308">
            <v>87.5</v>
          </cell>
          <cell r="BY308">
            <v>62.5</v>
          </cell>
          <cell r="BZ308">
            <v>12.5</v>
          </cell>
          <cell r="CA308">
            <v>0</v>
          </cell>
          <cell r="CB308">
            <v>100</v>
          </cell>
          <cell r="CC308">
            <v>50</v>
          </cell>
          <cell r="CD308">
            <v>30</v>
          </cell>
          <cell r="CE308">
            <v>0</v>
          </cell>
          <cell r="CF308">
            <v>60</v>
          </cell>
          <cell r="CG308">
            <v>20</v>
          </cell>
          <cell r="CH308">
            <v>70</v>
          </cell>
          <cell r="CI308">
            <v>70</v>
          </cell>
          <cell r="CJ308">
            <v>90</v>
          </cell>
          <cell r="CK308">
            <v>40</v>
          </cell>
          <cell r="CL308">
            <v>10</v>
          </cell>
          <cell r="CM308">
            <v>80</v>
          </cell>
          <cell r="CN308">
            <v>80</v>
          </cell>
          <cell r="CO308">
            <v>80</v>
          </cell>
          <cell r="CP308">
            <v>100</v>
          </cell>
          <cell r="CQ308">
            <v>260</v>
          </cell>
          <cell r="CR308">
            <v>68.2</v>
          </cell>
          <cell r="CS308">
            <v>73.099999999999994</v>
          </cell>
          <cell r="CT308">
            <v>56.000000000000007</v>
          </cell>
          <cell r="CU308">
            <v>31.7</v>
          </cell>
          <cell r="CV308">
            <v>82.899999999999991</v>
          </cell>
          <cell r="CW308">
            <v>24.3</v>
          </cell>
          <cell r="CX308">
            <v>46.300000000000004</v>
          </cell>
          <cell r="CY308">
            <v>70.7</v>
          </cell>
          <cell r="CZ308">
            <v>63.4</v>
          </cell>
          <cell r="DA308">
            <v>41.4</v>
          </cell>
          <cell r="DB308">
            <v>60.9</v>
          </cell>
          <cell r="DC308">
            <v>0</v>
          </cell>
          <cell r="DD308">
            <v>34.1</v>
          </cell>
          <cell r="DE308">
            <v>58.5</v>
          </cell>
          <cell r="DF308">
            <v>19.5</v>
          </cell>
          <cell r="DG308">
            <v>65.8</v>
          </cell>
          <cell r="DH308">
            <v>26.8</v>
          </cell>
          <cell r="DI308">
            <v>51.2</v>
          </cell>
          <cell r="DJ308">
            <v>95.1</v>
          </cell>
          <cell r="DK308">
            <v>75.599999999999994</v>
          </cell>
          <cell r="DL308">
            <v>21.9</v>
          </cell>
          <cell r="DM308">
            <v>29.2</v>
          </cell>
          <cell r="DN308">
            <v>36.5</v>
          </cell>
          <cell r="DO308">
            <v>39</v>
          </cell>
          <cell r="DP308">
            <v>43.9</v>
          </cell>
          <cell r="DQ308">
            <v>87.8</v>
          </cell>
          <cell r="DR308">
            <v>92.600000000000009</v>
          </cell>
          <cell r="DS308">
            <v>53.6</v>
          </cell>
          <cell r="DT308">
            <v>17</v>
          </cell>
          <cell r="DU308">
            <v>14.6</v>
          </cell>
          <cell r="DV308">
            <v>97.5</v>
          </cell>
          <cell r="DW308">
            <v>48.699999999999996</v>
          </cell>
          <cell r="DX308">
            <v>9.7000000000000011</v>
          </cell>
          <cell r="DY308">
            <v>2.4</v>
          </cell>
          <cell r="DZ308">
            <v>78</v>
          </cell>
          <cell r="EA308">
            <v>7.3</v>
          </cell>
          <cell r="EB308">
            <v>80.400000000000006</v>
          </cell>
          <cell r="EC308">
            <v>80.39996337890625</v>
          </cell>
          <cell r="ED308">
            <v>90.2</v>
          </cell>
          <cell r="EE308">
            <v>12.1</v>
          </cell>
          <cell r="EF308">
            <v>4.8</v>
          </cell>
          <cell r="EG308">
            <v>85.3</v>
          </cell>
          <cell r="EH308">
            <v>85.29998779296875</v>
          </cell>
          <cell r="EI308">
            <v>85.29998779296875</v>
          </cell>
          <cell r="EJ308">
            <v>100</v>
          </cell>
        </row>
        <row r="309">
          <cell r="AW309">
            <v>261</v>
          </cell>
          <cell r="AX309">
            <v>261</v>
          </cell>
          <cell r="AY309">
            <v>66.600000000000009</v>
          </cell>
          <cell r="AZ309">
            <v>33.300000000000004</v>
          </cell>
          <cell r="BA309">
            <v>0</v>
          </cell>
          <cell r="BB309">
            <v>100</v>
          </cell>
          <cell r="BC309">
            <v>100</v>
          </cell>
          <cell r="BD309">
            <v>100</v>
          </cell>
          <cell r="BE309">
            <v>100</v>
          </cell>
          <cell r="BF309">
            <v>100</v>
          </cell>
          <cell r="BG309">
            <v>0</v>
          </cell>
          <cell r="BH309">
            <v>50</v>
          </cell>
          <cell r="BI309">
            <v>50</v>
          </cell>
          <cell r="BJ309">
            <v>0</v>
          </cell>
          <cell r="BK309">
            <v>100</v>
          </cell>
          <cell r="BL309">
            <v>100</v>
          </cell>
          <cell r="BM309">
            <v>100</v>
          </cell>
          <cell r="BN309">
            <v>100</v>
          </cell>
          <cell r="BO309">
            <v>100</v>
          </cell>
          <cell r="BP309">
            <v>100</v>
          </cell>
          <cell r="BQ309">
            <v>100</v>
          </cell>
          <cell r="BR309">
            <v>100</v>
          </cell>
          <cell r="BS309">
            <v>100</v>
          </cell>
          <cell r="BT309">
            <v>0</v>
          </cell>
          <cell r="BU309">
            <v>50</v>
          </cell>
          <cell r="BV309">
            <v>50</v>
          </cell>
          <cell r="BW309">
            <v>50</v>
          </cell>
          <cell r="BX309">
            <v>100</v>
          </cell>
          <cell r="BY309">
            <v>100</v>
          </cell>
          <cell r="BZ309">
            <v>100</v>
          </cell>
          <cell r="CA309">
            <v>100</v>
          </cell>
          <cell r="CB309">
            <v>100</v>
          </cell>
          <cell r="CC309">
            <v>100</v>
          </cell>
          <cell r="CD309">
            <v>100</v>
          </cell>
          <cell r="CE309">
            <v>100</v>
          </cell>
          <cell r="CF309">
            <v>100</v>
          </cell>
          <cell r="CG309">
            <v>100</v>
          </cell>
          <cell r="CH309">
            <v>100</v>
          </cell>
          <cell r="CI309">
            <v>100</v>
          </cell>
          <cell r="CJ309">
            <v>100</v>
          </cell>
          <cell r="CK309">
            <v>100</v>
          </cell>
          <cell r="CL309">
            <v>100</v>
          </cell>
          <cell r="CM309">
            <v>100</v>
          </cell>
          <cell r="CN309">
            <v>100</v>
          </cell>
          <cell r="CO309">
            <v>100</v>
          </cell>
          <cell r="CP309">
            <v>100</v>
          </cell>
          <cell r="CQ309">
            <v>261</v>
          </cell>
          <cell r="CR309">
            <v>261</v>
          </cell>
          <cell r="CS309">
            <v>90.9</v>
          </cell>
          <cell r="CT309">
            <v>72.7</v>
          </cell>
          <cell r="CU309">
            <v>9</v>
          </cell>
          <cell r="CV309">
            <v>100</v>
          </cell>
          <cell r="CW309">
            <v>100</v>
          </cell>
          <cell r="CX309">
            <v>100</v>
          </cell>
          <cell r="CY309">
            <v>81.8</v>
          </cell>
          <cell r="CZ309">
            <v>81.79998779296875</v>
          </cell>
          <cell r="DA309">
            <v>36.299999999999997</v>
          </cell>
          <cell r="DB309">
            <v>63.6</v>
          </cell>
          <cell r="DC309">
            <v>63.5999755859375</v>
          </cell>
          <cell r="DD309">
            <v>18.099999999999998</v>
          </cell>
          <cell r="DE309">
            <v>54.500000000000007</v>
          </cell>
          <cell r="DF309">
            <v>54.5</v>
          </cell>
          <cell r="DG309">
            <v>54.5</v>
          </cell>
          <cell r="DH309">
            <v>54.5</v>
          </cell>
          <cell r="DI309">
            <v>54.5</v>
          </cell>
          <cell r="DJ309">
            <v>54.5</v>
          </cell>
          <cell r="DK309">
            <v>54.5</v>
          </cell>
          <cell r="DL309">
            <v>54.5</v>
          </cell>
          <cell r="DM309">
            <v>54.5</v>
          </cell>
          <cell r="DN309">
            <v>0</v>
          </cell>
          <cell r="DO309">
            <v>27.200000000000003</v>
          </cell>
          <cell r="DP309">
            <v>27.199996948242187</v>
          </cell>
          <cell r="DQ309">
            <v>27.199996948242187</v>
          </cell>
          <cell r="DR309">
            <v>45.4</v>
          </cell>
          <cell r="DS309">
            <v>45.399993896484375</v>
          </cell>
          <cell r="DT309">
            <v>45.399993896484375</v>
          </cell>
          <cell r="DU309">
            <v>45.399993896484375</v>
          </cell>
          <cell r="DV309">
            <v>45.399993896484375</v>
          </cell>
          <cell r="DW309">
            <v>45.399993896484375</v>
          </cell>
          <cell r="DX309">
            <v>45.399993896484375</v>
          </cell>
          <cell r="DY309">
            <v>45.399993896484375</v>
          </cell>
          <cell r="DZ309">
            <v>45.399993896484375</v>
          </cell>
          <cell r="EA309">
            <v>45.399993896484375</v>
          </cell>
          <cell r="EB309">
            <v>45.399993896484375</v>
          </cell>
          <cell r="EC309">
            <v>45.399993896484375</v>
          </cell>
          <cell r="ED309">
            <v>45.399993896484375</v>
          </cell>
          <cell r="EE309">
            <v>45.399993896484375</v>
          </cell>
          <cell r="EF309">
            <v>45.399993896484375</v>
          </cell>
          <cell r="EG309">
            <v>45.399993896484375</v>
          </cell>
          <cell r="EH309">
            <v>45.399993896484375</v>
          </cell>
          <cell r="EI309">
            <v>45.399993896484375</v>
          </cell>
          <cell r="EJ309">
            <v>45.399993896484375</v>
          </cell>
        </row>
        <row r="310">
          <cell r="AW310">
            <v>262</v>
          </cell>
          <cell r="AX310">
            <v>50</v>
          </cell>
          <cell r="AY310">
            <v>75</v>
          </cell>
          <cell r="AZ310">
            <v>25</v>
          </cell>
          <cell r="BA310">
            <v>0</v>
          </cell>
          <cell r="BB310">
            <v>100</v>
          </cell>
          <cell r="BC310">
            <v>0</v>
          </cell>
          <cell r="BD310">
            <v>33.300000000000004</v>
          </cell>
          <cell r="BE310">
            <v>66.600000000000009</v>
          </cell>
          <cell r="BF310">
            <v>83.3</v>
          </cell>
          <cell r="BG310">
            <v>16.600000000000001</v>
          </cell>
          <cell r="BH310">
            <v>50</v>
          </cell>
          <cell r="BI310">
            <v>100</v>
          </cell>
          <cell r="BJ310">
            <v>33.300000000000004</v>
          </cell>
          <cell r="BK310">
            <v>55.500000000000007</v>
          </cell>
          <cell r="BL310">
            <v>11.1</v>
          </cell>
          <cell r="BM310">
            <v>77.7</v>
          </cell>
          <cell r="BN310">
            <v>22.2</v>
          </cell>
          <cell r="BO310">
            <v>66.600000000000009</v>
          </cell>
          <cell r="BP310">
            <v>88.8</v>
          </cell>
          <cell r="BQ310">
            <v>100</v>
          </cell>
          <cell r="BR310">
            <v>44.4</v>
          </cell>
          <cell r="BS310">
            <v>0</v>
          </cell>
          <cell r="BT310">
            <v>25</v>
          </cell>
          <cell r="BU310">
            <v>37.5</v>
          </cell>
          <cell r="BV310">
            <v>50</v>
          </cell>
          <cell r="BW310">
            <v>87.5</v>
          </cell>
          <cell r="BX310">
            <v>75</v>
          </cell>
          <cell r="BY310">
            <v>62.5</v>
          </cell>
          <cell r="BZ310">
            <v>12.5</v>
          </cell>
          <cell r="CA310">
            <v>0</v>
          </cell>
          <cell r="CB310">
            <v>100</v>
          </cell>
          <cell r="CC310">
            <v>36.299999999999997</v>
          </cell>
          <cell r="CD310">
            <v>90.9</v>
          </cell>
          <cell r="CE310">
            <v>0</v>
          </cell>
          <cell r="CF310">
            <v>63.6</v>
          </cell>
          <cell r="CG310">
            <v>18.099999999999998</v>
          </cell>
          <cell r="CH310">
            <v>54.500000000000007</v>
          </cell>
          <cell r="CI310">
            <v>54.5</v>
          </cell>
          <cell r="CJ310">
            <v>81.8</v>
          </cell>
          <cell r="CK310">
            <v>27.200000000000003</v>
          </cell>
          <cell r="CL310">
            <v>9</v>
          </cell>
          <cell r="CM310">
            <v>72.7</v>
          </cell>
          <cell r="CN310">
            <v>72.699951171875</v>
          </cell>
          <cell r="CO310">
            <v>45.4</v>
          </cell>
          <cell r="CP310">
            <v>100</v>
          </cell>
          <cell r="CQ310">
            <v>262</v>
          </cell>
          <cell r="CR310">
            <v>61.9</v>
          </cell>
          <cell r="CS310">
            <v>76.099999999999994</v>
          </cell>
          <cell r="CT310">
            <v>42.8</v>
          </cell>
          <cell r="CU310">
            <v>23.799999999999997</v>
          </cell>
          <cell r="CV310">
            <v>83.3</v>
          </cell>
          <cell r="CW310">
            <v>19</v>
          </cell>
          <cell r="CX310">
            <v>40.400000000000006</v>
          </cell>
          <cell r="CY310">
            <v>57.099999999999994</v>
          </cell>
          <cell r="CZ310">
            <v>64.2</v>
          </cell>
          <cell r="DA310">
            <v>35.699999999999996</v>
          </cell>
          <cell r="DB310">
            <v>54.7</v>
          </cell>
          <cell r="DC310">
            <v>90.4</v>
          </cell>
          <cell r="DD310">
            <v>26.1</v>
          </cell>
          <cell r="DE310">
            <v>47.599999999999994</v>
          </cell>
          <cell r="DF310">
            <v>14.2</v>
          </cell>
          <cell r="DG310">
            <v>66.600000000000009</v>
          </cell>
          <cell r="DH310">
            <v>16.600000000000001</v>
          </cell>
          <cell r="DI310">
            <v>52.300000000000004</v>
          </cell>
          <cell r="DJ310">
            <v>73.8</v>
          </cell>
          <cell r="DK310">
            <v>78.5</v>
          </cell>
          <cell r="DL310">
            <v>30.9</v>
          </cell>
          <cell r="DM310">
            <v>11.899999999999999</v>
          </cell>
          <cell r="DN310">
            <v>28.499999999999996</v>
          </cell>
          <cell r="DO310">
            <v>33.300000000000004</v>
          </cell>
          <cell r="DP310">
            <v>38</v>
          </cell>
          <cell r="DQ310">
            <v>88</v>
          </cell>
          <cell r="DR310">
            <v>59.5</v>
          </cell>
          <cell r="DS310">
            <v>50</v>
          </cell>
          <cell r="DT310">
            <v>21.4</v>
          </cell>
          <cell r="DU310">
            <v>9.5</v>
          </cell>
          <cell r="DV310">
            <v>97.6</v>
          </cell>
          <cell r="DW310">
            <v>45.2</v>
          </cell>
          <cell r="DX310">
            <v>95.199999999999989</v>
          </cell>
          <cell r="DY310">
            <v>0</v>
          </cell>
          <cell r="DZ310">
            <v>80.900000000000006</v>
          </cell>
          <cell r="EA310">
            <v>4.7</v>
          </cell>
          <cell r="EB310">
            <v>71.399999999999991</v>
          </cell>
          <cell r="EC310">
            <v>71.39996337890625</v>
          </cell>
          <cell r="ED310">
            <v>92.800000000000011</v>
          </cell>
          <cell r="EE310">
            <v>7.1</v>
          </cell>
          <cell r="EF310">
            <v>2.2999999999999998</v>
          </cell>
          <cell r="EG310">
            <v>85.7</v>
          </cell>
          <cell r="EH310">
            <v>85.699951171875</v>
          </cell>
          <cell r="EI310">
            <v>69</v>
          </cell>
          <cell r="EJ310">
            <v>100</v>
          </cell>
        </row>
        <row r="311">
          <cell r="AW311">
            <v>263</v>
          </cell>
          <cell r="AX311">
            <v>75</v>
          </cell>
          <cell r="AY311">
            <v>100</v>
          </cell>
          <cell r="AZ311">
            <v>0</v>
          </cell>
          <cell r="BA311">
            <v>25</v>
          </cell>
          <cell r="BB311">
            <v>50</v>
          </cell>
          <cell r="BC311">
            <v>16.600000000000001</v>
          </cell>
          <cell r="BD311">
            <v>50</v>
          </cell>
          <cell r="BE311">
            <v>66.600000000000009</v>
          </cell>
          <cell r="BF311">
            <v>0</v>
          </cell>
          <cell r="BG311">
            <v>83.3</v>
          </cell>
          <cell r="BH311">
            <v>33.300000000000004</v>
          </cell>
          <cell r="BI311">
            <v>100</v>
          </cell>
          <cell r="BJ311">
            <v>44.4</v>
          </cell>
          <cell r="BK311">
            <v>88.8</v>
          </cell>
          <cell r="BL311">
            <v>0</v>
          </cell>
          <cell r="BM311">
            <v>22.2</v>
          </cell>
          <cell r="BN311">
            <v>33.300000000000004</v>
          </cell>
          <cell r="BO311">
            <v>100</v>
          </cell>
          <cell r="BP311">
            <v>66.600000000000009</v>
          </cell>
          <cell r="BQ311">
            <v>77.7</v>
          </cell>
          <cell r="BR311">
            <v>55.500000000000007</v>
          </cell>
          <cell r="BS311">
            <v>11.1</v>
          </cell>
          <cell r="BT311">
            <v>25</v>
          </cell>
          <cell r="BU311">
            <v>87.5</v>
          </cell>
          <cell r="BV311">
            <v>62.5</v>
          </cell>
          <cell r="BW311">
            <v>100</v>
          </cell>
          <cell r="BX311">
            <v>75</v>
          </cell>
          <cell r="BY311">
            <v>50</v>
          </cell>
          <cell r="BZ311">
            <v>37.5</v>
          </cell>
          <cell r="CA311">
            <v>12.5</v>
          </cell>
          <cell r="CB311">
            <v>0</v>
          </cell>
          <cell r="CC311">
            <v>18.099999999999998</v>
          </cell>
          <cell r="CD311">
            <v>81.8</v>
          </cell>
          <cell r="CE311">
            <v>0</v>
          </cell>
          <cell r="CF311">
            <v>36.299999999999997</v>
          </cell>
          <cell r="CG311">
            <v>9</v>
          </cell>
          <cell r="CH311">
            <v>45.4</v>
          </cell>
          <cell r="CI311">
            <v>45.399993896484375</v>
          </cell>
          <cell r="CJ311">
            <v>63.6</v>
          </cell>
          <cell r="CK311">
            <v>27.200000000000003</v>
          </cell>
          <cell r="CL311">
            <v>72.7</v>
          </cell>
          <cell r="CM311">
            <v>54.500000000000007</v>
          </cell>
          <cell r="CN311">
            <v>54.5</v>
          </cell>
          <cell r="CO311">
            <v>90.9</v>
          </cell>
          <cell r="CP311">
            <v>100</v>
          </cell>
          <cell r="CQ311">
            <v>263</v>
          </cell>
          <cell r="CR311">
            <v>64.2</v>
          </cell>
          <cell r="CS311">
            <v>76.099999999999994</v>
          </cell>
          <cell r="CT311">
            <v>38</v>
          </cell>
          <cell r="CU311">
            <v>52.300000000000004</v>
          </cell>
          <cell r="CV311">
            <v>61.9</v>
          </cell>
          <cell r="CW311">
            <v>28.499999999999996</v>
          </cell>
          <cell r="CX311">
            <v>47.599999999999994</v>
          </cell>
          <cell r="CY311">
            <v>57.099999999999994</v>
          </cell>
          <cell r="CZ311">
            <v>21.4</v>
          </cell>
          <cell r="DA311">
            <v>59.5</v>
          </cell>
          <cell r="DB311">
            <v>42.8</v>
          </cell>
          <cell r="DC311">
            <v>88</v>
          </cell>
          <cell r="DD311">
            <v>33.300000000000004</v>
          </cell>
          <cell r="DE311">
            <v>83.3</v>
          </cell>
          <cell r="DF311">
            <v>4.7</v>
          </cell>
          <cell r="DG311">
            <v>19</v>
          </cell>
          <cell r="DH311">
            <v>23.799999999999997</v>
          </cell>
          <cell r="DI311">
            <v>92.800000000000011</v>
          </cell>
          <cell r="DJ311">
            <v>69</v>
          </cell>
          <cell r="DK311">
            <v>71.399999999999991</v>
          </cell>
          <cell r="DL311">
            <v>40.400000000000006</v>
          </cell>
          <cell r="DM311">
            <v>16.600000000000001</v>
          </cell>
          <cell r="DN311">
            <v>26.1</v>
          </cell>
          <cell r="DO311">
            <v>66.600000000000009</v>
          </cell>
          <cell r="DP311">
            <v>50</v>
          </cell>
          <cell r="DQ311">
            <v>73.8</v>
          </cell>
          <cell r="DR311">
            <v>54.7</v>
          </cell>
          <cell r="DS311">
            <v>45.2</v>
          </cell>
          <cell r="DT311">
            <v>30.9</v>
          </cell>
          <cell r="DU311">
            <v>14.2</v>
          </cell>
          <cell r="DV311">
            <v>2.2999999999999998</v>
          </cell>
          <cell r="DW311">
            <v>9.5</v>
          </cell>
          <cell r="DX311">
            <v>95.199999999999989</v>
          </cell>
          <cell r="DY311">
            <v>0</v>
          </cell>
          <cell r="DZ311">
            <v>35.699999999999996</v>
          </cell>
          <cell r="EA311">
            <v>7.1</v>
          </cell>
          <cell r="EB311">
            <v>78.5</v>
          </cell>
          <cell r="EC311">
            <v>78.5</v>
          </cell>
          <cell r="ED311">
            <v>85.7</v>
          </cell>
          <cell r="EE311">
            <v>11.899999999999999</v>
          </cell>
          <cell r="EF311">
            <v>90.4</v>
          </cell>
          <cell r="EG311">
            <v>80.900000000000006</v>
          </cell>
          <cell r="EH311">
            <v>80.89996337890625</v>
          </cell>
          <cell r="EI311">
            <v>97.6</v>
          </cell>
          <cell r="EJ311">
            <v>100</v>
          </cell>
        </row>
        <row r="312">
          <cell r="AX312">
            <v>100</v>
          </cell>
          <cell r="AY312">
            <v>100</v>
          </cell>
          <cell r="AZ312">
            <v>100</v>
          </cell>
          <cell r="BA312">
            <v>100</v>
          </cell>
          <cell r="BB312">
            <v>100</v>
          </cell>
          <cell r="BC312">
            <v>100</v>
          </cell>
          <cell r="BD312">
            <v>100</v>
          </cell>
          <cell r="BE312">
            <v>100</v>
          </cell>
          <cell r="BF312">
            <v>100</v>
          </cell>
          <cell r="BG312">
            <v>100</v>
          </cell>
          <cell r="BH312">
            <v>100</v>
          </cell>
          <cell r="BI312">
            <v>100</v>
          </cell>
          <cell r="BJ312">
            <v>100</v>
          </cell>
          <cell r="BK312">
            <v>100</v>
          </cell>
          <cell r="BL312">
            <v>100</v>
          </cell>
          <cell r="BM312">
            <v>100</v>
          </cell>
          <cell r="BN312">
            <v>100</v>
          </cell>
          <cell r="BO312">
            <v>100</v>
          </cell>
          <cell r="BP312">
            <v>100</v>
          </cell>
          <cell r="BQ312">
            <v>100</v>
          </cell>
          <cell r="BR312">
            <v>100</v>
          </cell>
          <cell r="BS312">
            <v>100</v>
          </cell>
          <cell r="BT312">
            <v>100</v>
          </cell>
          <cell r="BU312">
            <v>100</v>
          </cell>
          <cell r="BV312">
            <v>100</v>
          </cell>
          <cell r="BW312">
            <v>100</v>
          </cell>
          <cell r="BX312">
            <v>100</v>
          </cell>
          <cell r="BY312">
            <v>100</v>
          </cell>
          <cell r="BZ312">
            <v>100</v>
          </cell>
          <cell r="CA312">
            <v>100</v>
          </cell>
          <cell r="CB312">
            <v>100</v>
          </cell>
          <cell r="CC312">
            <v>100</v>
          </cell>
          <cell r="CD312">
            <v>100</v>
          </cell>
          <cell r="CE312">
            <v>100</v>
          </cell>
          <cell r="CF312">
            <v>100</v>
          </cell>
          <cell r="CG312">
            <v>100</v>
          </cell>
          <cell r="CH312">
            <v>100</v>
          </cell>
          <cell r="CI312">
            <v>100</v>
          </cell>
          <cell r="CJ312">
            <v>100</v>
          </cell>
          <cell r="CK312">
            <v>100</v>
          </cell>
          <cell r="CL312">
            <v>100</v>
          </cell>
          <cell r="CM312">
            <v>100</v>
          </cell>
          <cell r="CN312">
            <v>100</v>
          </cell>
          <cell r="CO312">
            <v>100</v>
          </cell>
          <cell r="CP312">
            <v>100</v>
          </cell>
          <cell r="CR312">
            <v>100</v>
          </cell>
          <cell r="CS312">
            <v>100</v>
          </cell>
          <cell r="CT312">
            <v>100</v>
          </cell>
          <cell r="CU312">
            <v>100</v>
          </cell>
          <cell r="CV312">
            <v>100</v>
          </cell>
          <cell r="CW312">
            <v>100</v>
          </cell>
          <cell r="CX312">
            <v>100</v>
          </cell>
          <cell r="CY312">
            <v>100</v>
          </cell>
          <cell r="CZ312">
            <v>100</v>
          </cell>
          <cell r="DA312">
            <v>100</v>
          </cell>
          <cell r="DB312">
            <v>100</v>
          </cell>
          <cell r="DC312">
            <v>100</v>
          </cell>
          <cell r="DD312">
            <v>100</v>
          </cell>
          <cell r="DE312">
            <v>100</v>
          </cell>
          <cell r="DF312">
            <v>100</v>
          </cell>
          <cell r="DG312">
            <v>100</v>
          </cell>
          <cell r="DH312">
            <v>100</v>
          </cell>
          <cell r="DI312">
            <v>100</v>
          </cell>
          <cell r="DJ312">
            <v>100</v>
          </cell>
          <cell r="DK312">
            <v>100</v>
          </cell>
          <cell r="DL312">
            <v>100</v>
          </cell>
          <cell r="DM312">
            <v>100</v>
          </cell>
          <cell r="DN312">
            <v>100</v>
          </cell>
          <cell r="DO312">
            <v>100</v>
          </cell>
          <cell r="DP312">
            <v>100</v>
          </cell>
          <cell r="DQ312">
            <v>100</v>
          </cell>
          <cell r="DR312">
            <v>100</v>
          </cell>
          <cell r="DS312">
            <v>100</v>
          </cell>
          <cell r="DT312">
            <v>100</v>
          </cell>
          <cell r="DU312">
            <v>100</v>
          </cell>
          <cell r="DV312">
            <v>100</v>
          </cell>
          <cell r="DW312">
            <v>100</v>
          </cell>
          <cell r="DX312">
            <v>100</v>
          </cell>
          <cell r="DY312">
            <v>100</v>
          </cell>
          <cell r="DZ312">
            <v>100</v>
          </cell>
          <cell r="EA312">
            <v>100</v>
          </cell>
          <cell r="EB312">
            <v>100</v>
          </cell>
          <cell r="EC312">
            <v>100</v>
          </cell>
          <cell r="ED312">
            <v>100</v>
          </cell>
          <cell r="EE312">
            <v>100</v>
          </cell>
          <cell r="EF312">
            <v>100</v>
          </cell>
          <cell r="EG312">
            <v>100</v>
          </cell>
          <cell r="EH312">
            <v>100</v>
          </cell>
          <cell r="EI312">
            <v>100</v>
          </cell>
          <cell r="EJ312">
            <v>100</v>
          </cell>
        </row>
        <row r="313">
          <cell r="AX313">
            <v>100</v>
          </cell>
          <cell r="AY313">
            <v>100</v>
          </cell>
          <cell r="AZ313">
            <v>100</v>
          </cell>
          <cell r="BA313">
            <v>100</v>
          </cell>
          <cell r="BB313">
            <v>100</v>
          </cell>
          <cell r="BC313">
            <v>100</v>
          </cell>
          <cell r="BD313">
            <v>100</v>
          </cell>
          <cell r="BE313">
            <v>100</v>
          </cell>
          <cell r="BF313">
            <v>100</v>
          </cell>
          <cell r="BG313">
            <v>100</v>
          </cell>
          <cell r="BH313">
            <v>100</v>
          </cell>
          <cell r="BI313">
            <v>100</v>
          </cell>
          <cell r="BJ313">
            <v>100</v>
          </cell>
          <cell r="BK313">
            <v>100</v>
          </cell>
          <cell r="BL313">
            <v>100</v>
          </cell>
          <cell r="BM313">
            <v>100</v>
          </cell>
          <cell r="BN313">
            <v>100</v>
          </cell>
          <cell r="BO313">
            <v>100</v>
          </cell>
          <cell r="BP313">
            <v>100</v>
          </cell>
          <cell r="BQ313">
            <v>100</v>
          </cell>
          <cell r="BR313">
            <v>100</v>
          </cell>
          <cell r="BS313">
            <v>100</v>
          </cell>
          <cell r="BT313">
            <v>100</v>
          </cell>
          <cell r="BU313">
            <v>100</v>
          </cell>
          <cell r="BV313">
            <v>100</v>
          </cell>
          <cell r="BW313">
            <v>100</v>
          </cell>
          <cell r="BX313">
            <v>100</v>
          </cell>
          <cell r="BY313">
            <v>100</v>
          </cell>
          <cell r="BZ313">
            <v>100</v>
          </cell>
          <cell r="CA313">
            <v>100</v>
          </cell>
          <cell r="CB313">
            <v>100</v>
          </cell>
          <cell r="CC313">
            <v>100</v>
          </cell>
          <cell r="CD313">
            <v>100</v>
          </cell>
          <cell r="CE313">
            <v>100</v>
          </cell>
          <cell r="CF313">
            <v>100</v>
          </cell>
          <cell r="CG313">
            <v>100</v>
          </cell>
          <cell r="CH313">
            <v>100</v>
          </cell>
          <cell r="CI313">
            <v>100</v>
          </cell>
          <cell r="CJ313">
            <v>100</v>
          </cell>
          <cell r="CK313">
            <v>100</v>
          </cell>
          <cell r="CL313">
            <v>100</v>
          </cell>
          <cell r="CM313">
            <v>100</v>
          </cell>
          <cell r="CN313">
            <v>100</v>
          </cell>
          <cell r="CO313">
            <v>100</v>
          </cell>
          <cell r="CP313">
            <v>100</v>
          </cell>
          <cell r="CR313">
            <v>100</v>
          </cell>
          <cell r="CS313">
            <v>100</v>
          </cell>
          <cell r="CT313">
            <v>100</v>
          </cell>
          <cell r="CU313">
            <v>100</v>
          </cell>
          <cell r="CV313">
            <v>100</v>
          </cell>
          <cell r="CW313">
            <v>100</v>
          </cell>
          <cell r="CX313">
            <v>100</v>
          </cell>
          <cell r="CY313">
            <v>100</v>
          </cell>
          <cell r="CZ313">
            <v>100</v>
          </cell>
          <cell r="DA313">
            <v>100</v>
          </cell>
          <cell r="DB313">
            <v>100</v>
          </cell>
          <cell r="DC313">
            <v>100</v>
          </cell>
          <cell r="DD313">
            <v>100</v>
          </cell>
          <cell r="DE313">
            <v>100</v>
          </cell>
          <cell r="DF313">
            <v>100</v>
          </cell>
          <cell r="DG313">
            <v>100</v>
          </cell>
          <cell r="DH313">
            <v>100</v>
          </cell>
          <cell r="DI313">
            <v>100</v>
          </cell>
          <cell r="DJ313">
            <v>100</v>
          </cell>
          <cell r="DK313">
            <v>100</v>
          </cell>
          <cell r="DL313">
            <v>100</v>
          </cell>
          <cell r="DM313">
            <v>100</v>
          </cell>
          <cell r="DN313">
            <v>100</v>
          </cell>
          <cell r="DO313">
            <v>100</v>
          </cell>
          <cell r="DP313">
            <v>100</v>
          </cell>
          <cell r="DQ313">
            <v>100</v>
          </cell>
          <cell r="DR313">
            <v>100</v>
          </cell>
          <cell r="DS313">
            <v>100</v>
          </cell>
          <cell r="DT313">
            <v>100</v>
          </cell>
          <cell r="DU313">
            <v>100</v>
          </cell>
          <cell r="DV313">
            <v>100</v>
          </cell>
          <cell r="DW313">
            <v>100</v>
          </cell>
          <cell r="DX313">
            <v>100</v>
          </cell>
          <cell r="DY313">
            <v>100</v>
          </cell>
          <cell r="DZ313">
            <v>100</v>
          </cell>
          <cell r="EA313">
            <v>100</v>
          </cell>
          <cell r="EB313">
            <v>100</v>
          </cell>
          <cell r="EC313">
            <v>100</v>
          </cell>
          <cell r="ED313">
            <v>100</v>
          </cell>
          <cell r="EE313">
            <v>100</v>
          </cell>
          <cell r="EF313">
            <v>100</v>
          </cell>
          <cell r="EG313">
            <v>100</v>
          </cell>
          <cell r="EH313">
            <v>100</v>
          </cell>
          <cell r="EI313">
            <v>100</v>
          </cell>
          <cell r="EJ313">
            <v>100</v>
          </cell>
        </row>
        <row r="314">
          <cell r="AW314">
            <v>264</v>
          </cell>
          <cell r="AX314">
            <v>75</v>
          </cell>
          <cell r="AY314">
            <v>25</v>
          </cell>
          <cell r="AZ314">
            <v>100</v>
          </cell>
          <cell r="BA314">
            <v>50</v>
          </cell>
          <cell r="BB314">
            <v>0</v>
          </cell>
          <cell r="BC314">
            <v>83.3</v>
          </cell>
          <cell r="BD314">
            <v>16.600000000000001</v>
          </cell>
          <cell r="BE314">
            <v>100</v>
          </cell>
          <cell r="BF314">
            <v>50</v>
          </cell>
          <cell r="BG314">
            <v>33.300000000000004</v>
          </cell>
          <cell r="BH314">
            <v>0</v>
          </cell>
          <cell r="BI314">
            <v>66.600000000000009</v>
          </cell>
          <cell r="BJ314">
            <v>66.600000000000009</v>
          </cell>
          <cell r="BK314">
            <v>100</v>
          </cell>
          <cell r="BL314">
            <v>77.7</v>
          </cell>
          <cell r="BM314">
            <v>0</v>
          </cell>
          <cell r="BN314">
            <v>33.300000000000004</v>
          </cell>
          <cell r="BO314">
            <v>88.8</v>
          </cell>
          <cell r="BP314">
            <v>55.500000000000007</v>
          </cell>
          <cell r="BQ314">
            <v>22.2</v>
          </cell>
          <cell r="BR314">
            <v>44.4</v>
          </cell>
          <cell r="BS314">
            <v>11.1</v>
          </cell>
          <cell r="BT314">
            <v>25</v>
          </cell>
          <cell r="BU314">
            <v>87.5</v>
          </cell>
          <cell r="BV314">
            <v>75</v>
          </cell>
          <cell r="BW314">
            <v>100</v>
          </cell>
          <cell r="BX314">
            <v>12.5</v>
          </cell>
          <cell r="BY314">
            <v>62.5</v>
          </cell>
          <cell r="BZ314">
            <v>0</v>
          </cell>
          <cell r="CA314">
            <v>50</v>
          </cell>
          <cell r="CB314">
            <v>37.5</v>
          </cell>
          <cell r="CC314">
            <v>38.4</v>
          </cell>
          <cell r="CD314">
            <v>15.299999999999999</v>
          </cell>
          <cell r="CE314">
            <v>0</v>
          </cell>
          <cell r="CF314">
            <v>46.1</v>
          </cell>
          <cell r="CG314">
            <v>7.6</v>
          </cell>
          <cell r="CH314">
            <v>84.6</v>
          </cell>
          <cell r="CI314">
            <v>100</v>
          </cell>
          <cell r="CJ314">
            <v>30.7</v>
          </cell>
          <cell r="CK314">
            <v>61.5</v>
          </cell>
          <cell r="CL314">
            <v>69.199999999999989</v>
          </cell>
          <cell r="CM314">
            <v>23</v>
          </cell>
          <cell r="CN314">
            <v>92.300000000000011</v>
          </cell>
          <cell r="CO314">
            <v>76.900000000000006</v>
          </cell>
          <cell r="CP314">
            <v>53.800000000000004</v>
          </cell>
          <cell r="CQ314">
            <v>264</v>
          </cell>
          <cell r="CR314">
            <v>54.500000000000007</v>
          </cell>
          <cell r="CS314">
            <v>27.200000000000003</v>
          </cell>
          <cell r="CT314">
            <v>61.3</v>
          </cell>
          <cell r="CU314">
            <v>29.5</v>
          </cell>
          <cell r="CV314">
            <v>18.099999999999998</v>
          </cell>
          <cell r="CW314">
            <v>75</v>
          </cell>
          <cell r="CX314">
            <v>34</v>
          </cell>
          <cell r="CY314">
            <v>93.100000000000009</v>
          </cell>
          <cell r="CZ314">
            <v>56.8</v>
          </cell>
          <cell r="DA314">
            <v>43.1</v>
          </cell>
          <cell r="DB314">
            <v>9</v>
          </cell>
          <cell r="DC314">
            <v>65.900000000000006</v>
          </cell>
          <cell r="DD314">
            <v>72.7</v>
          </cell>
          <cell r="DE314">
            <v>86.3</v>
          </cell>
          <cell r="DF314">
            <v>79.5</v>
          </cell>
          <cell r="DG314">
            <v>15.9</v>
          </cell>
          <cell r="DH314">
            <v>50</v>
          </cell>
          <cell r="DI314">
            <v>81.8</v>
          </cell>
          <cell r="DJ314">
            <v>70.399999999999991</v>
          </cell>
          <cell r="DK314">
            <v>47.699999999999996</v>
          </cell>
          <cell r="DL314">
            <v>68.100000000000009</v>
          </cell>
          <cell r="DM314">
            <v>25</v>
          </cell>
          <cell r="DN314">
            <v>38.6</v>
          </cell>
          <cell r="DO314">
            <v>63.6</v>
          </cell>
          <cell r="DP314">
            <v>59</v>
          </cell>
          <cell r="DQ314">
            <v>97.7</v>
          </cell>
          <cell r="DR314">
            <v>36.299999999999997</v>
          </cell>
          <cell r="DS314">
            <v>52.2</v>
          </cell>
          <cell r="DT314">
            <v>22.7</v>
          </cell>
          <cell r="DU314">
            <v>45.4</v>
          </cell>
          <cell r="DV314">
            <v>40.9</v>
          </cell>
          <cell r="DW314">
            <v>13.600000000000001</v>
          </cell>
          <cell r="DX314">
            <v>4.5</v>
          </cell>
          <cell r="DY314">
            <v>0</v>
          </cell>
          <cell r="DZ314">
            <v>20.399999999999999</v>
          </cell>
          <cell r="EA314">
            <v>2.1999999999999997</v>
          </cell>
          <cell r="EB314">
            <v>90.9</v>
          </cell>
          <cell r="EC314">
            <v>100</v>
          </cell>
          <cell r="ED314">
            <v>11.3</v>
          </cell>
          <cell r="EE314">
            <v>77.2</v>
          </cell>
          <cell r="EF314">
            <v>84</v>
          </cell>
          <cell r="EG314">
            <v>6.8000000000000007</v>
          </cell>
          <cell r="EH314">
            <v>95.399999999999991</v>
          </cell>
          <cell r="EI314">
            <v>88.6</v>
          </cell>
          <cell r="EJ314">
            <v>31.8</v>
          </cell>
        </row>
        <row r="315">
          <cell r="AW315">
            <v>265</v>
          </cell>
          <cell r="AX315">
            <v>100</v>
          </cell>
          <cell r="AY315">
            <v>75</v>
          </cell>
          <cell r="AZ315">
            <v>50</v>
          </cell>
          <cell r="BA315">
            <v>25</v>
          </cell>
          <cell r="BB315">
            <v>0</v>
          </cell>
          <cell r="BC315">
            <v>83.3</v>
          </cell>
          <cell r="BD315">
            <v>33.300000000000004</v>
          </cell>
          <cell r="BE315">
            <v>100</v>
          </cell>
          <cell r="BF315">
            <v>66.600000000000009</v>
          </cell>
          <cell r="BG315">
            <v>50</v>
          </cell>
          <cell r="BH315">
            <v>16.600000000000001</v>
          </cell>
          <cell r="BI315">
            <v>0</v>
          </cell>
          <cell r="BJ315">
            <v>77.7</v>
          </cell>
          <cell r="BK315">
            <v>88.8</v>
          </cell>
          <cell r="BL315">
            <v>100</v>
          </cell>
          <cell r="BM315">
            <v>11.1</v>
          </cell>
          <cell r="BN315">
            <v>22.2</v>
          </cell>
          <cell r="BO315">
            <v>66.600000000000009</v>
          </cell>
          <cell r="BP315">
            <v>55.500000000000007</v>
          </cell>
          <cell r="BQ315">
            <v>33.300000000000004</v>
          </cell>
          <cell r="BR315">
            <v>0</v>
          </cell>
          <cell r="BS315">
            <v>44.4</v>
          </cell>
          <cell r="BT315">
            <v>42.8</v>
          </cell>
          <cell r="BU315">
            <v>100</v>
          </cell>
          <cell r="BV315">
            <v>71.399999999999991</v>
          </cell>
          <cell r="BW315">
            <v>85.7</v>
          </cell>
          <cell r="BX315">
            <v>85.699951171875</v>
          </cell>
          <cell r="BY315">
            <v>57.099999999999994</v>
          </cell>
          <cell r="BZ315">
            <v>14.2</v>
          </cell>
          <cell r="CA315">
            <v>0</v>
          </cell>
          <cell r="CB315">
            <v>28.499999999999996</v>
          </cell>
          <cell r="CC315">
            <v>45.4</v>
          </cell>
          <cell r="CD315">
            <v>9</v>
          </cell>
          <cell r="CE315">
            <v>0</v>
          </cell>
          <cell r="CF315">
            <v>54.500000000000007</v>
          </cell>
          <cell r="CG315">
            <v>18.099999999999998</v>
          </cell>
          <cell r="CH315">
            <v>90.9</v>
          </cell>
          <cell r="CI315">
            <v>100</v>
          </cell>
          <cell r="CJ315">
            <v>36.299999999999997</v>
          </cell>
          <cell r="CK315">
            <v>63.6</v>
          </cell>
          <cell r="CL315">
            <v>72.7</v>
          </cell>
          <cell r="CM315">
            <v>27.200000000000003</v>
          </cell>
          <cell r="CN315">
            <v>81.8</v>
          </cell>
          <cell r="CO315">
            <v>81.79998779296875</v>
          </cell>
          <cell r="CP315">
            <v>81.79998779296875</v>
          </cell>
          <cell r="CQ315">
            <v>265</v>
          </cell>
          <cell r="CR315">
            <v>75.599999999999994</v>
          </cell>
          <cell r="CS315">
            <v>63.4</v>
          </cell>
          <cell r="CT315">
            <v>41.4</v>
          </cell>
          <cell r="CU315">
            <v>39</v>
          </cell>
          <cell r="CV315">
            <v>26.8</v>
          </cell>
          <cell r="CW315">
            <v>68.2</v>
          </cell>
          <cell r="CX315">
            <v>34.1</v>
          </cell>
          <cell r="CY315">
            <v>97.5</v>
          </cell>
          <cell r="CZ315">
            <v>58.5</v>
          </cell>
          <cell r="DA315">
            <v>48.699999999999996</v>
          </cell>
          <cell r="DB315">
            <v>21.9</v>
          </cell>
          <cell r="DC315">
            <v>7.3</v>
          </cell>
          <cell r="DD315">
            <v>82.899999999999991</v>
          </cell>
          <cell r="DE315">
            <v>87.8</v>
          </cell>
          <cell r="DF315">
            <v>90.2</v>
          </cell>
          <cell r="DG315">
            <v>29.2</v>
          </cell>
          <cell r="DH315">
            <v>36.5</v>
          </cell>
          <cell r="DI315">
            <v>80.400000000000006</v>
          </cell>
          <cell r="DJ315">
            <v>78</v>
          </cell>
          <cell r="DK315">
            <v>43.9</v>
          </cell>
          <cell r="DL315">
            <v>19.5</v>
          </cell>
          <cell r="DM315">
            <v>73.099999999999994</v>
          </cell>
          <cell r="DN315">
            <v>46.300000000000004</v>
          </cell>
          <cell r="DO315">
            <v>65.8</v>
          </cell>
          <cell r="DP315">
            <v>56.000000000000007</v>
          </cell>
          <cell r="DQ315">
            <v>60.9</v>
          </cell>
          <cell r="DR315">
            <v>60.899993896484375</v>
          </cell>
          <cell r="DS315">
            <v>51.2</v>
          </cell>
          <cell r="DT315">
            <v>14.6</v>
          </cell>
          <cell r="DU315">
            <v>12.1</v>
          </cell>
          <cell r="DV315">
            <v>31.7</v>
          </cell>
          <cell r="DW315">
            <v>24.3</v>
          </cell>
          <cell r="DX315">
            <v>2.4</v>
          </cell>
          <cell r="DY315">
            <v>0</v>
          </cell>
          <cell r="DZ315">
            <v>53.6</v>
          </cell>
          <cell r="EA315">
            <v>4.8</v>
          </cell>
          <cell r="EB315">
            <v>95.1</v>
          </cell>
          <cell r="EC315">
            <v>100</v>
          </cell>
          <cell r="ED315">
            <v>17</v>
          </cell>
          <cell r="EE315">
            <v>70.7</v>
          </cell>
          <cell r="EF315">
            <v>85.3</v>
          </cell>
          <cell r="EG315">
            <v>9.7000000000000011</v>
          </cell>
          <cell r="EH315">
            <v>92.600000000000009</v>
          </cell>
          <cell r="EI315">
            <v>92.5999755859375</v>
          </cell>
          <cell r="EJ315">
            <v>92.5999755859375</v>
          </cell>
        </row>
        <row r="316">
          <cell r="AW316">
            <v>266</v>
          </cell>
          <cell r="AX316">
            <v>25</v>
          </cell>
          <cell r="AY316">
            <v>75</v>
          </cell>
          <cell r="AZ316">
            <v>50</v>
          </cell>
          <cell r="BA316">
            <v>100</v>
          </cell>
          <cell r="BB316">
            <v>0</v>
          </cell>
          <cell r="BC316">
            <v>100</v>
          </cell>
          <cell r="BD316">
            <v>33.300000000000004</v>
          </cell>
          <cell r="BE316">
            <v>83.3</v>
          </cell>
          <cell r="BF316">
            <v>66.600000000000009</v>
          </cell>
          <cell r="BG316">
            <v>16.600000000000001</v>
          </cell>
          <cell r="BH316">
            <v>50</v>
          </cell>
          <cell r="BI316">
            <v>0</v>
          </cell>
          <cell r="BJ316">
            <v>33.300000000000004</v>
          </cell>
          <cell r="BK316">
            <v>77.7</v>
          </cell>
          <cell r="BL316">
            <v>100</v>
          </cell>
          <cell r="BM316">
            <v>66.600000000000009</v>
          </cell>
          <cell r="BN316">
            <v>55.500000000000007</v>
          </cell>
          <cell r="BO316">
            <v>11.1</v>
          </cell>
          <cell r="BP316">
            <v>0</v>
          </cell>
          <cell r="BQ316">
            <v>44.4</v>
          </cell>
          <cell r="BR316">
            <v>22.2</v>
          </cell>
          <cell r="BS316">
            <v>88.8</v>
          </cell>
          <cell r="BT316">
            <v>50</v>
          </cell>
          <cell r="BU316">
            <v>37.5</v>
          </cell>
          <cell r="BV316">
            <v>25</v>
          </cell>
          <cell r="BW316">
            <v>100</v>
          </cell>
          <cell r="BX316">
            <v>62.5</v>
          </cell>
          <cell r="BY316">
            <v>0</v>
          </cell>
          <cell r="BZ316">
            <v>75</v>
          </cell>
          <cell r="CA316">
            <v>87.5</v>
          </cell>
          <cell r="CB316">
            <v>12.5</v>
          </cell>
          <cell r="CC316">
            <v>53.800000000000004</v>
          </cell>
          <cell r="CD316">
            <v>84.6</v>
          </cell>
          <cell r="CE316">
            <v>15.299999999999999</v>
          </cell>
          <cell r="CF316">
            <v>46.1</v>
          </cell>
          <cell r="CG316">
            <v>23</v>
          </cell>
          <cell r="CH316">
            <v>38.4</v>
          </cell>
          <cell r="CI316">
            <v>7.6</v>
          </cell>
          <cell r="CJ316">
            <v>76.900000000000006</v>
          </cell>
          <cell r="CK316">
            <v>61.5</v>
          </cell>
          <cell r="CL316">
            <v>69.199999999999989</v>
          </cell>
          <cell r="CM316">
            <v>92.300000000000011</v>
          </cell>
          <cell r="CN316">
            <v>0</v>
          </cell>
          <cell r="CO316">
            <v>100</v>
          </cell>
          <cell r="CP316">
            <v>30.7</v>
          </cell>
          <cell r="CQ316">
            <v>266</v>
          </cell>
          <cell r="CR316">
            <v>54.500000000000007</v>
          </cell>
          <cell r="CS316">
            <v>81.8</v>
          </cell>
          <cell r="CT316">
            <v>77.2</v>
          </cell>
          <cell r="CU316">
            <v>86.3</v>
          </cell>
          <cell r="CV316">
            <v>43.1</v>
          </cell>
          <cell r="CW316">
            <v>97.7</v>
          </cell>
          <cell r="CX316">
            <v>63.6</v>
          </cell>
          <cell r="CY316">
            <v>95.399999999999991</v>
          </cell>
          <cell r="CZ316">
            <v>72.7</v>
          </cell>
          <cell r="DA316">
            <v>59</v>
          </cell>
          <cell r="DB316">
            <v>70.399999999999991</v>
          </cell>
          <cell r="DC316">
            <v>50</v>
          </cell>
          <cell r="DD316">
            <v>29.5</v>
          </cell>
          <cell r="DE316">
            <v>47.699999999999996</v>
          </cell>
          <cell r="DF316">
            <v>61.3</v>
          </cell>
          <cell r="DG316">
            <v>45.4</v>
          </cell>
          <cell r="DH316">
            <v>38.6</v>
          </cell>
          <cell r="DI316">
            <v>18.099999999999998</v>
          </cell>
          <cell r="DJ316">
            <v>11.3</v>
          </cell>
          <cell r="DK316">
            <v>34</v>
          </cell>
          <cell r="DL316">
            <v>22.7</v>
          </cell>
          <cell r="DM316">
            <v>52.2</v>
          </cell>
          <cell r="DN316">
            <v>75</v>
          </cell>
          <cell r="DO316">
            <v>36.299999999999997</v>
          </cell>
          <cell r="DP316">
            <v>31.8</v>
          </cell>
          <cell r="DQ316">
            <v>100</v>
          </cell>
          <cell r="DR316">
            <v>79.5</v>
          </cell>
          <cell r="DS316">
            <v>25</v>
          </cell>
          <cell r="DT316">
            <v>84</v>
          </cell>
          <cell r="DU316">
            <v>88.6</v>
          </cell>
          <cell r="DV316">
            <v>27.200000000000003</v>
          </cell>
          <cell r="DW316">
            <v>20.399999999999999</v>
          </cell>
          <cell r="DX316">
            <v>68.100000000000009</v>
          </cell>
          <cell r="DY316">
            <v>4.5</v>
          </cell>
          <cell r="DZ316">
            <v>15.9</v>
          </cell>
          <cell r="EA316">
            <v>6.8000000000000007</v>
          </cell>
          <cell r="EB316">
            <v>13.600000000000001</v>
          </cell>
          <cell r="EC316">
            <v>2.1999999999999997</v>
          </cell>
          <cell r="ED316">
            <v>65.900000000000006</v>
          </cell>
          <cell r="EE316">
            <v>40.9</v>
          </cell>
          <cell r="EF316">
            <v>56.8</v>
          </cell>
          <cell r="EG316">
            <v>90.9</v>
          </cell>
          <cell r="EH316">
            <v>0</v>
          </cell>
          <cell r="EI316">
            <v>93.100000000000009</v>
          </cell>
          <cell r="EJ316">
            <v>9</v>
          </cell>
        </row>
        <row r="317">
          <cell r="AW317">
            <v>267</v>
          </cell>
          <cell r="AX317">
            <v>25</v>
          </cell>
          <cell r="AY317">
            <v>50</v>
          </cell>
          <cell r="AZ317">
            <v>75</v>
          </cell>
          <cell r="BA317">
            <v>100</v>
          </cell>
          <cell r="BB317">
            <v>0</v>
          </cell>
          <cell r="BC317">
            <v>83.3</v>
          </cell>
          <cell r="BD317">
            <v>16.600000000000001</v>
          </cell>
          <cell r="BE317">
            <v>100</v>
          </cell>
          <cell r="BF317">
            <v>66.600000000000009</v>
          </cell>
          <cell r="BG317">
            <v>33.300000000000004</v>
          </cell>
          <cell r="BH317">
            <v>50</v>
          </cell>
          <cell r="BI317">
            <v>0</v>
          </cell>
          <cell r="BJ317">
            <v>44.4</v>
          </cell>
          <cell r="BK317">
            <v>77.7</v>
          </cell>
          <cell r="BL317">
            <v>100</v>
          </cell>
          <cell r="BM317">
            <v>55.500000000000007</v>
          </cell>
          <cell r="BN317">
            <v>88.8</v>
          </cell>
          <cell r="BO317">
            <v>22.2</v>
          </cell>
          <cell r="BP317">
            <v>0</v>
          </cell>
          <cell r="BQ317">
            <v>33.300000000000004</v>
          </cell>
          <cell r="BR317">
            <v>11.1</v>
          </cell>
          <cell r="BS317">
            <v>66.600000000000009</v>
          </cell>
          <cell r="BT317">
            <v>71.399999999999991</v>
          </cell>
          <cell r="BU317">
            <v>42.8</v>
          </cell>
          <cell r="BV317">
            <v>28.499999999999996</v>
          </cell>
          <cell r="BW317">
            <v>57.099999999999994</v>
          </cell>
          <cell r="BX317">
            <v>57.0999755859375</v>
          </cell>
          <cell r="BY317">
            <v>14.2</v>
          </cell>
          <cell r="BZ317">
            <v>85.7</v>
          </cell>
          <cell r="CA317">
            <v>100</v>
          </cell>
          <cell r="CB317">
            <v>0</v>
          </cell>
          <cell r="CC317">
            <v>45.4</v>
          </cell>
          <cell r="CD317">
            <v>90.9</v>
          </cell>
          <cell r="CE317">
            <v>0</v>
          </cell>
          <cell r="CF317">
            <v>54.500000000000007</v>
          </cell>
          <cell r="CG317">
            <v>9</v>
          </cell>
          <cell r="CH317">
            <v>36.299999999999997</v>
          </cell>
          <cell r="CI317">
            <v>27.200000000000003</v>
          </cell>
          <cell r="CJ317">
            <v>72.7</v>
          </cell>
          <cell r="CK317">
            <v>63.6</v>
          </cell>
          <cell r="CL317">
            <v>81.8</v>
          </cell>
          <cell r="CM317">
            <v>100</v>
          </cell>
          <cell r="CN317">
            <v>18.099999999999998</v>
          </cell>
          <cell r="CO317">
            <v>18.099990844726563</v>
          </cell>
          <cell r="CP317">
            <v>18.099990844726563</v>
          </cell>
          <cell r="CQ317">
            <v>267</v>
          </cell>
          <cell r="CR317">
            <v>56.000000000000007</v>
          </cell>
          <cell r="CS317">
            <v>65.8</v>
          </cell>
          <cell r="CT317">
            <v>68.2</v>
          </cell>
          <cell r="CU317">
            <v>78</v>
          </cell>
          <cell r="CV317">
            <v>46.300000000000004</v>
          </cell>
          <cell r="CW317">
            <v>85.3</v>
          </cell>
          <cell r="CX317">
            <v>51.2</v>
          </cell>
          <cell r="CY317">
            <v>100</v>
          </cell>
          <cell r="CZ317">
            <v>73.099999999999994</v>
          </cell>
          <cell r="DA317">
            <v>53.6</v>
          </cell>
          <cell r="DB317">
            <v>63.4</v>
          </cell>
          <cell r="DC317">
            <v>0</v>
          </cell>
          <cell r="DD317">
            <v>36.5</v>
          </cell>
          <cell r="DE317">
            <v>75.599999999999994</v>
          </cell>
          <cell r="DF317">
            <v>92.600000000000009</v>
          </cell>
          <cell r="DG317">
            <v>48.699999999999996</v>
          </cell>
          <cell r="DH317">
            <v>82.899999999999991</v>
          </cell>
          <cell r="DI317">
            <v>19.5</v>
          </cell>
          <cell r="DJ317">
            <v>14.6</v>
          </cell>
          <cell r="DK317">
            <v>34.1</v>
          </cell>
          <cell r="DL317">
            <v>17</v>
          </cell>
          <cell r="DM317">
            <v>60.9</v>
          </cell>
          <cell r="DN317">
            <v>58.5</v>
          </cell>
          <cell r="DO317">
            <v>39</v>
          </cell>
          <cell r="DP317">
            <v>31.7</v>
          </cell>
          <cell r="DQ317">
            <v>43.9</v>
          </cell>
          <cell r="DR317">
            <v>43.899993896484375</v>
          </cell>
          <cell r="DS317">
            <v>29.2</v>
          </cell>
          <cell r="DT317">
            <v>95.1</v>
          </cell>
          <cell r="DU317">
            <v>97.5</v>
          </cell>
          <cell r="DV317">
            <v>26.8</v>
          </cell>
          <cell r="DW317">
            <v>21.9</v>
          </cell>
          <cell r="DX317">
            <v>87.8</v>
          </cell>
          <cell r="DY317">
            <v>2.4</v>
          </cell>
          <cell r="DZ317">
            <v>24.3</v>
          </cell>
          <cell r="EA317">
            <v>4.8</v>
          </cell>
          <cell r="EB317">
            <v>12.1</v>
          </cell>
          <cell r="EC317">
            <v>9.7000000000000011</v>
          </cell>
          <cell r="ED317">
            <v>70.7</v>
          </cell>
          <cell r="EE317">
            <v>41.4</v>
          </cell>
          <cell r="EF317">
            <v>80.400000000000006</v>
          </cell>
          <cell r="EG317">
            <v>90.2</v>
          </cell>
          <cell r="EH317">
            <v>7.3</v>
          </cell>
          <cell r="EI317">
            <v>7.2999992370605469</v>
          </cell>
          <cell r="EJ317">
            <v>7.2999992370605469</v>
          </cell>
        </row>
        <row r="318">
          <cell r="AW318">
            <v>268</v>
          </cell>
          <cell r="AX318">
            <v>100</v>
          </cell>
          <cell r="AY318">
            <v>50</v>
          </cell>
          <cell r="AZ318">
            <v>0</v>
          </cell>
          <cell r="BA318">
            <v>75</v>
          </cell>
          <cell r="BB318">
            <v>25</v>
          </cell>
          <cell r="BC318">
            <v>66.600000000000009</v>
          </cell>
          <cell r="BD318">
            <v>33.300000000000004</v>
          </cell>
          <cell r="BE318">
            <v>100</v>
          </cell>
          <cell r="BF318">
            <v>16.600000000000001</v>
          </cell>
          <cell r="BG318">
            <v>83.3</v>
          </cell>
          <cell r="BH318">
            <v>50</v>
          </cell>
          <cell r="BI318">
            <v>0</v>
          </cell>
          <cell r="BJ318">
            <v>55.500000000000007</v>
          </cell>
          <cell r="BK318">
            <v>66.600000000000009</v>
          </cell>
          <cell r="BL318">
            <v>100</v>
          </cell>
          <cell r="BM318">
            <v>44.4</v>
          </cell>
          <cell r="BN318">
            <v>22.2</v>
          </cell>
          <cell r="BO318">
            <v>11.1</v>
          </cell>
          <cell r="BP318">
            <v>88.8</v>
          </cell>
          <cell r="BQ318">
            <v>0</v>
          </cell>
          <cell r="BR318">
            <v>33.300000000000004</v>
          </cell>
          <cell r="BS318">
            <v>77.7</v>
          </cell>
          <cell r="BT318">
            <v>87.5</v>
          </cell>
          <cell r="BU318">
            <v>62.5</v>
          </cell>
          <cell r="BV318">
            <v>12.5</v>
          </cell>
          <cell r="BW318">
            <v>100</v>
          </cell>
          <cell r="BX318">
            <v>75</v>
          </cell>
          <cell r="BY318">
            <v>50</v>
          </cell>
          <cell r="BZ318">
            <v>37.5</v>
          </cell>
          <cell r="CA318">
            <v>25</v>
          </cell>
          <cell r="CB318">
            <v>0</v>
          </cell>
          <cell r="CC318">
            <v>15.299999999999999</v>
          </cell>
          <cell r="CD318">
            <v>38.4</v>
          </cell>
          <cell r="CE318">
            <v>92.300000000000011</v>
          </cell>
          <cell r="CF318">
            <v>0</v>
          </cell>
          <cell r="CG318">
            <v>84.6</v>
          </cell>
          <cell r="CH318">
            <v>53.800000000000004</v>
          </cell>
          <cell r="CI318">
            <v>100</v>
          </cell>
          <cell r="CJ318">
            <v>30.7</v>
          </cell>
          <cell r="CK318">
            <v>7.6</v>
          </cell>
          <cell r="CL318">
            <v>23</v>
          </cell>
          <cell r="CM318">
            <v>61.5</v>
          </cell>
          <cell r="CN318">
            <v>76.900000000000006</v>
          </cell>
          <cell r="CO318">
            <v>69.199999999999989</v>
          </cell>
          <cell r="CP318">
            <v>46.1</v>
          </cell>
          <cell r="CQ318">
            <v>268</v>
          </cell>
          <cell r="CR318">
            <v>70.399999999999991</v>
          </cell>
          <cell r="CS318">
            <v>54.500000000000007</v>
          </cell>
          <cell r="CT318">
            <v>38.6</v>
          </cell>
          <cell r="CU318">
            <v>65.900000000000006</v>
          </cell>
          <cell r="CV318">
            <v>43.1</v>
          </cell>
          <cell r="CW318">
            <v>61.3</v>
          </cell>
          <cell r="CX318">
            <v>27.200000000000003</v>
          </cell>
          <cell r="CY318">
            <v>86.3</v>
          </cell>
          <cell r="CZ318">
            <v>13.600000000000001</v>
          </cell>
          <cell r="DA318">
            <v>75</v>
          </cell>
          <cell r="DB318">
            <v>29.5</v>
          </cell>
          <cell r="DC318">
            <v>9</v>
          </cell>
          <cell r="DD318">
            <v>40.9</v>
          </cell>
          <cell r="DE318">
            <v>45.4</v>
          </cell>
          <cell r="DF318">
            <v>81.8</v>
          </cell>
          <cell r="DG318">
            <v>36.299999999999997</v>
          </cell>
          <cell r="DH318">
            <v>22.7</v>
          </cell>
          <cell r="DI318">
            <v>20.399999999999999</v>
          </cell>
          <cell r="DJ318">
            <v>68.100000000000009</v>
          </cell>
          <cell r="DK318">
            <v>4.5</v>
          </cell>
          <cell r="DL318">
            <v>31.8</v>
          </cell>
          <cell r="DM318">
            <v>56.8</v>
          </cell>
          <cell r="DN318">
            <v>52.2</v>
          </cell>
          <cell r="DO318">
            <v>25</v>
          </cell>
          <cell r="DP318">
            <v>2.1999999999999997</v>
          </cell>
          <cell r="DQ318">
            <v>100</v>
          </cell>
          <cell r="DR318">
            <v>47.699999999999996</v>
          </cell>
          <cell r="DS318">
            <v>18.099999999999998</v>
          </cell>
          <cell r="DT318">
            <v>15.9</v>
          </cell>
          <cell r="DU318">
            <v>6.8000000000000007</v>
          </cell>
          <cell r="DV318">
            <v>0</v>
          </cell>
          <cell r="DW318">
            <v>50</v>
          </cell>
          <cell r="DX318">
            <v>72.7</v>
          </cell>
          <cell r="DY318">
            <v>95.399999999999991</v>
          </cell>
          <cell r="DZ318">
            <v>11.3</v>
          </cell>
          <cell r="EA318">
            <v>93.100000000000009</v>
          </cell>
          <cell r="EB318">
            <v>79.5</v>
          </cell>
          <cell r="EC318">
            <v>97.7</v>
          </cell>
          <cell r="ED318">
            <v>63.6</v>
          </cell>
          <cell r="EE318">
            <v>34</v>
          </cell>
          <cell r="EF318">
            <v>59</v>
          </cell>
          <cell r="EG318">
            <v>84</v>
          </cell>
          <cell r="EH318">
            <v>90.9</v>
          </cell>
          <cell r="EI318">
            <v>88.6</v>
          </cell>
          <cell r="EJ318">
            <v>77.2</v>
          </cell>
        </row>
        <row r="319">
          <cell r="AW319">
            <v>269</v>
          </cell>
          <cell r="AX319">
            <v>100</v>
          </cell>
          <cell r="AY319">
            <v>25</v>
          </cell>
          <cell r="AZ319">
            <v>0</v>
          </cell>
          <cell r="BA319">
            <v>75</v>
          </cell>
          <cell r="BB319">
            <v>50</v>
          </cell>
          <cell r="BC319">
            <v>16.600000000000001</v>
          </cell>
          <cell r="BD319">
            <v>33.300000000000004</v>
          </cell>
          <cell r="BE319">
            <v>100</v>
          </cell>
          <cell r="BF319">
            <v>50</v>
          </cell>
          <cell r="BG319">
            <v>83.3</v>
          </cell>
          <cell r="BH319">
            <v>66.600000000000009</v>
          </cell>
          <cell r="BI319">
            <v>0</v>
          </cell>
          <cell r="BJ319">
            <v>11.1</v>
          </cell>
          <cell r="BK319">
            <v>66.600000000000009</v>
          </cell>
          <cell r="BL319">
            <v>100</v>
          </cell>
          <cell r="BM319">
            <v>33.300000000000004</v>
          </cell>
          <cell r="BN319">
            <v>88.8</v>
          </cell>
          <cell r="BO319">
            <v>22.2</v>
          </cell>
          <cell r="BP319">
            <v>55.500000000000007</v>
          </cell>
          <cell r="BQ319">
            <v>0</v>
          </cell>
          <cell r="BR319">
            <v>77.7</v>
          </cell>
          <cell r="BS319">
            <v>44.4</v>
          </cell>
          <cell r="BT319">
            <v>71.399999999999991</v>
          </cell>
          <cell r="BU319">
            <v>57.099999999999994</v>
          </cell>
          <cell r="BV319">
            <v>28.499999999999996</v>
          </cell>
          <cell r="BW319">
            <v>14.2</v>
          </cell>
          <cell r="BX319">
            <v>14.199996948242187</v>
          </cell>
          <cell r="BY319">
            <v>42.8</v>
          </cell>
          <cell r="BZ319">
            <v>85.7</v>
          </cell>
          <cell r="CA319">
            <v>100</v>
          </cell>
          <cell r="CB319">
            <v>0</v>
          </cell>
          <cell r="CC319">
            <v>18.099999999999998</v>
          </cell>
          <cell r="CD319">
            <v>72.7</v>
          </cell>
          <cell r="CE319">
            <v>100</v>
          </cell>
          <cell r="CF319">
            <v>0</v>
          </cell>
          <cell r="CG319">
            <v>90.9</v>
          </cell>
          <cell r="CH319">
            <v>45.4</v>
          </cell>
          <cell r="CI319">
            <v>81.8</v>
          </cell>
          <cell r="CJ319">
            <v>27.200000000000003</v>
          </cell>
          <cell r="CK319">
            <v>9</v>
          </cell>
          <cell r="CL319">
            <v>36.299999999999997</v>
          </cell>
          <cell r="CM319">
            <v>63.6</v>
          </cell>
          <cell r="CN319">
            <v>54.500000000000007</v>
          </cell>
          <cell r="CO319">
            <v>54.5</v>
          </cell>
          <cell r="CP319">
            <v>54.5</v>
          </cell>
          <cell r="CQ319">
            <v>269</v>
          </cell>
          <cell r="CR319">
            <v>56.000000000000007</v>
          </cell>
          <cell r="CS319">
            <v>36.5</v>
          </cell>
          <cell r="CT319">
            <v>34.1</v>
          </cell>
          <cell r="CU319">
            <v>46.300000000000004</v>
          </cell>
          <cell r="CV319">
            <v>41.4</v>
          </cell>
          <cell r="CW319">
            <v>17</v>
          </cell>
          <cell r="CX319">
            <v>19.5</v>
          </cell>
          <cell r="CY319">
            <v>100</v>
          </cell>
          <cell r="CZ319">
            <v>21.9</v>
          </cell>
          <cell r="DA319">
            <v>51.2</v>
          </cell>
          <cell r="DB319">
            <v>39</v>
          </cell>
          <cell r="DC319">
            <v>0</v>
          </cell>
          <cell r="DD319">
            <v>29.2</v>
          </cell>
          <cell r="DE319">
            <v>68.2</v>
          </cell>
          <cell r="DF319">
            <v>95.1</v>
          </cell>
          <cell r="DG319">
            <v>53.6</v>
          </cell>
          <cell r="DH319">
            <v>82.899999999999991</v>
          </cell>
          <cell r="DI319">
            <v>31.7</v>
          </cell>
          <cell r="DJ319">
            <v>65.8</v>
          </cell>
          <cell r="DK319">
            <v>12.1</v>
          </cell>
          <cell r="DL319">
            <v>78</v>
          </cell>
          <cell r="DM319">
            <v>60.9</v>
          </cell>
          <cell r="DN319">
            <v>43.9</v>
          </cell>
          <cell r="DO319">
            <v>26.8</v>
          </cell>
          <cell r="DP319">
            <v>7.3</v>
          </cell>
          <cell r="DQ319">
            <v>4.8</v>
          </cell>
          <cell r="DR319">
            <v>4.7999992370605469</v>
          </cell>
          <cell r="DS319">
            <v>14.6</v>
          </cell>
          <cell r="DT319">
            <v>70.7</v>
          </cell>
          <cell r="DU319">
            <v>85.3</v>
          </cell>
          <cell r="DV319">
            <v>2.4</v>
          </cell>
          <cell r="DW319">
            <v>48.699999999999996</v>
          </cell>
          <cell r="DX319">
            <v>87.8</v>
          </cell>
          <cell r="DY319">
            <v>97.5</v>
          </cell>
          <cell r="DZ319">
            <v>9.7000000000000011</v>
          </cell>
          <cell r="EA319">
            <v>92.600000000000009</v>
          </cell>
          <cell r="EB319">
            <v>73.099999999999994</v>
          </cell>
          <cell r="EC319">
            <v>90.2</v>
          </cell>
          <cell r="ED319">
            <v>58.5</v>
          </cell>
          <cell r="EE319">
            <v>24.3</v>
          </cell>
          <cell r="EF319">
            <v>63.4</v>
          </cell>
          <cell r="EG319">
            <v>80.400000000000006</v>
          </cell>
          <cell r="EH319">
            <v>75.599999999999994</v>
          </cell>
          <cell r="EI319">
            <v>75.5999755859375</v>
          </cell>
          <cell r="EJ319">
            <v>75.5999755859375</v>
          </cell>
        </row>
      </sheetData>
      <sheetData sheetId="22">
        <row r="7">
          <cell r="AW7">
            <v>1</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v>0</v>
          </cell>
          <cell r="BZ7">
            <v>0</v>
          </cell>
          <cell r="CA7">
            <v>0</v>
          </cell>
          <cell r="CB7">
            <v>0</v>
          </cell>
          <cell r="CC7">
            <v>0</v>
          </cell>
          <cell r="CD7">
            <v>0</v>
          </cell>
          <cell r="CE7">
            <v>0</v>
          </cell>
          <cell r="CF7">
            <v>0</v>
          </cell>
          <cell r="CG7">
            <v>0</v>
          </cell>
          <cell r="CH7">
            <v>0</v>
          </cell>
          <cell r="CI7">
            <v>0</v>
          </cell>
          <cell r="CJ7">
            <v>0</v>
          </cell>
          <cell r="CK7">
            <v>0</v>
          </cell>
          <cell r="CL7">
            <v>0</v>
          </cell>
          <cell r="CM7">
            <v>0</v>
          </cell>
          <cell r="CN7">
            <v>0</v>
          </cell>
          <cell r="CO7">
            <v>0</v>
          </cell>
          <cell r="CP7">
            <v>0</v>
          </cell>
          <cell r="CQ7">
            <v>1</v>
          </cell>
          <cell r="CR7">
            <v>0</v>
          </cell>
          <cell r="CS7">
            <v>0</v>
          </cell>
          <cell r="CT7">
            <v>0</v>
          </cell>
          <cell r="CU7">
            <v>0</v>
          </cell>
          <cell r="CV7">
            <v>0</v>
          </cell>
          <cell r="CW7">
            <v>0</v>
          </cell>
          <cell r="CX7">
            <v>0</v>
          </cell>
          <cell r="CY7">
            <v>0</v>
          </cell>
          <cell r="CZ7">
            <v>0</v>
          </cell>
          <cell r="DA7">
            <v>0</v>
          </cell>
          <cell r="DB7">
            <v>0</v>
          </cell>
          <cell r="DC7">
            <v>0</v>
          </cell>
          <cell r="DD7">
            <v>0</v>
          </cell>
          <cell r="DE7">
            <v>0</v>
          </cell>
          <cell r="DF7">
            <v>0</v>
          </cell>
          <cell r="DG7">
            <v>0</v>
          </cell>
          <cell r="DH7">
            <v>0</v>
          </cell>
          <cell r="DI7">
            <v>0</v>
          </cell>
          <cell r="DJ7">
            <v>0</v>
          </cell>
          <cell r="DK7">
            <v>0</v>
          </cell>
          <cell r="DL7">
            <v>0</v>
          </cell>
          <cell r="DM7">
            <v>0</v>
          </cell>
          <cell r="DN7">
            <v>0</v>
          </cell>
          <cell r="DO7">
            <v>0</v>
          </cell>
          <cell r="DP7">
            <v>0</v>
          </cell>
          <cell r="DQ7">
            <v>0</v>
          </cell>
          <cell r="DR7">
            <v>0</v>
          </cell>
          <cell r="DS7">
            <v>0</v>
          </cell>
          <cell r="DT7">
            <v>0</v>
          </cell>
          <cell r="DU7">
            <v>0</v>
          </cell>
          <cell r="DV7">
            <v>0</v>
          </cell>
          <cell r="DW7">
            <v>0</v>
          </cell>
          <cell r="DX7">
            <v>0</v>
          </cell>
          <cell r="DY7">
            <v>0</v>
          </cell>
          <cell r="DZ7">
            <v>0</v>
          </cell>
          <cell r="EA7">
            <v>0</v>
          </cell>
          <cell r="EB7">
            <v>0</v>
          </cell>
          <cell r="EC7">
            <v>0</v>
          </cell>
          <cell r="ED7">
            <v>0</v>
          </cell>
          <cell r="EE7">
            <v>0</v>
          </cell>
          <cell r="EF7">
            <v>0</v>
          </cell>
          <cell r="EG7">
            <v>0</v>
          </cell>
          <cell r="EH7">
            <v>0</v>
          </cell>
          <cell r="EI7">
            <v>0</v>
          </cell>
          <cell r="EJ7">
            <v>0</v>
          </cell>
        </row>
        <row r="8">
          <cell r="AW8">
            <v>2</v>
          </cell>
          <cell r="AX8">
            <v>100</v>
          </cell>
          <cell r="AY8">
            <v>25</v>
          </cell>
          <cell r="AZ8">
            <v>50</v>
          </cell>
          <cell r="BA8">
            <v>75</v>
          </cell>
          <cell r="BB8">
            <v>0</v>
          </cell>
          <cell r="BC8">
            <v>33.300000000000004</v>
          </cell>
          <cell r="BD8">
            <v>16.600000000000001</v>
          </cell>
          <cell r="BE8">
            <v>100</v>
          </cell>
          <cell r="BF8">
            <v>66.600000000000009</v>
          </cell>
          <cell r="BG8">
            <v>83.3</v>
          </cell>
          <cell r="BH8">
            <v>50</v>
          </cell>
          <cell r="BI8">
            <v>0</v>
          </cell>
          <cell r="BJ8">
            <v>55.500000000000007</v>
          </cell>
          <cell r="BK8">
            <v>66.600000000000009</v>
          </cell>
          <cell r="BL8">
            <v>11.1</v>
          </cell>
          <cell r="BM8">
            <v>33.300000000000004</v>
          </cell>
          <cell r="BN8">
            <v>88.8</v>
          </cell>
          <cell r="BO8">
            <v>0</v>
          </cell>
          <cell r="BP8">
            <v>44.4</v>
          </cell>
          <cell r="BQ8">
            <v>100</v>
          </cell>
          <cell r="BR8">
            <v>22.2</v>
          </cell>
          <cell r="BS8">
            <v>77.7</v>
          </cell>
          <cell r="BT8">
            <v>50</v>
          </cell>
          <cell r="BU8">
            <v>0</v>
          </cell>
          <cell r="BV8">
            <v>12.5</v>
          </cell>
          <cell r="BW8">
            <v>25</v>
          </cell>
          <cell r="BX8">
            <v>37.5</v>
          </cell>
          <cell r="BY8">
            <v>87.5</v>
          </cell>
          <cell r="BZ8">
            <v>100</v>
          </cell>
          <cell r="CA8">
            <v>75</v>
          </cell>
          <cell r="CB8">
            <v>62.5</v>
          </cell>
          <cell r="CC8">
            <v>66.600000000000009</v>
          </cell>
          <cell r="CD8">
            <v>33.300000000000004</v>
          </cell>
          <cell r="CE8">
            <v>50</v>
          </cell>
          <cell r="CF8">
            <v>83.3</v>
          </cell>
          <cell r="CG8">
            <v>0</v>
          </cell>
          <cell r="CH8">
            <v>100</v>
          </cell>
          <cell r="CI8">
            <v>8.3000000000000007</v>
          </cell>
          <cell r="CJ8">
            <v>75</v>
          </cell>
          <cell r="CK8">
            <v>41.6</v>
          </cell>
          <cell r="CL8">
            <v>58.3</v>
          </cell>
          <cell r="CM8">
            <v>91.600000000000009</v>
          </cell>
          <cell r="CN8">
            <v>8.3000000000000007</v>
          </cell>
          <cell r="CO8">
            <v>8.3000000000000007</v>
          </cell>
          <cell r="CP8">
            <v>8.2999954223632812</v>
          </cell>
          <cell r="CQ8">
            <v>2</v>
          </cell>
          <cell r="CR8">
            <v>62.7</v>
          </cell>
          <cell r="CS8">
            <v>48.8</v>
          </cell>
          <cell r="CT8">
            <v>55.800000000000004</v>
          </cell>
          <cell r="CU8">
            <v>58.099999999999994</v>
          </cell>
          <cell r="CV8">
            <v>32.5</v>
          </cell>
          <cell r="CW8">
            <v>16.2</v>
          </cell>
          <cell r="CX8">
            <v>11.600000000000001</v>
          </cell>
          <cell r="CY8">
            <v>93</v>
          </cell>
          <cell r="CZ8">
            <v>86</v>
          </cell>
          <cell r="DA8">
            <v>88.3</v>
          </cell>
          <cell r="DB8">
            <v>76.7</v>
          </cell>
          <cell r="DC8">
            <v>2.2999999999999998</v>
          </cell>
          <cell r="DD8">
            <v>51.1</v>
          </cell>
          <cell r="DE8">
            <v>60.4</v>
          </cell>
          <cell r="DF8">
            <v>9.3000000000000007</v>
          </cell>
          <cell r="DG8">
            <v>25.5</v>
          </cell>
          <cell r="DH8">
            <v>90.600000000000009</v>
          </cell>
          <cell r="DI8">
            <v>4.5999999999999996</v>
          </cell>
          <cell r="DJ8">
            <v>27.900000000000002</v>
          </cell>
          <cell r="DK8">
            <v>97.6</v>
          </cell>
          <cell r="DL8">
            <v>13.900000000000002</v>
          </cell>
          <cell r="DM8">
            <v>65.100000000000009</v>
          </cell>
          <cell r="DN8">
            <v>23.200000000000003</v>
          </cell>
          <cell r="DO8">
            <v>0</v>
          </cell>
          <cell r="DP8">
            <v>6.9</v>
          </cell>
          <cell r="DQ8">
            <v>18.600000000000001</v>
          </cell>
          <cell r="DR8">
            <v>20.9</v>
          </cell>
          <cell r="DS8">
            <v>72</v>
          </cell>
          <cell r="DT8">
            <v>79</v>
          </cell>
          <cell r="DU8">
            <v>69.699999999999989</v>
          </cell>
          <cell r="DV8">
            <v>30.2</v>
          </cell>
          <cell r="DW8">
            <v>74.400000000000006</v>
          </cell>
          <cell r="DX8">
            <v>44.1</v>
          </cell>
          <cell r="DY8">
            <v>53.400000000000006</v>
          </cell>
          <cell r="DZ8">
            <v>83.7</v>
          </cell>
          <cell r="EA8">
            <v>34.799999999999997</v>
          </cell>
          <cell r="EB8">
            <v>100</v>
          </cell>
          <cell r="EC8">
            <v>37.200000000000003</v>
          </cell>
          <cell r="ED8">
            <v>81.3</v>
          </cell>
          <cell r="EE8">
            <v>46.5</v>
          </cell>
          <cell r="EF8">
            <v>67.400000000000006</v>
          </cell>
          <cell r="EG8">
            <v>95.3</v>
          </cell>
          <cell r="EH8">
            <v>37.200000000000003</v>
          </cell>
          <cell r="EI8">
            <v>37.200000000000003</v>
          </cell>
          <cell r="EJ8">
            <v>37.199981689453125</v>
          </cell>
        </row>
        <row r="9">
          <cell r="AW9">
            <v>3</v>
          </cell>
          <cell r="AX9">
            <v>0</v>
          </cell>
          <cell r="AY9">
            <v>100</v>
          </cell>
          <cell r="AZ9">
            <v>25</v>
          </cell>
          <cell r="BA9">
            <v>50</v>
          </cell>
          <cell r="BB9">
            <v>75</v>
          </cell>
          <cell r="BC9">
            <v>0</v>
          </cell>
          <cell r="BD9">
            <v>33.300000000000004</v>
          </cell>
          <cell r="BE9">
            <v>66.600000000000009</v>
          </cell>
          <cell r="BF9">
            <v>100</v>
          </cell>
          <cell r="BG9">
            <v>83.3</v>
          </cell>
          <cell r="BH9">
            <v>16.600000000000001</v>
          </cell>
          <cell r="BI9">
            <v>50</v>
          </cell>
          <cell r="BJ9">
            <v>66.600000000000009</v>
          </cell>
          <cell r="BK9">
            <v>77.7</v>
          </cell>
          <cell r="BL9">
            <v>55.500000000000007</v>
          </cell>
          <cell r="BM9">
            <v>33.300000000000004</v>
          </cell>
          <cell r="BN9">
            <v>0</v>
          </cell>
          <cell r="BO9">
            <v>22.2</v>
          </cell>
          <cell r="BP9">
            <v>100</v>
          </cell>
          <cell r="BQ9">
            <v>11.1</v>
          </cell>
          <cell r="BR9">
            <v>44.4</v>
          </cell>
          <cell r="BS9">
            <v>88.8</v>
          </cell>
          <cell r="BT9">
            <v>37.5</v>
          </cell>
          <cell r="BU9">
            <v>12.5</v>
          </cell>
          <cell r="BV9">
            <v>0</v>
          </cell>
          <cell r="BW9">
            <v>87.5</v>
          </cell>
          <cell r="BX9">
            <v>25</v>
          </cell>
          <cell r="BY9">
            <v>75</v>
          </cell>
          <cell r="BZ9">
            <v>50</v>
          </cell>
          <cell r="CA9">
            <v>100</v>
          </cell>
          <cell r="CB9">
            <v>62.5</v>
          </cell>
          <cell r="CC9">
            <v>91.600000000000009</v>
          </cell>
          <cell r="CD9">
            <v>25</v>
          </cell>
          <cell r="CE9">
            <v>8.3000000000000007</v>
          </cell>
          <cell r="CF9">
            <v>100</v>
          </cell>
          <cell r="CG9">
            <v>25</v>
          </cell>
          <cell r="CH9">
            <v>0</v>
          </cell>
          <cell r="CI9">
            <v>25</v>
          </cell>
          <cell r="CJ9">
            <v>75</v>
          </cell>
          <cell r="CK9">
            <v>83.3</v>
          </cell>
          <cell r="CL9">
            <v>16.600000000000001</v>
          </cell>
          <cell r="CM9">
            <v>25</v>
          </cell>
          <cell r="CN9">
            <v>25</v>
          </cell>
          <cell r="CO9">
            <v>25</v>
          </cell>
          <cell r="CP9">
            <v>25</v>
          </cell>
          <cell r="CQ9">
            <v>3</v>
          </cell>
          <cell r="CR9">
            <v>30.2</v>
          </cell>
          <cell r="CS9">
            <v>81.3</v>
          </cell>
          <cell r="CT9">
            <v>39.5</v>
          </cell>
          <cell r="CU9">
            <v>44.1</v>
          </cell>
          <cell r="CV9">
            <v>46.5</v>
          </cell>
          <cell r="CW9">
            <v>11.600000000000001</v>
          </cell>
          <cell r="CX9">
            <v>23.200000000000003</v>
          </cell>
          <cell r="CY9">
            <v>51.1</v>
          </cell>
          <cell r="CZ9">
            <v>83.7</v>
          </cell>
          <cell r="DA9">
            <v>79</v>
          </cell>
          <cell r="DB9">
            <v>18.600000000000001</v>
          </cell>
          <cell r="DC9">
            <v>27.900000000000002</v>
          </cell>
          <cell r="DD9">
            <v>69.699999999999989</v>
          </cell>
          <cell r="DE9">
            <v>74.400000000000006</v>
          </cell>
          <cell r="DF9">
            <v>41.8</v>
          </cell>
          <cell r="DG9">
            <v>13.900000000000002</v>
          </cell>
          <cell r="DH9">
            <v>2.2999999999999998</v>
          </cell>
          <cell r="DI9">
            <v>9.3000000000000007</v>
          </cell>
          <cell r="DJ9">
            <v>100</v>
          </cell>
          <cell r="DK9">
            <v>4.5999999999999996</v>
          </cell>
          <cell r="DL9">
            <v>20.9</v>
          </cell>
          <cell r="DM9">
            <v>88.3</v>
          </cell>
          <cell r="DN9">
            <v>34.799999999999997</v>
          </cell>
          <cell r="DO9">
            <v>16.2</v>
          </cell>
          <cell r="DP9">
            <v>0</v>
          </cell>
          <cell r="DQ9">
            <v>95.3</v>
          </cell>
          <cell r="DR9">
            <v>25.5</v>
          </cell>
          <cell r="DS9">
            <v>90.600000000000009</v>
          </cell>
          <cell r="DT9">
            <v>37.200000000000003</v>
          </cell>
          <cell r="DU9">
            <v>97.6</v>
          </cell>
          <cell r="DV9">
            <v>53.400000000000006</v>
          </cell>
          <cell r="DW9">
            <v>86</v>
          </cell>
          <cell r="DX9">
            <v>53.400000000000006</v>
          </cell>
          <cell r="DY9">
            <v>32.5</v>
          </cell>
          <cell r="DZ9">
            <v>93</v>
          </cell>
          <cell r="EA9">
            <v>53.400000000000006</v>
          </cell>
          <cell r="EB9">
            <v>6.9</v>
          </cell>
          <cell r="EC9">
            <v>53.400000000000006</v>
          </cell>
          <cell r="ED9">
            <v>72</v>
          </cell>
          <cell r="EE9">
            <v>76.7</v>
          </cell>
          <cell r="EF9">
            <v>48.8</v>
          </cell>
          <cell r="EG9">
            <v>53.400000000000006</v>
          </cell>
          <cell r="EH9">
            <v>53.400000000000006</v>
          </cell>
          <cell r="EI9">
            <v>53.400000000000006</v>
          </cell>
          <cell r="EJ9">
            <v>53.399993896484375</v>
          </cell>
        </row>
        <row r="10">
          <cell r="AW10">
            <v>4</v>
          </cell>
          <cell r="AX10">
            <v>75</v>
          </cell>
          <cell r="AY10">
            <v>0</v>
          </cell>
          <cell r="AZ10">
            <v>25</v>
          </cell>
          <cell r="BA10">
            <v>100</v>
          </cell>
          <cell r="BB10">
            <v>50</v>
          </cell>
          <cell r="BC10">
            <v>100</v>
          </cell>
          <cell r="BD10">
            <v>66.600000000000009</v>
          </cell>
          <cell r="BE10">
            <v>33.300000000000004</v>
          </cell>
          <cell r="BF10">
            <v>16.600000000000001</v>
          </cell>
          <cell r="BG10">
            <v>0</v>
          </cell>
          <cell r="BH10">
            <v>83.3</v>
          </cell>
          <cell r="BI10">
            <v>50</v>
          </cell>
          <cell r="BJ10">
            <v>33.300000000000004</v>
          </cell>
          <cell r="BK10">
            <v>22.2</v>
          </cell>
          <cell r="BL10">
            <v>55.500000000000007</v>
          </cell>
          <cell r="BM10">
            <v>66.600000000000009</v>
          </cell>
          <cell r="BN10">
            <v>88.8</v>
          </cell>
          <cell r="BO10">
            <v>77.7</v>
          </cell>
          <cell r="BP10">
            <v>0</v>
          </cell>
          <cell r="BQ10">
            <v>100</v>
          </cell>
          <cell r="BR10">
            <v>44.4</v>
          </cell>
          <cell r="BS10">
            <v>11.1</v>
          </cell>
          <cell r="BT10">
            <v>37.5</v>
          </cell>
          <cell r="BU10">
            <v>62.5</v>
          </cell>
          <cell r="BV10">
            <v>100</v>
          </cell>
          <cell r="BW10">
            <v>50</v>
          </cell>
          <cell r="BX10">
            <v>87.5</v>
          </cell>
          <cell r="BY10">
            <v>12.5</v>
          </cell>
          <cell r="BZ10">
            <v>75</v>
          </cell>
          <cell r="CA10">
            <v>0</v>
          </cell>
          <cell r="CB10">
            <v>25</v>
          </cell>
          <cell r="CC10">
            <v>0</v>
          </cell>
          <cell r="CD10">
            <v>33.300000000000004</v>
          </cell>
          <cell r="CE10">
            <v>25</v>
          </cell>
          <cell r="CF10">
            <v>8.3000000000000007</v>
          </cell>
          <cell r="CG10">
            <v>75</v>
          </cell>
          <cell r="CH10">
            <v>100</v>
          </cell>
          <cell r="CI10">
            <v>58.3</v>
          </cell>
          <cell r="CJ10">
            <v>16.600000000000001</v>
          </cell>
          <cell r="CK10">
            <v>83.3</v>
          </cell>
          <cell r="CL10">
            <v>41.6</v>
          </cell>
          <cell r="CM10">
            <v>91.600000000000009</v>
          </cell>
          <cell r="CN10">
            <v>58.3</v>
          </cell>
          <cell r="CO10">
            <v>50</v>
          </cell>
          <cell r="CP10">
            <v>50</v>
          </cell>
          <cell r="CQ10">
            <v>4</v>
          </cell>
          <cell r="CR10">
            <v>60.4</v>
          </cell>
          <cell r="CS10">
            <v>48.8</v>
          </cell>
          <cell r="CT10">
            <v>51.1</v>
          </cell>
          <cell r="CU10">
            <v>67.400000000000006</v>
          </cell>
          <cell r="CV10">
            <v>53.400000000000006</v>
          </cell>
          <cell r="CW10">
            <v>100</v>
          </cell>
          <cell r="CX10">
            <v>76.7</v>
          </cell>
          <cell r="CY10">
            <v>62.7</v>
          </cell>
          <cell r="CZ10">
            <v>20.9</v>
          </cell>
          <cell r="DA10">
            <v>6.9</v>
          </cell>
          <cell r="DB10">
            <v>79</v>
          </cell>
          <cell r="DC10">
            <v>72</v>
          </cell>
          <cell r="DD10">
            <v>44.1</v>
          </cell>
          <cell r="DE10">
            <v>27.900000000000002</v>
          </cell>
          <cell r="DF10">
            <v>69.699999999999989</v>
          </cell>
          <cell r="DG10">
            <v>81.3</v>
          </cell>
          <cell r="DH10">
            <v>90.600000000000009</v>
          </cell>
          <cell r="DI10">
            <v>83.7</v>
          </cell>
          <cell r="DJ10">
            <v>4.5999999999999996</v>
          </cell>
          <cell r="DK10">
            <v>93</v>
          </cell>
          <cell r="DL10">
            <v>46.5</v>
          </cell>
          <cell r="DM10">
            <v>13.900000000000002</v>
          </cell>
          <cell r="DN10">
            <v>58.099999999999994</v>
          </cell>
          <cell r="DO10">
            <v>74.400000000000006</v>
          </cell>
          <cell r="DP10">
            <v>97.6</v>
          </cell>
          <cell r="DQ10">
            <v>65.100000000000009</v>
          </cell>
          <cell r="DR10">
            <v>88.3</v>
          </cell>
          <cell r="DS10">
            <v>2.2999999999999998</v>
          </cell>
          <cell r="DT10">
            <v>86</v>
          </cell>
          <cell r="DU10">
            <v>0</v>
          </cell>
          <cell r="DV10">
            <v>55.800000000000004</v>
          </cell>
          <cell r="DW10">
            <v>9.3000000000000007</v>
          </cell>
          <cell r="DX10">
            <v>23.200000000000003</v>
          </cell>
          <cell r="DY10">
            <v>18.600000000000001</v>
          </cell>
          <cell r="DZ10">
            <v>11.600000000000001</v>
          </cell>
          <cell r="EA10">
            <v>37.200000000000003</v>
          </cell>
          <cell r="EB10">
            <v>95.3</v>
          </cell>
          <cell r="EC10">
            <v>32.5</v>
          </cell>
          <cell r="ED10">
            <v>16.2</v>
          </cell>
          <cell r="EE10">
            <v>39.5</v>
          </cell>
          <cell r="EF10">
            <v>25.5</v>
          </cell>
          <cell r="EG10">
            <v>41.8</v>
          </cell>
          <cell r="EH10">
            <v>32.5</v>
          </cell>
          <cell r="EI10">
            <v>30.2</v>
          </cell>
          <cell r="EJ10">
            <v>30.199996948242188</v>
          </cell>
        </row>
        <row r="11">
          <cell r="AW11">
            <v>5</v>
          </cell>
          <cell r="AX11">
            <v>75</v>
          </cell>
          <cell r="AY11">
            <v>100</v>
          </cell>
          <cell r="AZ11">
            <v>25</v>
          </cell>
          <cell r="BA11">
            <v>0</v>
          </cell>
          <cell r="BB11">
            <v>50</v>
          </cell>
          <cell r="BC11">
            <v>66.600000000000009</v>
          </cell>
          <cell r="BD11">
            <v>100</v>
          </cell>
          <cell r="BE11">
            <v>50</v>
          </cell>
          <cell r="BF11">
            <v>0</v>
          </cell>
          <cell r="BG11">
            <v>16.600000000000001</v>
          </cell>
          <cell r="BH11">
            <v>33.300000000000004</v>
          </cell>
          <cell r="BI11">
            <v>83.3</v>
          </cell>
          <cell r="BJ11">
            <v>22.2</v>
          </cell>
          <cell r="BK11">
            <v>0</v>
          </cell>
          <cell r="BL11">
            <v>77.7</v>
          </cell>
          <cell r="BM11">
            <v>88.8</v>
          </cell>
          <cell r="BN11">
            <v>33.300000000000004</v>
          </cell>
          <cell r="BO11">
            <v>100</v>
          </cell>
          <cell r="BP11">
            <v>11.1</v>
          </cell>
          <cell r="BQ11">
            <v>33.300000000000004</v>
          </cell>
          <cell r="BR11">
            <v>33.300000000000004</v>
          </cell>
          <cell r="BS11">
            <v>33.300000000000004</v>
          </cell>
          <cell r="BT11">
            <v>12.5</v>
          </cell>
          <cell r="BU11">
            <v>100</v>
          </cell>
          <cell r="BV11">
            <v>87.5</v>
          </cell>
          <cell r="BW11">
            <v>0</v>
          </cell>
          <cell r="BX11">
            <v>25</v>
          </cell>
          <cell r="BY11">
            <v>25</v>
          </cell>
          <cell r="BZ11">
            <v>25</v>
          </cell>
          <cell r="CA11">
            <v>75</v>
          </cell>
          <cell r="CB11">
            <v>25</v>
          </cell>
          <cell r="CC11">
            <v>50</v>
          </cell>
          <cell r="CD11">
            <v>66.600000000000009</v>
          </cell>
          <cell r="CE11">
            <v>58.3</v>
          </cell>
          <cell r="CF11">
            <v>33.300000000000004</v>
          </cell>
          <cell r="CG11">
            <v>91.600000000000009</v>
          </cell>
          <cell r="CH11">
            <v>0</v>
          </cell>
          <cell r="CI11">
            <v>41.6</v>
          </cell>
          <cell r="CJ11">
            <v>83.3</v>
          </cell>
          <cell r="CK11">
            <v>16.600000000000001</v>
          </cell>
          <cell r="CL11">
            <v>25</v>
          </cell>
          <cell r="CM11">
            <v>75</v>
          </cell>
          <cell r="CN11">
            <v>8.3000000000000007</v>
          </cell>
          <cell r="CO11">
            <v>100</v>
          </cell>
          <cell r="CP11">
            <v>100</v>
          </cell>
          <cell r="CQ11">
            <v>5</v>
          </cell>
          <cell r="CR11">
            <v>41.8</v>
          </cell>
          <cell r="CS11">
            <v>51.1</v>
          </cell>
          <cell r="CT11">
            <v>34.799999999999997</v>
          </cell>
          <cell r="CU11">
            <v>25.5</v>
          </cell>
          <cell r="CV11">
            <v>39.5</v>
          </cell>
          <cell r="CW11">
            <v>46.5</v>
          </cell>
          <cell r="CX11">
            <v>83.7</v>
          </cell>
          <cell r="CY11">
            <v>18.600000000000001</v>
          </cell>
          <cell r="CZ11">
            <v>11.600000000000001</v>
          </cell>
          <cell r="DA11">
            <v>13.900000000000002</v>
          </cell>
          <cell r="DB11">
            <v>16.2</v>
          </cell>
          <cell r="DC11">
            <v>58.099999999999994</v>
          </cell>
          <cell r="DD11">
            <v>55.800000000000004</v>
          </cell>
          <cell r="DE11">
            <v>30.2</v>
          </cell>
          <cell r="DF11">
            <v>81.3</v>
          </cell>
          <cell r="DG11">
            <v>93</v>
          </cell>
          <cell r="DH11">
            <v>58.099999999999994</v>
          </cell>
          <cell r="DI11">
            <v>97.6</v>
          </cell>
          <cell r="DJ11">
            <v>53.400000000000006</v>
          </cell>
          <cell r="DK11">
            <v>58.099999999999994</v>
          </cell>
          <cell r="DL11">
            <v>58.099999999999994</v>
          </cell>
          <cell r="DM11">
            <v>58.099999999999994</v>
          </cell>
          <cell r="DN11">
            <v>48.8</v>
          </cell>
          <cell r="DO11">
            <v>100</v>
          </cell>
          <cell r="DP11">
            <v>90.600000000000009</v>
          </cell>
          <cell r="DQ11">
            <v>27.900000000000002</v>
          </cell>
          <cell r="DR11">
            <v>58.099999999999994</v>
          </cell>
          <cell r="DS11">
            <v>58.099999999999994</v>
          </cell>
          <cell r="DT11">
            <v>58.099999999999994</v>
          </cell>
          <cell r="DU11">
            <v>79</v>
          </cell>
          <cell r="DV11">
            <v>58.099999999999994</v>
          </cell>
          <cell r="DW11">
            <v>23.200000000000003</v>
          </cell>
          <cell r="DX11">
            <v>37.200000000000003</v>
          </cell>
          <cell r="DY11">
            <v>32.5</v>
          </cell>
          <cell r="DZ11">
            <v>9.3000000000000007</v>
          </cell>
          <cell r="EA11">
            <v>88.3</v>
          </cell>
          <cell r="EB11">
            <v>0</v>
          </cell>
          <cell r="EC11">
            <v>20.9</v>
          </cell>
          <cell r="ED11">
            <v>86</v>
          </cell>
          <cell r="EE11">
            <v>4.5999999999999996</v>
          </cell>
          <cell r="EF11">
            <v>6.9</v>
          </cell>
          <cell r="EG11">
            <v>44.1</v>
          </cell>
          <cell r="EH11">
            <v>2.2999999999999998</v>
          </cell>
          <cell r="EI11">
            <v>95.3</v>
          </cell>
          <cell r="EJ11">
            <v>95.29998779296875</v>
          </cell>
        </row>
        <row r="12">
          <cell r="AW12">
            <v>6</v>
          </cell>
          <cell r="AX12">
            <v>0</v>
          </cell>
          <cell r="AY12">
            <v>50</v>
          </cell>
          <cell r="AZ12">
            <v>25</v>
          </cell>
          <cell r="BA12">
            <v>75</v>
          </cell>
          <cell r="BB12">
            <v>100</v>
          </cell>
          <cell r="BC12">
            <v>0</v>
          </cell>
          <cell r="BD12">
            <v>100</v>
          </cell>
          <cell r="BE12">
            <v>83.3</v>
          </cell>
          <cell r="BF12">
            <v>33.300000000000004</v>
          </cell>
          <cell r="BG12">
            <v>16.600000000000001</v>
          </cell>
          <cell r="BH12">
            <v>66.600000000000009</v>
          </cell>
          <cell r="BI12">
            <v>50</v>
          </cell>
          <cell r="BJ12">
            <v>88.8</v>
          </cell>
          <cell r="BK12">
            <v>77.7</v>
          </cell>
          <cell r="BL12">
            <v>100</v>
          </cell>
          <cell r="BM12">
            <v>22.2</v>
          </cell>
          <cell r="BN12">
            <v>0</v>
          </cell>
          <cell r="BO12">
            <v>33.300000000000004</v>
          </cell>
          <cell r="BP12">
            <v>11.1</v>
          </cell>
          <cell r="BQ12">
            <v>33.300000000000004</v>
          </cell>
          <cell r="BR12">
            <v>33.300000000000004</v>
          </cell>
          <cell r="BS12">
            <v>33.300000000000004</v>
          </cell>
          <cell r="BT12">
            <v>100</v>
          </cell>
          <cell r="BU12">
            <v>37.5</v>
          </cell>
          <cell r="BV12">
            <v>25</v>
          </cell>
          <cell r="BW12">
            <v>50</v>
          </cell>
          <cell r="BX12">
            <v>87.5</v>
          </cell>
          <cell r="BY12">
            <v>12.5</v>
          </cell>
          <cell r="BZ12">
            <v>62.5</v>
          </cell>
          <cell r="CA12">
            <v>0</v>
          </cell>
          <cell r="CB12">
            <v>75</v>
          </cell>
          <cell r="CC12">
            <v>33.300000000000004</v>
          </cell>
          <cell r="CD12">
            <v>91.600000000000009</v>
          </cell>
          <cell r="CE12">
            <v>100</v>
          </cell>
          <cell r="CF12">
            <v>50</v>
          </cell>
          <cell r="CG12">
            <v>16.600000000000001</v>
          </cell>
          <cell r="CH12">
            <v>8.3000000000000007</v>
          </cell>
          <cell r="CI12">
            <v>75</v>
          </cell>
          <cell r="CJ12">
            <v>58.3</v>
          </cell>
          <cell r="CK12">
            <v>83.3</v>
          </cell>
          <cell r="CL12">
            <v>66.600000000000009</v>
          </cell>
          <cell r="CM12">
            <v>25</v>
          </cell>
          <cell r="CN12">
            <v>41.6</v>
          </cell>
          <cell r="CO12">
            <v>0</v>
          </cell>
          <cell r="CP12">
            <v>0</v>
          </cell>
          <cell r="CQ12">
            <v>6</v>
          </cell>
          <cell r="CR12">
            <v>27.900000000000002</v>
          </cell>
          <cell r="CS12">
            <v>67.400000000000006</v>
          </cell>
          <cell r="CT12">
            <v>60.4</v>
          </cell>
          <cell r="CU12">
            <v>72</v>
          </cell>
          <cell r="CV12">
            <v>86</v>
          </cell>
          <cell r="CW12">
            <v>20.9</v>
          </cell>
          <cell r="CX12">
            <v>74.400000000000006</v>
          </cell>
          <cell r="CY12">
            <v>58.099999999999994</v>
          </cell>
          <cell r="CZ12">
            <v>30.2</v>
          </cell>
          <cell r="DA12">
            <v>23.200000000000003</v>
          </cell>
          <cell r="DB12">
            <v>51.1</v>
          </cell>
          <cell r="DC12">
            <v>34.799999999999997</v>
          </cell>
          <cell r="DD12">
            <v>62.7</v>
          </cell>
          <cell r="DE12">
            <v>53.400000000000006</v>
          </cell>
          <cell r="DF12">
            <v>65.100000000000009</v>
          </cell>
          <cell r="DG12">
            <v>32.5</v>
          </cell>
          <cell r="DH12">
            <v>9.3000000000000007</v>
          </cell>
          <cell r="DI12">
            <v>34.799999999999997</v>
          </cell>
          <cell r="DJ12">
            <v>16.2</v>
          </cell>
          <cell r="DK12">
            <v>34.799999999999997</v>
          </cell>
          <cell r="DL12">
            <v>34.799999999999997</v>
          </cell>
          <cell r="DM12">
            <v>34.799999999999997</v>
          </cell>
          <cell r="DN12">
            <v>81.3</v>
          </cell>
          <cell r="DO12">
            <v>25.5</v>
          </cell>
          <cell r="DP12">
            <v>18.600000000000001</v>
          </cell>
          <cell r="DQ12">
            <v>34.799999999999997</v>
          </cell>
          <cell r="DR12">
            <v>79</v>
          </cell>
          <cell r="DS12">
            <v>13.900000000000002</v>
          </cell>
          <cell r="DT12">
            <v>48.8</v>
          </cell>
          <cell r="DU12">
            <v>4.5999999999999996</v>
          </cell>
          <cell r="DV12">
            <v>69.699999999999989</v>
          </cell>
          <cell r="DW12">
            <v>55.800000000000004</v>
          </cell>
          <cell r="DX12">
            <v>97.6</v>
          </cell>
          <cell r="DY12">
            <v>100</v>
          </cell>
          <cell r="DZ12">
            <v>83.7</v>
          </cell>
          <cell r="EA12">
            <v>6.9</v>
          </cell>
          <cell r="EB12">
            <v>2.2999999999999998</v>
          </cell>
          <cell r="EC12">
            <v>93</v>
          </cell>
          <cell r="ED12">
            <v>88.3</v>
          </cell>
          <cell r="EE12">
            <v>95.3</v>
          </cell>
          <cell r="EF12">
            <v>90.600000000000009</v>
          </cell>
          <cell r="EG12">
            <v>11.600000000000001</v>
          </cell>
          <cell r="EH12">
            <v>76.7</v>
          </cell>
          <cell r="EI12">
            <v>0</v>
          </cell>
          <cell r="EJ12">
            <v>0</v>
          </cell>
        </row>
        <row r="13">
          <cell r="AW13">
            <v>7</v>
          </cell>
          <cell r="AX13">
            <v>0</v>
          </cell>
          <cell r="AY13">
            <v>75</v>
          </cell>
          <cell r="AZ13">
            <v>100</v>
          </cell>
          <cell r="BA13">
            <v>50</v>
          </cell>
          <cell r="BB13">
            <v>25</v>
          </cell>
          <cell r="BC13">
            <v>16.600000000000001</v>
          </cell>
          <cell r="BD13">
            <v>50</v>
          </cell>
          <cell r="BE13">
            <v>0</v>
          </cell>
          <cell r="BF13">
            <v>83.3</v>
          </cell>
          <cell r="BG13">
            <v>66.600000000000009</v>
          </cell>
          <cell r="BH13">
            <v>33.300000000000004</v>
          </cell>
          <cell r="BI13">
            <v>100</v>
          </cell>
          <cell r="BJ13">
            <v>44.4</v>
          </cell>
          <cell r="BK13">
            <v>66.600000000000009</v>
          </cell>
          <cell r="BL13">
            <v>33.300000000000004</v>
          </cell>
          <cell r="BM13">
            <v>22.2</v>
          </cell>
          <cell r="BN13">
            <v>100</v>
          </cell>
          <cell r="BO13">
            <v>55.500000000000007</v>
          </cell>
          <cell r="BP13">
            <v>77.7</v>
          </cell>
          <cell r="BQ13">
            <v>0</v>
          </cell>
          <cell r="BR13">
            <v>88.8</v>
          </cell>
          <cell r="BS13">
            <v>11.1</v>
          </cell>
          <cell r="BT13">
            <v>25</v>
          </cell>
          <cell r="BU13">
            <v>75</v>
          </cell>
          <cell r="BV13">
            <v>62.5</v>
          </cell>
          <cell r="BW13">
            <v>100</v>
          </cell>
          <cell r="BX13">
            <v>37.5</v>
          </cell>
          <cell r="BY13">
            <v>50</v>
          </cell>
          <cell r="BZ13">
            <v>0</v>
          </cell>
          <cell r="CA13">
            <v>12.5</v>
          </cell>
          <cell r="CB13">
            <v>87.5</v>
          </cell>
          <cell r="CC13">
            <v>50</v>
          </cell>
          <cell r="CD13">
            <v>83.3</v>
          </cell>
          <cell r="CE13">
            <v>16.600000000000001</v>
          </cell>
          <cell r="CF13">
            <v>75</v>
          </cell>
          <cell r="CG13">
            <v>66.600000000000009</v>
          </cell>
          <cell r="CH13">
            <v>41.6</v>
          </cell>
          <cell r="CI13">
            <v>8.3000000000000007</v>
          </cell>
          <cell r="CJ13">
            <v>58.3</v>
          </cell>
          <cell r="CK13">
            <v>91.600000000000009</v>
          </cell>
          <cell r="CL13">
            <v>0</v>
          </cell>
          <cell r="CM13">
            <v>25</v>
          </cell>
          <cell r="CN13">
            <v>33.300000000000004</v>
          </cell>
          <cell r="CO13">
            <v>100</v>
          </cell>
          <cell r="CP13">
            <v>100</v>
          </cell>
          <cell r="CQ13">
            <v>7</v>
          </cell>
          <cell r="CR13">
            <v>34.799999999999997</v>
          </cell>
          <cell r="CS13">
            <v>48.8</v>
          </cell>
          <cell r="CT13">
            <v>58.099999999999994</v>
          </cell>
          <cell r="CU13">
            <v>44.1</v>
          </cell>
          <cell r="CV13">
            <v>39.5</v>
          </cell>
          <cell r="CW13">
            <v>30.2</v>
          </cell>
          <cell r="CX13">
            <v>60.4</v>
          </cell>
          <cell r="CY13">
            <v>18.600000000000001</v>
          </cell>
          <cell r="CZ13">
            <v>72</v>
          </cell>
          <cell r="DA13">
            <v>69.699999999999989</v>
          </cell>
          <cell r="DB13">
            <v>46.5</v>
          </cell>
          <cell r="DC13">
            <v>97.6</v>
          </cell>
          <cell r="DD13">
            <v>41.8</v>
          </cell>
          <cell r="DE13">
            <v>53.400000000000006</v>
          </cell>
          <cell r="DF13">
            <v>27.900000000000002</v>
          </cell>
          <cell r="DG13">
            <v>16.2</v>
          </cell>
          <cell r="DH13">
            <v>88.3</v>
          </cell>
          <cell r="DI13">
            <v>51.1</v>
          </cell>
          <cell r="DJ13">
            <v>55.800000000000004</v>
          </cell>
          <cell r="DK13">
            <v>0</v>
          </cell>
          <cell r="DL13">
            <v>65.100000000000009</v>
          </cell>
          <cell r="DM13">
            <v>13.900000000000002</v>
          </cell>
          <cell r="DN13">
            <v>32.5</v>
          </cell>
          <cell r="DO13">
            <v>76.7</v>
          </cell>
          <cell r="DP13">
            <v>74.400000000000006</v>
          </cell>
          <cell r="DQ13">
            <v>93</v>
          </cell>
          <cell r="DR13">
            <v>37.200000000000003</v>
          </cell>
          <cell r="DS13">
            <v>67.400000000000006</v>
          </cell>
          <cell r="DT13">
            <v>6.9</v>
          </cell>
          <cell r="DU13">
            <v>23.200000000000003</v>
          </cell>
          <cell r="DV13">
            <v>83.7</v>
          </cell>
          <cell r="DW13">
            <v>62.7</v>
          </cell>
          <cell r="DX13">
            <v>90.600000000000009</v>
          </cell>
          <cell r="DY13">
            <v>9.3000000000000007</v>
          </cell>
          <cell r="DZ13">
            <v>86</v>
          </cell>
          <cell r="EA13">
            <v>81.3</v>
          </cell>
          <cell r="EB13">
            <v>25.5</v>
          </cell>
          <cell r="EC13">
            <v>4.5999999999999996</v>
          </cell>
          <cell r="ED13">
            <v>79</v>
          </cell>
          <cell r="EE13">
            <v>95.3</v>
          </cell>
          <cell r="EF13">
            <v>2.2999999999999998</v>
          </cell>
          <cell r="EG13">
            <v>11.600000000000001</v>
          </cell>
          <cell r="EH13">
            <v>20.9</v>
          </cell>
          <cell r="EI13">
            <v>100</v>
          </cell>
          <cell r="EJ13">
            <v>100</v>
          </cell>
        </row>
        <row r="14">
          <cell r="AW14">
            <v>8</v>
          </cell>
          <cell r="AX14">
            <v>25</v>
          </cell>
          <cell r="AY14">
            <v>0</v>
          </cell>
          <cell r="AZ14">
            <v>100</v>
          </cell>
          <cell r="BA14">
            <v>75</v>
          </cell>
          <cell r="BB14">
            <v>50</v>
          </cell>
          <cell r="BC14">
            <v>66.600000000000009</v>
          </cell>
          <cell r="BD14">
            <v>0</v>
          </cell>
          <cell r="BE14">
            <v>16.600000000000001</v>
          </cell>
          <cell r="BF14">
            <v>83.3</v>
          </cell>
          <cell r="BG14">
            <v>50</v>
          </cell>
          <cell r="BH14">
            <v>100</v>
          </cell>
          <cell r="BI14">
            <v>33.300000000000004</v>
          </cell>
          <cell r="BJ14">
            <v>11.1</v>
          </cell>
          <cell r="BK14">
            <v>33.300000000000004</v>
          </cell>
          <cell r="BL14">
            <v>88.8</v>
          </cell>
          <cell r="BM14">
            <v>66.600000000000009</v>
          </cell>
          <cell r="BN14">
            <v>22.2</v>
          </cell>
          <cell r="BO14">
            <v>0</v>
          </cell>
          <cell r="BP14">
            <v>100</v>
          </cell>
          <cell r="BQ14">
            <v>44.4</v>
          </cell>
          <cell r="BR14">
            <v>77.7</v>
          </cell>
          <cell r="BS14">
            <v>55.500000000000007</v>
          </cell>
          <cell r="BT14">
            <v>75</v>
          </cell>
          <cell r="BU14">
            <v>0</v>
          </cell>
          <cell r="BV14">
            <v>87.5</v>
          </cell>
          <cell r="BW14">
            <v>25</v>
          </cell>
          <cell r="BX14">
            <v>37.5</v>
          </cell>
          <cell r="BY14">
            <v>50</v>
          </cell>
          <cell r="BZ14">
            <v>62.5</v>
          </cell>
          <cell r="CA14">
            <v>100</v>
          </cell>
          <cell r="CB14">
            <v>12.5</v>
          </cell>
          <cell r="CC14">
            <v>25</v>
          </cell>
          <cell r="CD14">
            <v>8.3000000000000007</v>
          </cell>
          <cell r="CE14">
            <v>16.600000000000001</v>
          </cell>
          <cell r="CF14">
            <v>50</v>
          </cell>
          <cell r="CG14">
            <v>41.6</v>
          </cell>
          <cell r="CH14">
            <v>100</v>
          </cell>
          <cell r="CI14">
            <v>66.600000000000009</v>
          </cell>
          <cell r="CJ14">
            <v>0</v>
          </cell>
          <cell r="CK14">
            <v>58.3</v>
          </cell>
          <cell r="CL14">
            <v>83.3</v>
          </cell>
          <cell r="CM14">
            <v>33.300000000000004</v>
          </cell>
          <cell r="CN14">
            <v>91.600000000000009</v>
          </cell>
          <cell r="CO14">
            <v>75</v>
          </cell>
          <cell r="CP14">
            <v>75</v>
          </cell>
          <cell r="CQ14">
            <v>8</v>
          </cell>
          <cell r="CR14">
            <v>30.2</v>
          </cell>
          <cell r="CS14">
            <v>16.2</v>
          </cell>
          <cell r="CT14">
            <v>46.5</v>
          </cell>
          <cell r="CU14">
            <v>39.5</v>
          </cell>
          <cell r="CV14">
            <v>32.5</v>
          </cell>
          <cell r="CW14">
            <v>62.7</v>
          </cell>
          <cell r="CX14">
            <v>18.600000000000001</v>
          </cell>
          <cell r="CY14">
            <v>20.9</v>
          </cell>
          <cell r="CZ14">
            <v>67.400000000000006</v>
          </cell>
          <cell r="DA14">
            <v>55.800000000000004</v>
          </cell>
          <cell r="DB14">
            <v>69.699999999999989</v>
          </cell>
          <cell r="DC14">
            <v>51.1</v>
          </cell>
          <cell r="DD14">
            <v>25.5</v>
          </cell>
          <cell r="DE14">
            <v>34.799999999999997</v>
          </cell>
          <cell r="DF14">
            <v>74.400000000000006</v>
          </cell>
          <cell r="DG14">
            <v>60.4</v>
          </cell>
          <cell r="DH14">
            <v>27.900000000000002</v>
          </cell>
          <cell r="DI14">
            <v>4.5999999999999996</v>
          </cell>
          <cell r="DJ14">
            <v>76.7</v>
          </cell>
          <cell r="DK14">
            <v>41.8</v>
          </cell>
          <cell r="DL14">
            <v>72</v>
          </cell>
          <cell r="DM14">
            <v>48.8</v>
          </cell>
          <cell r="DN14">
            <v>58.099999999999994</v>
          </cell>
          <cell r="DO14">
            <v>9.3000000000000007</v>
          </cell>
          <cell r="DP14">
            <v>81.3</v>
          </cell>
          <cell r="DQ14">
            <v>13.900000000000002</v>
          </cell>
          <cell r="DR14">
            <v>37.200000000000003</v>
          </cell>
          <cell r="DS14">
            <v>44.1</v>
          </cell>
          <cell r="DT14">
            <v>53.400000000000006</v>
          </cell>
          <cell r="DU14">
            <v>90.600000000000009</v>
          </cell>
          <cell r="DV14">
            <v>11.600000000000001</v>
          </cell>
          <cell r="DW14">
            <v>23.200000000000003</v>
          </cell>
          <cell r="DX14">
            <v>2.2999999999999998</v>
          </cell>
          <cell r="DY14">
            <v>6.9</v>
          </cell>
          <cell r="DZ14">
            <v>83.7</v>
          </cell>
          <cell r="EA14">
            <v>79</v>
          </cell>
          <cell r="EB14">
            <v>100</v>
          </cell>
          <cell r="EC14">
            <v>88.3</v>
          </cell>
          <cell r="ED14">
            <v>0</v>
          </cell>
          <cell r="EE14">
            <v>86</v>
          </cell>
          <cell r="EF14">
            <v>95.3</v>
          </cell>
          <cell r="EG14">
            <v>65.100000000000009</v>
          </cell>
          <cell r="EH14">
            <v>97.6</v>
          </cell>
          <cell r="EI14">
            <v>93</v>
          </cell>
          <cell r="EJ14">
            <v>93</v>
          </cell>
        </row>
        <row r="15">
          <cell r="AW15">
            <v>9</v>
          </cell>
          <cell r="AX15">
            <v>100</v>
          </cell>
          <cell r="AY15">
            <v>25</v>
          </cell>
          <cell r="AZ15">
            <v>75</v>
          </cell>
          <cell r="BA15">
            <v>0</v>
          </cell>
          <cell r="BB15">
            <v>50</v>
          </cell>
          <cell r="BC15">
            <v>0</v>
          </cell>
          <cell r="BD15">
            <v>50</v>
          </cell>
          <cell r="BE15">
            <v>66.600000000000009</v>
          </cell>
          <cell r="BF15">
            <v>100</v>
          </cell>
          <cell r="BG15">
            <v>16.600000000000001</v>
          </cell>
          <cell r="BH15">
            <v>83.3</v>
          </cell>
          <cell r="BI15">
            <v>33.300000000000004</v>
          </cell>
          <cell r="BJ15">
            <v>77.7</v>
          </cell>
          <cell r="BK15">
            <v>100</v>
          </cell>
          <cell r="BL15">
            <v>11.1</v>
          </cell>
          <cell r="BM15">
            <v>0</v>
          </cell>
          <cell r="BN15">
            <v>88.8</v>
          </cell>
          <cell r="BO15">
            <v>44.4</v>
          </cell>
          <cell r="BP15">
            <v>22.2</v>
          </cell>
          <cell r="BQ15">
            <v>66.600000000000009</v>
          </cell>
          <cell r="BR15">
            <v>33.300000000000004</v>
          </cell>
          <cell r="BS15">
            <v>55.500000000000007</v>
          </cell>
          <cell r="BT15">
            <v>25</v>
          </cell>
          <cell r="BU15">
            <v>100</v>
          </cell>
          <cell r="BV15">
            <v>12.5</v>
          </cell>
          <cell r="BW15">
            <v>75</v>
          </cell>
          <cell r="BX15">
            <v>50</v>
          </cell>
          <cell r="BY15">
            <v>62.5</v>
          </cell>
          <cell r="BZ15">
            <v>37.5</v>
          </cell>
          <cell r="CA15">
            <v>0</v>
          </cell>
          <cell r="CB15">
            <v>87.5</v>
          </cell>
          <cell r="CC15">
            <v>91.600000000000009</v>
          </cell>
          <cell r="CD15">
            <v>41.6</v>
          </cell>
          <cell r="CE15">
            <v>58.3</v>
          </cell>
          <cell r="CF15">
            <v>83.3</v>
          </cell>
          <cell r="CG15">
            <v>25</v>
          </cell>
          <cell r="CH15">
            <v>0</v>
          </cell>
          <cell r="CI15">
            <v>8.3000000000000007</v>
          </cell>
          <cell r="CJ15">
            <v>66.600000000000009</v>
          </cell>
          <cell r="CK15">
            <v>50</v>
          </cell>
          <cell r="CL15">
            <v>75</v>
          </cell>
          <cell r="CM15">
            <v>33.300000000000004</v>
          </cell>
          <cell r="CN15">
            <v>16.600000000000001</v>
          </cell>
          <cell r="CO15">
            <v>100</v>
          </cell>
          <cell r="CP15">
            <v>100</v>
          </cell>
          <cell r="CQ15">
            <v>9</v>
          </cell>
          <cell r="CR15">
            <v>79</v>
          </cell>
          <cell r="CS15">
            <v>46.5</v>
          </cell>
          <cell r="CT15">
            <v>72</v>
          </cell>
          <cell r="CU15">
            <v>37.200000000000003</v>
          </cell>
          <cell r="CV15">
            <v>62.7</v>
          </cell>
          <cell r="CW15">
            <v>9.3000000000000007</v>
          </cell>
          <cell r="CX15">
            <v>69.699999999999989</v>
          </cell>
          <cell r="CY15">
            <v>81.3</v>
          </cell>
          <cell r="CZ15">
            <v>93</v>
          </cell>
          <cell r="DA15">
            <v>30.2</v>
          </cell>
          <cell r="DB15">
            <v>83.7</v>
          </cell>
          <cell r="DC15">
            <v>39.5</v>
          </cell>
          <cell r="DD15">
            <v>58.099999999999994</v>
          </cell>
          <cell r="DE15">
            <v>90.600000000000009</v>
          </cell>
          <cell r="DF15">
            <v>6.9</v>
          </cell>
          <cell r="DG15">
            <v>4.5999999999999996</v>
          </cell>
          <cell r="DH15">
            <v>74.400000000000006</v>
          </cell>
          <cell r="DI15">
            <v>32.5</v>
          </cell>
          <cell r="DJ15">
            <v>13.900000000000002</v>
          </cell>
          <cell r="DK15">
            <v>53.400000000000006</v>
          </cell>
          <cell r="DL15">
            <v>27.900000000000002</v>
          </cell>
          <cell r="DM15">
            <v>41.8</v>
          </cell>
          <cell r="DN15">
            <v>18.600000000000001</v>
          </cell>
          <cell r="DO15">
            <v>76.7</v>
          </cell>
          <cell r="DP15">
            <v>16.2</v>
          </cell>
          <cell r="DQ15">
            <v>55.800000000000004</v>
          </cell>
          <cell r="DR15">
            <v>44.1</v>
          </cell>
          <cell r="DS15">
            <v>51.1</v>
          </cell>
          <cell r="DT15">
            <v>34.799999999999997</v>
          </cell>
          <cell r="DU15">
            <v>11.600000000000001</v>
          </cell>
          <cell r="DV15">
            <v>67.400000000000006</v>
          </cell>
          <cell r="DW15">
            <v>97.6</v>
          </cell>
          <cell r="DX15">
            <v>48.8</v>
          </cell>
          <cell r="DY15">
            <v>65.100000000000009</v>
          </cell>
          <cell r="DZ15">
            <v>95.3</v>
          </cell>
          <cell r="EA15">
            <v>23.200000000000003</v>
          </cell>
          <cell r="EB15">
            <v>0</v>
          </cell>
          <cell r="EC15">
            <v>2.2999999999999998</v>
          </cell>
          <cell r="ED15">
            <v>86</v>
          </cell>
          <cell r="EE15">
            <v>60.4</v>
          </cell>
          <cell r="EF15">
            <v>88.3</v>
          </cell>
          <cell r="EG15">
            <v>25.5</v>
          </cell>
          <cell r="EH15">
            <v>20.9</v>
          </cell>
          <cell r="EI15">
            <v>100</v>
          </cell>
          <cell r="EJ15">
            <v>100</v>
          </cell>
        </row>
        <row r="16">
          <cell r="AW16">
            <v>10</v>
          </cell>
          <cell r="AX16">
            <v>0</v>
          </cell>
          <cell r="AY16">
            <v>100</v>
          </cell>
          <cell r="AZ16">
            <v>25</v>
          </cell>
          <cell r="BA16">
            <v>50</v>
          </cell>
          <cell r="BB16">
            <v>75</v>
          </cell>
          <cell r="BC16">
            <v>66.600000000000009</v>
          </cell>
          <cell r="BD16">
            <v>50</v>
          </cell>
          <cell r="BE16">
            <v>33.300000000000004</v>
          </cell>
          <cell r="BF16">
            <v>0</v>
          </cell>
          <cell r="BG16">
            <v>16.600000000000001</v>
          </cell>
          <cell r="BH16">
            <v>83.3</v>
          </cell>
          <cell r="BI16">
            <v>100</v>
          </cell>
          <cell r="BJ16">
            <v>55.500000000000007</v>
          </cell>
          <cell r="BK16">
            <v>22.2</v>
          </cell>
          <cell r="BL16">
            <v>66.600000000000009</v>
          </cell>
          <cell r="BM16">
            <v>77.7</v>
          </cell>
          <cell r="BN16">
            <v>33.300000000000004</v>
          </cell>
          <cell r="BO16">
            <v>88.8</v>
          </cell>
          <cell r="BP16">
            <v>0</v>
          </cell>
          <cell r="BQ16">
            <v>44.4</v>
          </cell>
          <cell r="BR16">
            <v>11.1</v>
          </cell>
          <cell r="BS16">
            <v>100</v>
          </cell>
          <cell r="BT16">
            <v>75</v>
          </cell>
          <cell r="BU16">
            <v>62.5</v>
          </cell>
          <cell r="BV16">
            <v>50</v>
          </cell>
          <cell r="BW16">
            <v>87.5</v>
          </cell>
          <cell r="BX16">
            <v>100</v>
          </cell>
          <cell r="BY16">
            <v>12.5</v>
          </cell>
          <cell r="BZ16">
            <v>37.5</v>
          </cell>
          <cell r="CA16">
            <v>25</v>
          </cell>
          <cell r="CB16">
            <v>0</v>
          </cell>
          <cell r="CC16">
            <v>33.300000000000004</v>
          </cell>
          <cell r="CD16">
            <v>41.6</v>
          </cell>
          <cell r="CE16">
            <v>50</v>
          </cell>
          <cell r="CF16">
            <v>16.600000000000001</v>
          </cell>
          <cell r="CG16">
            <v>66.600000000000009</v>
          </cell>
          <cell r="CH16">
            <v>100</v>
          </cell>
          <cell r="CI16">
            <v>75</v>
          </cell>
          <cell r="CJ16">
            <v>8.3000000000000007</v>
          </cell>
          <cell r="CK16">
            <v>25</v>
          </cell>
          <cell r="CL16">
            <v>58.3</v>
          </cell>
          <cell r="CM16">
            <v>91.600000000000009</v>
          </cell>
          <cell r="CN16">
            <v>83.3</v>
          </cell>
          <cell r="CO16">
            <v>0</v>
          </cell>
          <cell r="CP16">
            <v>0</v>
          </cell>
          <cell r="CQ16">
            <v>10</v>
          </cell>
          <cell r="CR16">
            <v>30.2</v>
          </cell>
          <cell r="CS16">
            <v>65.100000000000009</v>
          </cell>
          <cell r="CT16">
            <v>34.799999999999997</v>
          </cell>
          <cell r="CU16">
            <v>51.1</v>
          </cell>
          <cell r="CV16">
            <v>62.7</v>
          </cell>
          <cell r="CW16">
            <v>46.5</v>
          </cell>
          <cell r="CX16">
            <v>44.1</v>
          </cell>
          <cell r="CY16">
            <v>27.900000000000002</v>
          </cell>
          <cell r="CZ16">
            <v>11.600000000000001</v>
          </cell>
          <cell r="DA16">
            <v>25.5</v>
          </cell>
          <cell r="DB16">
            <v>48.8</v>
          </cell>
          <cell r="DC16">
            <v>93</v>
          </cell>
          <cell r="DD16">
            <v>55.800000000000004</v>
          </cell>
          <cell r="DE16">
            <v>9.3000000000000007</v>
          </cell>
          <cell r="DF16">
            <v>67.400000000000006</v>
          </cell>
          <cell r="DG16">
            <v>74.400000000000006</v>
          </cell>
          <cell r="DH16">
            <v>16.2</v>
          </cell>
          <cell r="DI16">
            <v>83.7</v>
          </cell>
          <cell r="DJ16">
            <v>4.5999999999999996</v>
          </cell>
          <cell r="DK16">
            <v>18.600000000000001</v>
          </cell>
          <cell r="DL16">
            <v>6.9</v>
          </cell>
          <cell r="DM16">
            <v>97.6</v>
          </cell>
          <cell r="DN16">
            <v>60.4</v>
          </cell>
          <cell r="DO16">
            <v>53.400000000000006</v>
          </cell>
          <cell r="DP16">
            <v>41.8</v>
          </cell>
          <cell r="DQ16">
            <v>76.7</v>
          </cell>
          <cell r="DR16">
            <v>88.3</v>
          </cell>
          <cell r="DS16">
            <v>13.900000000000002</v>
          </cell>
          <cell r="DT16">
            <v>23.200000000000003</v>
          </cell>
          <cell r="DU16">
            <v>20.9</v>
          </cell>
          <cell r="DV16">
            <v>0</v>
          </cell>
          <cell r="DW16">
            <v>58.099999999999994</v>
          </cell>
          <cell r="DX16">
            <v>69.699999999999989</v>
          </cell>
          <cell r="DY16">
            <v>72</v>
          </cell>
          <cell r="DZ16">
            <v>37.200000000000003</v>
          </cell>
          <cell r="EA16">
            <v>81.3</v>
          </cell>
          <cell r="EB16">
            <v>100</v>
          </cell>
          <cell r="EC16">
            <v>86</v>
          </cell>
          <cell r="ED16">
            <v>32.5</v>
          </cell>
          <cell r="EE16">
            <v>39.5</v>
          </cell>
          <cell r="EF16">
            <v>79</v>
          </cell>
          <cell r="EG16">
            <v>95.3</v>
          </cell>
          <cell r="EH16">
            <v>90.600000000000009</v>
          </cell>
          <cell r="EI16">
            <v>2.2999999999999998</v>
          </cell>
          <cell r="EJ16">
            <v>2.2999992370605469</v>
          </cell>
        </row>
        <row r="17">
          <cell r="AW17">
            <v>11</v>
          </cell>
          <cell r="AX17">
            <v>100</v>
          </cell>
          <cell r="AY17">
            <v>0</v>
          </cell>
          <cell r="AZ17">
            <v>25</v>
          </cell>
          <cell r="BA17">
            <v>75</v>
          </cell>
          <cell r="BB17">
            <v>50</v>
          </cell>
          <cell r="BC17">
            <v>50</v>
          </cell>
          <cell r="BD17">
            <v>66.600000000000009</v>
          </cell>
          <cell r="BE17">
            <v>83.3</v>
          </cell>
          <cell r="BF17">
            <v>100</v>
          </cell>
          <cell r="BG17">
            <v>16.600000000000001</v>
          </cell>
          <cell r="BH17">
            <v>33.300000000000004</v>
          </cell>
          <cell r="BI17">
            <v>0</v>
          </cell>
          <cell r="BJ17">
            <v>55.500000000000007</v>
          </cell>
          <cell r="BK17">
            <v>66.600000000000009</v>
          </cell>
          <cell r="BL17">
            <v>11.1</v>
          </cell>
          <cell r="BM17">
            <v>0</v>
          </cell>
          <cell r="BN17">
            <v>33.300000000000004</v>
          </cell>
          <cell r="BO17">
            <v>77.7</v>
          </cell>
          <cell r="BP17">
            <v>44.4</v>
          </cell>
          <cell r="BQ17">
            <v>100</v>
          </cell>
          <cell r="BR17">
            <v>88.8</v>
          </cell>
          <cell r="BS17">
            <v>22.2</v>
          </cell>
          <cell r="BT17">
            <v>50</v>
          </cell>
          <cell r="BU17">
            <v>100</v>
          </cell>
          <cell r="BV17">
            <v>62.5</v>
          </cell>
          <cell r="BW17">
            <v>75</v>
          </cell>
          <cell r="BX17">
            <v>87.5</v>
          </cell>
          <cell r="BY17">
            <v>12.5</v>
          </cell>
          <cell r="BZ17">
            <v>25</v>
          </cell>
          <cell r="CA17">
            <v>0</v>
          </cell>
          <cell r="CB17">
            <v>37.5</v>
          </cell>
          <cell r="CC17">
            <v>100</v>
          </cell>
          <cell r="CD17">
            <v>66.600000000000009</v>
          </cell>
          <cell r="CE17">
            <v>33.300000000000004</v>
          </cell>
          <cell r="CF17">
            <v>91.600000000000009</v>
          </cell>
          <cell r="CG17">
            <v>8.3000000000000007</v>
          </cell>
          <cell r="CH17">
            <v>0</v>
          </cell>
          <cell r="CI17">
            <v>41.6</v>
          </cell>
          <cell r="CJ17">
            <v>75</v>
          </cell>
          <cell r="CK17">
            <v>25</v>
          </cell>
          <cell r="CL17">
            <v>83.3</v>
          </cell>
          <cell r="CM17">
            <v>16.600000000000001</v>
          </cell>
          <cell r="CN17">
            <v>41.6</v>
          </cell>
          <cell r="CO17">
            <v>41.6</v>
          </cell>
          <cell r="CP17">
            <v>41.5999755859375</v>
          </cell>
          <cell r="CQ17">
            <v>11</v>
          </cell>
          <cell r="CR17">
            <v>76.7</v>
          </cell>
          <cell r="CS17">
            <v>55.800000000000004</v>
          </cell>
          <cell r="CT17">
            <v>62.7</v>
          </cell>
          <cell r="CU17">
            <v>72</v>
          </cell>
          <cell r="CV17">
            <v>67.400000000000006</v>
          </cell>
          <cell r="CW17">
            <v>44.1</v>
          </cell>
          <cell r="CX17">
            <v>74.400000000000006</v>
          </cell>
          <cell r="CY17">
            <v>86</v>
          </cell>
          <cell r="CZ17">
            <v>95.3</v>
          </cell>
          <cell r="DA17">
            <v>13.900000000000002</v>
          </cell>
          <cell r="DB17">
            <v>34.799999999999997</v>
          </cell>
          <cell r="DC17">
            <v>4.5999999999999996</v>
          </cell>
          <cell r="DD17">
            <v>58.099999999999994</v>
          </cell>
          <cell r="DE17">
            <v>65.100000000000009</v>
          </cell>
          <cell r="DF17">
            <v>9.3000000000000007</v>
          </cell>
          <cell r="DG17">
            <v>2.2999999999999998</v>
          </cell>
          <cell r="DH17">
            <v>37.200000000000003</v>
          </cell>
          <cell r="DI17">
            <v>69.699999999999989</v>
          </cell>
          <cell r="DJ17">
            <v>39.5</v>
          </cell>
          <cell r="DK17">
            <v>93</v>
          </cell>
          <cell r="DL17">
            <v>79</v>
          </cell>
          <cell r="DM17">
            <v>11.600000000000001</v>
          </cell>
          <cell r="DN17">
            <v>30.2</v>
          </cell>
          <cell r="DO17">
            <v>88.3</v>
          </cell>
          <cell r="DP17">
            <v>41.8</v>
          </cell>
          <cell r="DQ17">
            <v>53.400000000000006</v>
          </cell>
          <cell r="DR17">
            <v>81.3</v>
          </cell>
          <cell r="DS17">
            <v>20.9</v>
          </cell>
          <cell r="DT17">
            <v>23.200000000000003</v>
          </cell>
          <cell r="DU17">
            <v>18.600000000000001</v>
          </cell>
          <cell r="DV17">
            <v>25.5</v>
          </cell>
          <cell r="DW17">
            <v>100</v>
          </cell>
          <cell r="DX17">
            <v>60.4</v>
          </cell>
          <cell r="DY17">
            <v>32.5</v>
          </cell>
          <cell r="DZ17">
            <v>97.6</v>
          </cell>
          <cell r="EA17">
            <v>6.9</v>
          </cell>
          <cell r="EB17">
            <v>0</v>
          </cell>
          <cell r="EC17">
            <v>46.5</v>
          </cell>
          <cell r="ED17">
            <v>83.7</v>
          </cell>
          <cell r="EE17">
            <v>27.900000000000002</v>
          </cell>
          <cell r="EF17">
            <v>90.600000000000009</v>
          </cell>
          <cell r="EG17">
            <v>16.2</v>
          </cell>
          <cell r="EH17">
            <v>46.5</v>
          </cell>
          <cell r="EI17">
            <v>46.5</v>
          </cell>
          <cell r="EJ17">
            <v>46.5</v>
          </cell>
        </row>
        <row r="18">
          <cell r="AW18">
            <v>12</v>
          </cell>
          <cell r="AX18">
            <v>100</v>
          </cell>
          <cell r="AY18">
            <v>50</v>
          </cell>
          <cell r="AZ18">
            <v>75</v>
          </cell>
          <cell r="BA18">
            <v>25</v>
          </cell>
          <cell r="BB18">
            <v>0</v>
          </cell>
          <cell r="BC18">
            <v>66.600000000000009</v>
          </cell>
          <cell r="BD18">
            <v>0</v>
          </cell>
          <cell r="BE18">
            <v>16.600000000000001</v>
          </cell>
          <cell r="BF18">
            <v>50</v>
          </cell>
          <cell r="BG18">
            <v>33.300000000000004</v>
          </cell>
          <cell r="BH18">
            <v>83.3</v>
          </cell>
          <cell r="BI18">
            <v>100</v>
          </cell>
          <cell r="BJ18">
            <v>66.600000000000009</v>
          </cell>
          <cell r="BK18">
            <v>55.500000000000007</v>
          </cell>
          <cell r="BL18">
            <v>44.4</v>
          </cell>
          <cell r="BM18">
            <v>77.7</v>
          </cell>
          <cell r="BN18">
            <v>88.8</v>
          </cell>
          <cell r="BO18">
            <v>22.2</v>
          </cell>
          <cell r="BP18">
            <v>33.300000000000004</v>
          </cell>
          <cell r="BQ18">
            <v>0</v>
          </cell>
          <cell r="BR18">
            <v>11.1</v>
          </cell>
          <cell r="BS18">
            <v>100</v>
          </cell>
          <cell r="BT18">
            <v>87.5</v>
          </cell>
          <cell r="BU18">
            <v>0</v>
          </cell>
          <cell r="BV18">
            <v>25</v>
          </cell>
          <cell r="BW18">
            <v>25</v>
          </cell>
          <cell r="BX18">
            <v>12.5</v>
          </cell>
          <cell r="BY18">
            <v>25</v>
          </cell>
          <cell r="BZ18">
            <v>25</v>
          </cell>
          <cell r="CA18">
            <v>100</v>
          </cell>
          <cell r="CB18">
            <v>25</v>
          </cell>
          <cell r="CC18">
            <v>58.3</v>
          </cell>
          <cell r="CD18">
            <v>0</v>
          </cell>
          <cell r="CE18">
            <v>8.3000000000000007</v>
          </cell>
          <cell r="CF18">
            <v>75</v>
          </cell>
          <cell r="CG18">
            <v>83.3</v>
          </cell>
          <cell r="CH18">
            <v>91.600000000000009</v>
          </cell>
          <cell r="CI18">
            <v>8.3000000000000007</v>
          </cell>
          <cell r="CJ18">
            <v>50</v>
          </cell>
          <cell r="CK18">
            <v>8.3000000000000007</v>
          </cell>
          <cell r="CL18">
            <v>41.6</v>
          </cell>
          <cell r="CM18">
            <v>66.600000000000009</v>
          </cell>
          <cell r="CN18">
            <v>8.3000000000000007</v>
          </cell>
          <cell r="CO18">
            <v>100</v>
          </cell>
          <cell r="CP18">
            <v>100</v>
          </cell>
          <cell r="CQ18">
            <v>12</v>
          </cell>
          <cell r="CR18">
            <v>72</v>
          </cell>
          <cell r="CS18">
            <v>60.4</v>
          </cell>
          <cell r="CT18">
            <v>62.7</v>
          </cell>
          <cell r="CU18">
            <v>16.2</v>
          </cell>
          <cell r="CV18">
            <v>13.900000000000002</v>
          </cell>
          <cell r="CW18">
            <v>69.699999999999989</v>
          </cell>
          <cell r="CX18">
            <v>20.9</v>
          </cell>
          <cell r="CY18">
            <v>23.200000000000003</v>
          </cell>
          <cell r="CZ18">
            <v>67.400000000000006</v>
          </cell>
          <cell r="DA18">
            <v>30.2</v>
          </cell>
          <cell r="DB18">
            <v>95.3</v>
          </cell>
          <cell r="DC18">
            <v>97.6</v>
          </cell>
          <cell r="DD18">
            <v>32.5</v>
          </cell>
          <cell r="DE18">
            <v>27.900000000000002</v>
          </cell>
          <cell r="DF18">
            <v>25.5</v>
          </cell>
          <cell r="DG18">
            <v>83.7</v>
          </cell>
          <cell r="DH18">
            <v>86</v>
          </cell>
          <cell r="DI18">
            <v>4.5999999999999996</v>
          </cell>
          <cell r="DJ18">
            <v>9.3000000000000007</v>
          </cell>
          <cell r="DK18">
            <v>0</v>
          </cell>
          <cell r="DL18">
            <v>2.2999999999999998</v>
          </cell>
          <cell r="DM18">
            <v>100</v>
          </cell>
          <cell r="DN18">
            <v>58.099999999999994</v>
          </cell>
          <cell r="DO18">
            <v>11.600000000000001</v>
          </cell>
          <cell r="DP18">
            <v>34.799999999999997</v>
          </cell>
          <cell r="DQ18">
            <v>34.799999999999997</v>
          </cell>
          <cell r="DR18">
            <v>18.600000000000001</v>
          </cell>
          <cell r="DS18">
            <v>34.799999999999997</v>
          </cell>
          <cell r="DT18">
            <v>34.799999999999997</v>
          </cell>
          <cell r="DU18">
            <v>81.3</v>
          </cell>
          <cell r="DV18">
            <v>34.799999999999997</v>
          </cell>
          <cell r="DW18">
            <v>74.400000000000006</v>
          </cell>
          <cell r="DX18">
            <v>6.9</v>
          </cell>
          <cell r="DY18">
            <v>34.799999999999997</v>
          </cell>
          <cell r="DZ18">
            <v>79</v>
          </cell>
          <cell r="EA18">
            <v>88.3</v>
          </cell>
          <cell r="EB18">
            <v>90.600000000000009</v>
          </cell>
          <cell r="EC18">
            <v>34.799999999999997</v>
          </cell>
          <cell r="ED18">
            <v>65.100000000000009</v>
          </cell>
          <cell r="EE18">
            <v>34.799999999999997</v>
          </cell>
          <cell r="EF18">
            <v>55.800000000000004</v>
          </cell>
          <cell r="EG18">
            <v>76.7</v>
          </cell>
          <cell r="EH18">
            <v>34.799999999999997</v>
          </cell>
          <cell r="EI18">
            <v>93</v>
          </cell>
          <cell r="EJ18">
            <v>93</v>
          </cell>
        </row>
        <row r="19">
          <cell r="AW19">
            <v>13</v>
          </cell>
          <cell r="AX19">
            <v>50</v>
          </cell>
          <cell r="AY19">
            <v>25</v>
          </cell>
          <cell r="AZ19">
            <v>0</v>
          </cell>
          <cell r="BA19">
            <v>100</v>
          </cell>
          <cell r="BB19">
            <v>75</v>
          </cell>
          <cell r="BC19">
            <v>16.600000000000001</v>
          </cell>
          <cell r="BD19">
            <v>16.600000000000001</v>
          </cell>
          <cell r="BE19">
            <v>100</v>
          </cell>
          <cell r="BF19">
            <v>16.600000000000001</v>
          </cell>
          <cell r="BG19">
            <v>83.3</v>
          </cell>
          <cell r="BH19">
            <v>0</v>
          </cell>
          <cell r="BI19">
            <v>16.600000000000001</v>
          </cell>
          <cell r="BJ19">
            <v>22.2</v>
          </cell>
          <cell r="BK19">
            <v>11.1</v>
          </cell>
          <cell r="BL19">
            <v>33.300000000000004</v>
          </cell>
          <cell r="BM19">
            <v>33.300000000000004</v>
          </cell>
          <cell r="BN19">
            <v>0</v>
          </cell>
          <cell r="BO19">
            <v>33.300000000000004</v>
          </cell>
          <cell r="BP19">
            <v>33.300000000000004</v>
          </cell>
          <cell r="BQ19">
            <v>33.300000000000004</v>
          </cell>
          <cell r="BR19">
            <v>33.300000000000004</v>
          </cell>
          <cell r="BS19">
            <v>33.300000000000004</v>
          </cell>
          <cell r="BT19">
            <v>100</v>
          </cell>
          <cell r="BU19">
            <v>12.5</v>
          </cell>
          <cell r="BV19">
            <v>25</v>
          </cell>
          <cell r="BW19">
            <v>25</v>
          </cell>
          <cell r="BX19">
            <v>0</v>
          </cell>
          <cell r="BY19">
            <v>25</v>
          </cell>
          <cell r="BZ19">
            <v>25</v>
          </cell>
          <cell r="CA19">
            <v>25</v>
          </cell>
          <cell r="CB19">
            <v>25</v>
          </cell>
          <cell r="CC19">
            <v>0</v>
          </cell>
          <cell r="CD19">
            <v>0</v>
          </cell>
          <cell r="CE19">
            <v>0</v>
          </cell>
          <cell r="CF19">
            <v>0</v>
          </cell>
          <cell r="CG19">
            <v>0</v>
          </cell>
          <cell r="CH19">
            <v>0</v>
          </cell>
          <cell r="CI19">
            <v>0</v>
          </cell>
          <cell r="CJ19">
            <v>0</v>
          </cell>
          <cell r="CK19">
            <v>0</v>
          </cell>
          <cell r="CL19">
            <v>0</v>
          </cell>
          <cell r="CM19">
            <v>0</v>
          </cell>
          <cell r="CN19">
            <v>0</v>
          </cell>
          <cell r="CO19">
            <v>0</v>
          </cell>
          <cell r="CP19">
            <v>0</v>
          </cell>
          <cell r="CQ19">
            <v>13</v>
          </cell>
          <cell r="CR19">
            <v>18.600000000000001</v>
          </cell>
          <cell r="CS19">
            <v>13.900000000000002</v>
          </cell>
          <cell r="CT19">
            <v>9.3000000000000007</v>
          </cell>
          <cell r="CU19">
            <v>95.3</v>
          </cell>
          <cell r="CV19">
            <v>90.600000000000009</v>
          </cell>
          <cell r="CW19">
            <v>18.600000000000001</v>
          </cell>
          <cell r="CX19">
            <v>18.600000000000001</v>
          </cell>
          <cell r="CY19">
            <v>97.6</v>
          </cell>
          <cell r="CZ19">
            <v>18.600000000000001</v>
          </cell>
          <cell r="DA19">
            <v>93</v>
          </cell>
          <cell r="DB19">
            <v>11.600000000000001</v>
          </cell>
          <cell r="DC19">
            <v>18.600000000000001</v>
          </cell>
          <cell r="DD19">
            <v>16.2</v>
          </cell>
          <cell r="DE19">
            <v>4.5999999999999996</v>
          </cell>
          <cell r="DF19">
            <v>18.600000000000001</v>
          </cell>
          <cell r="DG19">
            <v>18.600000000000001</v>
          </cell>
          <cell r="DH19">
            <v>0</v>
          </cell>
          <cell r="DI19">
            <v>18.600000000000001</v>
          </cell>
          <cell r="DJ19">
            <v>18.600000000000001</v>
          </cell>
          <cell r="DK19">
            <v>18.600000000000001</v>
          </cell>
          <cell r="DL19">
            <v>18.600000000000001</v>
          </cell>
          <cell r="DM19">
            <v>18.600000000000001</v>
          </cell>
          <cell r="DN19">
            <v>100</v>
          </cell>
          <cell r="DO19">
            <v>6.9</v>
          </cell>
          <cell r="DP19">
            <v>18.600000000000001</v>
          </cell>
          <cell r="DQ19">
            <v>18.600000000000001</v>
          </cell>
          <cell r="DR19">
            <v>2.2999999999999998</v>
          </cell>
          <cell r="DS19">
            <v>18.600000000000001</v>
          </cell>
          <cell r="DT19">
            <v>18.600000000000001</v>
          </cell>
          <cell r="DU19">
            <v>18.600000000000001</v>
          </cell>
          <cell r="DV19">
            <v>18.600000000000001</v>
          </cell>
          <cell r="DW19">
            <v>18.600000000000001</v>
          </cell>
          <cell r="DX19">
            <v>18.600000000000001</v>
          </cell>
          <cell r="DY19">
            <v>18.600000000000001</v>
          </cell>
          <cell r="DZ19">
            <v>18.600000000000001</v>
          </cell>
          <cell r="EA19">
            <v>18.600000000000001</v>
          </cell>
          <cell r="EB19">
            <v>18.600000000000001</v>
          </cell>
          <cell r="EC19">
            <v>18.600000000000001</v>
          </cell>
          <cell r="ED19">
            <v>18.600000000000001</v>
          </cell>
          <cell r="EE19">
            <v>18.600000000000001</v>
          </cell>
          <cell r="EF19">
            <v>18.600000000000001</v>
          </cell>
          <cell r="EG19">
            <v>18.600000000000001</v>
          </cell>
          <cell r="EH19">
            <v>18.600000000000001</v>
          </cell>
          <cell r="EI19">
            <v>18.600000000000001</v>
          </cell>
          <cell r="EJ19">
            <v>18.599990844726562</v>
          </cell>
        </row>
        <row r="20">
          <cell r="AW20">
            <v>14</v>
          </cell>
          <cell r="AX20">
            <v>0</v>
          </cell>
          <cell r="AY20">
            <v>100</v>
          </cell>
          <cell r="AZ20">
            <v>25</v>
          </cell>
          <cell r="BA20">
            <v>75</v>
          </cell>
          <cell r="BB20">
            <v>50</v>
          </cell>
          <cell r="BC20">
            <v>100</v>
          </cell>
          <cell r="BD20">
            <v>50</v>
          </cell>
          <cell r="BE20">
            <v>33.300000000000004</v>
          </cell>
          <cell r="BF20">
            <v>0</v>
          </cell>
          <cell r="BG20">
            <v>83.3</v>
          </cell>
          <cell r="BH20">
            <v>16.600000000000001</v>
          </cell>
          <cell r="BI20">
            <v>66.600000000000009</v>
          </cell>
          <cell r="BJ20">
            <v>11.1</v>
          </cell>
          <cell r="BK20">
            <v>0</v>
          </cell>
          <cell r="BL20">
            <v>77.7</v>
          </cell>
          <cell r="BM20">
            <v>100</v>
          </cell>
          <cell r="BN20">
            <v>22.2</v>
          </cell>
          <cell r="BO20">
            <v>88.8</v>
          </cell>
          <cell r="BP20">
            <v>22.2</v>
          </cell>
          <cell r="BQ20">
            <v>22.2</v>
          </cell>
          <cell r="BR20">
            <v>22.2</v>
          </cell>
          <cell r="BS20">
            <v>22.2</v>
          </cell>
          <cell r="BT20">
            <v>100</v>
          </cell>
          <cell r="BU20">
            <v>0</v>
          </cell>
          <cell r="BV20">
            <v>25</v>
          </cell>
          <cell r="BW20">
            <v>25</v>
          </cell>
          <cell r="BX20">
            <v>25</v>
          </cell>
          <cell r="BY20">
            <v>25</v>
          </cell>
          <cell r="BZ20">
            <v>12.5</v>
          </cell>
          <cell r="CA20">
            <v>25</v>
          </cell>
          <cell r="CB20">
            <v>25</v>
          </cell>
          <cell r="CC20">
            <v>33.300000000000004</v>
          </cell>
          <cell r="CD20">
            <v>100</v>
          </cell>
          <cell r="CE20">
            <v>75</v>
          </cell>
          <cell r="CF20">
            <v>25</v>
          </cell>
          <cell r="CG20">
            <v>50</v>
          </cell>
          <cell r="CH20">
            <v>58.3</v>
          </cell>
          <cell r="CI20">
            <v>91.600000000000009</v>
          </cell>
          <cell r="CJ20">
            <v>83.3</v>
          </cell>
          <cell r="CK20">
            <v>41.6</v>
          </cell>
          <cell r="CL20">
            <v>8.3000000000000007</v>
          </cell>
          <cell r="CM20">
            <v>66.600000000000009</v>
          </cell>
          <cell r="CN20">
            <v>16.600000000000001</v>
          </cell>
          <cell r="CO20">
            <v>0</v>
          </cell>
          <cell r="CP20">
            <v>0</v>
          </cell>
          <cell r="CQ20">
            <v>14</v>
          </cell>
          <cell r="CR20">
            <v>20.9</v>
          </cell>
          <cell r="CS20">
            <v>79</v>
          </cell>
          <cell r="CT20">
            <v>25.5</v>
          </cell>
          <cell r="CU20">
            <v>72</v>
          </cell>
          <cell r="CV20">
            <v>30.2</v>
          </cell>
          <cell r="CW20">
            <v>81.3</v>
          </cell>
          <cell r="CX20">
            <v>32.5</v>
          </cell>
          <cell r="CY20">
            <v>23.200000000000003</v>
          </cell>
          <cell r="CZ20">
            <v>11.600000000000001</v>
          </cell>
          <cell r="DA20">
            <v>76.7</v>
          </cell>
          <cell r="DB20">
            <v>16.2</v>
          </cell>
          <cell r="DC20">
            <v>44.1</v>
          </cell>
          <cell r="DD20">
            <v>34.799999999999997</v>
          </cell>
          <cell r="DE20">
            <v>13.900000000000002</v>
          </cell>
          <cell r="DF20">
            <v>90.600000000000009</v>
          </cell>
          <cell r="DG20">
            <v>100</v>
          </cell>
          <cell r="DH20">
            <v>44.1</v>
          </cell>
          <cell r="DI20">
            <v>95.3</v>
          </cell>
          <cell r="DJ20">
            <v>44.1</v>
          </cell>
          <cell r="DK20">
            <v>44.1</v>
          </cell>
          <cell r="DL20">
            <v>44.1</v>
          </cell>
          <cell r="DM20">
            <v>44.1</v>
          </cell>
          <cell r="DN20">
            <v>86</v>
          </cell>
          <cell r="DO20">
            <v>37.200000000000003</v>
          </cell>
          <cell r="DP20">
            <v>44.1</v>
          </cell>
          <cell r="DQ20">
            <v>44.1</v>
          </cell>
          <cell r="DR20">
            <v>44.1</v>
          </cell>
          <cell r="DS20">
            <v>44.1</v>
          </cell>
          <cell r="DT20">
            <v>39.5</v>
          </cell>
          <cell r="DU20">
            <v>44.1</v>
          </cell>
          <cell r="DV20">
            <v>44.1</v>
          </cell>
          <cell r="DW20">
            <v>9.3000000000000007</v>
          </cell>
          <cell r="DX20">
            <v>97.6</v>
          </cell>
          <cell r="DY20">
            <v>83.7</v>
          </cell>
          <cell r="DZ20">
            <v>6.9</v>
          </cell>
          <cell r="EA20">
            <v>27.900000000000002</v>
          </cell>
          <cell r="EB20">
            <v>41.8</v>
          </cell>
          <cell r="EC20">
            <v>93</v>
          </cell>
          <cell r="ED20">
            <v>88.3</v>
          </cell>
          <cell r="EE20">
            <v>18.600000000000001</v>
          </cell>
          <cell r="EF20">
            <v>2.2999999999999998</v>
          </cell>
          <cell r="EG20">
            <v>74.400000000000006</v>
          </cell>
          <cell r="EH20">
            <v>4.5999999999999996</v>
          </cell>
          <cell r="EI20">
            <v>0</v>
          </cell>
          <cell r="EJ20">
            <v>0</v>
          </cell>
        </row>
        <row r="21">
          <cell r="AW21">
            <v>15</v>
          </cell>
          <cell r="AX21">
            <v>25</v>
          </cell>
          <cell r="AY21">
            <v>50</v>
          </cell>
          <cell r="AZ21">
            <v>75</v>
          </cell>
          <cell r="BA21">
            <v>0</v>
          </cell>
          <cell r="BB21">
            <v>100</v>
          </cell>
          <cell r="BC21">
            <v>0</v>
          </cell>
          <cell r="BD21">
            <v>33.300000000000004</v>
          </cell>
          <cell r="BE21">
            <v>16.600000000000001</v>
          </cell>
          <cell r="BF21">
            <v>50</v>
          </cell>
          <cell r="BG21">
            <v>66.600000000000009</v>
          </cell>
          <cell r="BH21">
            <v>83.3</v>
          </cell>
          <cell r="BI21">
            <v>100</v>
          </cell>
          <cell r="BJ21">
            <v>55.500000000000007</v>
          </cell>
          <cell r="BK21">
            <v>100</v>
          </cell>
          <cell r="BL21">
            <v>22.2</v>
          </cell>
          <cell r="BM21">
            <v>77.7</v>
          </cell>
          <cell r="BN21">
            <v>11.1</v>
          </cell>
          <cell r="BO21">
            <v>0</v>
          </cell>
          <cell r="BP21">
            <v>66.600000000000009</v>
          </cell>
          <cell r="BQ21">
            <v>88.8</v>
          </cell>
          <cell r="BR21">
            <v>44.4</v>
          </cell>
          <cell r="BS21">
            <v>33.300000000000004</v>
          </cell>
          <cell r="BT21">
            <v>25</v>
          </cell>
          <cell r="BU21">
            <v>12.5</v>
          </cell>
          <cell r="BV21">
            <v>50</v>
          </cell>
          <cell r="BW21">
            <v>75</v>
          </cell>
          <cell r="BX21">
            <v>100</v>
          </cell>
          <cell r="BY21">
            <v>37.5</v>
          </cell>
          <cell r="BZ21">
            <v>87.5</v>
          </cell>
          <cell r="CA21">
            <v>62.5</v>
          </cell>
          <cell r="CB21">
            <v>0</v>
          </cell>
          <cell r="CC21">
            <v>25</v>
          </cell>
          <cell r="CD21">
            <v>8.3000000000000007</v>
          </cell>
          <cell r="CE21">
            <v>33.300000000000004</v>
          </cell>
          <cell r="CF21">
            <v>41.6</v>
          </cell>
          <cell r="CG21">
            <v>50</v>
          </cell>
          <cell r="CH21">
            <v>91.600000000000009</v>
          </cell>
          <cell r="CI21">
            <v>16.600000000000001</v>
          </cell>
          <cell r="CJ21">
            <v>0</v>
          </cell>
          <cell r="CK21">
            <v>58.3</v>
          </cell>
          <cell r="CL21">
            <v>83.3</v>
          </cell>
          <cell r="CM21">
            <v>66.600000000000009</v>
          </cell>
          <cell r="CN21">
            <v>100</v>
          </cell>
          <cell r="CO21">
            <v>75</v>
          </cell>
          <cell r="CP21">
            <v>75</v>
          </cell>
          <cell r="CQ21">
            <v>15</v>
          </cell>
          <cell r="CR21">
            <v>20.9</v>
          </cell>
          <cell r="CS21">
            <v>25.5</v>
          </cell>
          <cell r="CT21">
            <v>37.200000000000003</v>
          </cell>
          <cell r="CU21">
            <v>16.2</v>
          </cell>
          <cell r="CV21">
            <v>60.4</v>
          </cell>
          <cell r="CW21">
            <v>11.600000000000001</v>
          </cell>
          <cell r="CX21">
            <v>23.200000000000003</v>
          </cell>
          <cell r="CY21">
            <v>18.600000000000001</v>
          </cell>
          <cell r="CZ21">
            <v>32.5</v>
          </cell>
          <cell r="DA21">
            <v>69.699999999999989</v>
          </cell>
          <cell r="DB21">
            <v>76.7</v>
          </cell>
          <cell r="DC21">
            <v>83.7</v>
          </cell>
          <cell r="DD21">
            <v>55.800000000000004</v>
          </cell>
          <cell r="DE21">
            <v>81.3</v>
          </cell>
          <cell r="DF21">
            <v>34.799999999999997</v>
          </cell>
          <cell r="DG21">
            <v>62.7</v>
          </cell>
          <cell r="DH21">
            <v>30.2</v>
          </cell>
          <cell r="DI21">
            <v>6.9</v>
          </cell>
          <cell r="DJ21">
            <v>58.099999999999994</v>
          </cell>
          <cell r="DK21">
            <v>72</v>
          </cell>
          <cell r="DL21">
            <v>44.1</v>
          </cell>
          <cell r="DM21">
            <v>39.5</v>
          </cell>
          <cell r="DN21">
            <v>27.900000000000002</v>
          </cell>
          <cell r="DO21">
            <v>13.900000000000002</v>
          </cell>
          <cell r="DP21">
            <v>48.8</v>
          </cell>
          <cell r="DQ21">
            <v>65.100000000000009</v>
          </cell>
          <cell r="DR21">
            <v>74.400000000000006</v>
          </cell>
          <cell r="DS21">
            <v>46.5</v>
          </cell>
          <cell r="DT21">
            <v>67.400000000000006</v>
          </cell>
          <cell r="DU21">
            <v>51.1</v>
          </cell>
          <cell r="DV21">
            <v>9.3000000000000007</v>
          </cell>
          <cell r="DW21">
            <v>41.8</v>
          </cell>
          <cell r="DX21">
            <v>2.2999999999999998</v>
          </cell>
          <cell r="DY21">
            <v>53.400000000000006</v>
          </cell>
          <cell r="DZ21">
            <v>79</v>
          </cell>
          <cell r="EA21">
            <v>86</v>
          </cell>
          <cell r="EB21">
            <v>97.6</v>
          </cell>
          <cell r="EC21">
            <v>4.5999999999999996</v>
          </cell>
          <cell r="ED21">
            <v>0</v>
          </cell>
          <cell r="EE21">
            <v>88.3</v>
          </cell>
          <cell r="EF21">
            <v>95.3</v>
          </cell>
          <cell r="EG21">
            <v>90.600000000000009</v>
          </cell>
          <cell r="EH21">
            <v>100</v>
          </cell>
          <cell r="EI21">
            <v>93</v>
          </cell>
          <cell r="EJ21">
            <v>93</v>
          </cell>
        </row>
        <row r="22">
          <cell r="AW22">
            <v>16</v>
          </cell>
          <cell r="AX22">
            <v>100</v>
          </cell>
          <cell r="AY22">
            <v>0</v>
          </cell>
          <cell r="AZ22">
            <v>75</v>
          </cell>
          <cell r="BA22">
            <v>50</v>
          </cell>
          <cell r="BB22">
            <v>25</v>
          </cell>
          <cell r="BC22">
            <v>33.300000000000004</v>
          </cell>
          <cell r="BD22">
            <v>50</v>
          </cell>
          <cell r="BE22">
            <v>66.600000000000009</v>
          </cell>
          <cell r="BF22">
            <v>100</v>
          </cell>
          <cell r="BG22">
            <v>83.3</v>
          </cell>
          <cell r="BH22">
            <v>16.600000000000001</v>
          </cell>
          <cell r="BI22">
            <v>0</v>
          </cell>
          <cell r="BJ22">
            <v>44.4</v>
          </cell>
          <cell r="BK22">
            <v>77.7</v>
          </cell>
          <cell r="BL22">
            <v>33.300000000000004</v>
          </cell>
          <cell r="BM22">
            <v>22.2</v>
          </cell>
          <cell r="BN22">
            <v>66.600000000000009</v>
          </cell>
          <cell r="BO22">
            <v>11.1</v>
          </cell>
          <cell r="BP22">
            <v>100</v>
          </cell>
          <cell r="BQ22">
            <v>55.500000000000007</v>
          </cell>
          <cell r="BR22">
            <v>88.8</v>
          </cell>
          <cell r="BS22">
            <v>0</v>
          </cell>
          <cell r="BT22">
            <v>25</v>
          </cell>
          <cell r="BU22">
            <v>37.5</v>
          </cell>
          <cell r="BV22">
            <v>50</v>
          </cell>
          <cell r="BW22">
            <v>12.5</v>
          </cell>
          <cell r="BX22">
            <v>0</v>
          </cell>
          <cell r="BY22">
            <v>87.5</v>
          </cell>
          <cell r="BZ22">
            <v>62.5</v>
          </cell>
          <cell r="CA22">
            <v>75</v>
          </cell>
          <cell r="CB22">
            <v>100</v>
          </cell>
          <cell r="CC22">
            <v>66.600000000000009</v>
          </cell>
          <cell r="CD22">
            <v>58.3</v>
          </cell>
          <cell r="CE22">
            <v>50</v>
          </cell>
          <cell r="CF22">
            <v>83.3</v>
          </cell>
          <cell r="CG22">
            <v>33.300000000000004</v>
          </cell>
          <cell r="CH22">
            <v>0</v>
          </cell>
          <cell r="CI22">
            <v>25</v>
          </cell>
          <cell r="CJ22">
            <v>91.600000000000009</v>
          </cell>
          <cell r="CK22">
            <v>75</v>
          </cell>
          <cell r="CL22">
            <v>41.6</v>
          </cell>
          <cell r="CM22">
            <v>8.3000000000000007</v>
          </cell>
          <cell r="CN22">
            <v>16.600000000000001</v>
          </cell>
          <cell r="CO22">
            <v>100</v>
          </cell>
          <cell r="CP22">
            <v>100</v>
          </cell>
          <cell r="CQ22">
            <v>16</v>
          </cell>
          <cell r="CR22">
            <v>69.699999999999989</v>
          </cell>
          <cell r="CS22">
            <v>34.799999999999997</v>
          </cell>
          <cell r="CT22">
            <v>65.100000000000009</v>
          </cell>
          <cell r="CU22">
            <v>48.8</v>
          </cell>
          <cell r="CV22">
            <v>37.200000000000003</v>
          </cell>
          <cell r="CW22">
            <v>53.400000000000006</v>
          </cell>
          <cell r="CX22">
            <v>55.800000000000004</v>
          </cell>
          <cell r="CY22">
            <v>72</v>
          </cell>
          <cell r="CZ22">
            <v>88.3</v>
          </cell>
          <cell r="DA22">
            <v>74.400000000000006</v>
          </cell>
          <cell r="DB22">
            <v>51.1</v>
          </cell>
          <cell r="DC22">
            <v>6.9</v>
          </cell>
          <cell r="DD22">
            <v>44.1</v>
          </cell>
          <cell r="DE22">
            <v>90.600000000000009</v>
          </cell>
          <cell r="DF22">
            <v>32.5</v>
          </cell>
          <cell r="DG22">
            <v>25.5</v>
          </cell>
          <cell r="DH22">
            <v>83.7</v>
          </cell>
          <cell r="DI22">
            <v>16.2</v>
          </cell>
          <cell r="DJ22">
            <v>95.3</v>
          </cell>
          <cell r="DK22">
            <v>81.3</v>
          </cell>
          <cell r="DL22">
            <v>93</v>
          </cell>
          <cell r="DM22">
            <v>2.2999999999999998</v>
          </cell>
          <cell r="DN22">
            <v>39.5</v>
          </cell>
          <cell r="DO22">
            <v>46.5</v>
          </cell>
          <cell r="DP22">
            <v>58.099999999999994</v>
          </cell>
          <cell r="DQ22">
            <v>23.200000000000003</v>
          </cell>
          <cell r="DR22">
            <v>11.600000000000001</v>
          </cell>
          <cell r="DS22">
            <v>86</v>
          </cell>
          <cell r="DT22">
            <v>76.7</v>
          </cell>
          <cell r="DU22">
            <v>79</v>
          </cell>
          <cell r="DV22">
            <v>100</v>
          </cell>
          <cell r="DW22">
            <v>41.8</v>
          </cell>
          <cell r="DX22">
            <v>30.2</v>
          </cell>
          <cell r="DY22">
            <v>27.900000000000002</v>
          </cell>
          <cell r="DZ22">
            <v>62.7</v>
          </cell>
          <cell r="EA22">
            <v>18.600000000000001</v>
          </cell>
          <cell r="EB22">
            <v>0</v>
          </cell>
          <cell r="EC22">
            <v>13.900000000000002</v>
          </cell>
          <cell r="ED22">
            <v>67.400000000000006</v>
          </cell>
          <cell r="EE22">
            <v>60.4</v>
          </cell>
          <cell r="EF22">
            <v>20.9</v>
          </cell>
          <cell r="EG22">
            <v>4.5999999999999996</v>
          </cell>
          <cell r="EH22">
            <v>9.3000000000000007</v>
          </cell>
          <cell r="EI22">
            <v>97.6</v>
          </cell>
          <cell r="EJ22">
            <v>97.5999755859375</v>
          </cell>
        </row>
        <row r="23">
          <cell r="AW23">
            <v>17</v>
          </cell>
          <cell r="AX23">
            <v>100</v>
          </cell>
          <cell r="AY23">
            <v>0</v>
          </cell>
          <cell r="AZ23">
            <v>75</v>
          </cell>
          <cell r="BA23">
            <v>50</v>
          </cell>
          <cell r="BB23">
            <v>25</v>
          </cell>
          <cell r="BC23">
            <v>0</v>
          </cell>
          <cell r="BD23">
            <v>50</v>
          </cell>
          <cell r="BE23">
            <v>66.600000000000009</v>
          </cell>
          <cell r="BF23">
            <v>100</v>
          </cell>
          <cell r="BG23">
            <v>83.3</v>
          </cell>
          <cell r="BH23">
            <v>16.600000000000001</v>
          </cell>
          <cell r="BI23">
            <v>33.300000000000004</v>
          </cell>
          <cell r="BJ23">
            <v>44.4</v>
          </cell>
          <cell r="BK23">
            <v>55.500000000000007</v>
          </cell>
          <cell r="BL23">
            <v>33.300000000000004</v>
          </cell>
          <cell r="BM23">
            <v>22.2</v>
          </cell>
          <cell r="BN23">
            <v>88.8</v>
          </cell>
          <cell r="BO23">
            <v>11.1</v>
          </cell>
          <cell r="BP23">
            <v>100</v>
          </cell>
          <cell r="BQ23">
            <v>66.600000000000009</v>
          </cell>
          <cell r="BR23">
            <v>77.7</v>
          </cell>
          <cell r="BS23">
            <v>0</v>
          </cell>
          <cell r="BT23">
            <v>62.5</v>
          </cell>
          <cell r="BU23">
            <v>50</v>
          </cell>
          <cell r="BV23">
            <v>75</v>
          </cell>
          <cell r="BW23">
            <v>12.5</v>
          </cell>
          <cell r="BX23">
            <v>25</v>
          </cell>
          <cell r="BY23">
            <v>87.5</v>
          </cell>
          <cell r="BZ23">
            <v>37.5</v>
          </cell>
          <cell r="CA23">
            <v>0</v>
          </cell>
          <cell r="CB23">
            <v>100</v>
          </cell>
          <cell r="CC23">
            <v>66.600000000000009</v>
          </cell>
          <cell r="CD23">
            <v>50</v>
          </cell>
          <cell r="CE23">
            <v>58.3</v>
          </cell>
          <cell r="CF23">
            <v>83.3</v>
          </cell>
          <cell r="CG23">
            <v>33.300000000000004</v>
          </cell>
          <cell r="CH23">
            <v>0</v>
          </cell>
          <cell r="CI23">
            <v>25</v>
          </cell>
          <cell r="CJ23">
            <v>91.600000000000009</v>
          </cell>
          <cell r="CK23">
            <v>75</v>
          </cell>
          <cell r="CL23">
            <v>41.6</v>
          </cell>
          <cell r="CM23">
            <v>16.600000000000001</v>
          </cell>
          <cell r="CN23">
            <v>8.3000000000000007</v>
          </cell>
          <cell r="CO23">
            <v>100</v>
          </cell>
          <cell r="CP23">
            <v>100</v>
          </cell>
          <cell r="CQ23">
            <v>17</v>
          </cell>
          <cell r="CR23">
            <v>69.699999999999989</v>
          </cell>
          <cell r="CS23">
            <v>39.5</v>
          </cell>
          <cell r="CT23">
            <v>65.100000000000009</v>
          </cell>
          <cell r="CU23">
            <v>58.099999999999994</v>
          </cell>
          <cell r="CV23">
            <v>48.8</v>
          </cell>
          <cell r="CW23">
            <v>20.9</v>
          </cell>
          <cell r="CX23">
            <v>60.4</v>
          </cell>
          <cell r="CY23">
            <v>67.400000000000006</v>
          </cell>
          <cell r="CZ23">
            <v>83.7</v>
          </cell>
          <cell r="DA23">
            <v>74.400000000000006</v>
          </cell>
          <cell r="DB23">
            <v>30.2</v>
          </cell>
          <cell r="DC23">
            <v>34.799999999999997</v>
          </cell>
          <cell r="DD23">
            <v>55.800000000000004</v>
          </cell>
          <cell r="DE23">
            <v>86</v>
          </cell>
          <cell r="DF23">
            <v>41.8</v>
          </cell>
          <cell r="DG23">
            <v>23.200000000000003</v>
          </cell>
          <cell r="DH23">
            <v>97.6</v>
          </cell>
          <cell r="DI23">
            <v>11.600000000000001</v>
          </cell>
          <cell r="DJ23">
            <v>100</v>
          </cell>
          <cell r="DK23">
            <v>88.3</v>
          </cell>
          <cell r="DL23">
            <v>90.600000000000009</v>
          </cell>
          <cell r="DM23">
            <v>2.2999999999999998</v>
          </cell>
          <cell r="DN23">
            <v>53.400000000000006</v>
          </cell>
          <cell r="DO23">
            <v>46.5</v>
          </cell>
          <cell r="DP23">
            <v>72</v>
          </cell>
          <cell r="DQ23">
            <v>18.600000000000001</v>
          </cell>
          <cell r="DR23">
            <v>32.5</v>
          </cell>
          <cell r="DS23">
            <v>93</v>
          </cell>
          <cell r="DT23">
            <v>44.1</v>
          </cell>
          <cell r="DU23">
            <v>9.3000000000000007</v>
          </cell>
          <cell r="DV23">
            <v>95.3</v>
          </cell>
          <cell r="DW23">
            <v>51.1</v>
          </cell>
          <cell r="DX23">
            <v>27.900000000000002</v>
          </cell>
          <cell r="DY23">
            <v>37.200000000000003</v>
          </cell>
          <cell r="DZ23">
            <v>76.7</v>
          </cell>
          <cell r="EA23">
            <v>16.2</v>
          </cell>
          <cell r="EB23">
            <v>0</v>
          </cell>
          <cell r="EC23">
            <v>13.900000000000002</v>
          </cell>
          <cell r="ED23">
            <v>79</v>
          </cell>
          <cell r="EE23">
            <v>62.7</v>
          </cell>
          <cell r="EF23">
            <v>25.5</v>
          </cell>
          <cell r="EG23">
            <v>6.9</v>
          </cell>
          <cell r="EH23">
            <v>4.5999999999999996</v>
          </cell>
          <cell r="EI23">
            <v>81.3</v>
          </cell>
          <cell r="EJ23">
            <v>81.29998779296875</v>
          </cell>
        </row>
        <row r="24">
          <cell r="AW24">
            <v>18</v>
          </cell>
          <cell r="AX24">
            <v>100</v>
          </cell>
          <cell r="AY24">
            <v>0</v>
          </cell>
          <cell r="AZ24">
            <v>75</v>
          </cell>
          <cell r="BA24">
            <v>50</v>
          </cell>
          <cell r="BB24">
            <v>25</v>
          </cell>
          <cell r="BC24">
            <v>100</v>
          </cell>
          <cell r="BD24">
            <v>16.600000000000001</v>
          </cell>
          <cell r="BE24">
            <v>66.600000000000009</v>
          </cell>
          <cell r="BF24">
            <v>83.3</v>
          </cell>
          <cell r="BG24">
            <v>50</v>
          </cell>
          <cell r="BH24">
            <v>33.300000000000004</v>
          </cell>
          <cell r="BI24">
            <v>0</v>
          </cell>
          <cell r="BJ24">
            <v>55.500000000000007</v>
          </cell>
          <cell r="BK24">
            <v>66.600000000000009</v>
          </cell>
          <cell r="BL24">
            <v>33.300000000000004</v>
          </cell>
          <cell r="BM24">
            <v>88.8</v>
          </cell>
          <cell r="BN24">
            <v>11.1</v>
          </cell>
          <cell r="BO24">
            <v>100</v>
          </cell>
          <cell r="BP24">
            <v>0</v>
          </cell>
          <cell r="BQ24">
            <v>22.2</v>
          </cell>
          <cell r="BR24">
            <v>44.4</v>
          </cell>
          <cell r="BS24">
            <v>77.7</v>
          </cell>
          <cell r="BT24">
            <v>25</v>
          </cell>
          <cell r="BU24">
            <v>50</v>
          </cell>
          <cell r="BV24">
            <v>37.5</v>
          </cell>
          <cell r="BW24">
            <v>75</v>
          </cell>
          <cell r="BX24">
            <v>0</v>
          </cell>
          <cell r="BY24">
            <v>12.5</v>
          </cell>
          <cell r="BZ24">
            <v>87.5</v>
          </cell>
          <cell r="CA24">
            <v>100</v>
          </cell>
          <cell r="CB24">
            <v>62.5</v>
          </cell>
          <cell r="CC24">
            <v>58.3</v>
          </cell>
          <cell r="CD24">
            <v>33.300000000000004</v>
          </cell>
          <cell r="CE24">
            <v>16.600000000000001</v>
          </cell>
          <cell r="CF24">
            <v>41.6</v>
          </cell>
          <cell r="CG24">
            <v>50</v>
          </cell>
          <cell r="CH24">
            <v>91.600000000000009</v>
          </cell>
          <cell r="CI24">
            <v>8.3000000000000007</v>
          </cell>
          <cell r="CJ24">
            <v>66.600000000000009</v>
          </cell>
          <cell r="CK24">
            <v>75</v>
          </cell>
          <cell r="CL24">
            <v>0</v>
          </cell>
          <cell r="CM24">
            <v>25</v>
          </cell>
          <cell r="CN24">
            <v>83.3</v>
          </cell>
          <cell r="CO24">
            <v>100</v>
          </cell>
          <cell r="CP24">
            <v>100</v>
          </cell>
          <cell r="CQ24">
            <v>18</v>
          </cell>
          <cell r="CR24">
            <v>76.7</v>
          </cell>
          <cell r="CS24">
            <v>25.5</v>
          </cell>
          <cell r="CT24">
            <v>69.699999999999989</v>
          </cell>
          <cell r="CU24">
            <v>44.1</v>
          </cell>
          <cell r="CV24">
            <v>32.5</v>
          </cell>
          <cell r="CW24">
            <v>95.3</v>
          </cell>
          <cell r="CX24">
            <v>62.7</v>
          </cell>
          <cell r="CY24">
            <v>79</v>
          </cell>
          <cell r="CZ24">
            <v>83.7</v>
          </cell>
          <cell r="DA24">
            <v>72</v>
          </cell>
          <cell r="DB24">
            <v>67.400000000000006</v>
          </cell>
          <cell r="DC24">
            <v>0</v>
          </cell>
          <cell r="DD24">
            <v>39.5</v>
          </cell>
          <cell r="DE24">
            <v>46.5</v>
          </cell>
          <cell r="DF24">
            <v>20.9</v>
          </cell>
          <cell r="DG24">
            <v>60.4</v>
          </cell>
          <cell r="DH24">
            <v>6.9</v>
          </cell>
          <cell r="DI24">
            <v>86</v>
          </cell>
          <cell r="DJ24">
            <v>4.5999999999999996</v>
          </cell>
          <cell r="DK24">
            <v>11.600000000000001</v>
          </cell>
          <cell r="DL24">
            <v>27.900000000000002</v>
          </cell>
          <cell r="DM24">
            <v>53.400000000000006</v>
          </cell>
          <cell r="DN24">
            <v>30.2</v>
          </cell>
          <cell r="DO24">
            <v>58.099999999999994</v>
          </cell>
          <cell r="DP24">
            <v>55.800000000000004</v>
          </cell>
          <cell r="DQ24">
            <v>88.3</v>
          </cell>
          <cell r="DR24">
            <v>2.2999999999999998</v>
          </cell>
          <cell r="DS24">
            <v>9.3000000000000007</v>
          </cell>
          <cell r="DT24">
            <v>90.600000000000009</v>
          </cell>
          <cell r="DU24">
            <v>100</v>
          </cell>
          <cell r="DV24">
            <v>74.400000000000006</v>
          </cell>
          <cell r="DW24">
            <v>48.8</v>
          </cell>
          <cell r="DX24">
            <v>34.799999999999997</v>
          </cell>
          <cell r="DY24">
            <v>18.600000000000001</v>
          </cell>
          <cell r="DZ24">
            <v>37.200000000000003</v>
          </cell>
          <cell r="EA24">
            <v>41.8</v>
          </cell>
          <cell r="EB24">
            <v>93</v>
          </cell>
          <cell r="EC24">
            <v>16.2</v>
          </cell>
          <cell r="ED24">
            <v>51.1</v>
          </cell>
          <cell r="EE24">
            <v>65.100000000000009</v>
          </cell>
          <cell r="EF24">
            <v>13.900000000000002</v>
          </cell>
          <cell r="EG24">
            <v>23.200000000000003</v>
          </cell>
          <cell r="EH24">
            <v>81.3</v>
          </cell>
          <cell r="EI24">
            <v>97.6</v>
          </cell>
          <cell r="EJ24">
            <v>97.5999755859375</v>
          </cell>
        </row>
        <row r="25">
          <cell r="AX25">
            <v>97.5999755859375</v>
          </cell>
          <cell r="AY25">
            <v>97.5999755859375</v>
          </cell>
          <cell r="AZ25">
            <v>97.5999755859375</v>
          </cell>
          <cell r="BA25">
            <v>97.5999755859375</v>
          </cell>
          <cell r="BB25">
            <v>97.5999755859375</v>
          </cell>
          <cell r="BC25">
            <v>97.5999755859375</v>
          </cell>
          <cell r="BD25">
            <v>97.5999755859375</v>
          </cell>
          <cell r="BE25">
            <v>97.5999755859375</v>
          </cell>
          <cell r="BF25">
            <v>97.5999755859375</v>
          </cell>
          <cell r="BG25">
            <v>97.5999755859375</v>
          </cell>
          <cell r="BH25">
            <v>97.5999755859375</v>
          </cell>
          <cell r="BI25">
            <v>97.5999755859375</v>
          </cell>
          <cell r="BJ25">
            <v>97.5999755859375</v>
          </cell>
          <cell r="BK25">
            <v>97.5999755859375</v>
          </cell>
          <cell r="BL25">
            <v>97.5999755859375</v>
          </cell>
          <cell r="BM25">
            <v>97.5999755859375</v>
          </cell>
          <cell r="BN25">
            <v>97.5999755859375</v>
          </cell>
          <cell r="BO25">
            <v>97.5999755859375</v>
          </cell>
          <cell r="BP25">
            <v>97.5999755859375</v>
          </cell>
          <cell r="BQ25">
            <v>97.5999755859375</v>
          </cell>
          <cell r="BR25">
            <v>97.5999755859375</v>
          </cell>
          <cell r="BS25">
            <v>97.5999755859375</v>
          </cell>
          <cell r="BT25">
            <v>97.5999755859375</v>
          </cell>
          <cell r="BU25">
            <v>97.5999755859375</v>
          </cell>
          <cell r="BV25">
            <v>97.5999755859375</v>
          </cell>
          <cell r="BW25">
            <v>97.5999755859375</v>
          </cell>
          <cell r="BX25">
            <v>97.5999755859375</v>
          </cell>
          <cell r="BY25">
            <v>97.5999755859375</v>
          </cell>
          <cell r="BZ25">
            <v>97.5999755859375</v>
          </cell>
          <cell r="CA25">
            <v>97.5999755859375</v>
          </cell>
          <cell r="CB25">
            <v>97.5999755859375</v>
          </cell>
          <cell r="CC25">
            <v>97.5999755859375</v>
          </cell>
          <cell r="CD25">
            <v>97.5999755859375</v>
          </cell>
          <cell r="CE25">
            <v>97.5999755859375</v>
          </cell>
          <cell r="CF25">
            <v>97.5999755859375</v>
          </cell>
          <cell r="CG25">
            <v>97.5999755859375</v>
          </cell>
          <cell r="CH25">
            <v>97.5999755859375</v>
          </cell>
          <cell r="CI25">
            <v>97.5999755859375</v>
          </cell>
          <cell r="CJ25">
            <v>97.5999755859375</v>
          </cell>
          <cell r="CK25">
            <v>97.5999755859375</v>
          </cell>
          <cell r="CL25">
            <v>97.5999755859375</v>
          </cell>
          <cell r="CM25">
            <v>97.5999755859375</v>
          </cell>
          <cell r="CN25">
            <v>97.5999755859375</v>
          </cell>
          <cell r="CO25">
            <v>97.5999755859375</v>
          </cell>
          <cell r="CP25">
            <v>97.5999755859375</v>
          </cell>
          <cell r="CR25">
            <v>97.5999755859375</v>
          </cell>
          <cell r="CS25">
            <v>97.5999755859375</v>
          </cell>
          <cell r="CT25">
            <v>97.5999755859375</v>
          </cell>
          <cell r="CU25">
            <v>97.5999755859375</v>
          </cell>
          <cell r="CV25">
            <v>97.5999755859375</v>
          </cell>
          <cell r="CW25">
            <v>97.5999755859375</v>
          </cell>
          <cell r="CX25">
            <v>97.5999755859375</v>
          </cell>
          <cell r="CY25">
            <v>97.5999755859375</v>
          </cell>
          <cell r="CZ25">
            <v>97.5999755859375</v>
          </cell>
          <cell r="DA25">
            <v>97.5999755859375</v>
          </cell>
          <cell r="DB25">
            <v>97.5999755859375</v>
          </cell>
          <cell r="DC25">
            <v>97.5999755859375</v>
          </cell>
          <cell r="DD25">
            <v>97.5999755859375</v>
          </cell>
          <cell r="DE25">
            <v>97.5999755859375</v>
          </cell>
          <cell r="DF25">
            <v>97.5999755859375</v>
          </cell>
          <cell r="DG25">
            <v>97.5999755859375</v>
          </cell>
          <cell r="DH25">
            <v>97.5999755859375</v>
          </cell>
          <cell r="DI25">
            <v>97.5999755859375</v>
          </cell>
          <cell r="DJ25">
            <v>97.5999755859375</v>
          </cell>
          <cell r="DK25">
            <v>97.5999755859375</v>
          </cell>
          <cell r="DL25">
            <v>97.5999755859375</v>
          </cell>
          <cell r="DM25">
            <v>97.5999755859375</v>
          </cell>
          <cell r="DN25">
            <v>97.5999755859375</v>
          </cell>
          <cell r="DO25">
            <v>97.5999755859375</v>
          </cell>
          <cell r="DP25">
            <v>97.5999755859375</v>
          </cell>
          <cell r="DQ25">
            <v>97.5999755859375</v>
          </cell>
          <cell r="DR25">
            <v>97.5999755859375</v>
          </cell>
          <cell r="DS25">
            <v>97.5999755859375</v>
          </cell>
          <cell r="DT25">
            <v>97.5999755859375</v>
          </cell>
          <cell r="DU25">
            <v>97.5999755859375</v>
          </cell>
          <cell r="DV25">
            <v>97.5999755859375</v>
          </cell>
          <cell r="DW25">
            <v>97.5999755859375</v>
          </cell>
          <cell r="DX25">
            <v>97.5999755859375</v>
          </cell>
          <cell r="DY25">
            <v>97.5999755859375</v>
          </cell>
          <cell r="DZ25">
            <v>97.5999755859375</v>
          </cell>
          <cell r="EA25">
            <v>97.5999755859375</v>
          </cell>
          <cell r="EB25">
            <v>97.5999755859375</v>
          </cell>
          <cell r="EC25">
            <v>97.5999755859375</v>
          </cell>
          <cell r="ED25">
            <v>97.5999755859375</v>
          </cell>
          <cell r="EE25">
            <v>97.5999755859375</v>
          </cell>
          <cell r="EF25">
            <v>97.5999755859375</v>
          </cell>
          <cell r="EG25">
            <v>97.5999755859375</v>
          </cell>
          <cell r="EH25">
            <v>97.5999755859375</v>
          </cell>
          <cell r="EI25">
            <v>97.5999755859375</v>
          </cell>
          <cell r="EJ25">
            <v>97.5999755859375</v>
          </cell>
        </row>
        <row r="26">
          <cell r="AX26">
            <v>97.5999755859375</v>
          </cell>
          <cell r="AY26">
            <v>97.5999755859375</v>
          </cell>
          <cell r="AZ26">
            <v>97.5999755859375</v>
          </cell>
          <cell r="BA26">
            <v>97.5999755859375</v>
          </cell>
          <cell r="BB26">
            <v>97.5999755859375</v>
          </cell>
          <cell r="BC26">
            <v>97.5999755859375</v>
          </cell>
          <cell r="BD26">
            <v>97.5999755859375</v>
          </cell>
          <cell r="BE26">
            <v>97.5999755859375</v>
          </cell>
          <cell r="BF26">
            <v>97.5999755859375</v>
          </cell>
          <cell r="BG26">
            <v>97.5999755859375</v>
          </cell>
          <cell r="BH26">
            <v>97.5999755859375</v>
          </cell>
          <cell r="BI26">
            <v>97.5999755859375</v>
          </cell>
          <cell r="BJ26">
            <v>97.5999755859375</v>
          </cell>
          <cell r="BK26">
            <v>97.5999755859375</v>
          </cell>
          <cell r="BL26">
            <v>97.5999755859375</v>
          </cell>
          <cell r="BM26">
            <v>97.5999755859375</v>
          </cell>
          <cell r="BN26">
            <v>97.5999755859375</v>
          </cell>
          <cell r="BO26">
            <v>97.5999755859375</v>
          </cell>
          <cell r="BP26">
            <v>97.5999755859375</v>
          </cell>
          <cell r="BQ26">
            <v>97.5999755859375</v>
          </cell>
          <cell r="BR26">
            <v>97.5999755859375</v>
          </cell>
          <cell r="BS26">
            <v>97.5999755859375</v>
          </cell>
          <cell r="BT26">
            <v>97.5999755859375</v>
          </cell>
          <cell r="BU26">
            <v>97.5999755859375</v>
          </cell>
          <cell r="BV26">
            <v>97.5999755859375</v>
          </cell>
          <cell r="BW26">
            <v>97.5999755859375</v>
          </cell>
          <cell r="BX26">
            <v>97.5999755859375</v>
          </cell>
          <cell r="BY26">
            <v>97.5999755859375</v>
          </cell>
          <cell r="BZ26">
            <v>97.5999755859375</v>
          </cell>
          <cell r="CA26">
            <v>97.5999755859375</v>
          </cell>
          <cell r="CB26">
            <v>97.5999755859375</v>
          </cell>
          <cell r="CC26">
            <v>97.5999755859375</v>
          </cell>
          <cell r="CD26">
            <v>97.5999755859375</v>
          </cell>
          <cell r="CE26">
            <v>97.5999755859375</v>
          </cell>
          <cell r="CF26">
            <v>97.5999755859375</v>
          </cell>
          <cell r="CG26">
            <v>97.5999755859375</v>
          </cell>
          <cell r="CH26">
            <v>97.5999755859375</v>
          </cell>
          <cell r="CI26">
            <v>97.5999755859375</v>
          </cell>
          <cell r="CJ26">
            <v>97.5999755859375</v>
          </cell>
          <cell r="CK26">
            <v>97.5999755859375</v>
          </cell>
          <cell r="CL26">
            <v>97.5999755859375</v>
          </cell>
          <cell r="CM26">
            <v>97.5999755859375</v>
          </cell>
          <cell r="CN26">
            <v>97.5999755859375</v>
          </cell>
          <cell r="CO26">
            <v>97.5999755859375</v>
          </cell>
          <cell r="CP26">
            <v>97.5999755859375</v>
          </cell>
          <cell r="CR26">
            <v>97.5999755859375</v>
          </cell>
          <cell r="CS26">
            <v>97.5999755859375</v>
          </cell>
          <cell r="CT26">
            <v>97.5999755859375</v>
          </cell>
          <cell r="CU26">
            <v>97.5999755859375</v>
          </cell>
          <cell r="CV26">
            <v>97.5999755859375</v>
          </cell>
          <cell r="CW26">
            <v>97.5999755859375</v>
          </cell>
          <cell r="CX26">
            <v>97.5999755859375</v>
          </cell>
          <cell r="CY26">
            <v>97.5999755859375</v>
          </cell>
          <cell r="CZ26">
            <v>97.5999755859375</v>
          </cell>
          <cell r="DA26">
            <v>97.5999755859375</v>
          </cell>
          <cell r="DB26">
            <v>97.5999755859375</v>
          </cell>
          <cell r="DC26">
            <v>97.5999755859375</v>
          </cell>
          <cell r="DD26">
            <v>97.5999755859375</v>
          </cell>
          <cell r="DE26">
            <v>97.5999755859375</v>
          </cell>
          <cell r="DF26">
            <v>97.5999755859375</v>
          </cell>
          <cell r="DG26">
            <v>97.5999755859375</v>
          </cell>
          <cell r="DH26">
            <v>97.5999755859375</v>
          </cell>
          <cell r="DI26">
            <v>97.5999755859375</v>
          </cell>
          <cell r="DJ26">
            <v>97.5999755859375</v>
          </cell>
          <cell r="DK26">
            <v>97.5999755859375</v>
          </cell>
          <cell r="DL26">
            <v>97.5999755859375</v>
          </cell>
          <cell r="DM26">
            <v>97.5999755859375</v>
          </cell>
          <cell r="DN26">
            <v>97.5999755859375</v>
          </cell>
          <cell r="DO26">
            <v>97.5999755859375</v>
          </cell>
          <cell r="DP26">
            <v>97.5999755859375</v>
          </cell>
          <cell r="DQ26">
            <v>97.5999755859375</v>
          </cell>
          <cell r="DR26">
            <v>97.5999755859375</v>
          </cell>
          <cell r="DS26">
            <v>97.5999755859375</v>
          </cell>
          <cell r="DT26">
            <v>97.5999755859375</v>
          </cell>
          <cell r="DU26">
            <v>97.5999755859375</v>
          </cell>
          <cell r="DV26">
            <v>97.5999755859375</v>
          </cell>
          <cell r="DW26">
            <v>97.5999755859375</v>
          </cell>
          <cell r="DX26">
            <v>97.5999755859375</v>
          </cell>
          <cell r="DY26">
            <v>97.5999755859375</v>
          </cell>
          <cell r="DZ26">
            <v>97.5999755859375</v>
          </cell>
          <cell r="EA26">
            <v>97.5999755859375</v>
          </cell>
          <cell r="EB26">
            <v>97.5999755859375</v>
          </cell>
          <cell r="EC26">
            <v>97.5999755859375</v>
          </cell>
          <cell r="ED26">
            <v>97.5999755859375</v>
          </cell>
          <cell r="EE26">
            <v>97.5999755859375</v>
          </cell>
          <cell r="EF26">
            <v>97.5999755859375</v>
          </cell>
          <cell r="EG26">
            <v>97.5999755859375</v>
          </cell>
          <cell r="EH26">
            <v>97.5999755859375</v>
          </cell>
          <cell r="EI26">
            <v>97.5999755859375</v>
          </cell>
          <cell r="EJ26">
            <v>97.5999755859375</v>
          </cell>
        </row>
        <row r="27">
          <cell r="AW27">
            <v>19</v>
          </cell>
          <cell r="AX27">
            <v>100</v>
          </cell>
          <cell r="AY27">
            <v>0</v>
          </cell>
          <cell r="AZ27">
            <v>25</v>
          </cell>
          <cell r="BA27">
            <v>75</v>
          </cell>
          <cell r="BB27">
            <v>50</v>
          </cell>
          <cell r="BC27">
            <v>16.600000000000001</v>
          </cell>
          <cell r="BD27">
            <v>33.300000000000004</v>
          </cell>
          <cell r="BE27">
            <v>83.3</v>
          </cell>
          <cell r="BF27">
            <v>66.600000000000009</v>
          </cell>
          <cell r="BG27">
            <v>100</v>
          </cell>
          <cell r="BH27">
            <v>50</v>
          </cell>
          <cell r="BI27">
            <v>0</v>
          </cell>
          <cell r="BJ27">
            <v>55.500000000000007</v>
          </cell>
          <cell r="BK27">
            <v>66.600000000000009</v>
          </cell>
          <cell r="BL27">
            <v>44.4</v>
          </cell>
          <cell r="BM27">
            <v>33.300000000000004</v>
          </cell>
          <cell r="BN27">
            <v>0</v>
          </cell>
          <cell r="BO27">
            <v>22.2</v>
          </cell>
          <cell r="BP27">
            <v>77.7</v>
          </cell>
          <cell r="BQ27">
            <v>88.8</v>
          </cell>
          <cell r="BR27">
            <v>11.1</v>
          </cell>
          <cell r="BS27">
            <v>100</v>
          </cell>
          <cell r="BT27">
            <v>50</v>
          </cell>
          <cell r="BU27">
            <v>0</v>
          </cell>
          <cell r="BV27">
            <v>25</v>
          </cell>
          <cell r="BW27">
            <v>12.5</v>
          </cell>
          <cell r="BX27">
            <v>37.5</v>
          </cell>
          <cell r="BY27">
            <v>100</v>
          </cell>
          <cell r="BZ27">
            <v>75</v>
          </cell>
          <cell r="CA27">
            <v>62.5</v>
          </cell>
          <cell r="CB27">
            <v>87.5</v>
          </cell>
          <cell r="CC27">
            <v>75</v>
          </cell>
          <cell r="CD27">
            <v>50</v>
          </cell>
          <cell r="CE27">
            <v>91.600000000000009</v>
          </cell>
          <cell r="CF27">
            <v>66.600000000000009</v>
          </cell>
          <cell r="CG27">
            <v>8.3000000000000007</v>
          </cell>
          <cell r="CH27">
            <v>33.300000000000004</v>
          </cell>
          <cell r="CI27">
            <v>41.6</v>
          </cell>
          <cell r="CJ27">
            <v>58.3</v>
          </cell>
          <cell r="CK27">
            <v>100</v>
          </cell>
          <cell r="CL27">
            <v>25</v>
          </cell>
          <cell r="CM27">
            <v>16.600000000000001</v>
          </cell>
          <cell r="CN27">
            <v>0</v>
          </cell>
          <cell r="CO27">
            <v>83.3</v>
          </cell>
          <cell r="CP27">
            <v>83.29998779296875</v>
          </cell>
          <cell r="CQ27">
            <v>19</v>
          </cell>
          <cell r="CR27">
            <v>67.400000000000006</v>
          </cell>
          <cell r="CS27">
            <v>39.5</v>
          </cell>
          <cell r="CT27">
            <v>48.8</v>
          </cell>
          <cell r="CU27">
            <v>62.7</v>
          </cell>
          <cell r="CV27">
            <v>60.4</v>
          </cell>
          <cell r="CW27">
            <v>23.200000000000003</v>
          </cell>
          <cell r="CX27">
            <v>53.400000000000006</v>
          </cell>
          <cell r="CY27">
            <v>74.400000000000006</v>
          </cell>
          <cell r="CZ27">
            <v>69.699999999999989</v>
          </cell>
          <cell r="DA27">
            <v>81.3</v>
          </cell>
          <cell r="DB27">
            <v>58.099999999999994</v>
          </cell>
          <cell r="DC27">
            <v>2.2999999999999998</v>
          </cell>
          <cell r="DD27">
            <v>34.799999999999997</v>
          </cell>
          <cell r="DE27">
            <v>55.800000000000004</v>
          </cell>
          <cell r="DF27">
            <v>32.5</v>
          </cell>
          <cell r="DG27">
            <v>20.9</v>
          </cell>
          <cell r="DH27">
            <v>6.9</v>
          </cell>
          <cell r="DI27">
            <v>18.600000000000001</v>
          </cell>
          <cell r="DJ27">
            <v>72</v>
          </cell>
          <cell r="DK27">
            <v>93</v>
          </cell>
          <cell r="DL27">
            <v>16.2</v>
          </cell>
          <cell r="DM27">
            <v>95.3</v>
          </cell>
          <cell r="DN27">
            <v>44.1</v>
          </cell>
          <cell r="DO27">
            <v>0</v>
          </cell>
          <cell r="DP27">
            <v>13.900000000000002</v>
          </cell>
          <cell r="DQ27">
            <v>9.3000000000000007</v>
          </cell>
          <cell r="DR27">
            <v>25.5</v>
          </cell>
          <cell r="DS27">
            <v>97.6</v>
          </cell>
          <cell r="DT27">
            <v>88.3</v>
          </cell>
          <cell r="DU27">
            <v>83.7</v>
          </cell>
          <cell r="DV27">
            <v>90.600000000000009</v>
          </cell>
          <cell r="DW27">
            <v>76.7</v>
          </cell>
          <cell r="DX27">
            <v>46.5</v>
          </cell>
          <cell r="DY27">
            <v>86</v>
          </cell>
          <cell r="DZ27">
            <v>65.100000000000009</v>
          </cell>
          <cell r="EA27">
            <v>11.600000000000001</v>
          </cell>
          <cell r="EB27">
            <v>37.200000000000003</v>
          </cell>
          <cell r="EC27">
            <v>41.8</v>
          </cell>
          <cell r="ED27">
            <v>51.1</v>
          </cell>
          <cell r="EE27">
            <v>100</v>
          </cell>
          <cell r="EF27">
            <v>30.2</v>
          </cell>
          <cell r="EG27">
            <v>27.900000000000002</v>
          </cell>
          <cell r="EH27">
            <v>4.5999999999999996</v>
          </cell>
          <cell r="EI27">
            <v>79</v>
          </cell>
          <cell r="EJ27">
            <v>79</v>
          </cell>
        </row>
        <row r="28">
          <cell r="AW28">
            <v>20</v>
          </cell>
          <cell r="AX28">
            <v>50</v>
          </cell>
          <cell r="AY28">
            <v>25</v>
          </cell>
          <cell r="AZ28">
            <v>75</v>
          </cell>
          <cell r="BA28">
            <v>100</v>
          </cell>
          <cell r="BB28">
            <v>0</v>
          </cell>
          <cell r="BC28">
            <v>0</v>
          </cell>
          <cell r="BD28">
            <v>33.300000000000004</v>
          </cell>
          <cell r="BE28">
            <v>83.3</v>
          </cell>
          <cell r="BF28">
            <v>66.600000000000009</v>
          </cell>
          <cell r="BG28">
            <v>100</v>
          </cell>
          <cell r="BH28">
            <v>50</v>
          </cell>
          <cell r="BI28">
            <v>16.600000000000001</v>
          </cell>
          <cell r="BJ28">
            <v>66.600000000000009</v>
          </cell>
          <cell r="BK28">
            <v>55.500000000000007</v>
          </cell>
          <cell r="BL28">
            <v>44.4</v>
          </cell>
          <cell r="BM28">
            <v>11.1</v>
          </cell>
          <cell r="BN28">
            <v>22.2</v>
          </cell>
          <cell r="BO28">
            <v>33.300000000000004</v>
          </cell>
          <cell r="BP28">
            <v>77.7</v>
          </cell>
          <cell r="BQ28">
            <v>100</v>
          </cell>
          <cell r="BR28">
            <v>88.8</v>
          </cell>
          <cell r="BS28">
            <v>0</v>
          </cell>
          <cell r="BT28">
            <v>37.5</v>
          </cell>
          <cell r="BU28">
            <v>25</v>
          </cell>
          <cell r="BV28">
            <v>50</v>
          </cell>
          <cell r="BW28">
            <v>87.5</v>
          </cell>
          <cell r="BX28">
            <v>12.5</v>
          </cell>
          <cell r="BY28">
            <v>75</v>
          </cell>
          <cell r="BZ28">
            <v>0</v>
          </cell>
          <cell r="CA28">
            <v>100</v>
          </cell>
          <cell r="CB28">
            <v>62.5</v>
          </cell>
          <cell r="CC28">
            <v>75</v>
          </cell>
          <cell r="CD28">
            <v>66.600000000000009</v>
          </cell>
          <cell r="CE28">
            <v>41.6</v>
          </cell>
          <cell r="CF28">
            <v>83.3</v>
          </cell>
          <cell r="CG28">
            <v>91.600000000000009</v>
          </cell>
          <cell r="CH28">
            <v>8.3000000000000007</v>
          </cell>
          <cell r="CI28">
            <v>50</v>
          </cell>
          <cell r="CJ28">
            <v>33.300000000000004</v>
          </cell>
          <cell r="CK28">
            <v>16.600000000000001</v>
          </cell>
          <cell r="CL28">
            <v>25</v>
          </cell>
          <cell r="CM28">
            <v>0</v>
          </cell>
          <cell r="CN28">
            <v>58.3</v>
          </cell>
          <cell r="CO28">
            <v>100</v>
          </cell>
          <cell r="CP28">
            <v>100</v>
          </cell>
          <cell r="CQ28">
            <v>20</v>
          </cell>
          <cell r="CR28">
            <v>39.5</v>
          </cell>
          <cell r="CS28">
            <v>27.900000000000002</v>
          </cell>
          <cell r="CT28">
            <v>48.8</v>
          </cell>
          <cell r="CU28">
            <v>51.1</v>
          </cell>
          <cell r="CV28">
            <v>23.200000000000003</v>
          </cell>
          <cell r="CW28">
            <v>13.900000000000002</v>
          </cell>
          <cell r="CX28">
            <v>30.2</v>
          </cell>
          <cell r="CY28">
            <v>72</v>
          </cell>
          <cell r="CZ28">
            <v>67.400000000000006</v>
          </cell>
          <cell r="DA28">
            <v>79</v>
          </cell>
          <cell r="DB28">
            <v>53.400000000000006</v>
          </cell>
          <cell r="DC28">
            <v>18.600000000000001</v>
          </cell>
          <cell r="DD28">
            <v>58.099999999999994</v>
          </cell>
          <cell r="DE28">
            <v>55.800000000000004</v>
          </cell>
          <cell r="DF28">
            <v>46.5</v>
          </cell>
          <cell r="DG28">
            <v>32.5</v>
          </cell>
          <cell r="DH28">
            <v>34.799999999999997</v>
          </cell>
          <cell r="DI28">
            <v>44.1</v>
          </cell>
          <cell r="DJ28">
            <v>62.7</v>
          </cell>
          <cell r="DK28">
            <v>100</v>
          </cell>
          <cell r="DL28">
            <v>93</v>
          </cell>
          <cell r="DM28">
            <v>6.9</v>
          </cell>
          <cell r="DN28">
            <v>20.9</v>
          </cell>
          <cell r="DO28">
            <v>16.2</v>
          </cell>
          <cell r="DP28">
            <v>65.100000000000009</v>
          </cell>
          <cell r="DQ28">
            <v>86</v>
          </cell>
          <cell r="DR28">
            <v>11.600000000000001</v>
          </cell>
          <cell r="DS28">
            <v>83.7</v>
          </cell>
          <cell r="DT28">
            <v>9.3000000000000007</v>
          </cell>
          <cell r="DU28">
            <v>95.3</v>
          </cell>
          <cell r="DV28">
            <v>76.7</v>
          </cell>
          <cell r="DW28">
            <v>81.3</v>
          </cell>
          <cell r="DX28">
            <v>74.400000000000006</v>
          </cell>
          <cell r="DY28">
            <v>41.8</v>
          </cell>
          <cell r="DZ28">
            <v>88.3</v>
          </cell>
          <cell r="EA28">
            <v>90.600000000000009</v>
          </cell>
          <cell r="EB28">
            <v>2.2999999999999998</v>
          </cell>
          <cell r="EC28">
            <v>60.4</v>
          </cell>
          <cell r="ED28">
            <v>37.200000000000003</v>
          </cell>
          <cell r="EE28">
            <v>4.5999999999999996</v>
          </cell>
          <cell r="EF28">
            <v>25.5</v>
          </cell>
          <cell r="EG28">
            <v>0</v>
          </cell>
          <cell r="EH28">
            <v>69.699999999999989</v>
          </cell>
          <cell r="EI28">
            <v>97.6</v>
          </cell>
          <cell r="EJ28">
            <v>97.5999755859375</v>
          </cell>
        </row>
        <row r="29">
          <cell r="AW29">
            <v>21</v>
          </cell>
          <cell r="AX29">
            <v>25</v>
          </cell>
          <cell r="AY29">
            <v>0</v>
          </cell>
          <cell r="AZ29">
            <v>100</v>
          </cell>
          <cell r="BA29">
            <v>75</v>
          </cell>
          <cell r="BB29">
            <v>50</v>
          </cell>
          <cell r="BC29">
            <v>16.600000000000001</v>
          </cell>
          <cell r="BD29">
            <v>16.600000000000001</v>
          </cell>
          <cell r="BE29">
            <v>0</v>
          </cell>
          <cell r="BF29">
            <v>16.600000000000001</v>
          </cell>
          <cell r="BG29">
            <v>100</v>
          </cell>
          <cell r="BH29">
            <v>16.600000000000001</v>
          </cell>
          <cell r="BI29">
            <v>16.600000000000001</v>
          </cell>
          <cell r="BJ29">
            <v>22.2</v>
          </cell>
          <cell r="BK29">
            <v>11.1</v>
          </cell>
          <cell r="BL29">
            <v>0</v>
          </cell>
          <cell r="BM29">
            <v>22.2</v>
          </cell>
          <cell r="BN29">
            <v>22.2</v>
          </cell>
          <cell r="BO29">
            <v>22.2</v>
          </cell>
          <cell r="BP29">
            <v>22.2</v>
          </cell>
          <cell r="BQ29">
            <v>22.2</v>
          </cell>
          <cell r="BR29">
            <v>22.2</v>
          </cell>
          <cell r="BS29">
            <v>22.2</v>
          </cell>
          <cell r="BT29">
            <v>87.5</v>
          </cell>
          <cell r="BU29">
            <v>100</v>
          </cell>
          <cell r="BV29">
            <v>0</v>
          </cell>
          <cell r="BW29">
            <v>0</v>
          </cell>
          <cell r="BX29">
            <v>0</v>
          </cell>
          <cell r="BY29">
            <v>0</v>
          </cell>
          <cell r="BZ29">
            <v>0</v>
          </cell>
          <cell r="CA29">
            <v>0</v>
          </cell>
          <cell r="CB29">
            <v>0</v>
          </cell>
          <cell r="CC29">
            <v>25</v>
          </cell>
          <cell r="CD29">
            <v>16.600000000000001</v>
          </cell>
          <cell r="CE29">
            <v>0</v>
          </cell>
          <cell r="CF29">
            <v>25</v>
          </cell>
          <cell r="CG29">
            <v>25</v>
          </cell>
          <cell r="CH29">
            <v>25</v>
          </cell>
          <cell r="CI29">
            <v>8.3000000000000007</v>
          </cell>
          <cell r="CJ29">
            <v>25</v>
          </cell>
          <cell r="CK29">
            <v>25</v>
          </cell>
          <cell r="CL29">
            <v>25</v>
          </cell>
          <cell r="CM29">
            <v>25</v>
          </cell>
          <cell r="CN29">
            <v>25</v>
          </cell>
          <cell r="CO29">
            <v>100</v>
          </cell>
          <cell r="CP29">
            <v>100</v>
          </cell>
          <cell r="CQ29">
            <v>21</v>
          </cell>
          <cell r="CR29">
            <v>11.600000000000001</v>
          </cell>
          <cell r="CS29">
            <v>0</v>
          </cell>
          <cell r="CT29">
            <v>97.6</v>
          </cell>
          <cell r="CU29">
            <v>95.3</v>
          </cell>
          <cell r="CV29">
            <v>18.600000000000001</v>
          </cell>
          <cell r="CW29">
            <v>18.600000000000001</v>
          </cell>
          <cell r="CX29">
            <v>18.600000000000001</v>
          </cell>
          <cell r="CY29">
            <v>16.2</v>
          </cell>
          <cell r="CZ29">
            <v>18.600000000000001</v>
          </cell>
          <cell r="DA29">
            <v>88.3</v>
          </cell>
          <cell r="DB29">
            <v>18.600000000000001</v>
          </cell>
          <cell r="DC29">
            <v>18.600000000000001</v>
          </cell>
          <cell r="DD29">
            <v>18.600000000000001</v>
          </cell>
          <cell r="DE29">
            <v>9.3000000000000007</v>
          </cell>
          <cell r="DF29">
            <v>6.9</v>
          </cell>
          <cell r="DG29">
            <v>18.600000000000001</v>
          </cell>
          <cell r="DH29">
            <v>18.600000000000001</v>
          </cell>
          <cell r="DI29">
            <v>18.600000000000001</v>
          </cell>
          <cell r="DJ29">
            <v>18.600000000000001</v>
          </cell>
          <cell r="DK29">
            <v>18.600000000000001</v>
          </cell>
          <cell r="DL29">
            <v>18.600000000000001</v>
          </cell>
          <cell r="DM29">
            <v>18.600000000000001</v>
          </cell>
          <cell r="DN29">
            <v>90.600000000000009</v>
          </cell>
          <cell r="DO29">
            <v>93</v>
          </cell>
          <cell r="DP29">
            <v>18.600000000000001</v>
          </cell>
          <cell r="DQ29">
            <v>18.600000000000001</v>
          </cell>
          <cell r="DR29">
            <v>18.600000000000001</v>
          </cell>
          <cell r="DS29">
            <v>18.600000000000001</v>
          </cell>
          <cell r="DT29">
            <v>18.600000000000001</v>
          </cell>
          <cell r="DU29">
            <v>18.600000000000001</v>
          </cell>
          <cell r="DV29">
            <v>18.600000000000001</v>
          </cell>
          <cell r="DW29">
            <v>18.600000000000001</v>
          </cell>
          <cell r="DX29">
            <v>13.900000000000002</v>
          </cell>
          <cell r="DY29">
            <v>2.2999999999999998</v>
          </cell>
          <cell r="DZ29">
            <v>18.600000000000001</v>
          </cell>
          <cell r="EA29">
            <v>18.600000000000001</v>
          </cell>
          <cell r="EB29">
            <v>18.600000000000001</v>
          </cell>
          <cell r="EC29">
            <v>4.5999999999999996</v>
          </cell>
          <cell r="ED29">
            <v>18.600000000000001</v>
          </cell>
          <cell r="EE29">
            <v>18.600000000000001</v>
          </cell>
          <cell r="EF29">
            <v>18.600000000000001</v>
          </cell>
          <cell r="EG29">
            <v>18.600000000000001</v>
          </cell>
          <cell r="EH29">
            <v>18.600000000000001</v>
          </cell>
          <cell r="EI29">
            <v>100</v>
          </cell>
          <cell r="EJ29">
            <v>100</v>
          </cell>
        </row>
        <row r="30">
          <cell r="AW30">
            <v>22</v>
          </cell>
          <cell r="AX30">
            <v>75</v>
          </cell>
          <cell r="AY30">
            <v>50</v>
          </cell>
          <cell r="AZ30">
            <v>0</v>
          </cell>
          <cell r="BA30">
            <v>25</v>
          </cell>
          <cell r="BB30">
            <v>100</v>
          </cell>
          <cell r="BC30">
            <v>16.600000000000001</v>
          </cell>
          <cell r="BD30">
            <v>100</v>
          </cell>
          <cell r="BE30">
            <v>33.300000000000004</v>
          </cell>
          <cell r="BF30">
            <v>0</v>
          </cell>
          <cell r="BG30">
            <v>50</v>
          </cell>
          <cell r="BH30">
            <v>66.600000000000009</v>
          </cell>
          <cell r="BI30">
            <v>83.3</v>
          </cell>
          <cell r="BJ30">
            <v>55.500000000000007</v>
          </cell>
          <cell r="BK30">
            <v>0</v>
          </cell>
          <cell r="BL30">
            <v>11.1</v>
          </cell>
          <cell r="BM30">
            <v>44.4</v>
          </cell>
          <cell r="BN30">
            <v>66.600000000000009</v>
          </cell>
          <cell r="BO30">
            <v>33.300000000000004</v>
          </cell>
          <cell r="BP30">
            <v>77.7</v>
          </cell>
          <cell r="BQ30">
            <v>88.8</v>
          </cell>
          <cell r="BR30">
            <v>22.2</v>
          </cell>
          <cell r="BS30">
            <v>88.8</v>
          </cell>
          <cell r="BT30">
            <v>25</v>
          </cell>
          <cell r="BU30">
            <v>100</v>
          </cell>
          <cell r="BV30">
            <v>12.5</v>
          </cell>
          <cell r="BW30">
            <v>0</v>
          </cell>
          <cell r="BX30">
            <v>50</v>
          </cell>
          <cell r="BY30">
            <v>50</v>
          </cell>
          <cell r="BZ30">
            <v>50</v>
          </cell>
          <cell r="CA30">
            <v>37.5</v>
          </cell>
          <cell r="CB30">
            <v>87.5</v>
          </cell>
          <cell r="CC30">
            <v>91.600000000000009</v>
          </cell>
          <cell r="CD30">
            <v>75</v>
          </cell>
          <cell r="CE30">
            <v>33.300000000000004</v>
          </cell>
          <cell r="CF30">
            <v>58.3</v>
          </cell>
          <cell r="CG30">
            <v>16.600000000000001</v>
          </cell>
          <cell r="CH30">
            <v>41.6</v>
          </cell>
          <cell r="CI30">
            <v>50</v>
          </cell>
          <cell r="CJ30">
            <v>100</v>
          </cell>
          <cell r="CK30">
            <v>8.3000000000000007</v>
          </cell>
          <cell r="CL30">
            <v>25</v>
          </cell>
          <cell r="CM30">
            <v>66.600000000000009</v>
          </cell>
          <cell r="CN30">
            <v>0</v>
          </cell>
          <cell r="CO30">
            <v>83.3</v>
          </cell>
          <cell r="CP30">
            <v>83.29998779296875</v>
          </cell>
          <cell r="CQ30">
            <v>22</v>
          </cell>
          <cell r="CR30">
            <v>90.600000000000009</v>
          </cell>
          <cell r="CS30">
            <v>88.3</v>
          </cell>
          <cell r="CT30">
            <v>30.2</v>
          </cell>
          <cell r="CU30">
            <v>32.5</v>
          </cell>
          <cell r="CV30">
            <v>97.6</v>
          </cell>
          <cell r="CW30">
            <v>25.5</v>
          </cell>
          <cell r="CX30">
            <v>93</v>
          </cell>
          <cell r="CY30">
            <v>27.900000000000002</v>
          </cell>
          <cell r="CZ30">
            <v>23.200000000000003</v>
          </cell>
          <cell r="DA30">
            <v>44.1</v>
          </cell>
          <cell r="DB30">
            <v>46.5</v>
          </cell>
          <cell r="DC30">
            <v>55.800000000000004</v>
          </cell>
          <cell r="DD30">
            <v>62.7</v>
          </cell>
          <cell r="DE30">
            <v>37.200000000000003</v>
          </cell>
          <cell r="DF30">
            <v>39.5</v>
          </cell>
          <cell r="DG30">
            <v>60.4</v>
          </cell>
          <cell r="DH30">
            <v>65.100000000000009</v>
          </cell>
          <cell r="DI30">
            <v>48.8</v>
          </cell>
          <cell r="DJ30">
            <v>67.400000000000006</v>
          </cell>
          <cell r="DK30">
            <v>69.699999999999989</v>
          </cell>
          <cell r="DL30">
            <v>41.8</v>
          </cell>
          <cell r="DM30">
            <v>69.699999999999989</v>
          </cell>
          <cell r="DN30">
            <v>51.1</v>
          </cell>
          <cell r="DO30">
            <v>95.3</v>
          </cell>
          <cell r="DP30">
            <v>34.799999999999997</v>
          </cell>
          <cell r="DQ30">
            <v>6.9</v>
          </cell>
          <cell r="DR30">
            <v>69.699999999999989</v>
          </cell>
          <cell r="DS30">
            <v>69.699999999999989</v>
          </cell>
          <cell r="DT30">
            <v>69.699999999999989</v>
          </cell>
          <cell r="DU30">
            <v>58.099999999999994</v>
          </cell>
          <cell r="DV30">
            <v>83.7</v>
          </cell>
          <cell r="DW30">
            <v>86</v>
          </cell>
          <cell r="DX30">
            <v>53.400000000000006</v>
          </cell>
          <cell r="DY30">
            <v>11.600000000000001</v>
          </cell>
          <cell r="DZ30">
            <v>18.600000000000001</v>
          </cell>
          <cell r="EA30">
            <v>4.5999999999999996</v>
          </cell>
          <cell r="EB30">
            <v>13.900000000000002</v>
          </cell>
          <cell r="EC30">
            <v>16.2</v>
          </cell>
          <cell r="ED30">
            <v>100</v>
          </cell>
          <cell r="EE30">
            <v>2.2999999999999998</v>
          </cell>
          <cell r="EF30">
            <v>9.3000000000000007</v>
          </cell>
          <cell r="EG30">
            <v>20.9</v>
          </cell>
          <cell r="EH30">
            <v>0</v>
          </cell>
          <cell r="EI30">
            <v>81.3</v>
          </cell>
          <cell r="EJ30">
            <v>81.29998779296875</v>
          </cell>
        </row>
        <row r="31">
          <cell r="AW31">
            <v>23</v>
          </cell>
          <cell r="AX31">
            <v>0</v>
          </cell>
          <cell r="AY31">
            <v>25</v>
          </cell>
          <cell r="AZ31">
            <v>75</v>
          </cell>
          <cell r="BA31">
            <v>100</v>
          </cell>
          <cell r="BB31">
            <v>50</v>
          </cell>
          <cell r="BC31">
            <v>16.600000000000001</v>
          </cell>
          <cell r="BD31">
            <v>33.300000000000004</v>
          </cell>
          <cell r="BE31">
            <v>83.3</v>
          </cell>
          <cell r="BF31">
            <v>66.600000000000009</v>
          </cell>
          <cell r="BG31">
            <v>100</v>
          </cell>
          <cell r="BH31">
            <v>0</v>
          </cell>
          <cell r="BI31">
            <v>50</v>
          </cell>
          <cell r="BJ31">
            <v>0</v>
          </cell>
          <cell r="BK31">
            <v>100</v>
          </cell>
          <cell r="BL31">
            <v>11.1</v>
          </cell>
          <cell r="BM31">
            <v>44.4</v>
          </cell>
          <cell r="BN31">
            <v>22.2</v>
          </cell>
          <cell r="BO31">
            <v>55.500000000000007</v>
          </cell>
          <cell r="BP31">
            <v>33.300000000000004</v>
          </cell>
          <cell r="BQ31">
            <v>66.600000000000009</v>
          </cell>
          <cell r="BR31">
            <v>66.600000000000009</v>
          </cell>
          <cell r="BS31">
            <v>66.600000000000009</v>
          </cell>
          <cell r="BT31">
            <v>0</v>
          </cell>
          <cell r="BU31">
            <v>50</v>
          </cell>
          <cell r="BV31">
            <v>12.5</v>
          </cell>
          <cell r="BW31">
            <v>25</v>
          </cell>
          <cell r="BX31">
            <v>75</v>
          </cell>
          <cell r="BY31">
            <v>100</v>
          </cell>
          <cell r="BZ31">
            <v>25</v>
          </cell>
          <cell r="CA31">
            <v>87.5</v>
          </cell>
          <cell r="CB31">
            <v>62.5</v>
          </cell>
          <cell r="CC31">
            <v>75</v>
          </cell>
          <cell r="CD31">
            <v>33.300000000000004</v>
          </cell>
          <cell r="CE31">
            <v>83.3</v>
          </cell>
          <cell r="CF31">
            <v>66.600000000000009</v>
          </cell>
          <cell r="CG31">
            <v>8.3000000000000007</v>
          </cell>
          <cell r="CH31">
            <v>25</v>
          </cell>
          <cell r="CI31">
            <v>58.3</v>
          </cell>
          <cell r="CJ31">
            <v>16.600000000000001</v>
          </cell>
          <cell r="CK31">
            <v>91.600000000000009</v>
          </cell>
          <cell r="CL31">
            <v>50</v>
          </cell>
          <cell r="CM31">
            <v>41.6</v>
          </cell>
          <cell r="CN31">
            <v>0</v>
          </cell>
          <cell r="CO31">
            <v>100</v>
          </cell>
          <cell r="CP31">
            <v>100</v>
          </cell>
          <cell r="CQ31">
            <v>23</v>
          </cell>
          <cell r="CR31">
            <v>18.600000000000001</v>
          </cell>
          <cell r="CS31">
            <v>23.200000000000003</v>
          </cell>
          <cell r="CT31">
            <v>46.5</v>
          </cell>
          <cell r="CU31">
            <v>48.8</v>
          </cell>
          <cell r="CV31">
            <v>39.5</v>
          </cell>
          <cell r="CW31">
            <v>37.200000000000003</v>
          </cell>
          <cell r="CX31">
            <v>44.1</v>
          </cell>
          <cell r="CY31">
            <v>81.3</v>
          </cell>
          <cell r="CZ31">
            <v>76.7</v>
          </cell>
          <cell r="DA31">
            <v>90.600000000000009</v>
          </cell>
          <cell r="DB31">
            <v>9.3000000000000007</v>
          </cell>
          <cell r="DC31">
            <v>60.4</v>
          </cell>
          <cell r="DD31">
            <v>11.600000000000001</v>
          </cell>
          <cell r="DE31">
            <v>74.400000000000006</v>
          </cell>
          <cell r="DF31">
            <v>13.900000000000002</v>
          </cell>
          <cell r="DG31">
            <v>34.799999999999997</v>
          </cell>
          <cell r="DH31">
            <v>25.5</v>
          </cell>
          <cell r="DI31">
            <v>51.1</v>
          </cell>
          <cell r="DJ31">
            <v>32.5</v>
          </cell>
          <cell r="DK31">
            <v>60.4</v>
          </cell>
          <cell r="DL31">
            <v>60.4</v>
          </cell>
          <cell r="DM31">
            <v>60.4</v>
          </cell>
          <cell r="DN31">
            <v>30.2</v>
          </cell>
          <cell r="DO31">
            <v>79</v>
          </cell>
          <cell r="DP31">
            <v>53.400000000000006</v>
          </cell>
          <cell r="DQ31">
            <v>60.4</v>
          </cell>
          <cell r="DR31">
            <v>86</v>
          </cell>
          <cell r="DS31">
            <v>100</v>
          </cell>
          <cell r="DT31">
            <v>60.4</v>
          </cell>
          <cell r="DU31">
            <v>95.3</v>
          </cell>
          <cell r="DV31">
            <v>83.7</v>
          </cell>
          <cell r="DW31">
            <v>58.099999999999994</v>
          </cell>
          <cell r="DX31">
            <v>16.2</v>
          </cell>
          <cell r="DY31">
            <v>88.3</v>
          </cell>
          <cell r="DZ31">
            <v>55.800000000000004</v>
          </cell>
          <cell r="EA31">
            <v>2.2999999999999998</v>
          </cell>
          <cell r="EB31">
            <v>6.9</v>
          </cell>
          <cell r="EC31">
            <v>41.8</v>
          </cell>
          <cell r="ED31">
            <v>4.5999999999999996</v>
          </cell>
          <cell r="EE31">
            <v>93</v>
          </cell>
          <cell r="EF31">
            <v>27.900000000000002</v>
          </cell>
          <cell r="EG31">
            <v>20.9</v>
          </cell>
          <cell r="EH31">
            <v>0</v>
          </cell>
          <cell r="EI31">
            <v>97.6</v>
          </cell>
          <cell r="EJ31">
            <v>97.5999755859375</v>
          </cell>
        </row>
        <row r="32">
          <cell r="AW32">
            <v>24</v>
          </cell>
          <cell r="AX32">
            <v>100</v>
          </cell>
          <cell r="AY32">
            <v>0</v>
          </cell>
          <cell r="AZ32">
            <v>50</v>
          </cell>
          <cell r="BA32">
            <v>75</v>
          </cell>
          <cell r="BB32">
            <v>25</v>
          </cell>
          <cell r="BC32">
            <v>16.600000000000001</v>
          </cell>
          <cell r="BD32">
            <v>33.300000000000004</v>
          </cell>
          <cell r="BE32">
            <v>66.600000000000009</v>
          </cell>
          <cell r="BF32">
            <v>50</v>
          </cell>
          <cell r="BG32">
            <v>83.3</v>
          </cell>
          <cell r="BH32">
            <v>100</v>
          </cell>
          <cell r="BI32">
            <v>0</v>
          </cell>
          <cell r="BJ32">
            <v>77.7</v>
          </cell>
          <cell r="BK32">
            <v>55.500000000000007</v>
          </cell>
          <cell r="BL32">
            <v>66.600000000000009</v>
          </cell>
          <cell r="BM32">
            <v>33.300000000000004</v>
          </cell>
          <cell r="BN32">
            <v>0</v>
          </cell>
          <cell r="BO32">
            <v>22.2</v>
          </cell>
          <cell r="BP32">
            <v>44.4</v>
          </cell>
          <cell r="BQ32">
            <v>88.8</v>
          </cell>
          <cell r="BR32">
            <v>11.1</v>
          </cell>
          <cell r="BS32">
            <v>100</v>
          </cell>
          <cell r="BT32">
            <v>50</v>
          </cell>
          <cell r="BU32">
            <v>0</v>
          </cell>
          <cell r="BV32">
            <v>12.5</v>
          </cell>
          <cell r="BW32">
            <v>25</v>
          </cell>
          <cell r="BX32">
            <v>37.5</v>
          </cell>
          <cell r="BY32">
            <v>100</v>
          </cell>
          <cell r="BZ32">
            <v>75</v>
          </cell>
          <cell r="CA32">
            <v>62.5</v>
          </cell>
          <cell r="CB32">
            <v>87.5</v>
          </cell>
          <cell r="CC32">
            <v>91.600000000000009</v>
          </cell>
          <cell r="CD32">
            <v>8.3000000000000007</v>
          </cell>
          <cell r="CE32">
            <v>58.3</v>
          </cell>
          <cell r="CF32">
            <v>83.3</v>
          </cell>
          <cell r="CG32">
            <v>0</v>
          </cell>
          <cell r="CH32">
            <v>100</v>
          </cell>
          <cell r="CI32">
            <v>41.6</v>
          </cell>
          <cell r="CJ32">
            <v>33.300000000000004</v>
          </cell>
          <cell r="CK32">
            <v>75</v>
          </cell>
          <cell r="CL32">
            <v>66.600000000000009</v>
          </cell>
          <cell r="CM32">
            <v>16.600000000000001</v>
          </cell>
          <cell r="CN32">
            <v>41.6</v>
          </cell>
          <cell r="CO32">
            <v>25</v>
          </cell>
          <cell r="CP32">
            <v>25</v>
          </cell>
          <cell r="CQ32">
            <v>24</v>
          </cell>
          <cell r="CR32">
            <v>72</v>
          </cell>
          <cell r="CS32">
            <v>25.5</v>
          </cell>
          <cell r="CT32">
            <v>39.5</v>
          </cell>
          <cell r="CU32">
            <v>62.7</v>
          </cell>
          <cell r="CV32">
            <v>27.900000000000002</v>
          </cell>
          <cell r="CW32">
            <v>20.9</v>
          </cell>
          <cell r="CX32">
            <v>30.2</v>
          </cell>
          <cell r="CY32">
            <v>76.7</v>
          </cell>
          <cell r="CZ32">
            <v>69.699999999999989</v>
          </cell>
          <cell r="DA32">
            <v>83.7</v>
          </cell>
          <cell r="DB32">
            <v>88.3</v>
          </cell>
          <cell r="DC32">
            <v>2.2999999999999998</v>
          </cell>
          <cell r="DD32">
            <v>41.8</v>
          </cell>
          <cell r="DE32">
            <v>34.799999999999997</v>
          </cell>
          <cell r="DF32">
            <v>37.200000000000003</v>
          </cell>
          <cell r="DG32">
            <v>18.600000000000001</v>
          </cell>
          <cell r="DH32">
            <v>4.5999999999999996</v>
          </cell>
          <cell r="DI32">
            <v>13.900000000000002</v>
          </cell>
          <cell r="DJ32">
            <v>23.200000000000003</v>
          </cell>
          <cell r="DK32">
            <v>95.3</v>
          </cell>
          <cell r="DL32">
            <v>11.600000000000001</v>
          </cell>
          <cell r="DM32">
            <v>100</v>
          </cell>
          <cell r="DN32">
            <v>32.5</v>
          </cell>
          <cell r="DO32">
            <v>0</v>
          </cell>
          <cell r="DP32">
            <v>6.9</v>
          </cell>
          <cell r="DQ32">
            <v>9.3000000000000007</v>
          </cell>
          <cell r="DR32">
            <v>16.2</v>
          </cell>
          <cell r="DS32">
            <v>97.6</v>
          </cell>
          <cell r="DT32">
            <v>86</v>
          </cell>
          <cell r="DU32">
            <v>74.400000000000006</v>
          </cell>
          <cell r="DV32">
            <v>93</v>
          </cell>
          <cell r="DW32">
            <v>81.3</v>
          </cell>
          <cell r="DX32">
            <v>46.5</v>
          </cell>
          <cell r="DY32">
            <v>60.4</v>
          </cell>
          <cell r="DZ32">
            <v>79</v>
          </cell>
          <cell r="EA32">
            <v>44.1</v>
          </cell>
          <cell r="EB32">
            <v>90.600000000000009</v>
          </cell>
          <cell r="EC32">
            <v>55.800000000000004</v>
          </cell>
          <cell r="ED32">
            <v>53.400000000000006</v>
          </cell>
          <cell r="EE32">
            <v>67.400000000000006</v>
          </cell>
          <cell r="EF32">
            <v>65.100000000000009</v>
          </cell>
          <cell r="EG32">
            <v>48.8</v>
          </cell>
          <cell r="EH32">
            <v>55.800000000000004</v>
          </cell>
          <cell r="EI32">
            <v>51.1</v>
          </cell>
          <cell r="EJ32">
            <v>51.0999755859375</v>
          </cell>
        </row>
        <row r="33">
          <cell r="AW33">
            <v>25</v>
          </cell>
          <cell r="AX33">
            <v>100</v>
          </cell>
          <cell r="AY33">
            <v>50</v>
          </cell>
          <cell r="AZ33">
            <v>0</v>
          </cell>
          <cell r="BA33">
            <v>25</v>
          </cell>
          <cell r="BB33">
            <v>75</v>
          </cell>
          <cell r="BC33">
            <v>0</v>
          </cell>
          <cell r="BD33">
            <v>66.600000000000009</v>
          </cell>
          <cell r="BE33">
            <v>50</v>
          </cell>
          <cell r="BF33">
            <v>16.600000000000001</v>
          </cell>
          <cell r="BG33">
            <v>66.600000000000009</v>
          </cell>
          <cell r="BH33">
            <v>100</v>
          </cell>
          <cell r="BI33">
            <v>33.300000000000004</v>
          </cell>
          <cell r="BJ33">
            <v>55.500000000000007</v>
          </cell>
          <cell r="BK33">
            <v>88.8</v>
          </cell>
          <cell r="BL33">
            <v>44.4</v>
          </cell>
          <cell r="BM33">
            <v>11.1</v>
          </cell>
          <cell r="BN33">
            <v>55.500000000000007</v>
          </cell>
          <cell r="BO33">
            <v>55.500000000000007</v>
          </cell>
          <cell r="BP33">
            <v>0</v>
          </cell>
          <cell r="BQ33">
            <v>33.300000000000004</v>
          </cell>
          <cell r="BR33">
            <v>22.2</v>
          </cell>
          <cell r="BS33">
            <v>100</v>
          </cell>
          <cell r="BT33">
            <v>62.5</v>
          </cell>
          <cell r="BU33">
            <v>87.5</v>
          </cell>
          <cell r="BV33">
            <v>12.5</v>
          </cell>
          <cell r="BW33">
            <v>0</v>
          </cell>
          <cell r="BX33">
            <v>25</v>
          </cell>
          <cell r="BY33">
            <v>75</v>
          </cell>
          <cell r="BZ33">
            <v>100</v>
          </cell>
          <cell r="CA33">
            <v>25</v>
          </cell>
          <cell r="CB33">
            <v>25</v>
          </cell>
          <cell r="CC33">
            <v>0</v>
          </cell>
          <cell r="CD33">
            <v>8.3000000000000007</v>
          </cell>
          <cell r="CE33">
            <v>8.3000000000000007</v>
          </cell>
          <cell r="CF33">
            <v>8.3000000000000007</v>
          </cell>
          <cell r="CG33">
            <v>8.3000000000000007</v>
          </cell>
          <cell r="CH33">
            <v>8.3000000000000007</v>
          </cell>
          <cell r="CI33">
            <v>8.3000000000000007</v>
          </cell>
          <cell r="CJ33">
            <v>8.3000000000000007</v>
          </cell>
          <cell r="CK33">
            <v>100</v>
          </cell>
          <cell r="CL33">
            <v>8.3000000000000007</v>
          </cell>
          <cell r="CM33">
            <v>8.3000000000000007</v>
          </cell>
          <cell r="CN33">
            <v>8.3000000000000007</v>
          </cell>
          <cell r="CO33">
            <v>8.3000000000000007</v>
          </cell>
          <cell r="CP33">
            <v>8.2999954223632812</v>
          </cell>
          <cell r="CQ33">
            <v>25</v>
          </cell>
          <cell r="CR33">
            <v>88.3</v>
          </cell>
          <cell r="CS33">
            <v>76.7</v>
          </cell>
          <cell r="CT33">
            <v>18.600000000000001</v>
          </cell>
          <cell r="CU33">
            <v>25.5</v>
          </cell>
          <cell r="CV33">
            <v>86</v>
          </cell>
          <cell r="CW33">
            <v>4.5999999999999996</v>
          </cell>
          <cell r="CX33">
            <v>32.5</v>
          </cell>
          <cell r="CY33">
            <v>20.9</v>
          </cell>
          <cell r="CZ33">
            <v>11.600000000000001</v>
          </cell>
          <cell r="DA33">
            <v>32.5</v>
          </cell>
          <cell r="DB33">
            <v>93</v>
          </cell>
          <cell r="DC33">
            <v>16.2</v>
          </cell>
          <cell r="DD33">
            <v>32.5</v>
          </cell>
          <cell r="DE33">
            <v>81.3</v>
          </cell>
          <cell r="DF33">
            <v>27.900000000000002</v>
          </cell>
          <cell r="DG33">
            <v>6.9</v>
          </cell>
          <cell r="DH33">
            <v>32.5</v>
          </cell>
          <cell r="DI33">
            <v>32.5</v>
          </cell>
          <cell r="DJ33">
            <v>0</v>
          </cell>
          <cell r="DK33">
            <v>23.200000000000003</v>
          </cell>
          <cell r="DL33">
            <v>9.3000000000000007</v>
          </cell>
          <cell r="DM33">
            <v>90.600000000000009</v>
          </cell>
          <cell r="DN33">
            <v>83.7</v>
          </cell>
          <cell r="DO33">
            <v>97.6</v>
          </cell>
          <cell r="DP33">
            <v>13.900000000000002</v>
          </cell>
          <cell r="DQ33">
            <v>2.2999999999999998</v>
          </cell>
          <cell r="DR33">
            <v>32.5</v>
          </cell>
          <cell r="DS33">
            <v>95.3</v>
          </cell>
          <cell r="DT33">
            <v>100</v>
          </cell>
          <cell r="DU33">
            <v>32.5</v>
          </cell>
          <cell r="DV33">
            <v>32.5</v>
          </cell>
          <cell r="DW33">
            <v>30.2</v>
          </cell>
          <cell r="DX33">
            <v>32.5</v>
          </cell>
          <cell r="DY33">
            <v>32.5</v>
          </cell>
          <cell r="DZ33">
            <v>32.5</v>
          </cell>
          <cell r="EA33">
            <v>32.5</v>
          </cell>
          <cell r="EB33">
            <v>32.5</v>
          </cell>
          <cell r="EC33">
            <v>32.5</v>
          </cell>
          <cell r="ED33">
            <v>32.5</v>
          </cell>
          <cell r="EE33">
            <v>79</v>
          </cell>
          <cell r="EF33">
            <v>32.5</v>
          </cell>
          <cell r="EG33">
            <v>32.5</v>
          </cell>
          <cell r="EH33">
            <v>32.5</v>
          </cell>
          <cell r="EI33">
            <v>32.5</v>
          </cell>
          <cell r="EJ33">
            <v>32.5</v>
          </cell>
        </row>
        <row r="34">
          <cell r="AW34">
            <v>26</v>
          </cell>
          <cell r="AX34">
            <v>25</v>
          </cell>
          <cell r="AY34">
            <v>0</v>
          </cell>
          <cell r="AZ34">
            <v>100</v>
          </cell>
          <cell r="BA34">
            <v>50</v>
          </cell>
          <cell r="BB34">
            <v>75</v>
          </cell>
          <cell r="BC34">
            <v>33.300000000000004</v>
          </cell>
          <cell r="BD34">
            <v>83.3</v>
          </cell>
          <cell r="BE34">
            <v>16.600000000000001</v>
          </cell>
          <cell r="BF34">
            <v>100</v>
          </cell>
          <cell r="BG34">
            <v>50</v>
          </cell>
          <cell r="BH34">
            <v>0</v>
          </cell>
          <cell r="BI34">
            <v>66.600000000000009</v>
          </cell>
          <cell r="BJ34">
            <v>22.2</v>
          </cell>
          <cell r="BK34">
            <v>88.8</v>
          </cell>
          <cell r="BL34">
            <v>11.1</v>
          </cell>
          <cell r="BM34">
            <v>0</v>
          </cell>
          <cell r="BN34">
            <v>100</v>
          </cell>
          <cell r="BO34">
            <v>33.300000000000004</v>
          </cell>
          <cell r="BP34">
            <v>77.7</v>
          </cell>
          <cell r="BQ34">
            <v>66.600000000000009</v>
          </cell>
          <cell r="BR34">
            <v>44.4</v>
          </cell>
          <cell r="BS34">
            <v>55.500000000000007</v>
          </cell>
          <cell r="BT34">
            <v>25</v>
          </cell>
          <cell r="BU34">
            <v>0</v>
          </cell>
          <cell r="BV34">
            <v>12.5</v>
          </cell>
          <cell r="BW34">
            <v>87.5</v>
          </cell>
          <cell r="BX34">
            <v>37.5</v>
          </cell>
          <cell r="BY34">
            <v>37.5</v>
          </cell>
          <cell r="BZ34">
            <v>100</v>
          </cell>
          <cell r="CA34">
            <v>37.5</v>
          </cell>
          <cell r="CB34">
            <v>37.5</v>
          </cell>
          <cell r="CC34">
            <v>83.3</v>
          </cell>
          <cell r="CD34">
            <v>16.600000000000001</v>
          </cell>
          <cell r="CE34">
            <v>16.600000000000001</v>
          </cell>
          <cell r="CF34">
            <v>0</v>
          </cell>
          <cell r="CG34">
            <v>16.600000000000001</v>
          </cell>
          <cell r="CH34">
            <v>100</v>
          </cell>
          <cell r="CI34">
            <v>16.600000000000001</v>
          </cell>
          <cell r="CJ34">
            <v>91.600000000000009</v>
          </cell>
          <cell r="CK34">
            <v>75</v>
          </cell>
          <cell r="CL34">
            <v>8.3000000000000007</v>
          </cell>
          <cell r="CM34">
            <v>66.600000000000009</v>
          </cell>
          <cell r="CN34">
            <v>16.600000000000001</v>
          </cell>
          <cell r="CO34">
            <v>16.600000000000001</v>
          </cell>
          <cell r="CP34">
            <v>16.599990844726562</v>
          </cell>
          <cell r="CQ34">
            <v>26</v>
          </cell>
          <cell r="CR34">
            <v>34.799999999999997</v>
          </cell>
          <cell r="CS34">
            <v>13.900000000000002</v>
          </cell>
          <cell r="CT34">
            <v>90.600000000000009</v>
          </cell>
          <cell r="CU34">
            <v>67.400000000000006</v>
          </cell>
          <cell r="CV34">
            <v>69.699999999999989</v>
          </cell>
          <cell r="CW34">
            <v>32.5</v>
          </cell>
          <cell r="CX34">
            <v>86</v>
          </cell>
          <cell r="CY34">
            <v>30.2</v>
          </cell>
          <cell r="CZ34">
            <v>95.3</v>
          </cell>
          <cell r="DA34">
            <v>37.200000000000003</v>
          </cell>
          <cell r="DB34">
            <v>25.5</v>
          </cell>
          <cell r="DC34">
            <v>39.5</v>
          </cell>
          <cell r="DD34">
            <v>4.5999999999999996</v>
          </cell>
          <cell r="DE34">
            <v>88.3</v>
          </cell>
          <cell r="DF34">
            <v>2.2999999999999998</v>
          </cell>
          <cell r="DG34">
            <v>0</v>
          </cell>
          <cell r="DH34">
            <v>100</v>
          </cell>
          <cell r="DI34">
            <v>6.9</v>
          </cell>
          <cell r="DJ34">
            <v>83.7</v>
          </cell>
          <cell r="DK34">
            <v>39.5</v>
          </cell>
          <cell r="DL34">
            <v>11.600000000000001</v>
          </cell>
          <cell r="DM34">
            <v>20.9</v>
          </cell>
          <cell r="DN34">
            <v>27.900000000000002</v>
          </cell>
          <cell r="DO34">
            <v>9.3000000000000007</v>
          </cell>
          <cell r="DP34">
            <v>18.600000000000001</v>
          </cell>
          <cell r="DQ34">
            <v>74.400000000000006</v>
          </cell>
          <cell r="DR34">
            <v>39.5</v>
          </cell>
          <cell r="DS34">
            <v>39.5</v>
          </cell>
          <cell r="DT34">
            <v>93</v>
          </cell>
          <cell r="DU34">
            <v>39.5</v>
          </cell>
          <cell r="DV34">
            <v>39.5</v>
          </cell>
          <cell r="DW34">
            <v>79</v>
          </cell>
          <cell r="DX34">
            <v>39.5</v>
          </cell>
          <cell r="DY34">
            <v>39.5</v>
          </cell>
          <cell r="DZ34">
            <v>16.2</v>
          </cell>
          <cell r="EA34">
            <v>39.5</v>
          </cell>
          <cell r="EB34">
            <v>97.6</v>
          </cell>
          <cell r="EC34">
            <v>39.5</v>
          </cell>
          <cell r="ED34">
            <v>81.3</v>
          </cell>
          <cell r="EE34">
            <v>76.7</v>
          </cell>
          <cell r="EF34">
            <v>23.200000000000003</v>
          </cell>
          <cell r="EG34">
            <v>72</v>
          </cell>
          <cell r="EH34">
            <v>39.5</v>
          </cell>
          <cell r="EI34">
            <v>39.5</v>
          </cell>
          <cell r="EJ34">
            <v>39.5</v>
          </cell>
        </row>
        <row r="35">
          <cell r="AW35">
            <v>27</v>
          </cell>
          <cell r="AX35">
            <v>100</v>
          </cell>
          <cell r="AY35">
            <v>75</v>
          </cell>
          <cell r="AZ35">
            <v>25</v>
          </cell>
          <cell r="BA35">
            <v>50</v>
          </cell>
          <cell r="BB35">
            <v>0</v>
          </cell>
          <cell r="BC35">
            <v>0</v>
          </cell>
          <cell r="BD35">
            <v>33.300000000000004</v>
          </cell>
          <cell r="BE35">
            <v>100</v>
          </cell>
          <cell r="BF35">
            <v>33.300000000000004</v>
          </cell>
          <cell r="BG35">
            <v>33.300000000000004</v>
          </cell>
          <cell r="BH35">
            <v>16.600000000000001</v>
          </cell>
          <cell r="BI35">
            <v>33.300000000000004</v>
          </cell>
          <cell r="BJ35">
            <v>22.2</v>
          </cell>
          <cell r="BK35">
            <v>88.8</v>
          </cell>
          <cell r="BL35">
            <v>22.2</v>
          </cell>
          <cell r="BM35">
            <v>22.2</v>
          </cell>
          <cell r="BN35">
            <v>66.600000000000009</v>
          </cell>
          <cell r="BO35">
            <v>77.7</v>
          </cell>
          <cell r="BP35">
            <v>100</v>
          </cell>
          <cell r="BQ35">
            <v>11.1</v>
          </cell>
          <cell r="BR35">
            <v>0</v>
          </cell>
          <cell r="BS35">
            <v>22.2</v>
          </cell>
          <cell r="BT35">
            <v>87.5</v>
          </cell>
          <cell r="BU35">
            <v>0</v>
          </cell>
          <cell r="BV35">
            <v>12.5</v>
          </cell>
          <cell r="BW35">
            <v>75</v>
          </cell>
          <cell r="BX35">
            <v>62.5</v>
          </cell>
          <cell r="BY35">
            <v>12.5</v>
          </cell>
          <cell r="BZ35">
            <v>12.5</v>
          </cell>
          <cell r="CA35">
            <v>100</v>
          </cell>
          <cell r="CB35">
            <v>12.5</v>
          </cell>
          <cell r="CC35">
            <v>0</v>
          </cell>
          <cell r="CD35">
            <v>33.300000000000004</v>
          </cell>
          <cell r="CE35">
            <v>91.600000000000009</v>
          </cell>
          <cell r="CF35">
            <v>33.300000000000004</v>
          </cell>
          <cell r="CG35">
            <v>33.300000000000004</v>
          </cell>
          <cell r="CH35">
            <v>8.3000000000000007</v>
          </cell>
          <cell r="CI35">
            <v>33.300000000000004</v>
          </cell>
          <cell r="CJ35">
            <v>25</v>
          </cell>
          <cell r="CK35">
            <v>100</v>
          </cell>
          <cell r="CL35">
            <v>75</v>
          </cell>
          <cell r="CM35">
            <v>33.300000000000004</v>
          </cell>
          <cell r="CN35">
            <v>16.600000000000001</v>
          </cell>
          <cell r="CO35">
            <v>83.3</v>
          </cell>
          <cell r="CP35">
            <v>83.29998779296875</v>
          </cell>
          <cell r="CQ35">
            <v>27</v>
          </cell>
          <cell r="CR35">
            <v>30.2</v>
          </cell>
          <cell r="CS35">
            <v>25.5</v>
          </cell>
          <cell r="CT35">
            <v>16.2</v>
          </cell>
          <cell r="CU35">
            <v>20.9</v>
          </cell>
          <cell r="CV35">
            <v>13.900000000000002</v>
          </cell>
          <cell r="CW35">
            <v>11.600000000000001</v>
          </cell>
          <cell r="CX35">
            <v>32.5</v>
          </cell>
          <cell r="CY35">
            <v>90.600000000000009</v>
          </cell>
          <cell r="CZ35">
            <v>32.5</v>
          </cell>
          <cell r="DA35">
            <v>32.5</v>
          </cell>
          <cell r="DB35">
            <v>23.200000000000003</v>
          </cell>
          <cell r="DC35">
            <v>32.5</v>
          </cell>
          <cell r="DD35">
            <v>32.5</v>
          </cell>
          <cell r="DE35">
            <v>93</v>
          </cell>
          <cell r="DF35">
            <v>32.5</v>
          </cell>
          <cell r="DG35">
            <v>32.5</v>
          </cell>
          <cell r="DH35">
            <v>74.400000000000006</v>
          </cell>
          <cell r="DI35">
            <v>79</v>
          </cell>
          <cell r="DJ35">
            <v>95.3</v>
          </cell>
          <cell r="DK35">
            <v>18.600000000000001</v>
          </cell>
          <cell r="DL35">
            <v>0</v>
          </cell>
          <cell r="DM35">
            <v>32.5</v>
          </cell>
          <cell r="DN35">
            <v>86</v>
          </cell>
          <cell r="DO35">
            <v>9.3000000000000007</v>
          </cell>
          <cell r="DP35">
            <v>32.5</v>
          </cell>
          <cell r="DQ35">
            <v>81.3</v>
          </cell>
          <cell r="DR35">
            <v>72</v>
          </cell>
          <cell r="DS35">
            <v>32.5</v>
          </cell>
          <cell r="DT35">
            <v>32.5</v>
          </cell>
          <cell r="DU35">
            <v>88.3</v>
          </cell>
          <cell r="DV35">
            <v>32.5</v>
          </cell>
          <cell r="DW35">
            <v>2.2999999999999998</v>
          </cell>
          <cell r="DX35">
            <v>32.5</v>
          </cell>
          <cell r="DY35">
            <v>97.6</v>
          </cell>
          <cell r="DZ35">
            <v>32.5</v>
          </cell>
          <cell r="EA35">
            <v>32.5</v>
          </cell>
          <cell r="EB35">
            <v>4.5999999999999996</v>
          </cell>
          <cell r="EC35">
            <v>32.5</v>
          </cell>
          <cell r="ED35">
            <v>27.900000000000002</v>
          </cell>
          <cell r="EE35">
            <v>100</v>
          </cell>
          <cell r="EF35">
            <v>76.7</v>
          </cell>
          <cell r="EG35">
            <v>32.5</v>
          </cell>
          <cell r="EH35">
            <v>6.9</v>
          </cell>
          <cell r="EI35">
            <v>83.7</v>
          </cell>
          <cell r="EJ35">
            <v>83.699951171875</v>
          </cell>
        </row>
        <row r="36">
          <cell r="AW36">
            <v>28</v>
          </cell>
          <cell r="AX36">
            <v>75</v>
          </cell>
          <cell r="AY36">
            <v>25</v>
          </cell>
          <cell r="AZ36">
            <v>0</v>
          </cell>
          <cell r="BA36">
            <v>50</v>
          </cell>
          <cell r="BB36">
            <v>100</v>
          </cell>
          <cell r="BC36">
            <v>100</v>
          </cell>
          <cell r="BD36">
            <v>16.600000000000001</v>
          </cell>
          <cell r="BE36">
            <v>66.600000000000009</v>
          </cell>
          <cell r="BF36">
            <v>83.3</v>
          </cell>
          <cell r="BG36">
            <v>16.600000000000001</v>
          </cell>
          <cell r="BH36">
            <v>16.600000000000001</v>
          </cell>
          <cell r="BI36">
            <v>0</v>
          </cell>
          <cell r="BJ36">
            <v>0</v>
          </cell>
          <cell r="BK36">
            <v>22.2</v>
          </cell>
          <cell r="BL36">
            <v>11.1</v>
          </cell>
          <cell r="BM36">
            <v>33.300000000000004</v>
          </cell>
          <cell r="BN36">
            <v>100</v>
          </cell>
          <cell r="BO36">
            <v>33.300000000000004</v>
          </cell>
          <cell r="BP36">
            <v>33.300000000000004</v>
          </cell>
          <cell r="BQ36">
            <v>33.300000000000004</v>
          </cell>
          <cell r="BR36">
            <v>33.300000000000004</v>
          </cell>
          <cell r="BS36">
            <v>33.300000000000004</v>
          </cell>
          <cell r="BT36">
            <v>25</v>
          </cell>
          <cell r="BU36">
            <v>0</v>
          </cell>
          <cell r="BV36">
            <v>25</v>
          </cell>
          <cell r="BW36">
            <v>12.5</v>
          </cell>
          <cell r="BX36">
            <v>25</v>
          </cell>
          <cell r="BY36">
            <v>25</v>
          </cell>
          <cell r="BZ36">
            <v>25</v>
          </cell>
          <cell r="CA36">
            <v>25</v>
          </cell>
          <cell r="CB36">
            <v>25</v>
          </cell>
          <cell r="CC36">
            <v>100</v>
          </cell>
          <cell r="CD36">
            <v>8.3000000000000007</v>
          </cell>
          <cell r="CE36">
            <v>8.3000000000000007</v>
          </cell>
          <cell r="CF36">
            <v>8.3000000000000007</v>
          </cell>
          <cell r="CG36">
            <v>8.3000000000000007</v>
          </cell>
          <cell r="CH36">
            <v>8.3000000000000007</v>
          </cell>
          <cell r="CI36">
            <v>8.3000000000000007</v>
          </cell>
          <cell r="CJ36">
            <v>0</v>
          </cell>
          <cell r="CK36">
            <v>8.3000000000000007</v>
          </cell>
          <cell r="CL36">
            <v>8.3000000000000007</v>
          </cell>
          <cell r="CM36">
            <v>8.3000000000000007</v>
          </cell>
          <cell r="CN36">
            <v>8.3000000000000007</v>
          </cell>
          <cell r="CO36">
            <v>8.3000000000000007</v>
          </cell>
          <cell r="CP36">
            <v>8.2999954223632812</v>
          </cell>
          <cell r="CQ36">
            <v>28</v>
          </cell>
          <cell r="CR36">
            <v>93</v>
          </cell>
          <cell r="CS36">
            <v>13.900000000000002</v>
          </cell>
          <cell r="CT36">
            <v>6.9</v>
          </cell>
          <cell r="CU36">
            <v>20.9</v>
          </cell>
          <cell r="CV36">
            <v>100</v>
          </cell>
          <cell r="CW36">
            <v>95.3</v>
          </cell>
          <cell r="CX36">
            <v>23.200000000000003</v>
          </cell>
          <cell r="CY36">
            <v>86</v>
          </cell>
          <cell r="CZ36">
            <v>88.3</v>
          </cell>
          <cell r="DA36">
            <v>23.200000000000003</v>
          </cell>
          <cell r="DB36">
            <v>23.200000000000003</v>
          </cell>
          <cell r="DC36">
            <v>11.600000000000001</v>
          </cell>
          <cell r="DD36">
            <v>9.3000000000000007</v>
          </cell>
          <cell r="DE36">
            <v>18.600000000000001</v>
          </cell>
          <cell r="DF36">
            <v>16.2</v>
          </cell>
          <cell r="DG36">
            <v>23.200000000000003</v>
          </cell>
          <cell r="DH36">
            <v>97.6</v>
          </cell>
          <cell r="DI36">
            <v>23.200000000000003</v>
          </cell>
          <cell r="DJ36">
            <v>23.200000000000003</v>
          </cell>
          <cell r="DK36">
            <v>23.200000000000003</v>
          </cell>
          <cell r="DL36">
            <v>23.200000000000003</v>
          </cell>
          <cell r="DM36">
            <v>23.200000000000003</v>
          </cell>
          <cell r="DN36">
            <v>23.200000000000003</v>
          </cell>
          <cell r="DO36">
            <v>2.2999999999999998</v>
          </cell>
          <cell r="DP36">
            <v>23.200000000000003</v>
          </cell>
          <cell r="DQ36">
            <v>4.5999999999999996</v>
          </cell>
          <cell r="DR36">
            <v>23.200000000000003</v>
          </cell>
          <cell r="DS36">
            <v>23.200000000000003</v>
          </cell>
          <cell r="DT36">
            <v>23.200000000000003</v>
          </cell>
          <cell r="DU36">
            <v>23.200000000000003</v>
          </cell>
          <cell r="DV36">
            <v>23.200000000000003</v>
          </cell>
          <cell r="DW36">
            <v>90.600000000000009</v>
          </cell>
          <cell r="DX36">
            <v>23.200000000000003</v>
          </cell>
          <cell r="DY36">
            <v>23.200000000000003</v>
          </cell>
          <cell r="DZ36">
            <v>23.200000000000003</v>
          </cell>
          <cell r="EA36">
            <v>23.200000000000003</v>
          </cell>
          <cell r="EB36">
            <v>23.200000000000003</v>
          </cell>
          <cell r="EC36">
            <v>23.200000000000003</v>
          </cell>
          <cell r="ED36">
            <v>0</v>
          </cell>
          <cell r="EE36">
            <v>23.200000000000003</v>
          </cell>
          <cell r="EF36">
            <v>23.200000000000003</v>
          </cell>
          <cell r="EG36">
            <v>23.200000000000003</v>
          </cell>
          <cell r="EH36">
            <v>23.200000000000003</v>
          </cell>
          <cell r="EI36">
            <v>23.200000000000003</v>
          </cell>
          <cell r="EJ36">
            <v>23.199996948242188</v>
          </cell>
        </row>
        <row r="37">
          <cell r="AW37">
            <v>29</v>
          </cell>
          <cell r="AX37">
            <v>0</v>
          </cell>
          <cell r="AY37">
            <v>50</v>
          </cell>
          <cell r="AZ37">
            <v>25</v>
          </cell>
          <cell r="BA37">
            <v>75</v>
          </cell>
          <cell r="BB37">
            <v>100</v>
          </cell>
          <cell r="BC37">
            <v>33.300000000000004</v>
          </cell>
          <cell r="BD37">
            <v>50</v>
          </cell>
          <cell r="BE37">
            <v>100</v>
          </cell>
          <cell r="BF37">
            <v>66.600000000000009</v>
          </cell>
          <cell r="BG37">
            <v>83.3</v>
          </cell>
          <cell r="BH37">
            <v>16.600000000000001</v>
          </cell>
          <cell r="BI37">
            <v>0</v>
          </cell>
          <cell r="BJ37">
            <v>55.500000000000007</v>
          </cell>
          <cell r="BK37">
            <v>66.600000000000009</v>
          </cell>
          <cell r="BL37">
            <v>44.4</v>
          </cell>
          <cell r="BM37">
            <v>33.300000000000004</v>
          </cell>
          <cell r="BN37">
            <v>11.1</v>
          </cell>
          <cell r="BO37">
            <v>22.2</v>
          </cell>
          <cell r="BP37">
            <v>88.8</v>
          </cell>
          <cell r="BQ37">
            <v>77.7</v>
          </cell>
          <cell r="BR37">
            <v>0</v>
          </cell>
          <cell r="BS37">
            <v>100</v>
          </cell>
          <cell r="BT37">
            <v>12.5</v>
          </cell>
          <cell r="BU37">
            <v>0</v>
          </cell>
          <cell r="BV37">
            <v>87.5</v>
          </cell>
          <cell r="BW37">
            <v>25</v>
          </cell>
          <cell r="BX37">
            <v>37.5</v>
          </cell>
          <cell r="BY37">
            <v>75</v>
          </cell>
          <cell r="BZ37">
            <v>62.5</v>
          </cell>
          <cell r="CA37">
            <v>100</v>
          </cell>
          <cell r="CB37">
            <v>50</v>
          </cell>
          <cell r="CC37">
            <v>75</v>
          </cell>
          <cell r="CD37">
            <v>25</v>
          </cell>
          <cell r="CE37">
            <v>91.600000000000009</v>
          </cell>
          <cell r="CF37">
            <v>41.6</v>
          </cell>
          <cell r="CG37">
            <v>8.3000000000000007</v>
          </cell>
          <cell r="CH37">
            <v>50</v>
          </cell>
          <cell r="CI37">
            <v>58.3</v>
          </cell>
          <cell r="CJ37">
            <v>66.600000000000009</v>
          </cell>
          <cell r="CK37">
            <v>100</v>
          </cell>
          <cell r="CL37">
            <v>16.600000000000001</v>
          </cell>
          <cell r="CM37">
            <v>33.300000000000004</v>
          </cell>
          <cell r="CN37">
            <v>0</v>
          </cell>
          <cell r="CO37">
            <v>83.3</v>
          </cell>
          <cell r="CP37">
            <v>83.29998779296875</v>
          </cell>
          <cell r="CQ37">
            <v>29</v>
          </cell>
          <cell r="CR37">
            <v>32.5</v>
          </cell>
          <cell r="CS37">
            <v>53.400000000000006</v>
          </cell>
          <cell r="CT37">
            <v>34.799999999999997</v>
          </cell>
          <cell r="CU37">
            <v>60.4</v>
          </cell>
          <cell r="CV37">
            <v>76.7</v>
          </cell>
          <cell r="CW37">
            <v>25.5</v>
          </cell>
          <cell r="CX37">
            <v>48.8</v>
          </cell>
          <cell r="CY37">
            <v>74.400000000000006</v>
          </cell>
          <cell r="CZ37">
            <v>58.099999999999994</v>
          </cell>
          <cell r="DA37">
            <v>65.100000000000009</v>
          </cell>
          <cell r="DB37">
            <v>23.200000000000003</v>
          </cell>
          <cell r="DC37">
            <v>11.600000000000001</v>
          </cell>
          <cell r="DD37">
            <v>30.2</v>
          </cell>
          <cell r="DE37">
            <v>44.1</v>
          </cell>
          <cell r="DF37">
            <v>18.600000000000001</v>
          </cell>
          <cell r="DG37">
            <v>16.2</v>
          </cell>
          <cell r="DH37">
            <v>6.9</v>
          </cell>
          <cell r="DI37">
            <v>13.900000000000002</v>
          </cell>
          <cell r="DJ37">
            <v>93</v>
          </cell>
          <cell r="DK37">
            <v>88.3</v>
          </cell>
          <cell r="DL37">
            <v>2.2999999999999998</v>
          </cell>
          <cell r="DM37">
            <v>95.3</v>
          </cell>
          <cell r="DN37">
            <v>37.200000000000003</v>
          </cell>
          <cell r="DO37">
            <v>20.9</v>
          </cell>
          <cell r="DP37">
            <v>86</v>
          </cell>
          <cell r="DQ37">
            <v>62.7</v>
          </cell>
          <cell r="DR37">
            <v>67.400000000000006</v>
          </cell>
          <cell r="DS37">
            <v>81.3</v>
          </cell>
          <cell r="DT37">
            <v>79</v>
          </cell>
          <cell r="DU37">
            <v>97.6</v>
          </cell>
          <cell r="DV37">
            <v>72</v>
          </cell>
          <cell r="DW37">
            <v>69.699999999999989</v>
          </cell>
          <cell r="DX37">
            <v>27.900000000000002</v>
          </cell>
          <cell r="DY37">
            <v>90.600000000000009</v>
          </cell>
          <cell r="DZ37">
            <v>41.8</v>
          </cell>
          <cell r="EA37">
            <v>4.5999999999999996</v>
          </cell>
          <cell r="EB37">
            <v>46.5</v>
          </cell>
          <cell r="EC37">
            <v>51.1</v>
          </cell>
          <cell r="ED37">
            <v>55.800000000000004</v>
          </cell>
          <cell r="EE37">
            <v>100</v>
          </cell>
          <cell r="EF37">
            <v>9.3000000000000007</v>
          </cell>
          <cell r="EG37">
            <v>39.5</v>
          </cell>
          <cell r="EH37">
            <v>0</v>
          </cell>
          <cell r="EI37">
            <v>83.7</v>
          </cell>
          <cell r="EJ37">
            <v>83.699951171875</v>
          </cell>
        </row>
        <row r="38">
          <cell r="AW38">
            <v>30</v>
          </cell>
          <cell r="AX38">
            <v>25</v>
          </cell>
          <cell r="AY38">
            <v>0</v>
          </cell>
          <cell r="AZ38">
            <v>75</v>
          </cell>
          <cell r="BA38">
            <v>50</v>
          </cell>
          <cell r="BB38">
            <v>100</v>
          </cell>
          <cell r="BC38">
            <v>0</v>
          </cell>
          <cell r="BD38">
            <v>66.600000000000009</v>
          </cell>
          <cell r="BE38">
            <v>100</v>
          </cell>
          <cell r="BF38">
            <v>50</v>
          </cell>
          <cell r="BG38">
            <v>83.3</v>
          </cell>
          <cell r="BH38">
            <v>16.600000000000001</v>
          </cell>
          <cell r="BI38">
            <v>33.300000000000004</v>
          </cell>
          <cell r="BJ38">
            <v>22.2</v>
          </cell>
          <cell r="BK38">
            <v>0</v>
          </cell>
          <cell r="BL38">
            <v>100</v>
          </cell>
          <cell r="BM38">
            <v>11.1</v>
          </cell>
          <cell r="BN38">
            <v>44.4</v>
          </cell>
          <cell r="BO38">
            <v>33.300000000000004</v>
          </cell>
          <cell r="BP38">
            <v>55.500000000000007</v>
          </cell>
          <cell r="BQ38">
            <v>55.500000000000007</v>
          </cell>
          <cell r="BR38">
            <v>88.8</v>
          </cell>
          <cell r="BS38">
            <v>55.500000000000007</v>
          </cell>
          <cell r="BT38">
            <v>25</v>
          </cell>
          <cell r="BU38">
            <v>0</v>
          </cell>
          <cell r="BV38">
            <v>87.5</v>
          </cell>
          <cell r="BW38">
            <v>12.5</v>
          </cell>
          <cell r="BX38">
            <v>37.5</v>
          </cell>
          <cell r="BY38">
            <v>100</v>
          </cell>
          <cell r="BZ38">
            <v>37.5</v>
          </cell>
          <cell r="CA38">
            <v>37.5</v>
          </cell>
          <cell r="CB38">
            <v>75</v>
          </cell>
          <cell r="CC38">
            <v>83.3</v>
          </cell>
          <cell r="CD38">
            <v>91.600000000000009</v>
          </cell>
          <cell r="CE38">
            <v>41.6</v>
          </cell>
          <cell r="CF38">
            <v>100</v>
          </cell>
          <cell r="CG38">
            <v>50</v>
          </cell>
          <cell r="CH38">
            <v>0</v>
          </cell>
          <cell r="CI38">
            <v>25</v>
          </cell>
          <cell r="CJ38">
            <v>16.600000000000001</v>
          </cell>
          <cell r="CK38">
            <v>8.3000000000000007</v>
          </cell>
          <cell r="CL38">
            <v>66.600000000000009</v>
          </cell>
          <cell r="CM38">
            <v>33.300000000000004</v>
          </cell>
          <cell r="CN38">
            <v>50</v>
          </cell>
          <cell r="CO38">
            <v>75</v>
          </cell>
          <cell r="CP38">
            <v>75</v>
          </cell>
          <cell r="CQ38">
            <v>30</v>
          </cell>
          <cell r="CR38">
            <v>30.2</v>
          </cell>
          <cell r="CS38">
            <v>18.600000000000001</v>
          </cell>
          <cell r="CT38">
            <v>76.7</v>
          </cell>
          <cell r="CU38">
            <v>69.699999999999989</v>
          </cell>
          <cell r="CV38">
            <v>79</v>
          </cell>
          <cell r="CW38">
            <v>6.9</v>
          </cell>
          <cell r="CX38">
            <v>88.3</v>
          </cell>
          <cell r="CY38">
            <v>100</v>
          </cell>
          <cell r="CZ38">
            <v>72</v>
          </cell>
          <cell r="DA38">
            <v>93</v>
          </cell>
          <cell r="DB38">
            <v>20.9</v>
          </cell>
          <cell r="DC38">
            <v>37.200000000000003</v>
          </cell>
          <cell r="DD38">
            <v>23.200000000000003</v>
          </cell>
          <cell r="DE38">
            <v>11.600000000000001</v>
          </cell>
          <cell r="DF38">
            <v>65.100000000000009</v>
          </cell>
          <cell r="DG38">
            <v>13.900000000000002</v>
          </cell>
          <cell r="DH38">
            <v>41.8</v>
          </cell>
          <cell r="DI38">
            <v>34.799999999999997</v>
          </cell>
          <cell r="DJ38">
            <v>44.1</v>
          </cell>
          <cell r="DK38">
            <v>44.1</v>
          </cell>
          <cell r="DL38">
            <v>62.7</v>
          </cell>
          <cell r="DM38">
            <v>44.1</v>
          </cell>
          <cell r="DN38">
            <v>27.900000000000002</v>
          </cell>
          <cell r="DO38">
            <v>2.2999999999999998</v>
          </cell>
          <cell r="DP38">
            <v>95.3</v>
          </cell>
          <cell r="DQ38">
            <v>4.5999999999999996</v>
          </cell>
          <cell r="DR38">
            <v>44.1</v>
          </cell>
          <cell r="DS38">
            <v>97.6</v>
          </cell>
          <cell r="DT38">
            <v>44.1</v>
          </cell>
          <cell r="DU38">
            <v>44.1</v>
          </cell>
          <cell r="DV38">
            <v>86</v>
          </cell>
          <cell r="DW38">
            <v>81.3</v>
          </cell>
          <cell r="DX38">
            <v>83.7</v>
          </cell>
          <cell r="DY38">
            <v>39.5</v>
          </cell>
          <cell r="DZ38">
            <v>90.600000000000009</v>
          </cell>
          <cell r="EA38">
            <v>44.1</v>
          </cell>
          <cell r="EB38">
            <v>0</v>
          </cell>
          <cell r="EC38">
            <v>25.5</v>
          </cell>
          <cell r="ED38">
            <v>16.2</v>
          </cell>
          <cell r="EE38">
            <v>9.3000000000000007</v>
          </cell>
          <cell r="EF38">
            <v>67.400000000000006</v>
          </cell>
          <cell r="EG38">
            <v>32.5</v>
          </cell>
          <cell r="EH38">
            <v>44.1</v>
          </cell>
          <cell r="EI38">
            <v>74.400000000000006</v>
          </cell>
          <cell r="EJ38">
            <v>74.39996337890625</v>
          </cell>
        </row>
        <row r="39">
          <cell r="AW39">
            <v>31</v>
          </cell>
          <cell r="AX39">
            <v>75</v>
          </cell>
          <cell r="AY39">
            <v>50</v>
          </cell>
          <cell r="AZ39">
            <v>0</v>
          </cell>
          <cell r="BA39">
            <v>100</v>
          </cell>
          <cell r="BB39">
            <v>25</v>
          </cell>
          <cell r="BC39">
            <v>16.600000000000001</v>
          </cell>
          <cell r="BD39">
            <v>33.300000000000004</v>
          </cell>
          <cell r="BE39">
            <v>83.3</v>
          </cell>
          <cell r="BF39">
            <v>66.600000000000009</v>
          </cell>
          <cell r="BG39">
            <v>0</v>
          </cell>
          <cell r="BH39">
            <v>50</v>
          </cell>
          <cell r="BI39">
            <v>100</v>
          </cell>
          <cell r="BJ39">
            <v>66.600000000000009</v>
          </cell>
          <cell r="BK39">
            <v>44.4</v>
          </cell>
          <cell r="BL39">
            <v>33.300000000000004</v>
          </cell>
          <cell r="BM39">
            <v>11.1</v>
          </cell>
          <cell r="BN39">
            <v>22.2</v>
          </cell>
          <cell r="BO39">
            <v>0</v>
          </cell>
          <cell r="BP39">
            <v>77.7</v>
          </cell>
          <cell r="BQ39">
            <v>100</v>
          </cell>
          <cell r="BR39">
            <v>55.500000000000007</v>
          </cell>
          <cell r="BS39">
            <v>88.8</v>
          </cell>
          <cell r="BT39">
            <v>12.5</v>
          </cell>
          <cell r="BU39">
            <v>50</v>
          </cell>
          <cell r="BV39">
            <v>0</v>
          </cell>
          <cell r="BW39">
            <v>62.5</v>
          </cell>
          <cell r="BX39">
            <v>75</v>
          </cell>
          <cell r="BY39">
            <v>87.5</v>
          </cell>
          <cell r="BZ39">
            <v>25</v>
          </cell>
          <cell r="CA39">
            <v>100</v>
          </cell>
          <cell r="CB39">
            <v>37.5</v>
          </cell>
          <cell r="CC39">
            <v>33.300000000000004</v>
          </cell>
          <cell r="CD39">
            <v>50</v>
          </cell>
          <cell r="CE39">
            <v>25</v>
          </cell>
          <cell r="CF39">
            <v>91.600000000000009</v>
          </cell>
          <cell r="CG39">
            <v>16.600000000000001</v>
          </cell>
          <cell r="CH39">
            <v>100</v>
          </cell>
          <cell r="CI39">
            <v>50</v>
          </cell>
          <cell r="CJ39">
            <v>75</v>
          </cell>
          <cell r="CK39">
            <v>0</v>
          </cell>
          <cell r="CL39">
            <v>83.3</v>
          </cell>
          <cell r="CM39">
            <v>8.3000000000000007</v>
          </cell>
          <cell r="CN39">
            <v>50</v>
          </cell>
          <cell r="CO39">
            <v>41.6</v>
          </cell>
          <cell r="CP39">
            <v>41.5999755859375</v>
          </cell>
          <cell r="CQ39">
            <v>31</v>
          </cell>
          <cell r="CR39">
            <v>53.400000000000006</v>
          </cell>
          <cell r="CS39">
            <v>37.200000000000003</v>
          </cell>
          <cell r="CT39">
            <v>23.200000000000003</v>
          </cell>
          <cell r="CU39">
            <v>55.800000000000004</v>
          </cell>
          <cell r="CV39">
            <v>30.2</v>
          </cell>
          <cell r="CW39">
            <v>13.900000000000002</v>
          </cell>
          <cell r="CX39">
            <v>18.600000000000001</v>
          </cell>
          <cell r="CY39">
            <v>46.5</v>
          </cell>
          <cell r="CZ39">
            <v>34.799999999999997</v>
          </cell>
          <cell r="DA39">
            <v>11.600000000000001</v>
          </cell>
          <cell r="DB39">
            <v>20.9</v>
          </cell>
          <cell r="DC39">
            <v>51.1</v>
          </cell>
          <cell r="DD39">
            <v>83.7</v>
          </cell>
          <cell r="DE39">
            <v>41.8</v>
          </cell>
          <cell r="DF39">
            <v>16.2</v>
          </cell>
          <cell r="DG39">
            <v>6.9</v>
          </cell>
          <cell r="DH39">
            <v>9.3000000000000007</v>
          </cell>
          <cell r="DI39">
            <v>4.5999999999999996</v>
          </cell>
          <cell r="DJ39">
            <v>90.600000000000009</v>
          </cell>
          <cell r="DK39">
            <v>97.6</v>
          </cell>
          <cell r="DL39">
            <v>81.3</v>
          </cell>
          <cell r="DM39">
            <v>95.3</v>
          </cell>
          <cell r="DN39">
            <v>27.900000000000002</v>
          </cell>
          <cell r="DO39">
            <v>48.8</v>
          </cell>
          <cell r="DP39">
            <v>0</v>
          </cell>
          <cell r="DQ39">
            <v>58.099999999999994</v>
          </cell>
          <cell r="DR39">
            <v>79</v>
          </cell>
          <cell r="DS39">
            <v>88.3</v>
          </cell>
          <cell r="DT39">
            <v>32.5</v>
          </cell>
          <cell r="DU39">
            <v>100</v>
          </cell>
          <cell r="DV39">
            <v>44.1</v>
          </cell>
          <cell r="DW39">
            <v>62.7</v>
          </cell>
          <cell r="DX39">
            <v>67.400000000000006</v>
          </cell>
          <cell r="DY39">
            <v>60.4</v>
          </cell>
          <cell r="DZ39">
            <v>86</v>
          </cell>
          <cell r="EA39">
            <v>39.5</v>
          </cell>
          <cell r="EB39">
            <v>93</v>
          </cell>
          <cell r="EC39">
            <v>67.400000000000006</v>
          </cell>
          <cell r="ED39">
            <v>74.400000000000006</v>
          </cell>
          <cell r="EE39">
            <v>2.2999999999999998</v>
          </cell>
          <cell r="EF39">
            <v>76.7</v>
          </cell>
          <cell r="EG39">
            <v>25.5</v>
          </cell>
          <cell r="EH39">
            <v>67.400000000000006</v>
          </cell>
          <cell r="EI39">
            <v>65.100000000000009</v>
          </cell>
          <cell r="EJ39">
            <v>65.0999755859375</v>
          </cell>
        </row>
        <row r="40">
          <cell r="AW40">
            <v>32</v>
          </cell>
          <cell r="AX40">
            <v>25</v>
          </cell>
          <cell r="AY40">
            <v>0</v>
          </cell>
          <cell r="AZ40">
            <v>75</v>
          </cell>
          <cell r="BA40">
            <v>50</v>
          </cell>
          <cell r="BB40">
            <v>100</v>
          </cell>
          <cell r="BC40">
            <v>83.3</v>
          </cell>
          <cell r="BD40">
            <v>16.600000000000001</v>
          </cell>
          <cell r="BE40">
            <v>100</v>
          </cell>
          <cell r="BF40">
            <v>50</v>
          </cell>
          <cell r="BG40">
            <v>66.600000000000009</v>
          </cell>
          <cell r="BH40">
            <v>33.300000000000004</v>
          </cell>
          <cell r="BI40">
            <v>0</v>
          </cell>
          <cell r="BJ40">
            <v>22.2</v>
          </cell>
          <cell r="BK40">
            <v>22.2</v>
          </cell>
          <cell r="BL40">
            <v>11.1</v>
          </cell>
          <cell r="BM40">
            <v>22.2</v>
          </cell>
          <cell r="BN40">
            <v>22.2</v>
          </cell>
          <cell r="BO40">
            <v>22.2</v>
          </cell>
          <cell r="BP40">
            <v>0</v>
          </cell>
          <cell r="BQ40">
            <v>22.2</v>
          </cell>
          <cell r="BR40">
            <v>22.2</v>
          </cell>
          <cell r="BS40">
            <v>22.2</v>
          </cell>
          <cell r="BT40">
            <v>12.5</v>
          </cell>
          <cell r="BU40">
            <v>25</v>
          </cell>
          <cell r="BV40">
            <v>25</v>
          </cell>
          <cell r="BW40">
            <v>25</v>
          </cell>
          <cell r="BX40">
            <v>25</v>
          </cell>
          <cell r="BY40">
            <v>25</v>
          </cell>
          <cell r="BZ40">
            <v>0</v>
          </cell>
          <cell r="CA40">
            <v>25</v>
          </cell>
          <cell r="CB40">
            <v>25</v>
          </cell>
          <cell r="CC40">
            <v>16.600000000000001</v>
          </cell>
          <cell r="CD40">
            <v>16.600000000000001</v>
          </cell>
          <cell r="CE40">
            <v>16.600000000000001</v>
          </cell>
          <cell r="CF40">
            <v>16.600000000000001</v>
          </cell>
          <cell r="CG40">
            <v>16.600000000000001</v>
          </cell>
          <cell r="CH40">
            <v>16.600000000000001</v>
          </cell>
          <cell r="CI40">
            <v>16.600000000000001</v>
          </cell>
          <cell r="CJ40">
            <v>8.3000000000000007</v>
          </cell>
          <cell r="CK40">
            <v>16.600000000000001</v>
          </cell>
          <cell r="CL40">
            <v>0</v>
          </cell>
          <cell r="CM40">
            <v>16.600000000000001</v>
          </cell>
          <cell r="CN40">
            <v>16.600000000000001</v>
          </cell>
          <cell r="CO40">
            <v>16.600000000000001</v>
          </cell>
          <cell r="CP40">
            <v>16.599990844726562</v>
          </cell>
          <cell r="CQ40">
            <v>32</v>
          </cell>
          <cell r="CR40">
            <v>16.2</v>
          </cell>
          <cell r="CS40">
            <v>6.9</v>
          </cell>
          <cell r="CT40">
            <v>90.600000000000009</v>
          </cell>
          <cell r="CU40">
            <v>18.600000000000001</v>
          </cell>
          <cell r="CV40">
            <v>95.3</v>
          </cell>
          <cell r="CW40">
            <v>97.6</v>
          </cell>
          <cell r="CX40">
            <v>23.200000000000003</v>
          </cell>
          <cell r="CY40">
            <v>100</v>
          </cell>
          <cell r="CZ40">
            <v>27.900000000000002</v>
          </cell>
          <cell r="DA40">
            <v>93</v>
          </cell>
          <cell r="DB40">
            <v>25.5</v>
          </cell>
          <cell r="DC40">
            <v>0</v>
          </cell>
          <cell r="DD40">
            <v>27.900000000000002</v>
          </cell>
          <cell r="DE40">
            <v>27.900000000000002</v>
          </cell>
          <cell r="DF40">
            <v>20.9</v>
          </cell>
          <cell r="DG40">
            <v>27.900000000000002</v>
          </cell>
          <cell r="DH40">
            <v>27.900000000000002</v>
          </cell>
          <cell r="DI40">
            <v>27.900000000000002</v>
          </cell>
          <cell r="DJ40">
            <v>4.5999999999999996</v>
          </cell>
          <cell r="DK40">
            <v>27.900000000000002</v>
          </cell>
          <cell r="DL40">
            <v>27.900000000000002</v>
          </cell>
          <cell r="DM40">
            <v>27.900000000000002</v>
          </cell>
          <cell r="DN40">
            <v>11.600000000000001</v>
          </cell>
          <cell r="DO40">
            <v>27.900000000000002</v>
          </cell>
          <cell r="DP40">
            <v>27.900000000000002</v>
          </cell>
          <cell r="DQ40">
            <v>27.900000000000002</v>
          </cell>
          <cell r="DR40">
            <v>27.900000000000002</v>
          </cell>
          <cell r="DS40">
            <v>27.900000000000002</v>
          </cell>
          <cell r="DT40">
            <v>2.2999999999999998</v>
          </cell>
          <cell r="DU40">
            <v>27.900000000000002</v>
          </cell>
          <cell r="DV40">
            <v>27.900000000000002</v>
          </cell>
          <cell r="DW40">
            <v>27.900000000000002</v>
          </cell>
          <cell r="DX40">
            <v>27.900000000000002</v>
          </cell>
          <cell r="DY40">
            <v>27.900000000000002</v>
          </cell>
          <cell r="DZ40">
            <v>27.900000000000002</v>
          </cell>
          <cell r="EA40">
            <v>27.900000000000002</v>
          </cell>
          <cell r="EB40">
            <v>27.900000000000002</v>
          </cell>
          <cell r="EC40">
            <v>27.900000000000002</v>
          </cell>
          <cell r="ED40">
            <v>13.900000000000002</v>
          </cell>
          <cell r="EE40">
            <v>27.900000000000002</v>
          </cell>
          <cell r="EF40">
            <v>9.3000000000000007</v>
          </cell>
          <cell r="EG40">
            <v>27.900000000000002</v>
          </cell>
          <cell r="EH40">
            <v>27.900000000000002</v>
          </cell>
          <cell r="EI40">
            <v>27.900000000000002</v>
          </cell>
          <cell r="EJ40">
            <v>27.899993896484375</v>
          </cell>
        </row>
        <row r="41">
          <cell r="AW41">
            <v>33</v>
          </cell>
          <cell r="AX41">
            <v>0</v>
          </cell>
          <cell r="AY41">
            <v>25</v>
          </cell>
          <cell r="AZ41">
            <v>50</v>
          </cell>
          <cell r="BA41">
            <v>100</v>
          </cell>
          <cell r="BB41">
            <v>75</v>
          </cell>
          <cell r="BC41">
            <v>16.600000000000001</v>
          </cell>
          <cell r="BD41">
            <v>33.300000000000004</v>
          </cell>
          <cell r="BE41">
            <v>50</v>
          </cell>
          <cell r="BF41">
            <v>66.600000000000009</v>
          </cell>
          <cell r="BG41">
            <v>83.3</v>
          </cell>
          <cell r="BH41">
            <v>100</v>
          </cell>
          <cell r="BI41">
            <v>0</v>
          </cell>
          <cell r="BJ41">
            <v>55.500000000000007</v>
          </cell>
          <cell r="BK41">
            <v>66.600000000000009</v>
          </cell>
          <cell r="BL41">
            <v>77.7</v>
          </cell>
          <cell r="BM41">
            <v>44.4</v>
          </cell>
          <cell r="BN41">
            <v>22.2</v>
          </cell>
          <cell r="BO41">
            <v>33.300000000000004</v>
          </cell>
          <cell r="BP41">
            <v>88.8</v>
          </cell>
          <cell r="BQ41">
            <v>11.1</v>
          </cell>
          <cell r="BR41">
            <v>0</v>
          </cell>
          <cell r="BS41">
            <v>100</v>
          </cell>
          <cell r="BT41">
            <v>37.5</v>
          </cell>
          <cell r="BU41">
            <v>25</v>
          </cell>
          <cell r="BV41">
            <v>50</v>
          </cell>
          <cell r="BW41">
            <v>62.5</v>
          </cell>
          <cell r="BX41">
            <v>12.5</v>
          </cell>
          <cell r="BY41">
            <v>87.5</v>
          </cell>
          <cell r="BZ41">
            <v>100</v>
          </cell>
          <cell r="CA41">
            <v>0</v>
          </cell>
          <cell r="CB41">
            <v>75</v>
          </cell>
          <cell r="CC41">
            <v>83.3</v>
          </cell>
          <cell r="CD41">
            <v>66.600000000000009</v>
          </cell>
          <cell r="CE41">
            <v>58.3</v>
          </cell>
          <cell r="CF41">
            <v>75</v>
          </cell>
          <cell r="CG41">
            <v>0</v>
          </cell>
          <cell r="CH41">
            <v>91.600000000000009</v>
          </cell>
          <cell r="CI41">
            <v>33.300000000000004</v>
          </cell>
          <cell r="CJ41">
            <v>41.6</v>
          </cell>
          <cell r="CK41">
            <v>8.3000000000000007</v>
          </cell>
          <cell r="CL41">
            <v>50</v>
          </cell>
          <cell r="CM41">
            <v>16.600000000000001</v>
          </cell>
          <cell r="CN41">
            <v>25</v>
          </cell>
          <cell r="CO41">
            <v>100</v>
          </cell>
          <cell r="CP41">
            <v>100</v>
          </cell>
          <cell r="CQ41">
            <v>33</v>
          </cell>
          <cell r="CR41">
            <v>25.5</v>
          </cell>
          <cell r="CS41">
            <v>30.2</v>
          </cell>
          <cell r="CT41">
            <v>32.5</v>
          </cell>
          <cell r="CU41">
            <v>72</v>
          </cell>
          <cell r="CV41">
            <v>39.5</v>
          </cell>
          <cell r="CW41">
            <v>27.900000000000002</v>
          </cell>
          <cell r="CX41">
            <v>34.799999999999997</v>
          </cell>
          <cell r="CY41">
            <v>37.200000000000003</v>
          </cell>
          <cell r="CZ41">
            <v>79</v>
          </cell>
          <cell r="DA41">
            <v>93</v>
          </cell>
          <cell r="DB41">
            <v>97.6</v>
          </cell>
          <cell r="DC41">
            <v>9.3000000000000007</v>
          </cell>
          <cell r="DD41">
            <v>41.8</v>
          </cell>
          <cell r="DE41">
            <v>44.1</v>
          </cell>
          <cell r="DF41">
            <v>46.5</v>
          </cell>
          <cell r="DG41">
            <v>18.600000000000001</v>
          </cell>
          <cell r="DH41">
            <v>6.9</v>
          </cell>
          <cell r="DI41">
            <v>16.2</v>
          </cell>
          <cell r="DJ41">
            <v>83.7</v>
          </cell>
          <cell r="DK41">
            <v>4.5999999999999996</v>
          </cell>
          <cell r="DL41">
            <v>2.2999999999999998</v>
          </cell>
          <cell r="DM41">
            <v>100</v>
          </cell>
          <cell r="DN41">
            <v>51.1</v>
          </cell>
          <cell r="DO41">
            <v>20.9</v>
          </cell>
          <cell r="DP41">
            <v>53.400000000000006</v>
          </cell>
          <cell r="DQ41">
            <v>55.800000000000004</v>
          </cell>
          <cell r="DR41">
            <v>11.600000000000001</v>
          </cell>
          <cell r="DS41">
            <v>62.7</v>
          </cell>
          <cell r="DT41">
            <v>86</v>
          </cell>
          <cell r="DU41">
            <v>0</v>
          </cell>
          <cell r="DV41">
            <v>60.4</v>
          </cell>
          <cell r="DW41">
            <v>88.3</v>
          </cell>
          <cell r="DX41">
            <v>76.7</v>
          </cell>
          <cell r="DY41">
            <v>74.400000000000006</v>
          </cell>
          <cell r="DZ41">
            <v>81.3</v>
          </cell>
          <cell r="EA41">
            <v>13.900000000000002</v>
          </cell>
          <cell r="EB41">
            <v>90.600000000000009</v>
          </cell>
          <cell r="EC41">
            <v>65.100000000000009</v>
          </cell>
          <cell r="ED41">
            <v>67.400000000000006</v>
          </cell>
          <cell r="EE41">
            <v>23.200000000000003</v>
          </cell>
          <cell r="EF41">
            <v>69.699999999999989</v>
          </cell>
          <cell r="EG41">
            <v>48.8</v>
          </cell>
          <cell r="EH41">
            <v>58.099999999999994</v>
          </cell>
          <cell r="EI41">
            <v>95.3</v>
          </cell>
          <cell r="EJ41">
            <v>95.29998779296875</v>
          </cell>
        </row>
        <row r="42">
          <cell r="AW42">
            <v>34</v>
          </cell>
          <cell r="AX42">
            <v>75</v>
          </cell>
          <cell r="AY42">
            <v>100</v>
          </cell>
          <cell r="AZ42">
            <v>25</v>
          </cell>
          <cell r="BA42">
            <v>0</v>
          </cell>
          <cell r="BB42">
            <v>50</v>
          </cell>
          <cell r="BC42">
            <v>50</v>
          </cell>
          <cell r="BD42">
            <v>50</v>
          </cell>
          <cell r="BE42">
            <v>33.300000000000004</v>
          </cell>
          <cell r="BF42">
            <v>50</v>
          </cell>
          <cell r="BG42">
            <v>16.600000000000001</v>
          </cell>
          <cell r="BH42">
            <v>0</v>
          </cell>
          <cell r="BI42">
            <v>50</v>
          </cell>
          <cell r="BJ42">
            <v>22.2</v>
          </cell>
          <cell r="BK42">
            <v>11.1</v>
          </cell>
          <cell r="BL42">
            <v>33.300000000000004</v>
          </cell>
          <cell r="BM42">
            <v>33.300000000000004</v>
          </cell>
          <cell r="BN42">
            <v>0</v>
          </cell>
          <cell r="BO42">
            <v>33.300000000000004</v>
          </cell>
          <cell r="BP42">
            <v>33.300000000000004</v>
          </cell>
          <cell r="BQ42">
            <v>33.300000000000004</v>
          </cell>
          <cell r="BR42">
            <v>33.300000000000004</v>
          </cell>
          <cell r="BS42">
            <v>33.300000000000004</v>
          </cell>
          <cell r="BT42">
            <v>100</v>
          </cell>
          <cell r="BU42">
            <v>12.5</v>
          </cell>
          <cell r="BV42">
            <v>25</v>
          </cell>
          <cell r="BW42">
            <v>25</v>
          </cell>
          <cell r="BX42">
            <v>0</v>
          </cell>
          <cell r="BY42">
            <v>25</v>
          </cell>
          <cell r="BZ42">
            <v>25</v>
          </cell>
          <cell r="CA42">
            <v>25</v>
          </cell>
          <cell r="CB42">
            <v>25</v>
          </cell>
          <cell r="CC42">
            <v>0</v>
          </cell>
          <cell r="CD42">
            <v>0</v>
          </cell>
          <cell r="CE42">
            <v>0</v>
          </cell>
          <cell r="CF42">
            <v>0</v>
          </cell>
          <cell r="CG42">
            <v>0</v>
          </cell>
          <cell r="CH42">
            <v>0</v>
          </cell>
          <cell r="CI42">
            <v>0</v>
          </cell>
          <cell r="CJ42">
            <v>0</v>
          </cell>
          <cell r="CK42">
            <v>0</v>
          </cell>
          <cell r="CL42">
            <v>0</v>
          </cell>
          <cell r="CM42">
            <v>0</v>
          </cell>
          <cell r="CN42">
            <v>0</v>
          </cell>
          <cell r="CO42">
            <v>0</v>
          </cell>
          <cell r="CP42">
            <v>0</v>
          </cell>
          <cell r="CQ42">
            <v>34</v>
          </cell>
          <cell r="CR42">
            <v>25.5</v>
          </cell>
          <cell r="CS42">
            <v>100</v>
          </cell>
          <cell r="CT42">
            <v>6.9</v>
          </cell>
          <cell r="CU42">
            <v>2.2999999999999998</v>
          </cell>
          <cell r="CV42">
            <v>13.900000000000002</v>
          </cell>
          <cell r="CW42">
            <v>25.5</v>
          </cell>
          <cell r="CX42">
            <v>25.5</v>
          </cell>
          <cell r="CY42">
            <v>23.200000000000003</v>
          </cell>
          <cell r="CZ42">
            <v>25.5</v>
          </cell>
          <cell r="DA42">
            <v>20.9</v>
          </cell>
          <cell r="DB42">
            <v>4.5999999999999996</v>
          </cell>
          <cell r="DC42">
            <v>25.5</v>
          </cell>
          <cell r="DD42">
            <v>16.2</v>
          </cell>
          <cell r="DE42">
            <v>9.3000000000000007</v>
          </cell>
          <cell r="DF42">
            <v>25.5</v>
          </cell>
          <cell r="DG42">
            <v>25.5</v>
          </cell>
          <cell r="DH42">
            <v>0</v>
          </cell>
          <cell r="DI42">
            <v>25.5</v>
          </cell>
          <cell r="DJ42">
            <v>25.5</v>
          </cell>
          <cell r="DK42">
            <v>25.5</v>
          </cell>
          <cell r="DL42">
            <v>25.5</v>
          </cell>
          <cell r="DM42">
            <v>25.5</v>
          </cell>
          <cell r="DN42">
            <v>97.6</v>
          </cell>
          <cell r="DO42">
            <v>18.600000000000001</v>
          </cell>
          <cell r="DP42">
            <v>25.5</v>
          </cell>
          <cell r="DQ42">
            <v>25.5</v>
          </cell>
          <cell r="DR42">
            <v>11.600000000000001</v>
          </cell>
          <cell r="DS42">
            <v>25.5</v>
          </cell>
          <cell r="DT42">
            <v>25.5</v>
          </cell>
          <cell r="DU42">
            <v>25.5</v>
          </cell>
          <cell r="DV42">
            <v>25.5</v>
          </cell>
          <cell r="DW42">
            <v>25.5</v>
          </cell>
          <cell r="DX42">
            <v>25.5</v>
          </cell>
          <cell r="DY42">
            <v>25.5</v>
          </cell>
          <cell r="DZ42">
            <v>25.5</v>
          </cell>
          <cell r="EA42">
            <v>25.5</v>
          </cell>
          <cell r="EB42">
            <v>25.5</v>
          </cell>
          <cell r="EC42">
            <v>25.5</v>
          </cell>
          <cell r="ED42">
            <v>25.5</v>
          </cell>
          <cell r="EE42">
            <v>25.5</v>
          </cell>
          <cell r="EF42">
            <v>25.5</v>
          </cell>
          <cell r="EG42">
            <v>25.5</v>
          </cell>
          <cell r="EH42">
            <v>25.5</v>
          </cell>
          <cell r="EI42">
            <v>25.5</v>
          </cell>
          <cell r="EJ42">
            <v>25.5</v>
          </cell>
        </row>
        <row r="43">
          <cell r="AW43">
            <v>35</v>
          </cell>
          <cell r="AX43">
            <v>0</v>
          </cell>
          <cell r="AY43">
            <v>50</v>
          </cell>
          <cell r="AZ43">
            <v>25</v>
          </cell>
          <cell r="BA43">
            <v>75</v>
          </cell>
          <cell r="BB43">
            <v>100</v>
          </cell>
          <cell r="BC43">
            <v>50</v>
          </cell>
          <cell r="BD43">
            <v>66.600000000000009</v>
          </cell>
          <cell r="BE43">
            <v>33.300000000000004</v>
          </cell>
          <cell r="BF43">
            <v>16.600000000000001</v>
          </cell>
          <cell r="BG43">
            <v>83.3</v>
          </cell>
          <cell r="BH43">
            <v>0</v>
          </cell>
          <cell r="BI43">
            <v>100</v>
          </cell>
          <cell r="BJ43">
            <v>100</v>
          </cell>
          <cell r="BK43">
            <v>22.2</v>
          </cell>
          <cell r="BL43">
            <v>0</v>
          </cell>
          <cell r="BM43">
            <v>33.300000000000004</v>
          </cell>
          <cell r="BN43">
            <v>44.4</v>
          </cell>
          <cell r="BO43">
            <v>11.1</v>
          </cell>
          <cell r="BP43">
            <v>44.4</v>
          </cell>
          <cell r="BQ43">
            <v>44.4</v>
          </cell>
          <cell r="BR43">
            <v>44.4</v>
          </cell>
          <cell r="BS43">
            <v>44.4</v>
          </cell>
          <cell r="BT43">
            <v>0</v>
          </cell>
          <cell r="BU43">
            <v>12.5</v>
          </cell>
          <cell r="BV43">
            <v>25</v>
          </cell>
          <cell r="BW43">
            <v>25</v>
          </cell>
          <cell r="BX43">
            <v>25</v>
          </cell>
          <cell r="BY43">
            <v>25</v>
          </cell>
          <cell r="BZ43">
            <v>25</v>
          </cell>
          <cell r="CA43">
            <v>25</v>
          </cell>
          <cell r="CB43">
            <v>25</v>
          </cell>
          <cell r="CC43">
            <v>83.3</v>
          </cell>
          <cell r="CD43">
            <v>33.300000000000004</v>
          </cell>
          <cell r="CE43">
            <v>75</v>
          </cell>
          <cell r="CF43">
            <v>25</v>
          </cell>
          <cell r="CG43">
            <v>8.3000000000000007</v>
          </cell>
          <cell r="CH43">
            <v>100</v>
          </cell>
          <cell r="CI43">
            <v>41.6</v>
          </cell>
          <cell r="CJ43">
            <v>58.3</v>
          </cell>
          <cell r="CK43">
            <v>50</v>
          </cell>
          <cell r="CL43">
            <v>16.600000000000001</v>
          </cell>
          <cell r="CM43">
            <v>66.600000000000009</v>
          </cell>
          <cell r="CN43">
            <v>0</v>
          </cell>
          <cell r="CO43">
            <v>91.600000000000009</v>
          </cell>
          <cell r="CP43">
            <v>91.5999755859375</v>
          </cell>
          <cell r="CQ43">
            <v>35</v>
          </cell>
          <cell r="CR43">
            <v>13.900000000000002</v>
          </cell>
          <cell r="CS43">
            <v>39.5</v>
          </cell>
          <cell r="CT43">
            <v>32.5</v>
          </cell>
          <cell r="CU43">
            <v>41.8</v>
          </cell>
          <cell r="CV43">
            <v>90.600000000000009</v>
          </cell>
          <cell r="CW43">
            <v>46.5</v>
          </cell>
          <cell r="CX43">
            <v>48.8</v>
          </cell>
          <cell r="CY43">
            <v>27.900000000000002</v>
          </cell>
          <cell r="CZ43">
            <v>20.9</v>
          </cell>
          <cell r="DA43">
            <v>53.400000000000006</v>
          </cell>
          <cell r="DB43">
            <v>6.9</v>
          </cell>
          <cell r="DC43">
            <v>60.4</v>
          </cell>
          <cell r="DD43">
            <v>100</v>
          </cell>
          <cell r="DE43">
            <v>51.1</v>
          </cell>
          <cell r="DF43">
            <v>16.2</v>
          </cell>
          <cell r="DG43">
            <v>58.099999999999994</v>
          </cell>
          <cell r="DH43">
            <v>60.4</v>
          </cell>
          <cell r="DI43">
            <v>44.1</v>
          </cell>
          <cell r="DJ43">
            <v>60.4</v>
          </cell>
          <cell r="DK43">
            <v>60.4</v>
          </cell>
          <cell r="DL43">
            <v>60.4</v>
          </cell>
          <cell r="DM43">
            <v>60.4</v>
          </cell>
          <cell r="DN43">
            <v>34.799999999999997</v>
          </cell>
          <cell r="DO43">
            <v>55.800000000000004</v>
          </cell>
          <cell r="DP43">
            <v>60.4</v>
          </cell>
          <cell r="DQ43">
            <v>60.4</v>
          </cell>
          <cell r="DR43">
            <v>60.4</v>
          </cell>
          <cell r="DS43">
            <v>60.4</v>
          </cell>
          <cell r="DT43">
            <v>60.4</v>
          </cell>
          <cell r="DU43">
            <v>60.4</v>
          </cell>
          <cell r="DV43">
            <v>60.4</v>
          </cell>
          <cell r="DW43">
            <v>93</v>
          </cell>
          <cell r="DX43">
            <v>11.600000000000001</v>
          </cell>
          <cell r="DY43">
            <v>37.200000000000003</v>
          </cell>
          <cell r="DZ43">
            <v>9.3000000000000007</v>
          </cell>
          <cell r="EA43">
            <v>2.2999999999999998</v>
          </cell>
          <cell r="EB43">
            <v>97.6</v>
          </cell>
          <cell r="EC43">
            <v>18.600000000000001</v>
          </cell>
          <cell r="ED43">
            <v>25.5</v>
          </cell>
          <cell r="EE43">
            <v>23.200000000000003</v>
          </cell>
          <cell r="EF43">
            <v>4.5999999999999996</v>
          </cell>
          <cell r="EG43">
            <v>30.2</v>
          </cell>
          <cell r="EH43">
            <v>0</v>
          </cell>
          <cell r="EI43">
            <v>95.3</v>
          </cell>
          <cell r="EJ43">
            <v>95.29998779296875</v>
          </cell>
        </row>
        <row r="44">
          <cell r="AW44">
            <v>36</v>
          </cell>
          <cell r="AX44">
            <v>100</v>
          </cell>
          <cell r="AY44">
            <v>25</v>
          </cell>
          <cell r="AZ44">
            <v>50</v>
          </cell>
          <cell r="BA44">
            <v>0</v>
          </cell>
          <cell r="BB44">
            <v>75</v>
          </cell>
          <cell r="BC44">
            <v>16.600000000000001</v>
          </cell>
          <cell r="BD44">
            <v>16.600000000000001</v>
          </cell>
          <cell r="BE44">
            <v>0</v>
          </cell>
          <cell r="BF44">
            <v>100</v>
          </cell>
          <cell r="BG44">
            <v>16.600000000000001</v>
          </cell>
          <cell r="BH44">
            <v>16.600000000000001</v>
          </cell>
          <cell r="BI44">
            <v>16.600000000000001</v>
          </cell>
          <cell r="BJ44">
            <v>0</v>
          </cell>
          <cell r="BK44">
            <v>11.1</v>
          </cell>
          <cell r="BL44">
            <v>11.1</v>
          </cell>
          <cell r="BM44">
            <v>11.1</v>
          </cell>
          <cell r="BN44">
            <v>11.1</v>
          </cell>
          <cell r="BO44">
            <v>11.1</v>
          </cell>
          <cell r="BP44">
            <v>11.1</v>
          </cell>
          <cell r="BQ44">
            <v>11.1</v>
          </cell>
          <cell r="BR44">
            <v>11.1</v>
          </cell>
          <cell r="BS44">
            <v>11.1</v>
          </cell>
          <cell r="BT44">
            <v>0</v>
          </cell>
          <cell r="BU44">
            <v>0</v>
          </cell>
          <cell r="BV44">
            <v>0</v>
          </cell>
          <cell r="BW44">
            <v>0</v>
          </cell>
          <cell r="BX44">
            <v>0</v>
          </cell>
          <cell r="BY44">
            <v>0</v>
          </cell>
          <cell r="BZ44">
            <v>0</v>
          </cell>
          <cell r="CA44">
            <v>0</v>
          </cell>
          <cell r="CB44">
            <v>0</v>
          </cell>
          <cell r="CC44">
            <v>25</v>
          </cell>
          <cell r="CD44">
            <v>0</v>
          </cell>
          <cell r="CE44">
            <v>16.600000000000001</v>
          </cell>
          <cell r="CF44">
            <v>25</v>
          </cell>
          <cell r="CG44">
            <v>91.600000000000009</v>
          </cell>
          <cell r="CH44">
            <v>25</v>
          </cell>
          <cell r="CI44">
            <v>8.3000000000000007</v>
          </cell>
          <cell r="CJ44">
            <v>25</v>
          </cell>
          <cell r="CK44">
            <v>25</v>
          </cell>
          <cell r="CL44">
            <v>25</v>
          </cell>
          <cell r="CM44">
            <v>25</v>
          </cell>
          <cell r="CN44">
            <v>25</v>
          </cell>
          <cell r="CO44">
            <v>100</v>
          </cell>
          <cell r="CP44">
            <v>100</v>
          </cell>
          <cell r="CQ44">
            <v>36</v>
          </cell>
          <cell r="CR44">
            <v>100</v>
          </cell>
          <cell r="CS44">
            <v>11.600000000000001</v>
          </cell>
          <cell r="CT44">
            <v>16.2</v>
          </cell>
          <cell r="CU44">
            <v>4.5999999999999996</v>
          </cell>
          <cell r="CV44">
            <v>93</v>
          </cell>
          <cell r="CW44">
            <v>16.2</v>
          </cell>
          <cell r="CX44">
            <v>16.2</v>
          </cell>
          <cell r="CY44">
            <v>13.900000000000002</v>
          </cell>
          <cell r="CZ44">
            <v>90.600000000000009</v>
          </cell>
          <cell r="DA44">
            <v>16.2</v>
          </cell>
          <cell r="DB44">
            <v>16.2</v>
          </cell>
          <cell r="DC44">
            <v>16.2</v>
          </cell>
          <cell r="DD44">
            <v>0</v>
          </cell>
          <cell r="DE44">
            <v>16.2</v>
          </cell>
          <cell r="DF44">
            <v>16.2</v>
          </cell>
          <cell r="DG44">
            <v>16.2</v>
          </cell>
          <cell r="DH44">
            <v>16.2</v>
          </cell>
          <cell r="DI44">
            <v>16.2</v>
          </cell>
          <cell r="DJ44">
            <v>16.2</v>
          </cell>
          <cell r="DK44">
            <v>16.2</v>
          </cell>
          <cell r="DL44">
            <v>16.2</v>
          </cell>
          <cell r="DM44">
            <v>16.2</v>
          </cell>
          <cell r="DN44">
            <v>16.2</v>
          </cell>
          <cell r="DO44">
            <v>16.2</v>
          </cell>
          <cell r="DP44">
            <v>16.2</v>
          </cell>
          <cell r="DQ44">
            <v>16.2</v>
          </cell>
          <cell r="DR44">
            <v>16.2</v>
          </cell>
          <cell r="DS44">
            <v>16.2</v>
          </cell>
          <cell r="DT44">
            <v>16.2</v>
          </cell>
          <cell r="DU44">
            <v>16.2</v>
          </cell>
          <cell r="DV44">
            <v>16.2</v>
          </cell>
          <cell r="DW44">
            <v>16.2</v>
          </cell>
          <cell r="DX44">
            <v>2.2999999999999998</v>
          </cell>
          <cell r="DY44">
            <v>9.3000000000000007</v>
          </cell>
          <cell r="DZ44">
            <v>16.2</v>
          </cell>
          <cell r="EA44">
            <v>95.3</v>
          </cell>
          <cell r="EB44">
            <v>16.2</v>
          </cell>
          <cell r="EC44">
            <v>6.9</v>
          </cell>
          <cell r="ED44">
            <v>16.2</v>
          </cell>
          <cell r="EE44">
            <v>16.2</v>
          </cell>
          <cell r="EF44">
            <v>16.2</v>
          </cell>
          <cell r="EG44">
            <v>16.2</v>
          </cell>
          <cell r="EH44">
            <v>16.2</v>
          </cell>
          <cell r="EI44">
            <v>97.6</v>
          </cell>
          <cell r="EJ44">
            <v>97.5999755859375</v>
          </cell>
        </row>
        <row r="45">
          <cell r="AW45">
            <v>37</v>
          </cell>
          <cell r="AX45">
            <v>25</v>
          </cell>
          <cell r="AY45">
            <v>75</v>
          </cell>
          <cell r="AZ45">
            <v>50</v>
          </cell>
          <cell r="BA45">
            <v>0</v>
          </cell>
          <cell r="BB45">
            <v>100</v>
          </cell>
          <cell r="BC45">
            <v>83.3</v>
          </cell>
          <cell r="BD45">
            <v>16.600000000000001</v>
          </cell>
          <cell r="BE45">
            <v>0</v>
          </cell>
          <cell r="BF45">
            <v>16.600000000000001</v>
          </cell>
          <cell r="BG45">
            <v>16.600000000000001</v>
          </cell>
          <cell r="BH45">
            <v>100</v>
          </cell>
          <cell r="BI45">
            <v>16.600000000000001</v>
          </cell>
          <cell r="BJ45">
            <v>33.300000000000004</v>
          </cell>
          <cell r="BK45">
            <v>11.1</v>
          </cell>
          <cell r="BL45">
            <v>22.2</v>
          </cell>
          <cell r="BM45">
            <v>33.300000000000004</v>
          </cell>
          <cell r="BN45">
            <v>77.7</v>
          </cell>
          <cell r="BO45">
            <v>88.8</v>
          </cell>
          <cell r="BP45">
            <v>100</v>
          </cell>
          <cell r="BQ45">
            <v>33.300000000000004</v>
          </cell>
          <cell r="BR45">
            <v>0</v>
          </cell>
          <cell r="BS45">
            <v>33.300000000000004</v>
          </cell>
          <cell r="BT45">
            <v>0</v>
          </cell>
          <cell r="BU45">
            <v>100</v>
          </cell>
          <cell r="BV45">
            <v>25</v>
          </cell>
          <cell r="BW45">
            <v>12.5</v>
          </cell>
          <cell r="BX45">
            <v>25</v>
          </cell>
          <cell r="BY45">
            <v>25</v>
          </cell>
          <cell r="BZ45">
            <v>25</v>
          </cell>
          <cell r="CA45">
            <v>25</v>
          </cell>
          <cell r="CB45">
            <v>25</v>
          </cell>
          <cell r="CC45">
            <v>0</v>
          </cell>
          <cell r="CD45">
            <v>8.3000000000000007</v>
          </cell>
          <cell r="CE45">
            <v>91.600000000000009</v>
          </cell>
          <cell r="CF45">
            <v>8.3000000000000007</v>
          </cell>
          <cell r="CG45">
            <v>8.3000000000000007</v>
          </cell>
          <cell r="CH45">
            <v>75</v>
          </cell>
          <cell r="CI45">
            <v>8.3000000000000007</v>
          </cell>
          <cell r="CJ45">
            <v>58.3</v>
          </cell>
          <cell r="CK45">
            <v>100</v>
          </cell>
          <cell r="CL45">
            <v>66.600000000000009</v>
          </cell>
          <cell r="CM45">
            <v>8.3000000000000007</v>
          </cell>
          <cell r="CN45">
            <v>8.3000000000000007</v>
          </cell>
          <cell r="CO45">
            <v>83.3</v>
          </cell>
          <cell r="CP45">
            <v>83.29998779296875</v>
          </cell>
          <cell r="CQ45">
            <v>37</v>
          </cell>
          <cell r="CR45">
            <v>18.600000000000001</v>
          </cell>
          <cell r="CS45">
            <v>72</v>
          </cell>
          <cell r="CT45">
            <v>69.699999999999989</v>
          </cell>
          <cell r="CU45">
            <v>9.3000000000000007</v>
          </cell>
          <cell r="CV45">
            <v>81.3</v>
          </cell>
          <cell r="CW45">
            <v>74.400000000000006</v>
          </cell>
          <cell r="CX45">
            <v>18.600000000000001</v>
          </cell>
          <cell r="CY45">
            <v>11.600000000000001</v>
          </cell>
          <cell r="CZ45">
            <v>18.600000000000001</v>
          </cell>
          <cell r="DA45">
            <v>18.600000000000001</v>
          </cell>
          <cell r="DB45">
            <v>93</v>
          </cell>
          <cell r="DC45">
            <v>18.600000000000001</v>
          </cell>
          <cell r="DD45">
            <v>18.600000000000001</v>
          </cell>
          <cell r="DE45">
            <v>6.9</v>
          </cell>
          <cell r="DF45">
            <v>16.2</v>
          </cell>
          <cell r="DG45">
            <v>18.600000000000001</v>
          </cell>
          <cell r="DH45">
            <v>79</v>
          </cell>
          <cell r="DI45">
            <v>88.3</v>
          </cell>
          <cell r="DJ45">
            <v>95.3</v>
          </cell>
          <cell r="DK45">
            <v>18.600000000000001</v>
          </cell>
          <cell r="DL45">
            <v>0</v>
          </cell>
          <cell r="DM45">
            <v>18.600000000000001</v>
          </cell>
          <cell r="DN45">
            <v>4.5999999999999996</v>
          </cell>
          <cell r="DO45">
            <v>83.7</v>
          </cell>
          <cell r="DP45">
            <v>18.600000000000001</v>
          </cell>
          <cell r="DQ45">
            <v>13.900000000000002</v>
          </cell>
          <cell r="DR45">
            <v>18.600000000000001</v>
          </cell>
          <cell r="DS45">
            <v>18.600000000000001</v>
          </cell>
          <cell r="DT45">
            <v>18.600000000000001</v>
          </cell>
          <cell r="DU45">
            <v>18.600000000000001</v>
          </cell>
          <cell r="DV45">
            <v>18.600000000000001</v>
          </cell>
          <cell r="DW45">
            <v>2.2999999999999998</v>
          </cell>
          <cell r="DX45">
            <v>18.600000000000001</v>
          </cell>
          <cell r="DY45">
            <v>97.6</v>
          </cell>
          <cell r="DZ45">
            <v>18.600000000000001</v>
          </cell>
          <cell r="EA45">
            <v>18.600000000000001</v>
          </cell>
          <cell r="EB45">
            <v>86</v>
          </cell>
          <cell r="EC45">
            <v>18.600000000000001</v>
          </cell>
          <cell r="ED45">
            <v>67.400000000000006</v>
          </cell>
          <cell r="EE45">
            <v>100</v>
          </cell>
          <cell r="EF45">
            <v>76.7</v>
          </cell>
          <cell r="EG45">
            <v>18.600000000000001</v>
          </cell>
          <cell r="EH45">
            <v>18.600000000000001</v>
          </cell>
          <cell r="EI45">
            <v>90.600000000000009</v>
          </cell>
          <cell r="EJ45">
            <v>90.5999755859375</v>
          </cell>
        </row>
        <row r="46">
          <cell r="AW46">
            <v>38</v>
          </cell>
          <cell r="AX46">
            <v>25</v>
          </cell>
          <cell r="AY46">
            <v>50</v>
          </cell>
          <cell r="AZ46">
            <v>0</v>
          </cell>
          <cell r="BA46">
            <v>75</v>
          </cell>
          <cell r="BB46">
            <v>100</v>
          </cell>
          <cell r="BC46">
            <v>66.600000000000009</v>
          </cell>
          <cell r="BD46">
            <v>33.300000000000004</v>
          </cell>
          <cell r="BE46">
            <v>50</v>
          </cell>
          <cell r="BF46">
            <v>100</v>
          </cell>
          <cell r="BG46">
            <v>83.3</v>
          </cell>
          <cell r="BH46">
            <v>0</v>
          </cell>
          <cell r="BI46">
            <v>16.600000000000001</v>
          </cell>
          <cell r="BJ46">
            <v>11.1</v>
          </cell>
          <cell r="BK46">
            <v>22.2</v>
          </cell>
          <cell r="BL46">
            <v>33.300000000000004</v>
          </cell>
          <cell r="BM46">
            <v>33.300000000000004</v>
          </cell>
          <cell r="BN46">
            <v>100</v>
          </cell>
          <cell r="BO46">
            <v>0</v>
          </cell>
          <cell r="BP46">
            <v>33.300000000000004</v>
          </cell>
          <cell r="BQ46">
            <v>33.300000000000004</v>
          </cell>
          <cell r="BR46">
            <v>33.300000000000004</v>
          </cell>
          <cell r="BS46">
            <v>33.300000000000004</v>
          </cell>
          <cell r="BT46">
            <v>50</v>
          </cell>
          <cell r="BU46">
            <v>0</v>
          </cell>
          <cell r="BV46">
            <v>87.5</v>
          </cell>
          <cell r="BW46">
            <v>62.5</v>
          </cell>
          <cell r="BX46">
            <v>12.5</v>
          </cell>
          <cell r="BY46">
            <v>12.5</v>
          </cell>
          <cell r="BZ46">
            <v>75</v>
          </cell>
          <cell r="CA46">
            <v>100</v>
          </cell>
          <cell r="CB46">
            <v>12.5</v>
          </cell>
          <cell r="CC46">
            <v>91.600000000000009</v>
          </cell>
          <cell r="CD46">
            <v>0</v>
          </cell>
          <cell r="CE46">
            <v>0</v>
          </cell>
          <cell r="CF46">
            <v>100</v>
          </cell>
          <cell r="CG46">
            <v>0</v>
          </cell>
          <cell r="CH46">
            <v>0</v>
          </cell>
          <cell r="CI46">
            <v>0</v>
          </cell>
          <cell r="CJ46">
            <v>0</v>
          </cell>
          <cell r="CK46">
            <v>0</v>
          </cell>
          <cell r="CL46">
            <v>0</v>
          </cell>
          <cell r="CM46">
            <v>0</v>
          </cell>
          <cell r="CN46">
            <v>0</v>
          </cell>
          <cell r="CO46">
            <v>0</v>
          </cell>
          <cell r="CP46">
            <v>0</v>
          </cell>
          <cell r="CQ46">
            <v>38</v>
          </cell>
          <cell r="CR46">
            <v>9.3000000000000007</v>
          </cell>
          <cell r="CS46">
            <v>74.400000000000006</v>
          </cell>
          <cell r="CT46">
            <v>2.2999999999999998</v>
          </cell>
          <cell r="CU46">
            <v>76.7</v>
          </cell>
          <cell r="CV46">
            <v>93</v>
          </cell>
          <cell r="CW46">
            <v>81.3</v>
          </cell>
          <cell r="CX46">
            <v>18.600000000000001</v>
          </cell>
          <cell r="CY46">
            <v>69.699999999999989</v>
          </cell>
          <cell r="CZ46">
            <v>90.600000000000009</v>
          </cell>
          <cell r="DA46">
            <v>83.7</v>
          </cell>
          <cell r="DB46">
            <v>11.600000000000001</v>
          </cell>
          <cell r="DC46">
            <v>13.900000000000002</v>
          </cell>
          <cell r="DD46">
            <v>4.5999999999999996</v>
          </cell>
          <cell r="DE46">
            <v>16.2</v>
          </cell>
          <cell r="DF46">
            <v>18.600000000000001</v>
          </cell>
          <cell r="DG46">
            <v>18.600000000000001</v>
          </cell>
          <cell r="DH46">
            <v>88.3</v>
          </cell>
          <cell r="DI46">
            <v>0</v>
          </cell>
          <cell r="DJ46">
            <v>18.600000000000001</v>
          </cell>
          <cell r="DK46">
            <v>18.600000000000001</v>
          </cell>
          <cell r="DL46">
            <v>18.600000000000001</v>
          </cell>
          <cell r="DM46">
            <v>18.600000000000001</v>
          </cell>
          <cell r="DN46">
            <v>79</v>
          </cell>
          <cell r="DO46">
            <v>6.9</v>
          </cell>
          <cell r="DP46">
            <v>97.6</v>
          </cell>
          <cell r="DQ46">
            <v>86</v>
          </cell>
          <cell r="DR46">
            <v>18.600000000000001</v>
          </cell>
          <cell r="DS46">
            <v>18.600000000000001</v>
          </cell>
          <cell r="DT46">
            <v>95.3</v>
          </cell>
          <cell r="DU46">
            <v>100</v>
          </cell>
          <cell r="DV46">
            <v>18.600000000000001</v>
          </cell>
          <cell r="DW46">
            <v>67.400000000000006</v>
          </cell>
          <cell r="DX46">
            <v>18.600000000000001</v>
          </cell>
          <cell r="DY46">
            <v>18.600000000000001</v>
          </cell>
          <cell r="DZ46">
            <v>72</v>
          </cell>
          <cell r="EA46">
            <v>18.600000000000001</v>
          </cell>
          <cell r="EB46">
            <v>18.600000000000001</v>
          </cell>
          <cell r="EC46">
            <v>18.600000000000001</v>
          </cell>
          <cell r="ED46">
            <v>18.600000000000001</v>
          </cell>
          <cell r="EE46">
            <v>18.600000000000001</v>
          </cell>
          <cell r="EF46">
            <v>18.600000000000001</v>
          </cell>
          <cell r="EG46">
            <v>18.600000000000001</v>
          </cell>
          <cell r="EH46">
            <v>18.600000000000001</v>
          </cell>
          <cell r="EI46">
            <v>18.600000000000001</v>
          </cell>
          <cell r="EJ46">
            <v>18.599990844726562</v>
          </cell>
        </row>
        <row r="47">
          <cell r="AW47">
            <v>39</v>
          </cell>
          <cell r="AX47">
            <v>100</v>
          </cell>
          <cell r="AY47">
            <v>0</v>
          </cell>
          <cell r="AZ47">
            <v>50</v>
          </cell>
          <cell r="BA47">
            <v>75</v>
          </cell>
          <cell r="BB47">
            <v>25</v>
          </cell>
          <cell r="BC47">
            <v>16.600000000000001</v>
          </cell>
          <cell r="BD47">
            <v>33.300000000000004</v>
          </cell>
          <cell r="BE47">
            <v>50</v>
          </cell>
          <cell r="BF47">
            <v>83.3</v>
          </cell>
          <cell r="BG47">
            <v>100</v>
          </cell>
          <cell r="BH47">
            <v>66.600000000000009</v>
          </cell>
          <cell r="BI47">
            <v>0</v>
          </cell>
          <cell r="BJ47">
            <v>44.4</v>
          </cell>
          <cell r="BK47">
            <v>77.7</v>
          </cell>
          <cell r="BL47">
            <v>55.500000000000007</v>
          </cell>
          <cell r="BM47">
            <v>33.300000000000004</v>
          </cell>
          <cell r="BN47">
            <v>0</v>
          </cell>
          <cell r="BO47">
            <v>22.2</v>
          </cell>
          <cell r="BP47">
            <v>11.1</v>
          </cell>
          <cell r="BQ47">
            <v>100</v>
          </cell>
          <cell r="BR47">
            <v>66.600000000000009</v>
          </cell>
          <cell r="BS47">
            <v>88.8</v>
          </cell>
          <cell r="BT47">
            <v>62.5</v>
          </cell>
          <cell r="BU47">
            <v>0</v>
          </cell>
          <cell r="BV47">
            <v>25</v>
          </cell>
          <cell r="BW47">
            <v>37.5</v>
          </cell>
          <cell r="BX47">
            <v>50</v>
          </cell>
          <cell r="BY47">
            <v>100</v>
          </cell>
          <cell r="BZ47">
            <v>75</v>
          </cell>
          <cell r="CA47">
            <v>12.5</v>
          </cell>
          <cell r="CB47">
            <v>87.5</v>
          </cell>
          <cell r="CC47">
            <v>100</v>
          </cell>
          <cell r="CD47">
            <v>58.3</v>
          </cell>
          <cell r="CE47">
            <v>33.300000000000004</v>
          </cell>
          <cell r="CF47">
            <v>91.600000000000009</v>
          </cell>
          <cell r="CG47">
            <v>25</v>
          </cell>
          <cell r="CH47">
            <v>16.600000000000001</v>
          </cell>
          <cell r="CI47">
            <v>41.6</v>
          </cell>
          <cell r="CJ47">
            <v>50</v>
          </cell>
          <cell r="CK47">
            <v>83.3</v>
          </cell>
          <cell r="CL47">
            <v>66.600000000000009</v>
          </cell>
          <cell r="CM47">
            <v>8.3000000000000007</v>
          </cell>
          <cell r="CN47">
            <v>0</v>
          </cell>
          <cell r="CO47">
            <v>75</v>
          </cell>
          <cell r="CP47">
            <v>75</v>
          </cell>
          <cell r="CQ47">
            <v>39</v>
          </cell>
          <cell r="CR47">
            <v>83.7</v>
          </cell>
          <cell r="CS47">
            <v>39.5</v>
          </cell>
          <cell r="CT47">
            <v>62.7</v>
          </cell>
          <cell r="CU47">
            <v>69.699999999999989</v>
          </cell>
          <cell r="CV47">
            <v>44.1</v>
          </cell>
          <cell r="CW47">
            <v>23.200000000000003</v>
          </cell>
          <cell r="CX47">
            <v>55.800000000000004</v>
          </cell>
          <cell r="CY47">
            <v>74.400000000000006</v>
          </cell>
          <cell r="CZ47">
            <v>81.3</v>
          </cell>
          <cell r="DA47">
            <v>88.3</v>
          </cell>
          <cell r="DB47">
            <v>79</v>
          </cell>
          <cell r="DC47">
            <v>2.2999999999999998</v>
          </cell>
          <cell r="DD47">
            <v>37.200000000000003</v>
          </cell>
          <cell r="DE47">
            <v>65.100000000000009</v>
          </cell>
          <cell r="DF47">
            <v>41.8</v>
          </cell>
          <cell r="DG47">
            <v>20.9</v>
          </cell>
          <cell r="DH47">
            <v>11.600000000000001</v>
          </cell>
          <cell r="DI47">
            <v>18.600000000000001</v>
          </cell>
          <cell r="DJ47">
            <v>13.900000000000002</v>
          </cell>
          <cell r="DK47">
            <v>95.3</v>
          </cell>
          <cell r="DL47">
            <v>53.400000000000006</v>
          </cell>
          <cell r="DM47">
            <v>93</v>
          </cell>
          <cell r="DN47">
            <v>48.8</v>
          </cell>
          <cell r="DO47">
            <v>0</v>
          </cell>
          <cell r="DP47">
            <v>6.9</v>
          </cell>
          <cell r="DQ47">
            <v>9.3000000000000007</v>
          </cell>
          <cell r="DR47">
            <v>16.2</v>
          </cell>
          <cell r="DS47">
            <v>100</v>
          </cell>
          <cell r="DT47">
            <v>90.600000000000009</v>
          </cell>
          <cell r="DU47">
            <v>4.5999999999999996</v>
          </cell>
          <cell r="DV47">
            <v>97.6</v>
          </cell>
          <cell r="DW47">
            <v>86</v>
          </cell>
          <cell r="DX47">
            <v>58.099999999999994</v>
          </cell>
          <cell r="DY47">
            <v>34.799999999999997</v>
          </cell>
          <cell r="DZ47">
            <v>76.7</v>
          </cell>
          <cell r="EA47">
            <v>32.5</v>
          </cell>
          <cell r="EB47">
            <v>30.2</v>
          </cell>
          <cell r="EC47">
            <v>46.5</v>
          </cell>
          <cell r="ED47">
            <v>51.1</v>
          </cell>
          <cell r="EE47">
            <v>72</v>
          </cell>
          <cell r="EF47">
            <v>60.4</v>
          </cell>
          <cell r="EG47">
            <v>27.900000000000002</v>
          </cell>
          <cell r="EH47">
            <v>25.5</v>
          </cell>
          <cell r="EI47">
            <v>67.400000000000006</v>
          </cell>
          <cell r="EJ47">
            <v>67.39996337890625</v>
          </cell>
        </row>
        <row r="48">
          <cell r="AW48">
            <v>40</v>
          </cell>
          <cell r="AX48">
            <v>25</v>
          </cell>
          <cell r="AY48">
            <v>0</v>
          </cell>
          <cell r="AZ48">
            <v>100</v>
          </cell>
          <cell r="BA48">
            <v>75</v>
          </cell>
          <cell r="BB48">
            <v>50</v>
          </cell>
          <cell r="BC48">
            <v>100</v>
          </cell>
          <cell r="BD48">
            <v>16.600000000000001</v>
          </cell>
          <cell r="BE48">
            <v>83.3</v>
          </cell>
          <cell r="BF48">
            <v>66.600000000000009</v>
          </cell>
          <cell r="BG48">
            <v>50</v>
          </cell>
          <cell r="BH48">
            <v>33.300000000000004</v>
          </cell>
          <cell r="BI48">
            <v>0</v>
          </cell>
          <cell r="BJ48">
            <v>77.7</v>
          </cell>
          <cell r="BK48">
            <v>88.8</v>
          </cell>
          <cell r="BL48">
            <v>66.600000000000009</v>
          </cell>
          <cell r="BM48">
            <v>33.300000000000004</v>
          </cell>
          <cell r="BN48">
            <v>22.2</v>
          </cell>
          <cell r="BO48">
            <v>44.4</v>
          </cell>
          <cell r="BP48">
            <v>100</v>
          </cell>
          <cell r="BQ48">
            <v>0</v>
          </cell>
          <cell r="BR48">
            <v>11.1</v>
          </cell>
          <cell r="BS48">
            <v>55.500000000000007</v>
          </cell>
          <cell r="BT48">
            <v>37.5</v>
          </cell>
          <cell r="BU48">
            <v>75</v>
          </cell>
          <cell r="BV48">
            <v>62.5</v>
          </cell>
          <cell r="BW48">
            <v>0</v>
          </cell>
          <cell r="BX48">
            <v>50</v>
          </cell>
          <cell r="BY48">
            <v>87.5</v>
          </cell>
          <cell r="BZ48">
            <v>12.5</v>
          </cell>
          <cell r="CA48">
            <v>100</v>
          </cell>
          <cell r="CB48">
            <v>25</v>
          </cell>
          <cell r="CC48">
            <v>16.600000000000001</v>
          </cell>
          <cell r="CD48">
            <v>33.300000000000004</v>
          </cell>
          <cell r="CE48">
            <v>100</v>
          </cell>
          <cell r="CF48">
            <v>91.600000000000009</v>
          </cell>
          <cell r="CG48">
            <v>25</v>
          </cell>
          <cell r="CH48">
            <v>0</v>
          </cell>
          <cell r="CI48">
            <v>41.6</v>
          </cell>
          <cell r="CJ48">
            <v>75</v>
          </cell>
          <cell r="CK48">
            <v>66.600000000000009</v>
          </cell>
          <cell r="CL48">
            <v>8.3000000000000007</v>
          </cell>
          <cell r="CM48">
            <v>83.3</v>
          </cell>
          <cell r="CN48">
            <v>41.6</v>
          </cell>
          <cell r="CO48">
            <v>58.3</v>
          </cell>
          <cell r="CP48">
            <v>58.29998779296875</v>
          </cell>
          <cell r="CQ48">
            <v>40</v>
          </cell>
          <cell r="CR48">
            <v>32.5</v>
          </cell>
          <cell r="CS48">
            <v>30.2</v>
          </cell>
          <cell r="CT48">
            <v>74.400000000000006</v>
          </cell>
          <cell r="CU48">
            <v>67.400000000000006</v>
          </cell>
          <cell r="CV48">
            <v>37.200000000000003</v>
          </cell>
          <cell r="CW48">
            <v>93</v>
          </cell>
          <cell r="CX48">
            <v>18.600000000000001</v>
          </cell>
          <cell r="CY48">
            <v>86</v>
          </cell>
          <cell r="CZ48">
            <v>76.7</v>
          </cell>
          <cell r="DA48">
            <v>60.4</v>
          </cell>
          <cell r="DB48">
            <v>20.9</v>
          </cell>
          <cell r="DC48">
            <v>13.900000000000002</v>
          </cell>
          <cell r="DD48">
            <v>62.7</v>
          </cell>
          <cell r="DE48">
            <v>79</v>
          </cell>
          <cell r="DF48">
            <v>55.800000000000004</v>
          </cell>
          <cell r="DG48">
            <v>25.5</v>
          </cell>
          <cell r="DH48">
            <v>11.600000000000001</v>
          </cell>
          <cell r="DI48">
            <v>34.799999999999997</v>
          </cell>
          <cell r="DJ48">
            <v>100</v>
          </cell>
          <cell r="DK48">
            <v>0</v>
          </cell>
          <cell r="DL48">
            <v>6.9</v>
          </cell>
          <cell r="DM48">
            <v>41.8</v>
          </cell>
          <cell r="DN48">
            <v>39.5</v>
          </cell>
          <cell r="DO48">
            <v>88.3</v>
          </cell>
          <cell r="DP48">
            <v>83.7</v>
          </cell>
          <cell r="DQ48">
            <v>4.5999999999999996</v>
          </cell>
          <cell r="DR48">
            <v>81.3</v>
          </cell>
          <cell r="DS48">
            <v>95.3</v>
          </cell>
          <cell r="DT48">
            <v>9.3000000000000007</v>
          </cell>
          <cell r="DU48">
            <v>97.6</v>
          </cell>
          <cell r="DV48">
            <v>16.2</v>
          </cell>
          <cell r="DW48">
            <v>27.900000000000002</v>
          </cell>
          <cell r="DX48">
            <v>46.5</v>
          </cell>
          <cell r="DY48">
            <v>90.600000000000009</v>
          </cell>
          <cell r="DZ48">
            <v>72</v>
          </cell>
          <cell r="EA48">
            <v>44.1</v>
          </cell>
          <cell r="EB48">
            <v>2.2999999999999998</v>
          </cell>
          <cell r="EC48">
            <v>48.8</v>
          </cell>
          <cell r="ED48">
            <v>65.100000000000009</v>
          </cell>
          <cell r="EE48">
            <v>58.099999999999994</v>
          </cell>
          <cell r="EF48">
            <v>23.200000000000003</v>
          </cell>
          <cell r="EG48">
            <v>69.699999999999989</v>
          </cell>
          <cell r="EH48">
            <v>48.8</v>
          </cell>
          <cell r="EI48">
            <v>53.400000000000006</v>
          </cell>
          <cell r="EJ48">
            <v>53.399993896484375</v>
          </cell>
        </row>
        <row r="49">
          <cell r="AW49">
            <v>41</v>
          </cell>
          <cell r="AX49">
            <v>100</v>
          </cell>
          <cell r="AY49">
            <v>0</v>
          </cell>
          <cell r="AZ49">
            <v>50</v>
          </cell>
          <cell r="BA49">
            <v>75</v>
          </cell>
          <cell r="BB49">
            <v>25</v>
          </cell>
          <cell r="BC49">
            <v>16.600000000000001</v>
          </cell>
          <cell r="BD49">
            <v>66.600000000000009</v>
          </cell>
          <cell r="BE49">
            <v>33.300000000000004</v>
          </cell>
          <cell r="BF49">
            <v>50</v>
          </cell>
          <cell r="BG49">
            <v>100</v>
          </cell>
          <cell r="BH49">
            <v>83.3</v>
          </cell>
          <cell r="BI49">
            <v>0</v>
          </cell>
          <cell r="BJ49">
            <v>44.4</v>
          </cell>
          <cell r="BK49">
            <v>66.600000000000009</v>
          </cell>
          <cell r="BL49">
            <v>55.500000000000007</v>
          </cell>
          <cell r="BM49">
            <v>33.300000000000004</v>
          </cell>
          <cell r="BN49">
            <v>11.1</v>
          </cell>
          <cell r="BO49">
            <v>22.2</v>
          </cell>
          <cell r="BP49">
            <v>0</v>
          </cell>
          <cell r="BQ49">
            <v>100</v>
          </cell>
          <cell r="BR49">
            <v>77.7</v>
          </cell>
          <cell r="BS49">
            <v>88.8</v>
          </cell>
          <cell r="BT49">
            <v>62.5</v>
          </cell>
          <cell r="BU49">
            <v>0</v>
          </cell>
          <cell r="BV49">
            <v>25</v>
          </cell>
          <cell r="BW49">
            <v>50</v>
          </cell>
          <cell r="BX49">
            <v>37.5</v>
          </cell>
          <cell r="BY49">
            <v>75</v>
          </cell>
          <cell r="BZ49">
            <v>87.5</v>
          </cell>
          <cell r="CA49">
            <v>12.5</v>
          </cell>
          <cell r="CB49">
            <v>100</v>
          </cell>
          <cell r="CC49">
            <v>91.600000000000009</v>
          </cell>
          <cell r="CD49">
            <v>50</v>
          </cell>
          <cell r="CE49">
            <v>0</v>
          </cell>
          <cell r="CF49">
            <v>75</v>
          </cell>
          <cell r="CG49">
            <v>25</v>
          </cell>
          <cell r="CH49">
            <v>100</v>
          </cell>
          <cell r="CI49">
            <v>33.300000000000004</v>
          </cell>
          <cell r="CJ49">
            <v>41.6</v>
          </cell>
          <cell r="CK49">
            <v>66.600000000000009</v>
          </cell>
          <cell r="CL49">
            <v>83.3</v>
          </cell>
          <cell r="CM49">
            <v>16.600000000000001</v>
          </cell>
          <cell r="CN49">
            <v>8.3000000000000007</v>
          </cell>
          <cell r="CO49">
            <v>58.3</v>
          </cell>
          <cell r="CP49">
            <v>58.29998779296875</v>
          </cell>
          <cell r="CQ49">
            <v>41</v>
          </cell>
          <cell r="CR49">
            <v>76.7</v>
          </cell>
          <cell r="CS49">
            <v>41.8</v>
          </cell>
          <cell r="CT49">
            <v>51.1</v>
          </cell>
          <cell r="CU49">
            <v>60.4</v>
          </cell>
          <cell r="CV49">
            <v>44.1</v>
          </cell>
          <cell r="CW49">
            <v>16.2</v>
          </cell>
          <cell r="CX49">
            <v>74.400000000000006</v>
          </cell>
          <cell r="CY49">
            <v>58.099999999999994</v>
          </cell>
          <cell r="CZ49">
            <v>72</v>
          </cell>
          <cell r="DA49">
            <v>83.7</v>
          </cell>
          <cell r="DB49">
            <v>81.3</v>
          </cell>
          <cell r="DC49">
            <v>2.2999999999999998</v>
          </cell>
          <cell r="DD49">
            <v>34.799999999999997</v>
          </cell>
          <cell r="DE49">
            <v>53.400000000000006</v>
          </cell>
          <cell r="DF49">
            <v>37.200000000000003</v>
          </cell>
          <cell r="DG49">
            <v>30.2</v>
          </cell>
          <cell r="DH49">
            <v>11.600000000000001</v>
          </cell>
          <cell r="DI49">
            <v>20.9</v>
          </cell>
          <cell r="DJ49">
            <v>6.9</v>
          </cell>
          <cell r="DK49">
            <v>100</v>
          </cell>
          <cell r="DL49">
            <v>86</v>
          </cell>
          <cell r="DM49">
            <v>88.3</v>
          </cell>
          <cell r="DN49">
            <v>48.8</v>
          </cell>
          <cell r="DO49">
            <v>0</v>
          </cell>
          <cell r="DP49">
            <v>9.3000000000000007</v>
          </cell>
          <cell r="DQ49">
            <v>23.200000000000003</v>
          </cell>
          <cell r="DR49">
            <v>13.900000000000002</v>
          </cell>
          <cell r="DS49">
            <v>90.600000000000009</v>
          </cell>
          <cell r="DT49">
            <v>93</v>
          </cell>
          <cell r="DU49">
            <v>4.5999999999999996</v>
          </cell>
          <cell r="DV49">
            <v>95.3</v>
          </cell>
          <cell r="DW49">
            <v>79</v>
          </cell>
          <cell r="DX49">
            <v>55.800000000000004</v>
          </cell>
          <cell r="DY49">
            <v>18.600000000000001</v>
          </cell>
          <cell r="DZ49">
            <v>67.400000000000006</v>
          </cell>
          <cell r="EA49">
            <v>32.5</v>
          </cell>
          <cell r="EB49">
            <v>97.6</v>
          </cell>
          <cell r="EC49">
            <v>39.5</v>
          </cell>
          <cell r="ED49">
            <v>46.5</v>
          </cell>
          <cell r="EE49">
            <v>65.100000000000009</v>
          </cell>
          <cell r="EF49">
            <v>69.699999999999989</v>
          </cell>
          <cell r="EG49">
            <v>27.900000000000002</v>
          </cell>
          <cell r="EH49">
            <v>25.5</v>
          </cell>
          <cell r="EI49">
            <v>62.7</v>
          </cell>
          <cell r="EJ49">
            <v>62.699981689453125</v>
          </cell>
        </row>
        <row r="50">
          <cell r="AW50">
            <v>42</v>
          </cell>
          <cell r="AX50">
            <v>100</v>
          </cell>
          <cell r="AY50">
            <v>25</v>
          </cell>
          <cell r="AZ50">
            <v>75</v>
          </cell>
          <cell r="BA50">
            <v>50</v>
          </cell>
          <cell r="BB50">
            <v>0</v>
          </cell>
          <cell r="BC50">
            <v>33.300000000000004</v>
          </cell>
          <cell r="BD50">
            <v>66.600000000000009</v>
          </cell>
          <cell r="BE50">
            <v>0</v>
          </cell>
          <cell r="BF50">
            <v>83.3</v>
          </cell>
          <cell r="BG50">
            <v>100</v>
          </cell>
          <cell r="BH50">
            <v>50</v>
          </cell>
          <cell r="BI50">
            <v>16.600000000000001</v>
          </cell>
          <cell r="BJ50">
            <v>66.600000000000009</v>
          </cell>
          <cell r="BK50">
            <v>44.4</v>
          </cell>
          <cell r="BL50">
            <v>33.300000000000004</v>
          </cell>
          <cell r="BM50">
            <v>11.1</v>
          </cell>
          <cell r="BN50">
            <v>100</v>
          </cell>
          <cell r="BO50">
            <v>77.7</v>
          </cell>
          <cell r="BP50">
            <v>0</v>
          </cell>
          <cell r="BQ50">
            <v>88.8</v>
          </cell>
          <cell r="BR50">
            <v>22.2</v>
          </cell>
          <cell r="BS50">
            <v>55.500000000000007</v>
          </cell>
          <cell r="BT50">
            <v>50</v>
          </cell>
          <cell r="BU50">
            <v>87.5</v>
          </cell>
          <cell r="BV50">
            <v>25</v>
          </cell>
          <cell r="BW50">
            <v>0</v>
          </cell>
          <cell r="BX50">
            <v>37.5</v>
          </cell>
          <cell r="BY50">
            <v>100</v>
          </cell>
          <cell r="BZ50">
            <v>62.5</v>
          </cell>
          <cell r="CA50">
            <v>12.5</v>
          </cell>
          <cell r="CB50">
            <v>75</v>
          </cell>
          <cell r="CC50">
            <v>75</v>
          </cell>
          <cell r="CD50">
            <v>50</v>
          </cell>
          <cell r="CE50">
            <v>25</v>
          </cell>
          <cell r="CF50">
            <v>66.600000000000009</v>
          </cell>
          <cell r="CG50">
            <v>83.3</v>
          </cell>
          <cell r="CH50">
            <v>8.3000000000000007</v>
          </cell>
          <cell r="CI50">
            <v>33.300000000000004</v>
          </cell>
          <cell r="CJ50">
            <v>58.3</v>
          </cell>
          <cell r="CK50">
            <v>100</v>
          </cell>
          <cell r="CL50">
            <v>41.6</v>
          </cell>
          <cell r="CM50">
            <v>16.600000000000001</v>
          </cell>
          <cell r="CN50">
            <v>0</v>
          </cell>
          <cell r="CO50">
            <v>91.600000000000009</v>
          </cell>
          <cell r="CP50">
            <v>91.5999755859375</v>
          </cell>
          <cell r="CQ50">
            <v>42</v>
          </cell>
          <cell r="CR50">
            <v>83.7</v>
          </cell>
          <cell r="CS50">
            <v>32.5</v>
          </cell>
          <cell r="CT50">
            <v>69.699999999999989</v>
          </cell>
          <cell r="CU50">
            <v>46.5</v>
          </cell>
          <cell r="CV50">
            <v>25.5</v>
          </cell>
          <cell r="CW50">
            <v>23.200000000000003</v>
          </cell>
          <cell r="CX50">
            <v>67.400000000000006</v>
          </cell>
          <cell r="CY50">
            <v>9.3000000000000007</v>
          </cell>
          <cell r="CZ50">
            <v>74.400000000000006</v>
          </cell>
          <cell r="DA50">
            <v>95.3</v>
          </cell>
          <cell r="DB50">
            <v>30.2</v>
          </cell>
          <cell r="DC50">
            <v>11.600000000000001</v>
          </cell>
          <cell r="DD50">
            <v>76.7</v>
          </cell>
          <cell r="DE50">
            <v>37.200000000000003</v>
          </cell>
          <cell r="DF50">
            <v>34.799999999999997</v>
          </cell>
          <cell r="DG50">
            <v>20.9</v>
          </cell>
          <cell r="DH50">
            <v>97.6</v>
          </cell>
          <cell r="DI50">
            <v>79</v>
          </cell>
          <cell r="DJ50">
            <v>6.9</v>
          </cell>
          <cell r="DK50">
            <v>81.3</v>
          </cell>
          <cell r="DL50">
            <v>27.900000000000002</v>
          </cell>
          <cell r="DM50">
            <v>41.8</v>
          </cell>
          <cell r="DN50">
            <v>39.5</v>
          </cell>
          <cell r="DO50">
            <v>93</v>
          </cell>
          <cell r="DP50">
            <v>16.2</v>
          </cell>
          <cell r="DQ50">
            <v>4.5999999999999996</v>
          </cell>
          <cell r="DR50">
            <v>18.600000000000001</v>
          </cell>
          <cell r="DS50">
            <v>100</v>
          </cell>
          <cell r="DT50">
            <v>53.400000000000006</v>
          </cell>
          <cell r="DU50">
            <v>13.900000000000002</v>
          </cell>
          <cell r="DV50">
            <v>55.800000000000004</v>
          </cell>
          <cell r="DW50">
            <v>72</v>
          </cell>
          <cell r="DX50">
            <v>60.4</v>
          </cell>
          <cell r="DY50">
            <v>48.8</v>
          </cell>
          <cell r="DZ50">
            <v>65.100000000000009</v>
          </cell>
          <cell r="EA50">
            <v>86</v>
          </cell>
          <cell r="EB50">
            <v>2.2999999999999998</v>
          </cell>
          <cell r="EC50">
            <v>51.1</v>
          </cell>
          <cell r="ED50">
            <v>62.7</v>
          </cell>
          <cell r="EE50">
            <v>90.600000000000009</v>
          </cell>
          <cell r="EF50">
            <v>58.099999999999994</v>
          </cell>
          <cell r="EG50">
            <v>44.1</v>
          </cell>
          <cell r="EH50">
            <v>0</v>
          </cell>
          <cell r="EI50">
            <v>88.3</v>
          </cell>
          <cell r="EJ50">
            <v>88.29998779296875</v>
          </cell>
        </row>
        <row r="51">
          <cell r="AW51">
            <v>43</v>
          </cell>
          <cell r="AX51">
            <v>75</v>
          </cell>
          <cell r="AY51">
            <v>100</v>
          </cell>
          <cell r="AZ51">
            <v>25</v>
          </cell>
          <cell r="BA51">
            <v>50</v>
          </cell>
          <cell r="BB51">
            <v>0</v>
          </cell>
          <cell r="BC51">
            <v>50</v>
          </cell>
          <cell r="BD51">
            <v>33.300000000000004</v>
          </cell>
          <cell r="BE51">
            <v>0</v>
          </cell>
          <cell r="BF51">
            <v>66.600000000000009</v>
          </cell>
          <cell r="BG51">
            <v>100</v>
          </cell>
          <cell r="BH51">
            <v>83.3</v>
          </cell>
          <cell r="BI51">
            <v>16.600000000000001</v>
          </cell>
          <cell r="BJ51">
            <v>66.600000000000009</v>
          </cell>
          <cell r="BK51">
            <v>33.300000000000004</v>
          </cell>
          <cell r="BL51">
            <v>77.7</v>
          </cell>
          <cell r="BM51">
            <v>22.2</v>
          </cell>
          <cell r="BN51">
            <v>0</v>
          </cell>
          <cell r="BO51">
            <v>100</v>
          </cell>
          <cell r="BP51">
            <v>11.1</v>
          </cell>
          <cell r="BQ51">
            <v>55.500000000000007</v>
          </cell>
          <cell r="BR51">
            <v>44.4</v>
          </cell>
          <cell r="BS51">
            <v>88.8</v>
          </cell>
          <cell r="BT51">
            <v>50</v>
          </cell>
          <cell r="BU51">
            <v>12.5</v>
          </cell>
          <cell r="BV51">
            <v>87.5</v>
          </cell>
          <cell r="BW51">
            <v>62.5</v>
          </cell>
          <cell r="BX51">
            <v>75</v>
          </cell>
          <cell r="BY51">
            <v>37.5</v>
          </cell>
          <cell r="BZ51">
            <v>100</v>
          </cell>
          <cell r="CA51">
            <v>0</v>
          </cell>
          <cell r="CB51">
            <v>25</v>
          </cell>
          <cell r="CC51">
            <v>0</v>
          </cell>
          <cell r="CD51">
            <v>50</v>
          </cell>
          <cell r="CE51">
            <v>58.3</v>
          </cell>
          <cell r="CF51">
            <v>75</v>
          </cell>
          <cell r="CG51">
            <v>41.6</v>
          </cell>
          <cell r="CH51">
            <v>91.600000000000009</v>
          </cell>
          <cell r="CI51">
            <v>16.600000000000001</v>
          </cell>
          <cell r="CJ51">
            <v>25</v>
          </cell>
          <cell r="CK51">
            <v>100</v>
          </cell>
          <cell r="CL51">
            <v>33.300000000000004</v>
          </cell>
          <cell r="CM51">
            <v>66.600000000000009</v>
          </cell>
          <cell r="CN51">
            <v>8.3000000000000007</v>
          </cell>
          <cell r="CO51">
            <v>83.3</v>
          </cell>
          <cell r="CP51">
            <v>83.29998779296875</v>
          </cell>
          <cell r="CQ51">
            <v>43</v>
          </cell>
          <cell r="CR51">
            <v>74.400000000000006</v>
          </cell>
          <cell r="CS51">
            <v>79</v>
          </cell>
          <cell r="CT51">
            <v>55.800000000000004</v>
          </cell>
          <cell r="CU51">
            <v>67.400000000000006</v>
          </cell>
          <cell r="CV51">
            <v>30.2</v>
          </cell>
          <cell r="CW51">
            <v>46.5</v>
          </cell>
          <cell r="CX51">
            <v>39.5</v>
          </cell>
          <cell r="CY51">
            <v>4.5999999999999996</v>
          </cell>
          <cell r="CZ51">
            <v>76.7</v>
          </cell>
          <cell r="DA51">
            <v>97.6</v>
          </cell>
          <cell r="DB51">
            <v>83.7</v>
          </cell>
          <cell r="DC51">
            <v>9.3000000000000007</v>
          </cell>
          <cell r="DD51">
            <v>65.100000000000009</v>
          </cell>
          <cell r="DE51">
            <v>20.9</v>
          </cell>
          <cell r="DF51">
            <v>69.699999999999989</v>
          </cell>
          <cell r="DG51">
            <v>13.900000000000002</v>
          </cell>
          <cell r="DH51">
            <v>2.2999999999999998</v>
          </cell>
          <cell r="DI51">
            <v>93</v>
          </cell>
          <cell r="DJ51">
            <v>6.9</v>
          </cell>
          <cell r="DK51">
            <v>34.799999999999997</v>
          </cell>
          <cell r="DL51">
            <v>32.5</v>
          </cell>
          <cell r="DM51">
            <v>88.3</v>
          </cell>
          <cell r="DN51">
            <v>58.099999999999994</v>
          </cell>
          <cell r="DO51">
            <v>25.5</v>
          </cell>
          <cell r="DP51">
            <v>81.3</v>
          </cell>
          <cell r="DQ51">
            <v>60.4</v>
          </cell>
          <cell r="DR51">
            <v>62.7</v>
          </cell>
          <cell r="DS51">
            <v>53.400000000000006</v>
          </cell>
          <cell r="DT51">
            <v>100</v>
          </cell>
          <cell r="DU51">
            <v>0</v>
          </cell>
          <cell r="DV51">
            <v>44.1</v>
          </cell>
          <cell r="DW51">
            <v>11.600000000000001</v>
          </cell>
          <cell r="DX51">
            <v>41.8</v>
          </cell>
          <cell r="DY51">
            <v>48.8</v>
          </cell>
          <cell r="DZ51">
            <v>72</v>
          </cell>
          <cell r="EA51">
            <v>37.200000000000003</v>
          </cell>
          <cell r="EB51">
            <v>90.600000000000009</v>
          </cell>
          <cell r="EC51">
            <v>18.600000000000001</v>
          </cell>
          <cell r="ED51">
            <v>23.200000000000003</v>
          </cell>
          <cell r="EE51">
            <v>95.3</v>
          </cell>
          <cell r="EF51">
            <v>27.900000000000002</v>
          </cell>
          <cell r="EG51">
            <v>51.1</v>
          </cell>
          <cell r="EH51">
            <v>16.2</v>
          </cell>
          <cell r="EI51">
            <v>86</v>
          </cell>
          <cell r="EJ51">
            <v>86</v>
          </cell>
        </row>
        <row r="52">
          <cell r="AW52">
            <v>44</v>
          </cell>
          <cell r="AX52">
            <v>25</v>
          </cell>
          <cell r="AY52">
            <v>75</v>
          </cell>
          <cell r="AZ52">
            <v>100</v>
          </cell>
          <cell r="BA52">
            <v>50</v>
          </cell>
          <cell r="BB52">
            <v>0</v>
          </cell>
          <cell r="BC52">
            <v>0</v>
          </cell>
          <cell r="BD52">
            <v>33.300000000000004</v>
          </cell>
          <cell r="BE52">
            <v>50</v>
          </cell>
          <cell r="BF52">
            <v>83.3</v>
          </cell>
          <cell r="BG52">
            <v>16.600000000000001</v>
          </cell>
          <cell r="BH52">
            <v>100</v>
          </cell>
          <cell r="BI52">
            <v>66.600000000000009</v>
          </cell>
          <cell r="BJ52">
            <v>77.7</v>
          </cell>
          <cell r="BK52">
            <v>0</v>
          </cell>
          <cell r="BL52">
            <v>88.8</v>
          </cell>
          <cell r="BM52">
            <v>55.500000000000007</v>
          </cell>
          <cell r="BN52">
            <v>22.2</v>
          </cell>
          <cell r="BO52">
            <v>100</v>
          </cell>
          <cell r="BP52">
            <v>11.1</v>
          </cell>
          <cell r="BQ52">
            <v>66.600000000000009</v>
          </cell>
          <cell r="BR52">
            <v>22.2</v>
          </cell>
          <cell r="BS52">
            <v>22.2</v>
          </cell>
          <cell r="BT52">
            <v>12.5</v>
          </cell>
          <cell r="BU52">
            <v>25</v>
          </cell>
          <cell r="BV52">
            <v>87.5</v>
          </cell>
          <cell r="BW52">
            <v>100</v>
          </cell>
          <cell r="BX52">
            <v>37.5</v>
          </cell>
          <cell r="BY52">
            <v>62.5</v>
          </cell>
          <cell r="BZ52">
            <v>75</v>
          </cell>
          <cell r="CA52">
            <v>0</v>
          </cell>
          <cell r="CB52">
            <v>37.5</v>
          </cell>
          <cell r="CC52">
            <v>66.600000000000009</v>
          </cell>
          <cell r="CD52">
            <v>33.300000000000004</v>
          </cell>
          <cell r="CE52">
            <v>0</v>
          </cell>
          <cell r="CF52">
            <v>41.6</v>
          </cell>
          <cell r="CG52">
            <v>75</v>
          </cell>
          <cell r="CH52">
            <v>100</v>
          </cell>
          <cell r="CI52">
            <v>16.600000000000001</v>
          </cell>
          <cell r="CJ52">
            <v>50</v>
          </cell>
          <cell r="CK52">
            <v>25</v>
          </cell>
          <cell r="CL52">
            <v>8.3000000000000007</v>
          </cell>
          <cell r="CM52">
            <v>58.3</v>
          </cell>
          <cell r="CN52">
            <v>91.600000000000009</v>
          </cell>
          <cell r="CO52">
            <v>83.3</v>
          </cell>
          <cell r="CP52">
            <v>83.29998779296875</v>
          </cell>
          <cell r="CQ52">
            <v>44</v>
          </cell>
          <cell r="CR52">
            <v>30.2</v>
          </cell>
          <cell r="CS52">
            <v>41.8</v>
          </cell>
          <cell r="CT52">
            <v>79</v>
          </cell>
          <cell r="CU52">
            <v>39.5</v>
          </cell>
          <cell r="CV52">
            <v>23.200000000000003</v>
          </cell>
          <cell r="CW52">
            <v>0</v>
          </cell>
          <cell r="CX52">
            <v>32.5</v>
          </cell>
          <cell r="CY52">
            <v>34.799999999999997</v>
          </cell>
          <cell r="CZ52">
            <v>76.7</v>
          </cell>
          <cell r="DA52">
            <v>27.900000000000002</v>
          </cell>
          <cell r="DB52">
            <v>86</v>
          </cell>
          <cell r="DC52">
            <v>60.4</v>
          </cell>
          <cell r="DD52">
            <v>74.400000000000006</v>
          </cell>
          <cell r="DE52">
            <v>20.9</v>
          </cell>
          <cell r="DF52">
            <v>81.3</v>
          </cell>
          <cell r="DG52">
            <v>67.400000000000006</v>
          </cell>
          <cell r="DH52">
            <v>46.5</v>
          </cell>
          <cell r="DI52">
            <v>95.3</v>
          </cell>
          <cell r="DJ52">
            <v>44.1</v>
          </cell>
          <cell r="DK52">
            <v>69.699999999999989</v>
          </cell>
          <cell r="DL52">
            <v>46.5</v>
          </cell>
          <cell r="DM52">
            <v>46.5</v>
          </cell>
          <cell r="DN52">
            <v>18.600000000000001</v>
          </cell>
          <cell r="DO52">
            <v>25.5</v>
          </cell>
          <cell r="DP52">
            <v>65.100000000000009</v>
          </cell>
          <cell r="DQ52">
            <v>72</v>
          </cell>
          <cell r="DR52">
            <v>46.5</v>
          </cell>
          <cell r="DS52">
            <v>58.099999999999994</v>
          </cell>
          <cell r="DT52">
            <v>62.7</v>
          </cell>
          <cell r="DU52">
            <v>13.900000000000002</v>
          </cell>
          <cell r="DV52">
            <v>46.5</v>
          </cell>
          <cell r="DW52">
            <v>88.3</v>
          </cell>
          <cell r="DX52">
            <v>11.600000000000001</v>
          </cell>
          <cell r="DY52">
            <v>2.2999999999999998</v>
          </cell>
          <cell r="DZ52">
            <v>16.2</v>
          </cell>
          <cell r="EA52">
            <v>90.600000000000009</v>
          </cell>
          <cell r="EB52">
            <v>100</v>
          </cell>
          <cell r="EC52">
            <v>6.9</v>
          </cell>
          <cell r="ED52">
            <v>37.200000000000003</v>
          </cell>
          <cell r="EE52">
            <v>9.3000000000000007</v>
          </cell>
          <cell r="EF52">
            <v>4.5999999999999996</v>
          </cell>
          <cell r="EG52">
            <v>83.7</v>
          </cell>
          <cell r="EH52">
            <v>97.6</v>
          </cell>
          <cell r="EI52">
            <v>93</v>
          </cell>
          <cell r="EJ52">
            <v>93</v>
          </cell>
        </row>
        <row r="53">
          <cell r="AW53">
            <v>45</v>
          </cell>
          <cell r="AX53">
            <v>100</v>
          </cell>
          <cell r="AY53">
            <v>50</v>
          </cell>
          <cell r="AZ53">
            <v>25</v>
          </cell>
          <cell r="BA53">
            <v>75</v>
          </cell>
          <cell r="BB53">
            <v>0</v>
          </cell>
          <cell r="BC53">
            <v>100</v>
          </cell>
          <cell r="BD53">
            <v>16.600000000000001</v>
          </cell>
          <cell r="BE53">
            <v>50</v>
          </cell>
          <cell r="BF53">
            <v>33.300000000000004</v>
          </cell>
          <cell r="BG53">
            <v>83.3</v>
          </cell>
          <cell r="BH53">
            <v>0</v>
          </cell>
          <cell r="BI53">
            <v>66.600000000000009</v>
          </cell>
          <cell r="BJ53">
            <v>66.600000000000009</v>
          </cell>
          <cell r="BK53">
            <v>33.300000000000004</v>
          </cell>
          <cell r="BL53">
            <v>77.7</v>
          </cell>
          <cell r="BM53">
            <v>44.4</v>
          </cell>
          <cell r="BN53">
            <v>88.8</v>
          </cell>
          <cell r="BO53">
            <v>11.1</v>
          </cell>
          <cell r="BP53">
            <v>22.2</v>
          </cell>
          <cell r="BQ53">
            <v>100</v>
          </cell>
          <cell r="BR53">
            <v>0</v>
          </cell>
          <cell r="BS53">
            <v>55.500000000000007</v>
          </cell>
          <cell r="BT53">
            <v>25</v>
          </cell>
          <cell r="BU53">
            <v>12.5</v>
          </cell>
          <cell r="BV53">
            <v>75</v>
          </cell>
          <cell r="BW53">
            <v>62.5</v>
          </cell>
          <cell r="BX53">
            <v>50</v>
          </cell>
          <cell r="BY53">
            <v>37.5</v>
          </cell>
          <cell r="BZ53">
            <v>0</v>
          </cell>
          <cell r="CA53">
            <v>100</v>
          </cell>
          <cell r="CB53">
            <v>87.5</v>
          </cell>
          <cell r="CC53">
            <v>100</v>
          </cell>
          <cell r="CD53">
            <v>50</v>
          </cell>
          <cell r="CE53">
            <v>91.600000000000009</v>
          </cell>
          <cell r="CF53">
            <v>33.300000000000004</v>
          </cell>
          <cell r="CG53">
            <v>41.6</v>
          </cell>
          <cell r="CH53">
            <v>0</v>
          </cell>
          <cell r="CI53">
            <v>83.3</v>
          </cell>
          <cell r="CJ53">
            <v>58.3</v>
          </cell>
          <cell r="CK53">
            <v>75</v>
          </cell>
          <cell r="CL53">
            <v>8.3000000000000007</v>
          </cell>
          <cell r="CM53">
            <v>25</v>
          </cell>
          <cell r="CN53">
            <v>16.600000000000001</v>
          </cell>
          <cell r="CO53">
            <v>66.600000000000009</v>
          </cell>
          <cell r="CP53">
            <v>66.5999755859375</v>
          </cell>
          <cell r="CQ53">
            <v>45</v>
          </cell>
          <cell r="CR53">
            <v>65.100000000000009</v>
          </cell>
          <cell r="CS53">
            <v>55.800000000000004</v>
          </cell>
          <cell r="CT53">
            <v>44.1</v>
          </cell>
          <cell r="CU53">
            <v>58.099999999999994</v>
          </cell>
          <cell r="CV53">
            <v>37.200000000000003</v>
          </cell>
          <cell r="CW53">
            <v>95.3</v>
          </cell>
          <cell r="CX53">
            <v>20.9</v>
          </cell>
          <cell r="CY53">
            <v>27.900000000000002</v>
          </cell>
          <cell r="CZ53">
            <v>23.200000000000003</v>
          </cell>
          <cell r="DA53">
            <v>62.7</v>
          </cell>
          <cell r="DB53">
            <v>9.3000000000000007</v>
          </cell>
          <cell r="DC53">
            <v>30.2</v>
          </cell>
          <cell r="DD53">
            <v>51.1</v>
          </cell>
          <cell r="DE53">
            <v>41.8</v>
          </cell>
          <cell r="DF53">
            <v>60.4</v>
          </cell>
          <cell r="DG53">
            <v>46.5</v>
          </cell>
          <cell r="DH53">
            <v>67.400000000000006</v>
          </cell>
          <cell r="DI53">
            <v>25.5</v>
          </cell>
          <cell r="DJ53">
            <v>32.5</v>
          </cell>
          <cell r="DK53">
            <v>74.400000000000006</v>
          </cell>
          <cell r="DL53">
            <v>11.600000000000001</v>
          </cell>
          <cell r="DM53">
            <v>48.8</v>
          </cell>
          <cell r="DN53">
            <v>13.900000000000002</v>
          </cell>
          <cell r="DO53">
            <v>4.5999999999999996</v>
          </cell>
          <cell r="DP53">
            <v>86</v>
          </cell>
          <cell r="DQ53">
            <v>83.7</v>
          </cell>
          <cell r="DR53">
            <v>72</v>
          </cell>
          <cell r="DS53">
            <v>69.699999999999989</v>
          </cell>
          <cell r="DT53">
            <v>2.2999999999999998</v>
          </cell>
          <cell r="DU53">
            <v>100</v>
          </cell>
          <cell r="DV53">
            <v>97.6</v>
          </cell>
          <cell r="DW53">
            <v>93</v>
          </cell>
          <cell r="DX53">
            <v>53.400000000000006</v>
          </cell>
          <cell r="DY53">
            <v>90.600000000000009</v>
          </cell>
          <cell r="DZ53">
            <v>34.799999999999997</v>
          </cell>
          <cell r="EA53">
            <v>39.5</v>
          </cell>
          <cell r="EB53">
            <v>0</v>
          </cell>
          <cell r="EC53">
            <v>88.3</v>
          </cell>
          <cell r="ED53">
            <v>76.7</v>
          </cell>
          <cell r="EE53">
            <v>81.3</v>
          </cell>
          <cell r="EF53">
            <v>6.9</v>
          </cell>
          <cell r="EG53">
            <v>18.600000000000001</v>
          </cell>
          <cell r="EH53">
            <v>16.2</v>
          </cell>
          <cell r="EI53">
            <v>79</v>
          </cell>
          <cell r="EJ53">
            <v>79</v>
          </cell>
        </row>
        <row r="54">
          <cell r="AW54">
            <v>46</v>
          </cell>
          <cell r="AX54">
            <v>100</v>
          </cell>
          <cell r="AY54">
            <v>25</v>
          </cell>
          <cell r="AZ54">
            <v>50</v>
          </cell>
          <cell r="BA54">
            <v>75</v>
          </cell>
          <cell r="BB54">
            <v>0</v>
          </cell>
          <cell r="BC54">
            <v>16.600000000000001</v>
          </cell>
          <cell r="BD54">
            <v>50</v>
          </cell>
          <cell r="BE54">
            <v>33.300000000000004</v>
          </cell>
          <cell r="BF54">
            <v>83.3</v>
          </cell>
          <cell r="BG54">
            <v>100</v>
          </cell>
          <cell r="BH54">
            <v>66.600000000000009</v>
          </cell>
          <cell r="BI54">
            <v>0</v>
          </cell>
          <cell r="BJ54">
            <v>33.300000000000004</v>
          </cell>
          <cell r="BK54">
            <v>55.500000000000007</v>
          </cell>
          <cell r="BL54">
            <v>44.4</v>
          </cell>
          <cell r="BM54">
            <v>11.1</v>
          </cell>
          <cell r="BN54">
            <v>88.8</v>
          </cell>
          <cell r="BO54">
            <v>22.2</v>
          </cell>
          <cell r="BP54">
            <v>0</v>
          </cell>
          <cell r="BQ54">
            <v>100</v>
          </cell>
          <cell r="BR54">
            <v>66.600000000000009</v>
          </cell>
          <cell r="BS54">
            <v>77.7</v>
          </cell>
          <cell r="BT54">
            <v>50</v>
          </cell>
          <cell r="BU54">
            <v>0</v>
          </cell>
          <cell r="BV54">
            <v>12.5</v>
          </cell>
          <cell r="BW54">
            <v>37.5</v>
          </cell>
          <cell r="BX54">
            <v>25</v>
          </cell>
          <cell r="BY54">
            <v>75</v>
          </cell>
          <cell r="BZ54">
            <v>62.5</v>
          </cell>
          <cell r="CA54">
            <v>87.5</v>
          </cell>
          <cell r="CB54">
            <v>100</v>
          </cell>
          <cell r="CC54">
            <v>100</v>
          </cell>
          <cell r="CD54">
            <v>33.300000000000004</v>
          </cell>
          <cell r="CE54">
            <v>16.600000000000001</v>
          </cell>
          <cell r="CF54">
            <v>41.6</v>
          </cell>
          <cell r="CG54">
            <v>66.600000000000009</v>
          </cell>
          <cell r="CH54">
            <v>91.600000000000009</v>
          </cell>
          <cell r="CI54">
            <v>75</v>
          </cell>
          <cell r="CJ54">
            <v>58.3</v>
          </cell>
          <cell r="CK54">
            <v>50</v>
          </cell>
          <cell r="CL54">
            <v>0</v>
          </cell>
          <cell r="CM54">
            <v>25</v>
          </cell>
          <cell r="CN54">
            <v>8.3000000000000007</v>
          </cell>
          <cell r="CO54">
            <v>83.3</v>
          </cell>
          <cell r="CP54">
            <v>83.29998779296875</v>
          </cell>
          <cell r="CQ54">
            <v>46</v>
          </cell>
          <cell r="CR54">
            <v>76.7</v>
          </cell>
          <cell r="CS54">
            <v>37.200000000000003</v>
          </cell>
          <cell r="CT54">
            <v>51.1</v>
          </cell>
          <cell r="CU54">
            <v>53.400000000000006</v>
          </cell>
          <cell r="CV54">
            <v>30.2</v>
          </cell>
          <cell r="CW54">
            <v>11.600000000000001</v>
          </cell>
          <cell r="CX54">
            <v>58.099999999999994</v>
          </cell>
          <cell r="CY54">
            <v>48.8</v>
          </cell>
          <cell r="CZ54">
            <v>69.699999999999989</v>
          </cell>
          <cell r="DA54">
            <v>79</v>
          </cell>
          <cell r="DB54">
            <v>62.7</v>
          </cell>
          <cell r="DC54">
            <v>2.2999999999999998</v>
          </cell>
          <cell r="DD54">
            <v>39.5</v>
          </cell>
          <cell r="DE54">
            <v>44.1</v>
          </cell>
          <cell r="DF54">
            <v>41.8</v>
          </cell>
          <cell r="DG54">
            <v>25.5</v>
          </cell>
          <cell r="DH54">
            <v>88.3</v>
          </cell>
          <cell r="DI54">
            <v>34.799999999999997</v>
          </cell>
          <cell r="DJ54">
            <v>4.5999999999999996</v>
          </cell>
          <cell r="DK54">
            <v>95.3</v>
          </cell>
          <cell r="DL54">
            <v>72</v>
          </cell>
          <cell r="DM54">
            <v>81.3</v>
          </cell>
          <cell r="DN54">
            <v>27.900000000000002</v>
          </cell>
          <cell r="DO54">
            <v>0</v>
          </cell>
          <cell r="DP54">
            <v>9.3000000000000007</v>
          </cell>
          <cell r="DQ54">
            <v>23.200000000000003</v>
          </cell>
          <cell r="DR54">
            <v>16.2</v>
          </cell>
          <cell r="DS54">
            <v>93</v>
          </cell>
          <cell r="DT54">
            <v>55.800000000000004</v>
          </cell>
          <cell r="DU54">
            <v>97.6</v>
          </cell>
          <cell r="DV54">
            <v>100</v>
          </cell>
          <cell r="DW54">
            <v>90.600000000000009</v>
          </cell>
          <cell r="DX54">
            <v>32.5</v>
          </cell>
          <cell r="DY54">
            <v>18.600000000000001</v>
          </cell>
          <cell r="DZ54">
            <v>46.5</v>
          </cell>
          <cell r="EA54">
            <v>67.400000000000006</v>
          </cell>
          <cell r="EB54">
            <v>86</v>
          </cell>
          <cell r="EC54">
            <v>74.400000000000006</v>
          </cell>
          <cell r="ED54">
            <v>65.100000000000009</v>
          </cell>
          <cell r="EE54">
            <v>60.4</v>
          </cell>
          <cell r="EF54">
            <v>6.9</v>
          </cell>
          <cell r="EG54">
            <v>20.9</v>
          </cell>
          <cell r="EH54">
            <v>13.900000000000002</v>
          </cell>
          <cell r="EI54">
            <v>83.7</v>
          </cell>
          <cell r="EJ54">
            <v>83.699951171875</v>
          </cell>
        </row>
        <row r="55">
          <cell r="AW55">
            <v>47</v>
          </cell>
          <cell r="AX55">
            <v>100</v>
          </cell>
          <cell r="AY55">
            <v>50</v>
          </cell>
          <cell r="AZ55">
            <v>25</v>
          </cell>
          <cell r="BA55">
            <v>75</v>
          </cell>
          <cell r="BB55">
            <v>0</v>
          </cell>
          <cell r="BC55">
            <v>33.300000000000004</v>
          </cell>
          <cell r="BD55">
            <v>83.3</v>
          </cell>
          <cell r="BE55">
            <v>66.600000000000009</v>
          </cell>
          <cell r="BF55">
            <v>50</v>
          </cell>
          <cell r="BG55">
            <v>100</v>
          </cell>
          <cell r="BH55">
            <v>16.600000000000001</v>
          </cell>
          <cell r="BI55">
            <v>0</v>
          </cell>
          <cell r="BJ55">
            <v>22.2</v>
          </cell>
          <cell r="BK55">
            <v>44.4</v>
          </cell>
          <cell r="BL55">
            <v>11.1</v>
          </cell>
          <cell r="BM55">
            <v>33.300000000000004</v>
          </cell>
          <cell r="BN55">
            <v>100</v>
          </cell>
          <cell r="BO55">
            <v>0</v>
          </cell>
          <cell r="BP55">
            <v>77.7</v>
          </cell>
          <cell r="BQ55">
            <v>55.500000000000007</v>
          </cell>
          <cell r="BR55">
            <v>66.600000000000009</v>
          </cell>
          <cell r="BS55">
            <v>88.8</v>
          </cell>
          <cell r="BT55">
            <v>62.5</v>
          </cell>
          <cell r="BU55">
            <v>0</v>
          </cell>
          <cell r="BV55">
            <v>12.5</v>
          </cell>
          <cell r="BW55">
            <v>25</v>
          </cell>
          <cell r="BX55">
            <v>37.5</v>
          </cell>
          <cell r="BY55">
            <v>75</v>
          </cell>
          <cell r="BZ55">
            <v>50</v>
          </cell>
          <cell r="CA55">
            <v>87.5</v>
          </cell>
          <cell r="CB55">
            <v>100</v>
          </cell>
          <cell r="CC55">
            <v>100</v>
          </cell>
          <cell r="CD55">
            <v>66.600000000000009</v>
          </cell>
          <cell r="CE55">
            <v>50</v>
          </cell>
          <cell r="CF55">
            <v>83.3</v>
          </cell>
          <cell r="CG55">
            <v>25</v>
          </cell>
          <cell r="CH55">
            <v>0</v>
          </cell>
          <cell r="CI55">
            <v>33.300000000000004</v>
          </cell>
          <cell r="CJ55">
            <v>58.3</v>
          </cell>
          <cell r="CK55">
            <v>75</v>
          </cell>
          <cell r="CL55">
            <v>16.600000000000001</v>
          </cell>
          <cell r="CM55">
            <v>41.6</v>
          </cell>
          <cell r="CN55">
            <v>8.3000000000000007</v>
          </cell>
          <cell r="CO55">
            <v>91.600000000000009</v>
          </cell>
          <cell r="CP55">
            <v>91.5999755859375</v>
          </cell>
          <cell r="CQ55">
            <v>47</v>
          </cell>
          <cell r="CR55">
            <v>74.400000000000006</v>
          </cell>
          <cell r="CS55">
            <v>60.4</v>
          </cell>
          <cell r="CT55">
            <v>55.800000000000004</v>
          </cell>
          <cell r="CU55">
            <v>69.699999999999989</v>
          </cell>
          <cell r="CV55">
            <v>34.799999999999997</v>
          </cell>
          <cell r="CW55">
            <v>39.5</v>
          </cell>
          <cell r="CX55">
            <v>53.400000000000006</v>
          </cell>
          <cell r="CY55">
            <v>51.1</v>
          </cell>
          <cell r="CZ55">
            <v>44.1</v>
          </cell>
          <cell r="DA55">
            <v>83.7</v>
          </cell>
          <cell r="DB55">
            <v>37.200000000000003</v>
          </cell>
          <cell r="DC55">
            <v>4.5999999999999996</v>
          </cell>
          <cell r="DD55">
            <v>41.8</v>
          </cell>
          <cell r="DE55">
            <v>58.099999999999994</v>
          </cell>
          <cell r="DF55">
            <v>32.5</v>
          </cell>
          <cell r="DG55">
            <v>46.5</v>
          </cell>
          <cell r="DH55">
            <v>93</v>
          </cell>
          <cell r="DI55">
            <v>18.600000000000001</v>
          </cell>
          <cell r="DJ55">
            <v>86</v>
          </cell>
          <cell r="DK55">
            <v>67.400000000000006</v>
          </cell>
          <cell r="DL55">
            <v>72</v>
          </cell>
          <cell r="DM55">
            <v>90.600000000000009</v>
          </cell>
          <cell r="DN55">
            <v>25.5</v>
          </cell>
          <cell r="DO55">
            <v>0</v>
          </cell>
          <cell r="DP55">
            <v>6.9</v>
          </cell>
          <cell r="DQ55">
            <v>11.600000000000001</v>
          </cell>
          <cell r="DR55">
            <v>13.900000000000002</v>
          </cell>
          <cell r="DS55">
            <v>79</v>
          </cell>
          <cell r="DT55">
            <v>23.200000000000003</v>
          </cell>
          <cell r="DU55">
            <v>95.3</v>
          </cell>
          <cell r="DV55">
            <v>100</v>
          </cell>
          <cell r="DW55">
            <v>97.6</v>
          </cell>
          <cell r="DX55">
            <v>65.100000000000009</v>
          </cell>
          <cell r="DY55">
            <v>48.8</v>
          </cell>
          <cell r="DZ55">
            <v>81.3</v>
          </cell>
          <cell r="EA55">
            <v>20.9</v>
          </cell>
          <cell r="EB55">
            <v>2.2999999999999998</v>
          </cell>
          <cell r="EC55">
            <v>27.900000000000002</v>
          </cell>
          <cell r="ED55">
            <v>62.7</v>
          </cell>
          <cell r="EE55">
            <v>76.7</v>
          </cell>
          <cell r="EF55">
            <v>16.2</v>
          </cell>
          <cell r="EG55">
            <v>30.2</v>
          </cell>
          <cell r="EH55">
            <v>9.3000000000000007</v>
          </cell>
          <cell r="EI55">
            <v>88.3</v>
          </cell>
          <cell r="EJ55">
            <v>88.29998779296875</v>
          </cell>
        </row>
        <row r="56">
          <cell r="AW56">
            <v>48</v>
          </cell>
          <cell r="AX56">
            <v>25</v>
          </cell>
          <cell r="AY56">
            <v>0</v>
          </cell>
          <cell r="AZ56">
            <v>75</v>
          </cell>
          <cell r="BA56">
            <v>100</v>
          </cell>
          <cell r="BB56">
            <v>50</v>
          </cell>
          <cell r="BC56">
            <v>100</v>
          </cell>
          <cell r="BD56">
            <v>0</v>
          </cell>
          <cell r="BE56">
            <v>50</v>
          </cell>
          <cell r="BF56">
            <v>83.3</v>
          </cell>
          <cell r="BG56">
            <v>16.600000000000001</v>
          </cell>
          <cell r="BH56">
            <v>66.600000000000009</v>
          </cell>
          <cell r="BI56">
            <v>33.300000000000004</v>
          </cell>
          <cell r="BJ56">
            <v>0</v>
          </cell>
          <cell r="BK56">
            <v>77.7</v>
          </cell>
          <cell r="BL56">
            <v>33.300000000000004</v>
          </cell>
          <cell r="BM56">
            <v>100</v>
          </cell>
          <cell r="BN56">
            <v>22.2</v>
          </cell>
          <cell r="BO56">
            <v>88.8</v>
          </cell>
          <cell r="BP56">
            <v>44.4</v>
          </cell>
          <cell r="BQ56">
            <v>44.4</v>
          </cell>
          <cell r="BR56">
            <v>11.1</v>
          </cell>
          <cell r="BS56">
            <v>44.4</v>
          </cell>
          <cell r="BT56">
            <v>12.5</v>
          </cell>
          <cell r="BU56">
            <v>75</v>
          </cell>
          <cell r="BV56">
            <v>100</v>
          </cell>
          <cell r="BW56">
            <v>25</v>
          </cell>
          <cell r="BX56">
            <v>87.5</v>
          </cell>
          <cell r="BY56">
            <v>25</v>
          </cell>
          <cell r="BZ56">
            <v>0</v>
          </cell>
          <cell r="CA56">
            <v>25</v>
          </cell>
          <cell r="CB56">
            <v>25</v>
          </cell>
          <cell r="CC56">
            <v>83.3</v>
          </cell>
          <cell r="CD56">
            <v>16.600000000000001</v>
          </cell>
          <cell r="CE56">
            <v>25</v>
          </cell>
          <cell r="CF56">
            <v>25</v>
          </cell>
          <cell r="CG56">
            <v>100</v>
          </cell>
          <cell r="CH56">
            <v>0</v>
          </cell>
          <cell r="CI56">
            <v>25</v>
          </cell>
          <cell r="CJ56">
            <v>91.600000000000009</v>
          </cell>
          <cell r="CK56">
            <v>8.3000000000000007</v>
          </cell>
          <cell r="CL56">
            <v>25</v>
          </cell>
          <cell r="CM56">
            <v>25</v>
          </cell>
          <cell r="CN56">
            <v>25</v>
          </cell>
          <cell r="CO56">
            <v>25</v>
          </cell>
          <cell r="CP56">
            <v>25</v>
          </cell>
          <cell r="CQ56">
            <v>48</v>
          </cell>
          <cell r="CR56">
            <v>13.900000000000002</v>
          </cell>
          <cell r="CS56">
            <v>2.2999999999999998</v>
          </cell>
          <cell r="CT56">
            <v>81.3</v>
          </cell>
          <cell r="CU56">
            <v>83.7</v>
          </cell>
          <cell r="CV56">
            <v>27.900000000000002</v>
          </cell>
          <cell r="CW56">
            <v>95.3</v>
          </cell>
          <cell r="CX56">
            <v>4.5999999999999996</v>
          </cell>
          <cell r="CY56">
            <v>69.699999999999989</v>
          </cell>
          <cell r="CZ56">
            <v>93</v>
          </cell>
          <cell r="DA56">
            <v>9.3000000000000007</v>
          </cell>
          <cell r="DB56">
            <v>72</v>
          </cell>
          <cell r="DC56">
            <v>32.5</v>
          </cell>
          <cell r="DD56">
            <v>6.9</v>
          </cell>
          <cell r="DE56">
            <v>67.400000000000006</v>
          </cell>
          <cell r="DF56">
            <v>25.5</v>
          </cell>
          <cell r="DG56">
            <v>97.6</v>
          </cell>
          <cell r="DH56">
            <v>18.600000000000001</v>
          </cell>
          <cell r="DI56">
            <v>74.400000000000006</v>
          </cell>
          <cell r="DJ56">
            <v>32.5</v>
          </cell>
          <cell r="DK56">
            <v>32.5</v>
          </cell>
          <cell r="DL56">
            <v>16.2</v>
          </cell>
          <cell r="DM56">
            <v>32.5</v>
          </cell>
          <cell r="DN56">
            <v>23.200000000000003</v>
          </cell>
          <cell r="DO56">
            <v>79</v>
          </cell>
          <cell r="DP56">
            <v>100</v>
          </cell>
          <cell r="DQ56">
            <v>32.5</v>
          </cell>
          <cell r="DR56">
            <v>88.3</v>
          </cell>
          <cell r="DS56">
            <v>32.5</v>
          </cell>
          <cell r="DT56">
            <v>0</v>
          </cell>
          <cell r="DU56">
            <v>32.5</v>
          </cell>
          <cell r="DV56">
            <v>32.5</v>
          </cell>
          <cell r="DW56">
            <v>76.7</v>
          </cell>
          <cell r="DX56">
            <v>30.2</v>
          </cell>
          <cell r="DY56">
            <v>32.5</v>
          </cell>
          <cell r="DZ56">
            <v>32.5</v>
          </cell>
          <cell r="EA56">
            <v>90.600000000000009</v>
          </cell>
          <cell r="EB56">
            <v>11.600000000000001</v>
          </cell>
          <cell r="EC56">
            <v>32.5</v>
          </cell>
          <cell r="ED56">
            <v>86</v>
          </cell>
          <cell r="EE56">
            <v>20.9</v>
          </cell>
          <cell r="EF56">
            <v>32.5</v>
          </cell>
          <cell r="EG56">
            <v>32.5</v>
          </cell>
          <cell r="EH56">
            <v>32.5</v>
          </cell>
          <cell r="EI56">
            <v>32.5</v>
          </cell>
          <cell r="EJ56">
            <v>32.5</v>
          </cell>
        </row>
        <row r="57">
          <cell r="AW57">
            <v>49</v>
          </cell>
          <cell r="AX57">
            <v>100</v>
          </cell>
          <cell r="AY57">
            <v>0</v>
          </cell>
          <cell r="AZ57">
            <v>75</v>
          </cell>
          <cell r="BA57">
            <v>50</v>
          </cell>
          <cell r="BB57">
            <v>25</v>
          </cell>
          <cell r="BC57">
            <v>16.600000000000001</v>
          </cell>
          <cell r="BD57">
            <v>50</v>
          </cell>
          <cell r="BE57">
            <v>33.300000000000004</v>
          </cell>
          <cell r="BF57">
            <v>100</v>
          </cell>
          <cell r="BG57">
            <v>66.600000000000009</v>
          </cell>
          <cell r="BH57">
            <v>83.3</v>
          </cell>
          <cell r="BI57">
            <v>0</v>
          </cell>
          <cell r="BJ57">
            <v>33.300000000000004</v>
          </cell>
          <cell r="BK57">
            <v>22.2</v>
          </cell>
          <cell r="BL57">
            <v>44.4</v>
          </cell>
          <cell r="BM57">
            <v>11.1</v>
          </cell>
          <cell r="BN57">
            <v>88.8</v>
          </cell>
          <cell r="BO57">
            <v>77.7</v>
          </cell>
          <cell r="BP57">
            <v>0</v>
          </cell>
          <cell r="BQ57">
            <v>100</v>
          </cell>
          <cell r="BR57">
            <v>66.600000000000009</v>
          </cell>
          <cell r="BS57">
            <v>55.500000000000007</v>
          </cell>
          <cell r="BT57">
            <v>25</v>
          </cell>
          <cell r="BU57">
            <v>0</v>
          </cell>
          <cell r="BV57">
            <v>37.5</v>
          </cell>
          <cell r="BW57">
            <v>62.5</v>
          </cell>
          <cell r="BX57">
            <v>12.5</v>
          </cell>
          <cell r="BY57">
            <v>100</v>
          </cell>
          <cell r="BZ57">
            <v>50</v>
          </cell>
          <cell r="CA57">
            <v>75</v>
          </cell>
          <cell r="CB57">
            <v>87.5</v>
          </cell>
          <cell r="CC57">
            <v>50</v>
          </cell>
          <cell r="CD57">
            <v>16.600000000000001</v>
          </cell>
          <cell r="CE57">
            <v>8.3000000000000007</v>
          </cell>
          <cell r="CF57">
            <v>33.300000000000004</v>
          </cell>
          <cell r="CG57">
            <v>83.3</v>
          </cell>
          <cell r="CH57">
            <v>100</v>
          </cell>
          <cell r="CI57">
            <v>91.600000000000009</v>
          </cell>
          <cell r="CJ57">
            <v>66.600000000000009</v>
          </cell>
          <cell r="CK57">
            <v>41.6</v>
          </cell>
          <cell r="CL57">
            <v>0</v>
          </cell>
          <cell r="CM57">
            <v>25</v>
          </cell>
          <cell r="CN57">
            <v>58.3</v>
          </cell>
          <cell r="CO57">
            <v>75</v>
          </cell>
          <cell r="CP57">
            <v>75</v>
          </cell>
          <cell r="CQ57">
            <v>49</v>
          </cell>
          <cell r="CR57">
            <v>74.400000000000006</v>
          </cell>
          <cell r="CS57">
            <v>16.2</v>
          </cell>
          <cell r="CT57">
            <v>48.8</v>
          </cell>
          <cell r="CU57">
            <v>34.799999999999997</v>
          </cell>
          <cell r="CV57">
            <v>25.5</v>
          </cell>
          <cell r="CW57">
            <v>4.5999999999999996</v>
          </cell>
          <cell r="CX57">
            <v>58.099999999999994</v>
          </cell>
          <cell r="CY57">
            <v>44.1</v>
          </cell>
          <cell r="CZ57">
            <v>79</v>
          </cell>
          <cell r="DA57">
            <v>62.7</v>
          </cell>
          <cell r="DB57">
            <v>69.699999999999989</v>
          </cell>
          <cell r="DC57">
            <v>2.2999999999999998</v>
          </cell>
          <cell r="DD57">
            <v>32.5</v>
          </cell>
          <cell r="DE57">
            <v>23.200000000000003</v>
          </cell>
          <cell r="DF57">
            <v>46.5</v>
          </cell>
          <cell r="DG57">
            <v>20.9</v>
          </cell>
          <cell r="DH57">
            <v>86</v>
          </cell>
          <cell r="DI57">
            <v>72</v>
          </cell>
          <cell r="DJ57">
            <v>0</v>
          </cell>
          <cell r="DK57">
            <v>97.6</v>
          </cell>
          <cell r="DL57">
            <v>65.100000000000009</v>
          </cell>
          <cell r="DM57">
            <v>55.800000000000004</v>
          </cell>
          <cell r="DN57">
            <v>41.8</v>
          </cell>
          <cell r="DO57">
            <v>37.200000000000003</v>
          </cell>
          <cell r="DP57">
            <v>60.4</v>
          </cell>
          <cell r="DQ57">
            <v>81.3</v>
          </cell>
          <cell r="DR57">
            <v>39.5</v>
          </cell>
          <cell r="DS57">
            <v>95.3</v>
          </cell>
          <cell r="DT57">
            <v>76.7</v>
          </cell>
          <cell r="DU57">
            <v>90.600000000000009</v>
          </cell>
          <cell r="DV57">
            <v>93</v>
          </cell>
          <cell r="DW57">
            <v>30.2</v>
          </cell>
          <cell r="DX57">
            <v>11.600000000000001</v>
          </cell>
          <cell r="DY57">
            <v>9.3000000000000007</v>
          </cell>
          <cell r="DZ57">
            <v>18.600000000000001</v>
          </cell>
          <cell r="EA57">
            <v>83.7</v>
          </cell>
          <cell r="EB57">
            <v>100</v>
          </cell>
          <cell r="EC57">
            <v>88.3</v>
          </cell>
          <cell r="ED57">
            <v>53.400000000000006</v>
          </cell>
          <cell r="EE57">
            <v>27.900000000000002</v>
          </cell>
          <cell r="EF57">
            <v>6.9</v>
          </cell>
          <cell r="EG57">
            <v>13.900000000000002</v>
          </cell>
          <cell r="EH57">
            <v>51.1</v>
          </cell>
          <cell r="EI57">
            <v>67.400000000000006</v>
          </cell>
          <cell r="EJ57">
            <v>67.39996337890625</v>
          </cell>
        </row>
        <row r="58">
          <cell r="AW58">
            <v>50</v>
          </cell>
          <cell r="AX58">
            <v>100</v>
          </cell>
          <cell r="AY58">
            <v>0</v>
          </cell>
          <cell r="AZ58">
            <v>75</v>
          </cell>
          <cell r="BA58">
            <v>50</v>
          </cell>
          <cell r="BB58">
            <v>25</v>
          </cell>
          <cell r="BC58">
            <v>0</v>
          </cell>
          <cell r="BD58">
            <v>66.600000000000009</v>
          </cell>
          <cell r="BE58">
            <v>16.600000000000001</v>
          </cell>
          <cell r="BF58">
            <v>50</v>
          </cell>
          <cell r="BG58">
            <v>100</v>
          </cell>
          <cell r="BH58">
            <v>33.300000000000004</v>
          </cell>
          <cell r="BI58">
            <v>83.3</v>
          </cell>
          <cell r="BJ58">
            <v>100</v>
          </cell>
          <cell r="BK58">
            <v>11.1</v>
          </cell>
          <cell r="BL58">
            <v>33.300000000000004</v>
          </cell>
          <cell r="BM58">
            <v>22.2</v>
          </cell>
          <cell r="BN58">
            <v>33.300000000000004</v>
          </cell>
          <cell r="BO58">
            <v>33.300000000000004</v>
          </cell>
          <cell r="BP58">
            <v>33.300000000000004</v>
          </cell>
          <cell r="BQ58">
            <v>0</v>
          </cell>
          <cell r="BR58">
            <v>33.300000000000004</v>
          </cell>
          <cell r="BS58">
            <v>33.300000000000004</v>
          </cell>
          <cell r="BT58">
            <v>50</v>
          </cell>
          <cell r="BU58">
            <v>12.5</v>
          </cell>
          <cell r="BV58">
            <v>62.5</v>
          </cell>
          <cell r="BW58">
            <v>100</v>
          </cell>
          <cell r="BX58">
            <v>0</v>
          </cell>
          <cell r="BY58">
            <v>25</v>
          </cell>
          <cell r="BZ58">
            <v>75</v>
          </cell>
          <cell r="CA58">
            <v>87.5</v>
          </cell>
          <cell r="CB58">
            <v>25</v>
          </cell>
          <cell r="CC58">
            <v>58.3</v>
          </cell>
          <cell r="CD58">
            <v>50</v>
          </cell>
          <cell r="CE58">
            <v>0</v>
          </cell>
          <cell r="CF58">
            <v>33.300000000000004</v>
          </cell>
          <cell r="CG58">
            <v>75</v>
          </cell>
          <cell r="CH58">
            <v>91.600000000000009</v>
          </cell>
          <cell r="CI58">
            <v>8.3000000000000007</v>
          </cell>
          <cell r="CJ58">
            <v>100</v>
          </cell>
          <cell r="CK58">
            <v>25</v>
          </cell>
          <cell r="CL58">
            <v>16.600000000000001</v>
          </cell>
          <cell r="CM58">
            <v>41.6</v>
          </cell>
          <cell r="CN58">
            <v>75</v>
          </cell>
          <cell r="CO58">
            <v>66.600000000000009</v>
          </cell>
          <cell r="CP58">
            <v>66.5999755859375</v>
          </cell>
          <cell r="CQ58">
            <v>50</v>
          </cell>
          <cell r="CR58">
            <v>86</v>
          </cell>
          <cell r="CS58">
            <v>13.900000000000002</v>
          </cell>
          <cell r="CT58">
            <v>76.7</v>
          </cell>
          <cell r="CU58">
            <v>72</v>
          </cell>
          <cell r="CV58">
            <v>18.600000000000001</v>
          </cell>
          <cell r="CW58">
            <v>4.5999999999999996</v>
          </cell>
          <cell r="CX58">
            <v>83.7</v>
          </cell>
          <cell r="CY58">
            <v>25.5</v>
          </cell>
          <cell r="CZ58">
            <v>81.3</v>
          </cell>
          <cell r="DA58">
            <v>97.6</v>
          </cell>
          <cell r="DB58">
            <v>41.8</v>
          </cell>
          <cell r="DC58">
            <v>95.3</v>
          </cell>
          <cell r="DD58">
            <v>79</v>
          </cell>
          <cell r="DE58">
            <v>30.2</v>
          </cell>
          <cell r="DF58">
            <v>41.8</v>
          </cell>
          <cell r="DG58">
            <v>32.5</v>
          </cell>
          <cell r="DH58">
            <v>41.8</v>
          </cell>
          <cell r="DI58">
            <v>41.8</v>
          </cell>
          <cell r="DJ58">
            <v>41.8</v>
          </cell>
          <cell r="DK58">
            <v>6.9</v>
          </cell>
          <cell r="DL58">
            <v>41.8</v>
          </cell>
          <cell r="DM58">
            <v>41.8</v>
          </cell>
          <cell r="DN58">
            <v>69.699999999999989</v>
          </cell>
          <cell r="DO58">
            <v>11.600000000000001</v>
          </cell>
          <cell r="DP58">
            <v>74.400000000000006</v>
          </cell>
          <cell r="DQ58">
            <v>100</v>
          </cell>
          <cell r="DR58">
            <v>2.2999999999999998</v>
          </cell>
          <cell r="DS58">
            <v>41.8</v>
          </cell>
          <cell r="DT58">
            <v>88.3</v>
          </cell>
          <cell r="DU58">
            <v>93</v>
          </cell>
          <cell r="DV58">
            <v>41.8</v>
          </cell>
          <cell r="DW58">
            <v>37.200000000000003</v>
          </cell>
          <cell r="DX58">
            <v>34.799999999999997</v>
          </cell>
          <cell r="DY58">
            <v>0</v>
          </cell>
          <cell r="DZ58">
            <v>23.200000000000003</v>
          </cell>
          <cell r="EA58">
            <v>41.8</v>
          </cell>
          <cell r="EB58">
            <v>67.400000000000006</v>
          </cell>
          <cell r="EC58">
            <v>9.3000000000000007</v>
          </cell>
          <cell r="ED58">
            <v>90.600000000000009</v>
          </cell>
          <cell r="EE58">
            <v>20.9</v>
          </cell>
          <cell r="EF58">
            <v>16.2</v>
          </cell>
          <cell r="EG58">
            <v>27.900000000000002</v>
          </cell>
          <cell r="EH58">
            <v>41.8</v>
          </cell>
          <cell r="EI58">
            <v>39.5</v>
          </cell>
          <cell r="EJ58">
            <v>39.5</v>
          </cell>
        </row>
        <row r="59">
          <cell r="AW59">
            <v>51</v>
          </cell>
          <cell r="AX59">
            <v>50</v>
          </cell>
          <cell r="AY59">
            <v>0</v>
          </cell>
          <cell r="AZ59">
            <v>75</v>
          </cell>
          <cell r="BA59">
            <v>100</v>
          </cell>
          <cell r="BB59">
            <v>25</v>
          </cell>
          <cell r="BC59">
            <v>83.3</v>
          </cell>
          <cell r="BD59">
            <v>50</v>
          </cell>
          <cell r="BE59">
            <v>0</v>
          </cell>
          <cell r="BF59">
            <v>16.600000000000001</v>
          </cell>
          <cell r="BG59">
            <v>66.600000000000009</v>
          </cell>
          <cell r="BH59">
            <v>33.300000000000004</v>
          </cell>
          <cell r="BI59">
            <v>100</v>
          </cell>
          <cell r="BJ59">
            <v>77.7</v>
          </cell>
          <cell r="BK59">
            <v>55.500000000000007</v>
          </cell>
          <cell r="BL59">
            <v>66.600000000000009</v>
          </cell>
          <cell r="BM59">
            <v>44.4</v>
          </cell>
          <cell r="BN59">
            <v>22.2</v>
          </cell>
          <cell r="BO59">
            <v>33.300000000000004</v>
          </cell>
          <cell r="BP59">
            <v>100</v>
          </cell>
          <cell r="BQ59">
            <v>0</v>
          </cell>
          <cell r="BR59">
            <v>11.1</v>
          </cell>
          <cell r="BS59">
            <v>88.8</v>
          </cell>
          <cell r="BT59">
            <v>87.5</v>
          </cell>
          <cell r="BU59">
            <v>50</v>
          </cell>
          <cell r="BV59">
            <v>100</v>
          </cell>
          <cell r="BW59">
            <v>75</v>
          </cell>
          <cell r="BX59">
            <v>62.5</v>
          </cell>
          <cell r="BY59">
            <v>25</v>
          </cell>
          <cell r="BZ59">
            <v>0</v>
          </cell>
          <cell r="CA59">
            <v>12.5</v>
          </cell>
          <cell r="CB59">
            <v>37.5</v>
          </cell>
          <cell r="CC59">
            <v>75</v>
          </cell>
          <cell r="CD59">
            <v>16.600000000000001</v>
          </cell>
          <cell r="CE59">
            <v>0</v>
          </cell>
          <cell r="CF59">
            <v>66.600000000000009</v>
          </cell>
          <cell r="CG59">
            <v>25</v>
          </cell>
          <cell r="CH59">
            <v>41.6</v>
          </cell>
          <cell r="CI59">
            <v>8.3000000000000007</v>
          </cell>
          <cell r="CJ59">
            <v>100</v>
          </cell>
          <cell r="CK59">
            <v>58.3</v>
          </cell>
          <cell r="CL59">
            <v>91.600000000000009</v>
          </cell>
          <cell r="CM59">
            <v>83.3</v>
          </cell>
          <cell r="CN59">
            <v>41.6</v>
          </cell>
          <cell r="CO59">
            <v>33.300000000000004</v>
          </cell>
          <cell r="CP59">
            <v>33.29998779296875</v>
          </cell>
          <cell r="CQ59">
            <v>51</v>
          </cell>
          <cell r="CR59">
            <v>34.799999999999997</v>
          </cell>
          <cell r="CS59">
            <v>23.200000000000003</v>
          </cell>
          <cell r="CT59">
            <v>62.7</v>
          </cell>
          <cell r="CU59">
            <v>79</v>
          </cell>
          <cell r="CV59">
            <v>30.2</v>
          </cell>
          <cell r="CW59">
            <v>95.3</v>
          </cell>
          <cell r="CX59">
            <v>74.400000000000006</v>
          </cell>
          <cell r="CY59">
            <v>39.5</v>
          </cell>
          <cell r="CZ59">
            <v>58.099999999999994</v>
          </cell>
          <cell r="DA59">
            <v>90.600000000000009</v>
          </cell>
          <cell r="DB59">
            <v>67.400000000000006</v>
          </cell>
          <cell r="DC59">
            <v>100</v>
          </cell>
          <cell r="DD59">
            <v>81.3</v>
          </cell>
          <cell r="DE59">
            <v>53.400000000000006</v>
          </cell>
          <cell r="DF59">
            <v>69.699999999999989</v>
          </cell>
          <cell r="DG59">
            <v>44.1</v>
          </cell>
          <cell r="DH59">
            <v>32.5</v>
          </cell>
          <cell r="DI59">
            <v>37.200000000000003</v>
          </cell>
          <cell r="DJ59">
            <v>97.6</v>
          </cell>
          <cell r="DK59">
            <v>0</v>
          </cell>
          <cell r="DL59">
            <v>20.9</v>
          </cell>
          <cell r="DM59">
            <v>88.3</v>
          </cell>
          <cell r="DN59">
            <v>76.7</v>
          </cell>
          <cell r="DO59">
            <v>27.900000000000002</v>
          </cell>
          <cell r="DP59">
            <v>93</v>
          </cell>
          <cell r="DQ59">
            <v>65.100000000000009</v>
          </cell>
          <cell r="DR59">
            <v>41.8</v>
          </cell>
          <cell r="DS59">
            <v>6.9</v>
          </cell>
          <cell r="DT59">
            <v>2.2999999999999998</v>
          </cell>
          <cell r="DU59">
            <v>4.5999999999999996</v>
          </cell>
          <cell r="DV59">
            <v>9.3000000000000007</v>
          </cell>
          <cell r="DW59">
            <v>60.4</v>
          </cell>
          <cell r="DX59">
            <v>16.2</v>
          </cell>
          <cell r="DY59">
            <v>11.600000000000001</v>
          </cell>
          <cell r="DZ59">
            <v>55.800000000000004</v>
          </cell>
          <cell r="EA59">
            <v>18.600000000000001</v>
          </cell>
          <cell r="EB59">
            <v>46.5</v>
          </cell>
          <cell r="EC59">
            <v>13.900000000000002</v>
          </cell>
          <cell r="ED59">
            <v>86</v>
          </cell>
          <cell r="EE59">
            <v>51.1</v>
          </cell>
          <cell r="EF59">
            <v>83.7</v>
          </cell>
          <cell r="EG59">
            <v>72</v>
          </cell>
          <cell r="EH59">
            <v>46.5</v>
          </cell>
          <cell r="EI59">
            <v>25.5</v>
          </cell>
          <cell r="EJ59">
            <v>25.5</v>
          </cell>
        </row>
        <row r="60">
          <cell r="AW60">
            <v>52</v>
          </cell>
          <cell r="AX60">
            <v>100</v>
          </cell>
          <cell r="AY60">
            <v>0</v>
          </cell>
          <cell r="AZ60">
            <v>50</v>
          </cell>
          <cell r="BA60">
            <v>75</v>
          </cell>
          <cell r="BB60">
            <v>25</v>
          </cell>
          <cell r="BC60">
            <v>50</v>
          </cell>
          <cell r="BD60">
            <v>16.600000000000001</v>
          </cell>
          <cell r="BE60">
            <v>33.300000000000004</v>
          </cell>
          <cell r="BF60">
            <v>83.3</v>
          </cell>
          <cell r="BG60">
            <v>66.600000000000009</v>
          </cell>
          <cell r="BH60">
            <v>100</v>
          </cell>
          <cell r="BI60">
            <v>0</v>
          </cell>
          <cell r="BJ60">
            <v>33.300000000000004</v>
          </cell>
          <cell r="BK60">
            <v>22.2</v>
          </cell>
          <cell r="BL60">
            <v>55.500000000000007</v>
          </cell>
          <cell r="BM60">
            <v>11.1</v>
          </cell>
          <cell r="BN60">
            <v>88.8</v>
          </cell>
          <cell r="BO60">
            <v>66.600000000000009</v>
          </cell>
          <cell r="BP60">
            <v>0</v>
          </cell>
          <cell r="BQ60">
            <v>100</v>
          </cell>
          <cell r="BR60">
            <v>44.4</v>
          </cell>
          <cell r="BS60">
            <v>77.7</v>
          </cell>
          <cell r="BT60">
            <v>37.5</v>
          </cell>
          <cell r="BU60">
            <v>25</v>
          </cell>
          <cell r="BV60">
            <v>75</v>
          </cell>
          <cell r="BW60">
            <v>12.5</v>
          </cell>
          <cell r="BX60">
            <v>62.5</v>
          </cell>
          <cell r="BY60">
            <v>100</v>
          </cell>
          <cell r="BZ60">
            <v>0</v>
          </cell>
          <cell r="CA60">
            <v>50</v>
          </cell>
          <cell r="CB60">
            <v>87.5</v>
          </cell>
          <cell r="CC60">
            <v>41.6</v>
          </cell>
          <cell r="CD60">
            <v>8.3000000000000007</v>
          </cell>
          <cell r="CE60">
            <v>0</v>
          </cell>
          <cell r="CF60">
            <v>25</v>
          </cell>
          <cell r="CG60">
            <v>83.3</v>
          </cell>
          <cell r="CH60">
            <v>100</v>
          </cell>
          <cell r="CI60">
            <v>91.600000000000009</v>
          </cell>
          <cell r="CJ60">
            <v>58.3</v>
          </cell>
          <cell r="CK60">
            <v>50</v>
          </cell>
          <cell r="CL60">
            <v>16.600000000000001</v>
          </cell>
          <cell r="CM60">
            <v>33.300000000000004</v>
          </cell>
          <cell r="CN60">
            <v>66.600000000000009</v>
          </cell>
          <cell r="CO60">
            <v>75</v>
          </cell>
          <cell r="CP60">
            <v>75</v>
          </cell>
          <cell r="CQ60">
            <v>52</v>
          </cell>
          <cell r="CR60">
            <v>65.100000000000009</v>
          </cell>
          <cell r="CS60">
            <v>13.900000000000002</v>
          </cell>
          <cell r="CT60">
            <v>34.799999999999997</v>
          </cell>
          <cell r="CU60">
            <v>39.5</v>
          </cell>
          <cell r="CV60">
            <v>23.200000000000003</v>
          </cell>
          <cell r="CW60">
            <v>58.099999999999994</v>
          </cell>
          <cell r="CX60">
            <v>48.8</v>
          </cell>
          <cell r="CY60">
            <v>51.1</v>
          </cell>
          <cell r="CZ60">
            <v>72</v>
          </cell>
          <cell r="DA60">
            <v>62.7</v>
          </cell>
          <cell r="DB60">
            <v>79</v>
          </cell>
          <cell r="DC60">
            <v>11.600000000000001</v>
          </cell>
          <cell r="DD60">
            <v>30.2</v>
          </cell>
          <cell r="DE60">
            <v>25.5</v>
          </cell>
          <cell r="DF60">
            <v>60.4</v>
          </cell>
          <cell r="DG60">
            <v>20.9</v>
          </cell>
          <cell r="DH60">
            <v>88.3</v>
          </cell>
          <cell r="DI60">
            <v>74.400000000000006</v>
          </cell>
          <cell r="DJ60">
            <v>0</v>
          </cell>
          <cell r="DK60">
            <v>97.6</v>
          </cell>
          <cell r="DL60">
            <v>53.400000000000006</v>
          </cell>
          <cell r="DM60">
            <v>76.7</v>
          </cell>
          <cell r="DN60">
            <v>44.1</v>
          </cell>
          <cell r="DO60">
            <v>41.8</v>
          </cell>
          <cell r="DP60">
            <v>90.600000000000009</v>
          </cell>
          <cell r="DQ60">
            <v>37.200000000000003</v>
          </cell>
          <cell r="DR60">
            <v>81.3</v>
          </cell>
          <cell r="DS60">
            <v>95.3</v>
          </cell>
          <cell r="DT60">
            <v>2.2999999999999998</v>
          </cell>
          <cell r="DU60">
            <v>69.699999999999989</v>
          </cell>
          <cell r="DV60">
            <v>93</v>
          </cell>
          <cell r="DW60">
            <v>27.900000000000002</v>
          </cell>
          <cell r="DX60">
            <v>6.9</v>
          </cell>
          <cell r="DY60">
            <v>4.5999999999999996</v>
          </cell>
          <cell r="DZ60">
            <v>16.2</v>
          </cell>
          <cell r="EA60">
            <v>83.7</v>
          </cell>
          <cell r="EB60">
            <v>100</v>
          </cell>
          <cell r="EC60">
            <v>86</v>
          </cell>
          <cell r="ED60">
            <v>46.5</v>
          </cell>
          <cell r="EE60">
            <v>32.5</v>
          </cell>
          <cell r="EF60">
            <v>9.3000000000000007</v>
          </cell>
          <cell r="EG60">
            <v>18.600000000000001</v>
          </cell>
          <cell r="EH60">
            <v>55.800000000000004</v>
          </cell>
          <cell r="EI60">
            <v>67.400000000000006</v>
          </cell>
          <cell r="EJ60">
            <v>67.39996337890625</v>
          </cell>
        </row>
        <row r="61">
          <cell r="AW61">
            <v>53</v>
          </cell>
          <cell r="AX61">
            <v>0</v>
          </cell>
          <cell r="AY61">
            <v>0</v>
          </cell>
          <cell r="AZ61">
            <v>0</v>
          </cell>
          <cell r="BA61">
            <v>100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cell r="BQ61">
            <v>0</v>
          </cell>
          <cell r="BR61">
            <v>0</v>
          </cell>
          <cell r="BS61">
            <v>0</v>
          </cell>
          <cell r="BT61">
            <v>0</v>
          </cell>
          <cell r="BU61">
            <v>0</v>
          </cell>
          <cell r="BV61">
            <v>0</v>
          </cell>
          <cell r="BW61">
            <v>0</v>
          </cell>
          <cell r="BX61">
            <v>0</v>
          </cell>
          <cell r="BY61">
            <v>0</v>
          </cell>
          <cell r="BZ61">
            <v>0</v>
          </cell>
          <cell r="CA61">
            <v>0</v>
          </cell>
          <cell r="CB61">
            <v>0</v>
          </cell>
          <cell r="CC61">
            <v>0</v>
          </cell>
          <cell r="CD61">
            <v>0</v>
          </cell>
          <cell r="CE61">
            <v>0</v>
          </cell>
          <cell r="CF61">
            <v>0</v>
          </cell>
          <cell r="CG61">
            <v>0</v>
          </cell>
          <cell r="CH61">
            <v>0</v>
          </cell>
          <cell r="CI61">
            <v>0</v>
          </cell>
          <cell r="CJ61">
            <v>0</v>
          </cell>
          <cell r="CK61">
            <v>0</v>
          </cell>
          <cell r="CL61">
            <v>0</v>
          </cell>
          <cell r="CM61">
            <v>0</v>
          </cell>
          <cell r="CN61">
            <v>0</v>
          </cell>
          <cell r="CO61">
            <v>0</v>
          </cell>
          <cell r="CP61">
            <v>0</v>
          </cell>
          <cell r="CQ61">
            <v>53</v>
          </cell>
          <cell r="CR61">
            <v>0</v>
          </cell>
          <cell r="CS61">
            <v>0</v>
          </cell>
          <cell r="CT61">
            <v>0</v>
          </cell>
          <cell r="CU61">
            <v>100</v>
          </cell>
          <cell r="CV61">
            <v>0</v>
          </cell>
          <cell r="CW61">
            <v>0</v>
          </cell>
          <cell r="CX61">
            <v>0</v>
          </cell>
          <cell r="CY61">
            <v>0</v>
          </cell>
          <cell r="CZ61">
            <v>0</v>
          </cell>
          <cell r="DA61">
            <v>0</v>
          </cell>
          <cell r="DB61">
            <v>0</v>
          </cell>
          <cell r="DC61">
            <v>0</v>
          </cell>
          <cell r="DD61">
            <v>0</v>
          </cell>
          <cell r="DE61">
            <v>0</v>
          </cell>
          <cell r="DF61">
            <v>0</v>
          </cell>
          <cell r="DG61">
            <v>0</v>
          </cell>
          <cell r="DH61">
            <v>0</v>
          </cell>
          <cell r="DI61">
            <v>0</v>
          </cell>
          <cell r="DJ61">
            <v>0</v>
          </cell>
          <cell r="DK61">
            <v>0</v>
          </cell>
          <cell r="DL61">
            <v>0</v>
          </cell>
          <cell r="DM61">
            <v>0</v>
          </cell>
          <cell r="DN61">
            <v>0</v>
          </cell>
          <cell r="DO61">
            <v>0</v>
          </cell>
          <cell r="DP61">
            <v>0</v>
          </cell>
          <cell r="DQ61">
            <v>0</v>
          </cell>
          <cell r="DR61">
            <v>0</v>
          </cell>
          <cell r="DS61">
            <v>0</v>
          </cell>
          <cell r="DT61">
            <v>0</v>
          </cell>
          <cell r="DU61">
            <v>0</v>
          </cell>
          <cell r="DV61">
            <v>0</v>
          </cell>
          <cell r="DW61">
            <v>0</v>
          </cell>
          <cell r="DX61">
            <v>0</v>
          </cell>
          <cell r="DY61">
            <v>0</v>
          </cell>
          <cell r="DZ61">
            <v>0</v>
          </cell>
          <cell r="EA61">
            <v>0</v>
          </cell>
          <cell r="EB61">
            <v>0</v>
          </cell>
          <cell r="EC61">
            <v>0</v>
          </cell>
          <cell r="ED61">
            <v>0</v>
          </cell>
          <cell r="EE61">
            <v>0</v>
          </cell>
          <cell r="EF61">
            <v>0</v>
          </cell>
          <cell r="EG61">
            <v>0</v>
          </cell>
          <cell r="EH61">
            <v>0</v>
          </cell>
          <cell r="EI61">
            <v>0</v>
          </cell>
          <cell r="EJ61">
            <v>0</v>
          </cell>
        </row>
        <row r="62">
          <cell r="AW62">
            <v>54</v>
          </cell>
          <cell r="AX62">
            <v>100</v>
          </cell>
          <cell r="AY62">
            <v>0</v>
          </cell>
          <cell r="AZ62">
            <v>50</v>
          </cell>
          <cell r="BA62">
            <v>75</v>
          </cell>
          <cell r="BB62">
            <v>25</v>
          </cell>
          <cell r="BC62">
            <v>50</v>
          </cell>
          <cell r="BD62">
            <v>16.600000000000001</v>
          </cell>
          <cell r="BE62">
            <v>33.300000000000004</v>
          </cell>
          <cell r="BF62">
            <v>83.3</v>
          </cell>
          <cell r="BG62">
            <v>66.600000000000009</v>
          </cell>
          <cell r="BH62">
            <v>100</v>
          </cell>
          <cell r="BI62">
            <v>0</v>
          </cell>
          <cell r="BJ62">
            <v>33.300000000000004</v>
          </cell>
          <cell r="BK62">
            <v>22.2</v>
          </cell>
          <cell r="BL62">
            <v>55.500000000000007</v>
          </cell>
          <cell r="BM62">
            <v>11.1</v>
          </cell>
          <cell r="BN62">
            <v>88.8</v>
          </cell>
          <cell r="BO62">
            <v>66.600000000000009</v>
          </cell>
          <cell r="BP62">
            <v>0</v>
          </cell>
          <cell r="BQ62">
            <v>100</v>
          </cell>
          <cell r="BR62">
            <v>44.4</v>
          </cell>
          <cell r="BS62">
            <v>77.7</v>
          </cell>
          <cell r="BT62">
            <v>37.5</v>
          </cell>
          <cell r="BU62">
            <v>25</v>
          </cell>
          <cell r="BV62">
            <v>75</v>
          </cell>
          <cell r="BW62">
            <v>12.5</v>
          </cell>
          <cell r="BX62">
            <v>62.5</v>
          </cell>
          <cell r="BY62">
            <v>100</v>
          </cell>
          <cell r="BZ62">
            <v>0</v>
          </cell>
          <cell r="CA62">
            <v>50</v>
          </cell>
          <cell r="CB62">
            <v>87.5</v>
          </cell>
          <cell r="CC62">
            <v>41.6</v>
          </cell>
          <cell r="CD62">
            <v>8.3000000000000007</v>
          </cell>
          <cell r="CE62">
            <v>0</v>
          </cell>
          <cell r="CF62">
            <v>25</v>
          </cell>
          <cell r="CG62">
            <v>83.3</v>
          </cell>
          <cell r="CH62">
            <v>100</v>
          </cell>
          <cell r="CI62">
            <v>91.600000000000009</v>
          </cell>
          <cell r="CJ62">
            <v>58.3</v>
          </cell>
          <cell r="CK62">
            <v>50</v>
          </cell>
          <cell r="CL62">
            <v>16.600000000000001</v>
          </cell>
          <cell r="CM62">
            <v>33.300000000000004</v>
          </cell>
          <cell r="CN62">
            <v>66.600000000000009</v>
          </cell>
          <cell r="CO62">
            <v>75</v>
          </cell>
          <cell r="CP62">
            <v>75</v>
          </cell>
          <cell r="CQ62">
            <v>54</v>
          </cell>
          <cell r="CR62">
            <v>65.100000000000009</v>
          </cell>
          <cell r="CS62">
            <v>13.900000000000002</v>
          </cell>
          <cell r="CT62">
            <v>34.799999999999997</v>
          </cell>
          <cell r="CU62">
            <v>39.5</v>
          </cell>
          <cell r="CV62">
            <v>23.200000000000003</v>
          </cell>
          <cell r="CW62">
            <v>58.099999999999994</v>
          </cell>
          <cell r="CX62">
            <v>48.8</v>
          </cell>
          <cell r="CY62">
            <v>51.1</v>
          </cell>
          <cell r="CZ62">
            <v>72</v>
          </cell>
          <cell r="DA62">
            <v>62.7</v>
          </cell>
          <cell r="DB62">
            <v>79</v>
          </cell>
          <cell r="DC62">
            <v>11.600000000000001</v>
          </cell>
          <cell r="DD62">
            <v>30.2</v>
          </cell>
          <cell r="DE62">
            <v>25.5</v>
          </cell>
          <cell r="DF62">
            <v>60.4</v>
          </cell>
          <cell r="DG62">
            <v>20.9</v>
          </cell>
          <cell r="DH62">
            <v>88.3</v>
          </cell>
          <cell r="DI62">
            <v>74.400000000000006</v>
          </cell>
          <cell r="DJ62">
            <v>0</v>
          </cell>
          <cell r="DK62">
            <v>97.6</v>
          </cell>
          <cell r="DL62">
            <v>53.400000000000006</v>
          </cell>
          <cell r="DM62">
            <v>76.7</v>
          </cell>
          <cell r="DN62">
            <v>44.1</v>
          </cell>
          <cell r="DO62">
            <v>41.8</v>
          </cell>
          <cell r="DP62">
            <v>90.600000000000009</v>
          </cell>
          <cell r="DQ62">
            <v>37.200000000000003</v>
          </cell>
          <cell r="DR62">
            <v>81.3</v>
          </cell>
          <cell r="DS62">
            <v>95.3</v>
          </cell>
          <cell r="DT62">
            <v>2.2999999999999998</v>
          </cell>
          <cell r="DU62">
            <v>69.699999999999989</v>
          </cell>
          <cell r="DV62">
            <v>93</v>
          </cell>
          <cell r="DW62">
            <v>27.900000000000002</v>
          </cell>
          <cell r="DX62">
            <v>6.9</v>
          </cell>
          <cell r="DY62">
            <v>4.5999999999999996</v>
          </cell>
          <cell r="DZ62">
            <v>16.2</v>
          </cell>
          <cell r="EA62">
            <v>83.7</v>
          </cell>
          <cell r="EB62">
            <v>100</v>
          </cell>
          <cell r="EC62">
            <v>86</v>
          </cell>
          <cell r="ED62">
            <v>46.5</v>
          </cell>
          <cell r="EE62">
            <v>32.5</v>
          </cell>
          <cell r="EF62">
            <v>9.3000000000000007</v>
          </cell>
          <cell r="EG62">
            <v>18.600000000000001</v>
          </cell>
          <cell r="EH62">
            <v>55.800000000000004</v>
          </cell>
          <cell r="EI62">
            <v>67.400000000000006</v>
          </cell>
          <cell r="EJ62">
            <v>67.39996337890625</v>
          </cell>
        </row>
        <row r="63">
          <cell r="AX63">
            <v>67.39996337890625</v>
          </cell>
          <cell r="AY63">
            <v>67.39996337890625</v>
          </cell>
          <cell r="AZ63">
            <v>67.39996337890625</v>
          </cell>
          <cell r="BA63">
            <v>67.39996337890625</v>
          </cell>
          <cell r="BB63">
            <v>67.39996337890625</v>
          </cell>
          <cell r="BC63">
            <v>67.39996337890625</v>
          </cell>
          <cell r="BD63">
            <v>67.39996337890625</v>
          </cell>
          <cell r="BE63">
            <v>67.39996337890625</v>
          </cell>
          <cell r="BF63">
            <v>67.39996337890625</v>
          </cell>
          <cell r="BG63">
            <v>67.39996337890625</v>
          </cell>
          <cell r="BH63">
            <v>67.39996337890625</v>
          </cell>
          <cell r="BI63">
            <v>67.39996337890625</v>
          </cell>
          <cell r="BJ63">
            <v>67.39996337890625</v>
          </cell>
          <cell r="BK63">
            <v>67.39996337890625</v>
          </cell>
          <cell r="BL63">
            <v>67.39996337890625</v>
          </cell>
          <cell r="BM63">
            <v>67.39996337890625</v>
          </cell>
          <cell r="BN63">
            <v>67.39996337890625</v>
          </cell>
          <cell r="BO63">
            <v>67.39996337890625</v>
          </cell>
          <cell r="BP63">
            <v>67.39996337890625</v>
          </cell>
          <cell r="BQ63">
            <v>67.39996337890625</v>
          </cell>
          <cell r="BR63">
            <v>67.39996337890625</v>
          </cell>
          <cell r="BS63">
            <v>67.39996337890625</v>
          </cell>
          <cell r="BT63">
            <v>67.39996337890625</v>
          </cell>
          <cell r="BU63">
            <v>67.39996337890625</v>
          </cell>
          <cell r="BV63">
            <v>67.39996337890625</v>
          </cell>
          <cell r="BW63">
            <v>67.39996337890625</v>
          </cell>
          <cell r="BX63">
            <v>67.39996337890625</v>
          </cell>
          <cell r="BY63">
            <v>67.39996337890625</v>
          </cell>
          <cell r="BZ63">
            <v>67.39996337890625</v>
          </cell>
          <cell r="CA63">
            <v>67.39996337890625</v>
          </cell>
          <cell r="CB63">
            <v>67.39996337890625</v>
          </cell>
          <cell r="CC63">
            <v>67.39996337890625</v>
          </cell>
          <cell r="CD63">
            <v>67.39996337890625</v>
          </cell>
          <cell r="CE63">
            <v>67.39996337890625</v>
          </cell>
          <cell r="CF63">
            <v>67.39996337890625</v>
          </cell>
          <cell r="CG63">
            <v>67.39996337890625</v>
          </cell>
          <cell r="CH63">
            <v>67.39996337890625</v>
          </cell>
          <cell r="CI63">
            <v>67.39996337890625</v>
          </cell>
          <cell r="CJ63">
            <v>67.39996337890625</v>
          </cell>
          <cell r="CK63">
            <v>67.39996337890625</v>
          </cell>
          <cell r="CL63">
            <v>67.39996337890625</v>
          </cell>
          <cell r="CM63">
            <v>67.39996337890625</v>
          </cell>
          <cell r="CN63">
            <v>67.39996337890625</v>
          </cell>
          <cell r="CO63">
            <v>67.39996337890625</v>
          </cell>
          <cell r="CP63">
            <v>67.39996337890625</v>
          </cell>
          <cell r="CR63">
            <v>67.39996337890625</v>
          </cell>
          <cell r="CS63">
            <v>67.39996337890625</v>
          </cell>
          <cell r="CT63">
            <v>67.39996337890625</v>
          </cell>
          <cell r="CU63">
            <v>67.39996337890625</v>
          </cell>
          <cell r="CV63">
            <v>67.39996337890625</v>
          </cell>
          <cell r="CW63">
            <v>67.39996337890625</v>
          </cell>
          <cell r="CX63">
            <v>67.39996337890625</v>
          </cell>
          <cell r="CY63">
            <v>67.39996337890625</v>
          </cell>
          <cell r="CZ63">
            <v>67.39996337890625</v>
          </cell>
          <cell r="DA63">
            <v>67.39996337890625</v>
          </cell>
          <cell r="DB63">
            <v>67.39996337890625</v>
          </cell>
          <cell r="DC63">
            <v>67.39996337890625</v>
          </cell>
          <cell r="DD63">
            <v>67.39996337890625</v>
          </cell>
          <cell r="DE63">
            <v>67.39996337890625</v>
          </cell>
          <cell r="DF63">
            <v>67.39996337890625</v>
          </cell>
          <cell r="DG63">
            <v>67.39996337890625</v>
          </cell>
          <cell r="DH63">
            <v>67.39996337890625</v>
          </cell>
          <cell r="DI63">
            <v>67.39996337890625</v>
          </cell>
          <cell r="DJ63">
            <v>67.39996337890625</v>
          </cell>
          <cell r="DK63">
            <v>67.39996337890625</v>
          </cell>
          <cell r="DL63">
            <v>67.39996337890625</v>
          </cell>
          <cell r="DM63">
            <v>67.39996337890625</v>
          </cell>
          <cell r="DN63">
            <v>67.39996337890625</v>
          </cell>
          <cell r="DO63">
            <v>67.39996337890625</v>
          </cell>
          <cell r="DP63">
            <v>67.39996337890625</v>
          </cell>
          <cell r="DQ63">
            <v>67.39996337890625</v>
          </cell>
          <cell r="DR63">
            <v>67.39996337890625</v>
          </cell>
          <cell r="DS63">
            <v>67.39996337890625</v>
          </cell>
          <cell r="DT63">
            <v>67.39996337890625</v>
          </cell>
          <cell r="DU63">
            <v>67.39996337890625</v>
          </cell>
          <cell r="DV63">
            <v>67.39996337890625</v>
          </cell>
          <cell r="DW63">
            <v>67.39996337890625</v>
          </cell>
          <cell r="DX63">
            <v>67.39996337890625</v>
          </cell>
          <cell r="DY63">
            <v>67.39996337890625</v>
          </cell>
          <cell r="DZ63">
            <v>67.39996337890625</v>
          </cell>
          <cell r="EA63">
            <v>67.39996337890625</v>
          </cell>
          <cell r="EB63">
            <v>67.39996337890625</v>
          </cell>
          <cell r="EC63">
            <v>67.39996337890625</v>
          </cell>
          <cell r="ED63">
            <v>67.39996337890625</v>
          </cell>
          <cell r="EE63">
            <v>67.39996337890625</v>
          </cell>
          <cell r="EF63">
            <v>67.39996337890625</v>
          </cell>
          <cell r="EG63">
            <v>67.39996337890625</v>
          </cell>
          <cell r="EH63">
            <v>67.39996337890625</v>
          </cell>
          <cell r="EI63">
            <v>67.39996337890625</v>
          </cell>
          <cell r="EJ63">
            <v>67.39996337890625</v>
          </cell>
        </row>
        <row r="64">
          <cell r="AX64">
            <v>67.39996337890625</v>
          </cell>
          <cell r="AY64">
            <v>67.39996337890625</v>
          </cell>
          <cell r="AZ64">
            <v>67.39996337890625</v>
          </cell>
          <cell r="BA64">
            <v>67.39996337890625</v>
          </cell>
          <cell r="BB64">
            <v>67.39996337890625</v>
          </cell>
          <cell r="BC64">
            <v>67.39996337890625</v>
          </cell>
          <cell r="BD64">
            <v>67.39996337890625</v>
          </cell>
          <cell r="BE64">
            <v>67.39996337890625</v>
          </cell>
          <cell r="BF64">
            <v>67.39996337890625</v>
          </cell>
          <cell r="BG64">
            <v>67.39996337890625</v>
          </cell>
          <cell r="BH64">
            <v>67.39996337890625</v>
          </cell>
          <cell r="BI64">
            <v>67.39996337890625</v>
          </cell>
          <cell r="BJ64">
            <v>67.39996337890625</v>
          </cell>
          <cell r="BK64">
            <v>67.39996337890625</v>
          </cell>
          <cell r="BL64">
            <v>67.39996337890625</v>
          </cell>
          <cell r="BM64">
            <v>67.39996337890625</v>
          </cell>
          <cell r="BN64">
            <v>67.39996337890625</v>
          </cell>
          <cell r="BO64">
            <v>67.39996337890625</v>
          </cell>
          <cell r="BP64">
            <v>67.39996337890625</v>
          </cell>
          <cell r="BQ64">
            <v>67.39996337890625</v>
          </cell>
          <cell r="BR64">
            <v>67.39996337890625</v>
          </cell>
          <cell r="BS64">
            <v>67.39996337890625</v>
          </cell>
          <cell r="BT64">
            <v>67.39996337890625</v>
          </cell>
          <cell r="BU64">
            <v>67.39996337890625</v>
          </cell>
          <cell r="BV64">
            <v>67.39996337890625</v>
          </cell>
          <cell r="BW64">
            <v>67.39996337890625</v>
          </cell>
          <cell r="BX64">
            <v>67.39996337890625</v>
          </cell>
          <cell r="BY64">
            <v>67.39996337890625</v>
          </cell>
          <cell r="BZ64">
            <v>67.39996337890625</v>
          </cell>
          <cell r="CA64">
            <v>67.39996337890625</v>
          </cell>
          <cell r="CB64">
            <v>67.39996337890625</v>
          </cell>
          <cell r="CC64">
            <v>67.39996337890625</v>
          </cell>
          <cell r="CD64">
            <v>67.39996337890625</v>
          </cell>
          <cell r="CE64">
            <v>67.39996337890625</v>
          </cell>
          <cell r="CF64">
            <v>67.39996337890625</v>
          </cell>
          <cell r="CG64">
            <v>67.39996337890625</v>
          </cell>
          <cell r="CH64">
            <v>67.39996337890625</v>
          </cell>
          <cell r="CI64">
            <v>67.39996337890625</v>
          </cell>
          <cell r="CJ64">
            <v>67.39996337890625</v>
          </cell>
          <cell r="CK64">
            <v>67.39996337890625</v>
          </cell>
          <cell r="CL64">
            <v>67.39996337890625</v>
          </cell>
          <cell r="CM64">
            <v>67.39996337890625</v>
          </cell>
          <cell r="CN64">
            <v>67.39996337890625</v>
          </cell>
          <cell r="CO64">
            <v>67.39996337890625</v>
          </cell>
          <cell r="CP64">
            <v>67.39996337890625</v>
          </cell>
          <cell r="CR64">
            <v>67.39996337890625</v>
          </cell>
          <cell r="CS64">
            <v>67.39996337890625</v>
          </cell>
          <cell r="CT64">
            <v>67.39996337890625</v>
          </cell>
          <cell r="CU64">
            <v>67.39996337890625</v>
          </cell>
          <cell r="CV64">
            <v>67.39996337890625</v>
          </cell>
          <cell r="CW64">
            <v>67.39996337890625</v>
          </cell>
          <cell r="CX64">
            <v>67.39996337890625</v>
          </cell>
          <cell r="CY64">
            <v>67.39996337890625</v>
          </cell>
          <cell r="CZ64">
            <v>67.39996337890625</v>
          </cell>
          <cell r="DA64">
            <v>67.39996337890625</v>
          </cell>
          <cell r="DB64">
            <v>67.39996337890625</v>
          </cell>
          <cell r="DC64">
            <v>67.39996337890625</v>
          </cell>
          <cell r="DD64">
            <v>67.39996337890625</v>
          </cell>
          <cell r="DE64">
            <v>67.39996337890625</v>
          </cell>
          <cell r="DF64">
            <v>67.39996337890625</v>
          </cell>
          <cell r="DG64">
            <v>67.39996337890625</v>
          </cell>
          <cell r="DH64">
            <v>67.39996337890625</v>
          </cell>
          <cell r="DI64">
            <v>67.39996337890625</v>
          </cell>
          <cell r="DJ64">
            <v>67.39996337890625</v>
          </cell>
          <cell r="DK64">
            <v>67.39996337890625</v>
          </cell>
          <cell r="DL64">
            <v>67.39996337890625</v>
          </cell>
          <cell r="DM64">
            <v>67.39996337890625</v>
          </cell>
          <cell r="DN64">
            <v>67.39996337890625</v>
          </cell>
          <cell r="DO64">
            <v>67.39996337890625</v>
          </cell>
          <cell r="DP64">
            <v>67.39996337890625</v>
          </cell>
          <cell r="DQ64">
            <v>67.39996337890625</v>
          </cell>
          <cell r="DR64">
            <v>67.39996337890625</v>
          </cell>
          <cell r="DS64">
            <v>67.39996337890625</v>
          </cell>
          <cell r="DT64">
            <v>67.39996337890625</v>
          </cell>
          <cell r="DU64">
            <v>67.39996337890625</v>
          </cell>
          <cell r="DV64">
            <v>67.39996337890625</v>
          </cell>
          <cell r="DW64">
            <v>67.39996337890625</v>
          </cell>
          <cell r="DX64">
            <v>67.39996337890625</v>
          </cell>
          <cell r="DY64">
            <v>67.39996337890625</v>
          </cell>
          <cell r="DZ64">
            <v>67.39996337890625</v>
          </cell>
          <cell r="EA64">
            <v>67.39996337890625</v>
          </cell>
          <cell r="EB64">
            <v>67.39996337890625</v>
          </cell>
          <cell r="EC64">
            <v>67.39996337890625</v>
          </cell>
          <cell r="ED64">
            <v>67.39996337890625</v>
          </cell>
          <cell r="EE64">
            <v>67.39996337890625</v>
          </cell>
          <cell r="EF64">
            <v>67.39996337890625</v>
          </cell>
          <cell r="EG64">
            <v>67.39996337890625</v>
          </cell>
          <cell r="EH64">
            <v>67.39996337890625</v>
          </cell>
          <cell r="EI64">
            <v>67.39996337890625</v>
          </cell>
          <cell r="EJ64">
            <v>67.39996337890625</v>
          </cell>
        </row>
        <row r="65">
          <cell r="AW65">
            <v>55</v>
          </cell>
          <cell r="AX65">
            <v>100</v>
          </cell>
          <cell r="AY65">
            <v>25</v>
          </cell>
          <cell r="AZ65">
            <v>50</v>
          </cell>
          <cell r="BA65">
            <v>75</v>
          </cell>
          <cell r="BB65">
            <v>0</v>
          </cell>
          <cell r="BC65">
            <v>33.300000000000004</v>
          </cell>
          <cell r="BD65">
            <v>16.600000000000001</v>
          </cell>
          <cell r="BE65">
            <v>100</v>
          </cell>
          <cell r="BF65">
            <v>66.600000000000009</v>
          </cell>
          <cell r="BG65">
            <v>83.3</v>
          </cell>
          <cell r="BH65">
            <v>50</v>
          </cell>
          <cell r="BI65">
            <v>0</v>
          </cell>
          <cell r="BJ65">
            <v>55.500000000000007</v>
          </cell>
          <cell r="BK65">
            <v>66.600000000000009</v>
          </cell>
          <cell r="BL65">
            <v>11.1</v>
          </cell>
          <cell r="BM65">
            <v>33.300000000000004</v>
          </cell>
          <cell r="BN65">
            <v>88.8</v>
          </cell>
          <cell r="BO65">
            <v>0</v>
          </cell>
          <cell r="BP65">
            <v>44.4</v>
          </cell>
          <cell r="BQ65">
            <v>100</v>
          </cell>
          <cell r="BR65">
            <v>22.2</v>
          </cell>
          <cell r="BS65">
            <v>77.7</v>
          </cell>
          <cell r="BT65">
            <v>37.5</v>
          </cell>
          <cell r="BU65">
            <v>0</v>
          </cell>
          <cell r="BV65">
            <v>12.5</v>
          </cell>
          <cell r="BW65">
            <v>62.5</v>
          </cell>
          <cell r="BX65">
            <v>25</v>
          </cell>
          <cell r="BY65">
            <v>75</v>
          </cell>
          <cell r="BZ65">
            <v>87.5</v>
          </cell>
          <cell r="CA65">
            <v>100</v>
          </cell>
          <cell r="CB65">
            <v>50</v>
          </cell>
          <cell r="CC65">
            <v>66.600000000000009</v>
          </cell>
          <cell r="CD65">
            <v>33.300000000000004</v>
          </cell>
          <cell r="CE65">
            <v>50</v>
          </cell>
          <cell r="CF65">
            <v>83.3</v>
          </cell>
          <cell r="CG65">
            <v>0</v>
          </cell>
          <cell r="CH65">
            <v>100</v>
          </cell>
          <cell r="CI65">
            <v>8.3000000000000007</v>
          </cell>
          <cell r="CJ65">
            <v>75</v>
          </cell>
          <cell r="CK65">
            <v>41.6</v>
          </cell>
          <cell r="CL65">
            <v>58.3</v>
          </cell>
          <cell r="CM65">
            <v>91.600000000000009</v>
          </cell>
          <cell r="CN65">
            <v>8.3000000000000007</v>
          </cell>
          <cell r="CO65">
            <v>8.3000000000000007</v>
          </cell>
          <cell r="CP65">
            <v>8.2999954223632812</v>
          </cell>
          <cell r="CQ65">
            <v>55</v>
          </cell>
          <cell r="CR65">
            <v>62.7</v>
          </cell>
          <cell r="CS65">
            <v>48.8</v>
          </cell>
          <cell r="CT65">
            <v>55.800000000000004</v>
          </cell>
          <cell r="CU65">
            <v>58.099999999999994</v>
          </cell>
          <cell r="CV65">
            <v>30.2</v>
          </cell>
          <cell r="CW65">
            <v>13.900000000000002</v>
          </cell>
          <cell r="CX65">
            <v>11.600000000000001</v>
          </cell>
          <cell r="CY65">
            <v>93</v>
          </cell>
          <cell r="CZ65">
            <v>88.3</v>
          </cell>
          <cell r="DA65">
            <v>90.600000000000009</v>
          </cell>
          <cell r="DB65">
            <v>72</v>
          </cell>
          <cell r="DC65">
            <v>4.5999999999999996</v>
          </cell>
          <cell r="DD65">
            <v>51.1</v>
          </cell>
          <cell r="DE65">
            <v>60.4</v>
          </cell>
          <cell r="DF65">
            <v>9.3000000000000007</v>
          </cell>
          <cell r="DG65">
            <v>20.9</v>
          </cell>
          <cell r="DH65">
            <v>67.400000000000006</v>
          </cell>
          <cell r="DI65">
            <v>6.9</v>
          </cell>
          <cell r="DJ65">
            <v>46.5</v>
          </cell>
          <cell r="DK65">
            <v>97.6</v>
          </cell>
          <cell r="DL65">
            <v>16.2</v>
          </cell>
          <cell r="DM65">
            <v>65.100000000000009</v>
          </cell>
          <cell r="DN65">
            <v>23.200000000000003</v>
          </cell>
          <cell r="DO65">
            <v>0</v>
          </cell>
          <cell r="DP65">
            <v>2.2999999999999998</v>
          </cell>
          <cell r="DQ65">
            <v>27.900000000000002</v>
          </cell>
          <cell r="DR65">
            <v>18.600000000000001</v>
          </cell>
          <cell r="DS65">
            <v>74.400000000000006</v>
          </cell>
          <cell r="DT65">
            <v>79</v>
          </cell>
          <cell r="DU65">
            <v>81.3</v>
          </cell>
          <cell r="DV65">
            <v>25.5</v>
          </cell>
          <cell r="DW65">
            <v>76.7</v>
          </cell>
          <cell r="DX65">
            <v>41.8</v>
          </cell>
          <cell r="DY65">
            <v>53.400000000000006</v>
          </cell>
          <cell r="DZ65">
            <v>86</v>
          </cell>
          <cell r="EA65">
            <v>32.5</v>
          </cell>
          <cell r="EB65">
            <v>100</v>
          </cell>
          <cell r="EC65">
            <v>34.799999999999997</v>
          </cell>
          <cell r="ED65">
            <v>83.7</v>
          </cell>
          <cell r="EE65">
            <v>44.1</v>
          </cell>
          <cell r="EF65">
            <v>69.699999999999989</v>
          </cell>
          <cell r="EG65">
            <v>95.3</v>
          </cell>
          <cell r="EH65">
            <v>34.799999999999997</v>
          </cell>
          <cell r="EI65">
            <v>34.799999999999997</v>
          </cell>
          <cell r="EJ65">
            <v>34.79998779296875</v>
          </cell>
        </row>
        <row r="66">
          <cell r="AW66">
            <v>56</v>
          </cell>
          <cell r="AX66">
            <v>75</v>
          </cell>
          <cell r="AY66">
            <v>25</v>
          </cell>
          <cell r="AZ66">
            <v>50</v>
          </cell>
          <cell r="BA66">
            <v>100</v>
          </cell>
          <cell r="BB66">
            <v>0</v>
          </cell>
          <cell r="BC66">
            <v>16.600000000000001</v>
          </cell>
          <cell r="BD66">
            <v>33.300000000000004</v>
          </cell>
          <cell r="BE66">
            <v>100</v>
          </cell>
          <cell r="BF66">
            <v>83.3</v>
          </cell>
          <cell r="BG66">
            <v>66.600000000000009</v>
          </cell>
          <cell r="BH66">
            <v>0</v>
          </cell>
          <cell r="BI66">
            <v>50</v>
          </cell>
          <cell r="BJ66">
            <v>77.7</v>
          </cell>
          <cell r="BK66">
            <v>88.8</v>
          </cell>
          <cell r="BL66">
            <v>33.300000000000004</v>
          </cell>
          <cell r="BM66">
            <v>44.4</v>
          </cell>
          <cell r="BN66">
            <v>100</v>
          </cell>
          <cell r="BO66">
            <v>0</v>
          </cell>
          <cell r="BP66">
            <v>66.600000000000009</v>
          </cell>
          <cell r="BQ66">
            <v>55.500000000000007</v>
          </cell>
          <cell r="BR66">
            <v>11.1</v>
          </cell>
          <cell r="BS66">
            <v>22.2</v>
          </cell>
          <cell r="BT66">
            <v>100</v>
          </cell>
          <cell r="BU66">
            <v>12.5</v>
          </cell>
          <cell r="BV66">
            <v>75</v>
          </cell>
          <cell r="BW66">
            <v>87.5</v>
          </cell>
          <cell r="BX66">
            <v>37.5</v>
          </cell>
          <cell r="BY66">
            <v>0</v>
          </cell>
          <cell r="BZ66">
            <v>37.5</v>
          </cell>
          <cell r="CA66">
            <v>25</v>
          </cell>
          <cell r="CB66">
            <v>37.5</v>
          </cell>
          <cell r="CC66">
            <v>58.3</v>
          </cell>
          <cell r="CD66">
            <v>33.300000000000004</v>
          </cell>
          <cell r="CE66">
            <v>50</v>
          </cell>
          <cell r="CF66">
            <v>75</v>
          </cell>
          <cell r="CG66">
            <v>0</v>
          </cell>
          <cell r="CH66">
            <v>100</v>
          </cell>
          <cell r="CI66">
            <v>0</v>
          </cell>
          <cell r="CJ66">
            <v>83.3</v>
          </cell>
          <cell r="CK66">
            <v>41.6</v>
          </cell>
          <cell r="CL66">
            <v>66.600000000000009</v>
          </cell>
          <cell r="CM66">
            <v>91.600000000000009</v>
          </cell>
          <cell r="CN66">
            <v>0</v>
          </cell>
          <cell r="CO66">
            <v>0</v>
          </cell>
          <cell r="CP66">
            <v>0</v>
          </cell>
          <cell r="CQ66">
            <v>56</v>
          </cell>
          <cell r="CR66">
            <v>69.699999999999989</v>
          </cell>
          <cell r="CS66">
            <v>58.099999999999994</v>
          </cell>
          <cell r="CT66">
            <v>67.400000000000006</v>
          </cell>
          <cell r="CU66">
            <v>79</v>
          </cell>
          <cell r="CV66">
            <v>25.5</v>
          </cell>
          <cell r="CW66">
            <v>13.900000000000002</v>
          </cell>
          <cell r="CX66">
            <v>18.600000000000001</v>
          </cell>
          <cell r="CY66">
            <v>93</v>
          </cell>
          <cell r="CZ66">
            <v>86</v>
          </cell>
          <cell r="DA66">
            <v>81.3</v>
          </cell>
          <cell r="DB66">
            <v>2.2999999999999998</v>
          </cell>
          <cell r="DC66">
            <v>72</v>
          </cell>
          <cell r="DD66">
            <v>60.4</v>
          </cell>
          <cell r="DE66">
            <v>74.400000000000006</v>
          </cell>
          <cell r="DF66">
            <v>16.2</v>
          </cell>
          <cell r="DG66">
            <v>20.9</v>
          </cell>
          <cell r="DH66">
            <v>97.6</v>
          </cell>
          <cell r="DI66">
            <v>0</v>
          </cell>
          <cell r="DJ66">
            <v>53.400000000000006</v>
          </cell>
          <cell r="DK66">
            <v>27.900000000000002</v>
          </cell>
          <cell r="DL66">
            <v>4.5999999999999996</v>
          </cell>
          <cell r="DM66">
            <v>9.3000000000000007</v>
          </cell>
          <cell r="DN66">
            <v>65.100000000000009</v>
          </cell>
          <cell r="DO66">
            <v>11.600000000000001</v>
          </cell>
          <cell r="DP66">
            <v>46.5</v>
          </cell>
          <cell r="DQ66">
            <v>55.800000000000004</v>
          </cell>
          <cell r="DR66">
            <v>27.900000000000002</v>
          </cell>
          <cell r="DS66">
            <v>6.9</v>
          </cell>
          <cell r="DT66">
            <v>27.900000000000002</v>
          </cell>
          <cell r="DU66">
            <v>23.200000000000003</v>
          </cell>
          <cell r="DV66">
            <v>27.900000000000002</v>
          </cell>
          <cell r="DW66">
            <v>76.7</v>
          </cell>
          <cell r="DX66">
            <v>48.8</v>
          </cell>
          <cell r="DY66">
            <v>62.7</v>
          </cell>
          <cell r="DZ66">
            <v>88.3</v>
          </cell>
          <cell r="EA66">
            <v>27.900000000000002</v>
          </cell>
          <cell r="EB66">
            <v>100</v>
          </cell>
          <cell r="EC66">
            <v>27.900000000000002</v>
          </cell>
          <cell r="ED66">
            <v>90.600000000000009</v>
          </cell>
          <cell r="EE66">
            <v>51.1</v>
          </cell>
          <cell r="EF66">
            <v>83.7</v>
          </cell>
          <cell r="EG66">
            <v>95.3</v>
          </cell>
          <cell r="EH66">
            <v>27.900000000000002</v>
          </cell>
          <cell r="EI66">
            <v>27.900000000000002</v>
          </cell>
          <cell r="EJ66">
            <v>27.899993896484375</v>
          </cell>
        </row>
        <row r="67">
          <cell r="AW67">
            <v>57</v>
          </cell>
          <cell r="AX67">
            <v>75</v>
          </cell>
          <cell r="AY67">
            <v>50</v>
          </cell>
          <cell r="AZ67">
            <v>25</v>
          </cell>
          <cell r="BA67">
            <v>100</v>
          </cell>
          <cell r="BB67">
            <v>0</v>
          </cell>
          <cell r="BC67">
            <v>50</v>
          </cell>
          <cell r="BD67">
            <v>16.600000000000001</v>
          </cell>
          <cell r="BE67">
            <v>83.3</v>
          </cell>
          <cell r="BF67">
            <v>100</v>
          </cell>
          <cell r="BG67">
            <v>66.600000000000009</v>
          </cell>
          <cell r="BH67">
            <v>0</v>
          </cell>
          <cell r="BI67">
            <v>33.300000000000004</v>
          </cell>
          <cell r="BJ67">
            <v>66.600000000000009</v>
          </cell>
          <cell r="BK67">
            <v>88.8</v>
          </cell>
          <cell r="BL67">
            <v>33.300000000000004</v>
          </cell>
          <cell r="BM67">
            <v>0</v>
          </cell>
          <cell r="BN67">
            <v>100</v>
          </cell>
          <cell r="BO67">
            <v>11.1</v>
          </cell>
          <cell r="BP67">
            <v>44.4</v>
          </cell>
          <cell r="BQ67">
            <v>55.500000000000007</v>
          </cell>
          <cell r="BR67">
            <v>22.2</v>
          </cell>
          <cell r="BS67">
            <v>77.7</v>
          </cell>
          <cell r="BT67">
            <v>75</v>
          </cell>
          <cell r="BU67">
            <v>12.5</v>
          </cell>
          <cell r="BV67">
            <v>100</v>
          </cell>
          <cell r="BW67">
            <v>87.5</v>
          </cell>
          <cell r="BX67">
            <v>37.5</v>
          </cell>
          <cell r="BY67">
            <v>0</v>
          </cell>
          <cell r="BZ67">
            <v>37.5</v>
          </cell>
          <cell r="CA67">
            <v>25</v>
          </cell>
          <cell r="CB67">
            <v>37.5</v>
          </cell>
          <cell r="CC67">
            <v>58.3</v>
          </cell>
          <cell r="CD67">
            <v>33.300000000000004</v>
          </cell>
          <cell r="CE67">
            <v>50</v>
          </cell>
          <cell r="CF67">
            <v>91.600000000000009</v>
          </cell>
          <cell r="CG67">
            <v>0</v>
          </cell>
          <cell r="CH67">
            <v>100</v>
          </cell>
          <cell r="CI67">
            <v>0</v>
          </cell>
          <cell r="CJ67">
            <v>75</v>
          </cell>
          <cell r="CK67">
            <v>41.6</v>
          </cell>
          <cell r="CL67">
            <v>66.600000000000009</v>
          </cell>
          <cell r="CM67">
            <v>83.3</v>
          </cell>
          <cell r="CN67">
            <v>0</v>
          </cell>
          <cell r="CO67">
            <v>0</v>
          </cell>
          <cell r="CP67">
            <v>0</v>
          </cell>
          <cell r="CQ67">
            <v>57</v>
          </cell>
          <cell r="CR67">
            <v>58.099999999999994</v>
          </cell>
          <cell r="CS67">
            <v>53.400000000000006</v>
          </cell>
          <cell r="CT67">
            <v>25.5</v>
          </cell>
          <cell r="CU67">
            <v>72</v>
          </cell>
          <cell r="CV67">
            <v>16.2</v>
          </cell>
          <cell r="CW67">
            <v>67.400000000000006</v>
          </cell>
          <cell r="CX67">
            <v>20.9</v>
          </cell>
          <cell r="CY67">
            <v>83.7</v>
          </cell>
          <cell r="CZ67">
            <v>97.6</v>
          </cell>
          <cell r="DA67">
            <v>74.400000000000006</v>
          </cell>
          <cell r="DB67">
            <v>9.3000000000000007</v>
          </cell>
          <cell r="DC67">
            <v>27.900000000000002</v>
          </cell>
          <cell r="DD67">
            <v>65.100000000000009</v>
          </cell>
          <cell r="DE67">
            <v>76.7</v>
          </cell>
          <cell r="DF67">
            <v>11.600000000000001</v>
          </cell>
          <cell r="DG67">
            <v>0</v>
          </cell>
          <cell r="DH67">
            <v>88.3</v>
          </cell>
          <cell r="DI67">
            <v>2.2999999999999998</v>
          </cell>
          <cell r="DJ67">
            <v>18.600000000000001</v>
          </cell>
          <cell r="DK67">
            <v>27.900000000000002</v>
          </cell>
          <cell r="DL67">
            <v>4.5999999999999996</v>
          </cell>
          <cell r="DM67">
            <v>69.699999999999989</v>
          </cell>
          <cell r="DN67">
            <v>55.800000000000004</v>
          </cell>
          <cell r="DO67">
            <v>13.900000000000002</v>
          </cell>
          <cell r="DP67">
            <v>81.3</v>
          </cell>
          <cell r="DQ67">
            <v>60.4</v>
          </cell>
          <cell r="DR67">
            <v>27.900000000000002</v>
          </cell>
          <cell r="DS67">
            <v>6.9</v>
          </cell>
          <cell r="DT67">
            <v>27.900000000000002</v>
          </cell>
          <cell r="DU67">
            <v>23.200000000000003</v>
          </cell>
          <cell r="DV67">
            <v>27.900000000000002</v>
          </cell>
          <cell r="DW67">
            <v>79</v>
          </cell>
          <cell r="DX67">
            <v>48.8</v>
          </cell>
          <cell r="DY67">
            <v>62.7</v>
          </cell>
          <cell r="DZ67">
            <v>95.3</v>
          </cell>
          <cell r="EA67">
            <v>27.900000000000002</v>
          </cell>
          <cell r="EB67">
            <v>100</v>
          </cell>
          <cell r="EC67">
            <v>27.900000000000002</v>
          </cell>
          <cell r="ED67">
            <v>90.600000000000009</v>
          </cell>
          <cell r="EE67">
            <v>51.1</v>
          </cell>
          <cell r="EF67">
            <v>86</v>
          </cell>
          <cell r="EG67">
            <v>93</v>
          </cell>
          <cell r="EH67">
            <v>27.900000000000002</v>
          </cell>
          <cell r="EI67">
            <v>27.900000000000002</v>
          </cell>
          <cell r="EJ67">
            <v>27.899993896484375</v>
          </cell>
        </row>
        <row r="68">
          <cell r="AW68">
            <v>58</v>
          </cell>
          <cell r="AX68">
            <v>100</v>
          </cell>
          <cell r="AY68">
            <v>50</v>
          </cell>
          <cell r="AZ68">
            <v>75</v>
          </cell>
          <cell r="BA68">
            <v>25</v>
          </cell>
          <cell r="BB68">
            <v>0</v>
          </cell>
          <cell r="BC68">
            <v>0</v>
          </cell>
          <cell r="BD68">
            <v>83.3</v>
          </cell>
          <cell r="BE68">
            <v>16.600000000000001</v>
          </cell>
          <cell r="BF68">
            <v>33.300000000000004</v>
          </cell>
          <cell r="BG68">
            <v>50</v>
          </cell>
          <cell r="BH68">
            <v>66.600000000000009</v>
          </cell>
          <cell r="BI68">
            <v>100</v>
          </cell>
          <cell r="BJ68">
            <v>33.300000000000004</v>
          </cell>
          <cell r="BK68">
            <v>44.4</v>
          </cell>
          <cell r="BL68">
            <v>22.2</v>
          </cell>
          <cell r="BM68">
            <v>77.7</v>
          </cell>
          <cell r="BN68">
            <v>100</v>
          </cell>
          <cell r="BO68">
            <v>11.1</v>
          </cell>
          <cell r="BP68">
            <v>88.8</v>
          </cell>
          <cell r="BQ68">
            <v>55.500000000000007</v>
          </cell>
          <cell r="BR68">
            <v>55.500000000000007</v>
          </cell>
          <cell r="BS68">
            <v>0</v>
          </cell>
          <cell r="BT68">
            <v>25</v>
          </cell>
          <cell r="BU68">
            <v>12.5</v>
          </cell>
          <cell r="BV68">
            <v>0</v>
          </cell>
          <cell r="BW68">
            <v>37.5</v>
          </cell>
          <cell r="BX68">
            <v>50</v>
          </cell>
          <cell r="BY68">
            <v>50</v>
          </cell>
          <cell r="BZ68">
            <v>50</v>
          </cell>
          <cell r="CA68">
            <v>50</v>
          </cell>
          <cell r="CB68">
            <v>50</v>
          </cell>
          <cell r="CC68">
            <v>66.600000000000009</v>
          </cell>
          <cell r="CD68">
            <v>16.600000000000001</v>
          </cell>
          <cell r="CE68">
            <v>75</v>
          </cell>
          <cell r="CF68">
            <v>8.3000000000000007</v>
          </cell>
          <cell r="CG68">
            <v>16.600000000000001</v>
          </cell>
          <cell r="CH68">
            <v>100</v>
          </cell>
          <cell r="CI68">
            <v>16.600000000000001</v>
          </cell>
          <cell r="CJ68">
            <v>91.600000000000009</v>
          </cell>
          <cell r="CK68">
            <v>0</v>
          </cell>
          <cell r="CL68">
            <v>16.600000000000001</v>
          </cell>
          <cell r="CM68">
            <v>83.3</v>
          </cell>
          <cell r="CN68">
            <v>16.600000000000001</v>
          </cell>
          <cell r="CO68">
            <v>16.600000000000001</v>
          </cell>
          <cell r="CP68">
            <v>16.599990844726562</v>
          </cell>
          <cell r="CQ68">
            <v>58</v>
          </cell>
          <cell r="CR68">
            <v>86</v>
          </cell>
          <cell r="CS68">
            <v>32.5</v>
          </cell>
          <cell r="CT68">
            <v>74.400000000000006</v>
          </cell>
          <cell r="CU68">
            <v>30.2</v>
          </cell>
          <cell r="CV68">
            <v>23.200000000000003</v>
          </cell>
          <cell r="CW68">
            <v>6.9</v>
          </cell>
          <cell r="CX68">
            <v>83.7</v>
          </cell>
          <cell r="CY68">
            <v>11.600000000000001</v>
          </cell>
          <cell r="CZ68">
            <v>18.600000000000001</v>
          </cell>
          <cell r="DA68">
            <v>37.200000000000003</v>
          </cell>
          <cell r="DB68">
            <v>81.3</v>
          </cell>
          <cell r="DC68">
            <v>95.3</v>
          </cell>
          <cell r="DD68">
            <v>20.9</v>
          </cell>
          <cell r="DE68">
            <v>34.799999999999997</v>
          </cell>
          <cell r="DF68">
            <v>16.2</v>
          </cell>
          <cell r="DG68">
            <v>72</v>
          </cell>
          <cell r="DH68">
            <v>100</v>
          </cell>
          <cell r="DI68">
            <v>4.5999999999999996</v>
          </cell>
          <cell r="DJ68">
            <v>93</v>
          </cell>
          <cell r="DK68">
            <v>41.8</v>
          </cell>
          <cell r="DL68">
            <v>41.8</v>
          </cell>
          <cell r="DM68">
            <v>0</v>
          </cell>
          <cell r="DN68">
            <v>27.900000000000002</v>
          </cell>
          <cell r="DO68">
            <v>9.3000000000000007</v>
          </cell>
          <cell r="DP68">
            <v>2.2999999999999998</v>
          </cell>
          <cell r="DQ68">
            <v>39.5</v>
          </cell>
          <cell r="DR68">
            <v>41.8</v>
          </cell>
          <cell r="DS68">
            <v>41.8</v>
          </cell>
          <cell r="DT68">
            <v>41.8</v>
          </cell>
          <cell r="DU68">
            <v>41.8</v>
          </cell>
          <cell r="DV68">
            <v>41.8</v>
          </cell>
          <cell r="DW68">
            <v>76.7</v>
          </cell>
          <cell r="DX68">
            <v>41.8</v>
          </cell>
          <cell r="DY68">
            <v>79</v>
          </cell>
          <cell r="DZ68">
            <v>25.5</v>
          </cell>
          <cell r="EA68">
            <v>41.8</v>
          </cell>
          <cell r="EB68">
            <v>97.6</v>
          </cell>
          <cell r="EC68">
            <v>41.8</v>
          </cell>
          <cell r="ED68">
            <v>90.600000000000009</v>
          </cell>
          <cell r="EE68">
            <v>13.900000000000002</v>
          </cell>
          <cell r="EF68">
            <v>41.8</v>
          </cell>
          <cell r="EG68">
            <v>88.3</v>
          </cell>
          <cell r="EH68">
            <v>41.8</v>
          </cell>
          <cell r="EI68">
            <v>41.8</v>
          </cell>
          <cell r="EJ68">
            <v>41.79998779296875</v>
          </cell>
        </row>
        <row r="69">
          <cell r="AW69">
            <v>59</v>
          </cell>
          <cell r="AX69">
            <v>100</v>
          </cell>
          <cell r="AY69">
            <v>25</v>
          </cell>
          <cell r="AZ69">
            <v>50</v>
          </cell>
          <cell r="BA69">
            <v>0</v>
          </cell>
          <cell r="BB69">
            <v>75</v>
          </cell>
          <cell r="BC69">
            <v>33.300000000000004</v>
          </cell>
          <cell r="BD69">
            <v>16.600000000000001</v>
          </cell>
          <cell r="BE69">
            <v>100</v>
          </cell>
          <cell r="BF69">
            <v>0</v>
          </cell>
          <cell r="BG69">
            <v>33.300000000000004</v>
          </cell>
          <cell r="BH69">
            <v>33.300000000000004</v>
          </cell>
          <cell r="BI69">
            <v>33.300000000000004</v>
          </cell>
          <cell r="BJ69">
            <v>11.1</v>
          </cell>
          <cell r="BK69">
            <v>0</v>
          </cell>
          <cell r="BL69">
            <v>100</v>
          </cell>
          <cell r="BM69">
            <v>22.2</v>
          </cell>
          <cell r="BN69">
            <v>22.2</v>
          </cell>
          <cell r="BO69">
            <v>22.2</v>
          </cell>
          <cell r="BP69">
            <v>22.2</v>
          </cell>
          <cell r="BQ69">
            <v>22.2</v>
          </cell>
          <cell r="BR69">
            <v>22.2</v>
          </cell>
          <cell r="BS69">
            <v>22.2</v>
          </cell>
          <cell r="BT69">
            <v>100</v>
          </cell>
          <cell r="BU69">
            <v>12.5</v>
          </cell>
          <cell r="BV69">
            <v>0</v>
          </cell>
          <cell r="BW69">
            <v>12.5</v>
          </cell>
          <cell r="BX69">
            <v>12.5</v>
          </cell>
          <cell r="BY69">
            <v>12.5</v>
          </cell>
          <cell r="BZ69">
            <v>12.5</v>
          </cell>
          <cell r="CA69">
            <v>12.5</v>
          </cell>
          <cell r="CB69">
            <v>12.5</v>
          </cell>
          <cell r="CC69">
            <v>0</v>
          </cell>
          <cell r="CD69">
            <v>0</v>
          </cell>
          <cell r="CE69">
            <v>100</v>
          </cell>
          <cell r="CF69">
            <v>0</v>
          </cell>
          <cell r="CG69">
            <v>0</v>
          </cell>
          <cell r="CH69">
            <v>0</v>
          </cell>
          <cell r="CI69">
            <v>0</v>
          </cell>
          <cell r="CJ69">
            <v>0</v>
          </cell>
          <cell r="CK69">
            <v>0</v>
          </cell>
          <cell r="CL69">
            <v>0</v>
          </cell>
          <cell r="CM69">
            <v>0</v>
          </cell>
          <cell r="CN69">
            <v>0</v>
          </cell>
          <cell r="CO69">
            <v>0</v>
          </cell>
          <cell r="CP69">
            <v>0</v>
          </cell>
          <cell r="CQ69">
            <v>59</v>
          </cell>
          <cell r="CR69">
            <v>100</v>
          </cell>
          <cell r="CS69">
            <v>13.900000000000002</v>
          </cell>
          <cell r="CT69">
            <v>16.2</v>
          </cell>
          <cell r="CU69">
            <v>4.5999999999999996</v>
          </cell>
          <cell r="CV69">
            <v>93</v>
          </cell>
          <cell r="CW69">
            <v>18.600000000000001</v>
          </cell>
          <cell r="CX69">
            <v>11.600000000000001</v>
          </cell>
          <cell r="CY69">
            <v>88.3</v>
          </cell>
          <cell r="CZ69">
            <v>9.3000000000000007</v>
          </cell>
          <cell r="DA69">
            <v>18.600000000000001</v>
          </cell>
          <cell r="DB69">
            <v>18.600000000000001</v>
          </cell>
          <cell r="DC69">
            <v>18.600000000000001</v>
          </cell>
          <cell r="DD69">
            <v>6.9</v>
          </cell>
          <cell r="DE69">
            <v>2.2999999999999998</v>
          </cell>
          <cell r="DF69">
            <v>90.600000000000009</v>
          </cell>
          <cell r="DG69">
            <v>18.600000000000001</v>
          </cell>
          <cell r="DH69">
            <v>18.600000000000001</v>
          </cell>
          <cell r="DI69">
            <v>18.600000000000001</v>
          </cell>
          <cell r="DJ69">
            <v>18.600000000000001</v>
          </cell>
          <cell r="DK69">
            <v>18.600000000000001</v>
          </cell>
          <cell r="DL69">
            <v>18.600000000000001</v>
          </cell>
          <cell r="DM69">
            <v>18.600000000000001</v>
          </cell>
          <cell r="DN69">
            <v>97.6</v>
          </cell>
          <cell r="DO69">
            <v>18.600000000000001</v>
          </cell>
          <cell r="DP69">
            <v>0</v>
          </cell>
          <cell r="DQ69">
            <v>18.600000000000001</v>
          </cell>
          <cell r="DR69">
            <v>18.600000000000001</v>
          </cell>
          <cell r="DS69">
            <v>18.600000000000001</v>
          </cell>
          <cell r="DT69">
            <v>18.600000000000001</v>
          </cell>
          <cell r="DU69">
            <v>18.600000000000001</v>
          </cell>
          <cell r="DV69">
            <v>18.600000000000001</v>
          </cell>
          <cell r="DW69">
            <v>18.600000000000001</v>
          </cell>
          <cell r="DX69">
            <v>18.600000000000001</v>
          </cell>
          <cell r="DY69">
            <v>95.3</v>
          </cell>
          <cell r="DZ69">
            <v>18.600000000000001</v>
          </cell>
          <cell r="EA69">
            <v>18.600000000000001</v>
          </cell>
          <cell r="EB69">
            <v>18.600000000000001</v>
          </cell>
          <cell r="EC69">
            <v>18.600000000000001</v>
          </cell>
          <cell r="ED69">
            <v>18.600000000000001</v>
          </cell>
          <cell r="EE69">
            <v>18.600000000000001</v>
          </cell>
          <cell r="EF69">
            <v>18.600000000000001</v>
          </cell>
          <cell r="EG69">
            <v>18.600000000000001</v>
          </cell>
          <cell r="EH69">
            <v>18.600000000000001</v>
          </cell>
          <cell r="EI69">
            <v>18.600000000000001</v>
          </cell>
          <cell r="EJ69">
            <v>18.599990844726562</v>
          </cell>
        </row>
        <row r="70">
          <cell r="AW70">
            <v>60</v>
          </cell>
          <cell r="AX70">
            <v>100</v>
          </cell>
          <cell r="AY70">
            <v>25</v>
          </cell>
          <cell r="AZ70">
            <v>75</v>
          </cell>
          <cell r="BA70">
            <v>50</v>
          </cell>
          <cell r="BB70">
            <v>0</v>
          </cell>
          <cell r="BC70">
            <v>0</v>
          </cell>
          <cell r="BD70">
            <v>83.3</v>
          </cell>
          <cell r="BE70">
            <v>16.600000000000001</v>
          </cell>
          <cell r="BF70">
            <v>33.300000000000004</v>
          </cell>
          <cell r="BG70">
            <v>50</v>
          </cell>
          <cell r="BH70">
            <v>66.600000000000009</v>
          </cell>
          <cell r="BI70">
            <v>100</v>
          </cell>
          <cell r="BJ70">
            <v>33.300000000000004</v>
          </cell>
          <cell r="BK70">
            <v>77.7</v>
          </cell>
          <cell r="BL70">
            <v>22.2</v>
          </cell>
          <cell r="BM70">
            <v>66.600000000000009</v>
          </cell>
          <cell r="BN70">
            <v>100</v>
          </cell>
          <cell r="BO70">
            <v>11.1</v>
          </cell>
          <cell r="BP70">
            <v>88.8</v>
          </cell>
          <cell r="BQ70">
            <v>44.4</v>
          </cell>
          <cell r="BR70">
            <v>44.4</v>
          </cell>
          <cell r="BS70">
            <v>0</v>
          </cell>
          <cell r="BT70">
            <v>25</v>
          </cell>
          <cell r="BU70">
            <v>12.5</v>
          </cell>
          <cell r="BV70">
            <v>0</v>
          </cell>
          <cell r="BW70">
            <v>37.5</v>
          </cell>
          <cell r="BX70">
            <v>50</v>
          </cell>
          <cell r="BY70">
            <v>50</v>
          </cell>
          <cell r="BZ70">
            <v>50</v>
          </cell>
          <cell r="CA70">
            <v>50</v>
          </cell>
          <cell r="CB70">
            <v>50</v>
          </cell>
          <cell r="CC70">
            <v>75</v>
          </cell>
          <cell r="CD70">
            <v>16.600000000000001</v>
          </cell>
          <cell r="CE70">
            <v>16.600000000000001</v>
          </cell>
          <cell r="CF70">
            <v>8.3000000000000007</v>
          </cell>
          <cell r="CG70">
            <v>16.600000000000001</v>
          </cell>
          <cell r="CH70">
            <v>100</v>
          </cell>
          <cell r="CI70">
            <v>16.600000000000001</v>
          </cell>
          <cell r="CJ70">
            <v>91.600000000000009</v>
          </cell>
          <cell r="CK70">
            <v>0</v>
          </cell>
          <cell r="CL70">
            <v>16.600000000000001</v>
          </cell>
          <cell r="CM70">
            <v>83.3</v>
          </cell>
          <cell r="CN70">
            <v>16.600000000000001</v>
          </cell>
          <cell r="CO70">
            <v>16.600000000000001</v>
          </cell>
          <cell r="CP70">
            <v>16.599990844726562</v>
          </cell>
          <cell r="CQ70">
            <v>60</v>
          </cell>
          <cell r="CR70">
            <v>83.7</v>
          </cell>
          <cell r="CS70">
            <v>32.5</v>
          </cell>
          <cell r="CT70">
            <v>74.400000000000006</v>
          </cell>
          <cell r="CU70">
            <v>69.699999999999989</v>
          </cell>
          <cell r="CV70">
            <v>20.9</v>
          </cell>
          <cell r="CW70">
            <v>6.9</v>
          </cell>
          <cell r="CX70">
            <v>86</v>
          </cell>
          <cell r="CY70">
            <v>11.600000000000001</v>
          </cell>
          <cell r="CZ70">
            <v>18.600000000000001</v>
          </cell>
          <cell r="DA70">
            <v>30.2</v>
          </cell>
          <cell r="DB70">
            <v>81.3</v>
          </cell>
          <cell r="DC70">
            <v>95.3</v>
          </cell>
          <cell r="DD70">
            <v>27.900000000000002</v>
          </cell>
          <cell r="DE70">
            <v>79</v>
          </cell>
          <cell r="DF70">
            <v>16.2</v>
          </cell>
          <cell r="DG70">
            <v>72</v>
          </cell>
          <cell r="DH70">
            <v>100</v>
          </cell>
          <cell r="DI70">
            <v>4.5999999999999996</v>
          </cell>
          <cell r="DJ70">
            <v>93</v>
          </cell>
          <cell r="DK70">
            <v>37.200000000000003</v>
          </cell>
          <cell r="DL70">
            <v>37.200000000000003</v>
          </cell>
          <cell r="DM70">
            <v>0</v>
          </cell>
          <cell r="DN70">
            <v>23.200000000000003</v>
          </cell>
          <cell r="DO70">
            <v>9.3000000000000007</v>
          </cell>
          <cell r="DP70">
            <v>2.2999999999999998</v>
          </cell>
          <cell r="DQ70">
            <v>34.799999999999997</v>
          </cell>
          <cell r="DR70">
            <v>37.200000000000003</v>
          </cell>
          <cell r="DS70">
            <v>37.200000000000003</v>
          </cell>
          <cell r="DT70">
            <v>37.200000000000003</v>
          </cell>
          <cell r="DU70">
            <v>37.200000000000003</v>
          </cell>
          <cell r="DV70">
            <v>37.200000000000003</v>
          </cell>
          <cell r="DW70">
            <v>76.7</v>
          </cell>
          <cell r="DX70">
            <v>37.200000000000003</v>
          </cell>
          <cell r="DY70">
            <v>37.200000000000003</v>
          </cell>
          <cell r="DZ70">
            <v>25.5</v>
          </cell>
          <cell r="EA70">
            <v>37.200000000000003</v>
          </cell>
          <cell r="EB70">
            <v>97.6</v>
          </cell>
          <cell r="EC70">
            <v>37.200000000000003</v>
          </cell>
          <cell r="ED70">
            <v>90.600000000000009</v>
          </cell>
          <cell r="EE70">
            <v>13.900000000000002</v>
          </cell>
          <cell r="EF70">
            <v>37.200000000000003</v>
          </cell>
          <cell r="EG70">
            <v>88.3</v>
          </cell>
          <cell r="EH70">
            <v>37.200000000000003</v>
          </cell>
          <cell r="EI70">
            <v>37.200000000000003</v>
          </cell>
          <cell r="EJ70">
            <v>37.199981689453125</v>
          </cell>
        </row>
        <row r="71">
          <cell r="AW71">
            <v>61</v>
          </cell>
          <cell r="AX71">
            <v>25</v>
          </cell>
          <cell r="AY71">
            <v>0</v>
          </cell>
          <cell r="AZ71">
            <v>100</v>
          </cell>
          <cell r="BA71">
            <v>75</v>
          </cell>
          <cell r="BB71">
            <v>50</v>
          </cell>
          <cell r="BC71">
            <v>0</v>
          </cell>
          <cell r="BD71">
            <v>16.600000000000001</v>
          </cell>
          <cell r="BE71">
            <v>100</v>
          </cell>
          <cell r="BF71">
            <v>50</v>
          </cell>
          <cell r="BG71">
            <v>83.3</v>
          </cell>
          <cell r="BH71">
            <v>33.300000000000004</v>
          </cell>
          <cell r="BI71">
            <v>66.600000000000009</v>
          </cell>
          <cell r="BJ71">
            <v>77.7</v>
          </cell>
          <cell r="BK71">
            <v>88.8</v>
          </cell>
          <cell r="BL71">
            <v>22.2</v>
          </cell>
          <cell r="BM71">
            <v>100</v>
          </cell>
          <cell r="BN71">
            <v>0</v>
          </cell>
          <cell r="BO71">
            <v>11.1</v>
          </cell>
          <cell r="BP71">
            <v>22.2</v>
          </cell>
          <cell r="BQ71">
            <v>22.2</v>
          </cell>
          <cell r="BR71">
            <v>22.2</v>
          </cell>
          <cell r="BS71">
            <v>22.2</v>
          </cell>
          <cell r="BT71">
            <v>100</v>
          </cell>
          <cell r="BU71">
            <v>0</v>
          </cell>
          <cell r="BV71">
            <v>0</v>
          </cell>
          <cell r="BW71">
            <v>0</v>
          </cell>
          <cell r="BX71">
            <v>0</v>
          </cell>
          <cell r="BY71">
            <v>0</v>
          </cell>
          <cell r="BZ71">
            <v>0</v>
          </cell>
          <cell r="CA71">
            <v>0</v>
          </cell>
          <cell r="CB71">
            <v>0</v>
          </cell>
          <cell r="CC71">
            <v>8.3000000000000007</v>
          </cell>
          <cell r="CD71">
            <v>8.3000000000000007</v>
          </cell>
          <cell r="CE71">
            <v>83.3</v>
          </cell>
          <cell r="CF71">
            <v>8.3000000000000007</v>
          </cell>
          <cell r="CG71">
            <v>8.3000000000000007</v>
          </cell>
          <cell r="CH71">
            <v>8.3000000000000007</v>
          </cell>
          <cell r="CI71">
            <v>8.3000000000000007</v>
          </cell>
          <cell r="CJ71">
            <v>0</v>
          </cell>
          <cell r="CK71">
            <v>91.600000000000009</v>
          </cell>
          <cell r="CL71">
            <v>8.3000000000000007</v>
          </cell>
          <cell r="CM71">
            <v>100</v>
          </cell>
          <cell r="CN71">
            <v>8.3000000000000007</v>
          </cell>
          <cell r="CO71">
            <v>8.3000000000000007</v>
          </cell>
          <cell r="CP71">
            <v>8.2999954223632812</v>
          </cell>
          <cell r="CQ71">
            <v>61</v>
          </cell>
          <cell r="CR71">
            <v>81.3</v>
          </cell>
          <cell r="CS71">
            <v>74.400000000000006</v>
          </cell>
          <cell r="CT71">
            <v>90.600000000000009</v>
          </cell>
          <cell r="CU71">
            <v>88.3</v>
          </cell>
          <cell r="CV71">
            <v>86</v>
          </cell>
          <cell r="CW71">
            <v>0</v>
          </cell>
          <cell r="CX71">
            <v>2.2999999999999998</v>
          </cell>
          <cell r="CY71">
            <v>100</v>
          </cell>
          <cell r="CZ71">
            <v>9.3000000000000007</v>
          </cell>
          <cell r="DA71">
            <v>93</v>
          </cell>
          <cell r="DB71">
            <v>4.5999999999999996</v>
          </cell>
          <cell r="DC71">
            <v>16.2</v>
          </cell>
          <cell r="DD71">
            <v>69.699999999999989</v>
          </cell>
          <cell r="DE71">
            <v>83.7</v>
          </cell>
          <cell r="DF71">
            <v>16.2</v>
          </cell>
          <cell r="DG71">
            <v>97.6</v>
          </cell>
          <cell r="DH71">
            <v>6.9</v>
          </cell>
          <cell r="DI71">
            <v>13.900000000000002</v>
          </cell>
          <cell r="DJ71">
            <v>16.2</v>
          </cell>
          <cell r="DK71">
            <v>16.2</v>
          </cell>
          <cell r="DL71">
            <v>16.2</v>
          </cell>
          <cell r="DM71">
            <v>16.2</v>
          </cell>
          <cell r="DN71">
            <v>79</v>
          </cell>
          <cell r="DO71">
            <v>16.2</v>
          </cell>
          <cell r="DP71">
            <v>16.2</v>
          </cell>
          <cell r="DQ71">
            <v>16.2</v>
          </cell>
          <cell r="DR71">
            <v>16.2</v>
          </cell>
          <cell r="DS71">
            <v>16.2</v>
          </cell>
          <cell r="DT71">
            <v>16.2</v>
          </cell>
          <cell r="DU71">
            <v>16.2</v>
          </cell>
          <cell r="DV71">
            <v>16.2</v>
          </cell>
          <cell r="DW71">
            <v>16.2</v>
          </cell>
          <cell r="DX71">
            <v>16.2</v>
          </cell>
          <cell r="DY71">
            <v>72</v>
          </cell>
          <cell r="DZ71">
            <v>16.2</v>
          </cell>
          <cell r="EA71">
            <v>16.2</v>
          </cell>
          <cell r="EB71">
            <v>16.2</v>
          </cell>
          <cell r="EC71">
            <v>16.2</v>
          </cell>
          <cell r="ED71">
            <v>11.600000000000001</v>
          </cell>
          <cell r="EE71">
            <v>76.7</v>
          </cell>
          <cell r="EF71">
            <v>16.2</v>
          </cell>
          <cell r="EG71">
            <v>95.3</v>
          </cell>
          <cell r="EH71">
            <v>16.2</v>
          </cell>
          <cell r="EI71">
            <v>16.2</v>
          </cell>
          <cell r="EJ71">
            <v>16.199996948242187</v>
          </cell>
        </row>
        <row r="72">
          <cell r="AW72">
            <v>62</v>
          </cell>
          <cell r="AX72">
            <v>75</v>
          </cell>
          <cell r="AY72">
            <v>50</v>
          </cell>
          <cell r="AZ72">
            <v>0</v>
          </cell>
          <cell r="BA72">
            <v>100</v>
          </cell>
          <cell r="BB72">
            <v>25</v>
          </cell>
          <cell r="BC72">
            <v>0</v>
          </cell>
          <cell r="BD72">
            <v>16.600000000000001</v>
          </cell>
          <cell r="BE72">
            <v>83.3</v>
          </cell>
          <cell r="BF72">
            <v>33.300000000000004</v>
          </cell>
          <cell r="BG72">
            <v>100</v>
          </cell>
          <cell r="BH72">
            <v>66.600000000000009</v>
          </cell>
          <cell r="BI72">
            <v>50</v>
          </cell>
          <cell r="BJ72">
            <v>88.8</v>
          </cell>
          <cell r="BK72">
            <v>11.1</v>
          </cell>
          <cell r="BL72">
            <v>22.2</v>
          </cell>
          <cell r="BM72">
            <v>100</v>
          </cell>
          <cell r="BN72">
            <v>0</v>
          </cell>
          <cell r="BO72">
            <v>22.2</v>
          </cell>
          <cell r="BP72">
            <v>22.2</v>
          </cell>
          <cell r="BQ72">
            <v>22.2</v>
          </cell>
          <cell r="BR72">
            <v>22.2</v>
          </cell>
          <cell r="BS72">
            <v>22.2</v>
          </cell>
          <cell r="BT72">
            <v>0</v>
          </cell>
          <cell r="BU72">
            <v>12.5</v>
          </cell>
          <cell r="BV72">
            <v>12.5</v>
          </cell>
          <cell r="BW72">
            <v>12.5</v>
          </cell>
          <cell r="BX72">
            <v>12.5</v>
          </cell>
          <cell r="BY72">
            <v>12.5</v>
          </cell>
          <cell r="BZ72">
            <v>12.5</v>
          </cell>
          <cell r="CA72">
            <v>12.5</v>
          </cell>
          <cell r="CB72">
            <v>12.5</v>
          </cell>
          <cell r="CC72">
            <v>8.3000000000000007</v>
          </cell>
          <cell r="CD72">
            <v>8.3000000000000007</v>
          </cell>
          <cell r="CE72">
            <v>8.3000000000000007</v>
          </cell>
          <cell r="CF72">
            <v>8.3000000000000007</v>
          </cell>
          <cell r="CG72">
            <v>8.3000000000000007</v>
          </cell>
          <cell r="CH72">
            <v>8.3000000000000007</v>
          </cell>
          <cell r="CI72">
            <v>8.3000000000000007</v>
          </cell>
          <cell r="CJ72">
            <v>0</v>
          </cell>
          <cell r="CK72">
            <v>8.3000000000000007</v>
          </cell>
          <cell r="CL72">
            <v>8.3000000000000007</v>
          </cell>
          <cell r="CM72">
            <v>8.3000000000000007</v>
          </cell>
          <cell r="CN72">
            <v>8.3000000000000007</v>
          </cell>
          <cell r="CO72">
            <v>8.3000000000000007</v>
          </cell>
          <cell r="CP72">
            <v>8.2999954223632812</v>
          </cell>
          <cell r="CQ72">
            <v>62</v>
          </cell>
          <cell r="CR72">
            <v>90.600000000000009</v>
          </cell>
          <cell r="CS72">
            <v>88.3</v>
          </cell>
          <cell r="CT72">
            <v>13.900000000000002</v>
          </cell>
          <cell r="CU72">
            <v>93</v>
          </cell>
          <cell r="CV72">
            <v>16.2</v>
          </cell>
          <cell r="CW72">
            <v>0</v>
          </cell>
          <cell r="CX72">
            <v>2.2999999999999998</v>
          </cell>
          <cell r="CY72">
            <v>95.3</v>
          </cell>
          <cell r="CZ72">
            <v>6.9</v>
          </cell>
          <cell r="DA72">
            <v>97.6</v>
          </cell>
          <cell r="DB72">
            <v>83.7</v>
          </cell>
          <cell r="DC72">
            <v>20.9</v>
          </cell>
          <cell r="DD72">
            <v>86</v>
          </cell>
          <cell r="DE72">
            <v>11.600000000000001</v>
          </cell>
          <cell r="DF72">
            <v>20.9</v>
          </cell>
          <cell r="DG72">
            <v>100</v>
          </cell>
          <cell r="DH72">
            <v>4.5999999999999996</v>
          </cell>
          <cell r="DI72">
            <v>20.9</v>
          </cell>
          <cell r="DJ72">
            <v>20.9</v>
          </cell>
          <cell r="DK72">
            <v>20.9</v>
          </cell>
          <cell r="DL72">
            <v>20.9</v>
          </cell>
          <cell r="DM72">
            <v>20.9</v>
          </cell>
          <cell r="DN72">
            <v>9.3000000000000007</v>
          </cell>
          <cell r="DO72">
            <v>20.9</v>
          </cell>
          <cell r="DP72">
            <v>20.9</v>
          </cell>
          <cell r="DQ72">
            <v>20.9</v>
          </cell>
          <cell r="DR72">
            <v>20.9</v>
          </cell>
          <cell r="DS72">
            <v>20.9</v>
          </cell>
          <cell r="DT72">
            <v>20.9</v>
          </cell>
          <cell r="DU72">
            <v>20.9</v>
          </cell>
          <cell r="DV72">
            <v>20.9</v>
          </cell>
          <cell r="DW72">
            <v>20.9</v>
          </cell>
          <cell r="DX72">
            <v>20.9</v>
          </cell>
          <cell r="DY72">
            <v>20.9</v>
          </cell>
          <cell r="DZ72">
            <v>20.9</v>
          </cell>
          <cell r="EA72">
            <v>20.9</v>
          </cell>
          <cell r="EB72">
            <v>20.9</v>
          </cell>
          <cell r="EC72">
            <v>20.9</v>
          </cell>
          <cell r="ED72">
            <v>18.600000000000001</v>
          </cell>
          <cell r="EE72">
            <v>20.9</v>
          </cell>
          <cell r="EF72">
            <v>20.9</v>
          </cell>
          <cell r="EG72">
            <v>20.9</v>
          </cell>
          <cell r="EH72">
            <v>20.9</v>
          </cell>
          <cell r="EI72">
            <v>20.9</v>
          </cell>
          <cell r="EJ72">
            <v>20.899993896484375</v>
          </cell>
        </row>
        <row r="73">
          <cell r="AW73">
            <v>63</v>
          </cell>
          <cell r="AX73">
            <v>25</v>
          </cell>
          <cell r="AY73">
            <v>0</v>
          </cell>
          <cell r="AZ73">
            <v>100</v>
          </cell>
          <cell r="BA73">
            <v>50</v>
          </cell>
          <cell r="BB73">
            <v>75</v>
          </cell>
          <cell r="BC73">
            <v>16.600000000000001</v>
          </cell>
          <cell r="BD73">
            <v>83.3</v>
          </cell>
          <cell r="BE73">
            <v>100</v>
          </cell>
          <cell r="BF73">
            <v>66.600000000000009</v>
          </cell>
          <cell r="BG73">
            <v>16.600000000000001</v>
          </cell>
          <cell r="BH73">
            <v>0</v>
          </cell>
          <cell r="BI73">
            <v>16.600000000000001</v>
          </cell>
          <cell r="BJ73">
            <v>88.8</v>
          </cell>
          <cell r="BK73">
            <v>100</v>
          </cell>
          <cell r="BL73">
            <v>11.1</v>
          </cell>
          <cell r="BM73">
            <v>11.1</v>
          </cell>
          <cell r="BN73">
            <v>11.1</v>
          </cell>
          <cell r="BO73">
            <v>0</v>
          </cell>
          <cell r="BP73">
            <v>11.1</v>
          </cell>
          <cell r="BQ73">
            <v>11.1</v>
          </cell>
          <cell r="BR73">
            <v>11.1</v>
          </cell>
          <cell r="BS73">
            <v>11.1</v>
          </cell>
          <cell r="BT73">
            <v>100</v>
          </cell>
          <cell r="BU73">
            <v>0</v>
          </cell>
          <cell r="BV73">
            <v>0</v>
          </cell>
          <cell r="BW73">
            <v>0</v>
          </cell>
          <cell r="BX73">
            <v>0</v>
          </cell>
          <cell r="BY73">
            <v>0</v>
          </cell>
          <cell r="BZ73">
            <v>0</v>
          </cell>
          <cell r="CA73">
            <v>0</v>
          </cell>
          <cell r="CB73">
            <v>0</v>
          </cell>
          <cell r="CC73">
            <v>8.3000000000000007</v>
          </cell>
          <cell r="CD73">
            <v>8.3000000000000007</v>
          </cell>
          <cell r="CE73">
            <v>83.3</v>
          </cell>
          <cell r="CF73">
            <v>8.3000000000000007</v>
          </cell>
          <cell r="CG73">
            <v>8.3000000000000007</v>
          </cell>
          <cell r="CH73">
            <v>8.3000000000000007</v>
          </cell>
          <cell r="CI73">
            <v>8.3000000000000007</v>
          </cell>
          <cell r="CJ73">
            <v>0</v>
          </cell>
          <cell r="CK73">
            <v>91.600000000000009</v>
          </cell>
          <cell r="CL73">
            <v>8.3000000000000007</v>
          </cell>
          <cell r="CM73">
            <v>100</v>
          </cell>
          <cell r="CN73">
            <v>8.3000000000000007</v>
          </cell>
          <cell r="CO73">
            <v>8.3000000000000007</v>
          </cell>
          <cell r="CP73">
            <v>8.2999954223632812</v>
          </cell>
          <cell r="CQ73">
            <v>63</v>
          </cell>
          <cell r="CR73">
            <v>83.7</v>
          </cell>
          <cell r="CS73">
            <v>74.400000000000006</v>
          </cell>
          <cell r="CT73">
            <v>95.3</v>
          </cell>
          <cell r="CU73">
            <v>90.600000000000009</v>
          </cell>
          <cell r="CV73">
            <v>93</v>
          </cell>
          <cell r="CW73">
            <v>6.9</v>
          </cell>
          <cell r="CX73">
            <v>79</v>
          </cell>
          <cell r="CY73">
            <v>100</v>
          </cell>
          <cell r="CZ73">
            <v>72</v>
          </cell>
          <cell r="DA73">
            <v>6.9</v>
          </cell>
          <cell r="DB73">
            <v>0</v>
          </cell>
          <cell r="DC73">
            <v>6.9</v>
          </cell>
          <cell r="DD73">
            <v>69.699999999999989</v>
          </cell>
          <cell r="DE73">
            <v>88.3</v>
          </cell>
          <cell r="DF73">
            <v>6.9</v>
          </cell>
          <cell r="DG73">
            <v>6.9</v>
          </cell>
          <cell r="DH73">
            <v>6.9</v>
          </cell>
          <cell r="DI73">
            <v>2.2999999999999998</v>
          </cell>
          <cell r="DJ73">
            <v>6.9</v>
          </cell>
          <cell r="DK73">
            <v>6.9</v>
          </cell>
          <cell r="DL73">
            <v>6.9</v>
          </cell>
          <cell r="DM73">
            <v>6.9</v>
          </cell>
          <cell r="DN73">
            <v>86</v>
          </cell>
          <cell r="DO73">
            <v>6.9</v>
          </cell>
          <cell r="DP73">
            <v>6.9</v>
          </cell>
          <cell r="DQ73">
            <v>6.9</v>
          </cell>
          <cell r="DR73">
            <v>6.9</v>
          </cell>
          <cell r="DS73">
            <v>6.9</v>
          </cell>
          <cell r="DT73">
            <v>6.9</v>
          </cell>
          <cell r="DU73">
            <v>6.9</v>
          </cell>
          <cell r="DV73">
            <v>6.9</v>
          </cell>
          <cell r="DW73">
            <v>6.9</v>
          </cell>
          <cell r="DX73">
            <v>6.9</v>
          </cell>
          <cell r="DY73">
            <v>76.7</v>
          </cell>
          <cell r="DZ73">
            <v>6.9</v>
          </cell>
          <cell r="EA73">
            <v>6.9</v>
          </cell>
          <cell r="EB73">
            <v>6.9</v>
          </cell>
          <cell r="EC73">
            <v>6.9</v>
          </cell>
          <cell r="ED73">
            <v>4.5999999999999996</v>
          </cell>
          <cell r="EE73">
            <v>81.3</v>
          </cell>
          <cell r="EF73">
            <v>6.9</v>
          </cell>
          <cell r="EG73">
            <v>97.6</v>
          </cell>
          <cell r="EH73">
            <v>6.9</v>
          </cell>
          <cell r="EI73">
            <v>6.9</v>
          </cell>
          <cell r="EJ73">
            <v>6.8999977111816406</v>
          </cell>
        </row>
        <row r="74">
          <cell r="AW74">
            <v>64</v>
          </cell>
          <cell r="AX74">
            <v>100</v>
          </cell>
          <cell r="AY74">
            <v>25</v>
          </cell>
          <cell r="AZ74">
            <v>75</v>
          </cell>
          <cell r="BA74">
            <v>50</v>
          </cell>
          <cell r="BB74">
            <v>0</v>
          </cell>
          <cell r="BC74">
            <v>16.600000000000001</v>
          </cell>
          <cell r="BD74">
            <v>66.600000000000009</v>
          </cell>
          <cell r="BE74">
            <v>33.300000000000004</v>
          </cell>
          <cell r="BF74">
            <v>83.3</v>
          </cell>
          <cell r="BG74">
            <v>100</v>
          </cell>
          <cell r="BH74">
            <v>50</v>
          </cell>
          <cell r="BI74">
            <v>0</v>
          </cell>
          <cell r="BJ74">
            <v>0</v>
          </cell>
          <cell r="BK74">
            <v>77.7</v>
          </cell>
          <cell r="BL74">
            <v>11.1</v>
          </cell>
          <cell r="BM74">
            <v>88.8</v>
          </cell>
          <cell r="BN74">
            <v>22.2</v>
          </cell>
          <cell r="BO74">
            <v>33.300000000000004</v>
          </cell>
          <cell r="BP74">
            <v>55.500000000000007</v>
          </cell>
          <cell r="BQ74">
            <v>100</v>
          </cell>
          <cell r="BR74">
            <v>44.4</v>
          </cell>
          <cell r="BS74">
            <v>55.500000000000007</v>
          </cell>
          <cell r="BT74">
            <v>25</v>
          </cell>
          <cell r="BU74">
            <v>12.5</v>
          </cell>
          <cell r="BV74">
            <v>0</v>
          </cell>
          <cell r="BW74">
            <v>50</v>
          </cell>
          <cell r="BX74">
            <v>37.5</v>
          </cell>
          <cell r="BY74">
            <v>100</v>
          </cell>
          <cell r="BZ74">
            <v>75</v>
          </cell>
          <cell r="CA74">
            <v>87.5</v>
          </cell>
          <cell r="CB74">
            <v>62.5</v>
          </cell>
          <cell r="CC74">
            <v>100</v>
          </cell>
          <cell r="CD74">
            <v>16.600000000000001</v>
          </cell>
          <cell r="CE74">
            <v>16.600000000000001</v>
          </cell>
          <cell r="CF74">
            <v>91.600000000000009</v>
          </cell>
          <cell r="CG74">
            <v>8.3000000000000007</v>
          </cell>
          <cell r="CH74">
            <v>16.600000000000001</v>
          </cell>
          <cell r="CI74">
            <v>16.600000000000001</v>
          </cell>
          <cell r="CJ74">
            <v>16.600000000000001</v>
          </cell>
          <cell r="CK74">
            <v>0</v>
          </cell>
          <cell r="CL74">
            <v>16.600000000000001</v>
          </cell>
          <cell r="CM74">
            <v>16.600000000000001</v>
          </cell>
          <cell r="CN74">
            <v>16.600000000000001</v>
          </cell>
          <cell r="CO74">
            <v>16.600000000000001</v>
          </cell>
          <cell r="CP74">
            <v>16.599990844726562</v>
          </cell>
          <cell r="CQ74">
            <v>64</v>
          </cell>
          <cell r="CR74">
            <v>86</v>
          </cell>
          <cell r="CS74">
            <v>32.5</v>
          </cell>
          <cell r="CT74">
            <v>79</v>
          </cell>
          <cell r="CU74">
            <v>37.200000000000003</v>
          </cell>
          <cell r="CV74">
            <v>20.9</v>
          </cell>
          <cell r="CW74">
            <v>30.2</v>
          </cell>
          <cell r="CX74">
            <v>74.400000000000006</v>
          </cell>
          <cell r="CY74">
            <v>41.8</v>
          </cell>
          <cell r="CZ74">
            <v>83.7</v>
          </cell>
          <cell r="DA74">
            <v>88.3</v>
          </cell>
          <cell r="DB74">
            <v>69.699999999999989</v>
          </cell>
          <cell r="DC74">
            <v>4.5999999999999996</v>
          </cell>
          <cell r="DD74">
            <v>16.2</v>
          </cell>
          <cell r="DE74">
            <v>76.7</v>
          </cell>
          <cell r="DF74">
            <v>23.200000000000003</v>
          </cell>
          <cell r="DG74">
            <v>81.3</v>
          </cell>
          <cell r="DH74">
            <v>25.5</v>
          </cell>
          <cell r="DI74">
            <v>34.799999999999997</v>
          </cell>
          <cell r="DJ74">
            <v>44.1</v>
          </cell>
          <cell r="DK74">
            <v>100</v>
          </cell>
          <cell r="DL74">
            <v>39.5</v>
          </cell>
          <cell r="DM74">
            <v>44.1</v>
          </cell>
          <cell r="DN74">
            <v>6.9</v>
          </cell>
          <cell r="DO74">
            <v>2.2999999999999998</v>
          </cell>
          <cell r="DP74">
            <v>0</v>
          </cell>
          <cell r="DQ74">
            <v>11.600000000000001</v>
          </cell>
          <cell r="DR74">
            <v>9.3000000000000007</v>
          </cell>
          <cell r="DS74">
            <v>97.6</v>
          </cell>
          <cell r="DT74">
            <v>93</v>
          </cell>
          <cell r="DU74">
            <v>95.3</v>
          </cell>
          <cell r="DV74">
            <v>13.900000000000002</v>
          </cell>
          <cell r="DW74">
            <v>90.600000000000009</v>
          </cell>
          <cell r="DX74">
            <v>44.1</v>
          </cell>
          <cell r="DY74">
            <v>44.1</v>
          </cell>
          <cell r="DZ74">
            <v>72</v>
          </cell>
          <cell r="EA74">
            <v>27.900000000000002</v>
          </cell>
          <cell r="EB74">
            <v>44.1</v>
          </cell>
          <cell r="EC74">
            <v>44.1</v>
          </cell>
          <cell r="ED74">
            <v>44.1</v>
          </cell>
          <cell r="EE74">
            <v>18.600000000000001</v>
          </cell>
          <cell r="EF74">
            <v>44.1</v>
          </cell>
          <cell r="EG74">
            <v>44.1</v>
          </cell>
          <cell r="EH74">
            <v>44.1</v>
          </cell>
          <cell r="EI74">
            <v>44.1</v>
          </cell>
          <cell r="EJ74">
            <v>44.0999755859375</v>
          </cell>
        </row>
        <row r="75">
          <cell r="AW75">
            <v>65</v>
          </cell>
          <cell r="AX75">
            <v>75</v>
          </cell>
          <cell r="AY75">
            <v>25</v>
          </cell>
          <cell r="AZ75">
            <v>100</v>
          </cell>
          <cell r="BA75">
            <v>0</v>
          </cell>
          <cell r="BB75">
            <v>50</v>
          </cell>
          <cell r="BC75">
            <v>0</v>
          </cell>
          <cell r="BD75">
            <v>100</v>
          </cell>
          <cell r="BE75">
            <v>0</v>
          </cell>
          <cell r="BF75">
            <v>83.3</v>
          </cell>
          <cell r="BG75">
            <v>0</v>
          </cell>
          <cell r="BH75">
            <v>66.600000000000009</v>
          </cell>
          <cell r="BI75">
            <v>0</v>
          </cell>
          <cell r="BJ75">
            <v>0</v>
          </cell>
          <cell r="BK75">
            <v>22.2</v>
          </cell>
          <cell r="BL75">
            <v>11.1</v>
          </cell>
          <cell r="BM75">
            <v>22.2</v>
          </cell>
          <cell r="BN75">
            <v>22.2</v>
          </cell>
          <cell r="BO75">
            <v>22.2</v>
          </cell>
          <cell r="BP75">
            <v>22.2</v>
          </cell>
          <cell r="BQ75">
            <v>22.2</v>
          </cell>
          <cell r="BR75">
            <v>22.2</v>
          </cell>
          <cell r="BS75">
            <v>22.2</v>
          </cell>
          <cell r="BT75">
            <v>25</v>
          </cell>
          <cell r="BU75">
            <v>50</v>
          </cell>
          <cell r="BV75">
            <v>87.5</v>
          </cell>
          <cell r="BW75">
            <v>0</v>
          </cell>
          <cell r="BX75">
            <v>12.5</v>
          </cell>
          <cell r="BY75">
            <v>100</v>
          </cell>
          <cell r="BZ75">
            <v>62.5</v>
          </cell>
          <cell r="CA75">
            <v>75</v>
          </cell>
          <cell r="CB75">
            <v>37.5</v>
          </cell>
          <cell r="CC75">
            <v>0</v>
          </cell>
          <cell r="CD75">
            <v>0</v>
          </cell>
          <cell r="CE75">
            <v>0</v>
          </cell>
          <cell r="CF75">
            <v>100</v>
          </cell>
          <cell r="CG75">
            <v>0</v>
          </cell>
          <cell r="CH75">
            <v>0</v>
          </cell>
          <cell r="CI75">
            <v>0</v>
          </cell>
          <cell r="CJ75">
            <v>0</v>
          </cell>
          <cell r="CK75">
            <v>0</v>
          </cell>
          <cell r="CL75">
            <v>0</v>
          </cell>
          <cell r="CM75">
            <v>0</v>
          </cell>
          <cell r="CN75">
            <v>0</v>
          </cell>
          <cell r="CO75">
            <v>0</v>
          </cell>
          <cell r="CP75">
            <v>0</v>
          </cell>
          <cell r="CQ75">
            <v>65</v>
          </cell>
          <cell r="CR75">
            <v>90.600000000000009</v>
          </cell>
          <cell r="CS75">
            <v>6.9</v>
          </cell>
          <cell r="CT75">
            <v>97.6</v>
          </cell>
          <cell r="CU75">
            <v>4.5999999999999996</v>
          </cell>
          <cell r="CV75">
            <v>11.600000000000001</v>
          </cell>
          <cell r="CW75">
            <v>23.200000000000003</v>
          </cell>
          <cell r="CX75">
            <v>88.3</v>
          </cell>
          <cell r="CY75">
            <v>23.200000000000003</v>
          </cell>
          <cell r="CZ75">
            <v>83.7</v>
          </cell>
          <cell r="DA75">
            <v>23.200000000000003</v>
          </cell>
          <cell r="DB75">
            <v>81.3</v>
          </cell>
          <cell r="DC75">
            <v>23.200000000000003</v>
          </cell>
          <cell r="DD75">
            <v>16.2</v>
          </cell>
          <cell r="DE75">
            <v>23.200000000000003</v>
          </cell>
          <cell r="DF75">
            <v>18.600000000000001</v>
          </cell>
          <cell r="DG75">
            <v>23.200000000000003</v>
          </cell>
          <cell r="DH75">
            <v>23.200000000000003</v>
          </cell>
          <cell r="DI75">
            <v>23.200000000000003</v>
          </cell>
          <cell r="DJ75">
            <v>23.200000000000003</v>
          </cell>
          <cell r="DK75">
            <v>23.200000000000003</v>
          </cell>
          <cell r="DL75">
            <v>23.200000000000003</v>
          </cell>
          <cell r="DM75">
            <v>23.200000000000003</v>
          </cell>
          <cell r="DN75">
            <v>9.3000000000000007</v>
          </cell>
          <cell r="DO75">
            <v>20.9</v>
          </cell>
          <cell r="DP75">
            <v>95.3</v>
          </cell>
          <cell r="DQ75">
            <v>0</v>
          </cell>
          <cell r="DR75">
            <v>2.2999999999999998</v>
          </cell>
          <cell r="DS75">
            <v>100</v>
          </cell>
          <cell r="DT75">
            <v>23.200000000000003</v>
          </cell>
          <cell r="DU75">
            <v>93</v>
          </cell>
          <cell r="DV75">
            <v>13.900000000000002</v>
          </cell>
          <cell r="DW75">
            <v>23.200000000000003</v>
          </cell>
          <cell r="DX75">
            <v>23.200000000000003</v>
          </cell>
          <cell r="DY75">
            <v>23.200000000000003</v>
          </cell>
          <cell r="DZ75">
            <v>86</v>
          </cell>
          <cell r="EA75">
            <v>23.200000000000003</v>
          </cell>
          <cell r="EB75">
            <v>23.200000000000003</v>
          </cell>
          <cell r="EC75">
            <v>23.200000000000003</v>
          </cell>
          <cell r="ED75">
            <v>23.200000000000003</v>
          </cell>
          <cell r="EE75">
            <v>23.200000000000003</v>
          </cell>
          <cell r="EF75">
            <v>23.200000000000003</v>
          </cell>
          <cell r="EG75">
            <v>23.200000000000003</v>
          </cell>
          <cell r="EH75">
            <v>23.200000000000003</v>
          </cell>
          <cell r="EI75">
            <v>23.200000000000003</v>
          </cell>
          <cell r="EJ75">
            <v>23.199996948242188</v>
          </cell>
        </row>
        <row r="76">
          <cell r="AW76">
            <v>66</v>
          </cell>
          <cell r="AX76">
            <v>100</v>
          </cell>
          <cell r="AY76">
            <v>75</v>
          </cell>
          <cell r="AZ76">
            <v>25</v>
          </cell>
          <cell r="BA76">
            <v>50</v>
          </cell>
          <cell r="BB76">
            <v>0</v>
          </cell>
          <cell r="BC76">
            <v>16.600000000000001</v>
          </cell>
          <cell r="BD76">
            <v>50</v>
          </cell>
          <cell r="BE76">
            <v>83.3</v>
          </cell>
          <cell r="BF76">
            <v>33.300000000000004</v>
          </cell>
          <cell r="BG76">
            <v>100</v>
          </cell>
          <cell r="BH76">
            <v>66.600000000000009</v>
          </cell>
          <cell r="BI76">
            <v>0</v>
          </cell>
          <cell r="BJ76">
            <v>22.2</v>
          </cell>
          <cell r="BK76">
            <v>44.4</v>
          </cell>
          <cell r="BL76">
            <v>11.1</v>
          </cell>
          <cell r="BM76">
            <v>33.300000000000004</v>
          </cell>
          <cell r="BN76">
            <v>0</v>
          </cell>
          <cell r="BO76">
            <v>100</v>
          </cell>
          <cell r="BP76">
            <v>44.4</v>
          </cell>
          <cell r="BQ76">
            <v>44.4</v>
          </cell>
          <cell r="BR76">
            <v>44.4</v>
          </cell>
          <cell r="BS76">
            <v>44.4</v>
          </cell>
          <cell r="BT76">
            <v>25</v>
          </cell>
          <cell r="BU76">
            <v>0</v>
          </cell>
          <cell r="BV76">
            <v>12.5</v>
          </cell>
          <cell r="BW76">
            <v>87.5</v>
          </cell>
          <cell r="BX76">
            <v>50</v>
          </cell>
          <cell r="BY76">
            <v>62.5</v>
          </cell>
          <cell r="BZ76">
            <v>62.5</v>
          </cell>
          <cell r="CA76">
            <v>100</v>
          </cell>
          <cell r="CB76">
            <v>37.5</v>
          </cell>
          <cell r="CC76">
            <v>100</v>
          </cell>
          <cell r="CD76">
            <v>8.3000000000000007</v>
          </cell>
          <cell r="CE76">
            <v>8.3000000000000007</v>
          </cell>
          <cell r="CF76">
            <v>8.3000000000000007</v>
          </cell>
          <cell r="CG76">
            <v>0</v>
          </cell>
          <cell r="CH76">
            <v>8.3000000000000007</v>
          </cell>
          <cell r="CI76">
            <v>8.3000000000000007</v>
          </cell>
          <cell r="CJ76">
            <v>8.3000000000000007</v>
          </cell>
          <cell r="CK76">
            <v>91.600000000000009</v>
          </cell>
          <cell r="CL76">
            <v>8.3000000000000007</v>
          </cell>
          <cell r="CM76">
            <v>8.3000000000000007</v>
          </cell>
          <cell r="CN76">
            <v>8.3000000000000007</v>
          </cell>
          <cell r="CO76">
            <v>8.3000000000000007</v>
          </cell>
          <cell r="CP76">
            <v>8.2999954223632812</v>
          </cell>
          <cell r="CQ76">
            <v>66</v>
          </cell>
          <cell r="CR76">
            <v>93</v>
          </cell>
          <cell r="CS76">
            <v>86</v>
          </cell>
          <cell r="CT76">
            <v>76.7</v>
          </cell>
          <cell r="CU76">
            <v>83.7</v>
          </cell>
          <cell r="CV76">
            <v>23.200000000000003</v>
          </cell>
          <cell r="CW76">
            <v>18.600000000000001</v>
          </cell>
          <cell r="CX76">
            <v>32.5</v>
          </cell>
          <cell r="CY76">
            <v>79</v>
          </cell>
          <cell r="CZ76">
            <v>27.900000000000002</v>
          </cell>
          <cell r="DA76">
            <v>88.3</v>
          </cell>
          <cell r="DB76">
            <v>34.799999999999997</v>
          </cell>
          <cell r="DC76">
            <v>6.9</v>
          </cell>
          <cell r="DD76">
            <v>25.5</v>
          </cell>
          <cell r="DE76">
            <v>34.799999999999997</v>
          </cell>
          <cell r="DF76">
            <v>13.900000000000002</v>
          </cell>
          <cell r="DG76">
            <v>30.2</v>
          </cell>
          <cell r="DH76">
            <v>11.600000000000001</v>
          </cell>
          <cell r="DI76">
            <v>81.3</v>
          </cell>
          <cell r="DJ76">
            <v>34.799999999999997</v>
          </cell>
          <cell r="DK76">
            <v>34.799999999999997</v>
          </cell>
          <cell r="DL76">
            <v>34.799999999999997</v>
          </cell>
          <cell r="DM76">
            <v>34.799999999999997</v>
          </cell>
          <cell r="DN76">
            <v>4.5999999999999996</v>
          </cell>
          <cell r="DO76">
            <v>0</v>
          </cell>
          <cell r="DP76">
            <v>2.2999999999999998</v>
          </cell>
          <cell r="DQ76">
            <v>95.3</v>
          </cell>
          <cell r="DR76">
            <v>20.9</v>
          </cell>
          <cell r="DS76">
            <v>34.799999999999997</v>
          </cell>
          <cell r="DT76">
            <v>34.799999999999997</v>
          </cell>
          <cell r="DU76">
            <v>100</v>
          </cell>
          <cell r="DV76">
            <v>9.3000000000000007</v>
          </cell>
          <cell r="DW76">
            <v>97.6</v>
          </cell>
          <cell r="DX76">
            <v>34.799999999999997</v>
          </cell>
          <cell r="DY76">
            <v>34.799999999999997</v>
          </cell>
          <cell r="DZ76">
            <v>34.799999999999997</v>
          </cell>
          <cell r="EA76">
            <v>16.2</v>
          </cell>
          <cell r="EB76">
            <v>34.799999999999997</v>
          </cell>
          <cell r="EC76">
            <v>34.799999999999997</v>
          </cell>
          <cell r="ED76">
            <v>34.799999999999997</v>
          </cell>
          <cell r="EE76">
            <v>90.600000000000009</v>
          </cell>
          <cell r="EF76">
            <v>34.799999999999997</v>
          </cell>
          <cell r="EG76">
            <v>34.799999999999997</v>
          </cell>
          <cell r="EH76">
            <v>34.799999999999997</v>
          </cell>
          <cell r="EI76">
            <v>34.799999999999997</v>
          </cell>
          <cell r="EJ76">
            <v>34.79998779296875</v>
          </cell>
        </row>
        <row r="77">
          <cell r="AW77">
            <v>67</v>
          </cell>
          <cell r="AX77">
            <v>75</v>
          </cell>
          <cell r="AY77">
            <v>25</v>
          </cell>
          <cell r="AZ77">
            <v>50</v>
          </cell>
          <cell r="BA77">
            <v>100</v>
          </cell>
          <cell r="BB77">
            <v>0</v>
          </cell>
          <cell r="BC77">
            <v>100</v>
          </cell>
          <cell r="BD77">
            <v>83.3</v>
          </cell>
          <cell r="BE77">
            <v>0</v>
          </cell>
          <cell r="BF77">
            <v>50</v>
          </cell>
          <cell r="BG77">
            <v>66.600000000000009</v>
          </cell>
          <cell r="BH77">
            <v>0</v>
          </cell>
          <cell r="BI77">
            <v>0</v>
          </cell>
          <cell r="BJ77">
            <v>0</v>
          </cell>
          <cell r="BK77">
            <v>11.1</v>
          </cell>
          <cell r="BL77">
            <v>11.1</v>
          </cell>
          <cell r="BM77">
            <v>11.1</v>
          </cell>
          <cell r="BN77">
            <v>11.1</v>
          </cell>
          <cell r="BO77">
            <v>11.1</v>
          </cell>
          <cell r="BP77">
            <v>11.1</v>
          </cell>
          <cell r="BQ77">
            <v>11.1</v>
          </cell>
          <cell r="BR77">
            <v>11.1</v>
          </cell>
          <cell r="BS77">
            <v>11.1</v>
          </cell>
          <cell r="BT77">
            <v>100</v>
          </cell>
          <cell r="BU77">
            <v>12.5</v>
          </cell>
          <cell r="BV77">
            <v>0</v>
          </cell>
          <cell r="BW77">
            <v>25</v>
          </cell>
          <cell r="BX77">
            <v>25</v>
          </cell>
          <cell r="BY77">
            <v>25</v>
          </cell>
          <cell r="BZ77">
            <v>25</v>
          </cell>
          <cell r="CA77">
            <v>25</v>
          </cell>
          <cell r="CB77">
            <v>25</v>
          </cell>
          <cell r="CC77">
            <v>8.3000000000000007</v>
          </cell>
          <cell r="CD77">
            <v>8.3000000000000007</v>
          </cell>
          <cell r="CE77">
            <v>8.3000000000000007</v>
          </cell>
          <cell r="CF77">
            <v>100</v>
          </cell>
          <cell r="CG77">
            <v>8.3000000000000007</v>
          </cell>
          <cell r="CH77">
            <v>8.3000000000000007</v>
          </cell>
          <cell r="CI77">
            <v>8.3000000000000007</v>
          </cell>
          <cell r="CJ77">
            <v>8.3000000000000007</v>
          </cell>
          <cell r="CK77">
            <v>0</v>
          </cell>
          <cell r="CL77">
            <v>8.3000000000000007</v>
          </cell>
          <cell r="CM77">
            <v>8.3000000000000007</v>
          </cell>
          <cell r="CN77">
            <v>8.3000000000000007</v>
          </cell>
          <cell r="CO77">
            <v>8.3000000000000007</v>
          </cell>
          <cell r="CP77">
            <v>8.2999954223632812</v>
          </cell>
          <cell r="CQ77">
            <v>67</v>
          </cell>
          <cell r="CR77">
            <v>95.3</v>
          </cell>
          <cell r="CS77">
            <v>90.600000000000009</v>
          </cell>
          <cell r="CT77">
            <v>93</v>
          </cell>
          <cell r="CU77">
            <v>97.6</v>
          </cell>
          <cell r="CV77">
            <v>2.2999999999999998</v>
          </cell>
          <cell r="CW77">
            <v>100</v>
          </cell>
          <cell r="CX77">
            <v>88.3</v>
          </cell>
          <cell r="CY77">
            <v>11.600000000000001</v>
          </cell>
          <cell r="CZ77">
            <v>79</v>
          </cell>
          <cell r="DA77">
            <v>83.7</v>
          </cell>
          <cell r="DB77">
            <v>11.600000000000001</v>
          </cell>
          <cell r="DC77">
            <v>11.600000000000001</v>
          </cell>
          <cell r="DD77">
            <v>0</v>
          </cell>
          <cell r="DE77">
            <v>11.600000000000001</v>
          </cell>
          <cell r="DF77">
            <v>11.600000000000001</v>
          </cell>
          <cell r="DG77">
            <v>11.600000000000001</v>
          </cell>
          <cell r="DH77">
            <v>11.600000000000001</v>
          </cell>
          <cell r="DI77">
            <v>11.600000000000001</v>
          </cell>
          <cell r="DJ77">
            <v>11.600000000000001</v>
          </cell>
          <cell r="DK77">
            <v>11.600000000000001</v>
          </cell>
          <cell r="DL77">
            <v>11.600000000000001</v>
          </cell>
          <cell r="DM77">
            <v>11.600000000000001</v>
          </cell>
          <cell r="DN77">
            <v>86</v>
          </cell>
          <cell r="DO77">
            <v>9.3000000000000007</v>
          </cell>
          <cell r="DP77">
            <v>4.5999999999999996</v>
          </cell>
          <cell r="DQ77">
            <v>11.600000000000001</v>
          </cell>
          <cell r="DR77">
            <v>11.600000000000001</v>
          </cell>
          <cell r="DS77">
            <v>11.600000000000001</v>
          </cell>
          <cell r="DT77">
            <v>11.600000000000001</v>
          </cell>
          <cell r="DU77">
            <v>11.600000000000001</v>
          </cell>
          <cell r="DV77">
            <v>11.600000000000001</v>
          </cell>
          <cell r="DW77">
            <v>11.600000000000001</v>
          </cell>
          <cell r="DX77">
            <v>11.600000000000001</v>
          </cell>
          <cell r="DY77">
            <v>11.600000000000001</v>
          </cell>
          <cell r="DZ77">
            <v>81.3</v>
          </cell>
          <cell r="EA77">
            <v>11.600000000000001</v>
          </cell>
          <cell r="EB77">
            <v>11.600000000000001</v>
          </cell>
          <cell r="EC77">
            <v>11.600000000000001</v>
          </cell>
          <cell r="ED77">
            <v>11.600000000000001</v>
          </cell>
          <cell r="EE77">
            <v>6.9</v>
          </cell>
          <cell r="EF77">
            <v>11.600000000000001</v>
          </cell>
          <cell r="EG77">
            <v>11.600000000000001</v>
          </cell>
          <cell r="EH77">
            <v>11.600000000000001</v>
          </cell>
          <cell r="EI77">
            <v>11.600000000000001</v>
          </cell>
          <cell r="EJ77">
            <v>11.599998474121094</v>
          </cell>
        </row>
        <row r="78">
          <cell r="AW78">
            <v>68</v>
          </cell>
          <cell r="AX78">
            <v>75</v>
          </cell>
          <cell r="AY78">
            <v>100</v>
          </cell>
          <cell r="AZ78">
            <v>0</v>
          </cell>
          <cell r="BA78">
            <v>25</v>
          </cell>
          <cell r="BB78">
            <v>50</v>
          </cell>
          <cell r="BC78">
            <v>0</v>
          </cell>
          <cell r="BD78">
            <v>66.600000000000009</v>
          </cell>
          <cell r="BE78">
            <v>16.600000000000001</v>
          </cell>
          <cell r="BF78">
            <v>83.3</v>
          </cell>
          <cell r="BG78">
            <v>100</v>
          </cell>
          <cell r="BH78">
            <v>33.300000000000004</v>
          </cell>
          <cell r="BI78">
            <v>50</v>
          </cell>
          <cell r="BJ78">
            <v>0</v>
          </cell>
          <cell r="BK78">
            <v>22.2</v>
          </cell>
          <cell r="BL78">
            <v>22.2</v>
          </cell>
          <cell r="BM78">
            <v>22.2</v>
          </cell>
          <cell r="BN78">
            <v>22.2</v>
          </cell>
          <cell r="BO78">
            <v>11.1</v>
          </cell>
          <cell r="BP78">
            <v>22.2</v>
          </cell>
          <cell r="BQ78">
            <v>22.2</v>
          </cell>
          <cell r="BR78">
            <v>22.2</v>
          </cell>
          <cell r="BS78">
            <v>22.2</v>
          </cell>
          <cell r="BT78">
            <v>0</v>
          </cell>
          <cell r="BU78">
            <v>87.5</v>
          </cell>
          <cell r="BV78">
            <v>12.5</v>
          </cell>
          <cell r="BW78">
            <v>25</v>
          </cell>
          <cell r="BX78">
            <v>25</v>
          </cell>
          <cell r="BY78">
            <v>25</v>
          </cell>
          <cell r="BZ78">
            <v>100</v>
          </cell>
          <cell r="CA78">
            <v>25</v>
          </cell>
          <cell r="CB78">
            <v>25</v>
          </cell>
          <cell r="CC78">
            <v>8.3000000000000007</v>
          </cell>
          <cell r="CD78">
            <v>8.3000000000000007</v>
          </cell>
          <cell r="CE78">
            <v>8.3000000000000007</v>
          </cell>
          <cell r="CF78">
            <v>100</v>
          </cell>
          <cell r="CG78">
            <v>8.3000000000000007</v>
          </cell>
          <cell r="CH78">
            <v>8.3000000000000007</v>
          </cell>
          <cell r="CI78">
            <v>8.3000000000000007</v>
          </cell>
          <cell r="CJ78">
            <v>8.3000000000000007</v>
          </cell>
          <cell r="CK78">
            <v>0</v>
          </cell>
          <cell r="CL78">
            <v>8.3000000000000007</v>
          </cell>
          <cell r="CM78">
            <v>8.3000000000000007</v>
          </cell>
          <cell r="CN78">
            <v>8.3000000000000007</v>
          </cell>
          <cell r="CO78">
            <v>8.3000000000000007</v>
          </cell>
          <cell r="CP78">
            <v>8.2999954223632812</v>
          </cell>
          <cell r="CQ78">
            <v>68</v>
          </cell>
          <cell r="CR78">
            <v>23.200000000000003</v>
          </cell>
          <cell r="CS78">
            <v>25.5</v>
          </cell>
          <cell r="CT78">
            <v>11.600000000000001</v>
          </cell>
          <cell r="CU78">
            <v>16.2</v>
          </cell>
          <cell r="CV78">
            <v>18.600000000000001</v>
          </cell>
          <cell r="CW78">
            <v>2.2999999999999998</v>
          </cell>
          <cell r="CX78">
            <v>93</v>
          </cell>
          <cell r="CY78">
            <v>20.9</v>
          </cell>
          <cell r="CZ78">
            <v>95.3</v>
          </cell>
          <cell r="DA78">
            <v>97.6</v>
          </cell>
          <cell r="DB78">
            <v>27.900000000000002</v>
          </cell>
          <cell r="DC78">
            <v>30.2</v>
          </cell>
          <cell r="DD78">
            <v>9.3000000000000007</v>
          </cell>
          <cell r="DE78">
            <v>30.2</v>
          </cell>
          <cell r="DF78">
            <v>30.2</v>
          </cell>
          <cell r="DG78">
            <v>30.2</v>
          </cell>
          <cell r="DH78">
            <v>30.2</v>
          </cell>
          <cell r="DI78">
            <v>13.900000000000002</v>
          </cell>
          <cell r="DJ78">
            <v>30.2</v>
          </cell>
          <cell r="DK78">
            <v>30.2</v>
          </cell>
          <cell r="DL78">
            <v>30.2</v>
          </cell>
          <cell r="DM78">
            <v>30.2</v>
          </cell>
          <cell r="DN78">
            <v>4.5999999999999996</v>
          </cell>
          <cell r="DO78">
            <v>90.600000000000009</v>
          </cell>
          <cell r="DP78">
            <v>6.9</v>
          </cell>
          <cell r="DQ78">
            <v>30.2</v>
          </cell>
          <cell r="DR78">
            <v>30.2</v>
          </cell>
          <cell r="DS78">
            <v>30.2</v>
          </cell>
          <cell r="DT78">
            <v>100</v>
          </cell>
          <cell r="DU78">
            <v>30.2</v>
          </cell>
          <cell r="DV78">
            <v>30.2</v>
          </cell>
          <cell r="DW78">
            <v>30.2</v>
          </cell>
          <cell r="DX78">
            <v>30.2</v>
          </cell>
          <cell r="DY78">
            <v>30.2</v>
          </cell>
          <cell r="DZ78">
            <v>88.3</v>
          </cell>
          <cell r="EA78">
            <v>30.2</v>
          </cell>
          <cell r="EB78">
            <v>30.2</v>
          </cell>
          <cell r="EC78">
            <v>30.2</v>
          </cell>
          <cell r="ED78">
            <v>30.2</v>
          </cell>
          <cell r="EE78">
            <v>0</v>
          </cell>
          <cell r="EF78">
            <v>30.2</v>
          </cell>
          <cell r="EG78">
            <v>30.2</v>
          </cell>
          <cell r="EH78">
            <v>30.2</v>
          </cell>
          <cell r="EI78">
            <v>30.2</v>
          </cell>
          <cell r="EJ78">
            <v>30.199996948242188</v>
          </cell>
        </row>
        <row r="79">
          <cell r="AW79">
            <v>69</v>
          </cell>
          <cell r="AX79">
            <v>0</v>
          </cell>
          <cell r="AY79">
            <v>50</v>
          </cell>
          <cell r="AZ79">
            <v>100</v>
          </cell>
          <cell r="BA79">
            <v>25</v>
          </cell>
          <cell r="BB79">
            <v>75</v>
          </cell>
          <cell r="BC79">
            <v>33.300000000000004</v>
          </cell>
          <cell r="BD79">
            <v>83.3</v>
          </cell>
          <cell r="BE79">
            <v>50</v>
          </cell>
          <cell r="BF79">
            <v>100</v>
          </cell>
          <cell r="BG79">
            <v>16.600000000000001</v>
          </cell>
          <cell r="BH79">
            <v>50</v>
          </cell>
          <cell r="BI79">
            <v>0</v>
          </cell>
          <cell r="BJ79">
            <v>22.2</v>
          </cell>
          <cell r="BK79">
            <v>77.7</v>
          </cell>
          <cell r="BL79">
            <v>33.300000000000004</v>
          </cell>
          <cell r="BM79">
            <v>88.8</v>
          </cell>
          <cell r="BN79">
            <v>33.300000000000004</v>
          </cell>
          <cell r="BO79">
            <v>0</v>
          </cell>
          <cell r="BP79">
            <v>33.300000000000004</v>
          </cell>
          <cell r="BQ79">
            <v>100</v>
          </cell>
          <cell r="BR79">
            <v>11.1</v>
          </cell>
          <cell r="BS79">
            <v>33.300000000000004</v>
          </cell>
          <cell r="BT79">
            <v>25</v>
          </cell>
          <cell r="BU79">
            <v>100</v>
          </cell>
          <cell r="BV79">
            <v>75</v>
          </cell>
          <cell r="BW79">
            <v>87.5</v>
          </cell>
          <cell r="BX79">
            <v>25</v>
          </cell>
          <cell r="BY79">
            <v>0</v>
          </cell>
          <cell r="BZ79">
            <v>25</v>
          </cell>
          <cell r="CA79">
            <v>12.5</v>
          </cell>
          <cell r="CB79">
            <v>25</v>
          </cell>
          <cell r="CC79">
            <v>91.600000000000009</v>
          </cell>
          <cell r="CD79">
            <v>0</v>
          </cell>
          <cell r="CE79">
            <v>0</v>
          </cell>
          <cell r="CF79">
            <v>83.3</v>
          </cell>
          <cell r="CG79">
            <v>0</v>
          </cell>
          <cell r="CH79">
            <v>0</v>
          </cell>
          <cell r="CI79">
            <v>0</v>
          </cell>
          <cell r="CJ79">
            <v>0</v>
          </cell>
          <cell r="CK79">
            <v>100</v>
          </cell>
          <cell r="CL79">
            <v>0</v>
          </cell>
          <cell r="CM79">
            <v>0</v>
          </cell>
          <cell r="CN79">
            <v>0</v>
          </cell>
          <cell r="CO79">
            <v>0</v>
          </cell>
          <cell r="CP79">
            <v>0</v>
          </cell>
          <cell r="CQ79">
            <v>69</v>
          </cell>
          <cell r="CR79">
            <v>13.900000000000002</v>
          </cell>
          <cell r="CS79">
            <v>74.400000000000006</v>
          </cell>
          <cell r="CT79">
            <v>88.3</v>
          </cell>
          <cell r="CU79">
            <v>20.9</v>
          </cell>
          <cell r="CV79">
            <v>86</v>
          </cell>
          <cell r="CW79">
            <v>16.2</v>
          </cell>
          <cell r="CX79">
            <v>69.699999999999989</v>
          </cell>
          <cell r="CY79">
            <v>23.200000000000003</v>
          </cell>
          <cell r="CZ79">
            <v>83.7</v>
          </cell>
          <cell r="DA79">
            <v>4.5999999999999996</v>
          </cell>
          <cell r="DB79">
            <v>23.200000000000003</v>
          </cell>
          <cell r="DC79">
            <v>0</v>
          </cell>
          <cell r="DD79">
            <v>11.600000000000001</v>
          </cell>
          <cell r="DE79">
            <v>95.3</v>
          </cell>
          <cell r="DF79">
            <v>23.200000000000003</v>
          </cell>
          <cell r="DG79">
            <v>97.6</v>
          </cell>
          <cell r="DH79">
            <v>23.200000000000003</v>
          </cell>
          <cell r="DI79">
            <v>6.9</v>
          </cell>
          <cell r="DJ79">
            <v>23.200000000000003</v>
          </cell>
          <cell r="DK79">
            <v>100</v>
          </cell>
          <cell r="DL79">
            <v>9.3000000000000007</v>
          </cell>
          <cell r="DM79">
            <v>23.200000000000003</v>
          </cell>
          <cell r="DN79">
            <v>23.200000000000003</v>
          </cell>
          <cell r="DO79">
            <v>93</v>
          </cell>
          <cell r="DP79">
            <v>76.7</v>
          </cell>
          <cell r="DQ79">
            <v>79</v>
          </cell>
          <cell r="DR79">
            <v>23.200000000000003</v>
          </cell>
          <cell r="DS79">
            <v>2.2999999999999998</v>
          </cell>
          <cell r="DT79">
            <v>23.200000000000003</v>
          </cell>
          <cell r="DU79">
            <v>18.600000000000001</v>
          </cell>
          <cell r="DV79">
            <v>23.200000000000003</v>
          </cell>
          <cell r="DW79">
            <v>81.3</v>
          </cell>
          <cell r="DX79">
            <v>23.200000000000003</v>
          </cell>
          <cell r="DY79">
            <v>23.200000000000003</v>
          </cell>
          <cell r="DZ79">
            <v>72</v>
          </cell>
          <cell r="EA79">
            <v>23.200000000000003</v>
          </cell>
          <cell r="EB79">
            <v>23.200000000000003</v>
          </cell>
          <cell r="EC79">
            <v>23.200000000000003</v>
          </cell>
          <cell r="ED79">
            <v>23.200000000000003</v>
          </cell>
          <cell r="EE79">
            <v>90.600000000000009</v>
          </cell>
          <cell r="EF79">
            <v>23.200000000000003</v>
          </cell>
          <cell r="EG79">
            <v>23.200000000000003</v>
          </cell>
          <cell r="EH79">
            <v>23.200000000000003</v>
          </cell>
          <cell r="EI79">
            <v>23.200000000000003</v>
          </cell>
          <cell r="EJ79">
            <v>23.199996948242188</v>
          </cell>
        </row>
        <row r="80">
          <cell r="AW80">
            <v>70</v>
          </cell>
          <cell r="AX80">
            <v>100</v>
          </cell>
          <cell r="AY80">
            <v>25</v>
          </cell>
          <cell r="AZ80">
            <v>75</v>
          </cell>
          <cell r="BA80">
            <v>0</v>
          </cell>
          <cell r="BB80">
            <v>50</v>
          </cell>
          <cell r="BC80">
            <v>50</v>
          </cell>
          <cell r="BD80">
            <v>0</v>
          </cell>
          <cell r="BE80">
            <v>16.600000000000001</v>
          </cell>
          <cell r="BF80">
            <v>66.600000000000009</v>
          </cell>
          <cell r="BG80">
            <v>83.3</v>
          </cell>
          <cell r="BH80">
            <v>100</v>
          </cell>
          <cell r="BI80">
            <v>33.300000000000004</v>
          </cell>
          <cell r="BJ80">
            <v>66.600000000000009</v>
          </cell>
          <cell r="BK80">
            <v>77.7</v>
          </cell>
          <cell r="BL80">
            <v>55.500000000000007</v>
          </cell>
          <cell r="BM80">
            <v>11.1</v>
          </cell>
          <cell r="BN80">
            <v>0</v>
          </cell>
          <cell r="BO80">
            <v>22.2</v>
          </cell>
          <cell r="BP80">
            <v>33.300000000000004</v>
          </cell>
          <cell r="BQ80">
            <v>33.300000000000004</v>
          </cell>
          <cell r="BR80">
            <v>88.8</v>
          </cell>
          <cell r="BS80">
            <v>100</v>
          </cell>
          <cell r="BT80">
            <v>87.5</v>
          </cell>
          <cell r="BU80">
            <v>0</v>
          </cell>
          <cell r="BV80">
            <v>100</v>
          </cell>
          <cell r="BW80">
            <v>12.5</v>
          </cell>
          <cell r="BX80">
            <v>12.5</v>
          </cell>
          <cell r="BY80">
            <v>12.5</v>
          </cell>
          <cell r="BZ80">
            <v>12.5</v>
          </cell>
          <cell r="CA80">
            <v>12.5</v>
          </cell>
          <cell r="CB80">
            <v>12.5</v>
          </cell>
          <cell r="CC80">
            <v>16.600000000000001</v>
          </cell>
          <cell r="CD80">
            <v>16.600000000000001</v>
          </cell>
          <cell r="CE80">
            <v>8.3000000000000007</v>
          </cell>
          <cell r="CF80">
            <v>16.600000000000001</v>
          </cell>
          <cell r="CG80">
            <v>16.600000000000001</v>
          </cell>
          <cell r="CH80">
            <v>16.600000000000001</v>
          </cell>
          <cell r="CI80">
            <v>16.600000000000001</v>
          </cell>
          <cell r="CJ80">
            <v>0</v>
          </cell>
          <cell r="CK80">
            <v>100</v>
          </cell>
          <cell r="CL80">
            <v>16.600000000000001</v>
          </cell>
          <cell r="CM80">
            <v>16.600000000000001</v>
          </cell>
          <cell r="CN80">
            <v>16.600000000000001</v>
          </cell>
          <cell r="CO80">
            <v>16.600000000000001</v>
          </cell>
          <cell r="CP80">
            <v>16.599990844726562</v>
          </cell>
          <cell r="CQ80">
            <v>70</v>
          </cell>
          <cell r="CR80">
            <v>81.3</v>
          </cell>
          <cell r="CS80">
            <v>9.3000000000000007</v>
          </cell>
          <cell r="CT80">
            <v>76.7</v>
          </cell>
          <cell r="CU80">
            <v>6.9</v>
          </cell>
          <cell r="CV80">
            <v>11.600000000000001</v>
          </cell>
          <cell r="CW80">
            <v>79</v>
          </cell>
          <cell r="CX80">
            <v>4.5999999999999996</v>
          </cell>
          <cell r="CY80">
            <v>18.600000000000001</v>
          </cell>
          <cell r="CZ80">
            <v>86</v>
          </cell>
          <cell r="DA80">
            <v>93</v>
          </cell>
          <cell r="DB80">
            <v>100</v>
          </cell>
          <cell r="DC80">
            <v>25.5</v>
          </cell>
          <cell r="DD80">
            <v>74.400000000000006</v>
          </cell>
          <cell r="DE80">
            <v>83.7</v>
          </cell>
          <cell r="DF80">
            <v>69.699999999999989</v>
          </cell>
          <cell r="DG80">
            <v>16.2</v>
          </cell>
          <cell r="DH80">
            <v>0</v>
          </cell>
          <cell r="DI80">
            <v>20.9</v>
          </cell>
          <cell r="DJ80">
            <v>25.5</v>
          </cell>
          <cell r="DK80">
            <v>25.5</v>
          </cell>
          <cell r="DL80">
            <v>90.600000000000009</v>
          </cell>
          <cell r="DM80">
            <v>97.6</v>
          </cell>
          <cell r="DN80">
            <v>72</v>
          </cell>
          <cell r="DO80">
            <v>13.900000000000002</v>
          </cell>
          <cell r="DP80">
            <v>95.3</v>
          </cell>
          <cell r="DQ80">
            <v>25.5</v>
          </cell>
          <cell r="DR80">
            <v>25.5</v>
          </cell>
          <cell r="DS80">
            <v>25.5</v>
          </cell>
          <cell r="DT80">
            <v>25.5</v>
          </cell>
          <cell r="DU80">
            <v>25.5</v>
          </cell>
          <cell r="DV80">
            <v>25.5</v>
          </cell>
          <cell r="DW80">
            <v>25.5</v>
          </cell>
          <cell r="DX80">
            <v>25.5</v>
          </cell>
          <cell r="DY80">
            <v>23.200000000000003</v>
          </cell>
          <cell r="DZ80">
            <v>25.5</v>
          </cell>
          <cell r="EA80">
            <v>25.5</v>
          </cell>
          <cell r="EB80">
            <v>25.5</v>
          </cell>
          <cell r="EC80">
            <v>25.5</v>
          </cell>
          <cell r="ED80">
            <v>2.2999999999999998</v>
          </cell>
          <cell r="EE80">
            <v>88.3</v>
          </cell>
          <cell r="EF80">
            <v>25.5</v>
          </cell>
          <cell r="EG80">
            <v>25.5</v>
          </cell>
          <cell r="EH80">
            <v>25.5</v>
          </cell>
          <cell r="EI80">
            <v>25.5</v>
          </cell>
          <cell r="EJ80">
            <v>25.5</v>
          </cell>
        </row>
        <row r="81">
          <cell r="AW81">
            <v>71</v>
          </cell>
          <cell r="AX81">
            <v>75</v>
          </cell>
          <cell r="AY81">
            <v>100</v>
          </cell>
          <cell r="AZ81">
            <v>50</v>
          </cell>
          <cell r="BA81">
            <v>0</v>
          </cell>
          <cell r="BB81">
            <v>25</v>
          </cell>
          <cell r="BC81">
            <v>66.600000000000009</v>
          </cell>
          <cell r="BD81">
            <v>0</v>
          </cell>
          <cell r="BE81">
            <v>16.600000000000001</v>
          </cell>
          <cell r="BF81">
            <v>83.3</v>
          </cell>
          <cell r="BG81">
            <v>33.300000000000004</v>
          </cell>
          <cell r="BH81">
            <v>100</v>
          </cell>
          <cell r="BI81">
            <v>50</v>
          </cell>
          <cell r="BJ81">
            <v>88.8</v>
          </cell>
          <cell r="BK81">
            <v>100</v>
          </cell>
          <cell r="BL81">
            <v>77.7</v>
          </cell>
          <cell r="BM81">
            <v>0</v>
          </cell>
          <cell r="BN81">
            <v>22.2</v>
          </cell>
          <cell r="BO81">
            <v>11.1</v>
          </cell>
          <cell r="BP81">
            <v>33.300000000000004</v>
          </cell>
          <cell r="BQ81">
            <v>33.300000000000004</v>
          </cell>
          <cell r="BR81">
            <v>33.300000000000004</v>
          </cell>
          <cell r="BS81">
            <v>33.300000000000004</v>
          </cell>
          <cell r="BT81">
            <v>87.5</v>
          </cell>
          <cell r="BU81">
            <v>0</v>
          </cell>
          <cell r="BV81">
            <v>100</v>
          </cell>
          <cell r="BW81">
            <v>12.5</v>
          </cell>
          <cell r="BX81">
            <v>12.5</v>
          </cell>
          <cell r="BY81">
            <v>12.5</v>
          </cell>
          <cell r="BZ81">
            <v>12.5</v>
          </cell>
          <cell r="CA81">
            <v>12.5</v>
          </cell>
          <cell r="CB81">
            <v>12.5</v>
          </cell>
          <cell r="CC81">
            <v>16.600000000000001</v>
          </cell>
          <cell r="CD81">
            <v>16.600000000000001</v>
          </cell>
          <cell r="CE81">
            <v>8.3000000000000007</v>
          </cell>
          <cell r="CF81">
            <v>16.600000000000001</v>
          </cell>
          <cell r="CG81">
            <v>16.600000000000001</v>
          </cell>
          <cell r="CH81">
            <v>16.600000000000001</v>
          </cell>
          <cell r="CI81">
            <v>16.600000000000001</v>
          </cell>
          <cell r="CJ81">
            <v>16.600000000000001</v>
          </cell>
          <cell r="CK81">
            <v>0</v>
          </cell>
          <cell r="CL81">
            <v>16.600000000000001</v>
          </cell>
          <cell r="CM81">
            <v>16.600000000000001</v>
          </cell>
          <cell r="CN81">
            <v>16.600000000000001</v>
          </cell>
          <cell r="CO81">
            <v>16.600000000000001</v>
          </cell>
          <cell r="CP81">
            <v>16.599990844726562</v>
          </cell>
          <cell r="CQ81">
            <v>71</v>
          </cell>
          <cell r="CR81">
            <v>83.7</v>
          </cell>
          <cell r="CS81">
            <v>95.3</v>
          </cell>
          <cell r="CT81">
            <v>81.3</v>
          </cell>
          <cell r="CU81">
            <v>2.2999999999999998</v>
          </cell>
          <cell r="CV81">
            <v>4.5999999999999996</v>
          </cell>
          <cell r="CW81">
            <v>88.3</v>
          </cell>
          <cell r="CX81">
            <v>0</v>
          </cell>
          <cell r="CY81">
            <v>13.900000000000002</v>
          </cell>
          <cell r="CZ81">
            <v>93</v>
          </cell>
          <cell r="DA81">
            <v>16.2</v>
          </cell>
          <cell r="DB81">
            <v>100</v>
          </cell>
          <cell r="DC81">
            <v>25.5</v>
          </cell>
          <cell r="DD81">
            <v>86</v>
          </cell>
          <cell r="DE81">
            <v>90.600000000000009</v>
          </cell>
          <cell r="DF81">
            <v>76.7</v>
          </cell>
          <cell r="DG81">
            <v>11.600000000000001</v>
          </cell>
          <cell r="DH81">
            <v>20.9</v>
          </cell>
          <cell r="DI81">
            <v>18.600000000000001</v>
          </cell>
          <cell r="DJ81">
            <v>25.5</v>
          </cell>
          <cell r="DK81">
            <v>25.5</v>
          </cell>
          <cell r="DL81">
            <v>25.5</v>
          </cell>
          <cell r="DM81">
            <v>25.5</v>
          </cell>
          <cell r="DN81">
            <v>79</v>
          </cell>
          <cell r="DO81">
            <v>6.9</v>
          </cell>
          <cell r="DP81">
            <v>97.6</v>
          </cell>
          <cell r="DQ81">
            <v>25.5</v>
          </cell>
          <cell r="DR81">
            <v>25.5</v>
          </cell>
          <cell r="DS81">
            <v>25.5</v>
          </cell>
          <cell r="DT81">
            <v>25.5</v>
          </cell>
          <cell r="DU81">
            <v>25.5</v>
          </cell>
          <cell r="DV81">
            <v>25.5</v>
          </cell>
          <cell r="DW81">
            <v>25.5</v>
          </cell>
          <cell r="DX81">
            <v>25.5</v>
          </cell>
          <cell r="DY81">
            <v>23.200000000000003</v>
          </cell>
          <cell r="DZ81">
            <v>25.5</v>
          </cell>
          <cell r="EA81">
            <v>25.5</v>
          </cell>
          <cell r="EB81">
            <v>25.5</v>
          </cell>
          <cell r="EC81">
            <v>25.5</v>
          </cell>
          <cell r="ED81">
            <v>25.5</v>
          </cell>
          <cell r="EE81">
            <v>9.3000000000000007</v>
          </cell>
          <cell r="EF81">
            <v>25.5</v>
          </cell>
          <cell r="EG81">
            <v>25.5</v>
          </cell>
          <cell r="EH81">
            <v>25.5</v>
          </cell>
          <cell r="EI81">
            <v>25.5</v>
          </cell>
          <cell r="EJ81">
            <v>25.5</v>
          </cell>
        </row>
        <row r="82">
          <cell r="AW82">
            <v>72</v>
          </cell>
          <cell r="AX82">
            <v>75</v>
          </cell>
          <cell r="AY82">
            <v>0</v>
          </cell>
          <cell r="AZ82">
            <v>100</v>
          </cell>
          <cell r="BA82">
            <v>25</v>
          </cell>
          <cell r="BB82">
            <v>50</v>
          </cell>
          <cell r="BC82">
            <v>33.300000000000004</v>
          </cell>
          <cell r="BD82">
            <v>0</v>
          </cell>
          <cell r="BE82">
            <v>16.600000000000001</v>
          </cell>
          <cell r="BF82">
            <v>33.300000000000004</v>
          </cell>
          <cell r="BG82">
            <v>100</v>
          </cell>
          <cell r="BH82">
            <v>33.300000000000004</v>
          </cell>
          <cell r="BI82">
            <v>33.300000000000004</v>
          </cell>
          <cell r="BJ82">
            <v>22.2</v>
          </cell>
          <cell r="BK82">
            <v>11.1</v>
          </cell>
          <cell r="BL82">
            <v>22.2</v>
          </cell>
          <cell r="BM82">
            <v>22.2</v>
          </cell>
          <cell r="BN82">
            <v>0</v>
          </cell>
          <cell r="BO82">
            <v>22.2</v>
          </cell>
          <cell r="BP82">
            <v>22.2</v>
          </cell>
          <cell r="BQ82">
            <v>22.2</v>
          </cell>
          <cell r="BR82">
            <v>88.8</v>
          </cell>
          <cell r="BS82">
            <v>100</v>
          </cell>
          <cell r="BT82">
            <v>0</v>
          </cell>
          <cell r="BU82">
            <v>12.5</v>
          </cell>
          <cell r="BV82">
            <v>25</v>
          </cell>
          <cell r="BW82">
            <v>25</v>
          </cell>
          <cell r="BX82">
            <v>25</v>
          </cell>
          <cell r="BY82">
            <v>25</v>
          </cell>
          <cell r="BZ82">
            <v>25</v>
          </cell>
          <cell r="CA82">
            <v>25</v>
          </cell>
          <cell r="CB82">
            <v>25</v>
          </cell>
          <cell r="CC82">
            <v>8.3000000000000007</v>
          </cell>
          <cell r="CD82">
            <v>8.3000000000000007</v>
          </cell>
          <cell r="CE82">
            <v>8.3000000000000007</v>
          </cell>
          <cell r="CF82">
            <v>8.3000000000000007</v>
          </cell>
          <cell r="CG82">
            <v>8.3000000000000007</v>
          </cell>
          <cell r="CH82">
            <v>8.3000000000000007</v>
          </cell>
          <cell r="CI82">
            <v>8.3000000000000007</v>
          </cell>
          <cell r="CJ82">
            <v>0</v>
          </cell>
          <cell r="CK82">
            <v>100</v>
          </cell>
          <cell r="CL82">
            <v>8.3000000000000007</v>
          </cell>
          <cell r="CM82">
            <v>8.3000000000000007</v>
          </cell>
          <cell r="CN82">
            <v>8.3000000000000007</v>
          </cell>
          <cell r="CO82">
            <v>8.3000000000000007</v>
          </cell>
          <cell r="CP82">
            <v>8.2999954223632812</v>
          </cell>
          <cell r="CQ82">
            <v>72</v>
          </cell>
          <cell r="CR82">
            <v>88.3</v>
          </cell>
          <cell r="CS82">
            <v>2.2999999999999998</v>
          </cell>
          <cell r="CT82">
            <v>90.600000000000009</v>
          </cell>
          <cell r="CU82">
            <v>6.9</v>
          </cell>
          <cell r="CV82">
            <v>18.600000000000001</v>
          </cell>
          <cell r="CW82">
            <v>23.200000000000003</v>
          </cell>
          <cell r="CX82">
            <v>9.3000000000000007</v>
          </cell>
          <cell r="CY82">
            <v>16.2</v>
          </cell>
          <cell r="CZ82">
            <v>23.200000000000003</v>
          </cell>
          <cell r="DA82">
            <v>97.6</v>
          </cell>
          <cell r="DB82">
            <v>23.200000000000003</v>
          </cell>
          <cell r="DC82">
            <v>23.200000000000003</v>
          </cell>
          <cell r="DD82">
            <v>23.200000000000003</v>
          </cell>
          <cell r="DE82">
            <v>20.9</v>
          </cell>
          <cell r="DF82">
            <v>23.200000000000003</v>
          </cell>
          <cell r="DG82">
            <v>23.200000000000003</v>
          </cell>
          <cell r="DH82">
            <v>0</v>
          </cell>
          <cell r="DI82">
            <v>23.200000000000003</v>
          </cell>
          <cell r="DJ82">
            <v>23.200000000000003</v>
          </cell>
          <cell r="DK82">
            <v>23.200000000000003</v>
          </cell>
          <cell r="DL82">
            <v>95.3</v>
          </cell>
          <cell r="DM82">
            <v>100</v>
          </cell>
          <cell r="DN82">
            <v>11.600000000000001</v>
          </cell>
          <cell r="DO82">
            <v>13.900000000000002</v>
          </cell>
          <cell r="DP82">
            <v>23.200000000000003</v>
          </cell>
          <cell r="DQ82">
            <v>23.200000000000003</v>
          </cell>
          <cell r="DR82">
            <v>23.200000000000003</v>
          </cell>
          <cell r="DS82">
            <v>23.200000000000003</v>
          </cell>
          <cell r="DT82">
            <v>23.200000000000003</v>
          </cell>
          <cell r="DU82">
            <v>23.200000000000003</v>
          </cell>
          <cell r="DV82">
            <v>23.200000000000003</v>
          </cell>
          <cell r="DW82">
            <v>23.200000000000003</v>
          </cell>
          <cell r="DX82">
            <v>23.200000000000003</v>
          </cell>
          <cell r="DY82">
            <v>23.200000000000003</v>
          </cell>
          <cell r="DZ82">
            <v>23.200000000000003</v>
          </cell>
          <cell r="EA82">
            <v>23.200000000000003</v>
          </cell>
          <cell r="EB82">
            <v>23.200000000000003</v>
          </cell>
          <cell r="EC82">
            <v>23.200000000000003</v>
          </cell>
          <cell r="ED82">
            <v>4.5999999999999996</v>
          </cell>
          <cell r="EE82">
            <v>93</v>
          </cell>
          <cell r="EF82">
            <v>23.200000000000003</v>
          </cell>
          <cell r="EG82">
            <v>23.200000000000003</v>
          </cell>
          <cell r="EH82">
            <v>23.200000000000003</v>
          </cell>
          <cell r="EI82">
            <v>23.200000000000003</v>
          </cell>
          <cell r="EJ82">
            <v>23.199996948242188</v>
          </cell>
        </row>
        <row r="83">
          <cell r="AX83">
            <v>23.199996948242188</v>
          </cell>
          <cell r="AY83">
            <v>23.199996948242188</v>
          </cell>
          <cell r="AZ83">
            <v>23.199996948242188</v>
          </cell>
          <cell r="BA83">
            <v>23.199996948242188</v>
          </cell>
          <cell r="BB83">
            <v>23.199996948242188</v>
          </cell>
          <cell r="BC83">
            <v>23.199996948242188</v>
          </cell>
          <cell r="BD83">
            <v>23.199996948242188</v>
          </cell>
          <cell r="BE83">
            <v>23.199996948242188</v>
          </cell>
          <cell r="BF83">
            <v>23.199996948242188</v>
          </cell>
          <cell r="BG83">
            <v>23.199996948242188</v>
          </cell>
          <cell r="BH83">
            <v>23.199996948242188</v>
          </cell>
          <cell r="BI83">
            <v>23.199996948242188</v>
          </cell>
          <cell r="BJ83">
            <v>23.199996948242188</v>
          </cell>
          <cell r="BK83">
            <v>23.199996948242188</v>
          </cell>
          <cell r="BL83">
            <v>23.199996948242188</v>
          </cell>
          <cell r="BM83">
            <v>23.199996948242188</v>
          </cell>
          <cell r="BN83">
            <v>23.199996948242188</v>
          </cell>
          <cell r="BO83">
            <v>23.199996948242188</v>
          </cell>
          <cell r="BP83">
            <v>23.199996948242188</v>
          </cell>
          <cell r="BQ83">
            <v>23.199996948242188</v>
          </cell>
          <cell r="BR83">
            <v>23.199996948242188</v>
          </cell>
          <cell r="BS83">
            <v>23.199996948242188</v>
          </cell>
          <cell r="BT83">
            <v>23.199996948242188</v>
          </cell>
          <cell r="BU83">
            <v>23.199996948242188</v>
          </cell>
          <cell r="BV83">
            <v>23.199996948242188</v>
          </cell>
          <cell r="BW83">
            <v>23.199996948242188</v>
          </cell>
          <cell r="BX83">
            <v>23.199996948242188</v>
          </cell>
          <cell r="BY83">
            <v>23.199996948242188</v>
          </cell>
          <cell r="BZ83">
            <v>23.199996948242188</v>
          </cell>
          <cell r="CA83">
            <v>23.199996948242188</v>
          </cell>
          <cell r="CB83">
            <v>23.199996948242188</v>
          </cell>
          <cell r="CC83">
            <v>23.199996948242188</v>
          </cell>
          <cell r="CD83">
            <v>23.199996948242188</v>
          </cell>
          <cell r="CE83">
            <v>23.199996948242188</v>
          </cell>
          <cell r="CF83">
            <v>23.199996948242188</v>
          </cell>
          <cell r="CG83">
            <v>23.199996948242188</v>
          </cell>
          <cell r="CH83">
            <v>23.199996948242188</v>
          </cell>
          <cell r="CI83">
            <v>23.199996948242188</v>
          </cell>
          <cell r="CJ83">
            <v>23.199996948242188</v>
          </cell>
          <cell r="CK83">
            <v>23.199996948242188</v>
          </cell>
          <cell r="CL83">
            <v>23.199996948242188</v>
          </cell>
          <cell r="CM83">
            <v>23.199996948242188</v>
          </cell>
          <cell r="CN83">
            <v>23.199996948242188</v>
          </cell>
          <cell r="CO83">
            <v>23.199996948242188</v>
          </cell>
          <cell r="CP83">
            <v>23.199996948242188</v>
          </cell>
          <cell r="CR83">
            <v>23.199996948242188</v>
          </cell>
          <cell r="CS83">
            <v>23.199996948242188</v>
          </cell>
          <cell r="CT83">
            <v>23.199996948242188</v>
          </cell>
          <cell r="CU83">
            <v>23.199996948242188</v>
          </cell>
          <cell r="CV83">
            <v>23.199996948242188</v>
          </cell>
          <cell r="CW83">
            <v>23.199996948242188</v>
          </cell>
          <cell r="CX83">
            <v>23.199996948242188</v>
          </cell>
          <cell r="CY83">
            <v>23.199996948242188</v>
          </cell>
          <cell r="CZ83">
            <v>23.199996948242188</v>
          </cell>
          <cell r="DA83">
            <v>23.199996948242188</v>
          </cell>
          <cell r="DB83">
            <v>23.199996948242188</v>
          </cell>
          <cell r="DC83">
            <v>23.199996948242188</v>
          </cell>
          <cell r="DD83">
            <v>23.199996948242188</v>
          </cell>
          <cell r="DE83">
            <v>23.199996948242188</v>
          </cell>
          <cell r="DF83">
            <v>23.199996948242188</v>
          </cell>
          <cell r="DG83">
            <v>23.199996948242188</v>
          </cell>
          <cell r="DH83">
            <v>23.199996948242188</v>
          </cell>
          <cell r="DI83">
            <v>23.199996948242188</v>
          </cell>
          <cell r="DJ83">
            <v>23.199996948242188</v>
          </cell>
          <cell r="DK83">
            <v>23.199996948242188</v>
          </cell>
          <cell r="DL83">
            <v>23.199996948242188</v>
          </cell>
          <cell r="DM83">
            <v>23.199996948242188</v>
          </cell>
          <cell r="DN83">
            <v>23.199996948242188</v>
          </cell>
          <cell r="DO83">
            <v>23.199996948242188</v>
          </cell>
          <cell r="DP83">
            <v>23.199996948242188</v>
          </cell>
          <cell r="DQ83">
            <v>23.199996948242188</v>
          </cell>
          <cell r="DR83">
            <v>23.199996948242188</v>
          </cell>
          <cell r="DS83">
            <v>23.199996948242188</v>
          </cell>
          <cell r="DT83">
            <v>23.199996948242188</v>
          </cell>
          <cell r="DU83">
            <v>23.199996948242188</v>
          </cell>
          <cell r="DV83">
            <v>23.199996948242188</v>
          </cell>
          <cell r="DW83">
            <v>23.199996948242188</v>
          </cell>
          <cell r="DX83">
            <v>23.199996948242188</v>
          </cell>
          <cell r="DY83">
            <v>23.199996948242188</v>
          </cell>
          <cell r="DZ83">
            <v>23.199996948242188</v>
          </cell>
          <cell r="EA83">
            <v>23.199996948242188</v>
          </cell>
          <cell r="EB83">
            <v>23.199996948242188</v>
          </cell>
          <cell r="EC83">
            <v>23.199996948242188</v>
          </cell>
          <cell r="ED83">
            <v>23.199996948242188</v>
          </cell>
          <cell r="EE83">
            <v>23.199996948242188</v>
          </cell>
          <cell r="EF83">
            <v>23.199996948242188</v>
          </cell>
          <cell r="EG83">
            <v>23.199996948242188</v>
          </cell>
          <cell r="EH83">
            <v>23.199996948242188</v>
          </cell>
          <cell r="EI83">
            <v>23.199996948242188</v>
          </cell>
          <cell r="EJ83">
            <v>23.199996948242188</v>
          </cell>
        </row>
        <row r="84">
          <cell r="AX84">
            <v>23.199996948242188</v>
          </cell>
          <cell r="AY84">
            <v>23.199996948242188</v>
          </cell>
          <cell r="AZ84">
            <v>23.199996948242188</v>
          </cell>
          <cell r="BA84">
            <v>23.199996948242188</v>
          </cell>
          <cell r="BB84">
            <v>23.199996948242188</v>
          </cell>
          <cell r="BC84">
            <v>23.199996948242188</v>
          </cell>
          <cell r="BD84">
            <v>23.199996948242188</v>
          </cell>
          <cell r="BE84">
            <v>23.199996948242188</v>
          </cell>
          <cell r="BF84">
            <v>23.199996948242188</v>
          </cell>
          <cell r="BG84">
            <v>23.199996948242188</v>
          </cell>
          <cell r="BH84">
            <v>23.199996948242188</v>
          </cell>
          <cell r="BI84">
            <v>23.199996948242188</v>
          </cell>
          <cell r="BJ84">
            <v>23.199996948242188</v>
          </cell>
          <cell r="BK84">
            <v>23.199996948242188</v>
          </cell>
          <cell r="BL84">
            <v>23.199996948242188</v>
          </cell>
          <cell r="BM84">
            <v>23.199996948242188</v>
          </cell>
          <cell r="BN84">
            <v>23.199996948242188</v>
          </cell>
          <cell r="BO84">
            <v>23.199996948242188</v>
          </cell>
          <cell r="BP84">
            <v>23.199996948242188</v>
          </cell>
          <cell r="BQ84">
            <v>23.199996948242188</v>
          </cell>
          <cell r="BR84">
            <v>23.199996948242188</v>
          </cell>
          <cell r="BS84">
            <v>23.199996948242188</v>
          </cell>
          <cell r="BT84">
            <v>23.199996948242188</v>
          </cell>
          <cell r="BU84">
            <v>23.199996948242188</v>
          </cell>
          <cell r="BV84">
            <v>23.199996948242188</v>
          </cell>
          <cell r="BW84">
            <v>23.199996948242188</v>
          </cell>
          <cell r="BX84">
            <v>23.199996948242188</v>
          </cell>
          <cell r="BY84">
            <v>23.199996948242188</v>
          </cell>
          <cell r="BZ84">
            <v>23.199996948242188</v>
          </cell>
          <cell r="CA84">
            <v>23.199996948242188</v>
          </cell>
          <cell r="CB84">
            <v>23.199996948242188</v>
          </cell>
          <cell r="CC84">
            <v>23.199996948242188</v>
          </cell>
          <cell r="CD84">
            <v>23.199996948242188</v>
          </cell>
          <cell r="CE84">
            <v>23.199996948242188</v>
          </cell>
          <cell r="CF84">
            <v>23.199996948242188</v>
          </cell>
          <cell r="CG84">
            <v>23.199996948242188</v>
          </cell>
          <cell r="CH84">
            <v>23.199996948242188</v>
          </cell>
          <cell r="CI84">
            <v>23.199996948242188</v>
          </cell>
          <cell r="CJ84">
            <v>23.199996948242188</v>
          </cell>
          <cell r="CK84">
            <v>23.199996948242188</v>
          </cell>
          <cell r="CL84">
            <v>23.199996948242188</v>
          </cell>
          <cell r="CM84">
            <v>23.199996948242188</v>
          </cell>
          <cell r="CN84">
            <v>23.199996948242188</v>
          </cell>
          <cell r="CO84">
            <v>23.199996948242188</v>
          </cell>
          <cell r="CP84">
            <v>23.199996948242188</v>
          </cell>
          <cell r="CR84">
            <v>23.199996948242188</v>
          </cell>
          <cell r="CS84">
            <v>23.199996948242188</v>
          </cell>
          <cell r="CT84">
            <v>23.199996948242188</v>
          </cell>
          <cell r="CU84">
            <v>23.199996948242188</v>
          </cell>
          <cell r="CV84">
            <v>23.199996948242188</v>
          </cell>
          <cell r="CW84">
            <v>23.199996948242188</v>
          </cell>
          <cell r="CX84">
            <v>23.199996948242188</v>
          </cell>
          <cell r="CY84">
            <v>23.199996948242188</v>
          </cell>
          <cell r="CZ84">
            <v>23.199996948242188</v>
          </cell>
          <cell r="DA84">
            <v>23.199996948242188</v>
          </cell>
          <cell r="DB84">
            <v>23.199996948242188</v>
          </cell>
          <cell r="DC84">
            <v>23.199996948242188</v>
          </cell>
          <cell r="DD84">
            <v>23.199996948242188</v>
          </cell>
          <cell r="DE84">
            <v>23.199996948242188</v>
          </cell>
          <cell r="DF84">
            <v>23.199996948242188</v>
          </cell>
          <cell r="DG84">
            <v>23.199996948242188</v>
          </cell>
          <cell r="DH84">
            <v>23.199996948242188</v>
          </cell>
          <cell r="DI84">
            <v>23.199996948242188</v>
          </cell>
          <cell r="DJ84">
            <v>23.199996948242188</v>
          </cell>
          <cell r="DK84">
            <v>23.199996948242188</v>
          </cell>
          <cell r="DL84">
            <v>23.199996948242188</v>
          </cell>
          <cell r="DM84">
            <v>23.199996948242188</v>
          </cell>
          <cell r="DN84">
            <v>23.199996948242188</v>
          </cell>
          <cell r="DO84">
            <v>23.199996948242188</v>
          </cell>
          <cell r="DP84">
            <v>23.199996948242188</v>
          </cell>
          <cell r="DQ84">
            <v>23.199996948242188</v>
          </cell>
          <cell r="DR84">
            <v>23.199996948242188</v>
          </cell>
          <cell r="DS84">
            <v>23.199996948242188</v>
          </cell>
          <cell r="DT84">
            <v>23.199996948242188</v>
          </cell>
          <cell r="DU84">
            <v>23.199996948242188</v>
          </cell>
          <cell r="DV84">
            <v>23.199996948242188</v>
          </cell>
          <cell r="DW84">
            <v>23.199996948242188</v>
          </cell>
          <cell r="DX84">
            <v>23.199996948242188</v>
          </cell>
          <cell r="DY84">
            <v>23.199996948242188</v>
          </cell>
          <cell r="DZ84">
            <v>23.199996948242188</v>
          </cell>
          <cell r="EA84">
            <v>23.199996948242188</v>
          </cell>
          <cell r="EB84">
            <v>23.199996948242188</v>
          </cell>
          <cell r="EC84">
            <v>23.199996948242188</v>
          </cell>
          <cell r="ED84">
            <v>23.199996948242188</v>
          </cell>
          <cell r="EE84">
            <v>23.199996948242188</v>
          </cell>
          <cell r="EF84">
            <v>23.199996948242188</v>
          </cell>
          <cell r="EG84">
            <v>23.199996948242188</v>
          </cell>
          <cell r="EH84">
            <v>23.199996948242188</v>
          </cell>
          <cell r="EI84">
            <v>23.199996948242188</v>
          </cell>
          <cell r="EJ84">
            <v>23.199996948242188</v>
          </cell>
        </row>
        <row r="85">
          <cell r="AW85">
            <v>73</v>
          </cell>
          <cell r="AX85">
            <v>100</v>
          </cell>
          <cell r="AY85">
            <v>0</v>
          </cell>
          <cell r="AZ85">
            <v>75</v>
          </cell>
          <cell r="BA85">
            <v>50</v>
          </cell>
          <cell r="BB85">
            <v>25</v>
          </cell>
          <cell r="BC85">
            <v>16.600000000000001</v>
          </cell>
          <cell r="BD85">
            <v>50</v>
          </cell>
          <cell r="BE85">
            <v>83.3</v>
          </cell>
          <cell r="BF85">
            <v>100</v>
          </cell>
          <cell r="BG85">
            <v>0</v>
          </cell>
          <cell r="BH85">
            <v>66.600000000000009</v>
          </cell>
          <cell r="BI85">
            <v>33.300000000000004</v>
          </cell>
          <cell r="BJ85">
            <v>66.600000000000009</v>
          </cell>
          <cell r="BK85">
            <v>88.8</v>
          </cell>
          <cell r="BL85">
            <v>11.1</v>
          </cell>
          <cell r="BM85">
            <v>0</v>
          </cell>
          <cell r="BN85">
            <v>77.7</v>
          </cell>
          <cell r="BO85">
            <v>55.500000000000007</v>
          </cell>
          <cell r="BP85">
            <v>22.2</v>
          </cell>
          <cell r="BQ85">
            <v>33.300000000000004</v>
          </cell>
          <cell r="BR85">
            <v>44.4</v>
          </cell>
          <cell r="BS85">
            <v>100</v>
          </cell>
          <cell r="BT85">
            <v>50</v>
          </cell>
          <cell r="BU85">
            <v>100</v>
          </cell>
          <cell r="BV85">
            <v>62.5</v>
          </cell>
          <cell r="BW85">
            <v>75</v>
          </cell>
          <cell r="BX85">
            <v>87.5</v>
          </cell>
          <cell r="BY85">
            <v>0</v>
          </cell>
          <cell r="BZ85">
            <v>12.5</v>
          </cell>
          <cell r="CA85">
            <v>37.5</v>
          </cell>
          <cell r="CB85">
            <v>25</v>
          </cell>
          <cell r="CC85">
            <v>100</v>
          </cell>
          <cell r="CD85">
            <v>8.3000000000000007</v>
          </cell>
          <cell r="CE85">
            <v>41.6</v>
          </cell>
          <cell r="CF85">
            <v>91.600000000000009</v>
          </cell>
          <cell r="CG85">
            <v>16.600000000000001</v>
          </cell>
          <cell r="CH85">
            <v>0</v>
          </cell>
          <cell r="CI85">
            <v>50</v>
          </cell>
          <cell r="CJ85">
            <v>75</v>
          </cell>
          <cell r="CK85">
            <v>33.300000000000004</v>
          </cell>
          <cell r="CL85">
            <v>83.3</v>
          </cell>
          <cell r="CM85">
            <v>25</v>
          </cell>
          <cell r="CN85">
            <v>50</v>
          </cell>
          <cell r="CO85">
            <v>66.600000000000009</v>
          </cell>
          <cell r="CP85">
            <v>66.5999755859375</v>
          </cell>
          <cell r="CQ85">
            <v>73</v>
          </cell>
          <cell r="CR85">
            <v>83.7</v>
          </cell>
          <cell r="CS85">
            <v>55.800000000000004</v>
          </cell>
          <cell r="CT85">
            <v>69.699999999999989</v>
          </cell>
          <cell r="CU85">
            <v>62.7</v>
          </cell>
          <cell r="CV85">
            <v>58.099999999999994</v>
          </cell>
          <cell r="CW85">
            <v>53.400000000000006</v>
          </cell>
          <cell r="CX85">
            <v>72</v>
          </cell>
          <cell r="CY85">
            <v>81.3</v>
          </cell>
          <cell r="CZ85">
            <v>95.3</v>
          </cell>
          <cell r="DA85">
            <v>9.3000000000000007</v>
          </cell>
          <cell r="DB85">
            <v>79</v>
          </cell>
          <cell r="DC85">
            <v>67.400000000000006</v>
          </cell>
          <cell r="DD85">
            <v>51.1</v>
          </cell>
          <cell r="DE85">
            <v>65.100000000000009</v>
          </cell>
          <cell r="DF85">
            <v>4.5999999999999996</v>
          </cell>
          <cell r="DG85">
            <v>2.2999999999999998</v>
          </cell>
          <cell r="DH85">
            <v>60.4</v>
          </cell>
          <cell r="DI85">
            <v>30.2</v>
          </cell>
          <cell r="DJ85">
            <v>6.9</v>
          </cell>
          <cell r="DK85">
            <v>11.600000000000001</v>
          </cell>
          <cell r="DL85">
            <v>13.900000000000002</v>
          </cell>
          <cell r="DM85">
            <v>93</v>
          </cell>
          <cell r="DN85">
            <v>39.5</v>
          </cell>
          <cell r="DO85">
            <v>76.7</v>
          </cell>
          <cell r="DP85">
            <v>41.8</v>
          </cell>
          <cell r="DQ85">
            <v>48.8</v>
          </cell>
          <cell r="DR85">
            <v>74.400000000000006</v>
          </cell>
          <cell r="DS85">
            <v>20.9</v>
          </cell>
          <cell r="DT85">
            <v>23.200000000000003</v>
          </cell>
          <cell r="DU85">
            <v>34.799999999999997</v>
          </cell>
          <cell r="DV85">
            <v>27.900000000000002</v>
          </cell>
          <cell r="DW85">
            <v>100</v>
          </cell>
          <cell r="DX85">
            <v>16.2</v>
          </cell>
          <cell r="DY85">
            <v>37.200000000000003</v>
          </cell>
          <cell r="DZ85">
            <v>97.6</v>
          </cell>
          <cell r="EA85">
            <v>18.600000000000001</v>
          </cell>
          <cell r="EB85">
            <v>0</v>
          </cell>
          <cell r="EC85">
            <v>44.1</v>
          </cell>
          <cell r="ED85">
            <v>88.3</v>
          </cell>
          <cell r="EE85">
            <v>32.5</v>
          </cell>
          <cell r="EF85">
            <v>90.600000000000009</v>
          </cell>
          <cell r="EG85">
            <v>25.5</v>
          </cell>
          <cell r="EH85">
            <v>44.1</v>
          </cell>
          <cell r="EI85">
            <v>86</v>
          </cell>
          <cell r="EJ85">
            <v>86</v>
          </cell>
        </row>
        <row r="86">
          <cell r="AW86">
            <v>74</v>
          </cell>
          <cell r="AX86">
            <v>100</v>
          </cell>
          <cell r="AY86">
            <v>0</v>
          </cell>
          <cell r="AZ86">
            <v>25</v>
          </cell>
          <cell r="BA86">
            <v>75</v>
          </cell>
          <cell r="BB86">
            <v>50</v>
          </cell>
          <cell r="BC86">
            <v>50</v>
          </cell>
          <cell r="BD86">
            <v>66.600000000000009</v>
          </cell>
          <cell r="BE86">
            <v>83.3</v>
          </cell>
          <cell r="BF86">
            <v>100</v>
          </cell>
          <cell r="BG86">
            <v>16.600000000000001</v>
          </cell>
          <cell r="BH86">
            <v>33.300000000000004</v>
          </cell>
          <cell r="BI86">
            <v>0</v>
          </cell>
          <cell r="BJ86">
            <v>55.500000000000007</v>
          </cell>
          <cell r="BK86">
            <v>66.600000000000009</v>
          </cell>
          <cell r="BL86">
            <v>11.1</v>
          </cell>
          <cell r="BM86">
            <v>0</v>
          </cell>
          <cell r="BN86">
            <v>33.300000000000004</v>
          </cell>
          <cell r="BO86">
            <v>77.7</v>
          </cell>
          <cell r="BP86">
            <v>44.4</v>
          </cell>
          <cell r="BQ86">
            <v>100</v>
          </cell>
          <cell r="BR86">
            <v>88.8</v>
          </cell>
          <cell r="BS86">
            <v>22.2</v>
          </cell>
          <cell r="BT86">
            <v>50</v>
          </cell>
          <cell r="BU86">
            <v>100</v>
          </cell>
          <cell r="BV86">
            <v>62.5</v>
          </cell>
          <cell r="BW86">
            <v>75</v>
          </cell>
          <cell r="BX86">
            <v>87.5</v>
          </cell>
          <cell r="BY86">
            <v>12.5</v>
          </cell>
          <cell r="BZ86">
            <v>25</v>
          </cell>
          <cell r="CA86">
            <v>0</v>
          </cell>
          <cell r="CB86">
            <v>37.5</v>
          </cell>
          <cell r="CC86">
            <v>100</v>
          </cell>
          <cell r="CD86">
            <v>66.600000000000009</v>
          </cell>
          <cell r="CE86">
            <v>33.300000000000004</v>
          </cell>
          <cell r="CF86">
            <v>91.600000000000009</v>
          </cell>
          <cell r="CG86">
            <v>8.3000000000000007</v>
          </cell>
          <cell r="CH86">
            <v>0</v>
          </cell>
          <cell r="CI86">
            <v>41.6</v>
          </cell>
          <cell r="CJ86">
            <v>75</v>
          </cell>
          <cell r="CK86">
            <v>25</v>
          </cell>
          <cell r="CL86">
            <v>83.3</v>
          </cell>
          <cell r="CM86">
            <v>16.600000000000001</v>
          </cell>
          <cell r="CN86">
            <v>41.6</v>
          </cell>
          <cell r="CO86">
            <v>41.6</v>
          </cell>
          <cell r="CP86">
            <v>41.5999755859375</v>
          </cell>
          <cell r="CQ86">
            <v>74</v>
          </cell>
          <cell r="CR86">
            <v>76.7</v>
          </cell>
          <cell r="CS86">
            <v>55.800000000000004</v>
          </cell>
          <cell r="CT86">
            <v>62.7</v>
          </cell>
          <cell r="CU86">
            <v>72</v>
          </cell>
          <cell r="CV86">
            <v>67.400000000000006</v>
          </cell>
          <cell r="CW86">
            <v>44.1</v>
          </cell>
          <cell r="CX86">
            <v>74.400000000000006</v>
          </cell>
          <cell r="CY86">
            <v>86</v>
          </cell>
          <cell r="CZ86">
            <v>95.3</v>
          </cell>
          <cell r="DA86">
            <v>13.900000000000002</v>
          </cell>
          <cell r="DB86">
            <v>34.799999999999997</v>
          </cell>
          <cell r="DC86">
            <v>4.5999999999999996</v>
          </cell>
          <cell r="DD86">
            <v>58.099999999999994</v>
          </cell>
          <cell r="DE86">
            <v>65.100000000000009</v>
          </cell>
          <cell r="DF86">
            <v>9.3000000000000007</v>
          </cell>
          <cell r="DG86">
            <v>2.2999999999999998</v>
          </cell>
          <cell r="DH86">
            <v>37.200000000000003</v>
          </cell>
          <cell r="DI86">
            <v>69.699999999999989</v>
          </cell>
          <cell r="DJ86">
            <v>39.5</v>
          </cell>
          <cell r="DK86">
            <v>93</v>
          </cell>
          <cell r="DL86">
            <v>79</v>
          </cell>
          <cell r="DM86">
            <v>11.600000000000001</v>
          </cell>
          <cell r="DN86">
            <v>30.2</v>
          </cell>
          <cell r="DO86">
            <v>88.3</v>
          </cell>
          <cell r="DP86">
            <v>41.8</v>
          </cell>
          <cell r="DQ86">
            <v>53.400000000000006</v>
          </cell>
          <cell r="DR86">
            <v>81.3</v>
          </cell>
          <cell r="DS86">
            <v>20.9</v>
          </cell>
          <cell r="DT86">
            <v>23.200000000000003</v>
          </cell>
          <cell r="DU86">
            <v>18.600000000000001</v>
          </cell>
          <cell r="DV86">
            <v>25.5</v>
          </cell>
          <cell r="DW86">
            <v>100</v>
          </cell>
          <cell r="DX86">
            <v>60.4</v>
          </cell>
          <cell r="DY86">
            <v>32.5</v>
          </cell>
          <cell r="DZ86">
            <v>97.6</v>
          </cell>
          <cell r="EA86">
            <v>6.9</v>
          </cell>
          <cell r="EB86">
            <v>0</v>
          </cell>
          <cell r="EC86">
            <v>46.5</v>
          </cell>
          <cell r="ED86">
            <v>83.7</v>
          </cell>
          <cell r="EE86">
            <v>27.900000000000002</v>
          </cell>
          <cell r="EF86">
            <v>90.600000000000009</v>
          </cell>
          <cell r="EG86">
            <v>16.2</v>
          </cell>
          <cell r="EH86">
            <v>46.5</v>
          </cell>
          <cell r="EI86">
            <v>46.5</v>
          </cell>
          <cell r="EJ86">
            <v>46.5</v>
          </cell>
        </row>
        <row r="87">
          <cell r="AW87">
            <v>75</v>
          </cell>
          <cell r="AX87">
            <v>100</v>
          </cell>
          <cell r="AY87">
            <v>0</v>
          </cell>
          <cell r="AZ87">
            <v>75</v>
          </cell>
          <cell r="BA87">
            <v>25</v>
          </cell>
          <cell r="BB87">
            <v>50</v>
          </cell>
          <cell r="BC87">
            <v>0</v>
          </cell>
          <cell r="BD87">
            <v>100</v>
          </cell>
          <cell r="BE87">
            <v>33.300000000000004</v>
          </cell>
          <cell r="BF87">
            <v>66.600000000000009</v>
          </cell>
          <cell r="BG87">
            <v>50</v>
          </cell>
          <cell r="BH87">
            <v>83.3</v>
          </cell>
          <cell r="BI87">
            <v>16.600000000000001</v>
          </cell>
          <cell r="BJ87">
            <v>88.8</v>
          </cell>
          <cell r="BK87">
            <v>77.7</v>
          </cell>
          <cell r="BL87">
            <v>11.1</v>
          </cell>
          <cell r="BM87">
            <v>22.2</v>
          </cell>
          <cell r="BN87">
            <v>100</v>
          </cell>
          <cell r="BO87">
            <v>33.300000000000004</v>
          </cell>
          <cell r="BP87">
            <v>66.600000000000009</v>
          </cell>
          <cell r="BQ87">
            <v>44.4</v>
          </cell>
          <cell r="BR87">
            <v>55.500000000000007</v>
          </cell>
          <cell r="BS87">
            <v>0</v>
          </cell>
          <cell r="BT87">
            <v>37.5</v>
          </cell>
          <cell r="BU87">
            <v>87.5</v>
          </cell>
          <cell r="BV87">
            <v>100</v>
          </cell>
          <cell r="BW87">
            <v>50</v>
          </cell>
          <cell r="BX87">
            <v>0</v>
          </cell>
          <cell r="BY87">
            <v>75</v>
          </cell>
          <cell r="BZ87">
            <v>25</v>
          </cell>
          <cell r="CA87">
            <v>12.5</v>
          </cell>
          <cell r="CB87">
            <v>62.5</v>
          </cell>
          <cell r="CC87">
            <v>91.600000000000009</v>
          </cell>
          <cell r="CD87">
            <v>66.600000000000009</v>
          </cell>
          <cell r="CE87">
            <v>8.3000000000000007</v>
          </cell>
          <cell r="CF87">
            <v>75</v>
          </cell>
          <cell r="CG87">
            <v>25</v>
          </cell>
          <cell r="CH87">
            <v>0</v>
          </cell>
          <cell r="CI87">
            <v>25</v>
          </cell>
          <cell r="CJ87">
            <v>83.3</v>
          </cell>
          <cell r="CK87">
            <v>100</v>
          </cell>
          <cell r="CL87">
            <v>58.3</v>
          </cell>
          <cell r="CM87">
            <v>16.600000000000001</v>
          </cell>
          <cell r="CN87">
            <v>25</v>
          </cell>
          <cell r="CO87">
            <v>25</v>
          </cell>
          <cell r="CP87">
            <v>25</v>
          </cell>
          <cell r="CQ87">
            <v>75</v>
          </cell>
          <cell r="CR87">
            <v>93</v>
          </cell>
          <cell r="CS87">
            <v>41.8</v>
          </cell>
          <cell r="CT87">
            <v>69.699999999999989</v>
          </cell>
          <cell r="CU87">
            <v>46.5</v>
          </cell>
          <cell r="CV87">
            <v>65.100000000000009</v>
          </cell>
          <cell r="CW87">
            <v>2.2999999999999998</v>
          </cell>
          <cell r="CX87">
            <v>95.3</v>
          </cell>
          <cell r="CY87">
            <v>76.7</v>
          </cell>
          <cell r="CZ87">
            <v>81.3</v>
          </cell>
          <cell r="DA87">
            <v>79</v>
          </cell>
          <cell r="DB87">
            <v>83.7</v>
          </cell>
          <cell r="DC87">
            <v>18.600000000000001</v>
          </cell>
          <cell r="DD87">
            <v>60.4</v>
          </cell>
          <cell r="DE87">
            <v>58.099999999999994</v>
          </cell>
          <cell r="DF87">
            <v>9.3000000000000007</v>
          </cell>
          <cell r="DG87">
            <v>11.600000000000001</v>
          </cell>
          <cell r="DH87">
            <v>67.400000000000006</v>
          </cell>
          <cell r="DI87">
            <v>20.9</v>
          </cell>
          <cell r="DJ87">
            <v>44.1</v>
          </cell>
          <cell r="DK87">
            <v>25.5</v>
          </cell>
          <cell r="DL87">
            <v>39.5</v>
          </cell>
          <cell r="DM87">
            <v>6.9</v>
          </cell>
          <cell r="DN87">
            <v>51.1</v>
          </cell>
          <cell r="DO87">
            <v>74.400000000000006</v>
          </cell>
          <cell r="DP87">
            <v>86</v>
          </cell>
          <cell r="DQ87">
            <v>53.400000000000006</v>
          </cell>
          <cell r="DR87">
            <v>16.2</v>
          </cell>
          <cell r="DS87">
            <v>72</v>
          </cell>
          <cell r="DT87">
            <v>25.5</v>
          </cell>
          <cell r="DU87">
            <v>23.200000000000003</v>
          </cell>
          <cell r="DV87">
            <v>62.7</v>
          </cell>
          <cell r="DW87">
            <v>97.6</v>
          </cell>
          <cell r="DX87">
            <v>55.800000000000004</v>
          </cell>
          <cell r="DY87">
            <v>4.5999999999999996</v>
          </cell>
          <cell r="DZ87">
            <v>88.3</v>
          </cell>
          <cell r="EA87">
            <v>25.5</v>
          </cell>
          <cell r="EB87">
            <v>0</v>
          </cell>
          <cell r="EC87">
            <v>25.5</v>
          </cell>
          <cell r="ED87">
            <v>90.600000000000009</v>
          </cell>
          <cell r="EE87">
            <v>100</v>
          </cell>
          <cell r="EF87">
            <v>48.8</v>
          </cell>
          <cell r="EG87">
            <v>13.900000000000002</v>
          </cell>
          <cell r="EH87">
            <v>25.5</v>
          </cell>
          <cell r="EI87">
            <v>25.5</v>
          </cell>
          <cell r="EJ87">
            <v>25.5</v>
          </cell>
        </row>
        <row r="88">
          <cell r="AW88">
            <v>76</v>
          </cell>
          <cell r="AX88">
            <v>0</v>
          </cell>
          <cell r="AY88">
            <v>50</v>
          </cell>
          <cell r="AZ88">
            <v>25</v>
          </cell>
          <cell r="BA88">
            <v>100</v>
          </cell>
          <cell r="BB88">
            <v>75</v>
          </cell>
          <cell r="BC88">
            <v>66.600000000000009</v>
          </cell>
          <cell r="BD88">
            <v>50</v>
          </cell>
          <cell r="BE88">
            <v>33.300000000000004</v>
          </cell>
          <cell r="BF88">
            <v>100</v>
          </cell>
          <cell r="BG88">
            <v>0</v>
          </cell>
          <cell r="BH88">
            <v>16.600000000000001</v>
          </cell>
          <cell r="BI88">
            <v>83.3</v>
          </cell>
          <cell r="BJ88">
            <v>55.500000000000007</v>
          </cell>
          <cell r="BK88">
            <v>66.600000000000009</v>
          </cell>
          <cell r="BL88">
            <v>11.1</v>
          </cell>
          <cell r="BM88">
            <v>0</v>
          </cell>
          <cell r="BN88">
            <v>33.300000000000004</v>
          </cell>
          <cell r="BO88">
            <v>77.7</v>
          </cell>
          <cell r="BP88">
            <v>44.4</v>
          </cell>
          <cell r="BQ88">
            <v>100</v>
          </cell>
          <cell r="BR88">
            <v>88.8</v>
          </cell>
          <cell r="BS88">
            <v>22.2</v>
          </cell>
          <cell r="BT88">
            <v>50</v>
          </cell>
          <cell r="BU88">
            <v>87.5</v>
          </cell>
          <cell r="BV88">
            <v>25</v>
          </cell>
          <cell r="BW88">
            <v>75</v>
          </cell>
          <cell r="BX88">
            <v>100</v>
          </cell>
          <cell r="BY88">
            <v>12.5</v>
          </cell>
          <cell r="BZ88">
            <v>62.5</v>
          </cell>
          <cell r="CA88">
            <v>0</v>
          </cell>
          <cell r="CB88">
            <v>37.5</v>
          </cell>
          <cell r="CC88">
            <v>83.3</v>
          </cell>
          <cell r="CD88">
            <v>33.300000000000004</v>
          </cell>
          <cell r="CE88">
            <v>25</v>
          </cell>
          <cell r="CF88">
            <v>91.600000000000009</v>
          </cell>
          <cell r="CG88">
            <v>8.3000000000000007</v>
          </cell>
          <cell r="CH88">
            <v>100</v>
          </cell>
          <cell r="CI88">
            <v>33.300000000000004</v>
          </cell>
          <cell r="CJ88">
            <v>66.600000000000009</v>
          </cell>
          <cell r="CK88">
            <v>0</v>
          </cell>
          <cell r="CL88">
            <v>75</v>
          </cell>
          <cell r="CM88">
            <v>16.600000000000001</v>
          </cell>
          <cell r="CN88">
            <v>33.300000000000004</v>
          </cell>
          <cell r="CO88">
            <v>33.300000000000004</v>
          </cell>
          <cell r="CP88">
            <v>33.29998779296875</v>
          </cell>
          <cell r="CQ88">
            <v>76</v>
          </cell>
          <cell r="CR88">
            <v>41.8</v>
          </cell>
          <cell r="CS88">
            <v>55.800000000000004</v>
          </cell>
          <cell r="CT88">
            <v>44.1</v>
          </cell>
          <cell r="CU88">
            <v>76.7</v>
          </cell>
          <cell r="CV88">
            <v>67.400000000000006</v>
          </cell>
          <cell r="CW88">
            <v>51.1</v>
          </cell>
          <cell r="CX88">
            <v>34.799999999999997</v>
          </cell>
          <cell r="CY88">
            <v>25.5</v>
          </cell>
          <cell r="CZ88">
            <v>88.3</v>
          </cell>
          <cell r="DA88">
            <v>9.3000000000000007</v>
          </cell>
          <cell r="DB88">
            <v>11.600000000000001</v>
          </cell>
          <cell r="DC88">
            <v>69.699999999999989</v>
          </cell>
          <cell r="DD88">
            <v>46.5</v>
          </cell>
          <cell r="DE88">
            <v>72</v>
          </cell>
          <cell r="DF88">
            <v>13.900000000000002</v>
          </cell>
          <cell r="DG88">
            <v>2.2999999999999998</v>
          </cell>
          <cell r="DH88">
            <v>30.2</v>
          </cell>
          <cell r="DI88">
            <v>81.3</v>
          </cell>
          <cell r="DJ88">
            <v>39.5</v>
          </cell>
          <cell r="DK88">
            <v>90.600000000000009</v>
          </cell>
          <cell r="DL88">
            <v>83.7</v>
          </cell>
          <cell r="DM88">
            <v>23.200000000000003</v>
          </cell>
          <cell r="DN88">
            <v>32.5</v>
          </cell>
          <cell r="DO88">
            <v>79</v>
          </cell>
          <cell r="DP88">
            <v>18.600000000000001</v>
          </cell>
          <cell r="DQ88">
            <v>48.8</v>
          </cell>
          <cell r="DR88">
            <v>86</v>
          </cell>
          <cell r="DS88">
            <v>16.2</v>
          </cell>
          <cell r="DT88">
            <v>37.200000000000003</v>
          </cell>
          <cell r="DU88">
            <v>0</v>
          </cell>
          <cell r="DV88">
            <v>20.9</v>
          </cell>
          <cell r="DW88">
            <v>95.3</v>
          </cell>
          <cell r="DX88">
            <v>58.099999999999994</v>
          </cell>
          <cell r="DY88">
            <v>53.400000000000006</v>
          </cell>
          <cell r="DZ88">
            <v>97.6</v>
          </cell>
          <cell r="EA88">
            <v>6.9</v>
          </cell>
          <cell r="EB88">
            <v>100</v>
          </cell>
          <cell r="EC88">
            <v>58.099999999999994</v>
          </cell>
          <cell r="ED88">
            <v>74.400000000000006</v>
          </cell>
          <cell r="EE88">
            <v>4.5999999999999996</v>
          </cell>
          <cell r="EF88">
            <v>93</v>
          </cell>
          <cell r="EG88">
            <v>27.900000000000002</v>
          </cell>
          <cell r="EH88">
            <v>58.099999999999994</v>
          </cell>
          <cell r="EI88">
            <v>58.099999999999994</v>
          </cell>
          <cell r="EJ88">
            <v>58.0999755859375</v>
          </cell>
        </row>
        <row r="89">
          <cell r="AW89">
            <v>77</v>
          </cell>
          <cell r="AX89">
            <v>0</v>
          </cell>
          <cell r="AY89">
            <v>100</v>
          </cell>
          <cell r="AZ89">
            <v>50</v>
          </cell>
          <cell r="BA89">
            <v>75</v>
          </cell>
          <cell r="BB89">
            <v>25</v>
          </cell>
          <cell r="BC89">
            <v>83.3</v>
          </cell>
          <cell r="BD89">
            <v>16.600000000000001</v>
          </cell>
          <cell r="BE89">
            <v>100</v>
          </cell>
          <cell r="BF89">
            <v>33.300000000000004</v>
          </cell>
          <cell r="BG89">
            <v>50</v>
          </cell>
          <cell r="BH89">
            <v>66.600000000000009</v>
          </cell>
          <cell r="BI89">
            <v>0</v>
          </cell>
          <cell r="BJ89">
            <v>11.1</v>
          </cell>
          <cell r="BK89">
            <v>11.1</v>
          </cell>
          <cell r="BL89">
            <v>0</v>
          </cell>
          <cell r="BM89">
            <v>11.1</v>
          </cell>
          <cell r="BN89">
            <v>11.1</v>
          </cell>
          <cell r="BO89">
            <v>11.1</v>
          </cell>
          <cell r="BP89">
            <v>11.1</v>
          </cell>
          <cell r="BQ89">
            <v>11.1</v>
          </cell>
          <cell r="BR89">
            <v>11.1</v>
          </cell>
          <cell r="BS89">
            <v>11.1</v>
          </cell>
          <cell r="BT89">
            <v>12.5</v>
          </cell>
          <cell r="BU89">
            <v>25</v>
          </cell>
          <cell r="BV89">
            <v>25</v>
          </cell>
          <cell r="BW89">
            <v>25</v>
          </cell>
          <cell r="BX89">
            <v>25</v>
          </cell>
          <cell r="BY89">
            <v>25</v>
          </cell>
          <cell r="BZ89">
            <v>0</v>
          </cell>
          <cell r="CA89">
            <v>100</v>
          </cell>
          <cell r="CB89">
            <v>25</v>
          </cell>
          <cell r="CC89">
            <v>16.600000000000001</v>
          </cell>
          <cell r="CD89">
            <v>16.600000000000001</v>
          </cell>
          <cell r="CE89">
            <v>16.600000000000001</v>
          </cell>
          <cell r="CF89">
            <v>16.600000000000001</v>
          </cell>
          <cell r="CG89">
            <v>16.600000000000001</v>
          </cell>
          <cell r="CH89">
            <v>16.600000000000001</v>
          </cell>
          <cell r="CI89">
            <v>16.600000000000001</v>
          </cell>
          <cell r="CJ89">
            <v>8.3000000000000007</v>
          </cell>
          <cell r="CK89">
            <v>16.600000000000001</v>
          </cell>
          <cell r="CL89">
            <v>0</v>
          </cell>
          <cell r="CM89">
            <v>16.600000000000001</v>
          </cell>
          <cell r="CN89">
            <v>16.600000000000001</v>
          </cell>
          <cell r="CO89">
            <v>16.600000000000001</v>
          </cell>
          <cell r="CP89">
            <v>16.599990844726562</v>
          </cell>
          <cell r="CQ89">
            <v>77</v>
          </cell>
          <cell r="CR89">
            <v>11.600000000000001</v>
          </cell>
          <cell r="CS89">
            <v>93</v>
          </cell>
          <cell r="CT89">
            <v>86</v>
          </cell>
          <cell r="CU89">
            <v>90.600000000000009</v>
          </cell>
          <cell r="CV89">
            <v>16.2</v>
          </cell>
          <cell r="CW89">
            <v>95.3</v>
          </cell>
          <cell r="CX89">
            <v>18.600000000000001</v>
          </cell>
          <cell r="CY89">
            <v>97.6</v>
          </cell>
          <cell r="CZ89">
            <v>20.9</v>
          </cell>
          <cell r="DA89">
            <v>83.7</v>
          </cell>
          <cell r="DB89">
            <v>88.3</v>
          </cell>
          <cell r="DC89">
            <v>0</v>
          </cell>
          <cell r="DD89">
            <v>20.9</v>
          </cell>
          <cell r="DE89">
            <v>20.9</v>
          </cell>
          <cell r="DF89">
            <v>13.900000000000002</v>
          </cell>
          <cell r="DG89">
            <v>20.9</v>
          </cell>
          <cell r="DH89">
            <v>20.9</v>
          </cell>
          <cell r="DI89">
            <v>20.9</v>
          </cell>
          <cell r="DJ89">
            <v>20.9</v>
          </cell>
          <cell r="DK89">
            <v>20.9</v>
          </cell>
          <cell r="DL89">
            <v>20.9</v>
          </cell>
          <cell r="DM89">
            <v>20.9</v>
          </cell>
          <cell r="DN89">
            <v>9.3000000000000007</v>
          </cell>
          <cell r="DO89">
            <v>20.9</v>
          </cell>
          <cell r="DP89">
            <v>20.9</v>
          </cell>
          <cell r="DQ89">
            <v>20.9</v>
          </cell>
          <cell r="DR89">
            <v>20.9</v>
          </cell>
          <cell r="DS89">
            <v>20.9</v>
          </cell>
          <cell r="DT89">
            <v>6.9</v>
          </cell>
          <cell r="DU89">
            <v>100</v>
          </cell>
          <cell r="DV89">
            <v>20.9</v>
          </cell>
          <cell r="DW89">
            <v>20.9</v>
          </cell>
          <cell r="DX89">
            <v>20.9</v>
          </cell>
          <cell r="DY89">
            <v>20.9</v>
          </cell>
          <cell r="DZ89">
            <v>20.9</v>
          </cell>
          <cell r="EA89">
            <v>20.9</v>
          </cell>
          <cell r="EB89">
            <v>20.9</v>
          </cell>
          <cell r="EC89">
            <v>20.9</v>
          </cell>
          <cell r="ED89">
            <v>4.5999999999999996</v>
          </cell>
          <cell r="EE89">
            <v>20.9</v>
          </cell>
          <cell r="EF89">
            <v>2.2999999999999998</v>
          </cell>
          <cell r="EG89">
            <v>20.9</v>
          </cell>
          <cell r="EH89">
            <v>20.9</v>
          </cell>
          <cell r="EI89">
            <v>20.9</v>
          </cell>
          <cell r="EJ89">
            <v>20.899993896484375</v>
          </cell>
        </row>
        <row r="90">
          <cell r="AW90">
            <v>78</v>
          </cell>
          <cell r="AX90">
            <v>100</v>
          </cell>
          <cell r="AY90">
            <v>50</v>
          </cell>
          <cell r="AZ90">
            <v>75</v>
          </cell>
          <cell r="BA90">
            <v>25</v>
          </cell>
          <cell r="BB90">
            <v>0</v>
          </cell>
          <cell r="BC90">
            <v>66.600000000000009</v>
          </cell>
          <cell r="BD90">
            <v>0</v>
          </cell>
          <cell r="BE90">
            <v>16.600000000000001</v>
          </cell>
          <cell r="BF90">
            <v>50</v>
          </cell>
          <cell r="BG90">
            <v>33.300000000000004</v>
          </cell>
          <cell r="BH90">
            <v>83.3</v>
          </cell>
          <cell r="BI90">
            <v>100</v>
          </cell>
          <cell r="BJ90">
            <v>66.600000000000009</v>
          </cell>
          <cell r="BK90">
            <v>55.500000000000007</v>
          </cell>
          <cell r="BL90">
            <v>44.4</v>
          </cell>
          <cell r="BM90">
            <v>77.7</v>
          </cell>
          <cell r="BN90">
            <v>88.8</v>
          </cell>
          <cell r="BO90">
            <v>22.2</v>
          </cell>
          <cell r="BP90">
            <v>33.300000000000004</v>
          </cell>
          <cell r="BQ90">
            <v>0</v>
          </cell>
          <cell r="BR90">
            <v>11.1</v>
          </cell>
          <cell r="BS90">
            <v>100</v>
          </cell>
          <cell r="BT90">
            <v>87.5</v>
          </cell>
          <cell r="BU90">
            <v>0</v>
          </cell>
          <cell r="BV90">
            <v>25</v>
          </cell>
          <cell r="BW90">
            <v>25</v>
          </cell>
          <cell r="BX90">
            <v>12.5</v>
          </cell>
          <cell r="BY90">
            <v>25</v>
          </cell>
          <cell r="BZ90">
            <v>25</v>
          </cell>
          <cell r="CA90">
            <v>100</v>
          </cell>
          <cell r="CB90">
            <v>25</v>
          </cell>
          <cell r="CC90">
            <v>58.3</v>
          </cell>
          <cell r="CD90">
            <v>0</v>
          </cell>
          <cell r="CE90">
            <v>8.3000000000000007</v>
          </cell>
          <cell r="CF90">
            <v>75</v>
          </cell>
          <cell r="CG90">
            <v>83.3</v>
          </cell>
          <cell r="CH90">
            <v>91.600000000000009</v>
          </cell>
          <cell r="CI90">
            <v>8.3000000000000007</v>
          </cell>
          <cell r="CJ90">
            <v>50</v>
          </cell>
          <cell r="CK90">
            <v>8.3000000000000007</v>
          </cell>
          <cell r="CL90">
            <v>41.6</v>
          </cell>
          <cell r="CM90">
            <v>66.600000000000009</v>
          </cell>
          <cell r="CN90">
            <v>8.3000000000000007</v>
          </cell>
          <cell r="CO90">
            <v>100</v>
          </cell>
          <cell r="CP90">
            <v>100</v>
          </cell>
          <cell r="CQ90">
            <v>78</v>
          </cell>
          <cell r="CR90">
            <v>72</v>
          </cell>
          <cell r="CS90">
            <v>60.4</v>
          </cell>
          <cell r="CT90">
            <v>62.7</v>
          </cell>
          <cell r="CU90">
            <v>16.2</v>
          </cell>
          <cell r="CV90">
            <v>13.900000000000002</v>
          </cell>
          <cell r="CW90">
            <v>69.699999999999989</v>
          </cell>
          <cell r="CX90">
            <v>20.9</v>
          </cell>
          <cell r="CY90">
            <v>23.200000000000003</v>
          </cell>
          <cell r="CZ90">
            <v>67.400000000000006</v>
          </cell>
          <cell r="DA90">
            <v>30.2</v>
          </cell>
          <cell r="DB90">
            <v>95.3</v>
          </cell>
          <cell r="DC90">
            <v>97.6</v>
          </cell>
          <cell r="DD90">
            <v>32.5</v>
          </cell>
          <cell r="DE90">
            <v>27.900000000000002</v>
          </cell>
          <cell r="DF90">
            <v>25.5</v>
          </cell>
          <cell r="DG90">
            <v>83.7</v>
          </cell>
          <cell r="DH90">
            <v>86</v>
          </cell>
          <cell r="DI90">
            <v>4.5999999999999996</v>
          </cell>
          <cell r="DJ90">
            <v>9.3000000000000007</v>
          </cell>
          <cell r="DK90">
            <v>0</v>
          </cell>
          <cell r="DL90">
            <v>2.2999999999999998</v>
          </cell>
          <cell r="DM90">
            <v>100</v>
          </cell>
          <cell r="DN90">
            <v>58.099999999999994</v>
          </cell>
          <cell r="DO90">
            <v>11.600000000000001</v>
          </cell>
          <cell r="DP90">
            <v>34.799999999999997</v>
          </cell>
          <cell r="DQ90">
            <v>34.799999999999997</v>
          </cell>
          <cell r="DR90">
            <v>18.600000000000001</v>
          </cell>
          <cell r="DS90">
            <v>34.799999999999997</v>
          </cell>
          <cell r="DT90">
            <v>34.799999999999997</v>
          </cell>
          <cell r="DU90">
            <v>81.3</v>
          </cell>
          <cell r="DV90">
            <v>34.799999999999997</v>
          </cell>
          <cell r="DW90">
            <v>74.400000000000006</v>
          </cell>
          <cell r="DX90">
            <v>6.9</v>
          </cell>
          <cell r="DY90">
            <v>34.799999999999997</v>
          </cell>
          <cell r="DZ90">
            <v>79</v>
          </cell>
          <cell r="EA90">
            <v>88.3</v>
          </cell>
          <cell r="EB90">
            <v>90.600000000000009</v>
          </cell>
          <cell r="EC90">
            <v>34.799999999999997</v>
          </cell>
          <cell r="ED90">
            <v>65.100000000000009</v>
          </cell>
          <cell r="EE90">
            <v>34.799999999999997</v>
          </cell>
          <cell r="EF90">
            <v>55.800000000000004</v>
          </cell>
          <cell r="EG90">
            <v>76.7</v>
          </cell>
          <cell r="EH90">
            <v>34.799999999999997</v>
          </cell>
          <cell r="EI90">
            <v>93</v>
          </cell>
          <cell r="EJ90">
            <v>93</v>
          </cell>
        </row>
        <row r="91">
          <cell r="AW91">
            <v>79</v>
          </cell>
          <cell r="AX91">
            <v>100</v>
          </cell>
          <cell r="AY91">
            <v>50</v>
          </cell>
          <cell r="AZ91">
            <v>75</v>
          </cell>
          <cell r="BA91">
            <v>25</v>
          </cell>
          <cell r="BB91">
            <v>0</v>
          </cell>
          <cell r="BC91">
            <v>100</v>
          </cell>
          <cell r="BD91">
            <v>50</v>
          </cell>
          <cell r="BE91">
            <v>33.300000000000004</v>
          </cell>
          <cell r="BF91">
            <v>16.600000000000001</v>
          </cell>
          <cell r="BG91">
            <v>83.3</v>
          </cell>
          <cell r="BH91">
            <v>66.600000000000009</v>
          </cell>
          <cell r="BI91">
            <v>0</v>
          </cell>
          <cell r="BJ91">
            <v>77.7</v>
          </cell>
          <cell r="BK91">
            <v>100</v>
          </cell>
          <cell r="BL91">
            <v>55.500000000000007</v>
          </cell>
          <cell r="BM91">
            <v>66.600000000000009</v>
          </cell>
          <cell r="BN91">
            <v>22.2</v>
          </cell>
          <cell r="BO91">
            <v>11.1</v>
          </cell>
          <cell r="BP91">
            <v>88.8</v>
          </cell>
          <cell r="BQ91">
            <v>22.2</v>
          </cell>
          <cell r="BR91">
            <v>22.2</v>
          </cell>
          <cell r="BS91">
            <v>0</v>
          </cell>
          <cell r="BT91">
            <v>12.5</v>
          </cell>
          <cell r="BU91">
            <v>0</v>
          </cell>
          <cell r="BV91">
            <v>12.5</v>
          </cell>
          <cell r="BW91">
            <v>12.5</v>
          </cell>
          <cell r="BX91">
            <v>12.5</v>
          </cell>
          <cell r="BY91">
            <v>12.5</v>
          </cell>
          <cell r="BZ91">
            <v>12.5</v>
          </cell>
          <cell r="CA91">
            <v>12.5</v>
          </cell>
          <cell r="CB91">
            <v>12.5</v>
          </cell>
          <cell r="CC91">
            <v>16.600000000000001</v>
          </cell>
          <cell r="CD91">
            <v>0</v>
          </cell>
          <cell r="CE91">
            <v>16.600000000000001</v>
          </cell>
          <cell r="CF91">
            <v>16.600000000000001</v>
          </cell>
          <cell r="CG91">
            <v>16.600000000000001</v>
          </cell>
          <cell r="CH91">
            <v>8.3000000000000007</v>
          </cell>
          <cell r="CI91">
            <v>16.600000000000001</v>
          </cell>
          <cell r="CJ91">
            <v>83.3</v>
          </cell>
          <cell r="CK91">
            <v>16.600000000000001</v>
          </cell>
          <cell r="CL91">
            <v>16.600000000000001</v>
          </cell>
          <cell r="CM91">
            <v>91.600000000000009</v>
          </cell>
          <cell r="CN91">
            <v>16.600000000000001</v>
          </cell>
          <cell r="CO91">
            <v>100</v>
          </cell>
          <cell r="CP91">
            <v>100</v>
          </cell>
          <cell r="CQ91">
            <v>79</v>
          </cell>
          <cell r="CR91">
            <v>97.6</v>
          </cell>
          <cell r="CS91">
            <v>18.600000000000001</v>
          </cell>
          <cell r="CT91">
            <v>88.3</v>
          </cell>
          <cell r="CU91">
            <v>11.600000000000001</v>
          </cell>
          <cell r="CV91">
            <v>6.9</v>
          </cell>
          <cell r="CW91">
            <v>93</v>
          </cell>
          <cell r="CX91">
            <v>81.3</v>
          </cell>
          <cell r="CY91">
            <v>20.9</v>
          </cell>
          <cell r="CZ91">
            <v>16.2</v>
          </cell>
          <cell r="DA91">
            <v>86</v>
          </cell>
          <cell r="DB91">
            <v>83.7</v>
          </cell>
          <cell r="DC91">
            <v>13.900000000000002</v>
          </cell>
          <cell r="DD91">
            <v>74.400000000000006</v>
          </cell>
          <cell r="DE91">
            <v>90.600000000000009</v>
          </cell>
          <cell r="DF91">
            <v>69.699999999999989</v>
          </cell>
          <cell r="DG91">
            <v>72</v>
          </cell>
          <cell r="DH91">
            <v>25.5</v>
          </cell>
          <cell r="DI91">
            <v>9.3000000000000007</v>
          </cell>
          <cell r="DJ91">
            <v>79</v>
          </cell>
          <cell r="DK91">
            <v>25.5</v>
          </cell>
          <cell r="DL91">
            <v>25.5</v>
          </cell>
          <cell r="DM91">
            <v>2.2999999999999998</v>
          </cell>
          <cell r="DN91">
            <v>25.5</v>
          </cell>
          <cell r="DO91">
            <v>23.200000000000003</v>
          </cell>
          <cell r="DP91">
            <v>25.5</v>
          </cell>
          <cell r="DQ91">
            <v>25.5</v>
          </cell>
          <cell r="DR91">
            <v>25.5</v>
          </cell>
          <cell r="DS91">
            <v>25.5</v>
          </cell>
          <cell r="DT91">
            <v>25.5</v>
          </cell>
          <cell r="DU91">
            <v>25.5</v>
          </cell>
          <cell r="DV91">
            <v>25.5</v>
          </cell>
          <cell r="DW91">
            <v>25.5</v>
          </cell>
          <cell r="DX91">
            <v>0</v>
          </cell>
          <cell r="DY91">
            <v>25.5</v>
          </cell>
          <cell r="DZ91">
            <v>25.5</v>
          </cell>
          <cell r="EA91">
            <v>25.5</v>
          </cell>
          <cell r="EB91">
            <v>4.5999999999999996</v>
          </cell>
          <cell r="EC91">
            <v>25.5</v>
          </cell>
          <cell r="ED91">
            <v>76.7</v>
          </cell>
          <cell r="EE91">
            <v>25.5</v>
          </cell>
          <cell r="EF91">
            <v>25.5</v>
          </cell>
          <cell r="EG91">
            <v>95.3</v>
          </cell>
          <cell r="EH91">
            <v>25.5</v>
          </cell>
          <cell r="EI91">
            <v>100</v>
          </cell>
          <cell r="EJ91">
            <v>100</v>
          </cell>
        </row>
        <row r="92">
          <cell r="AW92">
            <v>80</v>
          </cell>
          <cell r="AX92">
            <v>0</v>
          </cell>
          <cell r="AY92">
            <v>100</v>
          </cell>
          <cell r="AZ92">
            <v>50</v>
          </cell>
          <cell r="BA92">
            <v>75</v>
          </cell>
          <cell r="BB92">
            <v>25</v>
          </cell>
          <cell r="BC92">
            <v>33.300000000000004</v>
          </cell>
          <cell r="BD92">
            <v>16.600000000000001</v>
          </cell>
          <cell r="BE92">
            <v>0</v>
          </cell>
          <cell r="BF92">
            <v>66.600000000000009</v>
          </cell>
          <cell r="BG92">
            <v>83.3</v>
          </cell>
          <cell r="BH92">
            <v>50</v>
          </cell>
          <cell r="BI92">
            <v>100</v>
          </cell>
          <cell r="BJ92">
            <v>44.4</v>
          </cell>
          <cell r="BK92">
            <v>22.2</v>
          </cell>
          <cell r="BL92">
            <v>88.8</v>
          </cell>
          <cell r="BM92">
            <v>66.600000000000009</v>
          </cell>
          <cell r="BN92">
            <v>33.300000000000004</v>
          </cell>
          <cell r="BO92">
            <v>77.7</v>
          </cell>
          <cell r="BP92">
            <v>11.1</v>
          </cell>
          <cell r="BQ92">
            <v>0</v>
          </cell>
          <cell r="BR92">
            <v>55.500000000000007</v>
          </cell>
          <cell r="BS92">
            <v>100</v>
          </cell>
          <cell r="BT92">
            <v>100</v>
          </cell>
          <cell r="BU92">
            <v>12.5</v>
          </cell>
          <cell r="BV92">
            <v>25</v>
          </cell>
          <cell r="BW92">
            <v>25</v>
          </cell>
          <cell r="BX92">
            <v>25</v>
          </cell>
          <cell r="BY92">
            <v>25</v>
          </cell>
          <cell r="BZ92">
            <v>25</v>
          </cell>
          <cell r="CA92">
            <v>0</v>
          </cell>
          <cell r="CB92">
            <v>25</v>
          </cell>
          <cell r="CC92">
            <v>83.3</v>
          </cell>
          <cell r="CD92">
            <v>0</v>
          </cell>
          <cell r="CE92">
            <v>0</v>
          </cell>
          <cell r="CF92">
            <v>75</v>
          </cell>
          <cell r="CG92">
            <v>91.600000000000009</v>
          </cell>
          <cell r="CH92">
            <v>100</v>
          </cell>
          <cell r="CI92">
            <v>0</v>
          </cell>
          <cell r="CJ92">
            <v>66.600000000000009</v>
          </cell>
          <cell r="CK92">
            <v>0</v>
          </cell>
          <cell r="CL92">
            <v>58.3</v>
          </cell>
          <cell r="CM92">
            <v>0</v>
          </cell>
          <cell r="CN92">
            <v>0</v>
          </cell>
          <cell r="CO92">
            <v>0</v>
          </cell>
          <cell r="CP92">
            <v>0</v>
          </cell>
          <cell r="CQ92">
            <v>80</v>
          </cell>
          <cell r="CR92">
            <v>18.600000000000001</v>
          </cell>
          <cell r="CS92">
            <v>90.600000000000009</v>
          </cell>
          <cell r="CT92">
            <v>25.5</v>
          </cell>
          <cell r="CU92">
            <v>30.2</v>
          </cell>
          <cell r="CV92">
            <v>23.200000000000003</v>
          </cell>
          <cell r="CW92">
            <v>16.2</v>
          </cell>
          <cell r="CX92">
            <v>9.3000000000000007</v>
          </cell>
          <cell r="CY92">
            <v>6.9</v>
          </cell>
          <cell r="CZ92">
            <v>34.799999999999997</v>
          </cell>
          <cell r="DA92">
            <v>76.7</v>
          </cell>
          <cell r="DB92">
            <v>20.9</v>
          </cell>
          <cell r="DC92">
            <v>93</v>
          </cell>
          <cell r="DD92">
            <v>32.5</v>
          </cell>
          <cell r="DE92">
            <v>11.600000000000001</v>
          </cell>
          <cell r="DF92">
            <v>83.7</v>
          </cell>
          <cell r="DG92">
            <v>74.400000000000006</v>
          </cell>
          <cell r="DH92">
            <v>13.900000000000002</v>
          </cell>
          <cell r="DI92">
            <v>81.3</v>
          </cell>
          <cell r="DJ92">
            <v>4.5999999999999996</v>
          </cell>
          <cell r="DK92">
            <v>0</v>
          </cell>
          <cell r="DL92">
            <v>37.200000000000003</v>
          </cell>
          <cell r="DM92">
            <v>100</v>
          </cell>
          <cell r="DN92">
            <v>72</v>
          </cell>
          <cell r="DO92">
            <v>27.900000000000002</v>
          </cell>
          <cell r="DP92">
            <v>37.200000000000003</v>
          </cell>
          <cell r="DQ92">
            <v>37.200000000000003</v>
          </cell>
          <cell r="DR92">
            <v>37.200000000000003</v>
          </cell>
          <cell r="DS92">
            <v>37.200000000000003</v>
          </cell>
          <cell r="DT92">
            <v>37.200000000000003</v>
          </cell>
          <cell r="DU92">
            <v>2.2999999999999998</v>
          </cell>
          <cell r="DV92">
            <v>37.200000000000003</v>
          </cell>
          <cell r="DW92">
            <v>88.3</v>
          </cell>
          <cell r="DX92">
            <v>37.200000000000003</v>
          </cell>
          <cell r="DY92">
            <v>37.200000000000003</v>
          </cell>
          <cell r="DZ92">
            <v>86</v>
          </cell>
          <cell r="EA92">
            <v>95.3</v>
          </cell>
          <cell r="EB92">
            <v>97.6</v>
          </cell>
          <cell r="EC92">
            <v>37.200000000000003</v>
          </cell>
          <cell r="ED92">
            <v>79</v>
          </cell>
          <cell r="EE92">
            <v>37.200000000000003</v>
          </cell>
          <cell r="EF92">
            <v>69.699999999999989</v>
          </cell>
          <cell r="EG92">
            <v>37.200000000000003</v>
          </cell>
          <cell r="EH92">
            <v>37.200000000000003</v>
          </cell>
          <cell r="EI92">
            <v>37.200000000000003</v>
          </cell>
          <cell r="EJ92">
            <v>37.199981689453125</v>
          </cell>
        </row>
        <row r="93">
          <cell r="AW93">
            <v>81</v>
          </cell>
          <cell r="AX93">
            <v>25</v>
          </cell>
          <cell r="AY93">
            <v>0</v>
          </cell>
          <cell r="AZ93">
            <v>75</v>
          </cell>
          <cell r="BA93">
            <v>50</v>
          </cell>
          <cell r="BB93">
            <v>100</v>
          </cell>
          <cell r="BC93">
            <v>33.300000000000004</v>
          </cell>
          <cell r="BD93">
            <v>16.600000000000001</v>
          </cell>
          <cell r="BE93">
            <v>66.600000000000009</v>
          </cell>
          <cell r="BF93">
            <v>50</v>
          </cell>
          <cell r="BG93">
            <v>0</v>
          </cell>
          <cell r="BH93">
            <v>83.3</v>
          </cell>
          <cell r="BI93">
            <v>100</v>
          </cell>
          <cell r="BJ93">
            <v>55.500000000000007</v>
          </cell>
          <cell r="BK93">
            <v>44.4</v>
          </cell>
          <cell r="BL93">
            <v>33.300000000000004</v>
          </cell>
          <cell r="BM93">
            <v>77.7</v>
          </cell>
          <cell r="BN93">
            <v>88.8</v>
          </cell>
          <cell r="BO93">
            <v>11.1</v>
          </cell>
          <cell r="BP93">
            <v>66.600000000000009</v>
          </cell>
          <cell r="BQ93">
            <v>22.2</v>
          </cell>
          <cell r="BR93">
            <v>0</v>
          </cell>
          <cell r="BS93">
            <v>100</v>
          </cell>
          <cell r="BT93">
            <v>25</v>
          </cell>
          <cell r="BU93">
            <v>0</v>
          </cell>
          <cell r="BV93">
            <v>37.5</v>
          </cell>
          <cell r="BW93">
            <v>37.5</v>
          </cell>
          <cell r="BX93">
            <v>12.5</v>
          </cell>
          <cell r="BY93">
            <v>37.5</v>
          </cell>
          <cell r="BZ93">
            <v>37.5</v>
          </cell>
          <cell r="CA93">
            <v>100</v>
          </cell>
          <cell r="CB93">
            <v>37.5</v>
          </cell>
          <cell r="CC93">
            <v>0</v>
          </cell>
          <cell r="CD93">
            <v>0</v>
          </cell>
          <cell r="CE93">
            <v>0</v>
          </cell>
          <cell r="CF93">
            <v>100</v>
          </cell>
          <cell r="CG93">
            <v>0</v>
          </cell>
          <cell r="CH93">
            <v>0</v>
          </cell>
          <cell r="CI93">
            <v>0</v>
          </cell>
          <cell r="CJ93">
            <v>0</v>
          </cell>
          <cell r="CK93">
            <v>0</v>
          </cell>
          <cell r="CL93">
            <v>0</v>
          </cell>
          <cell r="CM93">
            <v>0</v>
          </cell>
          <cell r="CN93">
            <v>0</v>
          </cell>
          <cell r="CO93">
            <v>0</v>
          </cell>
          <cell r="CP93">
            <v>0</v>
          </cell>
          <cell r="CQ93">
            <v>81</v>
          </cell>
          <cell r="CR93">
            <v>25.5</v>
          </cell>
          <cell r="CS93">
            <v>13.900000000000002</v>
          </cell>
          <cell r="CT93">
            <v>72</v>
          </cell>
          <cell r="CU93">
            <v>67.400000000000006</v>
          </cell>
          <cell r="CV93">
            <v>74.400000000000006</v>
          </cell>
          <cell r="CW93">
            <v>81.3</v>
          </cell>
          <cell r="CX93">
            <v>76.7</v>
          </cell>
          <cell r="CY93">
            <v>88.3</v>
          </cell>
          <cell r="CZ93">
            <v>83.7</v>
          </cell>
          <cell r="DA93">
            <v>16.2</v>
          </cell>
          <cell r="DB93">
            <v>95.3</v>
          </cell>
          <cell r="DC93">
            <v>100</v>
          </cell>
          <cell r="DD93">
            <v>23.200000000000003</v>
          </cell>
          <cell r="DE93">
            <v>18.600000000000001</v>
          </cell>
          <cell r="DF93">
            <v>9.3000000000000007</v>
          </cell>
          <cell r="DG93">
            <v>86</v>
          </cell>
          <cell r="DH93">
            <v>90.600000000000009</v>
          </cell>
          <cell r="DI93">
            <v>2.2999999999999998</v>
          </cell>
          <cell r="DJ93">
            <v>79</v>
          </cell>
          <cell r="DK93">
            <v>4.5999999999999996</v>
          </cell>
          <cell r="DL93">
            <v>0</v>
          </cell>
          <cell r="DM93">
            <v>93</v>
          </cell>
          <cell r="DN93">
            <v>20.9</v>
          </cell>
          <cell r="DO93">
            <v>6.9</v>
          </cell>
          <cell r="DP93">
            <v>27.900000000000002</v>
          </cell>
          <cell r="DQ93">
            <v>27.900000000000002</v>
          </cell>
          <cell r="DR93">
            <v>11.600000000000001</v>
          </cell>
          <cell r="DS93">
            <v>27.900000000000002</v>
          </cell>
          <cell r="DT93">
            <v>27.900000000000002</v>
          </cell>
          <cell r="DU93">
            <v>97.6</v>
          </cell>
          <cell r="DV93">
            <v>27.900000000000002</v>
          </cell>
          <cell r="DW93">
            <v>27.900000000000002</v>
          </cell>
          <cell r="DX93">
            <v>27.900000000000002</v>
          </cell>
          <cell r="DY93">
            <v>27.900000000000002</v>
          </cell>
          <cell r="DZ93">
            <v>69.699999999999989</v>
          </cell>
          <cell r="EA93">
            <v>27.900000000000002</v>
          </cell>
          <cell r="EB93">
            <v>27.900000000000002</v>
          </cell>
          <cell r="EC93">
            <v>27.900000000000002</v>
          </cell>
          <cell r="ED93">
            <v>27.900000000000002</v>
          </cell>
          <cell r="EE93">
            <v>27.900000000000002</v>
          </cell>
          <cell r="EF93">
            <v>27.900000000000002</v>
          </cell>
          <cell r="EG93">
            <v>27.900000000000002</v>
          </cell>
          <cell r="EH93">
            <v>27.900000000000002</v>
          </cell>
          <cell r="EI93">
            <v>27.900000000000002</v>
          </cell>
          <cell r="EJ93">
            <v>27.899993896484375</v>
          </cell>
        </row>
        <row r="94">
          <cell r="AX94">
            <v>27.899993896484375</v>
          </cell>
          <cell r="AY94">
            <v>27.899993896484375</v>
          </cell>
          <cell r="AZ94">
            <v>27.899993896484375</v>
          </cell>
          <cell r="BA94">
            <v>27.899993896484375</v>
          </cell>
          <cell r="BB94">
            <v>27.899993896484375</v>
          </cell>
          <cell r="BC94">
            <v>27.899993896484375</v>
          </cell>
          <cell r="BD94">
            <v>27.899993896484375</v>
          </cell>
          <cell r="BE94">
            <v>27.899993896484375</v>
          </cell>
          <cell r="BF94">
            <v>27.899993896484375</v>
          </cell>
          <cell r="BG94">
            <v>27.899993896484375</v>
          </cell>
          <cell r="BH94">
            <v>27.899993896484375</v>
          </cell>
          <cell r="BI94">
            <v>27.899993896484375</v>
          </cell>
          <cell r="BJ94">
            <v>27.899993896484375</v>
          </cell>
          <cell r="BK94">
            <v>27.899993896484375</v>
          </cell>
          <cell r="BL94">
            <v>27.899993896484375</v>
          </cell>
          <cell r="BM94">
            <v>27.899993896484375</v>
          </cell>
          <cell r="BN94">
            <v>27.899993896484375</v>
          </cell>
          <cell r="BO94">
            <v>27.899993896484375</v>
          </cell>
          <cell r="BP94">
            <v>27.899993896484375</v>
          </cell>
          <cell r="BQ94">
            <v>27.899993896484375</v>
          </cell>
          <cell r="BR94">
            <v>27.899993896484375</v>
          </cell>
          <cell r="BS94">
            <v>27.899993896484375</v>
          </cell>
          <cell r="BT94">
            <v>27.899993896484375</v>
          </cell>
          <cell r="BU94">
            <v>27.899993896484375</v>
          </cell>
          <cell r="BV94">
            <v>27.899993896484375</v>
          </cell>
          <cell r="BW94">
            <v>27.899993896484375</v>
          </cell>
          <cell r="BX94">
            <v>27.899993896484375</v>
          </cell>
          <cell r="BY94">
            <v>27.899993896484375</v>
          </cell>
          <cell r="BZ94">
            <v>27.899993896484375</v>
          </cell>
          <cell r="CA94">
            <v>27.899993896484375</v>
          </cell>
          <cell r="CB94">
            <v>27.899993896484375</v>
          </cell>
          <cell r="CC94">
            <v>27.899993896484375</v>
          </cell>
          <cell r="CD94">
            <v>27.899993896484375</v>
          </cell>
          <cell r="CE94">
            <v>27.899993896484375</v>
          </cell>
          <cell r="CF94">
            <v>27.899993896484375</v>
          </cell>
          <cell r="CG94">
            <v>27.899993896484375</v>
          </cell>
          <cell r="CH94">
            <v>27.899993896484375</v>
          </cell>
          <cell r="CI94">
            <v>27.899993896484375</v>
          </cell>
          <cell r="CJ94">
            <v>27.899993896484375</v>
          </cell>
          <cell r="CK94">
            <v>27.899993896484375</v>
          </cell>
          <cell r="CL94">
            <v>27.899993896484375</v>
          </cell>
          <cell r="CM94">
            <v>27.899993896484375</v>
          </cell>
          <cell r="CN94">
            <v>27.899993896484375</v>
          </cell>
          <cell r="CO94">
            <v>27.899993896484375</v>
          </cell>
          <cell r="CP94">
            <v>27.899993896484375</v>
          </cell>
          <cell r="CR94">
            <v>27.899993896484375</v>
          </cell>
          <cell r="CS94">
            <v>27.899993896484375</v>
          </cell>
          <cell r="CT94">
            <v>27.899993896484375</v>
          </cell>
          <cell r="CU94">
            <v>27.899993896484375</v>
          </cell>
          <cell r="CV94">
            <v>27.899993896484375</v>
          </cell>
          <cell r="CW94">
            <v>27.899993896484375</v>
          </cell>
          <cell r="CX94">
            <v>27.899993896484375</v>
          </cell>
          <cell r="CY94">
            <v>27.899993896484375</v>
          </cell>
          <cell r="CZ94">
            <v>27.899993896484375</v>
          </cell>
          <cell r="DA94">
            <v>27.899993896484375</v>
          </cell>
          <cell r="DB94">
            <v>27.899993896484375</v>
          </cell>
          <cell r="DC94">
            <v>27.899993896484375</v>
          </cell>
          <cell r="DD94">
            <v>27.899993896484375</v>
          </cell>
          <cell r="DE94">
            <v>27.899993896484375</v>
          </cell>
          <cell r="DF94">
            <v>27.899993896484375</v>
          </cell>
          <cell r="DG94">
            <v>27.899993896484375</v>
          </cell>
          <cell r="DH94">
            <v>27.899993896484375</v>
          </cell>
          <cell r="DI94">
            <v>27.899993896484375</v>
          </cell>
          <cell r="DJ94">
            <v>27.899993896484375</v>
          </cell>
          <cell r="DK94">
            <v>27.899993896484375</v>
          </cell>
          <cell r="DL94">
            <v>27.899993896484375</v>
          </cell>
          <cell r="DM94">
            <v>27.899993896484375</v>
          </cell>
          <cell r="DN94">
            <v>27.899993896484375</v>
          </cell>
          <cell r="DO94">
            <v>27.899993896484375</v>
          </cell>
          <cell r="DP94">
            <v>27.899993896484375</v>
          </cell>
          <cell r="DQ94">
            <v>27.899993896484375</v>
          </cell>
          <cell r="DR94">
            <v>27.899993896484375</v>
          </cell>
          <cell r="DS94">
            <v>27.899993896484375</v>
          </cell>
          <cell r="DT94">
            <v>27.899993896484375</v>
          </cell>
          <cell r="DU94">
            <v>27.899993896484375</v>
          </cell>
          <cell r="DV94">
            <v>27.899993896484375</v>
          </cell>
          <cell r="DW94">
            <v>27.899993896484375</v>
          </cell>
          <cell r="DX94">
            <v>27.899993896484375</v>
          </cell>
          <cell r="DY94">
            <v>27.899993896484375</v>
          </cell>
          <cell r="DZ94">
            <v>27.899993896484375</v>
          </cell>
          <cell r="EA94">
            <v>27.899993896484375</v>
          </cell>
          <cell r="EB94">
            <v>27.899993896484375</v>
          </cell>
          <cell r="EC94">
            <v>27.899993896484375</v>
          </cell>
          <cell r="ED94">
            <v>27.899993896484375</v>
          </cell>
          <cell r="EE94">
            <v>27.899993896484375</v>
          </cell>
          <cell r="EF94">
            <v>27.899993896484375</v>
          </cell>
          <cell r="EG94">
            <v>27.899993896484375</v>
          </cell>
          <cell r="EH94">
            <v>27.899993896484375</v>
          </cell>
          <cell r="EI94">
            <v>27.899993896484375</v>
          </cell>
          <cell r="EJ94">
            <v>27.899993896484375</v>
          </cell>
        </row>
        <row r="95">
          <cell r="AX95">
            <v>27.899993896484375</v>
          </cell>
          <cell r="AY95">
            <v>27.899993896484375</v>
          </cell>
          <cell r="AZ95">
            <v>27.899993896484375</v>
          </cell>
          <cell r="BA95">
            <v>27.899993896484375</v>
          </cell>
          <cell r="BB95">
            <v>27.899993896484375</v>
          </cell>
          <cell r="BC95">
            <v>27.899993896484375</v>
          </cell>
          <cell r="BD95">
            <v>27.899993896484375</v>
          </cell>
          <cell r="BE95">
            <v>27.899993896484375</v>
          </cell>
          <cell r="BF95">
            <v>27.899993896484375</v>
          </cell>
          <cell r="BG95">
            <v>27.899993896484375</v>
          </cell>
          <cell r="BH95">
            <v>27.899993896484375</v>
          </cell>
          <cell r="BI95">
            <v>27.899993896484375</v>
          </cell>
          <cell r="BJ95">
            <v>27.899993896484375</v>
          </cell>
          <cell r="BK95">
            <v>27.899993896484375</v>
          </cell>
          <cell r="BL95">
            <v>27.899993896484375</v>
          </cell>
          <cell r="BM95">
            <v>27.899993896484375</v>
          </cell>
          <cell r="BN95">
            <v>27.899993896484375</v>
          </cell>
          <cell r="BO95">
            <v>27.899993896484375</v>
          </cell>
          <cell r="BP95">
            <v>27.899993896484375</v>
          </cell>
          <cell r="BQ95">
            <v>27.899993896484375</v>
          </cell>
          <cell r="BR95">
            <v>27.899993896484375</v>
          </cell>
          <cell r="BS95">
            <v>27.899993896484375</v>
          </cell>
          <cell r="BT95">
            <v>27.899993896484375</v>
          </cell>
          <cell r="BU95">
            <v>27.899993896484375</v>
          </cell>
          <cell r="BV95">
            <v>27.899993896484375</v>
          </cell>
          <cell r="BW95">
            <v>27.899993896484375</v>
          </cell>
          <cell r="BX95">
            <v>27.899993896484375</v>
          </cell>
          <cell r="BY95">
            <v>27.899993896484375</v>
          </cell>
          <cell r="BZ95">
            <v>27.899993896484375</v>
          </cell>
          <cell r="CA95">
            <v>27.899993896484375</v>
          </cell>
          <cell r="CB95">
            <v>27.899993896484375</v>
          </cell>
          <cell r="CC95">
            <v>27.899993896484375</v>
          </cell>
          <cell r="CD95">
            <v>27.899993896484375</v>
          </cell>
          <cell r="CE95">
            <v>27.899993896484375</v>
          </cell>
          <cell r="CF95">
            <v>27.899993896484375</v>
          </cell>
          <cell r="CG95">
            <v>27.899993896484375</v>
          </cell>
          <cell r="CH95">
            <v>27.899993896484375</v>
          </cell>
          <cell r="CI95">
            <v>27.899993896484375</v>
          </cell>
          <cell r="CJ95">
            <v>27.899993896484375</v>
          </cell>
          <cell r="CK95">
            <v>27.899993896484375</v>
          </cell>
          <cell r="CL95">
            <v>27.899993896484375</v>
          </cell>
          <cell r="CM95">
            <v>27.899993896484375</v>
          </cell>
          <cell r="CN95">
            <v>27.899993896484375</v>
          </cell>
          <cell r="CO95">
            <v>27.899993896484375</v>
          </cell>
          <cell r="CP95">
            <v>27.899993896484375</v>
          </cell>
          <cell r="CR95">
            <v>27.899993896484375</v>
          </cell>
          <cell r="CS95">
            <v>27.899993896484375</v>
          </cell>
          <cell r="CT95">
            <v>27.899993896484375</v>
          </cell>
          <cell r="CU95">
            <v>27.899993896484375</v>
          </cell>
          <cell r="CV95">
            <v>27.899993896484375</v>
          </cell>
          <cell r="CW95">
            <v>27.899993896484375</v>
          </cell>
          <cell r="CX95">
            <v>27.899993896484375</v>
          </cell>
          <cell r="CY95">
            <v>27.899993896484375</v>
          </cell>
          <cell r="CZ95">
            <v>27.899993896484375</v>
          </cell>
          <cell r="DA95">
            <v>27.899993896484375</v>
          </cell>
          <cell r="DB95">
            <v>27.899993896484375</v>
          </cell>
          <cell r="DC95">
            <v>27.899993896484375</v>
          </cell>
          <cell r="DD95">
            <v>27.899993896484375</v>
          </cell>
          <cell r="DE95">
            <v>27.899993896484375</v>
          </cell>
          <cell r="DF95">
            <v>27.899993896484375</v>
          </cell>
          <cell r="DG95">
            <v>27.899993896484375</v>
          </cell>
          <cell r="DH95">
            <v>27.899993896484375</v>
          </cell>
          <cell r="DI95">
            <v>27.899993896484375</v>
          </cell>
          <cell r="DJ95">
            <v>27.899993896484375</v>
          </cell>
          <cell r="DK95">
            <v>27.899993896484375</v>
          </cell>
          <cell r="DL95">
            <v>27.899993896484375</v>
          </cell>
          <cell r="DM95">
            <v>27.899993896484375</v>
          </cell>
          <cell r="DN95">
            <v>27.899993896484375</v>
          </cell>
          <cell r="DO95">
            <v>27.899993896484375</v>
          </cell>
          <cell r="DP95">
            <v>27.899993896484375</v>
          </cell>
          <cell r="DQ95">
            <v>27.899993896484375</v>
          </cell>
          <cell r="DR95">
            <v>27.899993896484375</v>
          </cell>
          <cell r="DS95">
            <v>27.899993896484375</v>
          </cell>
          <cell r="DT95">
            <v>27.899993896484375</v>
          </cell>
          <cell r="DU95">
            <v>27.899993896484375</v>
          </cell>
          <cell r="DV95">
            <v>27.899993896484375</v>
          </cell>
          <cell r="DW95">
            <v>27.899993896484375</v>
          </cell>
          <cell r="DX95">
            <v>27.899993896484375</v>
          </cell>
          <cell r="DY95">
            <v>27.899993896484375</v>
          </cell>
          <cell r="DZ95">
            <v>27.899993896484375</v>
          </cell>
          <cell r="EA95">
            <v>27.899993896484375</v>
          </cell>
          <cell r="EB95">
            <v>27.899993896484375</v>
          </cell>
          <cell r="EC95">
            <v>27.899993896484375</v>
          </cell>
          <cell r="ED95">
            <v>27.899993896484375</v>
          </cell>
          <cell r="EE95">
            <v>27.899993896484375</v>
          </cell>
          <cell r="EF95">
            <v>27.899993896484375</v>
          </cell>
          <cell r="EG95">
            <v>27.899993896484375</v>
          </cell>
          <cell r="EH95">
            <v>27.899993896484375</v>
          </cell>
          <cell r="EI95">
            <v>27.899993896484375</v>
          </cell>
          <cell r="EJ95">
            <v>27.899993896484375</v>
          </cell>
        </row>
        <row r="96">
          <cell r="AW96">
            <v>82</v>
          </cell>
          <cell r="AX96">
            <v>75</v>
          </cell>
          <cell r="AY96">
            <v>100</v>
          </cell>
          <cell r="AZ96">
            <v>25</v>
          </cell>
          <cell r="BA96">
            <v>0</v>
          </cell>
          <cell r="BB96">
            <v>50</v>
          </cell>
          <cell r="BC96">
            <v>66.600000000000009</v>
          </cell>
          <cell r="BD96">
            <v>100</v>
          </cell>
          <cell r="BE96">
            <v>50</v>
          </cell>
          <cell r="BF96">
            <v>0</v>
          </cell>
          <cell r="BG96">
            <v>16.600000000000001</v>
          </cell>
          <cell r="BH96">
            <v>33.300000000000004</v>
          </cell>
          <cell r="BI96">
            <v>83.3</v>
          </cell>
          <cell r="BJ96">
            <v>22.2</v>
          </cell>
          <cell r="BK96">
            <v>0</v>
          </cell>
          <cell r="BL96">
            <v>77.7</v>
          </cell>
          <cell r="BM96">
            <v>88.8</v>
          </cell>
          <cell r="BN96">
            <v>33.300000000000004</v>
          </cell>
          <cell r="BO96">
            <v>100</v>
          </cell>
          <cell r="BP96">
            <v>11.1</v>
          </cell>
          <cell r="BQ96">
            <v>33.300000000000004</v>
          </cell>
          <cell r="BR96">
            <v>33.300000000000004</v>
          </cell>
          <cell r="BS96">
            <v>33.300000000000004</v>
          </cell>
          <cell r="BT96">
            <v>12.5</v>
          </cell>
          <cell r="BU96">
            <v>100</v>
          </cell>
          <cell r="BV96">
            <v>87.5</v>
          </cell>
          <cell r="BW96">
            <v>0</v>
          </cell>
          <cell r="BX96">
            <v>25</v>
          </cell>
          <cell r="BY96">
            <v>25</v>
          </cell>
          <cell r="BZ96">
            <v>25</v>
          </cell>
          <cell r="CA96">
            <v>75</v>
          </cell>
          <cell r="CB96">
            <v>25</v>
          </cell>
          <cell r="CC96">
            <v>50</v>
          </cell>
          <cell r="CD96">
            <v>66.600000000000009</v>
          </cell>
          <cell r="CE96">
            <v>58.3</v>
          </cell>
          <cell r="CF96">
            <v>33.300000000000004</v>
          </cell>
          <cell r="CG96">
            <v>91.600000000000009</v>
          </cell>
          <cell r="CH96">
            <v>0</v>
          </cell>
          <cell r="CI96">
            <v>41.6</v>
          </cell>
          <cell r="CJ96">
            <v>83.3</v>
          </cell>
          <cell r="CK96">
            <v>16.600000000000001</v>
          </cell>
          <cell r="CL96">
            <v>25</v>
          </cell>
          <cell r="CM96">
            <v>75</v>
          </cell>
          <cell r="CN96">
            <v>8.3000000000000007</v>
          </cell>
          <cell r="CO96">
            <v>100</v>
          </cell>
          <cell r="CP96">
            <v>100</v>
          </cell>
          <cell r="CQ96">
            <v>82</v>
          </cell>
          <cell r="CR96">
            <v>41.8</v>
          </cell>
          <cell r="CS96">
            <v>51.1</v>
          </cell>
          <cell r="CT96">
            <v>34.799999999999997</v>
          </cell>
          <cell r="CU96">
            <v>25.5</v>
          </cell>
          <cell r="CV96">
            <v>39.5</v>
          </cell>
          <cell r="CW96">
            <v>46.5</v>
          </cell>
          <cell r="CX96">
            <v>83.7</v>
          </cell>
          <cell r="CY96">
            <v>18.600000000000001</v>
          </cell>
          <cell r="CZ96">
            <v>11.600000000000001</v>
          </cell>
          <cell r="DA96">
            <v>13.900000000000002</v>
          </cell>
          <cell r="DB96">
            <v>16.2</v>
          </cell>
          <cell r="DC96">
            <v>58.099999999999994</v>
          </cell>
          <cell r="DD96">
            <v>55.800000000000004</v>
          </cell>
          <cell r="DE96">
            <v>30.2</v>
          </cell>
          <cell r="DF96">
            <v>81.3</v>
          </cell>
          <cell r="DG96">
            <v>93</v>
          </cell>
          <cell r="DH96">
            <v>58.099999999999994</v>
          </cell>
          <cell r="DI96">
            <v>97.6</v>
          </cell>
          <cell r="DJ96">
            <v>53.400000000000006</v>
          </cell>
          <cell r="DK96">
            <v>58.099999999999994</v>
          </cell>
          <cell r="DL96">
            <v>58.099999999999994</v>
          </cell>
          <cell r="DM96">
            <v>58.099999999999994</v>
          </cell>
          <cell r="DN96">
            <v>48.8</v>
          </cell>
          <cell r="DO96">
            <v>100</v>
          </cell>
          <cell r="DP96">
            <v>90.600000000000009</v>
          </cell>
          <cell r="DQ96">
            <v>27.900000000000002</v>
          </cell>
          <cell r="DR96">
            <v>58.099999999999994</v>
          </cell>
          <cell r="DS96">
            <v>58.099999999999994</v>
          </cell>
          <cell r="DT96">
            <v>58.099999999999994</v>
          </cell>
          <cell r="DU96">
            <v>79</v>
          </cell>
          <cell r="DV96">
            <v>58.099999999999994</v>
          </cell>
          <cell r="DW96">
            <v>23.200000000000003</v>
          </cell>
          <cell r="DX96">
            <v>37.200000000000003</v>
          </cell>
          <cell r="DY96">
            <v>32.5</v>
          </cell>
          <cell r="DZ96">
            <v>9.3000000000000007</v>
          </cell>
          <cell r="EA96">
            <v>88.3</v>
          </cell>
          <cell r="EB96">
            <v>0</v>
          </cell>
          <cell r="EC96">
            <v>20.9</v>
          </cell>
          <cell r="ED96">
            <v>86</v>
          </cell>
          <cell r="EE96">
            <v>4.5999999999999996</v>
          </cell>
          <cell r="EF96">
            <v>6.9</v>
          </cell>
          <cell r="EG96">
            <v>44.1</v>
          </cell>
          <cell r="EH96">
            <v>2.2999999999999998</v>
          </cell>
          <cell r="EI96">
            <v>95.3</v>
          </cell>
          <cell r="EJ96">
            <v>95.29998779296875</v>
          </cell>
        </row>
        <row r="97">
          <cell r="AW97">
            <v>83</v>
          </cell>
          <cell r="AX97">
            <v>75</v>
          </cell>
          <cell r="AY97">
            <v>100</v>
          </cell>
          <cell r="AZ97">
            <v>50</v>
          </cell>
          <cell r="BA97">
            <v>0</v>
          </cell>
          <cell r="BB97">
            <v>25</v>
          </cell>
          <cell r="BC97">
            <v>66.600000000000009</v>
          </cell>
          <cell r="BD97">
            <v>100</v>
          </cell>
          <cell r="BE97">
            <v>16.600000000000001</v>
          </cell>
          <cell r="BF97">
            <v>50</v>
          </cell>
          <cell r="BG97">
            <v>0</v>
          </cell>
          <cell r="BH97">
            <v>33.300000000000004</v>
          </cell>
          <cell r="BI97">
            <v>83.3</v>
          </cell>
          <cell r="BJ97">
            <v>11.1</v>
          </cell>
          <cell r="BK97">
            <v>0</v>
          </cell>
          <cell r="BL97">
            <v>77.7</v>
          </cell>
          <cell r="BM97">
            <v>88.8</v>
          </cell>
          <cell r="BN97">
            <v>22.2</v>
          </cell>
          <cell r="BO97">
            <v>100</v>
          </cell>
          <cell r="BP97">
            <v>22.2</v>
          </cell>
          <cell r="BQ97">
            <v>22.2</v>
          </cell>
          <cell r="BR97">
            <v>22.2</v>
          </cell>
          <cell r="BS97">
            <v>22.2</v>
          </cell>
          <cell r="BT97">
            <v>75</v>
          </cell>
          <cell r="BU97">
            <v>100</v>
          </cell>
          <cell r="BV97">
            <v>87.5</v>
          </cell>
          <cell r="BW97">
            <v>0</v>
          </cell>
          <cell r="BX97">
            <v>12.5</v>
          </cell>
          <cell r="BY97">
            <v>12.5</v>
          </cell>
          <cell r="BZ97">
            <v>12.5</v>
          </cell>
          <cell r="CA97">
            <v>12.5</v>
          </cell>
          <cell r="CB97">
            <v>12.5</v>
          </cell>
          <cell r="CC97">
            <v>75</v>
          </cell>
          <cell r="CD97">
            <v>58.3</v>
          </cell>
          <cell r="CE97">
            <v>50</v>
          </cell>
          <cell r="CF97">
            <v>16.600000000000001</v>
          </cell>
          <cell r="CG97">
            <v>91.600000000000009</v>
          </cell>
          <cell r="CH97">
            <v>25</v>
          </cell>
          <cell r="CI97">
            <v>41.6</v>
          </cell>
          <cell r="CJ97">
            <v>83.3</v>
          </cell>
          <cell r="CK97">
            <v>33.300000000000004</v>
          </cell>
          <cell r="CL97">
            <v>8.3000000000000007</v>
          </cell>
          <cell r="CM97">
            <v>66.600000000000009</v>
          </cell>
          <cell r="CN97">
            <v>0</v>
          </cell>
          <cell r="CO97">
            <v>100</v>
          </cell>
          <cell r="CP97">
            <v>100</v>
          </cell>
          <cell r="CQ97">
            <v>83</v>
          </cell>
          <cell r="CR97">
            <v>74.400000000000006</v>
          </cell>
          <cell r="CS97">
            <v>76.7</v>
          </cell>
          <cell r="CT97">
            <v>37.200000000000003</v>
          </cell>
          <cell r="CU97">
            <v>20.9</v>
          </cell>
          <cell r="CV97">
            <v>34.799999999999997</v>
          </cell>
          <cell r="CW97">
            <v>41.8</v>
          </cell>
          <cell r="CX97">
            <v>83.7</v>
          </cell>
          <cell r="CY97">
            <v>13.900000000000002</v>
          </cell>
          <cell r="CZ97">
            <v>39.5</v>
          </cell>
          <cell r="DA97">
            <v>11.600000000000001</v>
          </cell>
          <cell r="DB97">
            <v>27.900000000000002</v>
          </cell>
          <cell r="DC97">
            <v>46.5</v>
          </cell>
          <cell r="DD97">
            <v>44.1</v>
          </cell>
          <cell r="DE97">
            <v>18.600000000000001</v>
          </cell>
          <cell r="DF97">
            <v>81.3</v>
          </cell>
          <cell r="DG97">
            <v>93</v>
          </cell>
          <cell r="DH97">
            <v>46.5</v>
          </cell>
          <cell r="DI97">
            <v>97.6</v>
          </cell>
          <cell r="DJ97">
            <v>46.5</v>
          </cell>
          <cell r="DK97">
            <v>46.5</v>
          </cell>
          <cell r="DL97">
            <v>46.5</v>
          </cell>
          <cell r="DM97">
            <v>46.5</v>
          </cell>
          <cell r="DN97">
            <v>79</v>
          </cell>
          <cell r="DO97">
            <v>100</v>
          </cell>
          <cell r="DP97">
            <v>90.600000000000009</v>
          </cell>
          <cell r="DQ97">
            <v>30.2</v>
          </cell>
          <cell r="DR97">
            <v>46.5</v>
          </cell>
          <cell r="DS97">
            <v>46.5</v>
          </cell>
          <cell r="DT97">
            <v>46.5</v>
          </cell>
          <cell r="DU97">
            <v>46.5</v>
          </cell>
          <cell r="DV97">
            <v>46.5</v>
          </cell>
          <cell r="DW97">
            <v>72</v>
          </cell>
          <cell r="DX97">
            <v>25.5</v>
          </cell>
          <cell r="DY97">
            <v>23.200000000000003</v>
          </cell>
          <cell r="DZ97">
            <v>4.5999999999999996</v>
          </cell>
          <cell r="EA97">
            <v>88.3</v>
          </cell>
          <cell r="EB97">
            <v>6.9</v>
          </cell>
          <cell r="EC97">
            <v>16.2</v>
          </cell>
          <cell r="ED97">
            <v>86</v>
          </cell>
          <cell r="EE97">
            <v>9.3000000000000007</v>
          </cell>
          <cell r="EF97">
            <v>2.2999999999999998</v>
          </cell>
          <cell r="EG97">
            <v>32.5</v>
          </cell>
          <cell r="EH97">
            <v>0</v>
          </cell>
          <cell r="EI97">
            <v>95.3</v>
          </cell>
          <cell r="EJ97">
            <v>95.29998779296875</v>
          </cell>
        </row>
        <row r="98">
          <cell r="AW98">
            <v>84</v>
          </cell>
          <cell r="AX98">
            <v>25</v>
          </cell>
          <cell r="AY98">
            <v>50</v>
          </cell>
          <cell r="AZ98">
            <v>75</v>
          </cell>
          <cell r="BA98">
            <v>100</v>
          </cell>
          <cell r="BB98">
            <v>0</v>
          </cell>
          <cell r="BC98">
            <v>16.600000000000001</v>
          </cell>
          <cell r="BD98">
            <v>100</v>
          </cell>
          <cell r="BE98">
            <v>33.300000000000004</v>
          </cell>
          <cell r="BF98">
            <v>83.3</v>
          </cell>
          <cell r="BG98">
            <v>0</v>
          </cell>
          <cell r="BH98">
            <v>50</v>
          </cell>
          <cell r="BI98">
            <v>66.600000000000009</v>
          </cell>
          <cell r="BJ98">
            <v>33.300000000000004</v>
          </cell>
          <cell r="BK98">
            <v>22.2</v>
          </cell>
          <cell r="BL98">
            <v>11.1</v>
          </cell>
          <cell r="BM98">
            <v>0</v>
          </cell>
          <cell r="BN98">
            <v>44.4</v>
          </cell>
          <cell r="BO98">
            <v>100</v>
          </cell>
          <cell r="BP98">
            <v>44.4</v>
          </cell>
          <cell r="BQ98">
            <v>44.4</v>
          </cell>
          <cell r="BR98">
            <v>44.4</v>
          </cell>
          <cell r="BS98">
            <v>44.4</v>
          </cell>
          <cell r="BT98">
            <v>12.5</v>
          </cell>
          <cell r="BU98">
            <v>100</v>
          </cell>
          <cell r="BV98">
            <v>87.5</v>
          </cell>
          <cell r="BW98">
            <v>0</v>
          </cell>
          <cell r="BX98">
            <v>25</v>
          </cell>
          <cell r="BY98">
            <v>25</v>
          </cell>
          <cell r="BZ98">
            <v>25</v>
          </cell>
          <cell r="CA98">
            <v>25</v>
          </cell>
          <cell r="CB98">
            <v>25</v>
          </cell>
          <cell r="CC98">
            <v>83.3</v>
          </cell>
          <cell r="CD98">
            <v>91.600000000000009</v>
          </cell>
          <cell r="CE98">
            <v>25</v>
          </cell>
          <cell r="CF98">
            <v>100</v>
          </cell>
          <cell r="CG98">
            <v>41.6</v>
          </cell>
          <cell r="CH98">
            <v>8.3000000000000007</v>
          </cell>
          <cell r="CI98">
            <v>33.300000000000004</v>
          </cell>
          <cell r="CJ98">
            <v>58.3</v>
          </cell>
          <cell r="CK98">
            <v>50</v>
          </cell>
          <cell r="CL98">
            <v>75</v>
          </cell>
          <cell r="CM98">
            <v>66.600000000000009</v>
          </cell>
          <cell r="CN98">
            <v>0</v>
          </cell>
          <cell r="CO98">
            <v>16.600000000000001</v>
          </cell>
          <cell r="CP98">
            <v>16.599990844726562</v>
          </cell>
          <cell r="CQ98">
            <v>84</v>
          </cell>
          <cell r="CR98">
            <v>79</v>
          </cell>
          <cell r="CS98">
            <v>81.3</v>
          </cell>
          <cell r="CT98">
            <v>83.7</v>
          </cell>
          <cell r="CU98">
            <v>86</v>
          </cell>
          <cell r="CV98">
            <v>30.2</v>
          </cell>
          <cell r="CW98">
            <v>32.5</v>
          </cell>
          <cell r="CX98">
            <v>93</v>
          </cell>
          <cell r="CY98">
            <v>37.200000000000003</v>
          </cell>
          <cell r="CZ98">
            <v>88.3</v>
          </cell>
          <cell r="DA98">
            <v>6.9</v>
          </cell>
          <cell r="DB98">
            <v>44.1</v>
          </cell>
          <cell r="DC98">
            <v>48.8</v>
          </cell>
          <cell r="DD98">
            <v>41.8</v>
          </cell>
          <cell r="DE98">
            <v>34.799999999999997</v>
          </cell>
          <cell r="DF98">
            <v>13.900000000000002</v>
          </cell>
          <cell r="DG98">
            <v>9.3000000000000007</v>
          </cell>
          <cell r="DH98">
            <v>48.8</v>
          </cell>
          <cell r="DI98">
            <v>97.6</v>
          </cell>
          <cell r="DJ98">
            <v>48.8</v>
          </cell>
          <cell r="DK98">
            <v>48.8</v>
          </cell>
          <cell r="DL98">
            <v>48.8</v>
          </cell>
          <cell r="DM98">
            <v>48.8</v>
          </cell>
          <cell r="DN98">
            <v>46.5</v>
          </cell>
          <cell r="DO98">
            <v>100</v>
          </cell>
          <cell r="DP98">
            <v>90.600000000000009</v>
          </cell>
          <cell r="DQ98">
            <v>23.200000000000003</v>
          </cell>
          <cell r="DR98">
            <v>48.8</v>
          </cell>
          <cell r="DS98">
            <v>48.8</v>
          </cell>
          <cell r="DT98">
            <v>48.8</v>
          </cell>
          <cell r="DU98">
            <v>48.8</v>
          </cell>
          <cell r="DV98">
            <v>48.8</v>
          </cell>
          <cell r="DW98">
            <v>74.400000000000006</v>
          </cell>
          <cell r="DX98">
            <v>76.7</v>
          </cell>
          <cell r="DY98">
            <v>11.600000000000001</v>
          </cell>
          <cell r="DZ98">
            <v>95.3</v>
          </cell>
          <cell r="EA98">
            <v>18.600000000000001</v>
          </cell>
          <cell r="EB98">
            <v>2.2999999999999998</v>
          </cell>
          <cell r="EC98">
            <v>16.2</v>
          </cell>
          <cell r="ED98">
            <v>25.5</v>
          </cell>
          <cell r="EE98">
            <v>20.9</v>
          </cell>
          <cell r="EF98">
            <v>39.5</v>
          </cell>
          <cell r="EG98">
            <v>27.900000000000002</v>
          </cell>
          <cell r="EH98">
            <v>0</v>
          </cell>
          <cell r="EI98">
            <v>4.5999999999999996</v>
          </cell>
          <cell r="EJ98">
            <v>4.5999984741210938</v>
          </cell>
        </row>
        <row r="99">
          <cell r="AW99">
            <v>85</v>
          </cell>
          <cell r="AX99">
            <v>75</v>
          </cell>
          <cell r="AY99">
            <v>100</v>
          </cell>
          <cell r="AZ99">
            <v>25</v>
          </cell>
          <cell r="BA99">
            <v>0</v>
          </cell>
          <cell r="BB99">
            <v>50</v>
          </cell>
          <cell r="BC99">
            <v>66.600000000000009</v>
          </cell>
          <cell r="BD99">
            <v>33.300000000000004</v>
          </cell>
          <cell r="BE99">
            <v>0</v>
          </cell>
          <cell r="BF99">
            <v>50</v>
          </cell>
          <cell r="BG99">
            <v>100</v>
          </cell>
          <cell r="BH99">
            <v>16.600000000000001</v>
          </cell>
          <cell r="BI99">
            <v>66.600000000000009</v>
          </cell>
          <cell r="BJ99">
            <v>11.1</v>
          </cell>
          <cell r="BK99">
            <v>0</v>
          </cell>
          <cell r="BL99">
            <v>77.7</v>
          </cell>
          <cell r="BM99">
            <v>100</v>
          </cell>
          <cell r="BN99">
            <v>22.2</v>
          </cell>
          <cell r="BO99">
            <v>88.8</v>
          </cell>
          <cell r="BP99">
            <v>22.2</v>
          </cell>
          <cell r="BQ99">
            <v>22.2</v>
          </cell>
          <cell r="BR99">
            <v>22.2</v>
          </cell>
          <cell r="BS99">
            <v>22.2</v>
          </cell>
          <cell r="BT99">
            <v>100</v>
          </cell>
          <cell r="BU99">
            <v>87.5</v>
          </cell>
          <cell r="BV99">
            <v>0</v>
          </cell>
          <cell r="BW99">
            <v>0</v>
          </cell>
          <cell r="BX99">
            <v>0</v>
          </cell>
          <cell r="BY99">
            <v>0</v>
          </cell>
          <cell r="BZ99">
            <v>0</v>
          </cell>
          <cell r="CA99">
            <v>0</v>
          </cell>
          <cell r="CB99">
            <v>0</v>
          </cell>
          <cell r="CC99">
            <v>58.3</v>
          </cell>
          <cell r="CD99">
            <v>58.3</v>
          </cell>
          <cell r="CE99">
            <v>33.300000000000004</v>
          </cell>
          <cell r="CF99">
            <v>16.600000000000001</v>
          </cell>
          <cell r="CG99">
            <v>91.600000000000009</v>
          </cell>
          <cell r="CH99">
            <v>58.3</v>
          </cell>
          <cell r="CI99">
            <v>41.6</v>
          </cell>
          <cell r="CJ99">
            <v>100</v>
          </cell>
          <cell r="CK99">
            <v>25</v>
          </cell>
          <cell r="CL99">
            <v>0</v>
          </cell>
          <cell r="CM99">
            <v>83.3</v>
          </cell>
          <cell r="CN99">
            <v>8.3000000000000007</v>
          </cell>
          <cell r="CO99">
            <v>50</v>
          </cell>
          <cell r="CP99">
            <v>50</v>
          </cell>
          <cell r="CQ99">
            <v>85</v>
          </cell>
          <cell r="CR99">
            <v>32.5</v>
          </cell>
          <cell r="CS99">
            <v>37.200000000000003</v>
          </cell>
          <cell r="CT99">
            <v>20.9</v>
          </cell>
          <cell r="CU99">
            <v>18.600000000000001</v>
          </cell>
          <cell r="CV99">
            <v>30.2</v>
          </cell>
          <cell r="CW99">
            <v>41.8</v>
          </cell>
          <cell r="CX99">
            <v>25.5</v>
          </cell>
          <cell r="CY99">
            <v>13.900000000000002</v>
          </cell>
          <cell r="CZ99">
            <v>27.900000000000002</v>
          </cell>
          <cell r="DA99">
            <v>86</v>
          </cell>
          <cell r="DB99">
            <v>23.200000000000003</v>
          </cell>
          <cell r="DC99">
            <v>41.8</v>
          </cell>
          <cell r="DD99">
            <v>34.799999999999997</v>
          </cell>
          <cell r="DE99">
            <v>6.9</v>
          </cell>
          <cell r="DF99">
            <v>95.3</v>
          </cell>
          <cell r="DG99">
            <v>100</v>
          </cell>
          <cell r="DH99">
            <v>41.8</v>
          </cell>
          <cell r="DI99">
            <v>97.6</v>
          </cell>
          <cell r="DJ99">
            <v>41.8</v>
          </cell>
          <cell r="DK99">
            <v>41.8</v>
          </cell>
          <cell r="DL99">
            <v>41.8</v>
          </cell>
          <cell r="DM99">
            <v>41.8</v>
          </cell>
          <cell r="DN99">
            <v>88.3</v>
          </cell>
          <cell r="DO99">
            <v>81.3</v>
          </cell>
          <cell r="DP99">
            <v>41.8</v>
          </cell>
          <cell r="DQ99">
            <v>41.8</v>
          </cell>
          <cell r="DR99">
            <v>41.8</v>
          </cell>
          <cell r="DS99">
            <v>41.8</v>
          </cell>
          <cell r="DT99">
            <v>41.8</v>
          </cell>
          <cell r="DU99">
            <v>41.8</v>
          </cell>
          <cell r="DV99">
            <v>41.8</v>
          </cell>
          <cell r="DW99">
            <v>41.8</v>
          </cell>
          <cell r="DX99">
            <v>41.8</v>
          </cell>
          <cell r="DY99">
            <v>11.600000000000001</v>
          </cell>
          <cell r="DZ99">
            <v>4.5999999999999996</v>
          </cell>
          <cell r="EA99">
            <v>90.600000000000009</v>
          </cell>
          <cell r="EB99">
            <v>41.8</v>
          </cell>
          <cell r="EC99">
            <v>16.2</v>
          </cell>
          <cell r="ED99">
            <v>93</v>
          </cell>
          <cell r="EE99">
            <v>9.3000000000000007</v>
          </cell>
          <cell r="EF99">
            <v>0</v>
          </cell>
          <cell r="EG99">
            <v>83.7</v>
          </cell>
          <cell r="EH99">
            <v>2.2999999999999998</v>
          </cell>
          <cell r="EI99">
            <v>39.5</v>
          </cell>
          <cell r="EJ99">
            <v>39.5</v>
          </cell>
        </row>
        <row r="100">
          <cell r="AW100">
            <v>86</v>
          </cell>
          <cell r="AX100">
            <v>50</v>
          </cell>
          <cell r="AY100">
            <v>25</v>
          </cell>
          <cell r="AZ100">
            <v>75</v>
          </cell>
          <cell r="BA100">
            <v>0</v>
          </cell>
          <cell r="BB100">
            <v>100</v>
          </cell>
          <cell r="BC100">
            <v>100</v>
          </cell>
          <cell r="BD100">
            <v>83.3</v>
          </cell>
          <cell r="BE100">
            <v>0</v>
          </cell>
          <cell r="BF100">
            <v>16.600000000000001</v>
          </cell>
          <cell r="BG100">
            <v>33.300000000000004</v>
          </cell>
          <cell r="BH100">
            <v>33.300000000000004</v>
          </cell>
          <cell r="BI100">
            <v>33.300000000000004</v>
          </cell>
          <cell r="BJ100">
            <v>77.7</v>
          </cell>
          <cell r="BK100">
            <v>100</v>
          </cell>
          <cell r="BL100">
            <v>11.1</v>
          </cell>
          <cell r="BM100">
            <v>88.8</v>
          </cell>
          <cell r="BN100">
            <v>22.2</v>
          </cell>
          <cell r="BO100">
            <v>0</v>
          </cell>
          <cell r="BP100">
            <v>22.2</v>
          </cell>
          <cell r="BQ100">
            <v>22.2</v>
          </cell>
          <cell r="BR100">
            <v>22.2</v>
          </cell>
          <cell r="BS100">
            <v>22.2</v>
          </cell>
          <cell r="BT100">
            <v>0</v>
          </cell>
          <cell r="BU100">
            <v>12.5</v>
          </cell>
          <cell r="BV100">
            <v>25</v>
          </cell>
          <cell r="BW100">
            <v>100</v>
          </cell>
          <cell r="BX100">
            <v>25</v>
          </cell>
          <cell r="BY100">
            <v>25</v>
          </cell>
          <cell r="BZ100">
            <v>25</v>
          </cell>
          <cell r="CA100">
            <v>25</v>
          </cell>
          <cell r="CB100">
            <v>25</v>
          </cell>
          <cell r="CC100">
            <v>16.600000000000001</v>
          </cell>
          <cell r="CD100">
            <v>0</v>
          </cell>
          <cell r="CE100">
            <v>75</v>
          </cell>
          <cell r="CF100">
            <v>16.600000000000001</v>
          </cell>
          <cell r="CG100">
            <v>50</v>
          </cell>
          <cell r="CH100">
            <v>83.3</v>
          </cell>
          <cell r="CI100">
            <v>58.3</v>
          </cell>
          <cell r="CJ100">
            <v>8.3000000000000007</v>
          </cell>
          <cell r="CK100">
            <v>41.6</v>
          </cell>
          <cell r="CL100">
            <v>66.600000000000009</v>
          </cell>
          <cell r="CM100">
            <v>16.600000000000001</v>
          </cell>
          <cell r="CN100">
            <v>100</v>
          </cell>
          <cell r="CO100">
            <v>91.600000000000009</v>
          </cell>
          <cell r="CP100">
            <v>91.5999755859375</v>
          </cell>
          <cell r="CQ100">
            <v>86</v>
          </cell>
          <cell r="CR100">
            <v>23.200000000000003</v>
          </cell>
          <cell r="CS100">
            <v>16.2</v>
          </cell>
          <cell r="CT100">
            <v>69.699999999999989</v>
          </cell>
          <cell r="CU100">
            <v>4.5999999999999996</v>
          </cell>
          <cell r="CV100">
            <v>72</v>
          </cell>
          <cell r="CW100">
            <v>76.7</v>
          </cell>
          <cell r="CX100">
            <v>65.100000000000009</v>
          </cell>
          <cell r="CY100">
            <v>9.3000000000000007</v>
          </cell>
          <cell r="CZ100">
            <v>11.600000000000001</v>
          </cell>
          <cell r="DA100">
            <v>25.5</v>
          </cell>
          <cell r="DB100">
            <v>25.5</v>
          </cell>
          <cell r="DC100">
            <v>25.5</v>
          </cell>
          <cell r="DD100">
            <v>67.400000000000006</v>
          </cell>
          <cell r="DE100">
            <v>88.3</v>
          </cell>
          <cell r="DF100">
            <v>18.600000000000001</v>
          </cell>
          <cell r="DG100">
            <v>79</v>
          </cell>
          <cell r="DH100">
            <v>25.5</v>
          </cell>
          <cell r="DI100">
            <v>0</v>
          </cell>
          <cell r="DJ100">
            <v>25.5</v>
          </cell>
          <cell r="DK100">
            <v>25.5</v>
          </cell>
          <cell r="DL100">
            <v>25.5</v>
          </cell>
          <cell r="DM100">
            <v>25.5</v>
          </cell>
          <cell r="DN100">
            <v>6.9</v>
          </cell>
          <cell r="DO100">
            <v>13.900000000000002</v>
          </cell>
          <cell r="DP100">
            <v>25.5</v>
          </cell>
          <cell r="DQ100">
            <v>74.400000000000006</v>
          </cell>
          <cell r="DR100">
            <v>25.5</v>
          </cell>
          <cell r="DS100">
            <v>25.5</v>
          </cell>
          <cell r="DT100">
            <v>25.5</v>
          </cell>
          <cell r="DU100">
            <v>25.5</v>
          </cell>
          <cell r="DV100">
            <v>25.5</v>
          </cell>
          <cell r="DW100">
            <v>25.5</v>
          </cell>
          <cell r="DX100">
            <v>2.2999999999999998</v>
          </cell>
          <cell r="DY100">
            <v>93</v>
          </cell>
          <cell r="DZ100">
            <v>25.5</v>
          </cell>
          <cell r="EA100">
            <v>83.7</v>
          </cell>
          <cell r="EB100">
            <v>95.3</v>
          </cell>
          <cell r="EC100">
            <v>86</v>
          </cell>
          <cell r="ED100">
            <v>20.9</v>
          </cell>
          <cell r="EE100">
            <v>81.3</v>
          </cell>
          <cell r="EF100">
            <v>90.600000000000009</v>
          </cell>
          <cell r="EG100">
            <v>25.5</v>
          </cell>
          <cell r="EH100">
            <v>100</v>
          </cell>
          <cell r="EI100">
            <v>97.6</v>
          </cell>
          <cell r="EJ100">
            <v>97.5999755859375</v>
          </cell>
        </row>
        <row r="101">
          <cell r="AW101">
            <v>87</v>
          </cell>
          <cell r="AX101">
            <v>25</v>
          </cell>
          <cell r="AY101">
            <v>50</v>
          </cell>
          <cell r="AZ101">
            <v>100</v>
          </cell>
          <cell r="BA101">
            <v>75</v>
          </cell>
          <cell r="BB101">
            <v>0</v>
          </cell>
          <cell r="BC101">
            <v>33.300000000000004</v>
          </cell>
          <cell r="BD101">
            <v>50</v>
          </cell>
          <cell r="BE101">
            <v>16.600000000000001</v>
          </cell>
          <cell r="BF101">
            <v>0</v>
          </cell>
          <cell r="BG101">
            <v>50</v>
          </cell>
          <cell r="BH101">
            <v>50</v>
          </cell>
          <cell r="BI101">
            <v>50</v>
          </cell>
          <cell r="BJ101">
            <v>22.2</v>
          </cell>
          <cell r="BK101">
            <v>100</v>
          </cell>
          <cell r="BL101">
            <v>0</v>
          </cell>
          <cell r="BM101">
            <v>88.8</v>
          </cell>
          <cell r="BN101">
            <v>22.2</v>
          </cell>
          <cell r="BO101">
            <v>11.1</v>
          </cell>
          <cell r="BP101">
            <v>22.2</v>
          </cell>
          <cell r="BQ101">
            <v>22.2</v>
          </cell>
          <cell r="BR101">
            <v>22.2</v>
          </cell>
          <cell r="BS101">
            <v>22.2</v>
          </cell>
          <cell r="BT101">
            <v>0</v>
          </cell>
          <cell r="BU101">
            <v>12.5</v>
          </cell>
          <cell r="BV101">
            <v>25</v>
          </cell>
          <cell r="BW101">
            <v>25</v>
          </cell>
          <cell r="BX101">
            <v>25</v>
          </cell>
          <cell r="BY101">
            <v>25</v>
          </cell>
          <cell r="BZ101">
            <v>25</v>
          </cell>
          <cell r="CA101">
            <v>25</v>
          </cell>
          <cell r="CB101">
            <v>25</v>
          </cell>
          <cell r="CC101">
            <v>16.600000000000001</v>
          </cell>
          <cell r="CD101">
            <v>25</v>
          </cell>
          <cell r="CE101">
            <v>25</v>
          </cell>
          <cell r="CF101">
            <v>100</v>
          </cell>
          <cell r="CG101">
            <v>25</v>
          </cell>
          <cell r="CH101">
            <v>0</v>
          </cell>
          <cell r="CI101">
            <v>25</v>
          </cell>
          <cell r="CJ101">
            <v>25</v>
          </cell>
          <cell r="CK101">
            <v>8.3000000000000007</v>
          </cell>
          <cell r="CL101">
            <v>25</v>
          </cell>
          <cell r="CM101">
            <v>25</v>
          </cell>
          <cell r="CN101">
            <v>25</v>
          </cell>
          <cell r="CO101">
            <v>25</v>
          </cell>
          <cell r="CP101">
            <v>25</v>
          </cell>
          <cell r="CQ101">
            <v>87</v>
          </cell>
          <cell r="CR101">
            <v>11.600000000000001</v>
          </cell>
          <cell r="CS101">
            <v>20.9</v>
          </cell>
          <cell r="CT101">
            <v>95.3</v>
          </cell>
          <cell r="CU101">
            <v>23.200000000000003</v>
          </cell>
          <cell r="CV101">
            <v>9.3000000000000007</v>
          </cell>
          <cell r="CW101">
            <v>27.900000000000002</v>
          </cell>
          <cell r="CX101">
            <v>32.5</v>
          </cell>
          <cell r="CY101">
            <v>13.900000000000002</v>
          </cell>
          <cell r="CZ101">
            <v>4.5999999999999996</v>
          </cell>
          <cell r="DA101">
            <v>32.5</v>
          </cell>
          <cell r="DB101">
            <v>32.5</v>
          </cell>
          <cell r="DC101">
            <v>32.5</v>
          </cell>
          <cell r="DD101">
            <v>32.5</v>
          </cell>
          <cell r="DE101">
            <v>100</v>
          </cell>
          <cell r="DF101">
            <v>25.5</v>
          </cell>
          <cell r="DG101">
            <v>93</v>
          </cell>
          <cell r="DH101">
            <v>32.5</v>
          </cell>
          <cell r="DI101">
            <v>30.2</v>
          </cell>
          <cell r="DJ101">
            <v>32.5</v>
          </cell>
          <cell r="DK101">
            <v>32.5</v>
          </cell>
          <cell r="DL101">
            <v>32.5</v>
          </cell>
          <cell r="DM101">
            <v>32.5</v>
          </cell>
          <cell r="DN101">
            <v>16.2</v>
          </cell>
          <cell r="DO101">
            <v>18.600000000000001</v>
          </cell>
          <cell r="DP101">
            <v>32.5</v>
          </cell>
          <cell r="DQ101">
            <v>32.5</v>
          </cell>
          <cell r="DR101">
            <v>32.5</v>
          </cell>
          <cell r="DS101">
            <v>32.5</v>
          </cell>
          <cell r="DT101">
            <v>32.5</v>
          </cell>
          <cell r="DU101">
            <v>32.5</v>
          </cell>
          <cell r="DV101">
            <v>32.5</v>
          </cell>
          <cell r="DW101">
            <v>6.9</v>
          </cell>
          <cell r="DX101">
            <v>32.5</v>
          </cell>
          <cell r="DY101">
            <v>32.5</v>
          </cell>
          <cell r="DZ101">
            <v>97.6</v>
          </cell>
          <cell r="EA101">
            <v>32.5</v>
          </cell>
          <cell r="EB101">
            <v>0</v>
          </cell>
          <cell r="EC101">
            <v>32.5</v>
          </cell>
          <cell r="ED101">
            <v>32.5</v>
          </cell>
          <cell r="EE101">
            <v>2.2999999999999998</v>
          </cell>
          <cell r="EF101">
            <v>32.5</v>
          </cell>
          <cell r="EG101">
            <v>32.5</v>
          </cell>
          <cell r="EH101">
            <v>32.5</v>
          </cell>
          <cell r="EI101">
            <v>32.5</v>
          </cell>
          <cell r="EJ101">
            <v>32.5</v>
          </cell>
        </row>
        <row r="102">
          <cell r="AW102">
            <v>88</v>
          </cell>
          <cell r="AX102">
            <v>50</v>
          </cell>
          <cell r="AY102">
            <v>25</v>
          </cell>
          <cell r="AZ102">
            <v>75</v>
          </cell>
          <cell r="BA102">
            <v>0</v>
          </cell>
          <cell r="BB102">
            <v>100</v>
          </cell>
          <cell r="BC102">
            <v>16.600000000000001</v>
          </cell>
          <cell r="BD102">
            <v>33.300000000000004</v>
          </cell>
          <cell r="BE102">
            <v>0</v>
          </cell>
          <cell r="BF102">
            <v>100</v>
          </cell>
          <cell r="BG102">
            <v>33.300000000000004</v>
          </cell>
          <cell r="BH102">
            <v>33.300000000000004</v>
          </cell>
          <cell r="BI102">
            <v>33.300000000000004</v>
          </cell>
          <cell r="BJ102">
            <v>22.2</v>
          </cell>
          <cell r="BK102">
            <v>100</v>
          </cell>
          <cell r="BL102">
            <v>0</v>
          </cell>
          <cell r="BM102">
            <v>88.8</v>
          </cell>
          <cell r="BN102">
            <v>22.2</v>
          </cell>
          <cell r="BO102">
            <v>11.1</v>
          </cell>
          <cell r="BP102">
            <v>22.2</v>
          </cell>
          <cell r="BQ102">
            <v>22.2</v>
          </cell>
          <cell r="BR102">
            <v>22.2</v>
          </cell>
          <cell r="BS102">
            <v>22.2</v>
          </cell>
          <cell r="BT102">
            <v>0</v>
          </cell>
          <cell r="BU102">
            <v>12.5</v>
          </cell>
          <cell r="BV102">
            <v>25</v>
          </cell>
          <cell r="BW102">
            <v>25</v>
          </cell>
          <cell r="BX102">
            <v>25</v>
          </cell>
          <cell r="BY102">
            <v>25</v>
          </cell>
          <cell r="BZ102">
            <v>25</v>
          </cell>
          <cell r="CA102">
            <v>25</v>
          </cell>
          <cell r="CB102">
            <v>25</v>
          </cell>
          <cell r="CC102">
            <v>100</v>
          </cell>
          <cell r="CD102">
            <v>16.600000000000001</v>
          </cell>
          <cell r="CE102">
            <v>16.600000000000001</v>
          </cell>
          <cell r="CF102">
            <v>91.600000000000009</v>
          </cell>
          <cell r="CG102">
            <v>16.600000000000001</v>
          </cell>
          <cell r="CH102">
            <v>0</v>
          </cell>
          <cell r="CI102">
            <v>16.600000000000001</v>
          </cell>
          <cell r="CJ102">
            <v>16.600000000000001</v>
          </cell>
          <cell r="CK102">
            <v>8.3000000000000007</v>
          </cell>
          <cell r="CL102">
            <v>16.600000000000001</v>
          </cell>
          <cell r="CM102">
            <v>16.600000000000001</v>
          </cell>
          <cell r="CN102">
            <v>16.600000000000001</v>
          </cell>
          <cell r="CO102">
            <v>16.600000000000001</v>
          </cell>
          <cell r="CP102">
            <v>16.599990844726562</v>
          </cell>
          <cell r="CQ102">
            <v>88</v>
          </cell>
          <cell r="CR102">
            <v>88.3</v>
          </cell>
          <cell r="CS102">
            <v>6.9</v>
          </cell>
          <cell r="CT102">
            <v>93</v>
          </cell>
          <cell r="CU102">
            <v>4.5999999999999996</v>
          </cell>
          <cell r="CV102">
            <v>97.6</v>
          </cell>
          <cell r="CW102">
            <v>18.600000000000001</v>
          </cell>
          <cell r="CX102">
            <v>23.200000000000003</v>
          </cell>
          <cell r="CY102">
            <v>11.600000000000001</v>
          </cell>
          <cell r="CZ102">
            <v>90.600000000000009</v>
          </cell>
          <cell r="DA102">
            <v>23.200000000000003</v>
          </cell>
          <cell r="DB102">
            <v>23.200000000000003</v>
          </cell>
          <cell r="DC102">
            <v>23.200000000000003</v>
          </cell>
          <cell r="DD102">
            <v>23.200000000000003</v>
          </cell>
          <cell r="DE102">
            <v>95.3</v>
          </cell>
          <cell r="DF102">
            <v>16.2</v>
          </cell>
          <cell r="DG102">
            <v>83.7</v>
          </cell>
          <cell r="DH102">
            <v>23.200000000000003</v>
          </cell>
          <cell r="DI102">
            <v>20.9</v>
          </cell>
          <cell r="DJ102">
            <v>23.200000000000003</v>
          </cell>
          <cell r="DK102">
            <v>23.200000000000003</v>
          </cell>
          <cell r="DL102">
            <v>23.200000000000003</v>
          </cell>
          <cell r="DM102">
            <v>23.200000000000003</v>
          </cell>
          <cell r="DN102">
            <v>9.3000000000000007</v>
          </cell>
          <cell r="DO102">
            <v>13.900000000000002</v>
          </cell>
          <cell r="DP102">
            <v>23.200000000000003</v>
          </cell>
          <cell r="DQ102">
            <v>23.200000000000003</v>
          </cell>
          <cell r="DR102">
            <v>23.200000000000003</v>
          </cell>
          <cell r="DS102">
            <v>23.200000000000003</v>
          </cell>
          <cell r="DT102">
            <v>23.200000000000003</v>
          </cell>
          <cell r="DU102">
            <v>23.200000000000003</v>
          </cell>
          <cell r="DV102">
            <v>23.200000000000003</v>
          </cell>
          <cell r="DW102">
            <v>100</v>
          </cell>
          <cell r="DX102">
            <v>23.200000000000003</v>
          </cell>
          <cell r="DY102">
            <v>23.200000000000003</v>
          </cell>
          <cell r="DZ102">
            <v>86</v>
          </cell>
          <cell r="EA102">
            <v>23.200000000000003</v>
          </cell>
          <cell r="EB102">
            <v>0</v>
          </cell>
          <cell r="EC102">
            <v>23.200000000000003</v>
          </cell>
          <cell r="ED102">
            <v>23.200000000000003</v>
          </cell>
          <cell r="EE102">
            <v>2.2999999999999998</v>
          </cell>
          <cell r="EF102">
            <v>23.200000000000003</v>
          </cell>
          <cell r="EG102">
            <v>23.200000000000003</v>
          </cell>
          <cell r="EH102">
            <v>23.200000000000003</v>
          </cell>
          <cell r="EI102">
            <v>23.200000000000003</v>
          </cell>
          <cell r="EJ102">
            <v>23.199996948242188</v>
          </cell>
        </row>
        <row r="103">
          <cell r="AW103">
            <v>89</v>
          </cell>
          <cell r="AX103">
            <v>25</v>
          </cell>
          <cell r="AY103">
            <v>50</v>
          </cell>
          <cell r="AZ103">
            <v>75</v>
          </cell>
          <cell r="BA103">
            <v>100</v>
          </cell>
          <cell r="BB103">
            <v>0</v>
          </cell>
          <cell r="BC103">
            <v>33.300000000000004</v>
          </cell>
          <cell r="BD103">
            <v>33.300000000000004</v>
          </cell>
          <cell r="BE103">
            <v>16.600000000000001</v>
          </cell>
          <cell r="BF103">
            <v>0</v>
          </cell>
          <cell r="BG103">
            <v>33.300000000000004</v>
          </cell>
          <cell r="BH103">
            <v>33.300000000000004</v>
          </cell>
          <cell r="BI103">
            <v>33.300000000000004</v>
          </cell>
          <cell r="BJ103">
            <v>11.1</v>
          </cell>
          <cell r="BK103">
            <v>0</v>
          </cell>
          <cell r="BL103">
            <v>11.1</v>
          </cell>
          <cell r="BM103">
            <v>11.1</v>
          </cell>
          <cell r="BN103">
            <v>11.1</v>
          </cell>
          <cell r="BO103">
            <v>11.1</v>
          </cell>
          <cell r="BP103">
            <v>11.1</v>
          </cell>
          <cell r="BQ103">
            <v>11.1</v>
          </cell>
          <cell r="BR103">
            <v>11.1</v>
          </cell>
          <cell r="BS103">
            <v>11.1</v>
          </cell>
          <cell r="BT103">
            <v>0</v>
          </cell>
          <cell r="BU103">
            <v>12.5</v>
          </cell>
          <cell r="BV103">
            <v>12.5</v>
          </cell>
          <cell r="BW103">
            <v>12.5</v>
          </cell>
          <cell r="BX103">
            <v>12.5</v>
          </cell>
          <cell r="BY103">
            <v>12.5</v>
          </cell>
          <cell r="BZ103">
            <v>12.5</v>
          </cell>
          <cell r="CA103">
            <v>12.5</v>
          </cell>
          <cell r="CB103">
            <v>12.5</v>
          </cell>
          <cell r="CC103">
            <v>0</v>
          </cell>
          <cell r="CD103">
            <v>8.3000000000000007</v>
          </cell>
          <cell r="CE103">
            <v>8.3000000000000007</v>
          </cell>
          <cell r="CF103">
            <v>100</v>
          </cell>
          <cell r="CG103">
            <v>8.3000000000000007</v>
          </cell>
          <cell r="CH103">
            <v>8.3000000000000007</v>
          </cell>
          <cell r="CI103">
            <v>8.3000000000000007</v>
          </cell>
          <cell r="CJ103">
            <v>8.3000000000000007</v>
          </cell>
          <cell r="CK103">
            <v>8.3000000000000007</v>
          </cell>
          <cell r="CL103">
            <v>8.3000000000000007</v>
          </cell>
          <cell r="CM103">
            <v>8.3000000000000007</v>
          </cell>
          <cell r="CN103">
            <v>8.3000000000000007</v>
          </cell>
          <cell r="CO103">
            <v>8.3000000000000007</v>
          </cell>
          <cell r="CP103">
            <v>8.2999954223632812</v>
          </cell>
          <cell r="CQ103">
            <v>89</v>
          </cell>
          <cell r="CR103">
            <v>6.9</v>
          </cell>
          <cell r="CS103">
            <v>93</v>
          </cell>
          <cell r="CT103">
            <v>95.3</v>
          </cell>
          <cell r="CU103">
            <v>97.6</v>
          </cell>
          <cell r="CV103">
            <v>4.5999999999999996</v>
          </cell>
          <cell r="CW103">
            <v>16.2</v>
          </cell>
          <cell r="CX103">
            <v>16.2</v>
          </cell>
          <cell r="CY103">
            <v>11.600000000000001</v>
          </cell>
          <cell r="CZ103">
            <v>2.2999999999999998</v>
          </cell>
          <cell r="DA103">
            <v>16.2</v>
          </cell>
          <cell r="DB103">
            <v>16.2</v>
          </cell>
          <cell r="DC103">
            <v>16.2</v>
          </cell>
          <cell r="DD103">
            <v>16.2</v>
          </cell>
          <cell r="DE103">
            <v>9.3000000000000007</v>
          </cell>
          <cell r="DF103">
            <v>16.2</v>
          </cell>
          <cell r="DG103">
            <v>16.2</v>
          </cell>
          <cell r="DH103">
            <v>16.2</v>
          </cell>
          <cell r="DI103">
            <v>16.2</v>
          </cell>
          <cell r="DJ103">
            <v>16.2</v>
          </cell>
          <cell r="DK103">
            <v>16.2</v>
          </cell>
          <cell r="DL103">
            <v>16.2</v>
          </cell>
          <cell r="DM103">
            <v>16.2</v>
          </cell>
          <cell r="DN103">
            <v>13.900000000000002</v>
          </cell>
          <cell r="DO103">
            <v>16.2</v>
          </cell>
          <cell r="DP103">
            <v>16.2</v>
          </cell>
          <cell r="DQ103">
            <v>16.2</v>
          </cell>
          <cell r="DR103">
            <v>16.2</v>
          </cell>
          <cell r="DS103">
            <v>16.2</v>
          </cell>
          <cell r="DT103">
            <v>16.2</v>
          </cell>
          <cell r="DU103">
            <v>16.2</v>
          </cell>
          <cell r="DV103">
            <v>16.2</v>
          </cell>
          <cell r="DW103">
            <v>0</v>
          </cell>
          <cell r="DX103">
            <v>16.2</v>
          </cell>
          <cell r="DY103">
            <v>16.2</v>
          </cell>
          <cell r="DZ103">
            <v>100</v>
          </cell>
          <cell r="EA103">
            <v>16.2</v>
          </cell>
          <cell r="EB103">
            <v>16.2</v>
          </cell>
          <cell r="EC103">
            <v>16.2</v>
          </cell>
          <cell r="ED103">
            <v>16.2</v>
          </cell>
          <cell r="EE103">
            <v>16.2</v>
          </cell>
          <cell r="EF103">
            <v>16.2</v>
          </cell>
          <cell r="EG103">
            <v>16.2</v>
          </cell>
          <cell r="EH103">
            <v>16.2</v>
          </cell>
          <cell r="EI103">
            <v>16.2</v>
          </cell>
          <cell r="EJ103">
            <v>16.199996948242187</v>
          </cell>
        </row>
        <row r="104">
          <cell r="AW104">
            <v>90</v>
          </cell>
          <cell r="AX104">
            <v>50</v>
          </cell>
          <cell r="AY104">
            <v>75</v>
          </cell>
          <cell r="AZ104">
            <v>0</v>
          </cell>
          <cell r="BA104">
            <v>100</v>
          </cell>
          <cell r="BB104">
            <v>25</v>
          </cell>
          <cell r="BC104">
            <v>0</v>
          </cell>
          <cell r="BD104">
            <v>0</v>
          </cell>
          <cell r="BE104">
            <v>100</v>
          </cell>
          <cell r="BF104">
            <v>0</v>
          </cell>
          <cell r="BG104">
            <v>0</v>
          </cell>
          <cell r="BH104">
            <v>0</v>
          </cell>
          <cell r="BI104">
            <v>0</v>
          </cell>
          <cell r="BJ104">
            <v>0</v>
          </cell>
          <cell r="BK104">
            <v>0</v>
          </cell>
          <cell r="BL104">
            <v>0</v>
          </cell>
          <cell r="BM104">
            <v>0</v>
          </cell>
          <cell r="BN104">
            <v>0</v>
          </cell>
          <cell r="BO104">
            <v>0</v>
          </cell>
          <cell r="BP104">
            <v>0</v>
          </cell>
          <cell r="BQ104">
            <v>0</v>
          </cell>
          <cell r="BR104">
            <v>0</v>
          </cell>
          <cell r="BS104">
            <v>0</v>
          </cell>
          <cell r="BT104">
            <v>100</v>
          </cell>
          <cell r="BU104">
            <v>0</v>
          </cell>
          <cell r="BV104">
            <v>0</v>
          </cell>
          <cell r="BW104">
            <v>0</v>
          </cell>
          <cell r="BX104">
            <v>0</v>
          </cell>
          <cell r="BY104">
            <v>0</v>
          </cell>
          <cell r="BZ104">
            <v>0</v>
          </cell>
          <cell r="CA104">
            <v>0</v>
          </cell>
          <cell r="CB104">
            <v>0</v>
          </cell>
          <cell r="CC104">
            <v>0</v>
          </cell>
          <cell r="CD104">
            <v>0</v>
          </cell>
          <cell r="CE104">
            <v>0</v>
          </cell>
          <cell r="CF104">
            <v>0</v>
          </cell>
          <cell r="CG104">
            <v>0</v>
          </cell>
          <cell r="CH104">
            <v>0</v>
          </cell>
          <cell r="CI104">
            <v>0</v>
          </cell>
          <cell r="CJ104">
            <v>0</v>
          </cell>
          <cell r="CK104">
            <v>0</v>
          </cell>
          <cell r="CL104">
            <v>0</v>
          </cell>
          <cell r="CM104">
            <v>0</v>
          </cell>
          <cell r="CN104">
            <v>0</v>
          </cell>
          <cell r="CO104">
            <v>0</v>
          </cell>
          <cell r="CP104">
            <v>0</v>
          </cell>
          <cell r="CQ104">
            <v>90</v>
          </cell>
          <cell r="CR104">
            <v>4.5999999999999996</v>
          </cell>
          <cell r="CS104">
            <v>6.9</v>
          </cell>
          <cell r="CT104">
            <v>0</v>
          </cell>
          <cell r="CU104">
            <v>95.3</v>
          </cell>
          <cell r="CV104">
            <v>2.2999999999999998</v>
          </cell>
          <cell r="CW104">
            <v>6.9</v>
          </cell>
          <cell r="CX104">
            <v>6.9</v>
          </cell>
          <cell r="CY104">
            <v>97.6</v>
          </cell>
          <cell r="CZ104">
            <v>6.9</v>
          </cell>
          <cell r="DA104">
            <v>6.9</v>
          </cell>
          <cell r="DB104">
            <v>6.9</v>
          </cell>
          <cell r="DC104">
            <v>6.9</v>
          </cell>
          <cell r="DD104">
            <v>6.9</v>
          </cell>
          <cell r="DE104">
            <v>6.9</v>
          </cell>
          <cell r="DF104">
            <v>6.9</v>
          </cell>
          <cell r="DG104">
            <v>6.9</v>
          </cell>
          <cell r="DH104">
            <v>6.9</v>
          </cell>
          <cell r="DI104">
            <v>6.9</v>
          </cell>
          <cell r="DJ104">
            <v>6.9</v>
          </cell>
          <cell r="DK104">
            <v>6.9</v>
          </cell>
          <cell r="DL104">
            <v>6.9</v>
          </cell>
          <cell r="DM104">
            <v>6.9</v>
          </cell>
          <cell r="DN104">
            <v>100</v>
          </cell>
          <cell r="DO104">
            <v>6.9</v>
          </cell>
          <cell r="DP104">
            <v>6.9</v>
          </cell>
          <cell r="DQ104">
            <v>6.9</v>
          </cell>
          <cell r="DR104">
            <v>6.9</v>
          </cell>
          <cell r="DS104">
            <v>6.9</v>
          </cell>
          <cell r="DT104">
            <v>6.9</v>
          </cell>
          <cell r="DU104">
            <v>6.9</v>
          </cell>
          <cell r="DV104">
            <v>6.9</v>
          </cell>
          <cell r="DW104">
            <v>6.9</v>
          </cell>
          <cell r="DX104">
            <v>6.9</v>
          </cell>
          <cell r="DY104">
            <v>6.9</v>
          </cell>
          <cell r="DZ104">
            <v>6.9</v>
          </cell>
          <cell r="EA104">
            <v>6.9</v>
          </cell>
          <cell r="EB104">
            <v>6.9</v>
          </cell>
          <cell r="EC104">
            <v>6.9</v>
          </cell>
          <cell r="ED104">
            <v>6.9</v>
          </cell>
          <cell r="EE104">
            <v>6.9</v>
          </cell>
          <cell r="EF104">
            <v>6.9</v>
          </cell>
          <cell r="EG104">
            <v>6.9</v>
          </cell>
          <cell r="EH104">
            <v>6.9</v>
          </cell>
          <cell r="EI104">
            <v>6.9</v>
          </cell>
          <cell r="EJ104">
            <v>6.8999977111816406</v>
          </cell>
        </row>
        <row r="105">
          <cell r="AW105">
            <v>91</v>
          </cell>
          <cell r="AX105">
            <v>25</v>
          </cell>
          <cell r="AY105">
            <v>50</v>
          </cell>
          <cell r="AZ105">
            <v>0</v>
          </cell>
          <cell r="BA105">
            <v>75</v>
          </cell>
          <cell r="BB105">
            <v>100</v>
          </cell>
          <cell r="BC105">
            <v>50</v>
          </cell>
          <cell r="BD105">
            <v>33.300000000000004</v>
          </cell>
          <cell r="BE105">
            <v>100</v>
          </cell>
          <cell r="BF105">
            <v>16.600000000000001</v>
          </cell>
          <cell r="BG105">
            <v>50</v>
          </cell>
          <cell r="BH105">
            <v>0</v>
          </cell>
          <cell r="BI105">
            <v>50</v>
          </cell>
          <cell r="BJ105">
            <v>100</v>
          </cell>
          <cell r="BK105">
            <v>11.1</v>
          </cell>
          <cell r="BL105">
            <v>11.1</v>
          </cell>
          <cell r="BM105">
            <v>11.1</v>
          </cell>
          <cell r="BN105">
            <v>11.1</v>
          </cell>
          <cell r="BO105">
            <v>11.1</v>
          </cell>
          <cell r="BP105">
            <v>0</v>
          </cell>
          <cell r="BQ105">
            <v>11.1</v>
          </cell>
          <cell r="BR105">
            <v>11.1</v>
          </cell>
          <cell r="BS105">
            <v>11.1</v>
          </cell>
          <cell r="BT105">
            <v>87.5</v>
          </cell>
          <cell r="BU105">
            <v>12.5</v>
          </cell>
          <cell r="BV105">
            <v>25</v>
          </cell>
          <cell r="BW105">
            <v>0</v>
          </cell>
          <cell r="BX105">
            <v>25</v>
          </cell>
          <cell r="BY105">
            <v>25</v>
          </cell>
          <cell r="BZ105">
            <v>25</v>
          </cell>
          <cell r="CA105">
            <v>100</v>
          </cell>
          <cell r="CB105">
            <v>25</v>
          </cell>
          <cell r="CC105">
            <v>8.3000000000000007</v>
          </cell>
          <cell r="CD105">
            <v>8.3000000000000007</v>
          </cell>
          <cell r="CE105">
            <v>8.3000000000000007</v>
          </cell>
          <cell r="CF105">
            <v>8.3000000000000007</v>
          </cell>
          <cell r="CG105">
            <v>8.3000000000000007</v>
          </cell>
          <cell r="CH105">
            <v>8.3000000000000007</v>
          </cell>
          <cell r="CI105">
            <v>8.3000000000000007</v>
          </cell>
          <cell r="CJ105">
            <v>8.3000000000000007</v>
          </cell>
          <cell r="CK105">
            <v>100</v>
          </cell>
          <cell r="CL105">
            <v>0</v>
          </cell>
          <cell r="CM105">
            <v>8.3000000000000007</v>
          </cell>
          <cell r="CN105">
            <v>8.3000000000000007</v>
          </cell>
          <cell r="CO105">
            <v>8.3000000000000007</v>
          </cell>
          <cell r="CP105">
            <v>8.2999954223632812</v>
          </cell>
          <cell r="CQ105">
            <v>91</v>
          </cell>
          <cell r="CR105">
            <v>13.900000000000002</v>
          </cell>
          <cell r="CS105">
            <v>16.2</v>
          </cell>
          <cell r="CT105">
            <v>2.2999999999999998</v>
          </cell>
          <cell r="CU105">
            <v>20.9</v>
          </cell>
          <cell r="CV105">
            <v>97.6</v>
          </cell>
          <cell r="CW105">
            <v>25.5</v>
          </cell>
          <cell r="CX105">
            <v>9.3000000000000007</v>
          </cell>
          <cell r="CY105">
            <v>93</v>
          </cell>
          <cell r="CZ105">
            <v>6.9</v>
          </cell>
          <cell r="DA105">
            <v>25.5</v>
          </cell>
          <cell r="DB105">
            <v>0</v>
          </cell>
          <cell r="DC105">
            <v>25.5</v>
          </cell>
          <cell r="DD105">
            <v>88.3</v>
          </cell>
          <cell r="DE105">
            <v>25.5</v>
          </cell>
          <cell r="DF105">
            <v>25.5</v>
          </cell>
          <cell r="DG105">
            <v>25.5</v>
          </cell>
          <cell r="DH105">
            <v>25.5</v>
          </cell>
          <cell r="DI105">
            <v>25.5</v>
          </cell>
          <cell r="DJ105">
            <v>18.600000000000001</v>
          </cell>
          <cell r="DK105">
            <v>25.5</v>
          </cell>
          <cell r="DL105">
            <v>25.5</v>
          </cell>
          <cell r="DM105">
            <v>25.5</v>
          </cell>
          <cell r="DN105">
            <v>90.600000000000009</v>
          </cell>
          <cell r="DO105">
            <v>11.600000000000001</v>
          </cell>
          <cell r="DP105">
            <v>25.5</v>
          </cell>
          <cell r="DQ105">
            <v>4.5999999999999996</v>
          </cell>
          <cell r="DR105">
            <v>25.5</v>
          </cell>
          <cell r="DS105">
            <v>25.5</v>
          </cell>
          <cell r="DT105">
            <v>25.5</v>
          </cell>
          <cell r="DU105">
            <v>95.3</v>
          </cell>
          <cell r="DV105">
            <v>25.5</v>
          </cell>
          <cell r="DW105">
            <v>25.5</v>
          </cell>
          <cell r="DX105">
            <v>25.5</v>
          </cell>
          <cell r="DY105">
            <v>25.5</v>
          </cell>
          <cell r="DZ105">
            <v>25.5</v>
          </cell>
          <cell r="EA105">
            <v>25.5</v>
          </cell>
          <cell r="EB105">
            <v>25.5</v>
          </cell>
          <cell r="EC105">
            <v>25.5</v>
          </cell>
          <cell r="ED105">
            <v>25.5</v>
          </cell>
          <cell r="EE105">
            <v>100</v>
          </cell>
          <cell r="EF105">
            <v>23.200000000000003</v>
          </cell>
          <cell r="EG105">
            <v>25.5</v>
          </cell>
          <cell r="EH105">
            <v>25.5</v>
          </cell>
          <cell r="EI105">
            <v>25.5</v>
          </cell>
          <cell r="EJ105">
            <v>25.5</v>
          </cell>
        </row>
        <row r="106">
          <cell r="AW106">
            <v>92</v>
          </cell>
          <cell r="AX106">
            <v>100</v>
          </cell>
          <cell r="AY106">
            <v>25</v>
          </cell>
          <cell r="AZ106">
            <v>0</v>
          </cell>
          <cell r="BA106">
            <v>50</v>
          </cell>
          <cell r="BB106">
            <v>75</v>
          </cell>
          <cell r="BC106">
            <v>33.300000000000004</v>
          </cell>
          <cell r="BD106">
            <v>0</v>
          </cell>
          <cell r="BE106">
            <v>100</v>
          </cell>
          <cell r="BF106">
            <v>16.600000000000001</v>
          </cell>
          <cell r="BG106">
            <v>33.300000000000004</v>
          </cell>
          <cell r="BH106">
            <v>33.300000000000004</v>
          </cell>
          <cell r="BI106">
            <v>33.300000000000004</v>
          </cell>
          <cell r="BJ106">
            <v>100</v>
          </cell>
          <cell r="BK106">
            <v>11.1</v>
          </cell>
          <cell r="BL106">
            <v>11.1</v>
          </cell>
          <cell r="BM106">
            <v>11.1</v>
          </cell>
          <cell r="BN106">
            <v>11.1</v>
          </cell>
          <cell r="BO106">
            <v>11.1</v>
          </cell>
          <cell r="BP106">
            <v>0</v>
          </cell>
          <cell r="BQ106">
            <v>11.1</v>
          </cell>
          <cell r="BR106">
            <v>11.1</v>
          </cell>
          <cell r="BS106">
            <v>11.1</v>
          </cell>
          <cell r="BT106">
            <v>87.5</v>
          </cell>
          <cell r="BU106">
            <v>12.5</v>
          </cell>
          <cell r="BV106">
            <v>25</v>
          </cell>
          <cell r="BW106">
            <v>0</v>
          </cell>
          <cell r="BX106">
            <v>25</v>
          </cell>
          <cell r="BY106">
            <v>25</v>
          </cell>
          <cell r="BZ106">
            <v>25</v>
          </cell>
          <cell r="CA106">
            <v>100</v>
          </cell>
          <cell r="CB106">
            <v>25</v>
          </cell>
          <cell r="CC106">
            <v>0</v>
          </cell>
          <cell r="CD106">
            <v>0</v>
          </cell>
          <cell r="CE106">
            <v>0</v>
          </cell>
          <cell r="CF106">
            <v>0</v>
          </cell>
          <cell r="CG106">
            <v>0</v>
          </cell>
          <cell r="CH106">
            <v>0</v>
          </cell>
          <cell r="CI106">
            <v>0</v>
          </cell>
          <cell r="CJ106">
            <v>0</v>
          </cell>
          <cell r="CK106">
            <v>100</v>
          </cell>
          <cell r="CL106">
            <v>0</v>
          </cell>
          <cell r="CM106">
            <v>0</v>
          </cell>
          <cell r="CN106">
            <v>0</v>
          </cell>
          <cell r="CO106">
            <v>0</v>
          </cell>
          <cell r="CP106">
            <v>0</v>
          </cell>
          <cell r="CQ106">
            <v>92</v>
          </cell>
          <cell r="CR106">
            <v>97.6</v>
          </cell>
          <cell r="CS106">
            <v>4.5999999999999996</v>
          </cell>
          <cell r="CT106">
            <v>2.2999999999999998</v>
          </cell>
          <cell r="CU106">
            <v>13.900000000000002</v>
          </cell>
          <cell r="CV106">
            <v>16.2</v>
          </cell>
          <cell r="CW106">
            <v>20.9</v>
          </cell>
          <cell r="CX106">
            <v>9.3000000000000007</v>
          </cell>
          <cell r="CY106">
            <v>93</v>
          </cell>
          <cell r="CZ106">
            <v>18.600000000000001</v>
          </cell>
          <cell r="DA106">
            <v>20.9</v>
          </cell>
          <cell r="DB106">
            <v>20.9</v>
          </cell>
          <cell r="DC106">
            <v>20.9</v>
          </cell>
          <cell r="DD106">
            <v>88.3</v>
          </cell>
          <cell r="DE106">
            <v>20.9</v>
          </cell>
          <cell r="DF106">
            <v>20.9</v>
          </cell>
          <cell r="DG106">
            <v>20.9</v>
          </cell>
          <cell r="DH106">
            <v>20.9</v>
          </cell>
          <cell r="DI106">
            <v>20.9</v>
          </cell>
          <cell r="DJ106">
            <v>6.9</v>
          </cell>
          <cell r="DK106">
            <v>20.9</v>
          </cell>
          <cell r="DL106">
            <v>20.9</v>
          </cell>
          <cell r="DM106">
            <v>20.9</v>
          </cell>
          <cell r="DN106">
            <v>90.600000000000009</v>
          </cell>
          <cell r="DO106">
            <v>11.600000000000001</v>
          </cell>
          <cell r="DP106">
            <v>20.9</v>
          </cell>
          <cell r="DQ106">
            <v>0</v>
          </cell>
          <cell r="DR106">
            <v>20.9</v>
          </cell>
          <cell r="DS106">
            <v>20.9</v>
          </cell>
          <cell r="DT106">
            <v>20.9</v>
          </cell>
          <cell r="DU106">
            <v>95.3</v>
          </cell>
          <cell r="DV106">
            <v>20.9</v>
          </cell>
          <cell r="DW106">
            <v>20.9</v>
          </cell>
          <cell r="DX106">
            <v>20.9</v>
          </cell>
          <cell r="DY106">
            <v>20.9</v>
          </cell>
          <cell r="DZ106">
            <v>20.9</v>
          </cell>
          <cell r="EA106">
            <v>20.9</v>
          </cell>
          <cell r="EB106">
            <v>20.9</v>
          </cell>
          <cell r="EC106">
            <v>20.9</v>
          </cell>
          <cell r="ED106">
            <v>20.9</v>
          </cell>
          <cell r="EE106">
            <v>100</v>
          </cell>
          <cell r="EF106">
            <v>20.9</v>
          </cell>
          <cell r="EG106">
            <v>20.9</v>
          </cell>
          <cell r="EH106">
            <v>20.9</v>
          </cell>
          <cell r="EI106">
            <v>20.9</v>
          </cell>
          <cell r="EJ106">
            <v>20.899993896484375</v>
          </cell>
        </row>
        <row r="107">
          <cell r="AW107">
            <v>93</v>
          </cell>
          <cell r="AX107">
            <v>25</v>
          </cell>
          <cell r="AY107">
            <v>50</v>
          </cell>
          <cell r="AZ107">
            <v>0</v>
          </cell>
          <cell r="BA107">
            <v>50</v>
          </cell>
          <cell r="BB107">
            <v>100</v>
          </cell>
          <cell r="BC107">
            <v>33.300000000000004</v>
          </cell>
          <cell r="BD107">
            <v>33.300000000000004</v>
          </cell>
          <cell r="BE107">
            <v>100</v>
          </cell>
          <cell r="BF107">
            <v>16.600000000000001</v>
          </cell>
          <cell r="BG107">
            <v>33.300000000000004</v>
          </cell>
          <cell r="BH107">
            <v>0</v>
          </cell>
          <cell r="BI107">
            <v>33.300000000000004</v>
          </cell>
          <cell r="BJ107">
            <v>100</v>
          </cell>
          <cell r="BK107">
            <v>0</v>
          </cell>
          <cell r="BL107">
            <v>0</v>
          </cell>
          <cell r="BM107">
            <v>0</v>
          </cell>
          <cell r="BN107">
            <v>0</v>
          </cell>
          <cell r="BO107">
            <v>0</v>
          </cell>
          <cell r="BP107">
            <v>0</v>
          </cell>
          <cell r="BQ107">
            <v>0</v>
          </cell>
          <cell r="BR107">
            <v>0</v>
          </cell>
          <cell r="BS107">
            <v>0</v>
          </cell>
          <cell r="BT107">
            <v>0</v>
          </cell>
          <cell r="BU107">
            <v>0</v>
          </cell>
          <cell r="BV107">
            <v>0</v>
          </cell>
          <cell r="BW107">
            <v>0</v>
          </cell>
          <cell r="BX107">
            <v>0</v>
          </cell>
          <cell r="BY107">
            <v>0</v>
          </cell>
          <cell r="BZ107">
            <v>0</v>
          </cell>
          <cell r="CA107">
            <v>0</v>
          </cell>
          <cell r="CB107">
            <v>0</v>
          </cell>
          <cell r="CC107">
            <v>8.3000000000000007</v>
          </cell>
          <cell r="CD107">
            <v>8.3000000000000007</v>
          </cell>
          <cell r="CE107">
            <v>8.3000000000000007</v>
          </cell>
          <cell r="CF107">
            <v>8.3000000000000007</v>
          </cell>
          <cell r="CG107">
            <v>8.3000000000000007</v>
          </cell>
          <cell r="CH107">
            <v>8.3000000000000007</v>
          </cell>
          <cell r="CI107">
            <v>8.3000000000000007</v>
          </cell>
          <cell r="CJ107">
            <v>8.3000000000000007</v>
          </cell>
          <cell r="CK107">
            <v>8.3000000000000007</v>
          </cell>
          <cell r="CL107">
            <v>0</v>
          </cell>
          <cell r="CM107">
            <v>8.3000000000000007</v>
          </cell>
          <cell r="CN107">
            <v>8.3000000000000007</v>
          </cell>
          <cell r="CO107">
            <v>8.3000000000000007</v>
          </cell>
          <cell r="CP107">
            <v>8.2999954223632812</v>
          </cell>
          <cell r="CQ107">
            <v>93</v>
          </cell>
          <cell r="CR107">
            <v>4.5999999999999996</v>
          </cell>
          <cell r="CS107">
            <v>11.600000000000001</v>
          </cell>
          <cell r="CT107">
            <v>2.2999999999999998</v>
          </cell>
          <cell r="CU107">
            <v>11.600000000000001</v>
          </cell>
          <cell r="CV107">
            <v>100</v>
          </cell>
          <cell r="CW107">
            <v>11.600000000000001</v>
          </cell>
          <cell r="CX107">
            <v>11.600000000000001</v>
          </cell>
          <cell r="CY107">
            <v>95.3</v>
          </cell>
          <cell r="CZ107">
            <v>6.9</v>
          </cell>
          <cell r="DA107">
            <v>11.600000000000001</v>
          </cell>
          <cell r="DB107">
            <v>0</v>
          </cell>
          <cell r="DC107">
            <v>11.600000000000001</v>
          </cell>
          <cell r="DD107">
            <v>97.6</v>
          </cell>
          <cell r="DE107">
            <v>11.600000000000001</v>
          </cell>
          <cell r="DF107">
            <v>11.600000000000001</v>
          </cell>
          <cell r="DG107">
            <v>11.600000000000001</v>
          </cell>
          <cell r="DH107">
            <v>11.600000000000001</v>
          </cell>
          <cell r="DI107">
            <v>11.600000000000001</v>
          </cell>
          <cell r="DJ107">
            <v>11.600000000000001</v>
          </cell>
          <cell r="DK107">
            <v>11.600000000000001</v>
          </cell>
          <cell r="DL107">
            <v>11.600000000000001</v>
          </cell>
          <cell r="DM107">
            <v>11.600000000000001</v>
          </cell>
          <cell r="DN107">
            <v>11.600000000000001</v>
          </cell>
          <cell r="DO107">
            <v>11.600000000000001</v>
          </cell>
          <cell r="DP107">
            <v>11.600000000000001</v>
          </cell>
          <cell r="DQ107">
            <v>11.600000000000001</v>
          </cell>
          <cell r="DR107">
            <v>11.600000000000001</v>
          </cell>
          <cell r="DS107">
            <v>11.600000000000001</v>
          </cell>
          <cell r="DT107">
            <v>11.600000000000001</v>
          </cell>
          <cell r="DU107">
            <v>11.600000000000001</v>
          </cell>
          <cell r="DV107">
            <v>11.600000000000001</v>
          </cell>
          <cell r="DW107">
            <v>11.600000000000001</v>
          </cell>
          <cell r="DX107">
            <v>11.600000000000001</v>
          </cell>
          <cell r="DY107">
            <v>11.600000000000001</v>
          </cell>
          <cell r="DZ107">
            <v>11.600000000000001</v>
          </cell>
          <cell r="EA107">
            <v>11.600000000000001</v>
          </cell>
          <cell r="EB107">
            <v>11.600000000000001</v>
          </cell>
          <cell r="EC107">
            <v>11.600000000000001</v>
          </cell>
          <cell r="ED107">
            <v>11.600000000000001</v>
          </cell>
          <cell r="EE107">
            <v>11.600000000000001</v>
          </cell>
          <cell r="EF107">
            <v>9.3000000000000007</v>
          </cell>
          <cell r="EG107">
            <v>11.600000000000001</v>
          </cell>
          <cell r="EH107">
            <v>11.600000000000001</v>
          </cell>
          <cell r="EI107">
            <v>11.600000000000001</v>
          </cell>
          <cell r="EJ107">
            <v>11.599998474121094</v>
          </cell>
        </row>
        <row r="108">
          <cell r="AW108">
            <v>94</v>
          </cell>
          <cell r="AX108">
            <v>100</v>
          </cell>
          <cell r="AY108">
            <v>0</v>
          </cell>
          <cell r="AZ108">
            <v>0</v>
          </cell>
          <cell r="BA108">
            <v>0</v>
          </cell>
          <cell r="BB108">
            <v>0</v>
          </cell>
          <cell r="BC108">
            <v>33.300000000000004</v>
          </cell>
          <cell r="BD108">
            <v>0</v>
          </cell>
          <cell r="BE108">
            <v>33.300000000000004</v>
          </cell>
          <cell r="BF108">
            <v>33.300000000000004</v>
          </cell>
          <cell r="BG108">
            <v>33.300000000000004</v>
          </cell>
          <cell r="BH108">
            <v>16.600000000000001</v>
          </cell>
          <cell r="BI108">
            <v>33.300000000000004</v>
          </cell>
          <cell r="BJ108">
            <v>0</v>
          </cell>
          <cell r="BK108">
            <v>0</v>
          </cell>
          <cell r="BL108">
            <v>0</v>
          </cell>
          <cell r="BM108">
            <v>0</v>
          </cell>
          <cell r="BN108">
            <v>0</v>
          </cell>
          <cell r="BO108">
            <v>0</v>
          </cell>
          <cell r="BP108">
            <v>0</v>
          </cell>
          <cell r="BQ108">
            <v>0</v>
          </cell>
          <cell r="BR108">
            <v>0</v>
          </cell>
          <cell r="BS108">
            <v>0</v>
          </cell>
          <cell r="BT108">
            <v>12.5</v>
          </cell>
          <cell r="BU108">
            <v>0</v>
          </cell>
          <cell r="BV108">
            <v>12.5</v>
          </cell>
          <cell r="BW108">
            <v>12.5</v>
          </cell>
          <cell r="BX108">
            <v>12.5</v>
          </cell>
          <cell r="BY108">
            <v>12.5</v>
          </cell>
          <cell r="BZ108">
            <v>12.5</v>
          </cell>
          <cell r="CA108">
            <v>12.5</v>
          </cell>
          <cell r="CB108">
            <v>12.5</v>
          </cell>
          <cell r="CC108">
            <v>0</v>
          </cell>
          <cell r="CD108">
            <v>0</v>
          </cell>
          <cell r="CE108">
            <v>0</v>
          </cell>
          <cell r="CF108">
            <v>0</v>
          </cell>
          <cell r="CG108">
            <v>0</v>
          </cell>
          <cell r="CH108">
            <v>0</v>
          </cell>
          <cell r="CI108">
            <v>0</v>
          </cell>
          <cell r="CJ108">
            <v>0</v>
          </cell>
          <cell r="CK108">
            <v>0</v>
          </cell>
          <cell r="CL108">
            <v>0</v>
          </cell>
          <cell r="CM108">
            <v>0</v>
          </cell>
          <cell r="CN108">
            <v>0</v>
          </cell>
          <cell r="CO108">
            <v>0</v>
          </cell>
          <cell r="CP108">
            <v>0</v>
          </cell>
          <cell r="CQ108">
            <v>94</v>
          </cell>
          <cell r="CR108">
            <v>100</v>
          </cell>
          <cell r="CS108">
            <v>6.9</v>
          </cell>
          <cell r="CT108">
            <v>6.9</v>
          </cell>
          <cell r="CU108">
            <v>6.9</v>
          </cell>
          <cell r="CV108">
            <v>6.9</v>
          </cell>
          <cell r="CW108">
            <v>6.9</v>
          </cell>
          <cell r="CX108">
            <v>0</v>
          </cell>
          <cell r="CY108">
            <v>6.9</v>
          </cell>
          <cell r="CZ108">
            <v>6.9</v>
          </cell>
          <cell r="DA108">
            <v>6.9</v>
          </cell>
          <cell r="DB108">
            <v>2.2999999999999998</v>
          </cell>
          <cell r="DC108">
            <v>6.9</v>
          </cell>
          <cell r="DD108">
            <v>6.9</v>
          </cell>
          <cell r="DE108">
            <v>6.9</v>
          </cell>
          <cell r="DF108">
            <v>6.9</v>
          </cell>
          <cell r="DG108">
            <v>6.9</v>
          </cell>
          <cell r="DH108">
            <v>6.9</v>
          </cell>
          <cell r="DI108">
            <v>6.9</v>
          </cell>
          <cell r="DJ108">
            <v>6.9</v>
          </cell>
          <cell r="DK108">
            <v>6.9</v>
          </cell>
          <cell r="DL108">
            <v>6.9</v>
          </cell>
          <cell r="DM108">
            <v>6.9</v>
          </cell>
          <cell r="DN108">
            <v>6.9</v>
          </cell>
          <cell r="DO108">
            <v>4.5999999999999996</v>
          </cell>
          <cell r="DP108">
            <v>6.9</v>
          </cell>
          <cell r="DQ108">
            <v>6.9</v>
          </cell>
          <cell r="DR108">
            <v>6.9</v>
          </cell>
          <cell r="DS108">
            <v>6.9</v>
          </cell>
          <cell r="DT108">
            <v>6.9</v>
          </cell>
          <cell r="DU108">
            <v>6.9</v>
          </cell>
          <cell r="DV108">
            <v>6.9</v>
          </cell>
          <cell r="DW108">
            <v>6.9</v>
          </cell>
          <cell r="DX108">
            <v>6.9</v>
          </cell>
          <cell r="DY108">
            <v>6.9</v>
          </cell>
          <cell r="DZ108">
            <v>6.9</v>
          </cell>
          <cell r="EA108">
            <v>6.9</v>
          </cell>
          <cell r="EB108">
            <v>6.9</v>
          </cell>
          <cell r="EC108">
            <v>6.9</v>
          </cell>
          <cell r="ED108">
            <v>6.9</v>
          </cell>
          <cell r="EE108">
            <v>6.9</v>
          </cell>
          <cell r="EF108">
            <v>6.9</v>
          </cell>
          <cell r="EG108">
            <v>6.9</v>
          </cell>
          <cell r="EH108">
            <v>6.9</v>
          </cell>
          <cell r="EI108">
            <v>6.9</v>
          </cell>
          <cell r="EJ108">
            <v>6.8999977111816406</v>
          </cell>
        </row>
        <row r="109">
          <cell r="AX109">
            <v>6.8999977111816406</v>
          </cell>
          <cell r="AY109">
            <v>6.8999977111816406</v>
          </cell>
          <cell r="AZ109">
            <v>6.8999977111816406</v>
          </cell>
          <cell r="BA109">
            <v>6.8999977111816406</v>
          </cell>
          <cell r="BB109">
            <v>6.8999977111816406</v>
          </cell>
          <cell r="BC109">
            <v>6.8999977111816406</v>
          </cell>
          <cell r="BD109">
            <v>6.8999977111816406</v>
          </cell>
          <cell r="BE109">
            <v>6.8999977111816406</v>
          </cell>
          <cell r="BF109">
            <v>6.8999977111816406</v>
          </cell>
          <cell r="BG109">
            <v>6.8999977111816406</v>
          </cell>
          <cell r="BH109">
            <v>6.8999977111816406</v>
          </cell>
          <cell r="BI109">
            <v>6.8999977111816406</v>
          </cell>
          <cell r="BJ109">
            <v>6.8999977111816406</v>
          </cell>
          <cell r="BK109">
            <v>6.8999977111816406</v>
          </cell>
          <cell r="BL109">
            <v>6.8999977111816406</v>
          </cell>
          <cell r="BM109">
            <v>6.8999977111816406</v>
          </cell>
          <cell r="BN109">
            <v>6.8999977111816406</v>
          </cell>
          <cell r="BO109">
            <v>6.8999977111816406</v>
          </cell>
          <cell r="BP109">
            <v>6.8999977111816406</v>
          </cell>
          <cell r="BQ109">
            <v>6.8999977111816406</v>
          </cell>
          <cell r="BR109">
            <v>6.8999977111816406</v>
          </cell>
          <cell r="BS109">
            <v>6.8999977111816406</v>
          </cell>
          <cell r="BT109">
            <v>6.8999977111816406</v>
          </cell>
          <cell r="BU109">
            <v>6.8999977111816406</v>
          </cell>
          <cell r="BV109">
            <v>6.8999977111816406</v>
          </cell>
          <cell r="BW109">
            <v>6.8999977111816406</v>
          </cell>
          <cell r="BX109">
            <v>6.8999977111816406</v>
          </cell>
          <cell r="BY109">
            <v>6.8999977111816406</v>
          </cell>
          <cell r="BZ109">
            <v>6.8999977111816406</v>
          </cell>
          <cell r="CA109">
            <v>6.8999977111816406</v>
          </cell>
          <cell r="CB109">
            <v>6.8999977111816406</v>
          </cell>
          <cell r="CC109">
            <v>6.8999977111816406</v>
          </cell>
          <cell r="CD109">
            <v>6.8999977111816406</v>
          </cell>
          <cell r="CE109">
            <v>6.8999977111816406</v>
          </cell>
          <cell r="CF109">
            <v>6.8999977111816406</v>
          </cell>
          <cell r="CG109">
            <v>6.8999977111816406</v>
          </cell>
          <cell r="CH109">
            <v>6.8999977111816406</v>
          </cell>
          <cell r="CI109">
            <v>6.8999977111816406</v>
          </cell>
          <cell r="CJ109">
            <v>6.8999977111816406</v>
          </cell>
          <cell r="CK109">
            <v>6.8999977111816406</v>
          </cell>
          <cell r="CL109">
            <v>6.8999977111816406</v>
          </cell>
          <cell r="CM109">
            <v>6.8999977111816406</v>
          </cell>
          <cell r="CN109">
            <v>6.8999977111816406</v>
          </cell>
          <cell r="CO109">
            <v>6.8999977111816406</v>
          </cell>
          <cell r="CP109">
            <v>6.8999977111816406</v>
          </cell>
          <cell r="CR109">
            <v>6.8999977111816406</v>
          </cell>
          <cell r="CS109">
            <v>6.8999977111816406</v>
          </cell>
          <cell r="CT109">
            <v>6.8999977111816406</v>
          </cell>
          <cell r="CU109">
            <v>6.8999977111816406</v>
          </cell>
          <cell r="CV109">
            <v>6.8999977111816406</v>
          </cell>
          <cell r="CW109">
            <v>6.8999977111816406</v>
          </cell>
          <cell r="CX109">
            <v>6.8999977111816406</v>
          </cell>
          <cell r="CY109">
            <v>6.8999977111816406</v>
          </cell>
          <cell r="CZ109">
            <v>6.8999977111816406</v>
          </cell>
          <cell r="DA109">
            <v>6.8999977111816406</v>
          </cell>
          <cell r="DB109">
            <v>6.8999977111816406</v>
          </cell>
          <cell r="DC109">
            <v>6.8999977111816406</v>
          </cell>
          <cell r="DD109">
            <v>6.8999977111816406</v>
          </cell>
          <cell r="DE109">
            <v>6.8999977111816406</v>
          </cell>
          <cell r="DF109">
            <v>6.8999977111816406</v>
          </cell>
          <cell r="DG109">
            <v>6.8999977111816406</v>
          </cell>
          <cell r="DH109">
            <v>6.8999977111816406</v>
          </cell>
          <cell r="DI109">
            <v>6.8999977111816406</v>
          </cell>
          <cell r="DJ109">
            <v>6.8999977111816406</v>
          </cell>
          <cell r="DK109">
            <v>6.8999977111816406</v>
          </cell>
          <cell r="DL109">
            <v>6.8999977111816406</v>
          </cell>
          <cell r="DM109">
            <v>6.8999977111816406</v>
          </cell>
          <cell r="DN109">
            <v>6.8999977111816406</v>
          </cell>
          <cell r="DO109">
            <v>6.8999977111816406</v>
          </cell>
          <cell r="DP109">
            <v>6.8999977111816406</v>
          </cell>
          <cell r="DQ109">
            <v>6.8999977111816406</v>
          </cell>
          <cell r="DR109">
            <v>6.8999977111816406</v>
          </cell>
          <cell r="DS109">
            <v>6.8999977111816406</v>
          </cell>
          <cell r="DT109">
            <v>6.8999977111816406</v>
          </cell>
          <cell r="DU109">
            <v>6.8999977111816406</v>
          </cell>
          <cell r="DV109">
            <v>6.8999977111816406</v>
          </cell>
          <cell r="DW109">
            <v>6.8999977111816406</v>
          </cell>
          <cell r="DX109">
            <v>6.8999977111816406</v>
          </cell>
          <cell r="DY109">
            <v>6.8999977111816406</v>
          </cell>
          <cell r="DZ109">
            <v>6.8999977111816406</v>
          </cell>
          <cell r="EA109">
            <v>6.8999977111816406</v>
          </cell>
          <cell r="EB109">
            <v>6.8999977111816406</v>
          </cell>
          <cell r="EC109">
            <v>6.8999977111816406</v>
          </cell>
          <cell r="ED109">
            <v>6.8999977111816406</v>
          </cell>
          <cell r="EE109">
            <v>6.8999977111816406</v>
          </cell>
          <cell r="EF109">
            <v>6.8999977111816406</v>
          </cell>
          <cell r="EG109">
            <v>6.8999977111816406</v>
          </cell>
          <cell r="EH109">
            <v>6.8999977111816406</v>
          </cell>
          <cell r="EI109">
            <v>6.8999977111816406</v>
          </cell>
          <cell r="EJ109">
            <v>6.8999977111816406</v>
          </cell>
        </row>
        <row r="110">
          <cell r="AX110">
            <v>6.8999977111816406</v>
          </cell>
          <cell r="AY110">
            <v>6.8999977111816406</v>
          </cell>
          <cell r="AZ110">
            <v>6.8999977111816406</v>
          </cell>
          <cell r="BA110">
            <v>6.8999977111816406</v>
          </cell>
          <cell r="BB110">
            <v>6.8999977111816406</v>
          </cell>
          <cell r="BC110">
            <v>6.8999977111816406</v>
          </cell>
          <cell r="BD110">
            <v>6.8999977111816406</v>
          </cell>
          <cell r="BE110">
            <v>6.8999977111816406</v>
          </cell>
          <cell r="BF110">
            <v>6.8999977111816406</v>
          </cell>
          <cell r="BG110">
            <v>6.8999977111816406</v>
          </cell>
          <cell r="BH110">
            <v>6.8999977111816406</v>
          </cell>
          <cell r="BI110">
            <v>6.8999977111816406</v>
          </cell>
          <cell r="BJ110">
            <v>6.8999977111816406</v>
          </cell>
          <cell r="BK110">
            <v>6.8999977111816406</v>
          </cell>
          <cell r="BL110">
            <v>6.8999977111816406</v>
          </cell>
          <cell r="BM110">
            <v>6.8999977111816406</v>
          </cell>
          <cell r="BN110">
            <v>6.8999977111816406</v>
          </cell>
          <cell r="BO110">
            <v>6.8999977111816406</v>
          </cell>
          <cell r="BP110">
            <v>6.8999977111816406</v>
          </cell>
          <cell r="BQ110">
            <v>6.8999977111816406</v>
          </cell>
          <cell r="BR110">
            <v>6.8999977111816406</v>
          </cell>
          <cell r="BS110">
            <v>6.8999977111816406</v>
          </cell>
          <cell r="BT110">
            <v>6.8999977111816406</v>
          </cell>
          <cell r="BU110">
            <v>6.8999977111816406</v>
          </cell>
          <cell r="BV110">
            <v>6.8999977111816406</v>
          </cell>
          <cell r="BW110">
            <v>6.8999977111816406</v>
          </cell>
          <cell r="BX110">
            <v>6.8999977111816406</v>
          </cell>
          <cell r="BY110">
            <v>6.8999977111816406</v>
          </cell>
          <cell r="BZ110">
            <v>6.8999977111816406</v>
          </cell>
          <cell r="CA110">
            <v>6.8999977111816406</v>
          </cell>
          <cell r="CB110">
            <v>6.8999977111816406</v>
          </cell>
          <cell r="CC110">
            <v>6.8999977111816406</v>
          </cell>
          <cell r="CD110">
            <v>6.8999977111816406</v>
          </cell>
          <cell r="CE110">
            <v>6.8999977111816406</v>
          </cell>
          <cell r="CF110">
            <v>6.8999977111816406</v>
          </cell>
          <cell r="CG110">
            <v>6.8999977111816406</v>
          </cell>
          <cell r="CH110">
            <v>6.8999977111816406</v>
          </cell>
          <cell r="CI110">
            <v>6.8999977111816406</v>
          </cell>
          <cell r="CJ110">
            <v>6.8999977111816406</v>
          </cell>
          <cell r="CK110">
            <v>6.8999977111816406</v>
          </cell>
          <cell r="CL110">
            <v>6.8999977111816406</v>
          </cell>
          <cell r="CM110">
            <v>6.8999977111816406</v>
          </cell>
          <cell r="CN110">
            <v>6.8999977111816406</v>
          </cell>
          <cell r="CO110">
            <v>6.8999977111816406</v>
          </cell>
          <cell r="CP110">
            <v>6.8999977111816406</v>
          </cell>
          <cell r="CR110">
            <v>6.8999977111816406</v>
          </cell>
          <cell r="CS110">
            <v>6.8999977111816406</v>
          </cell>
          <cell r="CT110">
            <v>6.8999977111816406</v>
          </cell>
          <cell r="CU110">
            <v>6.8999977111816406</v>
          </cell>
          <cell r="CV110">
            <v>6.8999977111816406</v>
          </cell>
          <cell r="CW110">
            <v>6.8999977111816406</v>
          </cell>
          <cell r="CX110">
            <v>6.8999977111816406</v>
          </cell>
          <cell r="CY110">
            <v>6.8999977111816406</v>
          </cell>
          <cell r="CZ110">
            <v>6.8999977111816406</v>
          </cell>
          <cell r="DA110">
            <v>6.8999977111816406</v>
          </cell>
          <cell r="DB110">
            <v>6.8999977111816406</v>
          </cell>
          <cell r="DC110">
            <v>6.8999977111816406</v>
          </cell>
          <cell r="DD110">
            <v>6.8999977111816406</v>
          </cell>
          <cell r="DE110">
            <v>6.8999977111816406</v>
          </cell>
          <cell r="DF110">
            <v>6.8999977111816406</v>
          </cell>
          <cell r="DG110">
            <v>6.8999977111816406</v>
          </cell>
          <cell r="DH110">
            <v>6.8999977111816406</v>
          </cell>
          <cell r="DI110">
            <v>6.8999977111816406</v>
          </cell>
          <cell r="DJ110">
            <v>6.8999977111816406</v>
          </cell>
          <cell r="DK110">
            <v>6.8999977111816406</v>
          </cell>
          <cell r="DL110">
            <v>6.8999977111816406</v>
          </cell>
          <cell r="DM110">
            <v>6.8999977111816406</v>
          </cell>
          <cell r="DN110">
            <v>6.8999977111816406</v>
          </cell>
          <cell r="DO110">
            <v>6.8999977111816406</v>
          </cell>
          <cell r="DP110">
            <v>6.8999977111816406</v>
          </cell>
          <cell r="DQ110">
            <v>6.8999977111816406</v>
          </cell>
          <cell r="DR110">
            <v>6.8999977111816406</v>
          </cell>
          <cell r="DS110">
            <v>6.8999977111816406</v>
          </cell>
          <cell r="DT110">
            <v>6.8999977111816406</v>
          </cell>
          <cell r="DU110">
            <v>6.8999977111816406</v>
          </cell>
          <cell r="DV110">
            <v>6.8999977111816406</v>
          </cell>
          <cell r="DW110">
            <v>6.8999977111816406</v>
          </cell>
          <cell r="DX110">
            <v>6.8999977111816406</v>
          </cell>
          <cell r="DY110">
            <v>6.8999977111816406</v>
          </cell>
          <cell r="DZ110">
            <v>6.8999977111816406</v>
          </cell>
          <cell r="EA110">
            <v>6.8999977111816406</v>
          </cell>
          <cell r="EB110">
            <v>6.8999977111816406</v>
          </cell>
          <cell r="EC110">
            <v>6.8999977111816406</v>
          </cell>
          <cell r="ED110">
            <v>6.8999977111816406</v>
          </cell>
          <cell r="EE110">
            <v>6.8999977111816406</v>
          </cell>
          <cell r="EF110">
            <v>6.8999977111816406</v>
          </cell>
          <cell r="EG110">
            <v>6.8999977111816406</v>
          </cell>
          <cell r="EH110">
            <v>6.8999977111816406</v>
          </cell>
          <cell r="EI110">
            <v>6.8999977111816406</v>
          </cell>
          <cell r="EJ110">
            <v>6.8999977111816406</v>
          </cell>
        </row>
        <row r="111">
          <cell r="AW111">
            <v>95</v>
          </cell>
          <cell r="AX111">
            <v>0</v>
          </cell>
          <cell r="AY111">
            <v>75</v>
          </cell>
          <cell r="AZ111">
            <v>50</v>
          </cell>
          <cell r="BA111">
            <v>25</v>
          </cell>
          <cell r="BB111">
            <v>100</v>
          </cell>
          <cell r="BC111">
            <v>0</v>
          </cell>
          <cell r="BD111">
            <v>66.600000000000009</v>
          </cell>
          <cell r="BE111">
            <v>33.300000000000004</v>
          </cell>
          <cell r="BF111">
            <v>16.600000000000001</v>
          </cell>
          <cell r="BG111">
            <v>100</v>
          </cell>
          <cell r="BH111">
            <v>50</v>
          </cell>
          <cell r="BI111">
            <v>83.3</v>
          </cell>
          <cell r="BJ111">
            <v>11.1</v>
          </cell>
          <cell r="BK111">
            <v>0</v>
          </cell>
          <cell r="BL111">
            <v>100</v>
          </cell>
          <cell r="BM111">
            <v>22.2</v>
          </cell>
          <cell r="BN111">
            <v>33.300000000000004</v>
          </cell>
          <cell r="BO111">
            <v>33.300000000000004</v>
          </cell>
          <cell r="BP111">
            <v>33.300000000000004</v>
          </cell>
          <cell r="BQ111">
            <v>33.300000000000004</v>
          </cell>
          <cell r="BR111">
            <v>33.300000000000004</v>
          </cell>
          <cell r="BS111">
            <v>33.300000000000004</v>
          </cell>
          <cell r="BT111">
            <v>12.5</v>
          </cell>
          <cell r="BU111">
            <v>0</v>
          </cell>
          <cell r="BV111">
            <v>25</v>
          </cell>
          <cell r="BW111">
            <v>25</v>
          </cell>
          <cell r="BX111">
            <v>25</v>
          </cell>
          <cell r="BY111">
            <v>25</v>
          </cell>
          <cell r="BZ111">
            <v>100</v>
          </cell>
          <cell r="CA111">
            <v>87.5</v>
          </cell>
          <cell r="CB111">
            <v>25</v>
          </cell>
          <cell r="CC111">
            <v>58.3</v>
          </cell>
          <cell r="CD111">
            <v>91.600000000000009</v>
          </cell>
          <cell r="CE111">
            <v>8.3000000000000007</v>
          </cell>
          <cell r="CF111">
            <v>41.6</v>
          </cell>
          <cell r="CG111">
            <v>16.600000000000001</v>
          </cell>
          <cell r="CH111">
            <v>41.6</v>
          </cell>
          <cell r="CI111">
            <v>0</v>
          </cell>
          <cell r="CJ111">
            <v>33.300000000000004</v>
          </cell>
          <cell r="CK111">
            <v>66.600000000000009</v>
          </cell>
          <cell r="CL111">
            <v>25</v>
          </cell>
          <cell r="CM111">
            <v>75</v>
          </cell>
          <cell r="CN111">
            <v>83.3</v>
          </cell>
          <cell r="CO111">
            <v>100</v>
          </cell>
          <cell r="CP111">
            <v>100</v>
          </cell>
          <cell r="CQ111">
            <v>95</v>
          </cell>
          <cell r="CR111">
            <v>13.900000000000002</v>
          </cell>
          <cell r="CS111">
            <v>81.3</v>
          </cell>
          <cell r="CT111">
            <v>27.900000000000002</v>
          </cell>
          <cell r="CU111">
            <v>20.9</v>
          </cell>
          <cell r="CV111">
            <v>86</v>
          </cell>
          <cell r="CW111">
            <v>2.2999999999999998</v>
          </cell>
          <cell r="CX111">
            <v>37.200000000000003</v>
          </cell>
          <cell r="CY111">
            <v>23.200000000000003</v>
          </cell>
          <cell r="CZ111">
            <v>18.600000000000001</v>
          </cell>
          <cell r="DA111">
            <v>74.400000000000006</v>
          </cell>
          <cell r="DB111">
            <v>34.799999999999997</v>
          </cell>
          <cell r="DC111">
            <v>41.8</v>
          </cell>
          <cell r="DD111">
            <v>32.5</v>
          </cell>
          <cell r="DE111">
            <v>30.2</v>
          </cell>
          <cell r="DF111">
            <v>79</v>
          </cell>
          <cell r="DG111">
            <v>39.5</v>
          </cell>
          <cell r="DH111">
            <v>41.8</v>
          </cell>
          <cell r="DI111">
            <v>41.8</v>
          </cell>
          <cell r="DJ111">
            <v>41.8</v>
          </cell>
          <cell r="DK111">
            <v>41.8</v>
          </cell>
          <cell r="DL111">
            <v>41.8</v>
          </cell>
          <cell r="DM111">
            <v>41.8</v>
          </cell>
          <cell r="DN111">
            <v>16.2</v>
          </cell>
          <cell r="DO111">
            <v>9.3000000000000007</v>
          </cell>
          <cell r="DP111">
            <v>41.8</v>
          </cell>
          <cell r="DQ111">
            <v>41.8</v>
          </cell>
          <cell r="DR111">
            <v>41.8</v>
          </cell>
          <cell r="DS111">
            <v>41.8</v>
          </cell>
          <cell r="DT111">
            <v>90.600000000000009</v>
          </cell>
          <cell r="DU111">
            <v>83.7</v>
          </cell>
          <cell r="DV111">
            <v>41.8</v>
          </cell>
          <cell r="DW111">
            <v>76.7</v>
          </cell>
          <cell r="DX111">
            <v>97.6</v>
          </cell>
          <cell r="DY111">
            <v>4.5999999999999996</v>
          </cell>
          <cell r="DZ111">
            <v>41.8</v>
          </cell>
          <cell r="EA111">
            <v>6.9</v>
          </cell>
          <cell r="EB111">
            <v>41.8</v>
          </cell>
          <cell r="EC111">
            <v>0</v>
          </cell>
          <cell r="ED111">
            <v>25.5</v>
          </cell>
          <cell r="EE111">
            <v>88.3</v>
          </cell>
          <cell r="EF111">
            <v>11.600000000000001</v>
          </cell>
          <cell r="EG111">
            <v>93</v>
          </cell>
          <cell r="EH111">
            <v>95.3</v>
          </cell>
          <cell r="EI111">
            <v>100</v>
          </cell>
          <cell r="EJ111">
            <v>100</v>
          </cell>
        </row>
        <row r="112">
          <cell r="AW112">
            <v>96</v>
          </cell>
          <cell r="AX112">
            <v>50</v>
          </cell>
          <cell r="AY112">
            <v>25</v>
          </cell>
          <cell r="AZ112">
            <v>75</v>
          </cell>
          <cell r="BA112">
            <v>0</v>
          </cell>
          <cell r="BB112">
            <v>100</v>
          </cell>
          <cell r="BC112">
            <v>0</v>
          </cell>
          <cell r="BD112">
            <v>50</v>
          </cell>
          <cell r="BE112">
            <v>33.300000000000004</v>
          </cell>
          <cell r="BF112">
            <v>16.600000000000001</v>
          </cell>
          <cell r="BG112">
            <v>100</v>
          </cell>
          <cell r="BH112">
            <v>66.600000000000009</v>
          </cell>
          <cell r="BI112">
            <v>83.3</v>
          </cell>
          <cell r="BJ112">
            <v>88.8</v>
          </cell>
          <cell r="BK112">
            <v>0</v>
          </cell>
          <cell r="BL112">
            <v>100</v>
          </cell>
          <cell r="BM112">
            <v>11.1</v>
          </cell>
          <cell r="BN112">
            <v>22.2</v>
          </cell>
          <cell r="BO112">
            <v>22.2</v>
          </cell>
          <cell r="BP112">
            <v>22.2</v>
          </cell>
          <cell r="BQ112">
            <v>22.2</v>
          </cell>
          <cell r="BR112">
            <v>22.2</v>
          </cell>
          <cell r="BS112">
            <v>22.2</v>
          </cell>
          <cell r="BT112">
            <v>0</v>
          </cell>
          <cell r="BU112">
            <v>12.5</v>
          </cell>
          <cell r="BV112">
            <v>25</v>
          </cell>
          <cell r="BW112">
            <v>25</v>
          </cell>
          <cell r="BX112">
            <v>25</v>
          </cell>
          <cell r="BY112">
            <v>25</v>
          </cell>
          <cell r="BZ112">
            <v>25</v>
          </cell>
          <cell r="CA112">
            <v>25</v>
          </cell>
          <cell r="CB112">
            <v>25</v>
          </cell>
          <cell r="CC112">
            <v>58.3</v>
          </cell>
          <cell r="CD112">
            <v>91.600000000000009</v>
          </cell>
          <cell r="CE112">
            <v>8.3000000000000007</v>
          </cell>
          <cell r="CF112">
            <v>41.6</v>
          </cell>
          <cell r="CG112">
            <v>16.600000000000001</v>
          </cell>
          <cell r="CH112">
            <v>41.6</v>
          </cell>
          <cell r="CI112">
            <v>0</v>
          </cell>
          <cell r="CJ112">
            <v>33.300000000000004</v>
          </cell>
          <cell r="CK112">
            <v>66.600000000000009</v>
          </cell>
          <cell r="CL112">
            <v>25</v>
          </cell>
          <cell r="CM112">
            <v>75</v>
          </cell>
          <cell r="CN112">
            <v>83.3</v>
          </cell>
          <cell r="CO112">
            <v>100</v>
          </cell>
          <cell r="CP112">
            <v>100</v>
          </cell>
          <cell r="CQ112">
            <v>96</v>
          </cell>
          <cell r="CR112">
            <v>16.2</v>
          </cell>
          <cell r="CS112">
            <v>13.900000000000002</v>
          </cell>
          <cell r="CT112">
            <v>27.900000000000002</v>
          </cell>
          <cell r="CU112">
            <v>11.600000000000001</v>
          </cell>
          <cell r="CV112">
            <v>88.3</v>
          </cell>
          <cell r="CW112">
            <v>4.5999999999999996</v>
          </cell>
          <cell r="CX112">
            <v>32.5</v>
          </cell>
          <cell r="CY112">
            <v>23.200000000000003</v>
          </cell>
          <cell r="CZ112">
            <v>18.600000000000001</v>
          </cell>
          <cell r="DA112">
            <v>79</v>
          </cell>
          <cell r="DB112">
            <v>34.799999999999997</v>
          </cell>
          <cell r="DC112">
            <v>41.8</v>
          </cell>
          <cell r="DD112">
            <v>83.7</v>
          </cell>
          <cell r="DE112">
            <v>30.2</v>
          </cell>
          <cell r="DF112">
            <v>86</v>
          </cell>
          <cell r="DG112">
            <v>37.200000000000003</v>
          </cell>
          <cell r="DH112">
            <v>41.8</v>
          </cell>
          <cell r="DI112">
            <v>41.8</v>
          </cell>
          <cell r="DJ112">
            <v>41.8</v>
          </cell>
          <cell r="DK112">
            <v>41.8</v>
          </cell>
          <cell r="DL112">
            <v>41.8</v>
          </cell>
          <cell r="DM112">
            <v>41.8</v>
          </cell>
          <cell r="DN112">
            <v>20.9</v>
          </cell>
          <cell r="DO112">
            <v>39.5</v>
          </cell>
          <cell r="DP112">
            <v>41.8</v>
          </cell>
          <cell r="DQ112">
            <v>41.8</v>
          </cell>
          <cell r="DR112">
            <v>41.8</v>
          </cell>
          <cell r="DS112">
            <v>41.8</v>
          </cell>
          <cell r="DT112">
            <v>41.8</v>
          </cell>
          <cell r="DU112">
            <v>41.8</v>
          </cell>
          <cell r="DV112">
            <v>41.8</v>
          </cell>
          <cell r="DW112">
            <v>81.3</v>
          </cell>
          <cell r="DX112">
            <v>97.6</v>
          </cell>
          <cell r="DY112">
            <v>2.2999999999999998</v>
          </cell>
          <cell r="DZ112">
            <v>41.8</v>
          </cell>
          <cell r="EA112">
            <v>6.9</v>
          </cell>
          <cell r="EB112">
            <v>41.8</v>
          </cell>
          <cell r="EC112">
            <v>0</v>
          </cell>
          <cell r="ED112">
            <v>25.5</v>
          </cell>
          <cell r="EE112">
            <v>90.600000000000009</v>
          </cell>
          <cell r="EF112">
            <v>9.3000000000000007</v>
          </cell>
          <cell r="EG112">
            <v>93</v>
          </cell>
          <cell r="EH112">
            <v>95.3</v>
          </cell>
          <cell r="EI112">
            <v>100</v>
          </cell>
          <cell r="EJ112">
            <v>100</v>
          </cell>
        </row>
        <row r="113">
          <cell r="AW113">
            <v>97</v>
          </cell>
          <cell r="AX113">
            <v>75</v>
          </cell>
          <cell r="AY113">
            <v>25</v>
          </cell>
          <cell r="AZ113">
            <v>50</v>
          </cell>
          <cell r="BA113">
            <v>0</v>
          </cell>
          <cell r="BB113">
            <v>100</v>
          </cell>
          <cell r="BC113">
            <v>0</v>
          </cell>
          <cell r="BD113">
            <v>33.300000000000004</v>
          </cell>
          <cell r="BE113">
            <v>16.600000000000001</v>
          </cell>
          <cell r="BF113">
            <v>66.600000000000009</v>
          </cell>
          <cell r="BG113">
            <v>83.3</v>
          </cell>
          <cell r="BH113">
            <v>50</v>
          </cell>
          <cell r="BI113">
            <v>83.3</v>
          </cell>
          <cell r="BJ113">
            <v>22.2</v>
          </cell>
          <cell r="BK113">
            <v>0</v>
          </cell>
          <cell r="BL113">
            <v>11.1</v>
          </cell>
          <cell r="BM113">
            <v>22.2</v>
          </cell>
          <cell r="BN113">
            <v>22.2</v>
          </cell>
          <cell r="BO113">
            <v>22.2</v>
          </cell>
          <cell r="BP113">
            <v>22.2</v>
          </cell>
          <cell r="BQ113">
            <v>22.2</v>
          </cell>
          <cell r="BR113">
            <v>22.2</v>
          </cell>
          <cell r="BS113">
            <v>22.2</v>
          </cell>
          <cell r="BT113">
            <v>100</v>
          </cell>
          <cell r="BU113">
            <v>0</v>
          </cell>
          <cell r="BV113">
            <v>0</v>
          </cell>
          <cell r="BW113">
            <v>0</v>
          </cell>
          <cell r="BX113">
            <v>0</v>
          </cell>
          <cell r="BY113">
            <v>0</v>
          </cell>
          <cell r="BZ113">
            <v>0</v>
          </cell>
          <cell r="CA113">
            <v>0</v>
          </cell>
          <cell r="CB113">
            <v>0</v>
          </cell>
          <cell r="CC113">
            <v>41.6</v>
          </cell>
          <cell r="CD113">
            <v>33.300000000000004</v>
          </cell>
          <cell r="CE113">
            <v>100</v>
          </cell>
          <cell r="CF113">
            <v>41.6</v>
          </cell>
          <cell r="CG113">
            <v>75</v>
          </cell>
          <cell r="CH113">
            <v>41.6</v>
          </cell>
          <cell r="CI113">
            <v>8.3000000000000007</v>
          </cell>
          <cell r="CJ113">
            <v>25</v>
          </cell>
          <cell r="CK113">
            <v>83.3</v>
          </cell>
          <cell r="CL113">
            <v>16.600000000000001</v>
          </cell>
          <cell r="CM113">
            <v>91.600000000000009</v>
          </cell>
          <cell r="CN113">
            <v>41.6</v>
          </cell>
          <cell r="CO113">
            <v>0</v>
          </cell>
          <cell r="CP113">
            <v>0</v>
          </cell>
          <cell r="CQ113">
            <v>97</v>
          </cell>
          <cell r="CR113">
            <v>88.3</v>
          </cell>
          <cell r="CS113">
            <v>9.3000000000000007</v>
          </cell>
          <cell r="CT113">
            <v>25.5</v>
          </cell>
          <cell r="CU113">
            <v>4.5999999999999996</v>
          </cell>
          <cell r="CV113">
            <v>97.6</v>
          </cell>
          <cell r="CW113">
            <v>13.900000000000002</v>
          </cell>
          <cell r="CX113">
            <v>23.200000000000003</v>
          </cell>
          <cell r="CY113">
            <v>16.2</v>
          </cell>
          <cell r="CZ113">
            <v>32.5</v>
          </cell>
          <cell r="DA113">
            <v>34.799999999999997</v>
          </cell>
          <cell r="DB113">
            <v>27.900000000000002</v>
          </cell>
          <cell r="DC113">
            <v>34.799999999999997</v>
          </cell>
          <cell r="DD113">
            <v>34.799999999999997</v>
          </cell>
          <cell r="DE113">
            <v>20.9</v>
          </cell>
          <cell r="DF113">
            <v>30.2</v>
          </cell>
          <cell r="DG113">
            <v>34.799999999999997</v>
          </cell>
          <cell r="DH113">
            <v>34.799999999999997</v>
          </cell>
          <cell r="DI113">
            <v>34.799999999999997</v>
          </cell>
          <cell r="DJ113">
            <v>34.799999999999997</v>
          </cell>
          <cell r="DK113">
            <v>34.799999999999997</v>
          </cell>
          <cell r="DL113">
            <v>34.799999999999997</v>
          </cell>
          <cell r="DM113">
            <v>34.799999999999997</v>
          </cell>
          <cell r="DN113">
            <v>90.600000000000009</v>
          </cell>
          <cell r="DO113">
            <v>34.799999999999997</v>
          </cell>
          <cell r="DP113">
            <v>34.799999999999997</v>
          </cell>
          <cell r="DQ113">
            <v>34.799999999999997</v>
          </cell>
          <cell r="DR113">
            <v>34.799999999999997</v>
          </cell>
          <cell r="DS113">
            <v>34.799999999999997</v>
          </cell>
          <cell r="DT113">
            <v>34.799999999999997</v>
          </cell>
          <cell r="DU113">
            <v>34.799999999999997</v>
          </cell>
          <cell r="DV113">
            <v>34.799999999999997</v>
          </cell>
          <cell r="DW113">
            <v>34.799999999999997</v>
          </cell>
          <cell r="DX113">
            <v>18.600000000000001</v>
          </cell>
          <cell r="DY113">
            <v>100</v>
          </cell>
          <cell r="DZ113">
            <v>34.799999999999997</v>
          </cell>
          <cell r="EA113">
            <v>86</v>
          </cell>
          <cell r="EB113">
            <v>34.799999999999997</v>
          </cell>
          <cell r="EC113">
            <v>2.2999999999999998</v>
          </cell>
          <cell r="ED113">
            <v>11.600000000000001</v>
          </cell>
          <cell r="EE113">
            <v>93</v>
          </cell>
          <cell r="EF113">
            <v>6.9</v>
          </cell>
          <cell r="EG113">
            <v>95.3</v>
          </cell>
          <cell r="EH113">
            <v>34.799999999999997</v>
          </cell>
          <cell r="EI113">
            <v>0</v>
          </cell>
          <cell r="EJ113">
            <v>0</v>
          </cell>
        </row>
        <row r="114">
          <cell r="AW114">
            <v>98</v>
          </cell>
          <cell r="AX114">
            <v>75</v>
          </cell>
          <cell r="AY114">
            <v>100</v>
          </cell>
          <cell r="AZ114">
            <v>25</v>
          </cell>
          <cell r="BA114">
            <v>0</v>
          </cell>
          <cell r="BB114">
            <v>50</v>
          </cell>
          <cell r="BC114">
            <v>0</v>
          </cell>
          <cell r="BD114">
            <v>83.3</v>
          </cell>
          <cell r="BE114">
            <v>16.600000000000001</v>
          </cell>
          <cell r="BF114">
            <v>100</v>
          </cell>
          <cell r="BG114">
            <v>33.300000000000004</v>
          </cell>
          <cell r="BH114">
            <v>33.300000000000004</v>
          </cell>
          <cell r="BI114">
            <v>33.300000000000004</v>
          </cell>
          <cell r="BJ114">
            <v>0</v>
          </cell>
          <cell r="BK114">
            <v>88.8</v>
          </cell>
          <cell r="BL114">
            <v>100</v>
          </cell>
          <cell r="BM114">
            <v>0</v>
          </cell>
          <cell r="BN114">
            <v>0</v>
          </cell>
          <cell r="BO114">
            <v>0</v>
          </cell>
          <cell r="BP114">
            <v>0</v>
          </cell>
          <cell r="BQ114">
            <v>0</v>
          </cell>
          <cell r="BR114">
            <v>0</v>
          </cell>
          <cell r="BS114">
            <v>0</v>
          </cell>
          <cell r="BT114">
            <v>100</v>
          </cell>
          <cell r="BU114">
            <v>0</v>
          </cell>
          <cell r="BV114">
            <v>0</v>
          </cell>
          <cell r="BW114">
            <v>0</v>
          </cell>
          <cell r="BX114">
            <v>0</v>
          </cell>
          <cell r="BY114">
            <v>0</v>
          </cell>
          <cell r="BZ114">
            <v>0</v>
          </cell>
          <cell r="CA114">
            <v>0</v>
          </cell>
          <cell r="CB114">
            <v>0</v>
          </cell>
          <cell r="CC114">
            <v>25</v>
          </cell>
          <cell r="CD114">
            <v>0</v>
          </cell>
          <cell r="CE114">
            <v>25</v>
          </cell>
          <cell r="CF114">
            <v>25</v>
          </cell>
          <cell r="CG114">
            <v>16.600000000000001</v>
          </cell>
          <cell r="CH114">
            <v>25</v>
          </cell>
          <cell r="CI114">
            <v>91.600000000000009</v>
          </cell>
          <cell r="CJ114">
            <v>100</v>
          </cell>
          <cell r="CK114">
            <v>25</v>
          </cell>
          <cell r="CL114">
            <v>25</v>
          </cell>
          <cell r="CM114">
            <v>25</v>
          </cell>
          <cell r="CN114">
            <v>25</v>
          </cell>
          <cell r="CO114">
            <v>8.3000000000000007</v>
          </cell>
          <cell r="CP114">
            <v>8.2999954223632812</v>
          </cell>
          <cell r="CQ114">
            <v>98</v>
          </cell>
          <cell r="CR114">
            <v>86</v>
          </cell>
          <cell r="CS114">
            <v>100</v>
          </cell>
          <cell r="CT114">
            <v>6.9</v>
          </cell>
          <cell r="CU114">
            <v>2.2999999999999998</v>
          </cell>
          <cell r="CV114">
            <v>9.3000000000000007</v>
          </cell>
          <cell r="CW114">
            <v>0</v>
          </cell>
          <cell r="CX114">
            <v>81.3</v>
          </cell>
          <cell r="CY114">
            <v>11.600000000000001</v>
          </cell>
          <cell r="CZ114">
            <v>83.7</v>
          </cell>
          <cell r="DA114">
            <v>18.600000000000001</v>
          </cell>
          <cell r="DB114">
            <v>18.600000000000001</v>
          </cell>
          <cell r="DC114">
            <v>18.600000000000001</v>
          </cell>
          <cell r="DD114">
            <v>18.600000000000001</v>
          </cell>
          <cell r="DE114">
            <v>90.600000000000009</v>
          </cell>
          <cell r="DF114">
            <v>93</v>
          </cell>
          <cell r="DG114">
            <v>18.600000000000001</v>
          </cell>
          <cell r="DH114">
            <v>18.600000000000001</v>
          </cell>
          <cell r="DI114">
            <v>18.600000000000001</v>
          </cell>
          <cell r="DJ114">
            <v>18.600000000000001</v>
          </cell>
          <cell r="DK114">
            <v>18.600000000000001</v>
          </cell>
          <cell r="DL114">
            <v>18.600000000000001</v>
          </cell>
          <cell r="DM114">
            <v>18.600000000000001</v>
          </cell>
          <cell r="DN114">
            <v>95.3</v>
          </cell>
          <cell r="DO114">
            <v>18.600000000000001</v>
          </cell>
          <cell r="DP114">
            <v>18.600000000000001</v>
          </cell>
          <cell r="DQ114">
            <v>18.600000000000001</v>
          </cell>
          <cell r="DR114">
            <v>18.600000000000001</v>
          </cell>
          <cell r="DS114">
            <v>18.600000000000001</v>
          </cell>
          <cell r="DT114">
            <v>18.600000000000001</v>
          </cell>
          <cell r="DU114">
            <v>18.600000000000001</v>
          </cell>
          <cell r="DV114">
            <v>18.600000000000001</v>
          </cell>
          <cell r="DW114">
            <v>18.600000000000001</v>
          </cell>
          <cell r="DX114">
            <v>4.5999999999999996</v>
          </cell>
          <cell r="DY114">
            <v>18.600000000000001</v>
          </cell>
          <cell r="DZ114">
            <v>18.600000000000001</v>
          </cell>
          <cell r="EA114">
            <v>16.2</v>
          </cell>
          <cell r="EB114">
            <v>18.600000000000001</v>
          </cell>
          <cell r="EC114">
            <v>88.3</v>
          </cell>
          <cell r="ED114">
            <v>97.6</v>
          </cell>
          <cell r="EE114">
            <v>18.600000000000001</v>
          </cell>
          <cell r="EF114">
            <v>18.600000000000001</v>
          </cell>
          <cell r="EG114">
            <v>18.600000000000001</v>
          </cell>
          <cell r="EH114">
            <v>18.600000000000001</v>
          </cell>
          <cell r="EI114">
            <v>13.900000000000002</v>
          </cell>
          <cell r="EJ114">
            <v>13.899993896484375</v>
          </cell>
        </row>
        <row r="115">
          <cell r="AW115">
            <v>99</v>
          </cell>
          <cell r="AX115">
            <v>25</v>
          </cell>
          <cell r="AY115">
            <v>0</v>
          </cell>
          <cell r="AZ115">
            <v>75</v>
          </cell>
          <cell r="BA115">
            <v>100</v>
          </cell>
          <cell r="BB115">
            <v>50</v>
          </cell>
          <cell r="BC115">
            <v>0</v>
          </cell>
          <cell r="BD115">
            <v>33.300000000000004</v>
          </cell>
          <cell r="BE115">
            <v>50</v>
          </cell>
          <cell r="BF115">
            <v>16.600000000000001</v>
          </cell>
          <cell r="BG115">
            <v>66.600000000000009</v>
          </cell>
          <cell r="BH115">
            <v>66.600000000000009</v>
          </cell>
          <cell r="BI115">
            <v>66.600000000000009</v>
          </cell>
          <cell r="BJ115">
            <v>100</v>
          </cell>
          <cell r="BK115">
            <v>0</v>
          </cell>
          <cell r="BL115">
            <v>88.8</v>
          </cell>
          <cell r="BM115">
            <v>0</v>
          </cell>
          <cell r="BN115">
            <v>0</v>
          </cell>
          <cell r="BO115">
            <v>0</v>
          </cell>
          <cell r="BP115">
            <v>0</v>
          </cell>
          <cell r="BQ115">
            <v>0</v>
          </cell>
          <cell r="BR115">
            <v>0</v>
          </cell>
          <cell r="BS115">
            <v>0</v>
          </cell>
          <cell r="BT115">
            <v>0</v>
          </cell>
          <cell r="BU115">
            <v>12.5</v>
          </cell>
          <cell r="BV115">
            <v>25</v>
          </cell>
          <cell r="BW115">
            <v>25</v>
          </cell>
          <cell r="BX115">
            <v>25</v>
          </cell>
          <cell r="BY115">
            <v>25</v>
          </cell>
          <cell r="BZ115">
            <v>25</v>
          </cell>
          <cell r="CA115">
            <v>25</v>
          </cell>
          <cell r="CB115">
            <v>25</v>
          </cell>
          <cell r="CC115">
            <v>50</v>
          </cell>
          <cell r="CD115">
            <v>91.600000000000009</v>
          </cell>
          <cell r="CE115">
            <v>8.3000000000000007</v>
          </cell>
          <cell r="CF115">
            <v>25</v>
          </cell>
          <cell r="CG115">
            <v>16.600000000000001</v>
          </cell>
          <cell r="CH115">
            <v>25</v>
          </cell>
          <cell r="CI115">
            <v>0</v>
          </cell>
          <cell r="CJ115">
            <v>58.3</v>
          </cell>
          <cell r="CK115">
            <v>25</v>
          </cell>
          <cell r="CL115">
            <v>66.600000000000009</v>
          </cell>
          <cell r="CM115">
            <v>75</v>
          </cell>
          <cell r="CN115">
            <v>83.3</v>
          </cell>
          <cell r="CO115">
            <v>100</v>
          </cell>
          <cell r="CP115">
            <v>100</v>
          </cell>
          <cell r="CQ115">
            <v>99</v>
          </cell>
          <cell r="CR115">
            <v>11.600000000000001</v>
          </cell>
          <cell r="CS115">
            <v>9.3000000000000007</v>
          </cell>
          <cell r="CT115">
            <v>23.200000000000003</v>
          </cell>
          <cell r="CU115">
            <v>93</v>
          </cell>
          <cell r="CV115">
            <v>18.600000000000001</v>
          </cell>
          <cell r="CW115">
            <v>6.9</v>
          </cell>
          <cell r="CX115">
            <v>20.9</v>
          </cell>
          <cell r="CY115">
            <v>25.5</v>
          </cell>
          <cell r="CZ115">
            <v>13.900000000000002</v>
          </cell>
          <cell r="DA115">
            <v>30.2</v>
          </cell>
          <cell r="DB115">
            <v>30.2</v>
          </cell>
          <cell r="DC115">
            <v>30.2</v>
          </cell>
          <cell r="DD115">
            <v>83.7</v>
          </cell>
          <cell r="DE115">
            <v>30.2</v>
          </cell>
          <cell r="DF115">
            <v>81.3</v>
          </cell>
          <cell r="DG115">
            <v>30.2</v>
          </cell>
          <cell r="DH115">
            <v>30.2</v>
          </cell>
          <cell r="DI115">
            <v>30.2</v>
          </cell>
          <cell r="DJ115">
            <v>30.2</v>
          </cell>
          <cell r="DK115">
            <v>30.2</v>
          </cell>
          <cell r="DL115">
            <v>30.2</v>
          </cell>
          <cell r="DM115">
            <v>30.2</v>
          </cell>
          <cell r="DN115">
            <v>16.2</v>
          </cell>
          <cell r="DO115">
            <v>27.900000000000002</v>
          </cell>
          <cell r="DP115">
            <v>30.2</v>
          </cell>
          <cell r="DQ115">
            <v>30.2</v>
          </cell>
          <cell r="DR115">
            <v>30.2</v>
          </cell>
          <cell r="DS115">
            <v>30.2</v>
          </cell>
          <cell r="DT115">
            <v>30.2</v>
          </cell>
          <cell r="DU115">
            <v>30.2</v>
          </cell>
          <cell r="DV115">
            <v>30.2</v>
          </cell>
          <cell r="DW115">
            <v>79</v>
          </cell>
          <cell r="DX115">
            <v>97.6</v>
          </cell>
          <cell r="DY115">
            <v>2.2999999999999998</v>
          </cell>
          <cell r="DZ115">
            <v>30.2</v>
          </cell>
          <cell r="EA115">
            <v>4.5999999999999996</v>
          </cell>
          <cell r="EB115">
            <v>30.2</v>
          </cell>
          <cell r="EC115">
            <v>0</v>
          </cell>
          <cell r="ED115">
            <v>86</v>
          </cell>
          <cell r="EE115">
            <v>30.2</v>
          </cell>
          <cell r="EF115">
            <v>88.3</v>
          </cell>
          <cell r="EG115">
            <v>90.600000000000009</v>
          </cell>
          <cell r="EH115">
            <v>95.3</v>
          </cell>
          <cell r="EI115">
            <v>100</v>
          </cell>
          <cell r="EJ115">
            <v>100</v>
          </cell>
        </row>
        <row r="116">
          <cell r="AW116">
            <v>100</v>
          </cell>
          <cell r="AX116">
            <v>25</v>
          </cell>
          <cell r="AY116">
            <v>25</v>
          </cell>
          <cell r="AZ116">
            <v>25</v>
          </cell>
          <cell r="BA116">
            <v>0</v>
          </cell>
          <cell r="BB116">
            <v>25</v>
          </cell>
          <cell r="BC116">
            <v>0</v>
          </cell>
          <cell r="BD116">
            <v>0</v>
          </cell>
          <cell r="BE116">
            <v>0</v>
          </cell>
          <cell r="BF116">
            <v>0</v>
          </cell>
          <cell r="BG116">
            <v>0</v>
          </cell>
          <cell r="BH116">
            <v>0</v>
          </cell>
          <cell r="BI116">
            <v>0</v>
          </cell>
          <cell r="BJ116">
            <v>0</v>
          </cell>
          <cell r="BK116">
            <v>0</v>
          </cell>
          <cell r="BL116">
            <v>0</v>
          </cell>
          <cell r="BM116">
            <v>0</v>
          </cell>
          <cell r="BN116">
            <v>0</v>
          </cell>
          <cell r="BO116">
            <v>0</v>
          </cell>
          <cell r="BP116">
            <v>0</v>
          </cell>
          <cell r="BQ116">
            <v>0</v>
          </cell>
          <cell r="BR116">
            <v>0</v>
          </cell>
          <cell r="BS116">
            <v>0</v>
          </cell>
          <cell r="BT116">
            <v>0</v>
          </cell>
          <cell r="BU116">
            <v>0</v>
          </cell>
          <cell r="BV116">
            <v>0</v>
          </cell>
          <cell r="BW116">
            <v>0</v>
          </cell>
          <cell r="BX116">
            <v>0</v>
          </cell>
          <cell r="BY116">
            <v>0</v>
          </cell>
          <cell r="BZ116">
            <v>0</v>
          </cell>
          <cell r="CA116">
            <v>0</v>
          </cell>
          <cell r="CB116">
            <v>0</v>
          </cell>
          <cell r="CC116">
            <v>0</v>
          </cell>
          <cell r="CD116">
            <v>0</v>
          </cell>
          <cell r="CE116">
            <v>0</v>
          </cell>
          <cell r="CF116">
            <v>0</v>
          </cell>
          <cell r="CG116">
            <v>0</v>
          </cell>
          <cell r="CH116">
            <v>0</v>
          </cell>
          <cell r="CI116">
            <v>0</v>
          </cell>
          <cell r="CJ116">
            <v>0</v>
          </cell>
          <cell r="CK116">
            <v>0</v>
          </cell>
          <cell r="CL116">
            <v>0</v>
          </cell>
          <cell r="CM116">
            <v>0</v>
          </cell>
          <cell r="CN116">
            <v>0</v>
          </cell>
          <cell r="CO116">
            <v>0</v>
          </cell>
          <cell r="CP116">
            <v>0</v>
          </cell>
          <cell r="CQ116">
            <v>100</v>
          </cell>
          <cell r="CR116">
            <v>2.2999999999999998</v>
          </cell>
          <cell r="CS116">
            <v>2.2999999999999998</v>
          </cell>
          <cell r="CT116">
            <v>2.2999999999999998</v>
          </cell>
          <cell r="CU116">
            <v>0</v>
          </cell>
          <cell r="CV116">
            <v>2.2999999999999998</v>
          </cell>
          <cell r="CW116">
            <v>2.2999999999999998</v>
          </cell>
          <cell r="CX116">
            <v>2.2999999999999998</v>
          </cell>
          <cell r="CY116">
            <v>2.2999999999999998</v>
          </cell>
          <cell r="CZ116">
            <v>2.2999999999999998</v>
          </cell>
          <cell r="DA116">
            <v>2.2999999999999998</v>
          </cell>
          <cell r="DB116">
            <v>2.2999999999999998</v>
          </cell>
          <cell r="DC116">
            <v>2.2999999999999998</v>
          </cell>
          <cell r="DD116">
            <v>2.2999999999999998</v>
          </cell>
          <cell r="DE116">
            <v>2.2999999999999998</v>
          </cell>
          <cell r="DF116">
            <v>2.2999999999999998</v>
          </cell>
          <cell r="DG116">
            <v>2.2999999999999998</v>
          </cell>
          <cell r="DH116">
            <v>2.2999999999999998</v>
          </cell>
          <cell r="DI116">
            <v>2.2999999999999998</v>
          </cell>
          <cell r="DJ116">
            <v>2.2999999999999998</v>
          </cell>
          <cell r="DK116">
            <v>2.2999999999999998</v>
          </cell>
          <cell r="DL116">
            <v>2.2999999999999998</v>
          </cell>
          <cell r="DM116">
            <v>2.2999999999999998</v>
          </cell>
          <cell r="DN116">
            <v>2.2999999999999998</v>
          </cell>
          <cell r="DO116">
            <v>2.2999999999999998</v>
          </cell>
          <cell r="DP116">
            <v>2.2999999999999998</v>
          </cell>
          <cell r="DQ116">
            <v>2.2999999999999998</v>
          </cell>
          <cell r="DR116">
            <v>2.2999999999999998</v>
          </cell>
          <cell r="DS116">
            <v>2.2999999999999998</v>
          </cell>
          <cell r="DT116">
            <v>2.2999999999999998</v>
          </cell>
          <cell r="DU116">
            <v>2.2999999999999998</v>
          </cell>
          <cell r="DV116">
            <v>2.2999999999999998</v>
          </cell>
          <cell r="DW116">
            <v>2.2999999999999998</v>
          </cell>
          <cell r="DX116">
            <v>2.2999999999999998</v>
          </cell>
          <cell r="DY116">
            <v>2.2999999999999998</v>
          </cell>
          <cell r="DZ116">
            <v>2.2999999999999998</v>
          </cell>
          <cell r="EA116">
            <v>2.2999999999999998</v>
          </cell>
          <cell r="EB116">
            <v>2.2999999999999998</v>
          </cell>
          <cell r="EC116">
            <v>2.2999999999999998</v>
          </cell>
          <cell r="ED116">
            <v>2.2999999999999998</v>
          </cell>
          <cell r="EE116">
            <v>2.2999999999999998</v>
          </cell>
          <cell r="EF116">
            <v>2.2999999999999998</v>
          </cell>
          <cell r="EG116">
            <v>2.2999999999999998</v>
          </cell>
          <cell r="EH116">
            <v>2.2999999999999998</v>
          </cell>
          <cell r="EI116">
            <v>2.2999999999999998</v>
          </cell>
          <cell r="EJ116">
            <v>2.2999992370605469</v>
          </cell>
        </row>
        <row r="117">
          <cell r="AW117">
            <v>101</v>
          </cell>
          <cell r="AX117">
            <v>0</v>
          </cell>
          <cell r="AY117">
            <v>0</v>
          </cell>
          <cell r="AZ117">
            <v>0</v>
          </cell>
          <cell r="BA117">
            <v>0</v>
          </cell>
          <cell r="BB117">
            <v>0</v>
          </cell>
          <cell r="BC117">
            <v>100</v>
          </cell>
          <cell r="BD117">
            <v>0</v>
          </cell>
          <cell r="BE117">
            <v>0</v>
          </cell>
          <cell r="BF117">
            <v>0</v>
          </cell>
          <cell r="BG117">
            <v>0</v>
          </cell>
          <cell r="BH117">
            <v>0</v>
          </cell>
          <cell r="BI117">
            <v>0</v>
          </cell>
          <cell r="BJ117">
            <v>0</v>
          </cell>
          <cell r="BK117">
            <v>0</v>
          </cell>
          <cell r="BL117">
            <v>0</v>
          </cell>
          <cell r="BM117">
            <v>0</v>
          </cell>
          <cell r="BN117">
            <v>0</v>
          </cell>
          <cell r="BO117">
            <v>0</v>
          </cell>
          <cell r="BP117">
            <v>0</v>
          </cell>
          <cell r="BQ117">
            <v>0</v>
          </cell>
          <cell r="BR117">
            <v>0</v>
          </cell>
          <cell r="BS117">
            <v>0</v>
          </cell>
          <cell r="BT117">
            <v>0</v>
          </cell>
          <cell r="BU117">
            <v>12.5</v>
          </cell>
          <cell r="BV117">
            <v>12.5</v>
          </cell>
          <cell r="BW117">
            <v>12.5</v>
          </cell>
          <cell r="BX117">
            <v>12.5</v>
          </cell>
          <cell r="BY117">
            <v>12.5</v>
          </cell>
          <cell r="BZ117">
            <v>12.5</v>
          </cell>
          <cell r="CA117">
            <v>12.5</v>
          </cell>
          <cell r="CB117">
            <v>12.5</v>
          </cell>
          <cell r="CC117">
            <v>0</v>
          </cell>
          <cell r="CD117">
            <v>8.3000000000000007</v>
          </cell>
          <cell r="CE117">
            <v>8.3000000000000007</v>
          </cell>
          <cell r="CF117">
            <v>8.3000000000000007</v>
          </cell>
          <cell r="CG117">
            <v>8.3000000000000007</v>
          </cell>
          <cell r="CH117">
            <v>8.3000000000000007</v>
          </cell>
          <cell r="CI117">
            <v>8.3000000000000007</v>
          </cell>
          <cell r="CJ117">
            <v>8.3000000000000007</v>
          </cell>
          <cell r="CK117">
            <v>8.3000000000000007</v>
          </cell>
          <cell r="CL117">
            <v>8.3000000000000007</v>
          </cell>
          <cell r="CM117">
            <v>8.3000000000000007</v>
          </cell>
          <cell r="CN117">
            <v>8.3000000000000007</v>
          </cell>
          <cell r="CO117">
            <v>8.3000000000000007</v>
          </cell>
          <cell r="CP117">
            <v>8.2999954223632812</v>
          </cell>
          <cell r="CQ117">
            <v>101</v>
          </cell>
          <cell r="CR117">
            <v>4.5999999999999996</v>
          </cell>
          <cell r="CS117">
            <v>4.5999999999999996</v>
          </cell>
          <cell r="CT117">
            <v>4.5999999999999996</v>
          </cell>
          <cell r="CU117">
            <v>4.5999999999999996</v>
          </cell>
          <cell r="CV117">
            <v>4.5999999999999996</v>
          </cell>
          <cell r="CW117">
            <v>100</v>
          </cell>
          <cell r="CX117">
            <v>4.5999999999999996</v>
          </cell>
          <cell r="CY117">
            <v>4.5999999999999996</v>
          </cell>
          <cell r="CZ117">
            <v>4.5999999999999996</v>
          </cell>
          <cell r="DA117">
            <v>4.5999999999999996</v>
          </cell>
          <cell r="DB117">
            <v>4.5999999999999996</v>
          </cell>
          <cell r="DC117">
            <v>4.5999999999999996</v>
          </cell>
          <cell r="DD117">
            <v>4.5999999999999996</v>
          </cell>
          <cell r="DE117">
            <v>4.5999999999999996</v>
          </cell>
          <cell r="DF117">
            <v>4.5999999999999996</v>
          </cell>
          <cell r="DG117">
            <v>4.5999999999999996</v>
          </cell>
          <cell r="DH117">
            <v>4.5999999999999996</v>
          </cell>
          <cell r="DI117">
            <v>4.5999999999999996</v>
          </cell>
          <cell r="DJ117">
            <v>4.5999999999999996</v>
          </cell>
          <cell r="DK117">
            <v>4.5999999999999996</v>
          </cell>
          <cell r="DL117">
            <v>4.5999999999999996</v>
          </cell>
          <cell r="DM117">
            <v>4.5999999999999996</v>
          </cell>
          <cell r="DN117">
            <v>0</v>
          </cell>
          <cell r="DO117">
            <v>4.5999999999999996</v>
          </cell>
          <cell r="DP117">
            <v>4.5999999999999996</v>
          </cell>
          <cell r="DQ117">
            <v>4.5999999999999996</v>
          </cell>
          <cell r="DR117">
            <v>4.5999999999999996</v>
          </cell>
          <cell r="DS117">
            <v>4.5999999999999996</v>
          </cell>
          <cell r="DT117">
            <v>4.5999999999999996</v>
          </cell>
          <cell r="DU117">
            <v>4.5999999999999996</v>
          </cell>
          <cell r="DV117">
            <v>4.5999999999999996</v>
          </cell>
          <cell r="DW117">
            <v>2.2999999999999998</v>
          </cell>
          <cell r="DX117">
            <v>4.5999999999999996</v>
          </cell>
          <cell r="DY117">
            <v>4.5999999999999996</v>
          </cell>
          <cell r="DZ117">
            <v>4.5999999999999996</v>
          </cell>
          <cell r="EA117">
            <v>4.5999999999999996</v>
          </cell>
          <cell r="EB117">
            <v>4.5999999999999996</v>
          </cell>
          <cell r="EC117">
            <v>4.5999999999999996</v>
          </cell>
          <cell r="ED117">
            <v>4.5999999999999996</v>
          </cell>
          <cell r="EE117">
            <v>4.5999999999999996</v>
          </cell>
          <cell r="EF117">
            <v>4.5999999999999996</v>
          </cell>
          <cell r="EG117">
            <v>4.5999999999999996</v>
          </cell>
          <cell r="EH117">
            <v>4.5999999999999996</v>
          </cell>
          <cell r="EI117">
            <v>4.5999999999999996</v>
          </cell>
          <cell r="EJ117">
            <v>4.5999984741210938</v>
          </cell>
        </row>
        <row r="118">
          <cell r="AW118">
            <v>102</v>
          </cell>
          <cell r="AX118">
            <v>0</v>
          </cell>
          <cell r="AY118">
            <v>0</v>
          </cell>
          <cell r="AZ118">
            <v>0</v>
          </cell>
          <cell r="BA118">
            <v>0</v>
          </cell>
          <cell r="BB118">
            <v>0</v>
          </cell>
          <cell r="BC118">
            <v>0</v>
          </cell>
          <cell r="BD118">
            <v>100</v>
          </cell>
          <cell r="BE118">
            <v>0</v>
          </cell>
          <cell r="BF118">
            <v>0</v>
          </cell>
          <cell r="BG118">
            <v>0</v>
          </cell>
          <cell r="BH118">
            <v>0</v>
          </cell>
          <cell r="BI118">
            <v>0</v>
          </cell>
          <cell r="BJ118">
            <v>11.1</v>
          </cell>
          <cell r="BK118">
            <v>11.1</v>
          </cell>
          <cell r="BL118">
            <v>0</v>
          </cell>
          <cell r="BM118">
            <v>11.1</v>
          </cell>
          <cell r="BN118">
            <v>11.1</v>
          </cell>
          <cell r="BO118">
            <v>11.1</v>
          </cell>
          <cell r="BP118">
            <v>11.1</v>
          </cell>
          <cell r="BQ118">
            <v>11.1</v>
          </cell>
          <cell r="BR118">
            <v>11.1</v>
          </cell>
          <cell r="BS118">
            <v>11.1</v>
          </cell>
          <cell r="BT118">
            <v>0</v>
          </cell>
          <cell r="BU118">
            <v>12.5</v>
          </cell>
          <cell r="BV118">
            <v>12.5</v>
          </cell>
          <cell r="BW118">
            <v>12.5</v>
          </cell>
          <cell r="BX118">
            <v>12.5</v>
          </cell>
          <cell r="BY118">
            <v>12.5</v>
          </cell>
          <cell r="BZ118">
            <v>12.5</v>
          </cell>
          <cell r="CA118">
            <v>12.5</v>
          </cell>
          <cell r="CB118">
            <v>12.5</v>
          </cell>
          <cell r="CC118">
            <v>8.3000000000000007</v>
          </cell>
          <cell r="CD118">
            <v>8.3000000000000007</v>
          </cell>
          <cell r="CE118">
            <v>0</v>
          </cell>
          <cell r="CF118">
            <v>8.3000000000000007</v>
          </cell>
          <cell r="CG118">
            <v>8.3000000000000007</v>
          </cell>
          <cell r="CH118">
            <v>8.3000000000000007</v>
          </cell>
          <cell r="CI118">
            <v>8.3000000000000007</v>
          </cell>
          <cell r="CJ118">
            <v>8.3000000000000007</v>
          </cell>
          <cell r="CK118">
            <v>8.3000000000000007</v>
          </cell>
          <cell r="CL118">
            <v>8.3000000000000007</v>
          </cell>
          <cell r="CM118">
            <v>8.3000000000000007</v>
          </cell>
          <cell r="CN118">
            <v>8.3000000000000007</v>
          </cell>
          <cell r="CO118">
            <v>8.3000000000000007</v>
          </cell>
          <cell r="CP118">
            <v>8.2999954223632812</v>
          </cell>
          <cell r="CQ118">
            <v>102</v>
          </cell>
          <cell r="CR118">
            <v>6.9</v>
          </cell>
          <cell r="CS118">
            <v>6.9</v>
          </cell>
          <cell r="CT118">
            <v>6.9</v>
          </cell>
          <cell r="CU118">
            <v>6.9</v>
          </cell>
          <cell r="CV118">
            <v>6.9</v>
          </cell>
          <cell r="CW118">
            <v>6.9</v>
          </cell>
          <cell r="CX118">
            <v>100</v>
          </cell>
          <cell r="CY118">
            <v>6.9</v>
          </cell>
          <cell r="CZ118">
            <v>6.9</v>
          </cell>
          <cell r="DA118">
            <v>6.9</v>
          </cell>
          <cell r="DB118">
            <v>6.9</v>
          </cell>
          <cell r="DC118">
            <v>6.9</v>
          </cell>
          <cell r="DD118">
            <v>6.9</v>
          </cell>
          <cell r="DE118">
            <v>6.9</v>
          </cell>
          <cell r="DF118">
            <v>2.2999999999999998</v>
          </cell>
          <cell r="DG118">
            <v>6.9</v>
          </cell>
          <cell r="DH118">
            <v>6.9</v>
          </cell>
          <cell r="DI118">
            <v>6.9</v>
          </cell>
          <cell r="DJ118">
            <v>6.9</v>
          </cell>
          <cell r="DK118">
            <v>6.9</v>
          </cell>
          <cell r="DL118">
            <v>6.9</v>
          </cell>
          <cell r="DM118">
            <v>6.9</v>
          </cell>
          <cell r="DN118">
            <v>4.5999999999999996</v>
          </cell>
          <cell r="DO118">
            <v>6.9</v>
          </cell>
          <cell r="DP118">
            <v>6.9</v>
          </cell>
          <cell r="DQ118">
            <v>6.9</v>
          </cell>
          <cell r="DR118">
            <v>6.9</v>
          </cell>
          <cell r="DS118">
            <v>6.9</v>
          </cell>
          <cell r="DT118">
            <v>6.9</v>
          </cell>
          <cell r="DU118">
            <v>6.9</v>
          </cell>
          <cell r="DV118">
            <v>6.9</v>
          </cell>
          <cell r="DW118">
            <v>6.9</v>
          </cell>
          <cell r="DX118">
            <v>6.9</v>
          </cell>
          <cell r="DY118">
            <v>0</v>
          </cell>
          <cell r="DZ118">
            <v>6.9</v>
          </cell>
          <cell r="EA118">
            <v>6.9</v>
          </cell>
          <cell r="EB118">
            <v>6.9</v>
          </cell>
          <cell r="EC118">
            <v>6.9</v>
          </cell>
          <cell r="ED118">
            <v>6.9</v>
          </cell>
          <cell r="EE118">
            <v>6.9</v>
          </cell>
          <cell r="EF118">
            <v>6.9</v>
          </cell>
          <cell r="EG118">
            <v>6.9</v>
          </cell>
          <cell r="EH118">
            <v>6.9</v>
          </cell>
          <cell r="EI118">
            <v>6.9</v>
          </cell>
          <cell r="EJ118">
            <v>6.8999977111816406</v>
          </cell>
        </row>
        <row r="119">
          <cell r="AW119">
            <v>103</v>
          </cell>
          <cell r="AX119">
            <v>25</v>
          </cell>
          <cell r="AY119">
            <v>100</v>
          </cell>
          <cell r="AZ119">
            <v>50</v>
          </cell>
          <cell r="BA119">
            <v>75</v>
          </cell>
          <cell r="BB119">
            <v>0</v>
          </cell>
          <cell r="BC119">
            <v>0</v>
          </cell>
          <cell r="BD119">
            <v>100</v>
          </cell>
          <cell r="BE119">
            <v>33.300000000000004</v>
          </cell>
          <cell r="BF119">
            <v>33.300000000000004</v>
          </cell>
          <cell r="BG119">
            <v>33.300000000000004</v>
          </cell>
          <cell r="BH119">
            <v>16.600000000000001</v>
          </cell>
          <cell r="BI119">
            <v>33.300000000000004</v>
          </cell>
          <cell r="BJ119">
            <v>0</v>
          </cell>
          <cell r="BK119">
            <v>11.1</v>
          </cell>
          <cell r="BL119">
            <v>11.1</v>
          </cell>
          <cell r="BM119">
            <v>11.1</v>
          </cell>
          <cell r="BN119">
            <v>11.1</v>
          </cell>
          <cell r="BO119">
            <v>11.1</v>
          </cell>
          <cell r="BP119">
            <v>11.1</v>
          </cell>
          <cell r="BQ119">
            <v>11.1</v>
          </cell>
          <cell r="BR119">
            <v>11.1</v>
          </cell>
          <cell r="BS119">
            <v>11.1</v>
          </cell>
          <cell r="BT119">
            <v>12.5</v>
          </cell>
          <cell r="BU119">
            <v>0</v>
          </cell>
          <cell r="BV119">
            <v>25</v>
          </cell>
          <cell r="BW119">
            <v>25</v>
          </cell>
          <cell r="BX119">
            <v>25</v>
          </cell>
          <cell r="BY119">
            <v>25</v>
          </cell>
          <cell r="BZ119">
            <v>100</v>
          </cell>
          <cell r="CA119">
            <v>87.5</v>
          </cell>
          <cell r="CB119">
            <v>25</v>
          </cell>
          <cell r="CC119">
            <v>0</v>
          </cell>
          <cell r="CD119">
            <v>0</v>
          </cell>
          <cell r="CE119">
            <v>0</v>
          </cell>
          <cell r="CF119">
            <v>0</v>
          </cell>
          <cell r="CG119">
            <v>0</v>
          </cell>
          <cell r="CH119">
            <v>0</v>
          </cell>
          <cell r="CI119">
            <v>0</v>
          </cell>
          <cell r="CJ119">
            <v>0</v>
          </cell>
          <cell r="CK119">
            <v>100</v>
          </cell>
          <cell r="CL119">
            <v>0</v>
          </cell>
          <cell r="CM119">
            <v>0</v>
          </cell>
          <cell r="CN119">
            <v>0</v>
          </cell>
          <cell r="CO119">
            <v>0</v>
          </cell>
          <cell r="CP119">
            <v>0</v>
          </cell>
          <cell r="CQ119">
            <v>103</v>
          </cell>
          <cell r="CR119">
            <v>13.900000000000002</v>
          </cell>
          <cell r="CS119">
            <v>100</v>
          </cell>
          <cell r="CT119">
            <v>90.600000000000009</v>
          </cell>
          <cell r="CU119">
            <v>97.6</v>
          </cell>
          <cell r="CV119">
            <v>4.5999999999999996</v>
          </cell>
          <cell r="CW119">
            <v>2.2999999999999998</v>
          </cell>
          <cell r="CX119">
            <v>88.3</v>
          </cell>
          <cell r="CY119">
            <v>16.2</v>
          </cell>
          <cell r="CZ119">
            <v>16.2</v>
          </cell>
          <cell r="DA119">
            <v>16.2</v>
          </cell>
          <cell r="DB119">
            <v>11.600000000000001</v>
          </cell>
          <cell r="DC119">
            <v>16.2</v>
          </cell>
          <cell r="DD119">
            <v>9.3000000000000007</v>
          </cell>
          <cell r="DE119">
            <v>16.2</v>
          </cell>
          <cell r="DF119">
            <v>16.2</v>
          </cell>
          <cell r="DG119">
            <v>16.2</v>
          </cell>
          <cell r="DH119">
            <v>16.2</v>
          </cell>
          <cell r="DI119">
            <v>16.2</v>
          </cell>
          <cell r="DJ119">
            <v>16.2</v>
          </cell>
          <cell r="DK119">
            <v>16.2</v>
          </cell>
          <cell r="DL119">
            <v>16.2</v>
          </cell>
          <cell r="DM119">
            <v>16.2</v>
          </cell>
          <cell r="DN119">
            <v>6.9</v>
          </cell>
          <cell r="DO119">
            <v>0</v>
          </cell>
          <cell r="DP119">
            <v>16.2</v>
          </cell>
          <cell r="DQ119">
            <v>16.2</v>
          </cell>
          <cell r="DR119">
            <v>16.2</v>
          </cell>
          <cell r="DS119">
            <v>16.2</v>
          </cell>
          <cell r="DT119">
            <v>95.3</v>
          </cell>
          <cell r="DU119">
            <v>93</v>
          </cell>
          <cell r="DV119">
            <v>16.2</v>
          </cell>
          <cell r="DW119">
            <v>16.2</v>
          </cell>
          <cell r="DX119">
            <v>16.2</v>
          </cell>
          <cell r="DY119">
            <v>16.2</v>
          </cell>
          <cell r="DZ119">
            <v>16.2</v>
          </cell>
          <cell r="EA119">
            <v>16.2</v>
          </cell>
          <cell r="EB119">
            <v>16.2</v>
          </cell>
          <cell r="EC119">
            <v>16.2</v>
          </cell>
          <cell r="ED119">
            <v>16.2</v>
          </cell>
          <cell r="EE119">
            <v>86</v>
          </cell>
          <cell r="EF119">
            <v>16.2</v>
          </cell>
          <cell r="EG119">
            <v>16.2</v>
          </cell>
          <cell r="EH119">
            <v>16.2</v>
          </cell>
          <cell r="EI119">
            <v>16.2</v>
          </cell>
          <cell r="EJ119">
            <v>16.199996948242187</v>
          </cell>
        </row>
        <row r="120">
          <cell r="AW120">
            <v>104</v>
          </cell>
          <cell r="AX120">
            <v>0</v>
          </cell>
          <cell r="AY120">
            <v>0</v>
          </cell>
          <cell r="AZ120">
            <v>0</v>
          </cell>
          <cell r="BA120">
            <v>0</v>
          </cell>
          <cell r="BB120">
            <v>0</v>
          </cell>
          <cell r="BC120">
            <v>0</v>
          </cell>
          <cell r="BD120">
            <v>0</v>
          </cell>
          <cell r="BE120">
            <v>0</v>
          </cell>
          <cell r="BF120">
            <v>0</v>
          </cell>
          <cell r="BG120">
            <v>0</v>
          </cell>
          <cell r="BH120">
            <v>0</v>
          </cell>
          <cell r="BI120">
            <v>0</v>
          </cell>
          <cell r="BJ120">
            <v>0</v>
          </cell>
          <cell r="BK120">
            <v>0</v>
          </cell>
          <cell r="BL120">
            <v>0</v>
          </cell>
          <cell r="BM120">
            <v>0</v>
          </cell>
          <cell r="BN120">
            <v>0</v>
          </cell>
          <cell r="BO120">
            <v>0</v>
          </cell>
          <cell r="BP120">
            <v>0</v>
          </cell>
          <cell r="BQ120">
            <v>0</v>
          </cell>
          <cell r="BR120">
            <v>0</v>
          </cell>
          <cell r="BS120">
            <v>0</v>
          </cell>
          <cell r="BT120">
            <v>12.5</v>
          </cell>
          <cell r="BU120">
            <v>0</v>
          </cell>
          <cell r="BV120">
            <v>12.5</v>
          </cell>
          <cell r="BW120">
            <v>12.5</v>
          </cell>
          <cell r="BX120">
            <v>12.5</v>
          </cell>
          <cell r="BY120">
            <v>12.5</v>
          </cell>
          <cell r="BZ120">
            <v>12.5</v>
          </cell>
          <cell r="CA120">
            <v>12.5</v>
          </cell>
          <cell r="CB120">
            <v>12.5</v>
          </cell>
          <cell r="CC120">
            <v>0</v>
          </cell>
          <cell r="CD120">
            <v>0</v>
          </cell>
          <cell r="CE120">
            <v>0</v>
          </cell>
          <cell r="CF120">
            <v>0</v>
          </cell>
          <cell r="CG120">
            <v>0</v>
          </cell>
          <cell r="CH120">
            <v>0</v>
          </cell>
          <cell r="CI120">
            <v>0</v>
          </cell>
          <cell r="CJ120">
            <v>0</v>
          </cell>
          <cell r="CK120">
            <v>0</v>
          </cell>
          <cell r="CL120">
            <v>0</v>
          </cell>
          <cell r="CM120">
            <v>0</v>
          </cell>
          <cell r="CN120">
            <v>0</v>
          </cell>
          <cell r="CO120">
            <v>0</v>
          </cell>
          <cell r="CP120">
            <v>0</v>
          </cell>
          <cell r="CQ120">
            <v>104</v>
          </cell>
          <cell r="CR120">
            <v>2.2999999999999998</v>
          </cell>
          <cell r="CS120">
            <v>2.2999999999999998</v>
          </cell>
          <cell r="CT120">
            <v>2.2999999999999998</v>
          </cell>
          <cell r="CU120">
            <v>2.2999999999999998</v>
          </cell>
          <cell r="CV120">
            <v>2.2999999999999998</v>
          </cell>
          <cell r="CW120">
            <v>2.2999999999999998</v>
          </cell>
          <cell r="CX120">
            <v>2.2999999999999998</v>
          </cell>
          <cell r="CY120">
            <v>2.2999999999999998</v>
          </cell>
          <cell r="CZ120">
            <v>2.2999999999999998</v>
          </cell>
          <cell r="DA120">
            <v>2.2999999999999998</v>
          </cell>
          <cell r="DB120">
            <v>2.2999999999999998</v>
          </cell>
          <cell r="DC120">
            <v>2.2999999999999998</v>
          </cell>
          <cell r="DD120">
            <v>2.2999999999999998</v>
          </cell>
          <cell r="DE120">
            <v>2.2999999999999998</v>
          </cell>
          <cell r="DF120">
            <v>2.2999999999999998</v>
          </cell>
          <cell r="DG120">
            <v>2.2999999999999998</v>
          </cell>
          <cell r="DH120">
            <v>2.2999999999999998</v>
          </cell>
          <cell r="DI120">
            <v>2.2999999999999998</v>
          </cell>
          <cell r="DJ120">
            <v>2.2999999999999998</v>
          </cell>
          <cell r="DK120">
            <v>2.2999999999999998</v>
          </cell>
          <cell r="DL120">
            <v>2.2999999999999998</v>
          </cell>
          <cell r="DM120">
            <v>2.2999999999999998</v>
          </cell>
          <cell r="DN120">
            <v>2.2999999999999998</v>
          </cell>
          <cell r="DO120">
            <v>0</v>
          </cell>
          <cell r="DP120">
            <v>2.2999999999999998</v>
          </cell>
          <cell r="DQ120">
            <v>2.2999999999999998</v>
          </cell>
          <cell r="DR120">
            <v>2.2999999999999998</v>
          </cell>
          <cell r="DS120">
            <v>2.2999999999999998</v>
          </cell>
          <cell r="DT120">
            <v>2.2999999999999998</v>
          </cell>
          <cell r="DU120">
            <v>2.2999999999999998</v>
          </cell>
          <cell r="DV120">
            <v>2.2999999999999998</v>
          </cell>
          <cell r="DW120">
            <v>2.2999999999999998</v>
          </cell>
          <cell r="DX120">
            <v>2.2999999999999998</v>
          </cell>
          <cell r="DY120">
            <v>2.2999999999999998</v>
          </cell>
          <cell r="DZ120">
            <v>2.2999999999999998</v>
          </cell>
          <cell r="EA120">
            <v>2.2999999999999998</v>
          </cell>
          <cell r="EB120">
            <v>2.2999999999999998</v>
          </cell>
          <cell r="EC120">
            <v>2.2999999999999998</v>
          </cell>
          <cell r="ED120">
            <v>2.2999999999999998</v>
          </cell>
          <cell r="EE120">
            <v>2.2999999999999998</v>
          </cell>
          <cell r="EF120">
            <v>2.2999999999999998</v>
          </cell>
          <cell r="EG120">
            <v>2.2999999999999998</v>
          </cell>
          <cell r="EH120">
            <v>2.2999999999999998</v>
          </cell>
          <cell r="EI120">
            <v>2.2999999999999998</v>
          </cell>
          <cell r="EJ120">
            <v>2.2999992370605469</v>
          </cell>
        </row>
        <row r="121">
          <cell r="AW121">
            <v>105</v>
          </cell>
          <cell r="AX121">
            <v>50</v>
          </cell>
          <cell r="AY121">
            <v>0</v>
          </cell>
          <cell r="AZ121">
            <v>50</v>
          </cell>
          <cell r="BA121">
            <v>25</v>
          </cell>
          <cell r="BB121">
            <v>50</v>
          </cell>
          <cell r="BC121">
            <v>0</v>
          </cell>
          <cell r="BD121">
            <v>0</v>
          </cell>
          <cell r="BE121">
            <v>0</v>
          </cell>
          <cell r="BF121">
            <v>0</v>
          </cell>
          <cell r="BG121">
            <v>0</v>
          </cell>
          <cell r="BH121">
            <v>0</v>
          </cell>
          <cell r="BI121">
            <v>0</v>
          </cell>
          <cell r="BJ121">
            <v>0</v>
          </cell>
          <cell r="BK121">
            <v>0</v>
          </cell>
          <cell r="BL121">
            <v>0</v>
          </cell>
          <cell r="BM121">
            <v>0</v>
          </cell>
          <cell r="BN121">
            <v>0</v>
          </cell>
          <cell r="BO121">
            <v>0</v>
          </cell>
          <cell r="BP121">
            <v>0</v>
          </cell>
          <cell r="BQ121">
            <v>0</v>
          </cell>
          <cell r="BR121">
            <v>0</v>
          </cell>
          <cell r="BS121">
            <v>0</v>
          </cell>
          <cell r="BT121">
            <v>12.5</v>
          </cell>
          <cell r="BU121">
            <v>0</v>
          </cell>
          <cell r="BV121">
            <v>12.5</v>
          </cell>
          <cell r="BW121">
            <v>12.5</v>
          </cell>
          <cell r="BX121">
            <v>12.5</v>
          </cell>
          <cell r="BY121">
            <v>12.5</v>
          </cell>
          <cell r="BZ121">
            <v>12.5</v>
          </cell>
          <cell r="CA121">
            <v>12.5</v>
          </cell>
          <cell r="CB121">
            <v>12.5</v>
          </cell>
          <cell r="CC121">
            <v>0</v>
          </cell>
          <cell r="CD121">
            <v>0</v>
          </cell>
          <cell r="CE121">
            <v>0</v>
          </cell>
          <cell r="CF121">
            <v>0</v>
          </cell>
          <cell r="CG121">
            <v>0</v>
          </cell>
          <cell r="CH121">
            <v>0</v>
          </cell>
          <cell r="CI121">
            <v>0</v>
          </cell>
          <cell r="CJ121">
            <v>0</v>
          </cell>
          <cell r="CK121">
            <v>100</v>
          </cell>
          <cell r="CL121">
            <v>0</v>
          </cell>
          <cell r="CM121">
            <v>0</v>
          </cell>
          <cell r="CN121">
            <v>0</v>
          </cell>
          <cell r="CO121">
            <v>0</v>
          </cell>
          <cell r="CP121">
            <v>0</v>
          </cell>
          <cell r="CQ121">
            <v>105</v>
          </cell>
          <cell r="CR121">
            <v>6.9</v>
          </cell>
          <cell r="CS121">
            <v>0</v>
          </cell>
          <cell r="CT121">
            <v>6.9</v>
          </cell>
          <cell r="CU121">
            <v>4.5999999999999996</v>
          </cell>
          <cell r="CV121">
            <v>6.9</v>
          </cell>
          <cell r="CW121">
            <v>6.9</v>
          </cell>
          <cell r="CX121">
            <v>6.9</v>
          </cell>
          <cell r="CY121">
            <v>6.9</v>
          </cell>
          <cell r="CZ121">
            <v>6.9</v>
          </cell>
          <cell r="DA121">
            <v>6.9</v>
          </cell>
          <cell r="DB121">
            <v>6.9</v>
          </cell>
          <cell r="DC121">
            <v>6.9</v>
          </cell>
          <cell r="DD121">
            <v>6.9</v>
          </cell>
          <cell r="DE121">
            <v>6.9</v>
          </cell>
          <cell r="DF121">
            <v>6.9</v>
          </cell>
          <cell r="DG121">
            <v>6.9</v>
          </cell>
          <cell r="DH121">
            <v>6.9</v>
          </cell>
          <cell r="DI121">
            <v>6.9</v>
          </cell>
          <cell r="DJ121">
            <v>6.9</v>
          </cell>
          <cell r="DK121">
            <v>6.9</v>
          </cell>
          <cell r="DL121">
            <v>6.9</v>
          </cell>
          <cell r="DM121">
            <v>6.9</v>
          </cell>
          <cell r="DN121">
            <v>6.9</v>
          </cell>
          <cell r="DO121">
            <v>2.2999999999999998</v>
          </cell>
          <cell r="DP121">
            <v>6.9</v>
          </cell>
          <cell r="DQ121">
            <v>6.9</v>
          </cell>
          <cell r="DR121">
            <v>6.9</v>
          </cell>
          <cell r="DS121">
            <v>6.9</v>
          </cell>
          <cell r="DT121">
            <v>6.9</v>
          </cell>
          <cell r="DU121">
            <v>6.9</v>
          </cell>
          <cell r="DV121">
            <v>6.9</v>
          </cell>
          <cell r="DW121">
            <v>6.9</v>
          </cell>
          <cell r="DX121">
            <v>6.9</v>
          </cell>
          <cell r="DY121">
            <v>6.9</v>
          </cell>
          <cell r="DZ121">
            <v>6.9</v>
          </cell>
          <cell r="EA121">
            <v>6.9</v>
          </cell>
          <cell r="EB121">
            <v>6.9</v>
          </cell>
          <cell r="EC121">
            <v>6.9</v>
          </cell>
          <cell r="ED121">
            <v>6.9</v>
          </cell>
          <cell r="EE121">
            <v>100</v>
          </cell>
          <cell r="EF121">
            <v>6.9</v>
          </cell>
          <cell r="EG121">
            <v>6.9</v>
          </cell>
          <cell r="EH121">
            <v>6.9</v>
          </cell>
          <cell r="EI121">
            <v>6.9</v>
          </cell>
          <cell r="EJ121">
            <v>6.8999977111816406</v>
          </cell>
        </row>
        <row r="122">
          <cell r="AW122">
            <v>106</v>
          </cell>
          <cell r="AX122">
            <v>25</v>
          </cell>
          <cell r="AY122">
            <v>25</v>
          </cell>
          <cell r="AZ122">
            <v>0</v>
          </cell>
          <cell r="BA122">
            <v>25</v>
          </cell>
          <cell r="BB122">
            <v>25</v>
          </cell>
          <cell r="BC122">
            <v>0</v>
          </cell>
          <cell r="BD122">
            <v>0</v>
          </cell>
          <cell r="BE122">
            <v>0</v>
          </cell>
          <cell r="BF122">
            <v>0</v>
          </cell>
          <cell r="BG122">
            <v>0</v>
          </cell>
          <cell r="BH122">
            <v>0</v>
          </cell>
          <cell r="BI122">
            <v>0</v>
          </cell>
          <cell r="BJ122">
            <v>0</v>
          </cell>
          <cell r="BK122">
            <v>11.1</v>
          </cell>
          <cell r="BL122">
            <v>11.1</v>
          </cell>
          <cell r="BM122">
            <v>11.1</v>
          </cell>
          <cell r="BN122">
            <v>11.1</v>
          </cell>
          <cell r="BO122">
            <v>11.1</v>
          </cell>
          <cell r="BP122">
            <v>11.1</v>
          </cell>
          <cell r="BQ122">
            <v>11.1</v>
          </cell>
          <cell r="BR122">
            <v>11.1</v>
          </cell>
          <cell r="BS122">
            <v>11.1</v>
          </cell>
          <cell r="BT122">
            <v>0</v>
          </cell>
          <cell r="BU122">
            <v>0</v>
          </cell>
          <cell r="BV122">
            <v>0</v>
          </cell>
          <cell r="BW122">
            <v>0</v>
          </cell>
          <cell r="BX122">
            <v>0</v>
          </cell>
          <cell r="BY122">
            <v>0</v>
          </cell>
          <cell r="BZ122">
            <v>0</v>
          </cell>
          <cell r="CA122">
            <v>0</v>
          </cell>
          <cell r="CB122">
            <v>0</v>
          </cell>
          <cell r="CC122">
            <v>0</v>
          </cell>
          <cell r="CD122">
            <v>0</v>
          </cell>
          <cell r="CE122">
            <v>0</v>
          </cell>
          <cell r="CF122">
            <v>0</v>
          </cell>
          <cell r="CG122">
            <v>0</v>
          </cell>
          <cell r="CH122">
            <v>0</v>
          </cell>
          <cell r="CI122">
            <v>0</v>
          </cell>
          <cell r="CJ122">
            <v>0</v>
          </cell>
          <cell r="CK122">
            <v>0</v>
          </cell>
          <cell r="CL122">
            <v>0</v>
          </cell>
          <cell r="CM122">
            <v>0</v>
          </cell>
          <cell r="CN122">
            <v>0</v>
          </cell>
          <cell r="CO122">
            <v>0</v>
          </cell>
          <cell r="CP122">
            <v>0</v>
          </cell>
          <cell r="CQ122">
            <v>106</v>
          </cell>
          <cell r="CR122">
            <v>4.5999999999999996</v>
          </cell>
          <cell r="CS122">
            <v>4.5999999999999996</v>
          </cell>
          <cell r="CT122">
            <v>2.2999999999999998</v>
          </cell>
          <cell r="CU122">
            <v>4.5999999999999996</v>
          </cell>
          <cell r="CV122">
            <v>4.5999999999999996</v>
          </cell>
          <cell r="CW122">
            <v>4.5999999999999996</v>
          </cell>
          <cell r="CX122">
            <v>4.5999999999999996</v>
          </cell>
          <cell r="CY122">
            <v>4.5999999999999996</v>
          </cell>
          <cell r="CZ122">
            <v>4.5999999999999996</v>
          </cell>
          <cell r="DA122">
            <v>4.5999999999999996</v>
          </cell>
          <cell r="DB122">
            <v>4.5999999999999996</v>
          </cell>
          <cell r="DC122">
            <v>4.5999999999999996</v>
          </cell>
          <cell r="DD122">
            <v>0</v>
          </cell>
          <cell r="DE122">
            <v>4.5999999999999996</v>
          </cell>
          <cell r="DF122">
            <v>4.5999999999999996</v>
          </cell>
          <cell r="DG122">
            <v>4.5999999999999996</v>
          </cell>
          <cell r="DH122">
            <v>4.5999999999999996</v>
          </cell>
          <cell r="DI122">
            <v>4.5999999999999996</v>
          </cell>
          <cell r="DJ122">
            <v>4.5999999999999996</v>
          </cell>
          <cell r="DK122">
            <v>4.5999999999999996</v>
          </cell>
          <cell r="DL122">
            <v>4.5999999999999996</v>
          </cell>
          <cell r="DM122">
            <v>4.5999999999999996</v>
          </cell>
          <cell r="DN122">
            <v>4.5999999999999996</v>
          </cell>
          <cell r="DO122">
            <v>4.5999999999999996</v>
          </cell>
          <cell r="DP122">
            <v>4.5999999999999996</v>
          </cell>
          <cell r="DQ122">
            <v>4.5999999999999996</v>
          </cell>
          <cell r="DR122">
            <v>4.5999999999999996</v>
          </cell>
          <cell r="DS122">
            <v>4.5999999999999996</v>
          </cell>
          <cell r="DT122">
            <v>4.5999999999999996</v>
          </cell>
          <cell r="DU122">
            <v>4.5999999999999996</v>
          </cell>
          <cell r="DV122">
            <v>4.5999999999999996</v>
          </cell>
          <cell r="DW122">
            <v>4.5999999999999996</v>
          </cell>
          <cell r="DX122">
            <v>4.5999999999999996</v>
          </cell>
          <cell r="DY122">
            <v>4.5999999999999996</v>
          </cell>
          <cell r="DZ122">
            <v>4.5999999999999996</v>
          </cell>
          <cell r="EA122">
            <v>4.5999999999999996</v>
          </cell>
          <cell r="EB122">
            <v>4.5999999999999996</v>
          </cell>
          <cell r="EC122">
            <v>4.5999999999999996</v>
          </cell>
          <cell r="ED122">
            <v>4.5999999999999996</v>
          </cell>
          <cell r="EE122">
            <v>4.5999999999999996</v>
          </cell>
          <cell r="EF122">
            <v>4.5999999999999996</v>
          </cell>
          <cell r="EG122">
            <v>4.5999999999999996</v>
          </cell>
          <cell r="EH122">
            <v>4.5999999999999996</v>
          </cell>
          <cell r="EI122">
            <v>4.5999999999999996</v>
          </cell>
          <cell r="EJ122">
            <v>4.5999984741210938</v>
          </cell>
        </row>
        <row r="123">
          <cell r="AW123">
            <v>107</v>
          </cell>
          <cell r="AX123">
            <v>25</v>
          </cell>
          <cell r="AY123">
            <v>100</v>
          </cell>
          <cell r="AZ123">
            <v>50</v>
          </cell>
          <cell r="BA123">
            <v>75</v>
          </cell>
          <cell r="BB123">
            <v>0</v>
          </cell>
          <cell r="BC123">
            <v>0</v>
          </cell>
          <cell r="BD123">
            <v>100</v>
          </cell>
          <cell r="BE123">
            <v>33.300000000000004</v>
          </cell>
          <cell r="BF123">
            <v>33.300000000000004</v>
          </cell>
          <cell r="BG123">
            <v>33.300000000000004</v>
          </cell>
          <cell r="BH123">
            <v>16.600000000000001</v>
          </cell>
          <cell r="BI123">
            <v>33.300000000000004</v>
          </cell>
          <cell r="BJ123">
            <v>0</v>
          </cell>
          <cell r="BK123">
            <v>11.1</v>
          </cell>
          <cell r="BL123">
            <v>11.1</v>
          </cell>
          <cell r="BM123">
            <v>11.1</v>
          </cell>
          <cell r="BN123">
            <v>11.1</v>
          </cell>
          <cell r="BO123">
            <v>11.1</v>
          </cell>
          <cell r="BP123">
            <v>11.1</v>
          </cell>
          <cell r="BQ123">
            <v>11.1</v>
          </cell>
          <cell r="BR123">
            <v>11.1</v>
          </cell>
          <cell r="BS123">
            <v>11.1</v>
          </cell>
          <cell r="BT123">
            <v>12.5</v>
          </cell>
          <cell r="BU123">
            <v>0</v>
          </cell>
          <cell r="BV123">
            <v>25</v>
          </cell>
          <cell r="BW123">
            <v>25</v>
          </cell>
          <cell r="BX123">
            <v>25</v>
          </cell>
          <cell r="BY123">
            <v>25</v>
          </cell>
          <cell r="BZ123">
            <v>100</v>
          </cell>
          <cell r="CA123">
            <v>25</v>
          </cell>
          <cell r="CB123">
            <v>25</v>
          </cell>
          <cell r="CC123">
            <v>8.3000000000000007</v>
          </cell>
          <cell r="CD123">
            <v>8.3000000000000007</v>
          </cell>
          <cell r="CE123">
            <v>8.3000000000000007</v>
          </cell>
          <cell r="CF123">
            <v>8.3000000000000007</v>
          </cell>
          <cell r="CG123">
            <v>8.3000000000000007</v>
          </cell>
          <cell r="CH123">
            <v>8.3000000000000007</v>
          </cell>
          <cell r="CI123">
            <v>8.3000000000000007</v>
          </cell>
          <cell r="CJ123">
            <v>8.3000000000000007</v>
          </cell>
          <cell r="CK123">
            <v>0</v>
          </cell>
          <cell r="CL123">
            <v>8.3000000000000007</v>
          </cell>
          <cell r="CM123">
            <v>8.3000000000000007</v>
          </cell>
          <cell r="CN123">
            <v>8.3000000000000007</v>
          </cell>
          <cell r="CO123">
            <v>8.3000000000000007</v>
          </cell>
          <cell r="CP123">
            <v>8.2999954223632812</v>
          </cell>
          <cell r="CQ123">
            <v>107</v>
          </cell>
          <cell r="CR123">
            <v>13.900000000000002</v>
          </cell>
          <cell r="CS123">
            <v>100</v>
          </cell>
          <cell r="CT123">
            <v>93</v>
          </cell>
          <cell r="CU123">
            <v>97.6</v>
          </cell>
          <cell r="CV123">
            <v>4.5999999999999996</v>
          </cell>
          <cell r="CW123">
            <v>2.2999999999999998</v>
          </cell>
          <cell r="CX123">
            <v>90.600000000000009</v>
          </cell>
          <cell r="CY123">
            <v>18.600000000000001</v>
          </cell>
          <cell r="CZ123">
            <v>18.600000000000001</v>
          </cell>
          <cell r="DA123">
            <v>18.600000000000001</v>
          </cell>
          <cell r="DB123">
            <v>11.600000000000001</v>
          </cell>
          <cell r="DC123">
            <v>18.600000000000001</v>
          </cell>
          <cell r="DD123">
            <v>9.3000000000000007</v>
          </cell>
          <cell r="DE123">
            <v>18.600000000000001</v>
          </cell>
          <cell r="DF123">
            <v>18.600000000000001</v>
          </cell>
          <cell r="DG123">
            <v>18.600000000000001</v>
          </cell>
          <cell r="DH123">
            <v>18.600000000000001</v>
          </cell>
          <cell r="DI123">
            <v>18.600000000000001</v>
          </cell>
          <cell r="DJ123">
            <v>18.600000000000001</v>
          </cell>
          <cell r="DK123">
            <v>18.600000000000001</v>
          </cell>
          <cell r="DL123">
            <v>18.600000000000001</v>
          </cell>
          <cell r="DM123">
            <v>18.600000000000001</v>
          </cell>
          <cell r="DN123">
            <v>6.9</v>
          </cell>
          <cell r="DO123">
            <v>0</v>
          </cell>
          <cell r="DP123">
            <v>18.600000000000001</v>
          </cell>
          <cell r="DQ123">
            <v>18.600000000000001</v>
          </cell>
          <cell r="DR123">
            <v>18.600000000000001</v>
          </cell>
          <cell r="DS123">
            <v>18.600000000000001</v>
          </cell>
          <cell r="DT123">
            <v>95.3</v>
          </cell>
          <cell r="DU123">
            <v>18.600000000000001</v>
          </cell>
          <cell r="DV123">
            <v>18.600000000000001</v>
          </cell>
          <cell r="DW123">
            <v>18.600000000000001</v>
          </cell>
          <cell r="DX123">
            <v>18.600000000000001</v>
          </cell>
          <cell r="DY123">
            <v>18.600000000000001</v>
          </cell>
          <cell r="DZ123">
            <v>18.600000000000001</v>
          </cell>
          <cell r="EA123">
            <v>18.600000000000001</v>
          </cell>
          <cell r="EB123">
            <v>18.600000000000001</v>
          </cell>
          <cell r="EC123">
            <v>18.600000000000001</v>
          </cell>
          <cell r="ED123">
            <v>18.600000000000001</v>
          </cell>
          <cell r="EE123">
            <v>16.2</v>
          </cell>
          <cell r="EF123">
            <v>18.600000000000001</v>
          </cell>
          <cell r="EG123">
            <v>18.600000000000001</v>
          </cell>
          <cell r="EH123">
            <v>18.600000000000001</v>
          </cell>
          <cell r="EI123">
            <v>18.600000000000001</v>
          </cell>
          <cell r="EJ123">
            <v>18.599990844726562</v>
          </cell>
        </row>
        <row r="124">
          <cell r="AW124">
            <v>108</v>
          </cell>
          <cell r="AX124">
            <v>0</v>
          </cell>
          <cell r="AY124">
            <v>0</v>
          </cell>
          <cell r="AZ124">
            <v>0</v>
          </cell>
          <cell r="BA124">
            <v>0</v>
          </cell>
          <cell r="BB124">
            <v>0</v>
          </cell>
          <cell r="BC124">
            <v>0</v>
          </cell>
          <cell r="BD124">
            <v>0</v>
          </cell>
          <cell r="BE124">
            <v>0</v>
          </cell>
          <cell r="BF124">
            <v>0</v>
          </cell>
          <cell r="BG124">
            <v>0</v>
          </cell>
          <cell r="BH124">
            <v>0</v>
          </cell>
          <cell r="BI124">
            <v>0</v>
          </cell>
          <cell r="BJ124">
            <v>0</v>
          </cell>
          <cell r="BK124">
            <v>0</v>
          </cell>
          <cell r="BL124">
            <v>0</v>
          </cell>
          <cell r="BM124">
            <v>0</v>
          </cell>
          <cell r="BN124">
            <v>0</v>
          </cell>
          <cell r="BO124">
            <v>0</v>
          </cell>
          <cell r="BP124">
            <v>0</v>
          </cell>
          <cell r="BQ124">
            <v>0</v>
          </cell>
          <cell r="BR124">
            <v>0</v>
          </cell>
          <cell r="BS124">
            <v>0</v>
          </cell>
          <cell r="BT124">
            <v>0</v>
          </cell>
          <cell r="BU124">
            <v>0</v>
          </cell>
          <cell r="BV124">
            <v>0</v>
          </cell>
          <cell r="BW124">
            <v>0</v>
          </cell>
          <cell r="BX124">
            <v>0</v>
          </cell>
          <cell r="BY124">
            <v>0</v>
          </cell>
          <cell r="BZ124">
            <v>0</v>
          </cell>
          <cell r="CA124">
            <v>0</v>
          </cell>
          <cell r="CB124">
            <v>0</v>
          </cell>
          <cell r="CC124">
            <v>0</v>
          </cell>
          <cell r="CD124">
            <v>0</v>
          </cell>
          <cell r="CE124">
            <v>0</v>
          </cell>
          <cell r="CF124">
            <v>0</v>
          </cell>
          <cell r="CG124">
            <v>0</v>
          </cell>
          <cell r="CH124">
            <v>0</v>
          </cell>
          <cell r="CI124">
            <v>0</v>
          </cell>
          <cell r="CJ124">
            <v>0</v>
          </cell>
          <cell r="CK124">
            <v>0</v>
          </cell>
          <cell r="CL124">
            <v>0</v>
          </cell>
          <cell r="CM124">
            <v>0</v>
          </cell>
          <cell r="CN124">
            <v>0</v>
          </cell>
          <cell r="CO124">
            <v>0</v>
          </cell>
          <cell r="CP124">
            <v>0</v>
          </cell>
          <cell r="CQ124">
            <v>108</v>
          </cell>
          <cell r="CR124">
            <v>0</v>
          </cell>
          <cell r="CS124">
            <v>0</v>
          </cell>
          <cell r="CT124">
            <v>0</v>
          </cell>
          <cell r="CU124">
            <v>0</v>
          </cell>
          <cell r="CV124">
            <v>0</v>
          </cell>
          <cell r="CW124">
            <v>0</v>
          </cell>
          <cell r="CX124">
            <v>0</v>
          </cell>
          <cell r="CY124">
            <v>0</v>
          </cell>
          <cell r="CZ124">
            <v>0</v>
          </cell>
          <cell r="DA124">
            <v>0</v>
          </cell>
          <cell r="DB124">
            <v>0</v>
          </cell>
          <cell r="DC124">
            <v>0</v>
          </cell>
          <cell r="DD124">
            <v>0</v>
          </cell>
          <cell r="DE124">
            <v>0</v>
          </cell>
          <cell r="DF124">
            <v>0</v>
          </cell>
          <cell r="DG124">
            <v>0</v>
          </cell>
          <cell r="DH124">
            <v>0</v>
          </cell>
          <cell r="DI124">
            <v>0</v>
          </cell>
          <cell r="DJ124">
            <v>0</v>
          </cell>
          <cell r="DK124">
            <v>0</v>
          </cell>
          <cell r="DL124">
            <v>0</v>
          </cell>
          <cell r="DM124">
            <v>0</v>
          </cell>
          <cell r="DN124">
            <v>0</v>
          </cell>
          <cell r="DO124">
            <v>0</v>
          </cell>
          <cell r="DP124">
            <v>0</v>
          </cell>
          <cell r="DQ124">
            <v>0</v>
          </cell>
          <cell r="DR124">
            <v>0</v>
          </cell>
          <cell r="DS124">
            <v>0</v>
          </cell>
          <cell r="DT124">
            <v>0</v>
          </cell>
          <cell r="DU124">
            <v>0</v>
          </cell>
          <cell r="DV124">
            <v>0</v>
          </cell>
          <cell r="DW124">
            <v>0</v>
          </cell>
          <cell r="DX124">
            <v>0</v>
          </cell>
          <cell r="DY124">
            <v>0</v>
          </cell>
          <cell r="DZ124">
            <v>0</v>
          </cell>
          <cell r="EA124">
            <v>0</v>
          </cell>
          <cell r="EB124">
            <v>0</v>
          </cell>
          <cell r="EC124">
            <v>0</v>
          </cell>
          <cell r="ED124">
            <v>0</v>
          </cell>
          <cell r="EE124">
            <v>0</v>
          </cell>
          <cell r="EF124">
            <v>0</v>
          </cell>
          <cell r="EG124">
            <v>0</v>
          </cell>
          <cell r="EH124">
            <v>0</v>
          </cell>
          <cell r="EI124">
            <v>0</v>
          </cell>
          <cell r="EJ124">
            <v>0</v>
          </cell>
        </row>
        <row r="125">
          <cell r="AW125">
            <v>109</v>
          </cell>
          <cell r="AX125">
            <v>0</v>
          </cell>
          <cell r="AY125">
            <v>0</v>
          </cell>
          <cell r="AZ125">
            <v>0</v>
          </cell>
          <cell r="BA125">
            <v>0</v>
          </cell>
          <cell r="BB125">
            <v>0</v>
          </cell>
          <cell r="BC125">
            <v>0</v>
          </cell>
          <cell r="BD125">
            <v>0</v>
          </cell>
          <cell r="BE125">
            <v>0</v>
          </cell>
          <cell r="BF125">
            <v>0</v>
          </cell>
          <cell r="BG125">
            <v>0</v>
          </cell>
          <cell r="BH125">
            <v>0</v>
          </cell>
          <cell r="BI125">
            <v>0</v>
          </cell>
          <cell r="BJ125">
            <v>0</v>
          </cell>
          <cell r="BK125">
            <v>0</v>
          </cell>
          <cell r="BL125">
            <v>0</v>
          </cell>
          <cell r="BM125">
            <v>0</v>
          </cell>
          <cell r="BN125">
            <v>0</v>
          </cell>
          <cell r="BO125">
            <v>0</v>
          </cell>
          <cell r="BP125">
            <v>0</v>
          </cell>
          <cell r="BQ125">
            <v>0</v>
          </cell>
          <cell r="BR125">
            <v>0</v>
          </cell>
          <cell r="BS125">
            <v>0</v>
          </cell>
          <cell r="BT125">
            <v>0</v>
          </cell>
          <cell r="BU125">
            <v>0</v>
          </cell>
          <cell r="BV125">
            <v>0</v>
          </cell>
          <cell r="BW125">
            <v>0</v>
          </cell>
          <cell r="BX125">
            <v>0</v>
          </cell>
          <cell r="BY125">
            <v>0</v>
          </cell>
          <cell r="BZ125">
            <v>0</v>
          </cell>
          <cell r="CA125">
            <v>0</v>
          </cell>
          <cell r="CB125">
            <v>0</v>
          </cell>
          <cell r="CC125">
            <v>0</v>
          </cell>
          <cell r="CD125">
            <v>0</v>
          </cell>
          <cell r="CE125">
            <v>0</v>
          </cell>
          <cell r="CF125">
            <v>0</v>
          </cell>
          <cell r="CG125">
            <v>0</v>
          </cell>
          <cell r="CH125">
            <v>0</v>
          </cell>
          <cell r="CI125">
            <v>0</v>
          </cell>
          <cell r="CJ125">
            <v>0</v>
          </cell>
          <cell r="CK125">
            <v>0</v>
          </cell>
          <cell r="CL125">
            <v>0</v>
          </cell>
          <cell r="CM125">
            <v>0</v>
          </cell>
          <cell r="CN125">
            <v>0</v>
          </cell>
          <cell r="CO125">
            <v>0</v>
          </cell>
          <cell r="CP125">
            <v>0</v>
          </cell>
          <cell r="CQ125">
            <v>109</v>
          </cell>
          <cell r="CR125">
            <v>0</v>
          </cell>
          <cell r="CS125">
            <v>0</v>
          </cell>
          <cell r="CT125">
            <v>0</v>
          </cell>
          <cell r="CU125">
            <v>0</v>
          </cell>
          <cell r="CV125">
            <v>0</v>
          </cell>
          <cell r="CW125">
            <v>0</v>
          </cell>
          <cell r="CX125">
            <v>0</v>
          </cell>
          <cell r="CY125">
            <v>0</v>
          </cell>
          <cell r="CZ125">
            <v>0</v>
          </cell>
          <cell r="DA125">
            <v>0</v>
          </cell>
          <cell r="DB125">
            <v>0</v>
          </cell>
          <cell r="DC125">
            <v>0</v>
          </cell>
          <cell r="DD125">
            <v>0</v>
          </cell>
          <cell r="DE125">
            <v>0</v>
          </cell>
          <cell r="DF125">
            <v>0</v>
          </cell>
          <cell r="DG125">
            <v>0</v>
          </cell>
          <cell r="DH125">
            <v>0</v>
          </cell>
          <cell r="DI125">
            <v>0</v>
          </cell>
          <cell r="DJ125">
            <v>0</v>
          </cell>
          <cell r="DK125">
            <v>0</v>
          </cell>
          <cell r="DL125">
            <v>0</v>
          </cell>
          <cell r="DM125">
            <v>0</v>
          </cell>
          <cell r="DN125">
            <v>0</v>
          </cell>
          <cell r="DO125">
            <v>0</v>
          </cell>
          <cell r="DP125">
            <v>0</v>
          </cell>
          <cell r="DQ125">
            <v>0</v>
          </cell>
          <cell r="DR125">
            <v>0</v>
          </cell>
          <cell r="DS125">
            <v>0</v>
          </cell>
          <cell r="DT125">
            <v>0</v>
          </cell>
          <cell r="DU125">
            <v>0</v>
          </cell>
          <cell r="DV125">
            <v>0</v>
          </cell>
          <cell r="DW125">
            <v>0</v>
          </cell>
          <cell r="DX125">
            <v>0</v>
          </cell>
          <cell r="DY125">
            <v>0</v>
          </cell>
          <cell r="DZ125">
            <v>0</v>
          </cell>
          <cell r="EA125">
            <v>0</v>
          </cell>
          <cell r="EB125">
            <v>0</v>
          </cell>
          <cell r="EC125">
            <v>0</v>
          </cell>
          <cell r="ED125">
            <v>0</v>
          </cell>
          <cell r="EE125">
            <v>0</v>
          </cell>
          <cell r="EF125">
            <v>0</v>
          </cell>
          <cell r="EG125">
            <v>0</v>
          </cell>
          <cell r="EH125">
            <v>0</v>
          </cell>
          <cell r="EI125">
            <v>0</v>
          </cell>
          <cell r="EJ125">
            <v>0</v>
          </cell>
        </row>
        <row r="126">
          <cell r="AW126">
            <v>110</v>
          </cell>
          <cell r="AX126">
            <v>0</v>
          </cell>
          <cell r="AY126">
            <v>0</v>
          </cell>
          <cell r="AZ126">
            <v>0</v>
          </cell>
          <cell r="BA126">
            <v>0</v>
          </cell>
          <cell r="BB126">
            <v>0</v>
          </cell>
          <cell r="BC126">
            <v>0</v>
          </cell>
          <cell r="BD126">
            <v>0</v>
          </cell>
          <cell r="BE126">
            <v>0</v>
          </cell>
          <cell r="BF126">
            <v>0</v>
          </cell>
          <cell r="BG126">
            <v>0</v>
          </cell>
          <cell r="BH126">
            <v>0</v>
          </cell>
          <cell r="BI126">
            <v>0</v>
          </cell>
          <cell r="BJ126">
            <v>100</v>
          </cell>
          <cell r="BK126">
            <v>0</v>
          </cell>
          <cell r="BL126">
            <v>0</v>
          </cell>
          <cell r="BM126">
            <v>0</v>
          </cell>
          <cell r="BN126">
            <v>0</v>
          </cell>
          <cell r="BO126">
            <v>0</v>
          </cell>
          <cell r="BP126">
            <v>0</v>
          </cell>
          <cell r="BQ126">
            <v>0</v>
          </cell>
          <cell r="BR126">
            <v>0</v>
          </cell>
          <cell r="BS126">
            <v>0</v>
          </cell>
          <cell r="BT126">
            <v>0</v>
          </cell>
          <cell r="BU126">
            <v>0</v>
          </cell>
          <cell r="BV126">
            <v>0</v>
          </cell>
          <cell r="BW126">
            <v>0</v>
          </cell>
          <cell r="BX126">
            <v>0</v>
          </cell>
          <cell r="BY126">
            <v>0</v>
          </cell>
          <cell r="BZ126">
            <v>0</v>
          </cell>
          <cell r="CA126">
            <v>100</v>
          </cell>
          <cell r="CB126">
            <v>0</v>
          </cell>
          <cell r="CC126">
            <v>0</v>
          </cell>
          <cell r="CD126">
            <v>0</v>
          </cell>
          <cell r="CE126">
            <v>0</v>
          </cell>
          <cell r="CF126">
            <v>0</v>
          </cell>
          <cell r="CG126">
            <v>0</v>
          </cell>
          <cell r="CH126">
            <v>0</v>
          </cell>
          <cell r="CI126">
            <v>0</v>
          </cell>
          <cell r="CJ126">
            <v>0</v>
          </cell>
          <cell r="CK126">
            <v>0</v>
          </cell>
          <cell r="CL126">
            <v>0</v>
          </cell>
          <cell r="CM126">
            <v>0</v>
          </cell>
          <cell r="CN126">
            <v>0</v>
          </cell>
          <cell r="CO126">
            <v>0</v>
          </cell>
          <cell r="CP126">
            <v>0</v>
          </cell>
          <cell r="CQ126">
            <v>110</v>
          </cell>
          <cell r="CR126">
            <v>0</v>
          </cell>
          <cell r="CS126">
            <v>0</v>
          </cell>
          <cell r="CT126">
            <v>0</v>
          </cell>
          <cell r="CU126">
            <v>0</v>
          </cell>
          <cell r="CV126">
            <v>0</v>
          </cell>
          <cell r="CW126">
            <v>0</v>
          </cell>
          <cell r="CX126">
            <v>0</v>
          </cell>
          <cell r="CY126">
            <v>0</v>
          </cell>
          <cell r="CZ126">
            <v>0</v>
          </cell>
          <cell r="DA126">
            <v>0</v>
          </cell>
          <cell r="DB126">
            <v>0</v>
          </cell>
          <cell r="DC126">
            <v>0</v>
          </cell>
          <cell r="DD126">
            <v>97.6</v>
          </cell>
          <cell r="DE126">
            <v>0</v>
          </cell>
          <cell r="DF126">
            <v>0</v>
          </cell>
          <cell r="DG126">
            <v>0</v>
          </cell>
          <cell r="DH126">
            <v>0</v>
          </cell>
          <cell r="DI126">
            <v>0</v>
          </cell>
          <cell r="DJ126">
            <v>0</v>
          </cell>
          <cell r="DK126">
            <v>0</v>
          </cell>
          <cell r="DL126">
            <v>0</v>
          </cell>
          <cell r="DM126">
            <v>0</v>
          </cell>
          <cell r="DN126">
            <v>0</v>
          </cell>
          <cell r="DO126">
            <v>0</v>
          </cell>
          <cell r="DP126">
            <v>0</v>
          </cell>
          <cell r="DQ126">
            <v>0</v>
          </cell>
          <cell r="DR126">
            <v>0</v>
          </cell>
          <cell r="DS126">
            <v>0</v>
          </cell>
          <cell r="DT126">
            <v>0</v>
          </cell>
          <cell r="DU126">
            <v>100</v>
          </cell>
          <cell r="DV126">
            <v>0</v>
          </cell>
          <cell r="DW126">
            <v>0</v>
          </cell>
          <cell r="DX126">
            <v>0</v>
          </cell>
          <cell r="DY126">
            <v>0</v>
          </cell>
          <cell r="DZ126">
            <v>0</v>
          </cell>
          <cell r="EA126">
            <v>0</v>
          </cell>
          <cell r="EB126">
            <v>0</v>
          </cell>
          <cell r="EC126">
            <v>0</v>
          </cell>
          <cell r="ED126">
            <v>0</v>
          </cell>
          <cell r="EE126">
            <v>0</v>
          </cell>
          <cell r="EF126">
            <v>0</v>
          </cell>
          <cell r="EG126">
            <v>0</v>
          </cell>
          <cell r="EH126">
            <v>0</v>
          </cell>
          <cell r="EI126">
            <v>0</v>
          </cell>
          <cell r="EJ126">
            <v>0</v>
          </cell>
        </row>
        <row r="127">
          <cell r="AX127">
            <v>0</v>
          </cell>
          <cell r="AY127">
            <v>0</v>
          </cell>
          <cell r="AZ127">
            <v>0</v>
          </cell>
          <cell r="BA127">
            <v>0</v>
          </cell>
          <cell r="BB127">
            <v>0</v>
          </cell>
          <cell r="BC127">
            <v>0</v>
          </cell>
          <cell r="BD127">
            <v>0</v>
          </cell>
          <cell r="BE127">
            <v>0</v>
          </cell>
          <cell r="BF127">
            <v>0</v>
          </cell>
          <cell r="BG127">
            <v>0</v>
          </cell>
          <cell r="BH127">
            <v>0</v>
          </cell>
          <cell r="BI127">
            <v>0</v>
          </cell>
          <cell r="BJ127">
            <v>0</v>
          </cell>
          <cell r="BK127">
            <v>0</v>
          </cell>
          <cell r="BL127">
            <v>0</v>
          </cell>
          <cell r="BM127">
            <v>0</v>
          </cell>
          <cell r="BN127">
            <v>0</v>
          </cell>
          <cell r="BO127">
            <v>0</v>
          </cell>
          <cell r="BP127">
            <v>0</v>
          </cell>
          <cell r="BQ127">
            <v>0</v>
          </cell>
          <cell r="BR127">
            <v>0</v>
          </cell>
          <cell r="BS127">
            <v>0</v>
          </cell>
          <cell r="BT127">
            <v>0</v>
          </cell>
          <cell r="BU127">
            <v>0</v>
          </cell>
          <cell r="BV127">
            <v>0</v>
          </cell>
          <cell r="BW127">
            <v>0</v>
          </cell>
          <cell r="BX127">
            <v>0</v>
          </cell>
          <cell r="BY127">
            <v>0</v>
          </cell>
          <cell r="BZ127">
            <v>0</v>
          </cell>
          <cell r="CA127">
            <v>0</v>
          </cell>
          <cell r="CB127">
            <v>0</v>
          </cell>
          <cell r="CC127">
            <v>0</v>
          </cell>
          <cell r="CD127">
            <v>0</v>
          </cell>
          <cell r="CE127">
            <v>0</v>
          </cell>
          <cell r="CF127">
            <v>0</v>
          </cell>
          <cell r="CG127">
            <v>0</v>
          </cell>
          <cell r="CH127">
            <v>0</v>
          </cell>
          <cell r="CI127">
            <v>0</v>
          </cell>
          <cell r="CJ127">
            <v>0</v>
          </cell>
          <cell r="CK127">
            <v>0</v>
          </cell>
          <cell r="CL127">
            <v>0</v>
          </cell>
          <cell r="CM127">
            <v>0</v>
          </cell>
          <cell r="CN127">
            <v>0</v>
          </cell>
          <cell r="CO127">
            <v>0</v>
          </cell>
          <cell r="CP127">
            <v>0</v>
          </cell>
          <cell r="CR127">
            <v>0</v>
          </cell>
          <cell r="CS127">
            <v>0</v>
          </cell>
          <cell r="CT127">
            <v>0</v>
          </cell>
          <cell r="CU127">
            <v>0</v>
          </cell>
          <cell r="CV127">
            <v>0</v>
          </cell>
          <cell r="CW127">
            <v>0</v>
          </cell>
          <cell r="CX127">
            <v>0</v>
          </cell>
          <cell r="CY127">
            <v>0</v>
          </cell>
          <cell r="CZ127">
            <v>0</v>
          </cell>
          <cell r="DA127">
            <v>0</v>
          </cell>
          <cell r="DB127">
            <v>0</v>
          </cell>
          <cell r="DC127">
            <v>0</v>
          </cell>
          <cell r="DD127">
            <v>0</v>
          </cell>
          <cell r="DE127">
            <v>0</v>
          </cell>
          <cell r="DF127">
            <v>0</v>
          </cell>
          <cell r="DG127">
            <v>0</v>
          </cell>
          <cell r="DH127">
            <v>0</v>
          </cell>
          <cell r="DI127">
            <v>0</v>
          </cell>
          <cell r="DJ127">
            <v>0</v>
          </cell>
          <cell r="DK127">
            <v>0</v>
          </cell>
          <cell r="DL127">
            <v>0</v>
          </cell>
          <cell r="DM127">
            <v>0</v>
          </cell>
          <cell r="DN127">
            <v>0</v>
          </cell>
          <cell r="DO127">
            <v>0</v>
          </cell>
          <cell r="DP127">
            <v>0</v>
          </cell>
          <cell r="DQ127">
            <v>0</v>
          </cell>
          <cell r="DR127">
            <v>0</v>
          </cell>
          <cell r="DS127">
            <v>0</v>
          </cell>
          <cell r="DT127">
            <v>0</v>
          </cell>
          <cell r="DU127">
            <v>0</v>
          </cell>
          <cell r="DV127">
            <v>0</v>
          </cell>
          <cell r="DW127">
            <v>0</v>
          </cell>
          <cell r="DX127">
            <v>0</v>
          </cell>
          <cell r="DY127">
            <v>0</v>
          </cell>
          <cell r="DZ127">
            <v>0</v>
          </cell>
          <cell r="EA127">
            <v>0</v>
          </cell>
          <cell r="EB127">
            <v>0</v>
          </cell>
          <cell r="EC127">
            <v>0</v>
          </cell>
          <cell r="ED127">
            <v>0</v>
          </cell>
          <cell r="EE127">
            <v>0</v>
          </cell>
          <cell r="EF127">
            <v>0</v>
          </cell>
          <cell r="EG127">
            <v>0</v>
          </cell>
          <cell r="EH127">
            <v>0</v>
          </cell>
          <cell r="EI127">
            <v>0</v>
          </cell>
          <cell r="EJ127">
            <v>0</v>
          </cell>
        </row>
        <row r="128">
          <cell r="AX128">
            <v>0</v>
          </cell>
          <cell r="AY128">
            <v>0</v>
          </cell>
          <cell r="AZ128">
            <v>0</v>
          </cell>
          <cell r="BA128">
            <v>0</v>
          </cell>
          <cell r="BB128">
            <v>0</v>
          </cell>
          <cell r="BC128">
            <v>0</v>
          </cell>
          <cell r="BD128">
            <v>0</v>
          </cell>
          <cell r="BE128">
            <v>0</v>
          </cell>
          <cell r="BF128">
            <v>0</v>
          </cell>
          <cell r="BG128">
            <v>0</v>
          </cell>
          <cell r="BH128">
            <v>0</v>
          </cell>
          <cell r="BI128">
            <v>0</v>
          </cell>
          <cell r="BJ128">
            <v>0</v>
          </cell>
          <cell r="BK128">
            <v>0</v>
          </cell>
          <cell r="BL128">
            <v>0</v>
          </cell>
          <cell r="BM128">
            <v>0</v>
          </cell>
          <cell r="BN128">
            <v>0</v>
          </cell>
          <cell r="BO128">
            <v>0</v>
          </cell>
          <cell r="BP128">
            <v>0</v>
          </cell>
          <cell r="BQ128">
            <v>0</v>
          </cell>
          <cell r="BR128">
            <v>0</v>
          </cell>
          <cell r="BS128">
            <v>0</v>
          </cell>
          <cell r="BT128">
            <v>0</v>
          </cell>
          <cell r="BU128">
            <v>0</v>
          </cell>
          <cell r="BV128">
            <v>0</v>
          </cell>
          <cell r="BW128">
            <v>0</v>
          </cell>
          <cell r="BX128">
            <v>0</v>
          </cell>
          <cell r="BY128">
            <v>0</v>
          </cell>
          <cell r="BZ128">
            <v>0</v>
          </cell>
          <cell r="CA128">
            <v>0</v>
          </cell>
          <cell r="CB128">
            <v>0</v>
          </cell>
          <cell r="CC128">
            <v>0</v>
          </cell>
          <cell r="CD128">
            <v>0</v>
          </cell>
          <cell r="CE128">
            <v>0</v>
          </cell>
          <cell r="CF128">
            <v>0</v>
          </cell>
          <cell r="CG128">
            <v>0</v>
          </cell>
          <cell r="CH128">
            <v>0</v>
          </cell>
          <cell r="CI128">
            <v>0</v>
          </cell>
          <cell r="CJ128">
            <v>0</v>
          </cell>
          <cell r="CK128">
            <v>0</v>
          </cell>
          <cell r="CL128">
            <v>0</v>
          </cell>
          <cell r="CM128">
            <v>0</v>
          </cell>
          <cell r="CN128">
            <v>0</v>
          </cell>
          <cell r="CO128">
            <v>0</v>
          </cell>
          <cell r="CP128">
            <v>0</v>
          </cell>
          <cell r="CR128">
            <v>0</v>
          </cell>
          <cell r="CS128">
            <v>0</v>
          </cell>
          <cell r="CT128">
            <v>0</v>
          </cell>
          <cell r="CU128">
            <v>0</v>
          </cell>
          <cell r="CV128">
            <v>0</v>
          </cell>
          <cell r="CW128">
            <v>0</v>
          </cell>
          <cell r="CX128">
            <v>0</v>
          </cell>
          <cell r="CY128">
            <v>0</v>
          </cell>
          <cell r="CZ128">
            <v>0</v>
          </cell>
          <cell r="DA128">
            <v>0</v>
          </cell>
          <cell r="DB128">
            <v>0</v>
          </cell>
          <cell r="DC128">
            <v>0</v>
          </cell>
          <cell r="DD128">
            <v>0</v>
          </cell>
          <cell r="DE128">
            <v>0</v>
          </cell>
          <cell r="DF128">
            <v>0</v>
          </cell>
          <cell r="DG128">
            <v>0</v>
          </cell>
          <cell r="DH128">
            <v>0</v>
          </cell>
          <cell r="DI128">
            <v>0</v>
          </cell>
          <cell r="DJ128">
            <v>0</v>
          </cell>
          <cell r="DK128">
            <v>0</v>
          </cell>
          <cell r="DL128">
            <v>0</v>
          </cell>
          <cell r="DM128">
            <v>0</v>
          </cell>
          <cell r="DN128">
            <v>0</v>
          </cell>
          <cell r="DO128">
            <v>0</v>
          </cell>
          <cell r="DP128">
            <v>0</v>
          </cell>
          <cell r="DQ128">
            <v>0</v>
          </cell>
          <cell r="DR128">
            <v>0</v>
          </cell>
          <cell r="DS128">
            <v>0</v>
          </cell>
          <cell r="DT128">
            <v>0</v>
          </cell>
          <cell r="DU128">
            <v>0</v>
          </cell>
          <cell r="DV128">
            <v>0</v>
          </cell>
          <cell r="DW128">
            <v>0</v>
          </cell>
          <cell r="DX128">
            <v>0</v>
          </cell>
          <cell r="DY128">
            <v>0</v>
          </cell>
          <cell r="DZ128">
            <v>0</v>
          </cell>
          <cell r="EA128">
            <v>0</v>
          </cell>
          <cell r="EB128">
            <v>0</v>
          </cell>
          <cell r="EC128">
            <v>0</v>
          </cell>
          <cell r="ED128">
            <v>0</v>
          </cell>
          <cell r="EE128">
            <v>0</v>
          </cell>
          <cell r="EF128">
            <v>0</v>
          </cell>
          <cell r="EG128">
            <v>0</v>
          </cell>
          <cell r="EH128">
            <v>0</v>
          </cell>
          <cell r="EI128">
            <v>0</v>
          </cell>
          <cell r="EJ128">
            <v>0</v>
          </cell>
        </row>
        <row r="129">
          <cell r="AW129">
            <v>111</v>
          </cell>
          <cell r="AX129">
            <v>75</v>
          </cell>
          <cell r="AY129">
            <v>0</v>
          </cell>
          <cell r="AZ129">
            <v>100</v>
          </cell>
          <cell r="BA129">
            <v>50</v>
          </cell>
          <cell r="BB129">
            <v>25</v>
          </cell>
          <cell r="BC129">
            <v>100</v>
          </cell>
          <cell r="BD129">
            <v>33.300000000000004</v>
          </cell>
          <cell r="BE129">
            <v>50</v>
          </cell>
          <cell r="BF129">
            <v>83.3</v>
          </cell>
          <cell r="BG129">
            <v>66.600000000000009</v>
          </cell>
          <cell r="BH129">
            <v>16.600000000000001</v>
          </cell>
          <cell r="BI129">
            <v>0</v>
          </cell>
          <cell r="BJ129">
            <v>66.600000000000009</v>
          </cell>
          <cell r="BK129">
            <v>77.7</v>
          </cell>
          <cell r="BL129">
            <v>22.2</v>
          </cell>
          <cell r="BM129">
            <v>11.1</v>
          </cell>
          <cell r="BN129">
            <v>33.300000000000004</v>
          </cell>
          <cell r="BO129">
            <v>0</v>
          </cell>
          <cell r="BP129">
            <v>88.8</v>
          </cell>
          <cell r="BQ129">
            <v>100</v>
          </cell>
          <cell r="BR129">
            <v>55.500000000000007</v>
          </cell>
          <cell r="BS129">
            <v>44.4</v>
          </cell>
          <cell r="BT129">
            <v>62.5</v>
          </cell>
          <cell r="BU129">
            <v>0</v>
          </cell>
          <cell r="BV129">
            <v>50</v>
          </cell>
          <cell r="BW129">
            <v>75</v>
          </cell>
          <cell r="BX129">
            <v>25</v>
          </cell>
          <cell r="BY129">
            <v>87.5</v>
          </cell>
          <cell r="BZ129">
            <v>100</v>
          </cell>
          <cell r="CA129">
            <v>12.5</v>
          </cell>
          <cell r="CB129">
            <v>37.5</v>
          </cell>
          <cell r="CC129">
            <v>83.3</v>
          </cell>
          <cell r="CD129">
            <v>25</v>
          </cell>
          <cell r="CE129">
            <v>58.3</v>
          </cell>
          <cell r="CF129">
            <v>66.600000000000009</v>
          </cell>
          <cell r="CG129">
            <v>16.600000000000001</v>
          </cell>
          <cell r="CH129">
            <v>91.600000000000009</v>
          </cell>
          <cell r="CI129">
            <v>8.3000000000000007</v>
          </cell>
          <cell r="CJ129">
            <v>75</v>
          </cell>
          <cell r="CK129">
            <v>41.6</v>
          </cell>
          <cell r="CL129">
            <v>33.300000000000004</v>
          </cell>
          <cell r="CM129">
            <v>50</v>
          </cell>
          <cell r="CN129">
            <v>0</v>
          </cell>
          <cell r="CO129">
            <v>100</v>
          </cell>
          <cell r="CP129">
            <v>100</v>
          </cell>
          <cell r="CQ129">
            <v>111</v>
          </cell>
          <cell r="CR129">
            <v>46.5</v>
          </cell>
          <cell r="CS129">
            <v>23.200000000000003</v>
          </cell>
          <cell r="CT129">
            <v>51.1</v>
          </cell>
          <cell r="CU129">
            <v>34.799999999999997</v>
          </cell>
          <cell r="CV129">
            <v>32.5</v>
          </cell>
          <cell r="CW129">
            <v>90.600000000000009</v>
          </cell>
          <cell r="CX129">
            <v>60.4</v>
          </cell>
          <cell r="CY129">
            <v>72</v>
          </cell>
          <cell r="CZ129">
            <v>86</v>
          </cell>
          <cell r="DA129">
            <v>74.400000000000006</v>
          </cell>
          <cell r="DB129">
            <v>44.1</v>
          </cell>
          <cell r="DC129">
            <v>11.600000000000001</v>
          </cell>
          <cell r="DD129">
            <v>65.100000000000009</v>
          </cell>
          <cell r="DE129">
            <v>69.699999999999989</v>
          </cell>
          <cell r="DF129">
            <v>16.2</v>
          </cell>
          <cell r="DG129">
            <v>13.900000000000002</v>
          </cell>
          <cell r="DH129">
            <v>39.5</v>
          </cell>
          <cell r="DI129">
            <v>0</v>
          </cell>
          <cell r="DJ129">
            <v>76.7</v>
          </cell>
          <cell r="DK129">
            <v>93</v>
          </cell>
          <cell r="DL129">
            <v>62.7</v>
          </cell>
          <cell r="DM129">
            <v>58.099999999999994</v>
          </cell>
          <cell r="DN129">
            <v>37.200000000000003</v>
          </cell>
          <cell r="DO129">
            <v>6.9</v>
          </cell>
          <cell r="DP129">
            <v>30.2</v>
          </cell>
          <cell r="DQ129">
            <v>53.400000000000006</v>
          </cell>
          <cell r="DR129">
            <v>25.5</v>
          </cell>
          <cell r="DS129">
            <v>79</v>
          </cell>
          <cell r="DT129">
            <v>95.3</v>
          </cell>
          <cell r="DU129">
            <v>9.3000000000000007</v>
          </cell>
          <cell r="DV129">
            <v>27.900000000000002</v>
          </cell>
          <cell r="DW129">
            <v>88.3</v>
          </cell>
          <cell r="DX129">
            <v>20.9</v>
          </cell>
          <cell r="DY129">
            <v>67.400000000000006</v>
          </cell>
          <cell r="DZ129">
            <v>81.3</v>
          </cell>
          <cell r="EA129">
            <v>18.600000000000001</v>
          </cell>
          <cell r="EB129">
            <v>97.6</v>
          </cell>
          <cell r="EC129">
            <v>4.5999999999999996</v>
          </cell>
          <cell r="ED129">
            <v>83.7</v>
          </cell>
          <cell r="EE129">
            <v>48.8</v>
          </cell>
          <cell r="EF129">
            <v>41.8</v>
          </cell>
          <cell r="EG129">
            <v>55.800000000000004</v>
          </cell>
          <cell r="EH129">
            <v>2.2999999999999998</v>
          </cell>
          <cell r="EI129">
            <v>100</v>
          </cell>
          <cell r="EJ129">
            <v>100</v>
          </cell>
        </row>
        <row r="130">
          <cell r="AW130">
            <v>112</v>
          </cell>
          <cell r="AX130">
            <v>0</v>
          </cell>
          <cell r="AY130">
            <v>25</v>
          </cell>
          <cell r="AZ130">
            <v>100</v>
          </cell>
          <cell r="BA130">
            <v>50</v>
          </cell>
          <cell r="BB130">
            <v>75</v>
          </cell>
          <cell r="BC130">
            <v>100</v>
          </cell>
          <cell r="BD130">
            <v>33.300000000000004</v>
          </cell>
          <cell r="BE130">
            <v>50</v>
          </cell>
          <cell r="BF130">
            <v>16.600000000000001</v>
          </cell>
          <cell r="BG130">
            <v>66.600000000000009</v>
          </cell>
          <cell r="BH130">
            <v>83.3</v>
          </cell>
          <cell r="BI130">
            <v>0</v>
          </cell>
          <cell r="BJ130">
            <v>88.8</v>
          </cell>
          <cell r="BK130">
            <v>55.500000000000007</v>
          </cell>
          <cell r="BL130">
            <v>22.2</v>
          </cell>
          <cell r="BM130">
            <v>66.600000000000009</v>
          </cell>
          <cell r="BN130">
            <v>11.1</v>
          </cell>
          <cell r="BO130">
            <v>0</v>
          </cell>
          <cell r="BP130">
            <v>100</v>
          </cell>
          <cell r="BQ130">
            <v>33.300000000000004</v>
          </cell>
          <cell r="BR130">
            <v>77.7</v>
          </cell>
          <cell r="BS130">
            <v>44.4</v>
          </cell>
          <cell r="BT130">
            <v>75</v>
          </cell>
          <cell r="BU130">
            <v>37.5</v>
          </cell>
          <cell r="BV130">
            <v>12.5</v>
          </cell>
          <cell r="BW130">
            <v>87.5</v>
          </cell>
          <cell r="BX130">
            <v>62.5</v>
          </cell>
          <cell r="BY130">
            <v>25</v>
          </cell>
          <cell r="BZ130">
            <v>100</v>
          </cell>
          <cell r="CA130">
            <v>0</v>
          </cell>
          <cell r="CB130">
            <v>50</v>
          </cell>
          <cell r="CC130">
            <v>83.3</v>
          </cell>
          <cell r="CD130">
            <v>16.600000000000001</v>
          </cell>
          <cell r="CE130">
            <v>91.600000000000009</v>
          </cell>
          <cell r="CF130">
            <v>50</v>
          </cell>
          <cell r="CG130">
            <v>33.300000000000004</v>
          </cell>
          <cell r="CH130">
            <v>25</v>
          </cell>
          <cell r="CI130">
            <v>8.3000000000000007</v>
          </cell>
          <cell r="CJ130">
            <v>66.600000000000009</v>
          </cell>
          <cell r="CK130">
            <v>58.3</v>
          </cell>
          <cell r="CL130">
            <v>41.6</v>
          </cell>
          <cell r="CM130">
            <v>75</v>
          </cell>
          <cell r="CN130">
            <v>0</v>
          </cell>
          <cell r="CO130">
            <v>100</v>
          </cell>
          <cell r="CP130">
            <v>100</v>
          </cell>
          <cell r="CQ130">
            <v>112</v>
          </cell>
          <cell r="CR130">
            <v>6.9</v>
          </cell>
          <cell r="CS130">
            <v>34.799999999999997</v>
          </cell>
          <cell r="CT130">
            <v>76.7</v>
          </cell>
          <cell r="CU130">
            <v>48.8</v>
          </cell>
          <cell r="CV130">
            <v>60.4</v>
          </cell>
          <cell r="CW130">
            <v>93</v>
          </cell>
          <cell r="CX130">
            <v>55.800000000000004</v>
          </cell>
          <cell r="CY130">
            <v>67.400000000000006</v>
          </cell>
          <cell r="CZ130">
            <v>46.5</v>
          </cell>
          <cell r="DA130">
            <v>69.699999999999989</v>
          </cell>
          <cell r="DB130">
            <v>79</v>
          </cell>
          <cell r="DC130">
            <v>41.8</v>
          </cell>
          <cell r="DD130">
            <v>81.3</v>
          </cell>
          <cell r="DE130">
            <v>65.100000000000009</v>
          </cell>
          <cell r="DF130">
            <v>25.5</v>
          </cell>
          <cell r="DG130">
            <v>72</v>
          </cell>
          <cell r="DH130">
            <v>23.200000000000003</v>
          </cell>
          <cell r="DI130">
            <v>11.600000000000001</v>
          </cell>
          <cell r="DJ130">
            <v>88.3</v>
          </cell>
          <cell r="DK130">
            <v>44.1</v>
          </cell>
          <cell r="DL130">
            <v>74.400000000000006</v>
          </cell>
          <cell r="DM130">
            <v>62.7</v>
          </cell>
          <cell r="DN130">
            <v>83.7</v>
          </cell>
          <cell r="DO130">
            <v>51.1</v>
          </cell>
          <cell r="DP130">
            <v>30.2</v>
          </cell>
          <cell r="DQ130">
            <v>95.3</v>
          </cell>
          <cell r="DR130">
            <v>58.099999999999994</v>
          </cell>
          <cell r="DS130">
            <v>39.5</v>
          </cell>
          <cell r="DT130">
            <v>97.6</v>
          </cell>
          <cell r="DU130">
            <v>0</v>
          </cell>
          <cell r="DV130">
            <v>53.400000000000006</v>
          </cell>
          <cell r="DW130">
            <v>86</v>
          </cell>
          <cell r="DX130">
            <v>9.3000000000000007</v>
          </cell>
          <cell r="DY130">
            <v>90.600000000000009</v>
          </cell>
          <cell r="DZ130">
            <v>20.9</v>
          </cell>
          <cell r="EA130">
            <v>16.2</v>
          </cell>
          <cell r="EB130">
            <v>13.900000000000002</v>
          </cell>
          <cell r="EC130">
            <v>4.5999999999999996</v>
          </cell>
          <cell r="ED130">
            <v>32.5</v>
          </cell>
          <cell r="EE130">
            <v>27.900000000000002</v>
          </cell>
          <cell r="EF130">
            <v>18.600000000000001</v>
          </cell>
          <cell r="EG130">
            <v>37.200000000000003</v>
          </cell>
          <cell r="EH130">
            <v>2.2999999999999998</v>
          </cell>
          <cell r="EI130">
            <v>100</v>
          </cell>
          <cell r="EJ130">
            <v>100</v>
          </cell>
        </row>
        <row r="131">
          <cell r="AW131">
            <v>113</v>
          </cell>
          <cell r="AX131">
            <v>100</v>
          </cell>
          <cell r="AY131">
            <v>0</v>
          </cell>
          <cell r="AZ131">
            <v>50</v>
          </cell>
          <cell r="BA131">
            <v>75</v>
          </cell>
          <cell r="BB131">
            <v>25</v>
          </cell>
          <cell r="BC131">
            <v>100</v>
          </cell>
          <cell r="BD131">
            <v>33.300000000000004</v>
          </cell>
          <cell r="BE131">
            <v>66.600000000000009</v>
          </cell>
          <cell r="BF131">
            <v>83.3</v>
          </cell>
          <cell r="BG131">
            <v>50</v>
          </cell>
          <cell r="BH131">
            <v>16.600000000000001</v>
          </cell>
          <cell r="BI131">
            <v>0</v>
          </cell>
          <cell r="BJ131">
            <v>55.500000000000007</v>
          </cell>
          <cell r="BK131">
            <v>88.8</v>
          </cell>
          <cell r="BL131">
            <v>22.2</v>
          </cell>
          <cell r="BM131">
            <v>11.1</v>
          </cell>
          <cell r="BN131">
            <v>44.4</v>
          </cell>
          <cell r="BO131">
            <v>0</v>
          </cell>
          <cell r="BP131">
            <v>77.7</v>
          </cell>
          <cell r="BQ131">
            <v>100</v>
          </cell>
          <cell r="BR131">
            <v>33.300000000000004</v>
          </cell>
          <cell r="BS131">
            <v>66.600000000000009</v>
          </cell>
          <cell r="BT131">
            <v>50</v>
          </cell>
          <cell r="BU131">
            <v>0</v>
          </cell>
          <cell r="BV131">
            <v>62.5</v>
          </cell>
          <cell r="BW131">
            <v>25</v>
          </cell>
          <cell r="BX131">
            <v>12.5</v>
          </cell>
          <cell r="BY131">
            <v>87.5</v>
          </cell>
          <cell r="BZ131">
            <v>75</v>
          </cell>
          <cell r="CA131">
            <v>100</v>
          </cell>
          <cell r="CB131">
            <v>37.5</v>
          </cell>
          <cell r="CC131">
            <v>50</v>
          </cell>
          <cell r="CD131">
            <v>33.300000000000004</v>
          </cell>
          <cell r="CE131">
            <v>25</v>
          </cell>
          <cell r="CF131">
            <v>75</v>
          </cell>
          <cell r="CG131">
            <v>16.600000000000001</v>
          </cell>
          <cell r="CH131">
            <v>100</v>
          </cell>
          <cell r="CI131">
            <v>8.3000000000000007</v>
          </cell>
          <cell r="CJ131">
            <v>83.3</v>
          </cell>
          <cell r="CK131">
            <v>41.6</v>
          </cell>
          <cell r="CL131">
            <v>66.600000000000009</v>
          </cell>
          <cell r="CM131">
            <v>58.3</v>
          </cell>
          <cell r="CN131">
            <v>0</v>
          </cell>
          <cell r="CO131">
            <v>91.600000000000009</v>
          </cell>
          <cell r="CP131">
            <v>91.5999755859375</v>
          </cell>
          <cell r="CQ131">
            <v>113</v>
          </cell>
          <cell r="CR131">
            <v>88.3</v>
          </cell>
          <cell r="CS131">
            <v>18.600000000000001</v>
          </cell>
          <cell r="CT131">
            <v>37.200000000000003</v>
          </cell>
          <cell r="CU131">
            <v>41.8</v>
          </cell>
          <cell r="CV131">
            <v>23.200000000000003</v>
          </cell>
          <cell r="CW131">
            <v>83.7</v>
          </cell>
          <cell r="CX131">
            <v>60.4</v>
          </cell>
          <cell r="CY131">
            <v>74.400000000000006</v>
          </cell>
          <cell r="CZ131">
            <v>81.3</v>
          </cell>
          <cell r="DA131">
            <v>67.400000000000006</v>
          </cell>
          <cell r="DB131">
            <v>39.5</v>
          </cell>
          <cell r="DC131">
            <v>6.9</v>
          </cell>
          <cell r="DD131">
            <v>51.1</v>
          </cell>
          <cell r="DE131">
            <v>79</v>
          </cell>
          <cell r="DF131">
            <v>9.3000000000000007</v>
          </cell>
          <cell r="DG131">
            <v>4.5999999999999996</v>
          </cell>
          <cell r="DH131">
            <v>44.1</v>
          </cell>
          <cell r="DI131">
            <v>0</v>
          </cell>
          <cell r="DJ131">
            <v>58.099999999999994</v>
          </cell>
          <cell r="DK131">
            <v>95.3</v>
          </cell>
          <cell r="DL131">
            <v>27.900000000000002</v>
          </cell>
          <cell r="DM131">
            <v>53.400000000000006</v>
          </cell>
          <cell r="DN131">
            <v>20.9</v>
          </cell>
          <cell r="DO131">
            <v>2.2999999999999998</v>
          </cell>
          <cell r="DP131">
            <v>32.5</v>
          </cell>
          <cell r="DQ131">
            <v>13.900000000000002</v>
          </cell>
          <cell r="DR131">
            <v>11.600000000000001</v>
          </cell>
          <cell r="DS131">
            <v>76.7</v>
          </cell>
          <cell r="DT131">
            <v>69.699999999999989</v>
          </cell>
          <cell r="DU131">
            <v>97.6</v>
          </cell>
          <cell r="DV131">
            <v>16.2</v>
          </cell>
          <cell r="DW131">
            <v>62.7</v>
          </cell>
          <cell r="DX131">
            <v>48.8</v>
          </cell>
          <cell r="DY131">
            <v>46.5</v>
          </cell>
          <cell r="DZ131">
            <v>86</v>
          </cell>
          <cell r="EA131">
            <v>34.799999999999997</v>
          </cell>
          <cell r="EB131">
            <v>100</v>
          </cell>
          <cell r="EC131">
            <v>30.2</v>
          </cell>
          <cell r="ED131">
            <v>90.600000000000009</v>
          </cell>
          <cell r="EE131">
            <v>55.800000000000004</v>
          </cell>
          <cell r="EF131">
            <v>72</v>
          </cell>
          <cell r="EG131">
            <v>65.100000000000009</v>
          </cell>
          <cell r="EH131">
            <v>25.5</v>
          </cell>
          <cell r="EI131">
            <v>93</v>
          </cell>
          <cell r="EJ131">
            <v>93</v>
          </cell>
        </row>
        <row r="132">
          <cell r="AW132">
            <v>114</v>
          </cell>
          <cell r="AX132">
            <v>100</v>
          </cell>
          <cell r="AY132">
            <v>0</v>
          </cell>
          <cell r="AZ132">
            <v>75</v>
          </cell>
          <cell r="BA132">
            <v>25</v>
          </cell>
          <cell r="BB132">
            <v>50</v>
          </cell>
          <cell r="BC132">
            <v>16.600000000000001</v>
          </cell>
          <cell r="BD132">
            <v>50</v>
          </cell>
          <cell r="BE132">
            <v>66.600000000000009</v>
          </cell>
          <cell r="BF132">
            <v>83.3</v>
          </cell>
          <cell r="BG132">
            <v>100</v>
          </cell>
          <cell r="BH132">
            <v>33.300000000000004</v>
          </cell>
          <cell r="BI132">
            <v>0</v>
          </cell>
          <cell r="BJ132">
            <v>44.4</v>
          </cell>
          <cell r="BK132">
            <v>33.300000000000004</v>
          </cell>
          <cell r="BL132">
            <v>22.2</v>
          </cell>
          <cell r="BM132">
            <v>11.1</v>
          </cell>
          <cell r="BN132">
            <v>88.8</v>
          </cell>
          <cell r="BO132">
            <v>0</v>
          </cell>
          <cell r="BP132">
            <v>55.500000000000007</v>
          </cell>
          <cell r="BQ132">
            <v>77.7</v>
          </cell>
          <cell r="BR132">
            <v>100</v>
          </cell>
          <cell r="BS132">
            <v>66.600000000000009</v>
          </cell>
          <cell r="BT132">
            <v>37.5</v>
          </cell>
          <cell r="BU132">
            <v>50</v>
          </cell>
          <cell r="BV132">
            <v>0</v>
          </cell>
          <cell r="BW132">
            <v>25</v>
          </cell>
          <cell r="BX132">
            <v>12.5</v>
          </cell>
          <cell r="BY132">
            <v>87.5</v>
          </cell>
          <cell r="BZ132">
            <v>75</v>
          </cell>
          <cell r="CA132">
            <v>100</v>
          </cell>
          <cell r="CB132">
            <v>62.5</v>
          </cell>
          <cell r="CC132">
            <v>91.600000000000009</v>
          </cell>
          <cell r="CD132">
            <v>83.3</v>
          </cell>
          <cell r="CE132">
            <v>25</v>
          </cell>
          <cell r="CF132">
            <v>75</v>
          </cell>
          <cell r="CG132">
            <v>16.600000000000001</v>
          </cell>
          <cell r="CH132">
            <v>0</v>
          </cell>
          <cell r="CI132">
            <v>8.3000000000000007</v>
          </cell>
          <cell r="CJ132">
            <v>66.600000000000009</v>
          </cell>
          <cell r="CK132">
            <v>58.3</v>
          </cell>
          <cell r="CL132">
            <v>41.6</v>
          </cell>
          <cell r="CM132">
            <v>50</v>
          </cell>
          <cell r="CN132">
            <v>33.300000000000004</v>
          </cell>
          <cell r="CO132">
            <v>100</v>
          </cell>
          <cell r="CP132">
            <v>100</v>
          </cell>
          <cell r="CQ132">
            <v>114</v>
          </cell>
          <cell r="CR132">
            <v>88.3</v>
          </cell>
          <cell r="CS132">
            <v>13.900000000000002</v>
          </cell>
          <cell r="CT132">
            <v>62.7</v>
          </cell>
          <cell r="CU132">
            <v>37.200000000000003</v>
          </cell>
          <cell r="CV132">
            <v>48.8</v>
          </cell>
          <cell r="CW132">
            <v>11.600000000000001</v>
          </cell>
          <cell r="CX132">
            <v>58.099999999999994</v>
          </cell>
          <cell r="CY132">
            <v>69.699999999999989</v>
          </cell>
          <cell r="CZ132">
            <v>79</v>
          </cell>
          <cell r="DA132">
            <v>81.3</v>
          </cell>
          <cell r="DB132">
            <v>30.2</v>
          </cell>
          <cell r="DC132">
            <v>9.3000000000000007</v>
          </cell>
          <cell r="DD132">
            <v>46.5</v>
          </cell>
          <cell r="DE132">
            <v>41.8</v>
          </cell>
          <cell r="DF132">
            <v>25.5</v>
          </cell>
          <cell r="DG132">
            <v>18.600000000000001</v>
          </cell>
          <cell r="DH132">
            <v>95.3</v>
          </cell>
          <cell r="DI132">
            <v>4.5999999999999996</v>
          </cell>
          <cell r="DJ132">
            <v>55.800000000000004</v>
          </cell>
          <cell r="DK132">
            <v>72</v>
          </cell>
          <cell r="DL132">
            <v>97.6</v>
          </cell>
          <cell r="DM132">
            <v>67.400000000000006</v>
          </cell>
          <cell r="DN132">
            <v>34.799999999999997</v>
          </cell>
          <cell r="DO132">
            <v>39.5</v>
          </cell>
          <cell r="DP132">
            <v>23.200000000000003</v>
          </cell>
          <cell r="DQ132">
            <v>32.5</v>
          </cell>
          <cell r="DR132">
            <v>27.900000000000002</v>
          </cell>
          <cell r="DS132">
            <v>90.600000000000009</v>
          </cell>
          <cell r="DT132">
            <v>83.7</v>
          </cell>
          <cell r="DU132">
            <v>100</v>
          </cell>
          <cell r="DV132">
            <v>51.1</v>
          </cell>
          <cell r="DW132">
            <v>86</v>
          </cell>
          <cell r="DX132">
            <v>76.7</v>
          </cell>
          <cell r="DY132">
            <v>16.2</v>
          </cell>
          <cell r="DZ132">
            <v>74.400000000000006</v>
          </cell>
          <cell r="EA132">
            <v>6.9</v>
          </cell>
          <cell r="EB132">
            <v>0</v>
          </cell>
          <cell r="EC132">
            <v>2.2999999999999998</v>
          </cell>
          <cell r="ED132">
            <v>65.100000000000009</v>
          </cell>
          <cell r="EE132">
            <v>60.4</v>
          </cell>
          <cell r="EF132">
            <v>44.1</v>
          </cell>
          <cell r="EG132">
            <v>53.400000000000006</v>
          </cell>
          <cell r="EH132">
            <v>20.9</v>
          </cell>
          <cell r="EI132">
            <v>93</v>
          </cell>
          <cell r="EJ132">
            <v>93</v>
          </cell>
        </row>
        <row r="133">
          <cell r="AW133">
            <v>115</v>
          </cell>
          <cell r="AX133">
            <v>75</v>
          </cell>
          <cell r="AY133">
            <v>50</v>
          </cell>
          <cell r="AZ133">
            <v>25</v>
          </cell>
          <cell r="BA133">
            <v>0</v>
          </cell>
          <cell r="BB133">
            <v>100</v>
          </cell>
          <cell r="BC133">
            <v>83.3</v>
          </cell>
          <cell r="BD133">
            <v>0</v>
          </cell>
          <cell r="BE133">
            <v>16.600000000000001</v>
          </cell>
          <cell r="BF133">
            <v>50</v>
          </cell>
          <cell r="BG133">
            <v>66.600000000000009</v>
          </cell>
          <cell r="BH133">
            <v>100</v>
          </cell>
          <cell r="BI133">
            <v>33.300000000000004</v>
          </cell>
          <cell r="BJ133">
            <v>77.7</v>
          </cell>
          <cell r="BK133">
            <v>44.4</v>
          </cell>
          <cell r="BL133">
            <v>22.2</v>
          </cell>
          <cell r="BM133">
            <v>55.500000000000007</v>
          </cell>
          <cell r="BN133">
            <v>0</v>
          </cell>
          <cell r="BO133">
            <v>66.600000000000009</v>
          </cell>
          <cell r="BP133">
            <v>100</v>
          </cell>
          <cell r="BQ133">
            <v>88.8</v>
          </cell>
          <cell r="BR133">
            <v>33.300000000000004</v>
          </cell>
          <cell r="BS133">
            <v>11.1</v>
          </cell>
          <cell r="BT133">
            <v>62.5</v>
          </cell>
          <cell r="BU133">
            <v>37.5</v>
          </cell>
          <cell r="BV133">
            <v>87.5</v>
          </cell>
          <cell r="BW133">
            <v>0</v>
          </cell>
          <cell r="BX133">
            <v>50</v>
          </cell>
          <cell r="BY133">
            <v>25</v>
          </cell>
          <cell r="BZ133">
            <v>75</v>
          </cell>
          <cell r="CA133">
            <v>100</v>
          </cell>
          <cell r="CB133">
            <v>12.5</v>
          </cell>
          <cell r="CC133">
            <v>50</v>
          </cell>
          <cell r="CD133">
            <v>16.600000000000001</v>
          </cell>
          <cell r="CE133">
            <v>33.300000000000004</v>
          </cell>
          <cell r="CF133">
            <v>41.6</v>
          </cell>
          <cell r="CG133">
            <v>75</v>
          </cell>
          <cell r="CH133">
            <v>100</v>
          </cell>
          <cell r="CI133">
            <v>8.3000000000000007</v>
          </cell>
          <cell r="CJ133">
            <v>25</v>
          </cell>
          <cell r="CK133">
            <v>50</v>
          </cell>
          <cell r="CL133">
            <v>91.600000000000009</v>
          </cell>
          <cell r="CM133">
            <v>0</v>
          </cell>
          <cell r="CN133">
            <v>66.600000000000009</v>
          </cell>
          <cell r="CO133">
            <v>83.3</v>
          </cell>
          <cell r="CP133">
            <v>83.29998779296875</v>
          </cell>
          <cell r="CQ133">
            <v>115</v>
          </cell>
          <cell r="CR133">
            <v>60.4</v>
          </cell>
          <cell r="CS133">
            <v>23.200000000000003</v>
          </cell>
          <cell r="CT133">
            <v>13.900000000000002</v>
          </cell>
          <cell r="CU133">
            <v>4.5999999999999996</v>
          </cell>
          <cell r="CV133">
            <v>74.400000000000006</v>
          </cell>
          <cell r="CW133">
            <v>88.3</v>
          </cell>
          <cell r="CX133">
            <v>2.2999999999999998</v>
          </cell>
          <cell r="CY133">
            <v>32.5</v>
          </cell>
          <cell r="CZ133">
            <v>72</v>
          </cell>
          <cell r="DA133">
            <v>86</v>
          </cell>
          <cell r="DB133">
            <v>93</v>
          </cell>
          <cell r="DC133">
            <v>34.799999999999997</v>
          </cell>
          <cell r="DD133">
            <v>53.400000000000006</v>
          </cell>
          <cell r="DE133">
            <v>27.900000000000002</v>
          </cell>
          <cell r="DF133">
            <v>16.2</v>
          </cell>
          <cell r="DG133">
            <v>30.2</v>
          </cell>
          <cell r="DH133">
            <v>6.9</v>
          </cell>
          <cell r="DI133">
            <v>51.1</v>
          </cell>
          <cell r="DJ133">
            <v>79</v>
          </cell>
          <cell r="DK133">
            <v>76.7</v>
          </cell>
          <cell r="DL133">
            <v>18.600000000000001</v>
          </cell>
          <cell r="DM133">
            <v>11.600000000000001</v>
          </cell>
          <cell r="DN133">
            <v>67.400000000000006</v>
          </cell>
          <cell r="DO133">
            <v>62.7</v>
          </cell>
          <cell r="DP133">
            <v>90.600000000000009</v>
          </cell>
          <cell r="DQ133">
            <v>37.200000000000003</v>
          </cell>
          <cell r="DR133">
            <v>65.100000000000009</v>
          </cell>
          <cell r="DS133">
            <v>58.099999999999994</v>
          </cell>
          <cell r="DT133">
            <v>81.3</v>
          </cell>
          <cell r="DU133">
            <v>97.6</v>
          </cell>
          <cell r="DV133">
            <v>39.5</v>
          </cell>
          <cell r="DW133">
            <v>46.5</v>
          </cell>
          <cell r="DX133">
            <v>20.9</v>
          </cell>
          <cell r="DY133">
            <v>39.5</v>
          </cell>
          <cell r="DZ133">
            <v>44.1</v>
          </cell>
          <cell r="EA133">
            <v>69.699999999999989</v>
          </cell>
          <cell r="EB133">
            <v>100</v>
          </cell>
          <cell r="EC133">
            <v>9.3000000000000007</v>
          </cell>
          <cell r="ED133">
            <v>25.5</v>
          </cell>
          <cell r="EE133">
            <v>46.5</v>
          </cell>
          <cell r="EF133">
            <v>95.3</v>
          </cell>
          <cell r="EG133">
            <v>0</v>
          </cell>
          <cell r="EH133">
            <v>55.800000000000004</v>
          </cell>
          <cell r="EI133">
            <v>83.7</v>
          </cell>
          <cell r="EJ133">
            <v>83.699951171875</v>
          </cell>
        </row>
        <row r="134">
          <cell r="AW134">
            <v>116</v>
          </cell>
          <cell r="AX134">
            <v>75</v>
          </cell>
          <cell r="AY134">
            <v>0</v>
          </cell>
          <cell r="AZ134">
            <v>100</v>
          </cell>
          <cell r="BA134">
            <v>50</v>
          </cell>
          <cell r="BB134">
            <v>25</v>
          </cell>
          <cell r="BC134">
            <v>100</v>
          </cell>
          <cell r="BD134">
            <v>33.300000000000004</v>
          </cell>
          <cell r="BE134">
            <v>50</v>
          </cell>
          <cell r="BF134">
            <v>83.3</v>
          </cell>
          <cell r="BG134">
            <v>66.600000000000009</v>
          </cell>
          <cell r="BH134">
            <v>16.600000000000001</v>
          </cell>
          <cell r="BI134">
            <v>0</v>
          </cell>
          <cell r="BJ134">
            <v>66.600000000000009</v>
          </cell>
          <cell r="BK134">
            <v>77.7</v>
          </cell>
          <cell r="BL134">
            <v>22.2</v>
          </cell>
          <cell r="BM134">
            <v>11.1</v>
          </cell>
          <cell r="BN134">
            <v>33.300000000000004</v>
          </cell>
          <cell r="BO134">
            <v>0</v>
          </cell>
          <cell r="BP134">
            <v>88.8</v>
          </cell>
          <cell r="BQ134">
            <v>100</v>
          </cell>
          <cell r="BR134">
            <v>55.500000000000007</v>
          </cell>
          <cell r="BS134">
            <v>44.4</v>
          </cell>
          <cell r="BT134">
            <v>62.5</v>
          </cell>
          <cell r="BU134">
            <v>0</v>
          </cell>
          <cell r="BV134">
            <v>50</v>
          </cell>
          <cell r="BW134">
            <v>75</v>
          </cell>
          <cell r="BX134">
            <v>25</v>
          </cell>
          <cell r="BY134">
            <v>87.5</v>
          </cell>
          <cell r="BZ134">
            <v>100</v>
          </cell>
          <cell r="CA134">
            <v>12.5</v>
          </cell>
          <cell r="CB134">
            <v>37.5</v>
          </cell>
          <cell r="CC134">
            <v>83.3</v>
          </cell>
          <cell r="CD134">
            <v>25</v>
          </cell>
          <cell r="CE134">
            <v>58.3</v>
          </cell>
          <cell r="CF134">
            <v>66.600000000000009</v>
          </cell>
          <cell r="CG134">
            <v>16.600000000000001</v>
          </cell>
          <cell r="CH134">
            <v>91.600000000000009</v>
          </cell>
          <cell r="CI134">
            <v>8.3000000000000007</v>
          </cell>
          <cell r="CJ134">
            <v>75</v>
          </cell>
          <cell r="CK134">
            <v>41.6</v>
          </cell>
          <cell r="CL134">
            <v>33.300000000000004</v>
          </cell>
          <cell r="CM134">
            <v>50</v>
          </cell>
          <cell r="CN134">
            <v>0</v>
          </cell>
          <cell r="CO134">
            <v>100</v>
          </cell>
          <cell r="CP134">
            <v>100</v>
          </cell>
          <cell r="CQ134">
            <v>116</v>
          </cell>
          <cell r="CR134">
            <v>46.5</v>
          </cell>
          <cell r="CS134">
            <v>23.200000000000003</v>
          </cell>
          <cell r="CT134">
            <v>51.1</v>
          </cell>
          <cell r="CU134">
            <v>34.799999999999997</v>
          </cell>
          <cell r="CV134">
            <v>32.5</v>
          </cell>
          <cell r="CW134">
            <v>90.600000000000009</v>
          </cell>
          <cell r="CX134">
            <v>60.4</v>
          </cell>
          <cell r="CY134">
            <v>72</v>
          </cell>
          <cell r="CZ134">
            <v>86</v>
          </cell>
          <cell r="DA134">
            <v>74.400000000000006</v>
          </cell>
          <cell r="DB134">
            <v>44.1</v>
          </cell>
          <cell r="DC134">
            <v>11.600000000000001</v>
          </cell>
          <cell r="DD134">
            <v>65.100000000000009</v>
          </cell>
          <cell r="DE134">
            <v>69.699999999999989</v>
          </cell>
          <cell r="DF134">
            <v>16.2</v>
          </cell>
          <cell r="DG134">
            <v>13.900000000000002</v>
          </cell>
          <cell r="DH134">
            <v>39.5</v>
          </cell>
          <cell r="DI134">
            <v>0</v>
          </cell>
          <cell r="DJ134">
            <v>76.7</v>
          </cell>
          <cell r="DK134">
            <v>93</v>
          </cell>
          <cell r="DL134">
            <v>62.7</v>
          </cell>
          <cell r="DM134">
            <v>58.099999999999994</v>
          </cell>
          <cell r="DN134">
            <v>37.200000000000003</v>
          </cell>
          <cell r="DO134">
            <v>6.9</v>
          </cell>
          <cell r="DP134">
            <v>30.2</v>
          </cell>
          <cell r="DQ134">
            <v>53.400000000000006</v>
          </cell>
          <cell r="DR134">
            <v>25.5</v>
          </cell>
          <cell r="DS134">
            <v>79</v>
          </cell>
          <cell r="DT134">
            <v>95.3</v>
          </cell>
          <cell r="DU134">
            <v>9.3000000000000007</v>
          </cell>
          <cell r="DV134">
            <v>27.900000000000002</v>
          </cell>
          <cell r="DW134">
            <v>88.3</v>
          </cell>
          <cell r="DX134">
            <v>20.9</v>
          </cell>
          <cell r="DY134">
            <v>67.400000000000006</v>
          </cell>
          <cell r="DZ134">
            <v>81.3</v>
          </cell>
          <cell r="EA134">
            <v>18.600000000000001</v>
          </cell>
          <cell r="EB134">
            <v>97.6</v>
          </cell>
          <cell r="EC134">
            <v>4.5999999999999996</v>
          </cell>
          <cell r="ED134">
            <v>83.7</v>
          </cell>
          <cell r="EE134">
            <v>48.8</v>
          </cell>
          <cell r="EF134">
            <v>41.8</v>
          </cell>
          <cell r="EG134">
            <v>55.800000000000004</v>
          </cell>
          <cell r="EH134">
            <v>2.2999999999999998</v>
          </cell>
          <cell r="EI134">
            <v>100</v>
          </cell>
          <cell r="EJ134">
            <v>100</v>
          </cell>
        </row>
        <row r="135">
          <cell r="AW135">
            <v>117</v>
          </cell>
          <cell r="AX135">
            <v>0</v>
          </cell>
          <cell r="AY135">
            <v>25</v>
          </cell>
          <cell r="AZ135">
            <v>100</v>
          </cell>
          <cell r="BA135">
            <v>50</v>
          </cell>
          <cell r="BB135">
            <v>75</v>
          </cell>
          <cell r="BC135">
            <v>100</v>
          </cell>
          <cell r="BD135">
            <v>33.300000000000004</v>
          </cell>
          <cell r="BE135">
            <v>50</v>
          </cell>
          <cell r="BF135">
            <v>16.600000000000001</v>
          </cell>
          <cell r="BG135">
            <v>66.600000000000009</v>
          </cell>
          <cell r="BH135">
            <v>83.3</v>
          </cell>
          <cell r="BI135">
            <v>0</v>
          </cell>
          <cell r="BJ135">
            <v>88.8</v>
          </cell>
          <cell r="BK135">
            <v>55.500000000000007</v>
          </cell>
          <cell r="BL135">
            <v>22.2</v>
          </cell>
          <cell r="BM135">
            <v>66.600000000000009</v>
          </cell>
          <cell r="BN135">
            <v>11.1</v>
          </cell>
          <cell r="BO135">
            <v>0</v>
          </cell>
          <cell r="BP135">
            <v>100</v>
          </cell>
          <cell r="BQ135">
            <v>33.300000000000004</v>
          </cell>
          <cell r="BR135">
            <v>77.7</v>
          </cell>
          <cell r="BS135">
            <v>44.4</v>
          </cell>
          <cell r="BT135">
            <v>75</v>
          </cell>
          <cell r="BU135">
            <v>37.5</v>
          </cell>
          <cell r="BV135">
            <v>12.5</v>
          </cell>
          <cell r="BW135">
            <v>87.5</v>
          </cell>
          <cell r="BX135">
            <v>62.5</v>
          </cell>
          <cell r="BY135">
            <v>25</v>
          </cell>
          <cell r="BZ135">
            <v>100</v>
          </cell>
          <cell r="CA135">
            <v>0</v>
          </cell>
          <cell r="CB135">
            <v>50</v>
          </cell>
          <cell r="CC135">
            <v>83.3</v>
          </cell>
          <cell r="CD135">
            <v>16.600000000000001</v>
          </cell>
          <cell r="CE135">
            <v>91.600000000000009</v>
          </cell>
          <cell r="CF135">
            <v>50</v>
          </cell>
          <cell r="CG135">
            <v>33.300000000000004</v>
          </cell>
          <cell r="CH135">
            <v>25</v>
          </cell>
          <cell r="CI135">
            <v>8.3000000000000007</v>
          </cell>
          <cell r="CJ135">
            <v>66.600000000000009</v>
          </cell>
          <cell r="CK135">
            <v>58.3</v>
          </cell>
          <cell r="CL135">
            <v>41.6</v>
          </cell>
          <cell r="CM135">
            <v>75</v>
          </cell>
          <cell r="CN135">
            <v>0</v>
          </cell>
          <cell r="CO135">
            <v>100</v>
          </cell>
          <cell r="CP135">
            <v>100</v>
          </cell>
          <cell r="CQ135">
            <v>117</v>
          </cell>
          <cell r="CR135">
            <v>6.9</v>
          </cell>
          <cell r="CS135">
            <v>34.799999999999997</v>
          </cell>
          <cell r="CT135">
            <v>76.7</v>
          </cell>
          <cell r="CU135">
            <v>48.8</v>
          </cell>
          <cell r="CV135">
            <v>60.4</v>
          </cell>
          <cell r="CW135">
            <v>93</v>
          </cell>
          <cell r="CX135">
            <v>55.800000000000004</v>
          </cell>
          <cell r="CY135">
            <v>67.400000000000006</v>
          </cell>
          <cell r="CZ135">
            <v>46.5</v>
          </cell>
          <cell r="DA135">
            <v>69.699999999999989</v>
          </cell>
          <cell r="DB135">
            <v>79</v>
          </cell>
          <cell r="DC135">
            <v>41.8</v>
          </cell>
          <cell r="DD135">
            <v>81.3</v>
          </cell>
          <cell r="DE135">
            <v>65.100000000000009</v>
          </cell>
          <cell r="DF135">
            <v>25.5</v>
          </cell>
          <cell r="DG135">
            <v>72</v>
          </cell>
          <cell r="DH135">
            <v>23.200000000000003</v>
          </cell>
          <cell r="DI135">
            <v>11.600000000000001</v>
          </cell>
          <cell r="DJ135">
            <v>88.3</v>
          </cell>
          <cell r="DK135">
            <v>44.1</v>
          </cell>
          <cell r="DL135">
            <v>74.400000000000006</v>
          </cell>
          <cell r="DM135">
            <v>62.7</v>
          </cell>
          <cell r="DN135">
            <v>83.7</v>
          </cell>
          <cell r="DO135">
            <v>51.1</v>
          </cell>
          <cell r="DP135">
            <v>30.2</v>
          </cell>
          <cell r="DQ135">
            <v>95.3</v>
          </cell>
          <cell r="DR135">
            <v>58.099999999999994</v>
          </cell>
          <cell r="DS135">
            <v>39.5</v>
          </cell>
          <cell r="DT135">
            <v>97.6</v>
          </cell>
          <cell r="DU135">
            <v>0</v>
          </cell>
          <cell r="DV135">
            <v>53.400000000000006</v>
          </cell>
          <cell r="DW135">
            <v>86</v>
          </cell>
          <cell r="DX135">
            <v>9.3000000000000007</v>
          </cell>
          <cell r="DY135">
            <v>90.600000000000009</v>
          </cell>
          <cell r="DZ135">
            <v>20.9</v>
          </cell>
          <cell r="EA135">
            <v>16.2</v>
          </cell>
          <cell r="EB135">
            <v>13.900000000000002</v>
          </cell>
          <cell r="EC135">
            <v>4.5999999999999996</v>
          </cell>
          <cell r="ED135">
            <v>32.5</v>
          </cell>
          <cell r="EE135">
            <v>27.900000000000002</v>
          </cell>
          <cell r="EF135">
            <v>18.600000000000001</v>
          </cell>
          <cell r="EG135">
            <v>37.200000000000003</v>
          </cell>
          <cell r="EH135">
            <v>2.2999999999999998</v>
          </cell>
          <cell r="EI135">
            <v>100</v>
          </cell>
          <cell r="EJ135">
            <v>100</v>
          </cell>
        </row>
        <row r="136">
          <cell r="AW136">
            <v>118</v>
          </cell>
          <cell r="AX136">
            <v>100</v>
          </cell>
          <cell r="AY136">
            <v>0</v>
          </cell>
          <cell r="AZ136">
            <v>50</v>
          </cell>
          <cell r="BA136">
            <v>75</v>
          </cell>
          <cell r="BB136">
            <v>25</v>
          </cell>
          <cell r="BC136">
            <v>100</v>
          </cell>
          <cell r="BD136">
            <v>33.300000000000004</v>
          </cell>
          <cell r="BE136">
            <v>66.600000000000009</v>
          </cell>
          <cell r="BF136">
            <v>83.3</v>
          </cell>
          <cell r="BG136">
            <v>50</v>
          </cell>
          <cell r="BH136">
            <v>16.600000000000001</v>
          </cell>
          <cell r="BI136">
            <v>0</v>
          </cell>
          <cell r="BJ136">
            <v>55.500000000000007</v>
          </cell>
          <cell r="BK136">
            <v>88.8</v>
          </cell>
          <cell r="BL136">
            <v>22.2</v>
          </cell>
          <cell r="BM136">
            <v>11.1</v>
          </cell>
          <cell r="BN136">
            <v>44.4</v>
          </cell>
          <cell r="BO136">
            <v>0</v>
          </cell>
          <cell r="BP136">
            <v>77.7</v>
          </cell>
          <cell r="BQ136">
            <v>100</v>
          </cell>
          <cell r="BR136">
            <v>33.300000000000004</v>
          </cell>
          <cell r="BS136">
            <v>66.600000000000009</v>
          </cell>
          <cell r="BT136">
            <v>50</v>
          </cell>
          <cell r="BU136">
            <v>0</v>
          </cell>
          <cell r="BV136">
            <v>62.5</v>
          </cell>
          <cell r="BW136">
            <v>25</v>
          </cell>
          <cell r="BX136">
            <v>12.5</v>
          </cell>
          <cell r="BY136">
            <v>87.5</v>
          </cell>
          <cell r="BZ136">
            <v>75</v>
          </cell>
          <cell r="CA136">
            <v>100</v>
          </cell>
          <cell r="CB136">
            <v>37.5</v>
          </cell>
          <cell r="CC136">
            <v>50</v>
          </cell>
          <cell r="CD136">
            <v>33.300000000000004</v>
          </cell>
          <cell r="CE136">
            <v>25</v>
          </cell>
          <cell r="CF136">
            <v>75</v>
          </cell>
          <cell r="CG136">
            <v>16.600000000000001</v>
          </cell>
          <cell r="CH136">
            <v>100</v>
          </cell>
          <cell r="CI136">
            <v>8.3000000000000007</v>
          </cell>
          <cell r="CJ136">
            <v>83.3</v>
          </cell>
          <cell r="CK136">
            <v>41.6</v>
          </cell>
          <cell r="CL136">
            <v>66.600000000000009</v>
          </cell>
          <cell r="CM136">
            <v>58.3</v>
          </cell>
          <cell r="CN136">
            <v>0</v>
          </cell>
          <cell r="CO136">
            <v>91.600000000000009</v>
          </cell>
          <cell r="CP136">
            <v>91.5999755859375</v>
          </cell>
          <cell r="CQ136">
            <v>118</v>
          </cell>
          <cell r="CR136">
            <v>88.3</v>
          </cell>
          <cell r="CS136">
            <v>18.600000000000001</v>
          </cell>
          <cell r="CT136">
            <v>37.200000000000003</v>
          </cell>
          <cell r="CU136">
            <v>41.8</v>
          </cell>
          <cell r="CV136">
            <v>23.200000000000003</v>
          </cell>
          <cell r="CW136">
            <v>83.7</v>
          </cell>
          <cell r="CX136">
            <v>60.4</v>
          </cell>
          <cell r="CY136">
            <v>74.400000000000006</v>
          </cell>
          <cell r="CZ136">
            <v>81.3</v>
          </cell>
          <cell r="DA136">
            <v>67.400000000000006</v>
          </cell>
          <cell r="DB136">
            <v>39.5</v>
          </cell>
          <cell r="DC136">
            <v>6.9</v>
          </cell>
          <cell r="DD136">
            <v>51.1</v>
          </cell>
          <cell r="DE136">
            <v>79</v>
          </cell>
          <cell r="DF136">
            <v>9.3000000000000007</v>
          </cell>
          <cell r="DG136">
            <v>4.5999999999999996</v>
          </cell>
          <cell r="DH136">
            <v>44.1</v>
          </cell>
          <cell r="DI136">
            <v>0</v>
          </cell>
          <cell r="DJ136">
            <v>58.099999999999994</v>
          </cell>
          <cell r="DK136">
            <v>95.3</v>
          </cell>
          <cell r="DL136">
            <v>27.900000000000002</v>
          </cell>
          <cell r="DM136">
            <v>53.400000000000006</v>
          </cell>
          <cell r="DN136">
            <v>20.9</v>
          </cell>
          <cell r="DO136">
            <v>2.2999999999999998</v>
          </cell>
          <cell r="DP136">
            <v>32.5</v>
          </cell>
          <cell r="DQ136">
            <v>13.900000000000002</v>
          </cell>
          <cell r="DR136">
            <v>11.600000000000001</v>
          </cell>
          <cell r="DS136">
            <v>76.7</v>
          </cell>
          <cell r="DT136">
            <v>69.699999999999989</v>
          </cell>
          <cell r="DU136">
            <v>97.6</v>
          </cell>
          <cell r="DV136">
            <v>16.2</v>
          </cell>
          <cell r="DW136">
            <v>62.7</v>
          </cell>
          <cell r="DX136">
            <v>48.8</v>
          </cell>
          <cell r="DY136">
            <v>46.5</v>
          </cell>
          <cell r="DZ136">
            <v>86</v>
          </cell>
          <cell r="EA136">
            <v>34.799999999999997</v>
          </cell>
          <cell r="EB136">
            <v>100</v>
          </cell>
          <cell r="EC136">
            <v>30.2</v>
          </cell>
          <cell r="ED136">
            <v>90.600000000000009</v>
          </cell>
          <cell r="EE136">
            <v>55.800000000000004</v>
          </cell>
          <cell r="EF136">
            <v>72</v>
          </cell>
          <cell r="EG136">
            <v>65.100000000000009</v>
          </cell>
          <cell r="EH136">
            <v>25.5</v>
          </cell>
          <cell r="EI136">
            <v>93</v>
          </cell>
          <cell r="EJ136">
            <v>93</v>
          </cell>
        </row>
        <row r="137">
          <cell r="AW137">
            <v>119</v>
          </cell>
          <cell r="AX137">
            <v>100</v>
          </cell>
          <cell r="AY137">
            <v>0</v>
          </cell>
          <cell r="AZ137">
            <v>75</v>
          </cell>
          <cell r="BA137">
            <v>25</v>
          </cell>
          <cell r="BB137">
            <v>50</v>
          </cell>
          <cell r="BC137">
            <v>16.600000000000001</v>
          </cell>
          <cell r="BD137">
            <v>50</v>
          </cell>
          <cell r="BE137">
            <v>66.600000000000009</v>
          </cell>
          <cell r="BF137">
            <v>83.3</v>
          </cell>
          <cell r="BG137">
            <v>100</v>
          </cell>
          <cell r="BH137">
            <v>33.300000000000004</v>
          </cell>
          <cell r="BI137">
            <v>0</v>
          </cell>
          <cell r="BJ137">
            <v>44.4</v>
          </cell>
          <cell r="BK137">
            <v>33.300000000000004</v>
          </cell>
          <cell r="BL137">
            <v>22.2</v>
          </cell>
          <cell r="BM137">
            <v>11.1</v>
          </cell>
          <cell r="BN137">
            <v>88.8</v>
          </cell>
          <cell r="BO137">
            <v>0</v>
          </cell>
          <cell r="BP137">
            <v>55.500000000000007</v>
          </cell>
          <cell r="BQ137">
            <v>77.7</v>
          </cell>
          <cell r="BR137">
            <v>100</v>
          </cell>
          <cell r="BS137">
            <v>66.600000000000009</v>
          </cell>
          <cell r="BT137">
            <v>37.5</v>
          </cell>
          <cell r="BU137">
            <v>50</v>
          </cell>
          <cell r="BV137">
            <v>0</v>
          </cell>
          <cell r="BW137">
            <v>25</v>
          </cell>
          <cell r="BX137">
            <v>12.5</v>
          </cell>
          <cell r="BY137">
            <v>87.5</v>
          </cell>
          <cell r="BZ137">
            <v>75</v>
          </cell>
          <cell r="CA137">
            <v>100</v>
          </cell>
          <cell r="CB137">
            <v>62.5</v>
          </cell>
          <cell r="CC137">
            <v>91.600000000000009</v>
          </cell>
          <cell r="CD137">
            <v>83.3</v>
          </cell>
          <cell r="CE137">
            <v>25</v>
          </cell>
          <cell r="CF137">
            <v>75</v>
          </cell>
          <cell r="CG137">
            <v>16.600000000000001</v>
          </cell>
          <cell r="CH137">
            <v>0</v>
          </cell>
          <cell r="CI137">
            <v>8.3000000000000007</v>
          </cell>
          <cell r="CJ137">
            <v>66.600000000000009</v>
          </cell>
          <cell r="CK137">
            <v>58.3</v>
          </cell>
          <cell r="CL137">
            <v>41.6</v>
          </cell>
          <cell r="CM137">
            <v>50</v>
          </cell>
          <cell r="CN137">
            <v>33.300000000000004</v>
          </cell>
          <cell r="CO137">
            <v>100</v>
          </cell>
          <cell r="CP137">
            <v>100</v>
          </cell>
          <cell r="CQ137">
            <v>119</v>
          </cell>
          <cell r="CR137">
            <v>88.3</v>
          </cell>
          <cell r="CS137">
            <v>13.900000000000002</v>
          </cell>
          <cell r="CT137">
            <v>62.7</v>
          </cell>
          <cell r="CU137">
            <v>37.200000000000003</v>
          </cell>
          <cell r="CV137">
            <v>48.8</v>
          </cell>
          <cell r="CW137">
            <v>11.600000000000001</v>
          </cell>
          <cell r="CX137">
            <v>58.099999999999994</v>
          </cell>
          <cell r="CY137">
            <v>69.699999999999989</v>
          </cell>
          <cell r="CZ137">
            <v>79</v>
          </cell>
          <cell r="DA137">
            <v>81.3</v>
          </cell>
          <cell r="DB137">
            <v>30.2</v>
          </cell>
          <cell r="DC137">
            <v>9.3000000000000007</v>
          </cell>
          <cell r="DD137">
            <v>46.5</v>
          </cell>
          <cell r="DE137">
            <v>41.8</v>
          </cell>
          <cell r="DF137">
            <v>25.5</v>
          </cell>
          <cell r="DG137">
            <v>18.600000000000001</v>
          </cell>
          <cell r="DH137">
            <v>95.3</v>
          </cell>
          <cell r="DI137">
            <v>4.5999999999999996</v>
          </cell>
          <cell r="DJ137">
            <v>55.800000000000004</v>
          </cell>
          <cell r="DK137">
            <v>72</v>
          </cell>
          <cell r="DL137">
            <v>97.6</v>
          </cell>
          <cell r="DM137">
            <v>67.400000000000006</v>
          </cell>
          <cell r="DN137">
            <v>34.799999999999997</v>
          </cell>
          <cell r="DO137">
            <v>39.5</v>
          </cell>
          <cell r="DP137">
            <v>23.200000000000003</v>
          </cell>
          <cell r="DQ137">
            <v>32.5</v>
          </cell>
          <cell r="DR137">
            <v>27.900000000000002</v>
          </cell>
          <cell r="DS137">
            <v>90.600000000000009</v>
          </cell>
          <cell r="DT137">
            <v>83.7</v>
          </cell>
          <cell r="DU137">
            <v>100</v>
          </cell>
          <cell r="DV137">
            <v>51.1</v>
          </cell>
          <cell r="DW137">
            <v>86</v>
          </cell>
          <cell r="DX137">
            <v>76.7</v>
          </cell>
          <cell r="DY137">
            <v>16.2</v>
          </cell>
          <cell r="DZ137">
            <v>74.400000000000006</v>
          </cell>
          <cell r="EA137">
            <v>6.9</v>
          </cell>
          <cell r="EB137">
            <v>0</v>
          </cell>
          <cell r="EC137">
            <v>2.2999999999999998</v>
          </cell>
          <cell r="ED137">
            <v>65.100000000000009</v>
          </cell>
          <cell r="EE137">
            <v>60.4</v>
          </cell>
          <cell r="EF137">
            <v>44.1</v>
          </cell>
          <cell r="EG137">
            <v>53.400000000000006</v>
          </cell>
          <cell r="EH137">
            <v>20.9</v>
          </cell>
          <cell r="EI137">
            <v>93</v>
          </cell>
          <cell r="EJ137">
            <v>93</v>
          </cell>
        </row>
        <row r="138">
          <cell r="AW138">
            <v>120</v>
          </cell>
          <cell r="AX138">
            <v>50</v>
          </cell>
          <cell r="AY138">
            <v>100</v>
          </cell>
          <cell r="AZ138">
            <v>0</v>
          </cell>
          <cell r="BA138">
            <v>25</v>
          </cell>
          <cell r="BB138">
            <v>75</v>
          </cell>
          <cell r="BC138">
            <v>100</v>
          </cell>
          <cell r="BD138">
            <v>0</v>
          </cell>
          <cell r="BE138">
            <v>50</v>
          </cell>
          <cell r="BF138">
            <v>16.600000000000001</v>
          </cell>
          <cell r="BG138">
            <v>66.600000000000009</v>
          </cell>
          <cell r="BH138">
            <v>33.300000000000004</v>
          </cell>
          <cell r="BI138">
            <v>83.3</v>
          </cell>
          <cell r="BJ138">
            <v>11.1</v>
          </cell>
          <cell r="BK138">
            <v>66.600000000000009</v>
          </cell>
          <cell r="BL138">
            <v>44.4</v>
          </cell>
          <cell r="BM138">
            <v>55.500000000000007</v>
          </cell>
          <cell r="BN138">
            <v>33.300000000000004</v>
          </cell>
          <cell r="BO138">
            <v>88.8</v>
          </cell>
          <cell r="BP138">
            <v>22.2</v>
          </cell>
          <cell r="BQ138">
            <v>77.7</v>
          </cell>
          <cell r="BR138">
            <v>0</v>
          </cell>
          <cell r="BS138">
            <v>100</v>
          </cell>
          <cell r="BT138">
            <v>50</v>
          </cell>
          <cell r="BU138">
            <v>37.5</v>
          </cell>
          <cell r="BV138">
            <v>100</v>
          </cell>
          <cell r="BW138">
            <v>25</v>
          </cell>
          <cell r="BX138">
            <v>12.5</v>
          </cell>
          <cell r="BY138">
            <v>0</v>
          </cell>
          <cell r="BZ138">
            <v>87.5</v>
          </cell>
          <cell r="CA138">
            <v>75</v>
          </cell>
          <cell r="CB138">
            <v>62.5</v>
          </cell>
          <cell r="CC138">
            <v>16.600000000000001</v>
          </cell>
          <cell r="CD138">
            <v>66.600000000000009</v>
          </cell>
          <cell r="CE138">
            <v>75</v>
          </cell>
          <cell r="CF138">
            <v>41.6</v>
          </cell>
          <cell r="CG138">
            <v>25</v>
          </cell>
          <cell r="CH138">
            <v>100</v>
          </cell>
          <cell r="CI138">
            <v>50</v>
          </cell>
          <cell r="CJ138">
            <v>58.3</v>
          </cell>
          <cell r="CK138">
            <v>83.3</v>
          </cell>
          <cell r="CL138">
            <v>33.300000000000004</v>
          </cell>
          <cell r="CM138">
            <v>8.3000000000000007</v>
          </cell>
          <cell r="CN138">
            <v>91.600000000000009</v>
          </cell>
          <cell r="CO138">
            <v>0</v>
          </cell>
          <cell r="CP138">
            <v>0</v>
          </cell>
          <cell r="CQ138">
            <v>120</v>
          </cell>
          <cell r="CR138">
            <v>69.699999999999989</v>
          </cell>
          <cell r="CS138">
            <v>79</v>
          </cell>
          <cell r="CT138">
            <v>20.9</v>
          </cell>
          <cell r="CU138">
            <v>44.1</v>
          </cell>
          <cell r="CV138">
            <v>72</v>
          </cell>
          <cell r="CW138">
            <v>88.3</v>
          </cell>
          <cell r="CX138">
            <v>9.3000000000000007</v>
          </cell>
          <cell r="CY138">
            <v>55.800000000000004</v>
          </cell>
          <cell r="CZ138">
            <v>30.2</v>
          </cell>
          <cell r="DA138">
            <v>67.400000000000006</v>
          </cell>
          <cell r="DB138">
            <v>41.8</v>
          </cell>
          <cell r="DC138">
            <v>76.7</v>
          </cell>
          <cell r="DD138">
            <v>6.9</v>
          </cell>
          <cell r="DE138">
            <v>58.099999999999994</v>
          </cell>
          <cell r="DF138">
            <v>18.600000000000001</v>
          </cell>
          <cell r="DG138">
            <v>34.799999999999997</v>
          </cell>
          <cell r="DH138">
            <v>16.2</v>
          </cell>
          <cell r="DI138">
            <v>81.3</v>
          </cell>
          <cell r="DJ138">
            <v>11.600000000000001</v>
          </cell>
          <cell r="DK138">
            <v>62.7</v>
          </cell>
          <cell r="DL138">
            <v>0</v>
          </cell>
          <cell r="DM138">
            <v>97.6</v>
          </cell>
          <cell r="DN138">
            <v>27.900000000000002</v>
          </cell>
          <cell r="DO138">
            <v>25.5</v>
          </cell>
          <cell r="DP138">
            <v>86</v>
          </cell>
          <cell r="DQ138">
            <v>13.900000000000002</v>
          </cell>
          <cell r="DR138">
            <v>4.5999999999999996</v>
          </cell>
          <cell r="DS138">
            <v>2.2999999999999998</v>
          </cell>
          <cell r="DT138">
            <v>83.7</v>
          </cell>
          <cell r="DU138">
            <v>48.8</v>
          </cell>
          <cell r="DV138">
            <v>39.5</v>
          </cell>
          <cell r="DW138">
            <v>37.200000000000003</v>
          </cell>
          <cell r="DX138">
            <v>74.400000000000006</v>
          </cell>
          <cell r="DY138">
            <v>90.600000000000009</v>
          </cell>
          <cell r="DZ138">
            <v>53.400000000000006</v>
          </cell>
          <cell r="EA138">
            <v>46.5</v>
          </cell>
          <cell r="EB138">
            <v>100</v>
          </cell>
          <cell r="EC138">
            <v>60.4</v>
          </cell>
          <cell r="ED138">
            <v>65.100000000000009</v>
          </cell>
          <cell r="EE138">
            <v>93</v>
          </cell>
          <cell r="EF138">
            <v>51.1</v>
          </cell>
          <cell r="EG138">
            <v>32.5</v>
          </cell>
          <cell r="EH138">
            <v>95.3</v>
          </cell>
          <cell r="EI138">
            <v>23.200000000000003</v>
          </cell>
          <cell r="EJ138">
            <v>23.199996948242188</v>
          </cell>
        </row>
        <row r="139">
          <cell r="AW139">
            <v>121</v>
          </cell>
          <cell r="AX139">
            <v>100</v>
          </cell>
          <cell r="AY139">
            <v>0</v>
          </cell>
          <cell r="AZ139">
            <v>75</v>
          </cell>
          <cell r="BA139">
            <v>50</v>
          </cell>
          <cell r="BB139">
            <v>25</v>
          </cell>
          <cell r="BC139">
            <v>16.600000000000001</v>
          </cell>
          <cell r="BD139">
            <v>50</v>
          </cell>
          <cell r="BE139">
            <v>100</v>
          </cell>
          <cell r="BF139">
            <v>66.600000000000009</v>
          </cell>
          <cell r="BG139">
            <v>83.3</v>
          </cell>
          <cell r="BH139">
            <v>33.300000000000004</v>
          </cell>
          <cell r="BI139">
            <v>0</v>
          </cell>
          <cell r="BJ139">
            <v>55.500000000000007</v>
          </cell>
          <cell r="BK139">
            <v>77.7</v>
          </cell>
          <cell r="BL139">
            <v>44.4</v>
          </cell>
          <cell r="BM139">
            <v>33.300000000000004</v>
          </cell>
          <cell r="BN139">
            <v>22.2</v>
          </cell>
          <cell r="BO139">
            <v>11.1</v>
          </cell>
          <cell r="BP139">
            <v>88.8</v>
          </cell>
          <cell r="BQ139">
            <v>66.600000000000009</v>
          </cell>
          <cell r="BR139">
            <v>100</v>
          </cell>
          <cell r="BS139">
            <v>0</v>
          </cell>
          <cell r="BT139">
            <v>50</v>
          </cell>
          <cell r="BU139">
            <v>37.5</v>
          </cell>
          <cell r="BV139">
            <v>25</v>
          </cell>
          <cell r="BW139">
            <v>12.5</v>
          </cell>
          <cell r="BX139">
            <v>0</v>
          </cell>
          <cell r="BY139">
            <v>87.5</v>
          </cell>
          <cell r="BZ139">
            <v>62.5</v>
          </cell>
          <cell r="CA139">
            <v>75</v>
          </cell>
          <cell r="CB139">
            <v>100</v>
          </cell>
          <cell r="CC139">
            <v>66.600000000000009</v>
          </cell>
          <cell r="CD139">
            <v>58.3</v>
          </cell>
          <cell r="CE139">
            <v>50</v>
          </cell>
          <cell r="CF139">
            <v>75</v>
          </cell>
          <cell r="CG139">
            <v>33.300000000000004</v>
          </cell>
          <cell r="CH139">
            <v>0</v>
          </cell>
          <cell r="CI139">
            <v>25</v>
          </cell>
          <cell r="CJ139">
            <v>91.600000000000009</v>
          </cell>
          <cell r="CK139">
            <v>83.3</v>
          </cell>
          <cell r="CL139">
            <v>41.6</v>
          </cell>
          <cell r="CM139">
            <v>8.3000000000000007</v>
          </cell>
          <cell r="CN139">
            <v>16.600000000000001</v>
          </cell>
          <cell r="CO139">
            <v>100</v>
          </cell>
          <cell r="CP139">
            <v>100</v>
          </cell>
          <cell r="CQ139">
            <v>121</v>
          </cell>
          <cell r="CR139">
            <v>83.7</v>
          </cell>
          <cell r="CS139">
            <v>27.900000000000002</v>
          </cell>
          <cell r="CT139">
            <v>58.099999999999994</v>
          </cell>
          <cell r="CU139">
            <v>44.1</v>
          </cell>
          <cell r="CV139">
            <v>39.5</v>
          </cell>
          <cell r="CW139">
            <v>41.8</v>
          </cell>
          <cell r="CX139">
            <v>65.100000000000009</v>
          </cell>
          <cell r="CY139">
            <v>86</v>
          </cell>
          <cell r="CZ139">
            <v>74.400000000000006</v>
          </cell>
          <cell r="DA139">
            <v>79</v>
          </cell>
          <cell r="DB139">
            <v>46.5</v>
          </cell>
          <cell r="DC139">
            <v>9.3000000000000007</v>
          </cell>
          <cell r="DD139">
            <v>55.800000000000004</v>
          </cell>
          <cell r="DE139">
            <v>88.3</v>
          </cell>
          <cell r="DF139">
            <v>37.200000000000003</v>
          </cell>
          <cell r="DG139">
            <v>25.5</v>
          </cell>
          <cell r="DH139">
            <v>23.200000000000003</v>
          </cell>
          <cell r="DI139">
            <v>16.2</v>
          </cell>
          <cell r="DJ139">
            <v>90.600000000000009</v>
          </cell>
          <cell r="DK139">
            <v>81.3</v>
          </cell>
          <cell r="DL139">
            <v>95.3</v>
          </cell>
          <cell r="DM139">
            <v>4.5999999999999996</v>
          </cell>
          <cell r="DN139">
            <v>60.4</v>
          </cell>
          <cell r="DO139">
            <v>53.400000000000006</v>
          </cell>
          <cell r="DP139">
            <v>48.8</v>
          </cell>
          <cell r="DQ139">
            <v>32.5</v>
          </cell>
          <cell r="DR139">
            <v>11.600000000000001</v>
          </cell>
          <cell r="DS139">
            <v>93</v>
          </cell>
          <cell r="DT139">
            <v>62.7</v>
          </cell>
          <cell r="DU139">
            <v>69.699999999999989</v>
          </cell>
          <cell r="DV139">
            <v>100</v>
          </cell>
          <cell r="DW139">
            <v>51.1</v>
          </cell>
          <cell r="DX139">
            <v>34.799999999999997</v>
          </cell>
          <cell r="DY139">
            <v>30.2</v>
          </cell>
          <cell r="DZ139">
            <v>67.400000000000006</v>
          </cell>
          <cell r="EA139">
            <v>18.600000000000001</v>
          </cell>
          <cell r="EB139">
            <v>0</v>
          </cell>
          <cell r="EC139">
            <v>13.900000000000002</v>
          </cell>
          <cell r="ED139">
            <v>76.7</v>
          </cell>
          <cell r="EE139">
            <v>72</v>
          </cell>
          <cell r="EF139">
            <v>20.9</v>
          </cell>
          <cell r="EG139">
            <v>2.2999999999999998</v>
          </cell>
          <cell r="EH139">
            <v>6.9</v>
          </cell>
          <cell r="EI139">
            <v>97.6</v>
          </cell>
          <cell r="EJ139">
            <v>97.5999755859375</v>
          </cell>
        </row>
        <row r="140">
          <cell r="AW140">
            <v>122</v>
          </cell>
          <cell r="AX140">
            <v>100</v>
          </cell>
          <cell r="AY140">
            <v>0</v>
          </cell>
          <cell r="AZ140">
            <v>75</v>
          </cell>
          <cell r="BA140">
            <v>50</v>
          </cell>
          <cell r="BB140">
            <v>25</v>
          </cell>
          <cell r="BC140">
            <v>16.600000000000001</v>
          </cell>
          <cell r="BD140">
            <v>50</v>
          </cell>
          <cell r="BE140">
            <v>100</v>
          </cell>
          <cell r="BF140">
            <v>66.600000000000009</v>
          </cell>
          <cell r="BG140">
            <v>83.3</v>
          </cell>
          <cell r="BH140">
            <v>33.300000000000004</v>
          </cell>
          <cell r="BI140">
            <v>0</v>
          </cell>
          <cell r="BJ140">
            <v>55.500000000000007</v>
          </cell>
          <cell r="BK140">
            <v>88.8</v>
          </cell>
          <cell r="BL140">
            <v>44.4</v>
          </cell>
          <cell r="BM140">
            <v>33.300000000000004</v>
          </cell>
          <cell r="BN140">
            <v>22.2</v>
          </cell>
          <cell r="BO140">
            <v>11.1</v>
          </cell>
          <cell r="BP140">
            <v>77.7</v>
          </cell>
          <cell r="BQ140">
            <v>66.600000000000009</v>
          </cell>
          <cell r="BR140">
            <v>100</v>
          </cell>
          <cell r="BS140">
            <v>0</v>
          </cell>
          <cell r="BT140">
            <v>50</v>
          </cell>
          <cell r="BU140">
            <v>37.5</v>
          </cell>
          <cell r="BV140">
            <v>25</v>
          </cell>
          <cell r="BW140">
            <v>12.5</v>
          </cell>
          <cell r="BX140">
            <v>0</v>
          </cell>
          <cell r="BY140">
            <v>87.5</v>
          </cell>
          <cell r="BZ140">
            <v>62.5</v>
          </cell>
          <cell r="CA140">
            <v>75</v>
          </cell>
          <cell r="CB140">
            <v>100</v>
          </cell>
          <cell r="CC140">
            <v>66.600000000000009</v>
          </cell>
          <cell r="CD140">
            <v>58.3</v>
          </cell>
          <cell r="CE140">
            <v>50</v>
          </cell>
          <cell r="CF140">
            <v>75</v>
          </cell>
          <cell r="CG140">
            <v>33.300000000000004</v>
          </cell>
          <cell r="CH140">
            <v>0</v>
          </cell>
          <cell r="CI140">
            <v>25</v>
          </cell>
          <cell r="CJ140">
            <v>91.600000000000009</v>
          </cell>
          <cell r="CK140">
            <v>83.3</v>
          </cell>
          <cell r="CL140">
            <v>41.6</v>
          </cell>
          <cell r="CM140">
            <v>8.3000000000000007</v>
          </cell>
          <cell r="CN140">
            <v>16.600000000000001</v>
          </cell>
          <cell r="CO140">
            <v>100</v>
          </cell>
          <cell r="CP140">
            <v>100</v>
          </cell>
          <cell r="CQ140">
            <v>122</v>
          </cell>
          <cell r="CR140">
            <v>86</v>
          </cell>
          <cell r="CS140">
            <v>27.900000000000002</v>
          </cell>
          <cell r="CT140">
            <v>58.099999999999994</v>
          </cell>
          <cell r="CU140">
            <v>53.400000000000006</v>
          </cell>
          <cell r="CV140">
            <v>41.8</v>
          </cell>
          <cell r="CW140">
            <v>39.5</v>
          </cell>
          <cell r="CX140">
            <v>65.100000000000009</v>
          </cell>
          <cell r="CY140">
            <v>83.7</v>
          </cell>
          <cell r="CZ140">
            <v>74.400000000000006</v>
          </cell>
          <cell r="DA140">
            <v>81.3</v>
          </cell>
          <cell r="DB140">
            <v>55.800000000000004</v>
          </cell>
          <cell r="DC140">
            <v>9.3000000000000007</v>
          </cell>
          <cell r="DD140">
            <v>62.7</v>
          </cell>
          <cell r="DE140">
            <v>93</v>
          </cell>
          <cell r="DF140">
            <v>37.200000000000003</v>
          </cell>
          <cell r="DG140">
            <v>25.5</v>
          </cell>
          <cell r="DH140">
            <v>23.200000000000003</v>
          </cell>
          <cell r="DI140">
            <v>16.2</v>
          </cell>
          <cell r="DJ140">
            <v>88.3</v>
          </cell>
          <cell r="DK140">
            <v>79</v>
          </cell>
          <cell r="DL140">
            <v>95.3</v>
          </cell>
          <cell r="DM140">
            <v>4.5999999999999996</v>
          </cell>
          <cell r="DN140">
            <v>51.1</v>
          </cell>
          <cell r="DO140">
            <v>48.8</v>
          </cell>
          <cell r="DP140">
            <v>44.1</v>
          </cell>
          <cell r="DQ140">
            <v>32.5</v>
          </cell>
          <cell r="DR140">
            <v>11.600000000000001</v>
          </cell>
          <cell r="DS140">
            <v>90.600000000000009</v>
          </cell>
          <cell r="DT140">
            <v>60.4</v>
          </cell>
          <cell r="DU140">
            <v>69.699999999999989</v>
          </cell>
          <cell r="DV140">
            <v>100</v>
          </cell>
          <cell r="DW140">
            <v>46.5</v>
          </cell>
          <cell r="DX140">
            <v>34.799999999999997</v>
          </cell>
          <cell r="DY140">
            <v>30.2</v>
          </cell>
          <cell r="DZ140">
            <v>67.400000000000006</v>
          </cell>
          <cell r="EA140">
            <v>18.600000000000001</v>
          </cell>
          <cell r="EB140">
            <v>0</v>
          </cell>
          <cell r="EC140">
            <v>13.900000000000002</v>
          </cell>
          <cell r="ED140">
            <v>76.7</v>
          </cell>
          <cell r="EE140">
            <v>72</v>
          </cell>
          <cell r="EF140">
            <v>20.9</v>
          </cell>
          <cell r="EG140">
            <v>2.2999999999999998</v>
          </cell>
          <cell r="EH140">
            <v>6.9</v>
          </cell>
          <cell r="EI140">
            <v>97.6</v>
          </cell>
          <cell r="EJ140">
            <v>97.5999755859375</v>
          </cell>
        </row>
        <row r="141">
          <cell r="AW141">
            <v>123</v>
          </cell>
          <cell r="AX141">
            <v>100</v>
          </cell>
          <cell r="AY141">
            <v>0</v>
          </cell>
          <cell r="AZ141">
            <v>75</v>
          </cell>
          <cell r="BA141">
            <v>50</v>
          </cell>
          <cell r="BB141">
            <v>25</v>
          </cell>
          <cell r="BC141">
            <v>16.600000000000001</v>
          </cell>
          <cell r="BD141">
            <v>50</v>
          </cell>
          <cell r="BE141">
            <v>100</v>
          </cell>
          <cell r="BF141">
            <v>66.600000000000009</v>
          </cell>
          <cell r="BG141">
            <v>83.3</v>
          </cell>
          <cell r="BH141">
            <v>33.300000000000004</v>
          </cell>
          <cell r="BI141">
            <v>0</v>
          </cell>
          <cell r="BJ141">
            <v>44.4</v>
          </cell>
          <cell r="BK141">
            <v>88.8</v>
          </cell>
          <cell r="BL141">
            <v>33.300000000000004</v>
          </cell>
          <cell r="BM141">
            <v>22.2</v>
          </cell>
          <cell r="BN141">
            <v>55.500000000000007</v>
          </cell>
          <cell r="BO141">
            <v>11.1</v>
          </cell>
          <cell r="BP141">
            <v>77.7</v>
          </cell>
          <cell r="BQ141">
            <v>66.600000000000009</v>
          </cell>
          <cell r="BR141">
            <v>100</v>
          </cell>
          <cell r="BS141">
            <v>0</v>
          </cell>
          <cell r="BT141">
            <v>37.5</v>
          </cell>
          <cell r="BU141">
            <v>50</v>
          </cell>
          <cell r="BV141">
            <v>25</v>
          </cell>
          <cell r="BW141">
            <v>12.5</v>
          </cell>
          <cell r="BX141">
            <v>0</v>
          </cell>
          <cell r="BY141">
            <v>87.5</v>
          </cell>
          <cell r="BZ141">
            <v>62.5</v>
          </cell>
          <cell r="CA141">
            <v>75</v>
          </cell>
          <cell r="CB141">
            <v>100</v>
          </cell>
          <cell r="CC141">
            <v>66.600000000000009</v>
          </cell>
          <cell r="CD141">
            <v>58.3</v>
          </cell>
          <cell r="CE141">
            <v>50</v>
          </cell>
          <cell r="CF141">
            <v>75</v>
          </cell>
          <cell r="CG141">
            <v>33.300000000000004</v>
          </cell>
          <cell r="CH141">
            <v>0</v>
          </cell>
          <cell r="CI141">
            <v>25</v>
          </cell>
          <cell r="CJ141">
            <v>91.600000000000009</v>
          </cell>
          <cell r="CK141">
            <v>83.3</v>
          </cell>
          <cell r="CL141">
            <v>41.6</v>
          </cell>
          <cell r="CM141">
            <v>8.3000000000000007</v>
          </cell>
          <cell r="CN141">
            <v>16.600000000000001</v>
          </cell>
          <cell r="CO141">
            <v>100</v>
          </cell>
          <cell r="CP141">
            <v>100</v>
          </cell>
          <cell r="CQ141">
            <v>123</v>
          </cell>
          <cell r="CR141">
            <v>86</v>
          </cell>
          <cell r="CS141">
            <v>25.5</v>
          </cell>
          <cell r="CT141">
            <v>65.100000000000009</v>
          </cell>
          <cell r="CU141">
            <v>53.400000000000006</v>
          </cell>
          <cell r="CV141">
            <v>39.5</v>
          </cell>
          <cell r="CW141">
            <v>37.200000000000003</v>
          </cell>
          <cell r="CX141">
            <v>62.7</v>
          </cell>
          <cell r="CY141">
            <v>83.7</v>
          </cell>
          <cell r="CZ141">
            <v>74.400000000000006</v>
          </cell>
          <cell r="DA141">
            <v>81.3</v>
          </cell>
          <cell r="DB141">
            <v>55.800000000000004</v>
          </cell>
          <cell r="DC141">
            <v>9.3000000000000007</v>
          </cell>
          <cell r="DD141">
            <v>48.8</v>
          </cell>
          <cell r="DE141">
            <v>93</v>
          </cell>
          <cell r="DF141">
            <v>34.799999999999997</v>
          </cell>
          <cell r="DG141">
            <v>23.200000000000003</v>
          </cell>
          <cell r="DH141">
            <v>58.099999999999994</v>
          </cell>
          <cell r="DI141">
            <v>16.2</v>
          </cell>
          <cell r="DJ141">
            <v>88.3</v>
          </cell>
          <cell r="DK141">
            <v>79</v>
          </cell>
          <cell r="DL141">
            <v>95.3</v>
          </cell>
          <cell r="DM141">
            <v>4.5999999999999996</v>
          </cell>
          <cell r="DN141">
            <v>46.5</v>
          </cell>
          <cell r="DO141">
            <v>51.1</v>
          </cell>
          <cell r="DP141">
            <v>41.8</v>
          </cell>
          <cell r="DQ141">
            <v>30.2</v>
          </cell>
          <cell r="DR141">
            <v>11.600000000000001</v>
          </cell>
          <cell r="DS141">
            <v>90.600000000000009</v>
          </cell>
          <cell r="DT141">
            <v>60.4</v>
          </cell>
          <cell r="DU141">
            <v>69.699999999999989</v>
          </cell>
          <cell r="DV141">
            <v>100</v>
          </cell>
          <cell r="DW141">
            <v>44.1</v>
          </cell>
          <cell r="DX141">
            <v>32.5</v>
          </cell>
          <cell r="DY141">
            <v>27.900000000000002</v>
          </cell>
          <cell r="DZ141">
            <v>67.400000000000006</v>
          </cell>
          <cell r="EA141">
            <v>18.600000000000001</v>
          </cell>
          <cell r="EB141">
            <v>0</v>
          </cell>
          <cell r="EC141">
            <v>13.900000000000002</v>
          </cell>
          <cell r="ED141">
            <v>76.7</v>
          </cell>
          <cell r="EE141">
            <v>72</v>
          </cell>
          <cell r="EF141">
            <v>20.9</v>
          </cell>
          <cell r="EG141">
            <v>2.2999999999999998</v>
          </cell>
          <cell r="EH141">
            <v>6.9</v>
          </cell>
          <cell r="EI141">
            <v>97.6</v>
          </cell>
          <cell r="EJ141">
            <v>97.5999755859375</v>
          </cell>
        </row>
        <row r="142">
          <cell r="AW142">
            <v>124</v>
          </cell>
          <cell r="AX142">
            <v>50</v>
          </cell>
          <cell r="AY142">
            <v>50</v>
          </cell>
          <cell r="AZ142">
            <v>25</v>
          </cell>
          <cell r="BA142">
            <v>0</v>
          </cell>
          <cell r="BB142">
            <v>50</v>
          </cell>
          <cell r="BC142">
            <v>0</v>
          </cell>
          <cell r="BD142">
            <v>0</v>
          </cell>
          <cell r="BE142">
            <v>0</v>
          </cell>
          <cell r="BF142">
            <v>0</v>
          </cell>
          <cell r="BG142">
            <v>0</v>
          </cell>
          <cell r="BH142">
            <v>0</v>
          </cell>
          <cell r="BI142">
            <v>0</v>
          </cell>
          <cell r="BJ142">
            <v>100</v>
          </cell>
          <cell r="BK142">
            <v>11.1</v>
          </cell>
          <cell r="BL142">
            <v>11.1</v>
          </cell>
          <cell r="BM142">
            <v>11.1</v>
          </cell>
          <cell r="BN142">
            <v>0</v>
          </cell>
          <cell r="BO142">
            <v>11.1</v>
          </cell>
          <cell r="BP142">
            <v>11.1</v>
          </cell>
          <cell r="BQ142">
            <v>11.1</v>
          </cell>
          <cell r="BR142">
            <v>11.1</v>
          </cell>
          <cell r="BS142">
            <v>11.1</v>
          </cell>
          <cell r="BT142">
            <v>25</v>
          </cell>
          <cell r="BU142">
            <v>12.5</v>
          </cell>
          <cell r="BV142">
            <v>25</v>
          </cell>
          <cell r="BW142">
            <v>25</v>
          </cell>
          <cell r="BX142">
            <v>0</v>
          </cell>
          <cell r="BY142">
            <v>25</v>
          </cell>
          <cell r="BZ142">
            <v>25</v>
          </cell>
          <cell r="CA142">
            <v>25</v>
          </cell>
          <cell r="CB142">
            <v>25</v>
          </cell>
          <cell r="CC142">
            <v>0</v>
          </cell>
          <cell r="CD142">
            <v>0</v>
          </cell>
          <cell r="CE142">
            <v>0</v>
          </cell>
          <cell r="CF142">
            <v>0</v>
          </cell>
          <cell r="CG142">
            <v>0</v>
          </cell>
          <cell r="CH142">
            <v>0</v>
          </cell>
          <cell r="CI142">
            <v>0</v>
          </cell>
          <cell r="CJ142">
            <v>0</v>
          </cell>
          <cell r="CK142">
            <v>0</v>
          </cell>
          <cell r="CL142">
            <v>0</v>
          </cell>
          <cell r="CM142">
            <v>0</v>
          </cell>
          <cell r="CN142">
            <v>0</v>
          </cell>
          <cell r="CO142">
            <v>0</v>
          </cell>
          <cell r="CP142">
            <v>0</v>
          </cell>
          <cell r="CQ142">
            <v>124</v>
          </cell>
          <cell r="CR142">
            <v>11.600000000000001</v>
          </cell>
          <cell r="CS142">
            <v>11.600000000000001</v>
          </cell>
          <cell r="CT142">
            <v>9.3000000000000007</v>
          </cell>
          <cell r="CU142">
            <v>6.9</v>
          </cell>
          <cell r="CV142">
            <v>11.600000000000001</v>
          </cell>
          <cell r="CW142">
            <v>11.600000000000001</v>
          </cell>
          <cell r="CX142">
            <v>11.600000000000001</v>
          </cell>
          <cell r="CY142">
            <v>11.600000000000001</v>
          </cell>
          <cell r="CZ142">
            <v>11.600000000000001</v>
          </cell>
          <cell r="DA142">
            <v>11.600000000000001</v>
          </cell>
          <cell r="DB142">
            <v>11.600000000000001</v>
          </cell>
          <cell r="DC142">
            <v>11.600000000000001</v>
          </cell>
          <cell r="DD142">
            <v>100</v>
          </cell>
          <cell r="DE142">
            <v>11.600000000000001</v>
          </cell>
          <cell r="DF142">
            <v>11.600000000000001</v>
          </cell>
          <cell r="DG142">
            <v>11.600000000000001</v>
          </cell>
          <cell r="DH142">
            <v>0</v>
          </cell>
          <cell r="DI142">
            <v>11.600000000000001</v>
          </cell>
          <cell r="DJ142">
            <v>11.600000000000001</v>
          </cell>
          <cell r="DK142">
            <v>11.600000000000001</v>
          </cell>
          <cell r="DL142">
            <v>11.600000000000001</v>
          </cell>
          <cell r="DM142">
            <v>11.600000000000001</v>
          </cell>
          <cell r="DN142">
            <v>11.600000000000001</v>
          </cell>
          <cell r="DO142">
            <v>4.5999999999999996</v>
          </cell>
          <cell r="DP142">
            <v>11.600000000000001</v>
          </cell>
          <cell r="DQ142">
            <v>11.600000000000001</v>
          </cell>
          <cell r="DR142">
            <v>2.2999999999999998</v>
          </cell>
          <cell r="DS142">
            <v>11.600000000000001</v>
          </cell>
          <cell r="DT142">
            <v>11.600000000000001</v>
          </cell>
          <cell r="DU142">
            <v>11.600000000000001</v>
          </cell>
          <cell r="DV142">
            <v>11.600000000000001</v>
          </cell>
          <cell r="DW142">
            <v>11.600000000000001</v>
          </cell>
          <cell r="DX142">
            <v>11.600000000000001</v>
          </cell>
          <cell r="DY142">
            <v>11.600000000000001</v>
          </cell>
          <cell r="DZ142">
            <v>11.600000000000001</v>
          </cell>
          <cell r="EA142">
            <v>11.600000000000001</v>
          </cell>
          <cell r="EB142">
            <v>11.600000000000001</v>
          </cell>
          <cell r="EC142">
            <v>11.600000000000001</v>
          </cell>
          <cell r="ED142">
            <v>11.600000000000001</v>
          </cell>
          <cell r="EE142">
            <v>11.600000000000001</v>
          </cell>
          <cell r="EF142">
            <v>11.600000000000001</v>
          </cell>
          <cell r="EG142">
            <v>11.600000000000001</v>
          </cell>
          <cell r="EH142">
            <v>11.600000000000001</v>
          </cell>
          <cell r="EI142">
            <v>11.600000000000001</v>
          </cell>
          <cell r="EJ142">
            <v>11.599998474121094</v>
          </cell>
        </row>
        <row r="143">
          <cell r="AW143">
            <v>125</v>
          </cell>
          <cell r="AX143">
            <v>75</v>
          </cell>
          <cell r="AY143">
            <v>100</v>
          </cell>
          <cell r="AZ143">
            <v>50</v>
          </cell>
          <cell r="BA143">
            <v>0</v>
          </cell>
          <cell r="BB143">
            <v>25</v>
          </cell>
          <cell r="BC143">
            <v>50</v>
          </cell>
          <cell r="BD143">
            <v>33.300000000000004</v>
          </cell>
          <cell r="BE143">
            <v>100</v>
          </cell>
          <cell r="BF143">
            <v>50</v>
          </cell>
          <cell r="BG143">
            <v>16.600000000000001</v>
          </cell>
          <cell r="BH143">
            <v>0</v>
          </cell>
          <cell r="BI143">
            <v>50</v>
          </cell>
          <cell r="BJ143">
            <v>0</v>
          </cell>
          <cell r="BK143">
            <v>11.1</v>
          </cell>
          <cell r="BL143">
            <v>33.300000000000004</v>
          </cell>
          <cell r="BM143">
            <v>44.4</v>
          </cell>
          <cell r="BN143">
            <v>22.2</v>
          </cell>
          <cell r="BO143">
            <v>44.4</v>
          </cell>
          <cell r="BP143">
            <v>44.4</v>
          </cell>
          <cell r="BQ143">
            <v>44.4</v>
          </cell>
          <cell r="BR143">
            <v>44.4</v>
          </cell>
          <cell r="BS143">
            <v>44.4</v>
          </cell>
          <cell r="BT143">
            <v>100</v>
          </cell>
          <cell r="BU143">
            <v>0</v>
          </cell>
          <cell r="BV143">
            <v>0</v>
          </cell>
          <cell r="BW143">
            <v>0</v>
          </cell>
          <cell r="BX143">
            <v>0</v>
          </cell>
          <cell r="BY143">
            <v>0</v>
          </cell>
          <cell r="BZ143">
            <v>0</v>
          </cell>
          <cell r="CA143">
            <v>0</v>
          </cell>
          <cell r="CB143">
            <v>0</v>
          </cell>
          <cell r="CC143">
            <v>0</v>
          </cell>
          <cell r="CD143">
            <v>8.3000000000000007</v>
          </cell>
          <cell r="CE143">
            <v>8.3000000000000007</v>
          </cell>
          <cell r="CF143">
            <v>8.3000000000000007</v>
          </cell>
          <cell r="CG143">
            <v>8.3000000000000007</v>
          </cell>
          <cell r="CH143">
            <v>8.3000000000000007</v>
          </cell>
          <cell r="CI143">
            <v>8.3000000000000007</v>
          </cell>
          <cell r="CJ143">
            <v>8.3000000000000007</v>
          </cell>
          <cell r="CK143">
            <v>8.3000000000000007</v>
          </cell>
          <cell r="CL143">
            <v>8.3000000000000007</v>
          </cell>
          <cell r="CM143">
            <v>8.3000000000000007</v>
          </cell>
          <cell r="CN143">
            <v>8.3000000000000007</v>
          </cell>
          <cell r="CO143">
            <v>8.3000000000000007</v>
          </cell>
          <cell r="CP143">
            <v>8.2999954223632812</v>
          </cell>
          <cell r="CQ143">
            <v>125</v>
          </cell>
          <cell r="CR143">
            <v>25.5</v>
          </cell>
          <cell r="CS143">
            <v>95.3</v>
          </cell>
          <cell r="CT143">
            <v>13.900000000000002</v>
          </cell>
          <cell r="CU143">
            <v>6.9</v>
          </cell>
          <cell r="CV143">
            <v>11.600000000000001</v>
          </cell>
          <cell r="CW143">
            <v>25.5</v>
          </cell>
          <cell r="CX143">
            <v>18.600000000000001</v>
          </cell>
          <cell r="CY143">
            <v>97.6</v>
          </cell>
          <cell r="CZ143">
            <v>25.5</v>
          </cell>
          <cell r="DA143">
            <v>9.3000000000000007</v>
          </cell>
          <cell r="DB143">
            <v>0</v>
          </cell>
          <cell r="DC143">
            <v>25.5</v>
          </cell>
          <cell r="DD143">
            <v>2.2999999999999998</v>
          </cell>
          <cell r="DE143">
            <v>4.5999999999999996</v>
          </cell>
          <cell r="DF143">
            <v>20.9</v>
          </cell>
          <cell r="DG143">
            <v>25.5</v>
          </cell>
          <cell r="DH143">
            <v>16.2</v>
          </cell>
          <cell r="DI143">
            <v>25.5</v>
          </cell>
          <cell r="DJ143">
            <v>25.5</v>
          </cell>
          <cell r="DK143">
            <v>25.5</v>
          </cell>
          <cell r="DL143">
            <v>25.5</v>
          </cell>
          <cell r="DM143">
            <v>25.5</v>
          </cell>
          <cell r="DN143">
            <v>100</v>
          </cell>
          <cell r="DO143">
            <v>25.5</v>
          </cell>
          <cell r="DP143">
            <v>25.5</v>
          </cell>
          <cell r="DQ143">
            <v>25.5</v>
          </cell>
          <cell r="DR143">
            <v>25.5</v>
          </cell>
          <cell r="DS143">
            <v>25.5</v>
          </cell>
          <cell r="DT143">
            <v>25.5</v>
          </cell>
          <cell r="DU143">
            <v>25.5</v>
          </cell>
          <cell r="DV143">
            <v>25.5</v>
          </cell>
          <cell r="DW143">
            <v>23.200000000000003</v>
          </cell>
          <cell r="DX143">
            <v>25.5</v>
          </cell>
          <cell r="DY143">
            <v>25.5</v>
          </cell>
          <cell r="DZ143">
            <v>25.5</v>
          </cell>
          <cell r="EA143">
            <v>25.5</v>
          </cell>
          <cell r="EB143">
            <v>25.5</v>
          </cell>
          <cell r="EC143">
            <v>25.5</v>
          </cell>
          <cell r="ED143">
            <v>25.5</v>
          </cell>
          <cell r="EE143">
            <v>25.5</v>
          </cell>
          <cell r="EF143">
            <v>25.5</v>
          </cell>
          <cell r="EG143">
            <v>25.5</v>
          </cell>
          <cell r="EH143">
            <v>25.5</v>
          </cell>
          <cell r="EI143">
            <v>25.5</v>
          </cell>
          <cell r="EJ143">
            <v>25.5</v>
          </cell>
        </row>
        <row r="144">
          <cell r="AX144">
            <v>25.5</v>
          </cell>
          <cell r="AY144">
            <v>25.5</v>
          </cell>
          <cell r="AZ144">
            <v>25.5</v>
          </cell>
          <cell r="BA144">
            <v>25.5</v>
          </cell>
          <cell r="BB144">
            <v>25.5</v>
          </cell>
          <cell r="BC144">
            <v>25.5</v>
          </cell>
          <cell r="BD144">
            <v>25.5</v>
          </cell>
          <cell r="BE144">
            <v>25.5</v>
          </cell>
          <cell r="BF144">
            <v>25.5</v>
          </cell>
          <cell r="BG144">
            <v>25.5</v>
          </cell>
          <cell r="BH144">
            <v>25.5</v>
          </cell>
          <cell r="BI144">
            <v>25.5</v>
          </cell>
          <cell r="BJ144">
            <v>25.5</v>
          </cell>
          <cell r="BK144">
            <v>25.5</v>
          </cell>
          <cell r="BL144">
            <v>25.5</v>
          </cell>
          <cell r="BM144">
            <v>25.5</v>
          </cell>
          <cell r="BN144">
            <v>25.5</v>
          </cell>
          <cell r="BO144">
            <v>25.5</v>
          </cell>
          <cell r="BP144">
            <v>25.5</v>
          </cell>
          <cell r="BQ144">
            <v>25.5</v>
          </cell>
          <cell r="BR144">
            <v>25.5</v>
          </cell>
          <cell r="BS144">
            <v>25.5</v>
          </cell>
          <cell r="BT144">
            <v>25.5</v>
          </cell>
          <cell r="BU144">
            <v>25.5</v>
          </cell>
          <cell r="BV144">
            <v>25.5</v>
          </cell>
          <cell r="BW144">
            <v>25.5</v>
          </cell>
          <cell r="BX144">
            <v>25.5</v>
          </cell>
          <cell r="BY144">
            <v>25.5</v>
          </cell>
          <cell r="BZ144">
            <v>25.5</v>
          </cell>
          <cell r="CA144">
            <v>25.5</v>
          </cell>
          <cell r="CB144">
            <v>25.5</v>
          </cell>
          <cell r="CC144">
            <v>25.5</v>
          </cell>
          <cell r="CD144">
            <v>25.5</v>
          </cell>
          <cell r="CE144">
            <v>25.5</v>
          </cell>
          <cell r="CF144">
            <v>25.5</v>
          </cell>
          <cell r="CG144">
            <v>25.5</v>
          </cell>
          <cell r="CH144">
            <v>25.5</v>
          </cell>
          <cell r="CI144">
            <v>25.5</v>
          </cell>
          <cell r="CJ144">
            <v>25.5</v>
          </cell>
          <cell r="CK144">
            <v>25.5</v>
          </cell>
          <cell r="CL144">
            <v>25.5</v>
          </cell>
          <cell r="CM144">
            <v>25.5</v>
          </cell>
          <cell r="CN144">
            <v>25.5</v>
          </cell>
          <cell r="CO144">
            <v>25.5</v>
          </cell>
          <cell r="CP144">
            <v>25.5</v>
          </cell>
          <cell r="CR144">
            <v>25.5</v>
          </cell>
          <cell r="CS144">
            <v>25.5</v>
          </cell>
          <cell r="CT144">
            <v>25.5</v>
          </cell>
          <cell r="CU144">
            <v>25.5</v>
          </cell>
          <cell r="CV144">
            <v>25.5</v>
          </cell>
          <cell r="CW144">
            <v>25.5</v>
          </cell>
          <cell r="CX144">
            <v>25.5</v>
          </cell>
          <cell r="CY144">
            <v>25.5</v>
          </cell>
          <cell r="CZ144">
            <v>25.5</v>
          </cell>
          <cell r="DA144">
            <v>25.5</v>
          </cell>
          <cell r="DB144">
            <v>25.5</v>
          </cell>
          <cell r="DC144">
            <v>25.5</v>
          </cell>
          <cell r="DD144">
            <v>25.5</v>
          </cell>
          <cell r="DE144">
            <v>25.5</v>
          </cell>
          <cell r="DF144">
            <v>25.5</v>
          </cell>
          <cell r="DG144">
            <v>25.5</v>
          </cell>
          <cell r="DH144">
            <v>25.5</v>
          </cell>
          <cell r="DI144">
            <v>25.5</v>
          </cell>
          <cell r="DJ144">
            <v>25.5</v>
          </cell>
          <cell r="DK144">
            <v>25.5</v>
          </cell>
          <cell r="DL144">
            <v>25.5</v>
          </cell>
          <cell r="DM144">
            <v>25.5</v>
          </cell>
          <cell r="DN144">
            <v>25.5</v>
          </cell>
          <cell r="DO144">
            <v>25.5</v>
          </cell>
          <cell r="DP144">
            <v>25.5</v>
          </cell>
          <cell r="DQ144">
            <v>25.5</v>
          </cell>
          <cell r="DR144">
            <v>25.5</v>
          </cell>
          <cell r="DS144">
            <v>25.5</v>
          </cell>
          <cell r="DT144">
            <v>25.5</v>
          </cell>
          <cell r="DU144">
            <v>25.5</v>
          </cell>
          <cell r="DV144">
            <v>25.5</v>
          </cell>
          <cell r="DW144">
            <v>25.5</v>
          </cell>
          <cell r="DX144">
            <v>25.5</v>
          </cell>
          <cell r="DY144">
            <v>25.5</v>
          </cell>
          <cell r="DZ144">
            <v>25.5</v>
          </cell>
          <cell r="EA144">
            <v>25.5</v>
          </cell>
          <cell r="EB144">
            <v>25.5</v>
          </cell>
          <cell r="EC144">
            <v>25.5</v>
          </cell>
          <cell r="ED144">
            <v>25.5</v>
          </cell>
          <cell r="EE144">
            <v>25.5</v>
          </cell>
          <cell r="EF144">
            <v>25.5</v>
          </cell>
          <cell r="EG144">
            <v>25.5</v>
          </cell>
          <cell r="EH144">
            <v>25.5</v>
          </cell>
          <cell r="EI144">
            <v>25.5</v>
          </cell>
          <cell r="EJ144">
            <v>25.5</v>
          </cell>
        </row>
        <row r="145">
          <cell r="AX145">
            <v>25.5</v>
          </cell>
          <cell r="AY145">
            <v>25.5</v>
          </cell>
          <cell r="AZ145">
            <v>25.5</v>
          </cell>
          <cell r="BA145">
            <v>25.5</v>
          </cell>
          <cell r="BB145">
            <v>25.5</v>
          </cell>
          <cell r="BC145">
            <v>25.5</v>
          </cell>
          <cell r="BD145">
            <v>25.5</v>
          </cell>
          <cell r="BE145">
            <v>25.5</v>
          </cell>
          <cell r="BF145">
            <v>25.5</v>
          </cell>
          <cell r="BG145">
            <v>25.5</v>
          </cell>
          <cell r="BH145">
            <v>25.5</v>
          </cell>
          <cell r="BI145">
            <v>25.5</v>
          </cell>
          <cell r="BJ145">
            <v>25.5</v>
          </cell>
          <cell r="BK145">
            <v>25.5</v>
          </cell>
          <cell r="BL145">
            <v>25.5</v>
          </cell>
          <cell r="BM145">
            <v>25.5</v>
          </cell>
          <cell r="BN145">
            <v>25.5</v>
          </cell>
          <cell r="BO145">
            <v>25.5</v>
          </cell>
          <cell r="BP145">
            <v>25.5</v>
          </cell>
          <cell r="BQ145">
            <v>25.5</v>
          </cell>
          <cell r="BR145">
            <v>25.5</v>
          </cell>
          <cell r="BS145">
            <v>25.5</v>
          </cell>
          <cell r="BT145">
            <v>25.5</v>
          </cell>
          <cell r="BU145">
            <v>25.5</v>
          </cell>
          <cell r="BV145">
            <v>25.5</v>
          </cell>
          <cell r="BW145">
            <v>25.5</v>
          </cell>
          <cell r="BX145">
            <v>25.5</v>
          </cell>
          <cell r="BY145">
            <v>25.5</v>
          </cell>
          <cell r="BZ145">
            <v>25.5</v>
          </cell>
          <cell r="CA145">
            <v>25.5</v>
          </cell>
          <cell r="CB145">
            <v>25.5</v>
          </cell>
          <cell r="CC145">
            <v>25.5</v>
          </cell>
          <cell r="CD145">
            <v>25.5</v>
          </cell>
          <cell r="CE145">
            <v>25.5</v>
          </cell>
          <cell r="CF145">
            <v>25.5</v>
          </cell>
          <cell r="CG145">
            <v>25.5</v>
          </cell>
          <cell r="CH145">
            <v>25.5</v>
          </cell>
          <cell r="CI145">
            <v>25.5</v>
          </cell>
          <cell r="CJ145">
            <v>25.5</v>
          </cell>
          <cell r="CK145">
            <v>25.5</v>
          </cell>
          <cell r="CL145">
            <v>25.5</v>
          </cell>
          <cell r="CM145">
            <v>25.5</v>
          </cell>
          <cell r="CN145">
            <v>25.5</v>
          </cell>
          <cell r="CO145">
            <v>25.5</v>
          </cell>
          <cell r="CP145">
            <v>25.5</v>
          </cell>
          <cell r="CR145">
            <v>25.5</v>
          </cell>
          <cell r="CS145">
            <v>25.5</v>
          </cell>
          <cell r="CT145">
            <v>25.5</v>
          </cell>
          <cell r="CU145">
            <v>25.5</v>
          </cell>
          <cell r="CV145">
            <v>25.5</v>
          </cell>
          <cell r="CW145">
            <v>25.5</v>
          </cell>
          <cell r="CX145">
            <v>25.5</v>
          </cell>
          <cell r="CY145">
            <v>25.5</v>
          </cell>
          <cell r="CZ145">
            <v>25.5</v>
          </cell>
          <cell r="DA145">
            <v>25.5</v>
          </cell>
          <cell r="DB145">
            <v>25.5</v>
          </cell>
          <cell r="DC145">
            <v>25.5</v>
          </cell>
          <cell r="DD145">
            <v>25.5</v>
          </cell>
          <cell r="DE145">
            <v>25.5</v>
          </cell>
          <cell r="DF145">
            <v>25.5</v>
          </cell>
          <cell r="DG145">
            <v>25.5</v>
          </cell>
          <cell r="DH145">
            <v>25.5</v>
          </cell>
          <cell r="DI145">
            <v>25.5</v>
          </cell>
          <cell r="DJ145">
            <v>25.5</v>
          </cell>
          <cell r="DK145">
            <v>25.5</v>
          </cell>
          <cell r="DL145">
            <v>25.5</v>
          </cell>
          <cell r="DM145">
            <v>25.5</v>
          </cell>
          <cell r="DN145">
            <v>25.5</v>
          </cell>
          <cell r="DO145">
            <v>25.5</v>
          </cell>
          <cell r="DP145">
            <v>25.5</v>
          </cell>
          <cell r="DQ145">
            <v>25.5</v>
          </cell>
          <cell r="DR145">
            <v>25.5</v>
          </cell>
          <cell r="DS145">
            <v>25.5</v>
          </cell>
          <cell r="DT145">
            <v>25.5</v>
          </cell>
          <cell r="DU145">
            <v>25.5</v>
          </cell>
          <cell r="DV145">
            <v>25.5</v>
          </cell>
          <cell r="DW145">
            <v>25.5</v>
          </cell>
          <cell r="DX145">
            <v>25.5</v>
          </cell>
          <cell r="DY145">
            <v>25.5</v>
          </cell>
          <cell r="DZ145">
            <v>25.5</v>
          </cell>
          <cell r="EA145">
            <v>25.5</v>
          </cell>
          <cell r="EB145">
            <v>25.5</v>
          </cell>
          <cell r="EC145">
            <v>25.5</v>
          </cell>
          <cell r="ED145">
            <v>25.5</v>
          </cell>
          <cell r="EE145">
            <v>25.5</v>
          </cell>
          <cell r="EF145">
            <v>25.5</v>
          </cell>
          <cell r="EG145">
            <v>25.5</v>
          </cell>
          <cell r="EH145">
            <v>25.5</v>
          </cell>
          <cell r="EI145">
            <v>25.5</v>
          </cell>
          <cell r="EJ145">
            <v>25.5</v>
          </cell>
        </row>
        <row r="146">
          <cell r="AW146">
            <v>126</v>
          </cell>
          <cell r="AX146">
            <v>50</v>
          </cell>
          <cell r="AY146">
            <v>25</v>
          </cell>
          <cell r="AZ146">
            <v>75</v>
          </cell>
          <cell r="BA146">
            <v>100</v>
          </cell>
          <cell r="BB146">
            <v>0</v>
          </cell>
          <cell r="BC146">
            <v>66.600000000000009</v>
          </cell>
          <cell r="BD146">
            <v>50</v>
          </cell>
          <cell r="BE146">
            <v>33.300000000000004</v>
          </cell>
          <cell r="BF146">
            <v>83.3</v>
          </cell>
          <cell r="BG146">
            <v>100</v>
          </cell>
          <cell r="BH146">
            <v>0</v>
          </cell>
          <cell r="BI146">
            <v>16.600000000000001</v>
          </cell>
          <cell r="BJ146">
            <v>33.300000000000004</v>
          </cell>
          <cell r="BK146">
            <v>100</v>
          </cell>
          <cell r="BL146">
            <v>55.500000000000007</v>
          </cell>
          <cell r="BM146">
            <v>44.4</v>
          </cell>
          <cell r="BN146">
            <v>0</v>
          </cell>
          <cell r="BO146">
            <v>22.2</v>
          </cell>
          <cell r="BP146">
            <v>66.600000000000009</v>
          </cell>
          <cell r="BQ146">
            <v>11.1</v>
          </cell>
          <cell r="BR146">
            <v>88.8</v>
          </cell>
          <cell r="BS146">
            <v>77.7</v>
          </cell>
          <cell r="BT146">
            <v>50</v>
          </cell>
          <cell r="BU146">
            <v>12.5</v>
          </cell>
          <cell r="BV146">
            <v>87.5</v>
          </cell>
          <cell r="BW146">
            <v>0</v>
          </cell>
          <cell r="BX146">
            <v>62.5</v>
          </cell>
          <cell r="BY146">
            <v>25</v>
          </cell>
          <cell r="BZ146">
            <v>75</v>
          </cell>
          <cell r="CA146">
            <v>100</v>
          </cell>
          <cell r="CB146">
            <v>37.5</v>
          </cell>
          <cell r="CC146">
            <v>25</v>
          </cell>
          <cell r="CD146">
            <v>16.600000000000001</v>
          </cell>
          <cell r="CE146">
            <v>33.300000000000004</v>
          </cell>
          <cell r="CF146">
            <v>100</v>
          </cell>
          <cell r="CG146">
            <v>8.3000000000000007</v>
          </cell>
          <cell r="CH146">
            <v>91.600000000000009</v>
          </cell>
          <cell r="CI146">
            <v>66.600000000000009</v>
          </cell>
          <cell r="CJ146">
            <v>50</v>
          </cell>
          <cell r="CK146">
            <v>41.6</v>
          </cell>
          <cell r="CL146">
            <v>58.3</v>
          </cell>
          <cell r="CM146">
            <v>83.3</v>
          </cell>
          <cell r="CN146">
            <v>0</v>
          </cell>
          <cell r="CO146">
            <v>75</v>
          </cell>
          <cell r="CP146">
            <v>75</v>
          </cell>
          <cell r="CQ146">
            <v>126</v>
          </cell>
          <cell r="CR146">
            <v>30.2</v>
          </cell>
          <cell r="CS146">
            <v>27.900000000000002</v>
          </cell>
          <cell r="CT146">
            <v>34.799999999999997</v>
          </cell>
          <cell r="CU146">
            <v>41.8</v>
          </cell>
          <cell r="CV146">
            <v>11.600000000000001</v>
          </cell>
          <cell r="CW146">
            <v>74.400000000000006</v>
          </cell>
          <cell r="CX146">
            <v>55.800000000000004</v>
          </cell>
          <cell r="CY146">
            <v>51.1</v>
          </cell>
          <cell r="CZ146">
            <v>76.7</v>
          </cell>
          <cell r="DA146">
            <v>81.3</v>
          </cell>
          <cell r="DB146">
            <v>20.9</v>
          </cell>
          <cell r="DC146">
            <v>37.200000000000003</v>
          </cell>
          <cell r="DD146">
            <v>32.5</v>
          </cell>
          <cell r="DE146">
            <v>93</v>
          </cell>
          <cell r="DF146">
            <v>60.4</v>
          </cell>
          <cell r="DG146">
            <v>44.1</v>
          </cell>
          <cell r="DH146">
            <v>4.5999999999999996</v>
          </cell>
          <cell r="DI146">
            <v>13.900000000000002</v>
          </cell>
          <cell r="DJ146">
            <v>86</v>
          </cell>
          <cell r="DK146">
            <v>9.3000000000000007</v>
          </cell>
          <cell r="DL146">
            <v>90.600000000000009</v>
          </cell>
          <cell r="DM146">
            <v>88.3</v>
          </cell>
          <cell r="DN146">
            <v>23.200000000000003</v>
          </cell>
          <cell r="DO146">
            <v>2.2999999999999998</v>
          </cell>
          <cell r="DP146">
            <v>69.699999999999989</v>
          </cell>
          <cell r="DQ146">
            <v>0</v>
          </cell>
          <cell r="DR146">
            <v>48.8</v>
          </cell>
          <cell r="DS146">
            <v>6.9</v>
          </cell>
          <cell r="DT146">
            <v>58.099999999999994</v>
          </cell>
          <cell r="DU146">
            <v>100</v>
          </cell>
          <cell r="DV146">
            <v>18.600000000000001</v>
          </cell>
          <cell r="DW146">
            <v>46.5</v>
          </cell>
          <cell r="DX146">
            <v>39.5</v>
          </cell>
          <cell r="DY146">
            <v>53.400000000000006</v>
          </cell>
          <cell r="DZ146">
            <v>97.6</v>
          </cell>
          <cell r="EA146">
            <v>25.5</v>
          </cell>
          <cell r="EB146">
            <v>95.3</v>
          </cell>
          <cell r="EC146">
            <v>72</v>
          </cell>
          <cell r="ED146">
            <v>65.100000000000009</v>
          </cell>
          <cell r="EE146">
            <v>62.7</v>
          </cell>
          <cell r="EF146">
            <v>67.400000000000006</v>
          </cell>
          <cell r="EG146">
            <v>83.7</v>
          </cell>
          <cell r="EH146">
            <v>16.2</v>
          </cell>
          <cell r="EI146">
            <v>79</v>
          </cell>
          <cell r="EJ146">
            <v>79</v>
          </cell>
        </row>
        <row r="147">
          <cell r="AW147">
            <v>127</v>
          </cell>
          <cell r="AX147">
            <v>0</v>
          </cell>
          <cell r="AY147">
            <v>25</v>
          </cell>
          <cell r="AZ147">
            <v>50</v>
          </cell>
          <cell r="BA147">
            <v>100</v>
          </cell>
          <cell r="BB147">
            <v>75</v>
          </cell>
          <cell r="BC147">
            <v>66.600000000000009</v>
          </cell>
          <cell r="BD147">
            <v>33.300000000000004</v>
          </cell>
          <cell r="BE147">
            <v>16.600000000000001</v>
          </cell>
          <cell r="BF147">
            <v>50</v>
          </cell>
          <cell r="BG147">
            <v>83.3</v>
          </cell>
          <cell r="BH147">
            <v>0</v>
          </cell>
          <cell r="BI147">
            <v>100</v>
          </cell>
          <cell r="BJ147">
            <v>11.1</v>
          </cell>
          <cell r="BK147">
            <v>88.8</v>
          </cell>
          <cell r="BL147">
            <v>33.300000000000004</v>
          </cell>
          <cell r="BM147">
            <v>77.7</v>
          </cell>
          <cell r="BN147">
            <v>33.300000000000004</v>
          </cell>
          <cell r="BO147">
            <v>0</v>
          </cell>
          <cell r="BP147">
            <v>100</v>
          </cell>
          <cell r="BQ147">
            <v>22.2</v>
          </cell>
          <cell r="BR147">
            <v>33.300000000000004</v>
          </cell>
          <cell r="BS147">
            <v>33.300000000000004</v>
          </cell>
          <cell r="BT147">
            <v>14.2</v>
          </cell>
          <cell r="BU147">
            <v>28.499999999999996</v>
          </cell>
          <cell r="BV147">
            <v>85.7</v>
          </cell>
          <cell r="BW147">
            <v>71.399999999999991</v>
          </cell>
          <cell r="BX147">
            <v>71.39996337890625</v>
          </cell>
          <cell r="BY147">
            <v>0</v>
          </cell>
          <cell r="BZ147">
            <v>42.8</v>
          </cell>
          <cell r="CA147">
            <v>42.8</v>
          </cell>
          <cell r="CB147">
            <v>100</v>
          </cell>
          <cell r="CC147">
            <v>9</v>
          </cell>
          <cell r="CD147">
            <v>18.099999999999998</v>
          </cell>
          <cell r="CE147">
            <v>18.099999999999998</v>
          </cell>
          <cell r="CF147">
            <v>100</v>
          </cell>
          <cell r="CG147">
            <v>18.099999999999998</v>
          </cell>
          <cell r="CH147">
            <v>18.099999999999998</v>
          </cell>
          <cell r="CI147">
            <v>18.099999999999998</v>
          </cell>
          <cell r="CJ147">
            <v>0</v>
          </cell>
          <cell r="CK147">
            <v>90.9</v>
          </cell>
          <cell r="CL147">
            <v>18.099999999999998</v>
          </cell>
          <cell r="CM147">
            <v>18.099999999999998</v>
          </cell>
          <cell r="CN147">
            <v>18.099999999999998</v>
          </cell>
          <cell r="CO147">
            <v>18.099990844726563</v>
          </cell>
          <cell r="CP147">
            <v>18.099990844726563</v>
          </cell>
          <cell r="CQ147">
            <v>127</v>
          </cell>
          <cell r="CR147">
            <v>12.1</v>
          </cell>
          <cell r="CS147">
            <v>21.9</v>
          </cell>
          <cell r="CT147">
            <v>26.8</v>
          </cell>
          <cell r="CU147">
            <v>68.2</v>
          </cell>
          <cell r="CV147">
            <v>65.8</v>
          </cell>
          <cell r="CW147">
            <v>82.899999999999991</v>
          </cell>
          <cell r="CX147">
            <v>70.7</v>
          </cell>
          <cell r="CY147">
            <v>29.2</v>
          </cell>
          <cell r="CZ147">
            <v>73.099999999999994</v>
          </cell>
          <cell r="DA147">
            <v>85.3</v>
          </cell>
          <cell r="DB147">
            <v>19.5</v>
          </cell>
          <cell r="DC147">
            <v>100</v>
          </cell>
          <cell r="DD147">
            <v>7.3</v>
          </cell>
          <cell r="DE147">
            <v>87.8</v>
          </cell>
          <cell r="DF147">
            <v>29.2</v>
          </cell>
          <cell r="DG147">
            <v>80.400000000000006</v>
          </cell>
          <cell r="DH147">
            <v>29.2</v>
          </cell>
          <cell r="DI147">
            <v>4.8</v>
          </cell>
          <cell r="DJ147">
            <v>97.5</v>
          </cell>
          <cell r="DK147">
            <v>24.3</v>
          </cell>
          <cell r="DL147">
            <v>29.2</v>
          </cell>
          <cell r="DM147">
            <v>29.2</v>
          </cell>
          <cell r="DN147">
            <v>9.7000000000000011</v>
          </cell>
          <cell r="DO147">
            <v>17</v>
          </cell>
          <cell r="DP147">
            <v>92.600000000000009</v>
          </cell>
          <cell r="DQ147">
            <v>75.599999999999994</v>
          </cell>
          <cell r="DR147">
            <v>75.5999755859375</v>
          </cell>
          <cell r="DS147">
            <v>2.4</v>
          </cell>
          <cell r="DT147">
            <v>29.2</v>
          </cell>
          <cell r="DU147">
            <v>29.2</v>
          </cell>
          <cell r="DV147">
            <v>95.1</v>
          </cell>
          <cell r="DW147">
            <v>14.6</v>
          </cell>
          <cell r="DX147">
            <v>29.2</v>
          </cell>
          <cell r="DY147">
            <v>29.2</v>
          </cell>
          <cell r="DZ147">
            <v>90.2</v>
          </cell>
          <cell r="EA147">
            <v>29.2</v>
          </cell>
          <cell r="EB147">
            <v>29.2</v>
          </cell>
          <cell r="EC147">
            <v>29.2</v>
          </cell>
          <cell r="ED147">
            <v>0</v>
          </cell>
          <cell r="EE147">
            <v>78</v>
          </cell>
          <cell r="EF147">
            <v>29.2</v>
          </cell>
          <cell r="EG147">
            <v>29.2</v>
          </cell>
          <cell r="EH147">
            <v>29.2</v>
          </cell>
          <cell r="EI147">
            <v>29.199996948242188</v>
          </cell>
          <cell r="EJ147">
            <v>29.199996948242188</v>
          </cell>
        </row>
        <row r="148">
          <cell r="AW148">
            <v>128</v>
          </cell>
          <cell r="AX148">
            <v>0</v>
          </cell>
          <cell r="AY148">
            <v>75</v>
          </cell>
          <cell r="AZ148">
            <v>100</v>
          </cell>
          <cell r="BA148">
            <v>50</v>
          </cell>
          <cell r="BB148">
            <v>25</v>
          </cell>
          <cell r="BC148">
            <v>100</v>
          </cell>
          <cell r="BD148">
            <v>100</v>
          </cell>
          <cell r="BE148">
            <v>100</v>
          </cell>
          <cell r="BF148">
            <v>100</v>
          </cell>
          <cell r="BG148">
            <v>100</v>
          </cell>
          <cell r="BH148">
            <v>100</v>
          </cell>
          <cell r="BI148">
            <v>0</v>
          </cell>
          <cell r="BJ148">
            <v>100</v>
          </cell>
          <cell r="BK148">
            <v>100</v>
          </cell>
          <cell r="BL148">
            <v>0</v>
          </cell>
          <cell r="BM148">
            <v>0</v>
          </cell>
          <cell r="BN148">
            <v>0</v>
          </cell>
          <cell r="BO148">
            <v>0</v>
          </cell>
          <cell r="BP148">
            <v>0</v>
          </cell>
          <cell r="BQ148">
            <v>0</v>
          </cell>
          <cell r="BR148">
            <v>0</v>
          </cell>
          <cell r="BS148">
            <v>0</v>
          </cell>
          <cell r="BT148">
            <v>66.600000000000009</v>
          </cell>
          <cell r="BU148">
            <v>66.5999755859375</v>
          </cell>
          <cell r="BV148">
            <v>66.5999755859375</v>
          </cell>
          <cell r="BW148">
            <v>100</v>
          </cell>
          <cell r="BX148">
            <v>33.300000000000004</v>
          </cell>
          <cell r="BY148">
            <v>0</v>
          </cell>
          <cell r="BZ148">
            <v>0</v>
          </cell>
          <cell r="CA148">
            <v>0</v>
          </cell>
          <cell r="CB148">
            <v>0</v>
          </cell>
          <cell r="CC148">
            <v>0</v>
          </cell>
          <cell r="CD148">
            <v>0</v>
          </cell>
          <cell r="CE148">
            <v>0</v>
          </cell>
          <cell r="CF148">
            <v>0</v>
          </cell>
          <cell r="CG148">
            <v>0</v>
          </cell>
          <cell r="CH148">
            <v>0</v>
          </cell>
          <cell r="CI148">
            <v>0</v>
          </cell>
          <cell r="CJ148">
            <v>100</v>
          </cell>
          <cell r="CK148">
            <v>100</v>
          </cell>
          <cell r="CL148">
            <v>100</v>
          </cell>
          <cell r="CM148">
            <v>100</v>
          </cell>
          <cell r="CN148">
            <v>100</v>
          </cell>
          <cell r="CO148">
            <v>100</v>
          </cell>
          <cell r="CP148">
            <v>100</v>
          </cell>
          <cell r="CQ148">
            <v>128</v>
          </cell>
          <cell r="CR148">
            <v>15.299999999999999</v>
          </cell>
          <cell r="CS148">
            <v>76.900000000000006</v>
          </cell>
          <cell r="CT148">
            <v>84.6</v>
          </cell>
          <cell r="CU148">
            <v>46.1</v>
          </cell>
          <cell r="CV148">
            <v>23</v>
          </cell>
          <cell r="CW148">
            <v>92.300000000000011</v>
          </cell>
          <cell r="CX148">
            <v>92.29998779296875</v>
          </cell>
          <cell r="CY148">
            <v>92.29998779296875</v>
          </cell>
          <cell r="CZ148">
            <v>92.29998779296875</v>
          </cell>
          <cell r="DA148">
            <v>92.29998779296875</v>
          </cell>
          <cell r="DB148">
            <v>92.29998779296875</v>
          </cell>
          <cell r="DC148">
            <v>69.199999999999989</v>
          </cell>
          <cell r="DD148">
            <v>100</v>
          </cell>
          <cell r="DE148">
            <v>100</v>
          </cell>
          <cell r="DF148">
            <v>30.7</v>
          </cell>
          <cell r="DG148">
            <v>30.699996948242188</v>
          </cell>
          <cell r="DH148">
            <v>30.699996948242188</v>
          </cell>
          <cell r="DI148">
            <v>30.699996948242188</v>
          </cell>
          <cell r="DJ148">
            <v>30.699996948242188</v>
          </cell>
          <cell r="DK148">
            <v>30.699996948242188</v>
          </cell>
          <cell r="DL148">
            <v>30.699996948242188</v>
          </cell>
          <cell r="DM148">
            <v>30.699996948242188</v>
          </cell>
          <cell r="DN148">
            <v>53.800000000000004</v>
          </cell>
          <cell r="DO148">
            <v>53.79998779296875</v>
          </cell>
          <cell r="DP148">
            <v>53.79998779296875</v>
          </cell>
          <cell r="DQ148">
            <v>61.5</v>
          </cell>
          <cell r="DR148">
            <v>38.4</v>
          </cell>
          <cell r="DS148">
            <v>0</v>
          </cell>
          <cell r="DT148">
            <v>0</v>
          </cell>
          <cell r="DU148">
            <v>0</v>
          </cell>
          <cell r="DV148">
            <v>0</v>
          </cell>
          <cell r="DW148">
            <v>0</v>
          </cell>
          <cell r="DX148">
            <v>0</v>
          </cell>
          <cell r="DY148">
            <v>0</v>
          </cell>
          <cell r="DZ148">
            <v>0</v>
          </cell>
          <cell r="EA148">
            <v>0</v>
          </cell>
          <cell r="EB148">
            <v>0</v>
          </cell>
          <cell r="EC148">
            <v>0</v>
          </cell>
          <cell r="ED148">
            <v>7.6</v>
          </cell>
          <cell r="EE148">
            <v>7.5999984741210938</v>
          </cell>
          <cell r="EF148">
            <v>7.5999984741210938</v>
          </cell>
          <cell r="EG148">
            <v>7.5999984741210938</v>
          </cell>
          <cell r="EH148">
            <v>7.5999984741210938</v>
          </cell>
          <cell r="EI148">
            <v>7.5999984741210938</v>
          </cell>
          <cell r="EJ148">
            <v>7.5999984741210938</v>
          </cell>
        </row>
        <row r="149">
          <cell r="AW149">
            <v>129</v>
          </cell>
          <cell r="AX149">
            <v>0</v>
          </cell>
          <cell r="AY149">
            <v>75</v>
          </cell>
          <cell r="AZ149">
            <v>100</v>
          </cell>
          <cell r="BA149">
            <v>50</v>
          </cell>
          <cell r="BB149">
            <v>25</v>
          </cell>
          <cell r="BC149">
            <v>0</v>
          </cell>
          <cell r="BD149">
            <v>0</v>
          </cell>
          <cell r="BE149">
            <v>0</v>
          </cell>
          <cell r="BF149">
            <v>0</v>
          </cell>
          <cell r="BG149">
            <v>0</v>
          </cell>
          <cell r="BH149">
            <v>0</v>
          </cell>
          <cell r="BI149">
            <v>100</v>
          </cell>
          <cell r="BJ149">
            <v>0</v>
          </cell>
          <cell r="BK149">
            <v>0</v>
          </cell>
          <cell r="BL149">
            <v>100</v>
          </cell>
          <cell r="BM149">
            <v>100</v>
          </cell>
          <cell r="BN149">
            <v>100</v>
          </cell>
          <cell r="BO149">
            <v>100</v>
          </cell>
          <cell r="BP149">
            <v>100</v>
          </cell>
          <cell r="BQ149">
            <v>100</v>
          </cell>
          <cell r="BR149">
            <v>100</v>
          </cell>
          <cell r="BS149">
            <v>100</v>
          </cell>
          <cell r="BT149">
            <v>33.300000000000004</v>
          </cell>
          <cell r="BU149">
            <v>33.29998779296875</v>
          </cell>
          <cell r="BV149">
            <v>33.29998779296875</v>
          </cell>
          <cell r="BW149">
            <v>66.600000000000009</v>
          </cell>
          <cell r="BX149">
            <v>66.600000000000009</v>
          </cell>
          <cell r="BY149">
            <v>0</v>
          </cell>
          <cell r="BZ149">
            <v>0</v>
          </cell>
          <cell r="CA149">
            <v>0</v>
          </cell>
          <cell r="CB149">
            <v>0</v>
          </cell>
          <cell r="CC149">
            <v>0</v>
          </cell>
          <cell r="CD149">
            <v>0</v>
          </cell>
          <cell r="CE149">
            <v>0</v>
          </cell>
          <cell r="CF149">
            <v>0</v>
          </cell>
          <cell r="CG149">
            <v>0</v>
          </cell>
          <cell r="CH149">
            <v>0</v>
          </cell>
          <cell r="CI149">
            <v>0</v>
          </cell>
          <cell r="CJ149">
            <v>100</v>
          </cell>
          <cell r="CK149">
            <v>100</v>
          </cell>
          <cell r="CL149">
            <v>100</v>
          </cell>
          <cell r="CM149">
            <v>100</v>
          </cell>
          <cell r="CN149">
            <v>100</v>
          </cell>
          <cell r="CO149">
            <v>100</v>
          </cell>
          <cell r="CP149">
            <v>100</v>
          </cell>
          <cell r="CQ149">
            <v>129</v>
          </cell>
          <cell r="CR149">
            <v>0</v>
          </cell>
          <cell r="CS149">
            <v>84.6</v>
          </cell>
          <cell r="CT149">
            <v>100</v>
          </cell>
          <cell r="CU149">
            <v>61.5</v>
          </cell>
          <cell r="CV149">
            <v>30.7</v>
          </cell>
          <cell r="CW149">
            <v>76.900000000000006</v>
          </cell>
          <cell r="CX149">
            <v>76.89996337890625</v>
          </cell>
          <cell r="CY149">
            <v>76.89996337890625</v>
          </cell>
          <cell r="CZ149">
            <v>76.89996337890625</v>
          </cell>
          <cell r="DA149">
            <v>76.89996337890625</v>
          </cell>
          <cell r="DB149">
            <v>76.89996337890625</v>
          </cell>
          <cell r="DC149">
            <v>92.300000000000011</v>
          </cell>
          <cell r="DD149">
            <v>23</v>
          </cell>
          <cell r="DE149">
            <v>23</v>
          </cell>
          <cell r="DF149">
            <v>69.199999999999989</v>
          </cell>
          <cell r="DG149">
            <v>69.199951171875</v>
          </cell>
          <cell r="DH149">
            <v>69.199951171875</v>
          </cell>
          <cell r="DI149">
            <v>69.199951171875</v>
          </cell>
          <cell r="DJ149">
            <v>69.199951171875</v>
          </cell>
          <cell r="DK149">
            <v>69.199951171875</v>
          </cell>
          <cell r="DL149">
            <v>69.199951171875</v>
          </cell>
          <cell r="DM149">
            <v>69.199951171875</v>
          </cell>
          <cell r="DN149">
            <v>15.299999999999999</v>
          </cell>
          <cell r="DO149">
            <v>15.299995422363281</v>
          </cell>
          <cell r="DP149">
            <v>15.299995422363281</v>
          </cell>
          <cell r="DQ149">
            <v>30.7</v>
          </cell>
          <cell r="DR149">
            <v>30.7</v>
          </cell>
          <cell r="DS149">
            <v>7.6</v>
          </cell>
          <cell r="DT149">
            <v>7.5999984741210938</v>
          </cell>
          <cell r="DU149">
            <v>7.5999984741210938</v>
          </cell>
          <cell r="DV149">
            <v>7.5999984741210938</v>
          </cell>
          <cell r="DW149">
            <v>7.5999984741210938</v>
          </cell>
          <cell r="DX149">
            <v>7.5999984741210938</v>
          </cell>
          <cell r="DY149">
            <v>7.5999984741210938</v>
          </cell>
          <cell r="DZ149">
            <v>7.5999984741210938</v>
          </cell>
          <cell r="EA149">
            <v>7.5999984741210938</v>
          </cell>
          <cell r="EB149">
            <v>7.5999984741210938</v>
          </cell>
          <cell r="EC149">
            <v>7.5999984741210938</v>
          </cell>
          <cell r="ED149">
            <v>30.7</v>
          </cell>
          <cell r="EE149">
            <v>30.699996948242188</v>
          </cell>
          <cell r="EF149">
            <v>30.699996948242188</v>
          </cell>
          <cell r="EG149">
            <v>30.699996948242188</v>
          </cell>
          <cell r="EH149">
            <v>30.699996948242188</v>
          </cell>
          <cell r="EI149">
            <v>30.699996948242188</v>
          </cell>
          <cell r="EJ149">
            <v>30.699996948242188</v>
          </cell>
        </row>
        <row r="150">
          <cell r="AX150">
            <v>30.699996948242188</v>
          </cell>
          <cell r="AY150">
            <v>30.699996948242188</v>
          </cell>
          <cell r="AZ150">
            <v>30.699996948242188</v>
          </cell>
          <cell r="BA150">
            <v>30.699996948242188</v>
          </cell>
          <cell r="BB150">
            <v>30.699996948242188</v>
          </cell>
          <cell r="BC150">
            <v>30.699996948242188</v>
          </cell>
          <cell r="BD150">
            <v>30.699996948242188</v>
          </cell>
          <cell r="BE150">
            <v>30.699996948242188</v>
          </cell>
          <cell r="BF150">
            <v>30.699996948242188</v>
          </cell>
          <cell r="BG150">
            <v>30.699996948242188</v>
          </cell>
          <cell r="BH150">
            <v>30.699996948242188</v>
          </cell>
          <cell r="BI150">
            <v>30.699996948242188</v>
          </cell>
          <cell r="BJ150">
            <v>30.699996948242188</v>
          </cell>
          <cell r="BK150">
            <v>30.699996948242188</v>
          </cell>
          <cell r="BL150">
            <v>30.699996948242188</v>
          </cell>
          <cell r="BM150">
            <v>30.699996948242188</v>
          </cell>
          <cell r="BN150">
            <v>30.699996948242188</v>
          </cell>
          <cell r="BO150">
            <v>30.699996948242188</v>
          </cell>
          <cell r="BP150">
            <v>30.699996948242188</v>
          </cell>
          <cell r="BQ150">
            <v>30.699996948242188</v>
          </cell>
          <cell r="BR150">
            <v>30.699996948242188</v>
          </cell>
          <cell r="BS150">
            <v>30.699996948242188</v>
          </cell>
          <cell r="BT150">
            <v>30.699996948242188</v>
          </cell>
          <cell r="BU150">
            <v>30.699996948242188</v>
          </cell>
          <cell r="BV150">
            <v>30.699996948242188</v>
          </cell>
          <cell r="BW150">
            <v>30.699996948242188</v>
          </cell>
          <cell r="BX150">
            <v>30.699996948242188</v>
          </cell>
          <cell r="BY150">
            <v>30.699996948242188</v>
          </cell>
          <cell r="BZ150">
            <v>30.699996948242188</v>
          </cell>
          <cell r="CA150">
            <v>30.699996948242188</v>
          </cell>
          <cell r="CB150">
            <v>30.699996948242188</v>
          </cell>
          <cell r="CC150">
            <v>30.699996948242188</v>
          </cell>
          <cell r="CD150">
            <v>30.699996948242188</v>
          </cell>
          <cell r="CE150">
            <v>30.699996948242188</v>
          </cell>
          <cell r="CF150">
            <v>30.699996948242188</v>
          </cell>
          <cell r="CG150">
            <v>30.699996948242188</v>
          </cell>
          <cell r="CH150">
            <v>30.699996948242188</v>
          </cell>
          <cell r="CI150">
            <v>30.699996948242188</v>
          </cell>
          <cell r="CJ150">
            <v>30.699996948242188</v>
          </cell>
          <cell r="CK150">
            <v>30.699996948242188</v>
          </cell>
          <cell r="CL150">
            <v>30.699996948242188</v>
          </cell>
          <cell r="CM150">
            <v>30.699996948242188</v>
          </cell>
          <cell r="CN150">
            <v>30.699996948242188</v>
          </cell>
          <cell r="CO150">
            <v>30.699996948242188</v>
          </cell>
          <cell r="CP150">
            <v>30.699996948242188</v>
          </cell>
          <cell r="CR150">
            <v>30.699996948242188</v>
          </cell>
          <cell r="CS150">
            <v>30.699996948242188</v>
          </cell>
          <cell r="CT150">
            <v>30.699996948242188</v>
          </cell>
          <cell r="CU150">
            <v>30.699996948242188</v>
          </cell>
          <cell r="CV150">
            <v>30.699996948242188</v>
          </cell>
          <cell r="CW150">
            <v>30.699996948242188</v>
          </cell>
          <cell r="CX150">
            <v>30.699996948242188</v>
          </cell>
          <cell r="CY150">
            <v>30.699996948242188</v>
          </cell>
          <cell r="CZ150">
            <v>30.699996948242188</v>
          </cell>
          <cell r="DA150">
            <v>30.699996948242188</v>
          </cell>
          <cell r="DB150">
            <v>30.699996948242188</v>
          </cell>
          <cell r="DC150">
            <v>30.699996948242188</v>
          </cell>
          <cell r="DD150">
            <v>30.699996948242188</v>
          </cell>
          <cell r="DE150">
            <v>30.699996948242188</v>
          </cell>
          <cell r="DF150">
            <v>30.699996948242188</v>
          </cell>
          <cell r="DG150">
            <v>30.699996948242188</v>
          </cell>
          <cell r="DH150">
            <v>30.699996948242188</v>
          </cell>
          <cell r="DI150">
            <v>30.699996948242188</v>
          </cell>
          <cell r="DJ150">
            <v>30.699996948242188</v>
          </cell>
          <cell r="DK150">
            <v>30.699996948242188</v>
          </cell>
          <cell r="DL150">
            <v>30.699996948242188</v>
          </cell>
          <cell r="DM150">
            <v>30.699996948242188</v>
          </cell>
          <cell r="DN150">
            <v>30.699996948242188</v>
          </cell>
          <cell r="DO150">
            <v>30.699996948242188</v>
          </cell>
          <cell r="DP150">
            <v>30.699996948242188</v>
          </cell>
          <cell r="DQ150">
            <v>30.699996948242188</v>
          </cell>
          <cell r="DR150">
            <v>30.699996948242188</v>
          </cell>
          <cell r="DS150">
            <v>30.699996948242188</v>
          </cell>
          <cell r="DT150">
            <v>30.699996948242188</v>
          </cell>
          <cell r="DU150">
            <v>30.699996948242188</v>
          </cell>
          <cell r="DV150">
            <v>30.699996948242188</v>
          </cell>
          <cell r="DW150">
            <v>30.699996948242188</v>
          </cell>
          <cell r="DX150">
            <v>30.699996948242188</v>
          </cell>
          <cell r="DY150">
            <v>30.699996948242188</v>
          </cell>
          <cell r="DZ150">
            <v>30.699996948242188</v>
          </cell>
          <cell r="EA150">
            <v>30.699996948242188</v>
          </cell>
          <cell r="EB150">
            <v>30.699996948242188</v>
          </cell>
          <cell r="EC150">
            <v>30.699996948242188</v>
          </cell>
          <cell r="ED150">
            <v>30.699996948242188</v>
          </cell>
          <cell r="EE150">
            <v>30.699996948242188</v>
          </cell>
          <cell r="EF150">
            <v>30.699996948242188</v>
          </cell>
          <cell r="EG150">
            <v>30.699996948242188</v>
          </cell>
          <cell r="EH150">
            <v>30.699996948242188</v>
          </cell>
          <cell r="EI150">
            <v>30.699996948242188</v>
          </cell>
          <cell r="EJ150">
            <v>30.699996948242188</v>
          </cell>
        </row>
        <row r="151">
          <cell r="AX151">
            <v>30.699996948242188</v>
          </cell>
          <cell r="AY151">
            <v>30.699996948242188</v>
          </cell>
          <cell r="AZ151">
            <v>30.699996948242188</v>
          </cell>
          <cell r="BA151">
            <v>30.699996948242188</v>
          </cell>
          <cell r="BB151">
            <v>30.699996948242188</v>
          </cell>
          <cell r="BC151">
            <v>30.699996948242188</v>
          </cell>
          <cell r="BD151">
            <v>30.699996948242188</v>
          </cell>
          <cell r="BE151">
            <v>30.699996948242188</v>
          </cell>
          <cell r="BF151">
            <v>30.699996948242188</v>
          </cell>
          <cell r="BG151">
            <v>30.699996948242188</v>
          </cell>
          <cell r="BH151">
            <v>30.699996948242188</v>
          </cell>
          <cell r="BI151">
            <v>30.699996948242188</v>
          </cell>
          <cell r="BJ151">
            <v>30.699996948242188</v>
          </cell>
          <cell r="BK151">
            <v>30.699996948242188</v>
          </cell>
          <cell r="BL151">
            <v>30.699996948242188</v>
          </cell>
          <cell r="BM151">
            <v>30.699996948242188</v>
          </cell>
          <cell r="BN151">
            <v>30.699996948242188</v>
          </cell>
          <cell r="BO151">
            <v>30.699996948242188</v>
          </cell>
          <cell r="BP151">
            <v>30.699996948242188</v>
          </cell>
          <cell r="BQ151">
            <v>30.699996948242188</v>
          </cell>
          <cell r="BR151">
            <v>30.699996948242188</v>
          </cell>
          <cell r="BS151">
            <v>30.699996948242188</v>
          </cell>
          <cell r="BT151">
            <v>30.699996948242188</v>
          </cell>
          <cell r="BU151">
            <v>30.699996948242188</v>
          </cell>
          <cell r="BV151">
            <v>30.699996948242188</v>
          </cell>
          <cell r="BW151">
            <v>30.699996948242188</v>
          </cell>
          <cell r="BX151">
            <v>30.699996948242188</v>
          </cell>
          <cell r="BY151">
            <v>30.699996948242188</v>
          </cell>
          <cell r="BZ151">
            <v>30.699996948242188</v>
          </cell>
          <cell r="CA151">
            <v>30.699996948242188</v>
          </cell>
          <cell r="CB151">
            <v>30.699996948242188</v>
          </cell>
          <cell r="CC151">
            <v>30.699996948242188</v>
          </cell>
          <cell r="CD151">
            <v>30.699996948242188</v>
          </cell>
          <cell r="CE151">
            <v>30.699996948242188</v>
          </cell>
          <cell r="CF151">
            <v>30.699996948242188</v>
          </cell>
          <cell r="CG151">
            <v>30.699996948242188</v>
          </cell>
          <cell r="CH151">
            <v>30.699996948242188</v>
          </cell>
          <cell r="CI151">
            <v>30.699996948242188</v>
          </cell>
          <cell r="CJ151">
            <v>30.699996948242188</v>
          </cell>
          <cell r="CK151">
            <v>30.699996948242188</v>
          </cell>
          <cell r="CL151">
            <v>30.699996948242188</v>
          </cell>
          <cell r="CM151">
            <v>30.699996948242188</v>
          </cell>
          <cell r="CN151">
            <v>30.699996948242188</v>
          </cell>
          <cell r="CO151">
            <v>30.699996948242188</v>
          </cell>
          <cell r="CP151">
            <v>30.699996948242188</v>
          </cell>
          <cell r="CR151">
            <v>30.699996948242188</v>
          </cell>
          <cell r="CS151">
            <v>30.699996948242188</v>
          </cell>
          <cell r="CT151">
            <v>30.699996948242188</v>
          </cell>
          <cell r="CU151">
            <v>30.699996948242188</v>
          </cell>
          <cell r="CV151">
            <v>30.699996948242188</v>
          </cell>
          <cell r="CW151">
            <v>30.699996948242188</v>
          </cell>
          <cell r="CX151">
            <v>30.699996948242188</v>
          </cell>
          <cell r="CY151">
            <v>30.699996948242188</v>
          </cell>
          <cell r="CZ151">
            <v>30.699996948242188</v>
          </cell>
          <cell r="DA151">
            <v>30.699996948242188</v>
          </cell>
          <cell r="DB151">
            <v>30.699996948242188</v>
          </cell>
          <cell r="DC151">
            <v>30.699996948242188</v>
          </cell>
          <cell r="DD151">
            <v>30.699996948242188</v>
          </cell>
          <cell r="DE151">
            <v>30.699996948242188</v>
          </cell>
          <cell r="DF151">
            <v>30.699996948242188</v>
          </cell>
          <cell r="DG151">
            <v>30.699996948242188</v>
          </cell>
          <cell r="DH151">
            <v>30.699996948242188</v>
          </cell>
          <cell r="DI151">
            <v>30.699996948242188</v>
          </cell>
          <cell r="DJ151">
            <v>30.699996948242188</v>
          </cell>
          <cell r="DK151">
            <v>30.699996948242188</v>
          </cell>
          <cell r="DL151">
            <v>30.699996948242188</v>
          </cell>
          <cell r="DM151">
            <v>30.699996948242188</v>
          </cell>
          <cell r="DN151">
            <v>30.699996948242188</v>
          </cell>
          <cell r="DO151">
            <v>30.699996948242188</v>
          </cell>
          <cell r="DP151">
            <v>30.699996948242188</v>
          </cell>
          <cell r="DQ151">
            <v>30.699996948242188</v>
          </cell>
          <cell r="DR151">
            <v>30.699996948242188</v>
          </cell>
          <cell r="DS151">
            <v>30.699996948242188</v>
          </cell>
          <cell r="DT151">
            <v>30.699996948242188</v>
          </cell>
          <cell r="DU151">
            <v>30.699996948242188</v>
          </cell>
          <cell r="DV151">
            <v>30.699996948242188</v>
          </cell>
          <cell r="DW151">
            <v>30.699996948242188</v>
          </cell>
          <cell r="DX151">
            <v>30.699996948242188</v>
          </cell>
          <cell r="DY151">
            <v>30.699996948242188</v>
          </cell>
          <cell r="DZ151">
            <v>30.699996948242188</v>
          </cell>
          <cell r="EA151">
            <v>30.699996948242188</v>
          </cell>
          <cell r="EB151">
            <v>30.699996948242188</v>
          </cell>
          <cell r="EC151">
            <v>30.699996948242188</v>
          </cell>
          <cell r="ED151">
            <v>30.699996948242188</v>
          </cell>
          <cell r="EE151">
            <v>30.699996948242188</v>
          </cell>
          <cell r="EF151">
            <v>30.699996948242188</v>
          </cell>
          <cell r="EG151">
            <v>30.699996948242188</v>
          </cell>
          <cell r="EH151">
            <v>30.699996948242188</v>
          </cell>
          <cell r="EI151">
            <v>30.699996948242188</v>
          </cell>
          <cell r="EJ151">
            <v>30.699996948242188</v>
          </cell>
        </row>
        <row r="152">
          <cell r="AX152">
            <v>30.699996948242188</v>
          </cell>
          <cell r="AY152">
            <v>30.699996948242188</v>
          </cell>
          <cell r="AZ152">
            <v>30.699996948242188</v>
          </cell>
          <cell r="BA152">
            <v>30.699996948242188</v>
          </cell>
          <cell r="BB152">
            <v>30.699996948242188</v>
          </cell>
          <cell r="BC152">
            <v>30.699996948242188</v>
          </cell>
          <cell r="BD152">
            <v>30.699996948242188</v>
          </cell>
          <cell r="BE152">
            <v>30.699996948242188</v>
          </cell>
          <cell r="BF152">
            <v>30.699996948242188</v>
          </cell>
          <cell r="BG152">
            <v>30.699996948242188</v>
          </cell>
          <cell r="BH152">
            <v>30.699996948242188</v>
          </cell>
          <cell r="BI152">
            <v>30.699996948242188</v>
          </cell>
          <cell r="BJ152">
            <v>30.699996948242188</v>
          </cell>
          <cell r="BK152">
            <v>30.699996948242188</v>
          </cell>
          <cell r="BL152">
            <v>30.699996948242188</v>
          </cell>
          <cell r="BM152">
            <v>30.699996948242188</v>
          </cell>
          <cell r="BN152">
            <v>30.699996948242188</v>
          </cell>
          <cell r="BO152">
            <v>30.699996948242188</v>
          </cell>
          <cell r="BP152">
            <v>30.699996948242188</v>
          </cell>
          <cell r="BQ152">
            <v>30.699996948242188</v>
          </cell>
          <cell r="BR152">
            <v>30.699996948242188</v>
          </cell>
          <cell r="BS152">
            <v>30.699996948242188</v>
          </cell>
          <cell r="BT152">
            <v>30.699996948242188</v>
          </cell>
          <cell r="BU152">
            <v>30.699996948242188</v>
          </cell>
          <cell r="BV152">
            <v>30.699996948242188</v>
          </cell>
          <cell r="BW152">
            <v>30.699996948242188</v>
          </cell>
          <cell r="BX152">
            <v>30.699996948242188</v>
          </cell>
          <cell r="BY152">
            <v>30.699996948242188</v>
          </cell>
          <cell r="BZ152">
            <v>30.699996948242188</v>
          </cell>
          <cell r="CA152">
            <v>30.699996948242188</v>
          </cell>
          <cell r="CB152">
            <v>30.699996948242188</v>
          </cell>
          <cell r="CC152">
            <v>30.699996948242188</v>
          </cell>
          <cell r="CD152">
            <v>30.699996948242188</v>
          </cell>
          <cell r="CE152">
            <v>30.699996948242188</v>
          </cell>
          <cell r="CF152">
            <v>30.699996948242188</v>
          </cell>
          <cell r="CG152">
            <v>30.699996948242188</v>
          </cell>
          <cell r="CH152">
            <v>30.699996948242188</v>
          </cell>
          <cell r="CI152">
            <v>30.699996948242188</v>
          </cell>
          <cell r="CJ152">
            <v>30.699996948242188</v>
          </cell>
          <cell r="CK152">
            <v>30.699996948242188</v>
          </cell>
          <cell r="CL152">
            <v>30.699996948242188</v>
          </cell>
          <cell r="CM152">
            <v>30.699996948242188</v>
          </cell>
          <cell r="CN152">
            <v>30.699996948242188</v>
          </cell>
          <cell r="CO152">
            <v>30.699996948242188</v>
          </cell>
          <cell r="CP152">
            <v>30.699996948242188</v>
          </cell>
          <cell r="CR152">
            <v>30.699996948242188</v>
          </cell>
          <cell r="CS152">
            <v>30.699996948242188</v>
          </cell>
          <cell r="CT152">
            <v>30.699996948242188</v>
          </cell>
          <cell r="CU152">
            <v>30.699996948242188</v>
          </cell>
          <cell r="CV152">
            <v>30.699996948242188</v>
          </cell>
          <cell r="CW152">
            <v>30.699996948242188</v>
          </cell>
          <cell r="CX152">
            <v>30.699996948242188</v>
          </cell>
          <cell r="CY152">
            <v>30.699996948242188</v>
          </cell>
          <cell r="CZ152">
            <v>30.699996948242188</v>
          </cell>
          <cell r="DA152">
            <v>30.699996948242188</v>
          </cell>
          <cell r="DB152">
            <v>30.699996948242188</v>
          </cell>
          <cell r="DC152">
            <v>30.699996948242188</v>
          </cell>
          <cell r="DD152">
            <v>30.699996948242188</v>
          </cell>
          <cell r="DE152">
            <v>30.699996948242188</v>
          </cell>
          <cell r="DF152">
            <v>30.699996948242188</v>
          </cell>
          <cell r="DG152">
            <v>30.699996948242188</v>
          </cell>
          <cell r="DH152">
            <v>30.699996948242188</v>
          </cell>
          <cell r="DI152">
            <v>30.699996948242188</v>
          </cell>
          <cell r="DJ152">
            <v>30.699996948242188</v>
          </cell>
          <cell r="DK152">
            <v>30.699996948242188</v>
          </cell>
          <cell r="DL152">
            <v>30.699996948242188</v>
          </cell>
          <cell r="DM152">
            <v>30.699996948242188</v>
          </cell>
          <cell r="DN152">
            <v>30.699996948242188</v>
          </cell>
          <cell r="DO152">
            <v>30.699996948242188</v>
          </cell>
          <cell r="DP152">
            <v>30.699996948242188</v>
          </cell>
          <cell r="DQ152">
            <v>30.699996948242188</v>
          </cell>
          <cell r="DR152">
            <v>30.699996948242188</v>
          </cell>
          <cell r="DS152">
            <v>30.699996948242188</v>
          </cell>
          <cell r="DT152">
            <v>30.699996948242188</v>
          </cell>
          <cell r="DU152">
            <v>30.699996948242188</v>
          </cell>
          <cell r="DV152">
            <v>30.699996948242188</v>
          </cell>
          <cell r="DW152">
            <v>30.699996948242188</v>
          </cell>
          <cell r="DX152">
            <v>30.699996948242188</v>
          </cell>
          <cell r="DY152">
            <v>30.699996948242188</v>
          </cell>
          <cell r="DZ152">
            <v>30.699996948242188</v>
          </cell>
          <cell r="EA152">
            <v>30.699996948242188</v>
          </cell>
          <cell r="EB152">
            <v>30.699996948242188</v>
          </cell>
          <cell r="EC152">
            <v>30.699996948242188</v>
          </cell>
          <cell r="ED152">
            <v>30.699996948242188</v>
          </cell>
          <cell r="EE152">
            <v>30.699996948242188</v>
          </cell>
          <cell r="EF152">
            <v>30.699996948242188</v>
          </cell>
          <cell r="EG152">
            <v>30.699996948242188</v>
          </cell>
          <cell r="EH152">
            <v>30.699996948242188</v>
          </cell>
          <cell r="EI152">
            <v>30.699996948242188</v>
          </cell>
          <cell r="EJ152">
            <v>30.699996948242188</v>
          </cell>
        </row>
        <row r="153">
          <cell r="AX153">
            <v>30.699996948242188</v>
          </cell>
          <cell r="AY153">
            <v>30.699996948242188</v>
          </cell>
          <cell r="AZ153">
            <v>30.699996948242188</v>
          </cell>
          <cell r="BA153">
            <v>30.699996948242188</v>
          </cell>
          <cell r="BB153">
            <v>30.699996948242188</v>
          </cell>
          <cell r="BC153">
            <v>30.699996948242188</v>
          </cell>
          <cell r="BD153">
            <v>30.699996948242188</v>
          </cell>
          <cell r="BE153">
            <v>30.699996948242188</v>
          </cell>
          <cell r="BF153">
            <v>30.699996948242188</v>
          </cell>
          <cell r="BG153">
            <v>30.699996948242188</v>
          </cell>
          <cell r="BH153">
            <v>30.699996948242188</v>
          </cell>
          <cell r="BI153">
            <v>30.699996948242188</v>
          </cell>
          <cell r="BJ153">
            <v>30.699996948242188</v>
          </cell>
          <cell r="BK153">
            <v>30.699996948242188</v>
          </cell>
          <cell r="BL153">
            <v>30.699996948242188</v>
          </cell>
          <cell r="BM153">
            <v>30.699996948242188</v>
          </cell>
          <cell r="BN153">
            <v>30.699996948242188</v>
          </cell>
          <cell r="BO153">
            <v>30.699996948242188</v>
          </cell>
          <cell r="BP153">
            <v>30.699996948242188</v>
          </cell>
          <cell r="BQ153">
            <v>30.699996948242188</v>
          </cell>
          <cell r="BR153">
            <v>30.699996948242188</v>
          </cell>
          <cell r="BS153">
            <v>30.699996948242188</v>
          </cell>
          <cell r="BT153">
            <v>30.699996948242188</v>
          </cell>
          <cell r="BU153">
            <v>30.699996948242188</v>
          </cell>
          <cell r="BV153">
            <v>30.699996948242188</v>
          </cell>
          <cell r="BW153">
            <v>30.699996948242188</v>
          </cell>
          <cell r="BX153">
            <v>30.699996948242188</v>
          </cell>
          <cell r="BY153">
            <v>30.699996948242188</v>
          </cell>
          <cell r="BZ153">
            <v>30.699996948242188</v>
          </cell>
          <cell r="CA153">
            <v>30.699996948242188</v>
          </cell>
          <cell r="CB153">
            <v>30.699996948242188</v>
          </cell>
          <cell r="CC153">
            <v>30.699996948242188</v>
          </cell>
          <cell r="CD153">
            <v>30.699996948242188</v>
          </cell>
          <cell r="CE153">
            <v>30.699996948242188</v>
          </cell>
          <cell r="CF153">
            <v>30.699996948242188</v>
          </cell>
          <cell r="CG153">
            <v>30.699996948242188</v>
          </cell>
          <cell r="CH153">
            <v>30.699996948242188</v>
          </cell>
          <cell r="CI153">
            <v>30.699996948242188</v>
          </cell>
          <cell r="CJ153">
            <v>30.699996948242188</v>
          </cell>
          <cell r="CK153">
            <v>30.699996948242188</v>
          </cell>
          <cell r="CL153">
            <v>30.699996948242188</v>
          </cell>
          <cell r="CM153">
            <v>30.699996948242188</v>
          </cell>
          <cell r="CN153">
            <v>30.699996948242188</v>
          </cell>
          <cell r="CO153">
            <v>30.699996948242188</v>
          </cell>
          <cell r="CP153">
            <v>30.699996948242188</v>
          </cell>
          <cell r="CR153">
            <v>30.699996948242188</v>
          </cell>
          <cell r="CS153">
            <v>30.699996948242188</v>
          </cell>
          <cell r="CT153">
            <v>30.699996948242188</v>
          </cell>
          <cell r="CU153">
            <v>30.699996948242188</v>
          </cell>
          <cell r="CV153">
            <v>30.699996948242188</v>
          </cell>
          <cell r="CW153">
            <v>30.699996948242188</v>
          </cell>
          <cell r="CX153">
            <v>30.699996948242188</v>
          </cell>
          <cell r="CY153">
            <v>30.699996948242188</v>
          </cell>
          <cell r="CZ153">
            <v>30.699996948242188</v>
          </cell>
          <cell r="DA153">
            <v>30.699996948242188</v>
          </cell>
          <cell r="DB153">
            <v>30.699996948242188</v>
          </cell>
          <cell r="DC153">
            <v>30.699996948242188</v>
          </cell>
          <cell r="DD153">
            <v>30.699996948242188</v>
          </cell>
          <cell r="DE153">
            <v>30.699996948242188</v>
          </cell>
          <cell r="DF153">
            <v>30.699996948242188</v>
          </cell>
          <cell r="DG153">
            <v>30.699996948242188</v>
          </cell>
          <cell r="DH153">
            <v>30.699996948242188</v>
          </cell>
          <cell r="DI153">
            <v>30.699996948242188</v>
          </cell>
          <cell r="DJ153">
            <v>30.699996948242188</v>
          </cell>
          <cell r="DK153">
            <v>30.699996948242188</v>
          </cell>
          <cell r="DL153">
            <v>30.699996948242188</v>
          </cell>
          <cell r="DM153">
            <v>30.699996948242188</v>
          </cell>
          <cell r="DN153">
            <v>30.699996948242188</v>
          </cell>
          <cell r="DO153">
            <v>30.699996948242188</v>
          </cell>
          <cell r="DP153">
            <v>30.699996948242188</v>
          </cell>
          <cell r="DQ153">
            <v>30.699996948242188</v>
          </cell>
          <cell r="DR153">
            <v>30.699996948242188</v>
          </cell>
          <cell r="DS153">
            <v>30.699996948242188</v>
          </cell>
          <cell r="DT153">
            <v>30.699996948242188</v>
          </cell>
          <cell r="DU153">
            <v>30.699996948242188</v>
          </cell>
          <cell r="DV153">
            <v>30.699996948242188</v>
          </cell>
          <cell r="DW153">
            <v>30.699996948242188</v>
          </cell>
          <cell r="DX153">
            <v>30.699996948242188</v>
          </cell>
          <cell r="DY153">
            <v>30.699996948242188</v>
          </cell>
          <cell r="DZ153">
            <v>30.699996948242188</v>
          </cell>
          <cell r="EA153">
            <v>30.699996948242188</v>
          </cell>
          <cell r="EB153">
            <v>30.699996948242188</v>
          </cell>
          <cell r="EC153">
            <v>30.699996948242188</v>
          </cell>
          <cell r="ED153">
            <v>30.699996948242188</v>
          </cell>
          <cell r="EE153">
            <v>30.699996948242188</v>
          </cell>
          <cell r="EF153">
            <v>30.699996948242188</v>
          </cell>
          <cell r="EG153">
            <v>30.699996948242188</v>
          </cell>
          <cell r="EH153">
            <v>30.699996948242188</v>
          </cell>
          <cell r="EI153">
            <v>30.699996948242188</v>
          </cell>
          <cell r="EJ153">
            <v>30.699996948242188</v>
          </cell>
        </row>
        <row r="154">
          <cell r="AW154">
            <v>130</v>
          </cell>
          <cell r="AX154">
            <v>100</v>
          </cell>
          <cell r="AY154">
            <v>0</v>
          </cell>
          <cell r="AZ154">
            <v>50</v>
          </cell>
          <cell r="BA154">
            <v>75</v>
          </cell>
          <cell r="BB154">
            <v>25</v>
          </cell>
          <cell r="BC154">
            <v>66.600000000000009</v>
          </cell>
          <cell r="BD154">
            <v>33.300000000000004</v>
          </cell>
          <cell r="BE154">
            <v>0</v>
          </cell>
          <cell r="BF154">
            <v>50</v>
          </cell>
          <cell r="BG154">
            <v>16.600000000000001</v>
          </cell>
          <cell r="BH154">
            <v>100</v>
          </cell>
          <cell r="BI154">
            <v>83.3</v>
          </cell>
          <cell r="BJ154">
            <v>22.2</v>
          </cell>
          <cell r="BK154">
            <v>11.1</v>
          </cell>
          <cell r="BL154">
            <v>66.600000000000009</v>
          </cell>
          <cell r="BM154">
            <v>33.300000000000004</v>
          </cell>
          <cell r="BN154">
            <v>88.8</v>
          </cell>
          <cell r="BO154">
            <v>55.500000000000007</v>
          </cell>
          <cell r="BP154">
            <v>0</v>
          </cell>
          <cell r="BQ154">
            <v>100</v>
          </cell>
          <cell r="BR154">
            <v>44.4</v>
          </cell>
          <cell r="BS154">
            <v>77.7</v>
          </cell>
          <cell r="BT154">
            <v>37.5</v>
          </cell>
          <cell r="BU154">
            <v>25</v>
          </cell>
          <cell r="BV154">
            <v>87.5</v>
          </cell>
          <cell r="BW154">
            <v>62.5</v>
          </cell>
          <cell r="BX154">
            <v>50</v>
          </cell>
          <cell r="BY154">
            <v>100</v>
          </cell>
          <cell r="BZ154">
            <v>0</v>
          </cell>
          <cell r="CA154">
            <v>12.5</v>
          </cell>
          <cell r="CB154">
            <v>75</v>
          </cell>
          <cell r="CC154">
            <v>50</v>
          </cell>
          <cell r="CD154">
            <v>41.6</v>
          </cell>
          <cell r="CE154">
            <v>8.3000000000000007</v>
          </cell>
          <cell r="CF154">
            <v>16.600000000000001</v>
          </cell>
          <cell r="CG154">
            <v>83.3</v>
          </cell>
          <cell r="CH154">
            <v>91.600000000000009</v>
          </cell>
          <cell r="CI154">
            <v>100</v>
          </cell>
          <cell r="CJ154">
            <v>75</v>
          </cell>
          <cell r="CK154">
            <v>58.3</v>
          </cell>
          <cell r="CL154">
            <v>33.300000000000004</v>
          </cell>
          <cell r="CM154">
            <v>66.600000000000009</v>
          </cell>
          <cell r="CN154">
            <v>0</v>
          </cell>
          <cell r="CO154">
            <v>25</v>
          </cell>
          <cell r="CP154">
            <v>25</v>
          </cell>
          <cell r="CQ154">
            <v>130</v>
          </cell>
          <cell r="CR154">
            <v>58.099999999999994</v>
          </cell>
          <cell r="CS154">
            <v>23.200000000000003</v>
          </cell>
          <cell r="CT154">
            <v>34.799999999999997</v>
          </cell>
          <cell r="CU154">
            <v>48.8</v>
          </cell>
          <cell r="CV154">
            <v>30.2</v>
          </cell>
          <cell r="CW154">
            <v>62.7</v>
          </cell>
          <cell r="CX154">
            <v>51.1</v>
          </cell>
          <cell r="CY154">
            <v>18.600000000000001</v>
          </cell>
          <cell r="CZ154">
            <v>55.800000000000004</v>
          </cell>
          <cell r="DA154">
            <v>41.8</v>
          </cell>
          <cell r="DB154">
            <v>90.600000000000009</v>
          </cell>
          <cell r="DC154">
            <v>67.400000000000006</v>
          </cell>
          <cell r="DD154">
            <v>25.5</v>
          </cell>
          <cell r="DE154">
            <v>20.9</v>
          </cell>
          <cell r="DF154">
            <v>79</v>
          </cell>
          <cell r="DG154">
            <v>27.900000000000002</v>
          </cell>
          <cell r="DH154">
            <v>83.7</v>
          </cell>
          <cell r="DI154">
            <v>72</v>
          </cell>
          <cell r="DJ154">
            <v>2.2999999999999998</v>
          </cell>
          <cell r="DK154">
            <v>88.3</v>
          </cell>
          <cell r="DL154">
            <v>65.100000000000009</v>
          </cell>
          <cell r="DM154">
            <v>81.3</v>
          </cell>
          <cell r="DN154">
            <v>60.4</v>
          </cell>
          <cell r="DO154">
            <v>53.400000000000006</v>
          </cell>
          <cell r="DP154">
            <v>93</v>
          </cell>
          <cell r="DQ154">
            <v>74.400000000000006</v>
          </cell>
          <cell r="DR154">
            <v>69.699999999999989</v>
          </cell>
          <cell r="DS154">
            <v>97.6</v>
          </cell>
          <cell r="DT154">
            <v>13.900000000000002</v>
          </cell>
          <cell r="DU154">
            <v>37.200000000000003</v>
          </cell>
          <cell r="DV154">
            <v>76.7</v>
          </cell>
          <cell r="DW154">
            <v>32.5</v>
          </cell>
          <cell r="DX154">
            <v>16.2</v>
          </cell>
          <cell r="DY154">
            <v>4.5999999999999996</v>
          </cell>
          <cell r="DZ154">
            <v>6.9</v>
          </cell>
          <cell r="EA154">
            <v>86</v>
          </cell>
          <cell r="EB154">
            <v>95.3</v>
          </cell>
          <cell r="EC154">
            <v>100</v>
          </cell>
          <cell r="ED154">
            <v>46.5</v>
          </cell>
          <cell r="EE154">
            <v>39.5</v>
          </cell>
          <cell r="EF154">
            <v>11.600000000000001</v>
          </cell>
          <cell r="EG154">
            <v>44.1</v>
          </cell>
          <cell r="EH154">
            <v>0</v>
          </cell>
          <cell r="EI154">
            <v>9.3000000000000007</v>
          </cell>
          <cell r="EJ154">
            <v>9.2999954223632812</v>
          </cell>
        </row>
        <row r="155">
          <cell r="AW155">
            <v>131</v>
          </cell>
          <cell r="AX155">
            <v>100</v>
          </cell>
          <cell r="AY155">
            <v>0</v>
          </cell>
          <cell r="AZ155">
            <v>75</v>
          </cell>
          <cell r="BA155">
            <v>50</v>
          </cell>
          <cell r="BB155">
            <v>25</v>
          </cell>
          <cell r="BC155">
            <v>83.3</v>
          </cell>
          <cell r="BD155">
            <v>16.600000000000001</v>
          </cell>
          <cell r="BE155">
            <v>0</v>
          </cell>
          <cell r="BF155">
            <v>50</v>
          </cell>
          <cell r="BG155">
            <v>33.300000000000004</v>
          </cell>
          <cell r="BH155">
            <v>66.600000000000009</v>
          </cell>
          <cell r="BI155">
            <v>100</v>
          </cell>
          <cell r="BJ155">
            <v>33.300000000000004</v>
          </cell>
          <cell r="BK155">
            <v>22.2</v>
          </cell>
          <cell r="BL155">
            <v>44.4</v>
          </cell>
          <cell r="BM155">
            <v>11.1</v>
          </cell>
          <cell r="BN155">
            <v>66.600000000000009</v>
          </cell>
          <cell r="BO155">
            <v>77.7</v>
          </cell>
          <cell r="BP155">
            <v>0</v>
          </cell>
          <cell r="BQ155">
            <v>100</v>
          </cell>
          <cell r="BR155">
            <v>55.500000000000007</v>
          </cell>
          <cell r="BS155">
            <v>88.8</v>
          </cell>
          <cell r="BT155">
            <v>25</v>
          </cell>
          <cell r="BU155">
            <v>37.5</v>
          </cell>
          <cell r="BV155">
            <v>75</v>
          </cell>
          <cell r="BW155">
            <v>50</v>
          </cell>
          <cell r="BX155">
            <v>62.5</v>
          </cell>
          <cell r="BY155">
            <v>100</v>
          </cell>
          <cell r="BZ155">
            <v>0</v>
          </cell>
          <cell r="CA155">
            <v>12.5</v>
          </cell>
          <cell r="CB155">
            <v>87.5</v>
          </cell>
          <cell r="CC155">
            <v>50</v>
          </cell>
          <cell r="CD155">
            <v>8.3000000000000007</v>
          </cell>
          <cell r="CE155">
            <v>16.600000000000001</v>
          </cell>
          <cell r="CF155">
            <v>33.300000000000004</v>
          </cell>
          <cell r="CG155">
            <v>83.3</v>
          </cell>
          <cell r="CH155">
            <v>100</v>
          </cell>
          <cell r="CI155">
            <v>91.600000000000009</v>
          </cell>
          <cell r="CJ155">
            <v>66.600000000000009</v>
          </cell>
          <cell r="CK155">
            <v>75</v>
          </cell>
          <cell r="CL155">
            <v>25</v>
          </cell>
          <cell r="CM155">
            <v>41.6</v>
          </cell>
          <cell r="CN155">
            <v>0</v>
          </cell>
          <cell r="CO155">
            <v>58.3</v>
          </cell>
          <cell r="CP155">
            <v>58.29998779296875</v>
          </cell>
          <cell r="CQ155">
            <v>131</v>
          </cell>
          <cell r="CR155">
            <v>62.7</v>
          </cell>
          <cell r="CS155">
            <v>16.2</v>
          </cell>
          <cell r="CT155">
            <v>34.799999999999997</v>
          </cell>
          <cell r="CU155">
            <v>32.5</v>
          </cell>
          <cell r="CV155">
            <v>25.5</v>
          </cell>
          <cell r="CW155">
            <v>81.3</v>
          </cell>
          <cell r="CX155">
            <v>46.5</v>
          </cell>
          <cell r="CY155">
            <v>44.1</v>
          </cell>
          <cell r="CZ155">
            <v>69.699999999999989</v>
          </cell>
          <cell r="DA155">
            <v>53.400000000000006</v>
          </cell>
          <cell r="DB155">
            <v>79</v>
          </cell>
          <cell r="DC155">
            <v>90.600000000000009</v>
          </cell>
          <cell r="DD155">
            <v>37.200000000000003</v>
          </cell>
          <cell r="DE155">
            <v>30.2</v>
          </cell>
          <cell r="DF155">
            <v>60.4</v>
          </cell>
          <cell r="DG155">
            <v>20.9</v>
          </cell>
          <cell r="DH155">
            <v>67.400000000000006</v>
          </cell>
          <cell r="DI155">
            <v>72</v>
          </cell>
          <cell r="DJ155">
            <v>0</v>
          </cell>
          <cell r="DK155">
            <v>100</v>
          </cell>
          <cell r="DL155">
            <v>65.100000000000009</v>
          </cell>
          <cell r="DM155">
            <v>88.3</v>
          </cell>
          <cell r="DN155">
            <v>48.8</v>
          </cell>
          <cell r="DO155">
            <v>51.1</v>
          </cell>
          <cell r="DP155">
            <v>86</v>
          </cell>
          <cell r="DQ155">
            <v>55.800000000000004</v>
          </cell>
          <cell r="DR155">
            <v>74.400000000000006</v>
          </cell>
          <cell r="DS155">
            <v>95.3</v>
          </cell>
          <cell r="DT155">
            <v>2.2999999999999998</v>
          </cell>
          <cell r="DU155">
            <v>11.600000000000001</v>
          </cell>
          <cell r="DV155">
            <v>93</v>
          </cell>
          <cell r="DW155">
            <v>27.900000000000002</v>
          </cell>
          <cell r="DX155">
            <v>6.9</v>
          </cell>
          <cell r="DY155">
            <v>9.3000000000000007</v>
          </cell>
          <cell r="DZ155">
            <v>18.600000000000001</v>
          </cell>
          <cell r="EA155">
            <v>76.7</v>
          </cell>
          <cell r="EB155">
            <v>97.6</v>
          </cell>
          <cell r="EC155">
            <v>83.7</v>
          </cell>
          <cell r="ED155">
            <v>41.8</v>
          </cell>
          <cell r="EE155">
            <v>58.099999999999994</v>
          </cell>
          <cell r="EF155">
            <v>13.900000000000002</v>
          </cell>
          <cell r="EG155">
            <v>23.200000000000003</v>
          </cell>
          <cell r="EH155">
            <v>4.5999999999999996</v>
          </cell>
          <cell r="EI155">
            <v>39.5</v>
          </cell>
          <cell r="EJ155">
            <v>39.5</v>
          </cell>
        </row>
        <row r="156">
          <cell r="AW156">
            <v>132</v>
          </cell>
          <cell r="AX156">
            <v>100</v>
          </cell>
          <cell r="AY156">
            <v>0</v>
          </cell>
          <cell r="AZ156">
            <v>75</v>
          </cell>
          <cell r="BA156">
            <v>50</v>
          </cell>
          <cell r="BB156">
            <v>25</v>
          </cell>
          <cell r="BC156">
            <v>83.3</v>
          </cell>
          <cell r="BD156">
            <v>16.600000000000001</v>
          </cell>
          <cell r="BE156">
            <v>0</v>
          </cell>
          <cell r="BF156">
            <v>50</v>
          </cell>
          <cell r="BG156">
            <v>33.300000000000004</v>
          </cell>
          <cell r="BH156">
            <v>66.600000000000009</v>
          </cell>
          <cell r="BI156">
            <v>100</v>
          </cell>
          <cell r="BJ156">
            <v>11.1</v>
          </cell>
          <cell r="BK156">
            <v>33.300000000000004</v>
          </cell>
          <cell r="BL156">
            <v>77.7</v>
          </cell>
          <cell r="BM156">
            <v>22.2</v>
          </cell>
          <cell r="BN156">
            <v>44.4</v>
          </cell>
          <cell r="BO156">
            <v>66.600000000000009</v>
          </cell>
          <cell r="BP156">
            <v>0</v>
          </cell>
          <cell r="BQ156">
            <v>100</v>
          </cell>
          <cell r="BR156">
            <v>55.500000000000007</v>
          </cell>
          <cell r="BS156">
            <v>88.8</v>
          </cell>
          <cell r="BT156">
            <v>37.5</v>
          </cell>
          <cell r="BU156">
            <v>25</v>
          </cell>
          <cell r="BV156">
            <v>75</v>
          </cell>
          <cell r="BW156">
            <v>50</v>
          </cell>
          <cell r="BX156">
            <v>62.5</v>
          </cell>
          <cell r="BY156">
            <v>100</v>
          </cell>
          <cell r="BZ156">
            <v>12.5</v>
          </cell>
          <cell r="CA156">
            <v>0</v>
          </cell>
          <cell r="CB156">
            <v>87.5</v>
          </cell>
          <cell r="CC156">
            <v>50</v>
          </cell>
          <cell r="CD156">
            <v>16.600000000000001</v>
          </cell>
          <cell r="CE156">
            <v>25</v>
          </cell>
          <cell r="CF156">
            <v>33.300000000000004</v>
          </cell>
          <cell r="CG156">
            <v>83.3</v>
          </cell>
          <cell r="CH156">
            <v>75</v>
          </cell>
          <cell r="CI156">
            <v>91.600000000000009</v>
          </cell>
          <cell r="CJ156">
            <v>41.6</v>
          </cell>
          <cell r="CK156">
            <v>66.600000000000009</v>
          </cell>
          <cell r="CL156">
            <v>0</v>
          </cell>
          <cell r="CM156">
            <v>58.3</v>
          </cell>
          <cell r="CN156">
            <v>100</v>
          </cell>
          <cell r="CO156">
            <v>8.3000000000000007</v>
          </cell>
          <cell r="CP156">
            <v>8.2999954223632812</v>
          </cell>
          <cell r="CQ156">
            <v>132</v>
          </cell>
          <cell r="CR156">
            <v>58.099999999999994</v>
          </cell>
          <cell r="CS156">
            <v>18.600000000000001</v>
          </cell>
          <cell r="CT156">
            <v>41.8</v>
          </cell>
          <cell r="CU156">
            <v>39.5</v>
          </cell>
          <cell r="CV156">
            <v>27.900000000000002</v>
          </cell>
          <cell r="CW156">
            <v>79</v>
          </cell>
          <cell r="CX156">
            <v>48.8</v>
          </cell>
          <cell r="CY156">
            <v>37.200000000000003</v>
          </cell>
          <cell r="CZ156">
            <v>62.7</v>
          </cell>
          <cell r="DA156">
            <v>55.800000000000004</v>
          </cell>
          <cell r="DB156">
            <v>72</v>
          </cell>
          <cell r="DC156">
            <v>86</v>
          </cell>
          <cell r="DD156">
            <v>25.5</v>
          </cell>
          <cell r="DE156">
            <v>32.5</v>
          </cell>
          <cell r="DF156">
            <v>74.400000000000006</v>
          </cell>
          <cell r="DG156">
            <v>30.2</v>
          </cell>
          <cell r="DH156">
            <v>44.1</v>
          </cell>
          <cell r="DI156">
            <v>67.400000000000006</v>
          </cell>
          <cell r="DJ156">
            <v>2.2999999999999998</v>
          </cell>
          <cell r="DK156">
            <v>97.6</v>
          </cell>
          <cell r="DL156">
            <v>65.100000000000009</v>
          </cell>
          <cell r="DM156">
            <v>76.7</v>
          </cell>
          <cell r="DN156">
            <v>51.1</v>
          </cell>
          <cell r="DO156">
            <v>46.5</v>
          </cell>
          <cell r="DP156">
            <v>81.3</v>
          </cell>
          <cell r="DQ156">
            <v>60.4</v>
          </cell>
          <cell r="DR156">
            <v>69.699999999999989</v>
          </cell>
          <cell r="DS156">
            <v>95.3</v>
          </cell>
          <cell r="DT156">
            <v>13.900000000000002</v>
          </cell>
          <cell r="DU156">
            <v>11.600000000000001</v>
          </cell>
          <cell r="DV156">
            <v>93</v>
          </cell>
          <cell r="DW156">
            <v>23.200000000000003</v>
          </cell>
          <cell r="DX156">
            <v>6.9</v>
          </cell>
          <cell r="DY156">
            <v>9.3000000000000007</v>
          </cell>
          <cell r="DZ156">
            <v>16.2</v>
          </cell>
          <cell r="EA156">
            <v>88.3</v>
          </cell>
          <cell r="EB156">
            <v>83.7</v>
          </cell>
          <cell r="EC156">
            <v>90.600000000000009</v>
          </cell>
          <cell r="ED156">
            <v>20.9</v>
          </cell>
          <cell r="EE156">
            <v>53.400000000000006</v>
          </cell>
          <cell r="EF156">
            <v>0</v>
          </cell>
          <cell r="EG156">
            <v>34.799999999999997</v>
          </cell>
          <cell r="EH156">
            <v>100</v>
          </cell>
          <cell r="EI156">
            <v>4.5999999999999996</v>
          </cell>
          <cell r="EJ156">
            <v>4.5999984741210938</v>
          </cell>
        </row>
        <row r="157">
          <cell r="AW157">
            <v>133</v>
          </cell>
          <cell r="AX157">
            <v>100</v>
          </cell>
          <cell r="AY157">
            <v>50</v>
          </cell>
          <cell r="AZ157">
            <v>75</v>
          </cell>
          <cell r="BA157">
            <v>25</v>
          </cell>
          <cell r="BB157">
            <v>0</v>
          </cell>
          <cell r="BC157">
            <v>16.600000000000001</v>
          </cell>
          <cell r="BD157">
            <v>83.3</v>
          </cell>
          <cell r="BE157">
            <v>100</v>
          </cell>
          <cell r="BF157">
            <v>50</v>
          </cell>
          <cell r="BG157">
            <v>66.600000000000009</v>
          </cell>
          <cell r="BH157">
            <v>33.300000000000004</v>
          </cell>
          <cell r="BI157">
            <v>0</v>
          </cell>
          <cell r="BJ157">
            <v>22.2</v>
          </cell>
          <cell r="BK157">
            <v>100</v>
          </cell>
          <cell r="BL157">
            <v>55.500000000000007</v>
          </cell>
          <cell r="BM157">
            <v>44.4</v>
          </cell>
          <cell r="BN157">
            <v>33.300000000000004</v>
          </cell>
          <cell r="BO157">
            <v>66.600000000000009</v>
          </cell>
          <cell r="BP157">
            <v>77.7</v>
          </cell>
          <cell r="BQ157">
            <v>11.1</v>
          </cell>
          <cell r="BR157">
            <v>88.8</v>
          </cell>
          <cell r="BS157">
            <v>0</v>
          </cell>
          <cell r="BT157">
            <v>50</v>
          </cell>
          <cell r="BU157">
            <v>87.5</v>
          </cell>
          <cell r="BV157">
            <v>37.5</v>
          </cell>
          <cell r="BW157">
            <v>12.5</v>
          </cell>
          <cell r="BX157">
            <v>0</v>
          </cell>
          <cell r="BY157">
            <v>62.5</v>
          </cell>
          <cell r="BZ157">
            <v>25</v>
          </cell>
          <cell r="CA157">
            <v>75</v>
          </cell>
          <cell r="CB157">
            <v>100</v>
          </cell>
          <cell r="CC157">
            <v>30.7</v>
          </cell>
          <cell r="CD157">
            <v>76.900000000000006</v>
          </cell>
          <cell r="CE157">
            <v>23</v>
          </cell>
          <cell r="CF157">
            <v>61.5</v>
          </cell>
          <cell r="CG157">
            <v>38.4</v>
          </cell>
          <cell r="CH157">
            <v>0</v>
          </cell>
          <cell r="CI157">
            <v>53.800000000000004</v>
          </cell>
          <cell r="CJ157">
            <v>46.1</v>
          </cell>
          <cell r="CK157">
            <v>84.6</v>
          </cell>
          <cell r="CL157">
            <v>15.299999999999999</v>
          </cell>
          <cell r="CM157">
            <v>7.6</v>
          </cell>
          <cell r="CN157">
            <v>92.300000000000011</v>
          </cell>
          <cell r="CO157">
            <v>69.199999999999989</v>
          </cell>
          <cell r="CP157">
            <v>100</v>
          </cell>
          <cell r="CQ157">
            <v>133</v>
          </cell>
          <cell r="CR157">
            <v>70.399999999999991</v>
          </cell>
          <cell r="CS157">
            <v>50</v>
          </cell>
          <cell r="CT157">
            <v>63.6</v>
          </cell>
          <cell r="CU157">
            <v>45.4</v>
          </cell>
          <cell r="CV157">
            <v>43.1</v>
          </cell>
          <cell r="CW157">
            <v>22.7</v>
          </cell>
          <cell r="CX157">
            <v>59</v>
          </cell>
          <cell r="CY157">
            <v>72.7</v>
          </cell>
          <cell r="CZ157">
            <v>47.699999999999996</v>
          </cell>
          <cell r="DA157">
            <v>52.2</v>
          </cell>
          <cell r="DB157">
            <v>40.9</v>
          </cell>
          <cell r="DC157">
            <v>15.9</v>
          </cell>
          <cell r="DD157">
            <v>29.5</v>
          </cell>
          <cell r="DE157">
            <v>90.9</v>
          </cell>
          <cell r="DF157">
            <v>65.900000000000006</v>
          </cell>
          <cell r="DG157">
            <v>61.3</v>
          </cell>
          <cell r="DH157">
            <v>34</v>
          </cell>
          <cell r="DI157">
            <v>79.5</v>
          </cell>
          <cell r="DJ157">
            <v>81.8</v>
          </cell>
          <cell r="DK157">
            <v>6.8000000000000007</v>
          </cell>
          <cell r="DL157">
            <v>86.3</v>
          </cell>
          <cell r="DM157">
            <v>4.5</v>
          </cell>
          <cell r="DN157">
            <v>68.100000000000009</v>
          </cell>
          <cell r="DO157">
            <v>93.100000000000009</v>
          </cell>
          <cell r="DP157">
            <v>56.8</v>
          </cell>
          <cell r="DQ157">
            <v>27.200000000000003</v>
          </cell>
          <cell r="DR157">
            <v>9</v>
          </cell>
          <cell r="DS157">
            <v>84</v>
          </cell>
          <cell r="DT157">
            <v>38.6</v>
          </cell>
          <cell r="DU157">
            <v>88.6</v>
          </cell>
          <cell r="DV157">
            <v>97.7</v>
          </cell>
          <cell r="DW157">
            <v>18.099999999999998</v>
          </cell>
          <cell r="DX157">
            <v>75</v>
          </cell>
          <cell r="DY157">
            <v>13.600000000000001</v>
          </cell>
          <cell r="DZ157">
            <v>36.299999999999997</v>
          </cell>
          <cell r="EA157">
            <v>20.399999999999999</v>
          </cell>
          <cell r="EB157">
            <v>0</v>
          </cell>
          <cell r="EC157">
            <v>31.8</v>
          </cell>
          <cell r="ED157">
            <v>25</v>
          </cell>
          <cell r="EE157">
            <v>77.2</v>
          </cell>
          <cell r="EF157">
            <v>11.3</v>
          </cell>
          <cell r="EG157">
            <v>2.1999999999999997</v>
          </cell>
          <cell r="EH157">
            <v>95.399999999999991</v>
          </cell>
          <cell r="EI157">
            <v>54.500000000000007</v>
          </cell>
          <cell r="EJ157">
            <v>100</v>
          </cell>
        </row>
        <row r="158">
          <cell r="AW158">
            <v>134</v>
          </cell>
          <cell r="AX158">
            <v>100</v>
          </cell>
          <cell r="AY158">
            <v>0</v>
          </cell>
          <cell r="AZ158">
            <v>75</v>
          </cell>
          <cell r="BA158">
            <v>50</v>
          </cell>
          <cell r="BB158">
            <v>25</v>
          </cell>
          <cell r="BC158">
            <v>16.600000000000001</v>
          </cell>
          <cell r="BD158">
            <v>66.600000000000009</v>
          </cell>
          <cell r="BE158">
            <v>100</v>
          </cell>
          <cell r="BF158">
            <v>33.300000000000004</v>
          </cell>
          <cell r="BG158">
            <v>83.3</v>
          </cell>
          <cell r="BH158">
            <v>50</v>
          </cell>
          <cell r="BI158">
            <v>0</v>
          </cell>
          <cell r="BJ158">
            <v>33.300000000000004</v>
          </cell>
          <cell r="BK158">
            <v>100</v>
          </cell>
          <cell r="BL158">
            <v>55.500000000000007</v>
          </cell>
          <cell r="BM158">
            <v>44.4</v>
          </cell>
          <cell r="BN158">
            <v>22.2</v>
          </cell>
          <cell r="BO158">
            <v>66.600000000000009</v>
          </cell>
          <cell r="BP158">
            <v>77.7</v>
          </cell>
          <cell r="BQ158">
            <v>11.1</v>
          </cell>
          <cell r="BR158">
            <v>88.8</v>
          </cell>
          <cell r="BS158">
            <v>0</v>
          </cell>
          <cell r="BT158">
            <v>37.5</v>
          </cell>
          <cell r="BU158">
            <v>87.5</v>
          </cell>
          <cell r="BV158">
            <v>50</v>
          </cell>
          <cell r="BW158">
            <v>12.5</v>
          </cell>
          <cell r="BX158">
            <v>0</v>
          </cell>
          <cell r="BY158">
            <v>62.5</v>
          </cell>
          <cell r="BZ158">
            <v>25</v>
          </cell>
          <cell r="CA158">
            <v>75</v>
          </cell>
          <cell r="CB158">
            <v>100</v>
          </cell>
          <cell r="CC158">
            <v>30.7</v>
          </cell>
          <cell r="CD158">
            <v>76.900000000000006</v>
          </cell>
          <cell r="CE158">
            <v>23</v>
          </cell>
          <cell r="CF158">
            <v>61.5</v>
          </cell>
          <cell r="CG158">
            <v>38.4</v>
          </cell>
          <cell r="CH158">
            <v>0</v>
          </cell>
          <cell r="CI158">
            <v>53.800000000000004</v>
          </cell>
          <cell r="CJ158">
            <v>46.1</v>
          </cell>
          <cell r="CK158">
            <v>84.6</v>
          </cell>
          <cell r="CL158">
            <v>15.299999999999999</v>
          </cell>
          <cell r="CM158">
            <v>7.6</v>
          </cell>
          <cell r="CN158">
            <v>92.300000000000011</v>
          </cell>
          <cell r="CO158">
            <v>69.199999999999989</v>
          </cell>
          <cell r="CP158">
            <v>100</v>
          </cell>
          <cell r="CQ158">
            <v>134</v>
          </cell>
          <cell r="CR158">
            <v>72.7</v>
          </cell>
          <cell r="CS158">
            <v>38.6</v>
          </cell>
          <cell r="CT158">
            <v>63.6</v>
          </cell>
          <cell r="CU158">
            <v>50</v>
          </cell>
          <cell r="CV158">
            <v>43.1</v>
          </cell>
          <cell r="CW158">
            <v>22.7</v>
          </cell>
          <cell r="CX158">
            <v>59</v>
          </cell>
          <cell r="CY158">
            <v>70.399999999999991</v>
          </cell>
          <cell r="CZ158">
            <v>40.9</v>
          </cell>
          <cell r="DA158">
            <v>68.100000000000009</v>
          </cell>
          <cell r="DB158">
            <v>52.2</v>
          </cell>
          <cell r="DC158">
            <v>15.9</v>
          </cell>
          <cell r="DD158">
            <v>56.8</v>
          </cell>
          <cell r="DE158">
            <v>93.100000000000009</v>
          </cell>
          <cell r="DF158">
            <v>65.900000000000006</v>
          </cell>
          <cell r="DG158">
            <v>61.3</v>
          </cell>
          <cell r="DH158">
            <v>31.8</v>
          </cell>
          <cell r="DI158">
            <v>79.5</v>
          </cell>
          <cell r="DJ158">
            <v>81.8</v>
          </cell>
          <cell r="DK158">
            <v>6.8000000000000007</v>
          </cell>
          <cell r="DL158">
            <v>86.3</v>
          </cell>
          <cell r="DM158">
            <v>4.5</v>
          </cell>
          <cell r="DN158">
            <v>47.699999999999996</v>
          </cell>
          <cell r="DO158">
            <v>90.9</v>
          </cell>
          <cell r="DP158">
            <v>54.500000000000007</v>
          </cell>
          <cell r="DQ158">
            <v>27.200000000000003</v>
          </cell>
          <cell r="DR158">
            <v>9</v>
          </cell>
          <cell r="DS158">
            <v>84</v>
          </cell>
          <cell r="DT158">
            <v>36.299999999999997</v>
          </cell>
          <cell r="DU158">
            <v>88.6</v>
          </cell>
          <cell r="DV158">
            <v>97.7</v>
          </cell>
          <cell r="DW158">
            <v>18.099999999999998</v>
          </cell>
          <cell r="DX158">
            <v>75</v>
          </cell>
          <cell r="DY158">
            <v>13.600000000000001</v>
          </cell>
          <cell r="DZ158">
            <v>34</v>
          </cell>
          <cell r="EA158">
            <v>20.399999999999999</v>
          </cell>
          <cell r="EB158">
            <v>0</v>
          </cell>
          <cell r="EC158">
            <v>29.5</v>
          </cell>
          <cell r="ED158">
            <v>25</v>
          </cell>
          <cell r="EE158">
            <v>77.2</v>
          </cell>
          <cell r="EF158">
            <v>11.3</v>
          </cell>
          <cell r="EG158">
            <v>2.1999999999999997</v>
          </cell>
          <cell r="EH158">
            <v>95.399999999999991</v>
          </cell>
          <cell r="EI158">
            <v>45.4</v>
          </cell>
          <cell r="EJ158">
            <v>100</v>
          </cell>
        </row>
        <row r="159">
          <cell r="AW159">
            <v>135</v>
          </cell>
          <cell r="AX159">
            <v>25</v>
          </cell>
          <cell r="AY159">
            <v>0</v>
          </cell>
          <cell r="AZ159">
            <v>75</v>
          </cell>
          <cell r="BA159">
            <v>100</v>
          </cell>
          <cell r="BB159">
            <v>50</v>
          </cell>
          <cell r="BC159">
            <v>16.600000000000001</v>
          </cell>
          <cell r="BD159">
            <v>66.600000000000009</v>
          </cell>
          <cell r="BE159">
            <v>0</v>
          </cell>
          <cell r="BF159">
            <v>16.600000000000001</v>
          </cell>
          <cell r="BG159">
            <v>100</v>
          </cell>
          <cell r="BH159">
            <v>83.3</v>
          </cell>
          <cell r="BI159">
            <v>16.600000000000001</v>
          </cell>
          <cell r="BJ159">
            <v>0</v>
          </cell>
          <cell r="BK159">
            <v>88.8</v>
          </cell>
          <cell r="BL159">
            <v>77.7</v>
          </cell>
          <cell r="BM159">
            <v>11.1</v>
          </cell>
          <cell r="BN159">
            <v>100</v>
          </cell>
          <cell r="BO159">
            <v>11.1</v>
          </cell>
          <cell r="BP159">
            <v>11.1</v>
          </cell>
          <cell r="BQ159">
            <v>11.1</v>
          </cell>
          <cell r="BR159">
            <v>11.1</v>
          </cell>
          <cell r="BS159">
            <v>11.1</v>
          </cell>
          <cell r="BT159">
            <v>0</v>
          </cell>
          <cell r="BU159">
            <v>100</v>
          </cell>
          <cell r="BV159">
            <v>12.5</v>
          </cell>
          <cell r="BW159">
            <v>12.5</v>
          </cell>
          <cell r="BX159">
            <v>87.5</v>
          </cell>
          <cell r="BY159">
            <v>12.5</v>
          </cell>
          <cell r="BZ159">
            <v>12.5</v>
          </cell>
          <cell r="CA159">
            <v>12.5</v>
          </cell>
          <cell r="CB159">
            <v>12.5</v>
          </cell>
          <cell r="CC159">
            <v>100</v>
          </cell>
          <cell r="CD159">
            <v>0</v>
          </cell>
          <cell r="CE159">
            <v>0</v>
          </cell>
          <cell r="CF159">
            <v>0</v>
          </cell>
          <cell r="CG159">
            <v>0</v>
          </cell>
          <cell r="CH159">
            <v>0</v>
          </cell>
          <cell r="CI159">
            <v>0</v>
          </cell>
          <cell r="CJ159">
            <v>0</v>
          </cell>
          <cell r="CK159">
            <v>0</v>
          </cell>
          <cell r="CL159">
            <v>0</v>
          </cell>
          <cell r="CM159">
            <v>0</v>
          </cell>
          <cell r="CN159">
            <v>0</v>
          </cell>
          <cell r="CO159">
            <v>0</v>
          </cell>
          <cell r="CP159">
            <v>0</v>
          </cell>
          <cell r="CQ159">
            <v>135</v>
          </cell>
          <cell r="CR159">
            <v>9.3000000000000007</v>
          </cell>
          <cell r="CS159">
            <v>4.5999999999999996</v>
          </cell>
          <cell r="CT159">
            <v>88.3</v>
          </cell>
          <cell r="CU159">
            <v>90.600000000000009</v>
          </cell>
          <cell r="CV159">
            <v>83.7</v>
          </cell>
          <cell r="CW159">
            <v>9.3000000000000007</v>
          </cell>
          <cell r="CX159">
            <v>81.3</v>
          </cell>
          <cell r="CY159">
            <v>6.9</v>
          </cell>
          <cell r="CZ159">
            <v>9.3000000000000007</v>
          </cell>
          <cell r="DA159">
            <v>95.3</v>
          </cell>
          <cell r="DB159">
            <v>93</v>
          </cell>
          <cell r="DC159">
            <v>9.3000000000000007</v>
          </cell>
          <cell r="DD159">
            <v>2.2999999999999998</v>
          </cell>
          <cell r="DE159">
            <v>97.6</v>
          </cell>
          <cell r="DF159">
            <v>79</v>
          </cell>
          <cell r="DG159">
            <v>9.3000000000000007</v>
          </cell>
          <cell r="DH159">
            <v>100</v>
          </cell>
          <cell r="DI159">
            <v>9.3000000000000007</v>
          </cell>
          <cell r="DJ159">
            <v>9.3000000000000007</v>
          </cell>
          <cell r="DK159">
            <v>9.3000000000000007</v>
          </cell>
          <cell r="DL159">
            <v>9.3000000000000007</v>
          </cell>
          <cell r="DM159">
            <v>9.3000000000000007</v>
          </cell>
          <cell r="DN159">
            <v>0</v>
          </cell>
          <cell r="DO159">
            <v>86</v>
          </cell>
          <cell r="DP159">
            <v>9.3000000000000007</v>
          </cell>
          <cell r="DQ159">
            <v>9.3000000000000007</v>
          </cell>
          <cell r="DR159">
            <v>74.400000000000006</v>
          </cell>
          <cell r="DS159">
            <v>9.3000000000000007</v>
          </cell>
          <cell r="DT159">
            <v>9.3000000000000007</v>
          </cell>
          <cell r="DU159">
            <v>9.3000000000000007</v>
          </cell>
          <cell r="DV159">
            <v>9.3000000000000007</v>
          </cell>
          <cell r="DW159">
            <v>76.7</v>
          </cell>
          <cell r="DX159">
            <v>9.3000000000000007</v>
          </cell>
          <cell r="DY159">
            <v>9.3000000000000007</v>
          </cell>
          <cell r="DZ159">
            <v>9.3000000000000007</v>
          </cell>
          <cell r="EA159">
            <v>9.3000000000000007</v>
          </cell>
          <cell r="EB159">
            <v>9.3000000000000007</v>
          </cell>
          <cell r="EC159">
            <v>9.3000000000000007</v>
          </cell>
          <cell r="ED159">
            <v>9.3000000000000007</v>
          </cell>
          <cell r="EE159">
            <v>9.3000000000000007</v>
          </cell>
          <cell r="EF159">
            <v>9.3000000000000007</v>
          </cell>
          <cell r="EG159">
            <v>9.3000000000000007</v>
          </cell>
          <cell r="EH159">
            <v>9.3000000000000007</v>
          </cell>
          <cell r="EI159">
            <v>9.3000000000000007</v>
          </cell>
          <cell r="EJ159">
            <v>9.2999954223632812</v>
          </cell>
        </row>
        <row r="160">
          <cell r="AW160">
            <v>136</v>
          </cell>
          <cell r="AX160">
            <v>0</v>
          </cell>
          <cell r="AY160">
            <v>25</v>
          </cell>
          <cell r="AZ160">
            <v>100</v>
          </cell>
          <cell r="BA160">
            <v>50</v>
          </cell>
          <cell r="BB160">
            <v>75</v>
          </cell>
          <cell r="BC160">
            <v>100</v>
          </cell>
          <cell r="BD160">
            <v>66.600000000000009</v>
          </cell>
          <cell r="BE160">
            <v>33.300000000000004</v>
          </cell>
          <cell r="BF160">
            <v>0</v>
          </cell>
          <cell r="BG160">
            <v>83.3</v>
          </cell>
          <cell r="BH160">
            <v>16.600000000000001</v>
          </cell>
          <cell r="BI160">
            <v>50</v>
          </cell>
          <cell r="BJ160">
            <v>77.7</v>
          </cell>
          <cell r="BK160">
            <v>33.300000000000004</v>
          </cell>
          <cell r="BL160">
            <v>100</v>
          </cell>
          <cell r="BM160">
            <v>88.8</v>
          </cell>
          <cell r="BN160">
            <v>0</v>
          </cell>
          <cell r="BO160">
            <v>22.2</v>
          </cell>
          <cell r="BP160">
            <v>55.500000000000007</v>
          </cell>
          <cell r="BQ160">
            <v>11.1</v>
          </cell>
          <cell r="BR160">
            <v>66.600000000000009</v>
          </cell>
          <cell r="BS160">
            <v>44.4</v>
          </cell>
          <cell r="BT160">
            <v>100</v>
          </cell>
          <cell r="BU160">
            <v>62.5</v>
          </cell>
          <cell r="BV160">
            <v>25</v>
          </cell>
          <cell r="BW160">
            <v>87.5</v>
          </cell>
          <cell r="BX160">
            <v>37.5</v>
          </cell>
          <cell r="BY160">
            <v>12.5</v>
          </cell>
          <cell r="BZ160">
            <v>75</v>
          </cell>
          <cell r="CA160">
            <v>0</v>
          </cell>
          <cell r="CB160">
            <v>50</v>
          </cell>
          <cell r="CC160">
            <v>91.600000000000009</v>
          </cell>
          <cell r="CD160">
            <v>41.6</v>
          </cell>
          <cell r="CE160">
            <v>83.3</v>
          </cell>
          <cell r="CF160">
            <v>16.600000000000001</v>
          </cell>
          <cell r="CG160">
            <v>100</v>
          </cell>
          <cell r="CH160">
            <v>75</v>
          </cell>
          <cell r="CI160">
            <v>25</v>
          </cell>
          <cell r="CJ160">
            <v>50</v>
          </cell>
          <cell r="CK160">
            <v>58.3</v>
          </cell>
          <cell r="CL160">
            <v>8.3000000000000007</v>
          </cell>
          <cell r="CM160">
            <v>66.600000000000009</v>
          </cell>
          <cell r="CN160">
            <v>0</v>
          </cell>
          <cell r="CO160">
            <v>33.300000000000004</v>
          </cell>
          <cell r="CP160">
            <v>33.29998779296875</v>
          </cell>
          <cell r="CQ160">
            <v>136</v>
          </cell>
          <cell r="CR160">
            <v>16.2</v>
          </cell>
          <cell r="CS160">
            <v>32.5</v>
          </cell>
          <cell r="CT160">
            <v>76.7</v>
          </cell>
          <cell r="CU160">
            <v>44.1</v>
          </cell>
          <cell r="CV160">
            <v>69.699999999999989</v>
          </cell>
          <cell r="CW160">
            <v>95.3</v>
          </cell>
          <cell r="CX160">
            <v>55.800000000000004</v>
          </cell>
          <cell r="CY160">
            <v>39.5</v>
          </cell>
          <cell r="CZ160">
            <v>23.200000000000003</v>
          </cell>
          <cell r="DA160">
            <v>90.600000000000009</v>
          </cell>
          <cell r="DB160">
            <v>37.200000000000003</v>
          </cell>
          <cell r="DC160">
            <v>51.1</v>
          </cell>
          <cell r="DD160">
            <v>81.3</v>
          </cell>
          <cell r="DE160">
            <v>53.400000000000006</v>
          </cell>
          <cell r="DF160">
            <v>88.3</v>
          </cell>
          <cell r="DG160">
            <v>86</v>
          </cell>
          <cell r="DH160">
            <v>25.5</v>
          </cell>
          <cell r="DI160">
            <v>46.5</v>
          </cell>
          <cell r="DJ160">
            <v>62.7</v>
          </cell>
          <cell r="DK160">
            <v>34.799999999999997</v>
          </cell>
          <cell r="DL160">
            <v>74.400000000000006</v>
          </cell>
          <cell r="DM160">
            <v>60.4</v>
          </cell>
          <cell r="DN160">
            <v>93</v>
          </cell>
          <cell r="DO160">
            <v>72</v>
          </cell>
          <cell r="DP160">
            <v>41.8</v>
          </cell>
          <cell r="DQ160">
            <v>83.7</v>
          </cell>
          <cell r="DR160">
            <v>58.099999999999994</v>
          </cell>
          <cell r="DS160">
            <v>30.2</v>
          </cell>
          <cell r="DT160">
            <v>79</v>
          </cell>
          <cell r="DU160">
            <v>0</v>
          </cell>
          <cell r="DV160">
            <v>65.100000000000009</v>
          </cell>
          <cell r="DW160">
            <v>97.6</v>
          </cell>
          <cell r="DX160">
            <v>13.900000000000002</v>
          </cell>
          <cell r="DY160">
            <v>67.400000000000006</v>
          </cell>
          <cell r="DZ160">
            <v>6.9</v>
          </cell>
          <cell r="EA160">
            <v>100</v>
          </cell>
          <cell r="EB160">
            <v>48.8</v>
          </cell>
          <cell r="EC160">
            <v>9.3000000000000007</v>
          </cell>
          <cell r="ED160">
            <v>18.600000000000001</v>
          </cell>
          <cell r="EE160">
            <v>20.9</v>
          </cell>
          <cell r="EF160">
            <v>4.5999999999999996</v>
          </cell>
          <cell r="EG160">
            <v>27.900000000000002</v>
          </cell>
          <cell r="EH160">
            <v>2.2999999999999998</v>
          </cell>
          <cell r="EI160">
            <v>11.600000000000001</v>
          </cell>
          <cell r="EJ160">
            <v>11.599998474121094</v>
          </cell>
        </row>
        <row r="161">
          <cell r="AW161">
            <v>270</v>
          </cell>
          <cell r="AX161">
            <v>75</v>
          </cell>
          <cell r="AY161">
            <v>0</v>
          </cell>
          <cell r="AZ161">
            <v>25</v>
          </cell>
          <cell r="BA161">
            <v>50</v>
          </cell>
          <cell r="BB161">
            <v>100</v>
          </cell>
          <cell r="BC161">
            <v>0</v>
          </cell>
          <cell r="BD161">
            <v>16.600000000000001</v>
          </cell>
          <cell r="BE161">
            <v>33.300000000000004</v>
          </cell>
          <cell r="BF161">
            <v>66.600000000000009</v>
          </cell>
          <cell r="BG161">
            <v>100</v>
          </cell>
          <cell r="BH161">
            <v>83.3</v>
          </cell>
          <cell r="BI161">
            <v>50</v>
          </cell>
          <cell r="BJ161">
            <v>0</v>
          </cell>
          <cell r="BK161">
            <v>88.8</v>
          </cell>
          <cell r="BL161">
            <v>100</v>
          </cell>
          <cell r="BM161">
            <v>11.1</v>
          </cell>
          <cell r="BN161">
            <v>22.2</v>
          </cell>
          <cell r="BO161">
            <v>33.300000000000004</v>
          </cell>
          <cell r="BP161">
            <v>33.300000000000004</v>
          </cell>
          <cell r="BQ161">
            <v>33.300000000000004</v>
          </cell>
          <cell r="BR161">
            <v>33.300000000000004</v>
          </cell>
          <cell r="BS161">
            <v>33.300000000000004</v>
          </cell>
          <cell r="BT161">
            <v>87.5</v>
          </cell>
          <cell r="BU161">
            <v>100</v>
          </cell>
          <cell r="BV161">
            <v>62.5</v>
          </cell>
          <cell r="BW161">
            <v>25</v>
          </cell>
          <cell r="BX161">
            <v>0</v>
          </cell>
          <cell r="BY161">
            <v>12.5</v>
          </cell>
          <cell r="BZ161">
            <v>75</v>
          </cell>
          <cell r="CA161">
            <v>25</v>
          </cell>
          <cell r="CB161">
            <v>25</v>
          </cell>
          <cell r="CC161">
            <v>16.600000000000001</v>
          </cell>
          <cell r="CD161">
            <v>91.600000000000009</v>
          </cell>
          <cell r="CE161">
            <v>0</v>
          </cell>
          <cell r="CF161">
            <v>25</v>
          </cell>
          <cell r="CG161">
            <v>41.6</v>
          </cell>
          <cell r="CH161">
            <v>8.3000000000000007</v>
          </cell>
          <cell r="CI161">
            <v>100</v>
          </cell>
          <cell r="CJ161">
            <v>66.600000000000009</v>
          </cell>
          <cell r="CK161">
            <v>50</v>
          </cell>
          <cell r="CL161">
            <v>75</v>
          </cell>
          <cell r="CM161">
            <v>58.3</v>
          </cell>
          <cell r="CN161">
            <v>33.300000000000004</v>
          </cell>
          <cell r="CO161">
            <v>83.3</v>
          </cell>
          <cell r="CP161">
            <v>83.29998779296875</v>
          </cell>
          <cell r="CQ161">
            <v>270</v>
          </cell>
          <cell r="CR161">
            <v>86</v>
          </cell>
          <cell r="CS161">
            <v>2.2999999999999998</v>
          </cell>
          <cell r="CT161">
            <v>72</v>
          </cell>
          <cell r="CU161">
            <v>83.7</v>
          </cell>
          <cell r="CV161">
            <v>90.600000000000009</v>
          </cell>
          <cell r="CW161">
            <v>4.5999999999999996</v>
          </cell>
          <cell r="CX161">
            <v>11.600000000000001</v>
          </cell>
          <cell r="CY161">
            <v>20.9</v>
          </cell>
          <cell r="CZ161">
            <v>55.800000000000004</v>
          </cell>
          <cell r="DA161">
            <v>65.100000000000009</v>
          </cell>
          <cell r="DB161">
            <v>58.099999999999994</v>
          </cell>
          <cell r="DC161">
            <v>32.5</v>
          </cell>
          <cell r="DD161">
            <v>6.9</v>
          </cell>
          <cell r="DE161">
            <v>62.7</v>
          </cell>
          <cell r="DF161">
            <v>67.400000000000006</v>
          </cell>
          <cell r="DG161">
            <v>25.5</v>
          </cell>
          <cell r="DH161">
            <v>27.900000000000002</v>
          </cell>
          <cell r="DI161">
            <v>32.5</v>
          </cell>
          <cell r="DJ161">
            <v>32.5</v>
          </cell>
          <cell r="DK161">
            <v>32.5</v>
          </cell>
          <cell r="DL161">
            <v>32.5</v>
          </cell>
          <cell r="DM161">
            <v>32.5</v>
          </cell>
          <cell r="DN161">
            <v>69.699999999999989</v>
          </cell>
          <cell r="DO161">
            <v>81.3</v>
          </cell>
          <cell r="DP161">
            <v>53.400000000000006</v>
          </cell>
          <cell r="DQ161">
            <v>32.5</v>
          </cell>
          <cell r="DR161">
            <v>23.200000000000003</v>
          </cell>
          <cell r="DS161">
            <v>30.2</v>
          </cell>
          <cell r="DT161">
            <v>60.4</v>
          </cell>
          <cell r="DU161">
            <v>32.5</v>
          </cell>
          <cell r="DV161">
            <v>32.5</v>
          </cell>
          <cell r="DW161">
            <v>13.900000000000002</v>
          </cell>
          <cell r="DX161">
            <v>97.6</v>
          </cell>
          <cell r="DY161">
            <v>0</v>
          </cell>
          <cell r="DZ161">
            <v>16.2</v>
          </cell>
          <cell r="EA161">
            <v>74.400000000000006</v>
          </cell>
          <cell r="EB161">
            <v>9.3000000000000007</v>
          </cell>
          <cell r="EC161">
            <v>100</v>
          </cell>
          <cell r="ED161">
            <v>88.3</v>
          </cell>
          <cell r="EE161">
            <v>76.7</v>
          </cell>
          <cell r="EF161">
            <v>93</v>
          </cell>
          <cell r="EG161">
            <v>79</v>
          </cell>
          <cell r="EH161">
            <v>18.600000000000001</v>
          </cell>
          <cell r="EI161">
            <v>95.3</v>
          </cell>
          <cell r="EJ161">
            <v>95.29998779296875</v>
          </cell>
        </row>
        <row r="162">
          <cell r="AW162">
            <v>271</v>
          </cell>
          <cell r="AX162">
            <v>75</v>
          </cell>
          <cell r="AY162">
            <v>100</v>
          </cell>
          <cell r="AZ162">
            <v>0</v>
          </cell>
          <cell r="BA162">
            <v>25</v>
          </cell>
          <cell r="BB162">
            <v>50</v>
          </cell>
          <cell r="BC162">
            <v>33.300000000000004</v>
          </cell>
          <cell r="BD162">
            <v>100</v>
          </cell>
          <cell r="BE162">
            <v>83.3</v>
          </cell>
          <cell r="BF162">
            <v>0</v>
          </cell>
          <cell r="BG162">
            <v>16.600000000000001</v>
          </cell>
          <cell r="BH162">
            <v>50</v>
          </cell>
          <cell r="BI162">
            <v>66.600000000000009</v>
          </cell>
          <cell r="BJ162">
            <v>100</v>
          </cell>
          <cell r="BK162">
            <v>22.2</v>
          </cell>
          <cell r="BL162">
            <v>0</v>
          </cell>
          <cell r="BM162">
            <v>11.1</v>
          </cell>
          <cell r="BN162">
            <v>44.4</v>
          </cell>
          <cell r="BO162">
            <v>88.8</v>
          </cell>
          <cell r="BP162">
            <v>33.300000000000004</v>
          </cell>
          <cell r="BQ162">
            <v>44.4</v>
          </cell>
          <cell r="BR162">
            <v>44.4</v>
          </cell>
          <cell r="BS162">
            <v>44.4</v>
          </cell>
          <cell r="BT162">
            <v>25</v>
          </cell>
          <cell r="BU162">
            <v>12.5</v>
          </cell>
          <cell r="BV162">
            <v>100</v>
          </cell>
          <cell r="BW162">
            <v>0</v>
          </cell>
          <cell r="BX162">
            <v>37.5</v>
          </cell>
          <cell r="BY162">
            <v>37.5</v>
          </cell>
          <cell r="BZ162">
            <v>37.5</v>
          </cell>
          <cell r="CA162">
            <v>87.5</v>
          </cell>
          <cell r="CB162">
            <v>37.5</v>
          </cell>
          <cell r="CC162">
            <v>8.3000000000000007</v>
          </cell>
          <cell r="CD162">
            <v>33.300000000000004</v>
          </cell>
          <cell r="CE162">
            <v>91.600000000000009</v>
          </cell>
          <cell r="CF162">
            <v>83.3</v>
          </cell>
          <cell r="CG162">
            <v>75</v>
          </cell>
          <cell r="CH162">
            <v>33.300000000000004</v>
          </cell>
          <cell r="CI162">
            <v>33.300000000000004</v>
          </cell>
          <cell r="CJ162">
            <v>100</v>
          </cell>
          <cell r="CK162">
            <v>0</v>
          </cell>
          <cell r="CL162">
            <v>16.600000000000001</v>
          </cell>
          <cell r="CM162">
            <v>25</v>
          </cell>
          <cell r="CN162">
            <v>33.300000000000004</v>
          </cell>
          <cell r="CO162">
            <v>33.300000000000004</v>
          </cell>
          <cell r="CP162">
            <v>33.29998779296875</v>
          </cell>
          <cell r="CQ162">
            <v>271</v>
          </cell>
          <cell r="CR162">
            <v>76.7</v>
          </cell>
          <cell r="CS162">
            <v>79</v>
          </cell>
          <cell r="CT162">
            <v>30.2</v>
          </cell>
          <cell r="CU162">
            <v>37.200000000000003</v>
          </cell>
          <cell r="CV162">
            <v>39.5</v>
          </cell>
          <cell r="CW162">
            <v>18.600000000000001</v>
          </cell>
          <cell r="CX162">
            <v>97.6</v>
          </cell>
          <cell r="CY162">
            <v>95.3</v>
          </cell>
          <cell r="CZ162">
            <v>13.900000000000002</v>
          </cell>
          <cell r="DA162">
            <v>16.2</v>
          </cell>
          <cell r="DB162">
            <v>27.900000000000002</v>
          </cell>
          <cell r="DC162">
            <v>41.8</v>
          </cell>
          <cell r="DD162">
            <v>90.600000000000009</v>
          </cell>
          <cell r="DE162">
            <v>20.9</v>
          </cell>
          <cell r="DF162">
            <v>9.3000000000000007</v>
          </cell>
          <cell r="DG162">
            <v>11.600000000000001</v>
          </cell>
          <cell r="DH162">
            <v>41.8</v>
          </cell>
          <cell r="DI162">
            <v>74.400000000000006</v>
          </cell>
          <cell r="DJ162">
            <v>34.799999999999997</v>
          </cell>
          <cell r="DK162">
            <v>41.8</v>
          </cell>
          <cell r="DL162">
            <v>41.8</v>
          </cell>
          <cell r="DM162">
            <v>41.8</v>
          </cell>
          <cell r="DN162">
            <v>32.5</v>
          </cell>
          <cell r="DO162">
            <v>23.200000000000003</v>
          </cell>
          <cell r="DP162">
            <v>93</v>
          </cell>
          <cell r="DQ162">
            <v>6.9</v>
          </cell>
          <cell r="DR162">
            <v>41.8</v>
          </cell>
          <cell r="DS162">
            <v>41.8</v>
          </cell>
          <cell r="DT162">
            <v>41.8</v>
          </cell>
          <cell r="DU162">
            <v>81.3</v>
          </cell>
          <cell r="DV162">
            <v>41.8</v>
          </cell>
          <cell r="DW162">
            <v>2.2999999999999998</v>
          </cell>
          <cell r="DX162">
            <v>41.8</v>
          </cell>
          <cell r="DY162">
            <v>88.3</v>
          </cell>
          <cell r="DZ162">
            <v>86</v>
          </cell>
          <cell r="EA162">
            <v>83.7</v>
          </cell>
          <cell r="EB162">
            <v>41.8</v>
          </cell>
          <cell r="EC162">
            <v>41.8</v>
          </cell>
          <cell r="ED162">
            <v>100</v>
          </cell>
          <cell r="EE162">
            <v>0</v>
          </cell>
          <cell r="EF162">
            <v>4.5999999999999996</v>
          </cell>
          <cell r="EG162">
            <v>25.5</v>
          </cell>
          <cell r="EH162">
            <v>41.8</v>
          </cell>
          <cell r="EI162">
            <v>41.8</v>
          </cell>
          <cell r="EJ162">
            <v>41.79998779296875</v>
          </cell>
        </row>
        <row r="163">
          <cell r="AW163">
            <v>273</v>
          </cell>
          <cell r="AX163">
            <v>100</v>
          </cell>
          <cell r="AY163">
            <v>0</v>
          </cell>
          <cell r="AZ163">
            <v>50</v>
          </cell>
          <cell r="BA163">
            <v>25</v>
          </cell>
          <cell r="BB163">
            <v>75</v>
          </cell>
          <cell r="BC163">
            <v>0</v>
          </cell>
          <cell r="BD163">
            <v>66.600000000000009</v>
          </cell>
          <cell r="BE163">
            <v>50</v>
          </cell>
          <cell r="BF163">
            <v>83.3</v>
          </cell>
          <cell r="BG163">
            <v>100</v>
          </cell>
          <cell r="BH163">
            <v>33.300000000000004</v>
          </cell>
          <cell r="BI163">
            <v>16.600000000000001</v>
          </cell>
          <cell r="BJ163">
            <v>0</v>
          </cell>
          <cell r="BK163">
            <v>11.1</v>
          </cell>
          <cell r="BL163">
            <v>66.600000000000009</v>
          </cell>
          <cell r="BM163">
            <v>44.4</v>
          </cell>
          <cell r="BN163">
            <v>88.8</v>
          </cell>
          <cell r="BO163">
            <v>77.7</v>
          </cell>
          <cell r="BP163">
            <v>33.300000000000004</v>
          </cell>
          <cell r="BQ163">
            <v>22.2</v>
          </cell>
          <cell r="BR163">
            <v>100</v>
          </cell>
          <cell r="BS163">
            <v>55.500000000000007</v>
          </cell>
          <cell r="BT163">
            <v>12.5</v>
          </cell>
          <cell r="BU163">
            <v>87.5</v>
          </cell>
          <cell r="BV163">
            <v>25</v>
          </cell>
          <cell r="BW163">
            <v>0</v>
          </cell>
          <cell r="BX163">
            <v>50</v>
          </cell>
          <cell r="BY163">
            <v>75</v>
          </cell>
          <cell r="BZ163">
            <v>37.5</v>
          </cell>
          <cell r="CA163">
            <v>100</v>
          </cell>
          <cell r="CB163">
            <v>62.5</v>
          </cell>
          <cell r="CC163">
            <v>75</v>
          </cell>
          <cell r="CD163">
            <v>91.600000000000009</v>
          </cell>
          <cell r="CE163">
            <v>8.3000000000000007</v>
          </cell>
          <cell r="CF163">
            <v>83.3</v>
          </cell>
          <cell r="CG163">
            <v>16.600000000000001</v>
          </cell>
          <cell r="CH163">
            <v>0</v>
          </cell>
          <cell r="CI163">
            <v>50</v>
          </cell>
          <cell r="CJ163">
            <v>25</v>
          </cell>
          <cell r="CK163">
            <v>58.3</v>
          </cell>
          <cell r="CL163">
            <v>41.6</v>
          </cell>
          <cell r="CM163">
            <v>33.300000000000004</v>
          </cell>
          <cell r="CN163">
            <v>100</v>
          </cell>
          <cell r="CO163">
            <v>66.600000000000009</v>
          </cell>
          <cell r="CP163">
            <v>66.5999755859375</v>
          </cell>
          <cell r="CQ163">
            <v>273</v>
          </cell>
          <cell r="CR163">
            <v>81.3</v>
          </cell>
          <cell r="CS163">
            <v>27.900000000000002</v>
          </cell>
          <cell r="CT163">
            <v>60.4</v>
          </cell>
          <cell r="CU163">
            <v>44.1</v>
          </cell>
          <cell r="CV163">
            <v>62.7</v>
          </cell>
          <cell r="CW163">
            <v>6.9</v>
          </cell>
          <cell r="CX163">
            <v>46.5</v>
          </cell>
          <cell r="CY163">
            <v>37.200000000000003</v>
          </cell>
          <cell r="CZ163">
            <v>51.1</v>
          </cell>
          <cell r="DA163">
            <v>72</v>
          </cell>
          <cell r="DB163">
            <v>23.200000000000003</v>
          </cell>
          <cell r="DC163">
            <v>20.9</v>
          </cell>
          <cell r="DD163">
            <v>11.600000000000001</v>
          </cell>
          <cell r="DE163">
            <v>13.900000000000002</v>
          </cell>
          <cell r="DF163">
            <v>65.100000000000009</v>
          </cell>
          <cell r="DG163">
            <v>55.800000000000004</v>
          </cell>
          <cell r="DH163">
            <v>88.3</v>
          </cell>
          <cell r="DI163">
            <v>76.7</v>
          </cell>
          <cell r="DJ163">
            <v>18.600000000000001</v>
          </cell>
          <cell r="DK163">
            <v>16.2</v>
          </cell>
          <cell r="DL163">
            <v>93</v>
          </cell>
          <cell r="DM163">
            <v>58.099999999999994</v>
          </cell>
          <cell r="DN163">
            <v>39.5</v>
          </cell>
          <cell r="DO163">
            <v>95.3</v>
          </cell>
          <cell r="DP163">
            <v>41.8</v>
          </cell>
          <cell r="DQ163">
            <v>25.5</v>
          </cell>
          <cell r="DR163">
            <v>53.400000000000006</v>
          </cell>
          <cell r="DS163">
            <v>86</v>
          </cell>
          <cell r="DT163">
            <v>48.8</v>
          </cell>
          <cell r="DU163">
            <v>97.6</v>
          </cell>
          <cell r="DV163">
            <v>83.7</v>
          </cell>
          <cell r="DW163">
            <v>74.400000000000006</v>
          </cell>
          <cell r="DX163">
            <v>90.600000000000009</v>
          </cell>
          <cell r="DY163">
            <v>2.2999999999999998</v>
          </cell>
          <cell r="DZ163">
            <v>79</v>
          </cell>
          <cell r="EA163">
            <v>4.5999999999999996</v>
          </cell>
          <cell r="EB163">
            <v>0</v>
          </cell>
          <cell r="EC163">
            <v>34.799999999999997</v>
          </cell>
          <cell r="ED163">
            <v>9.3000000000000007</v>
          </cell>
          <cell r="EE163">
            <v>67.400000000000006</v>
          </cell>
          <cell r="EF163">
            <v>32.5</v>
          </cell>
          <cell r="EG163">
            <v>30.2</v>
          </cell>
          <cell r="EH163">
            <v>100</v>
          </cell>
          <cell r="EI163">
            <v>69.699999999999989</v>
          </cell>
          <cell r="EJ163">
            <v>69.699951171875</v>
          </cell>
        </row>
        <row r="164">
          <cell r="AW164">
            <v>277</v>
          </cell>
          <cell r="AX164">
            <v>100</v>
          </cell>
          <cell r="AY164">
            <v>50</v>
          </cell>
          <cell r="AZ164">
            <v>75</v>
          </cell>
          <cell r="BA164">
            <v>0</v>
          </cell>
          <cell r="BB164">
            <v>25</v>
          </cell>
          <cell r="BC164">
            <v>0</v>
          </cell>
          <cell r="BD164">
            <v>50</v>
          </cell>
          <cell r="BE164">
            <v>33.300000000000004</v>
          </cell>
          <cell r="BF164">
            <v>66.600000000000009</v>
          </cell>
          <cell r="BG164">
            <v>16.600000000000001</v>
          </cell>
          <cell r="BH164">
            <v>83.3</v>
          </cell>
          <cell r="BI164">
            <v>100</v>
          </cell>
          <cell r="BJ164">
            <v>22.2</v>
          </cell>
          <cell r="BK164">
            <v>11.1</v>
          </cell>
          <cell r="BL164">
            <v>77.7</v>
          </cell>
          <cell r="BM164">
            <v>33.300000000000004</v>
          </cell>
          <cell r="BN164">
            <v>88.8</v>
          </cell>
          <cell r="BO164">
            <v>0</v>
          </cell>
          <cell r="BP164">
            <v>55.500000000000007</v>
          </cell>
          <cell r="BQ164">
            <v>100</v>
          </cell>
          <cell r="BR164">
            <v>66.600000000000009</v>
          </cell>
          <cell r="BS164">
            <v>44.4</v>
          </cell>
          <cell r="BT164">
            <v>50</v>
          </cell>
          <cell r="BU164">
            <v>62.5</v>
          </cell>
          <cell r="BV164">
            <v>12.5</v>
          </cell>
          <cell r="BW164">
            <v>75</v>
          </cell>
          <cell r="BX164">
            <v>37.5</v>
          </cell>
          <cell r="BY164">
            <v>0</v>
          </cell>
          <cell r="BZ164">
            <v>25</v>
          </cell>
          <cell r="CA164">
            <v>87.5</v>
          </cell>
          <cell r="CB164">
            <v>100</v>
          </cell>
          <cell r="CC164">
            <v>69.199999999999989</v>
          </cell>
          <cell r="CD164">
            <v>76.900000000000006</v>
          </cell>
          <cell r="CE164">
            <v>61.5</v>
          </cell>
          <cell r="CF164">
            <v>38.4</v>
          </cell>
          <cell r="CG164">
            <v>15.299999999999999</v>
          </cell>
          <cell r="CH164">
            <v>7.6</v>
          </cell>
          <cell r="CI164">
            <v>30.7</v>
          </cell>
          <cell r="CJ164">
            <v>53.800000000000004</v>
          </cell>
          <cell r="CK164">
            <v>84.6</v>
          </cell>
          <cell r="CL164">
            <v>92.300000000000011</v>
          </cell>
          <cell r="CM164">
            <v>23</v>
          </cell>
          <cell r="CN164">
            <v>46.1</v>
          </cell>
          <cell r="CO164">
            <v>0</v>
          </cell>
          <cell r="CP164">
            <v>100</v>
          </cell>
          <cell r="CQ164">
            <v>277</v>
          </cell>
          <cell r="CR164">
            <v>56.8</v>
          </cell>
          <cell r="CS164">
            <v>45.4</v>
          </cell>
          <cell r="CT164">
            <v>52.2</v>
          </cell>
          <cell r="CU164">
            <v>34</v>
          </cell>
          <cell r="CV164">
            <v>40.9</v>
          </cell>
          <cell r="CW164">
            <v>18.099999999999998</v>
          </cell>
          <cell r="CX164">
            <v>59</v>
          </cell>
          <cell r="CY164">
            <v>36.299999999999997</v>
          </cell>
          <cell r="CZ164">
            <v>61.3</v>
          </cell>
          <cell r="DA164">
            <v>25</v>
          </cell>
          <cell r="DB164">
            <v>68.100000000000009</v>
          </cell>
          <cell r="DC164">
            <v>86.3</v>
          </cell>
          <cell r="DD164">
            <v>27.200000000000003</v>
          </cell>
          <cell r="DE164">
            <v>20.399999999999999</v>
          </cell>
          <cell r="DF164">
            <v>79.5</v>
          </cell>
          <cell r="DG164">
            <v>31.8</v>
          </cell>
          <cell r="DH164">
            <v>88.6</v>
          </cell>
          <cell r="DI164">
            <v>9</v>
          </cell>
          <cell r="DJ164">
            <v>65.900000000000006</v>
          </cell>
          <cell r="DK164">
            <v>93.100000000000009</v>
          </cell>
          <cell r="DL164">
            <v>70.399999999999991</v>
          </cell>
          <cell r="DM164">
            <v>47.699999999999996</v>
          </cell>
          <cell r="DN164">
            <v>43.1</v>
          </cell>
          <cell r="DO164">
            <v>63.6</v>
          </cell>
          <cell r="DP164">
            <v>11.3</v>
          </cell>
          <cell r="DQ164">
            <v>75</v>
          </cell>
          <cell r="DR164">
            <v>38.6</v>
          </cell>
          <cell r="DS164">
            <v>4.5</v>
          </cell>
          <cell r="DT164">
            <v>29.5</v>
          </cell>
          <cell r="DU164">
            <v>90.9</v>
          </cell>
          <cell r="DV164">
            <v>97.7</v>
          </cell>
          <cell r="DW164">
            <v>77.2</v>
          </cell>
          <cell r="DX164">
            <v>81.8</v>
          </cell>
          <cell r="DY164">
            <v>72.7</v>
          </cell>
          <cell r="DZ164">
            <v>22.7</v>
          </cell>
          <cell r="EA164">
            <v>6.8000000000000007</v>
          </cell>
          <cell r="EB164">
            <v>2.1999999999999997</v>
          </cell>
          <cell r="EC164">
            <v>15.9</v>
          </cell>
          <cell r="ED164">
            <v>54.500000000000007</v>
          </cell>
          <cell r="EE164">
            <v>84</v>
          </cell>
          <cell r="EF164">
            <v>95.399999999999991</v>
          </cell>
          <cell r="EG164">
            <v>13.600000000000001</v>
          </cell>
          <cell r="EH164">
            <v>50</v>
          </cell>
          <cell r="EI164">
            <v>0</v>
          </cell>
          <cell r="EJ164">
            <v>100</v>
          </cell>
        </row>
        <row r="165">
          <cell r="AW165">
            <v>137</v>
          </cell>
          <cell r="AX165">
            <v>0</v>
          </cell>
          <cell r="AY165">
            <v>100</v>
          </cell>
          <cell r="AZ165">
            <v>25</v>
          </cell>
          <cell r="BA165">
            <v>50</v>
          </cell>
          <cell r="BB165">
            <v>75</v>
          </cell>
          <cell r="BC165">
            <v>66.600000000000009</v>
          </cell>
          <cell r="BD165">
            <v>50</v>
          </cell>
          <cell r="BE165">
            <v>16.600000000000001</v>
          </cell>
          <cell r="BF165">
            <v>0</v>
          </cell>
          <cell r="BG165">
            <v>33.300000000000004</v>
          </cell>
          <cell r="BH165">
            <v>83.3</v>
          </cell>
          <cell r="BI165">
            <v>100</v>
          </cell>
          <cell r="BJ165">
            <v>88.8</v>
          </cell>
          <cell r="BK165">
            <v>0</v>
          </cell>
          <cell r="BL165">
            <v>100</v>
          </cell>
          <cell r="BM165">
            <v>66.600000000000009</v>
          </cell>
          <cell r="BN165">
            <v>33.300000000000004</v>
          </cell>
          <cell r="BO165">
            <v>55.500000000000007</v>
          </cell>
          <cell r="BP165">
            <v>22.2</v>
          </cell>
          <cell r="BQ165">
            <v>44.4</v>
          </cell>
          <cell r="BR165">
            <v>11.1</v>
          </cell>
          <cell r="BS165">
            <v>77.7</v>
          </cell>
          <cell r="BT165">
            <v>87.5</v>
          </cell>
          <cell r="BU165">
            <v>62.5</v>
          </cell>
          <cell r="BV165">
            <v>12.5</v>
          </cell>
          <cell r="BW165">
            <v>100</v>
          </cell>
          <cell r="BX165">
            <v>75</v>
          </cell>
          <cell r="BY165">
            <v>0</v>
          </cell>
          <cell r="BZ165">
            <v>37.5</v>
          </cell>
          <cell r="CA165">
            <v>25</v>
          </cell>
          <cell r="CB165">
            <v>50</v>
          </cell>
          <cell r="CC165">
            <v>33.300000000000004</v>
          </cell>
          <cell r="CD165">
            <v>41.6</v>
          </cell>
          <cell r="CE165">
            <v>50</v>
          </cell>
          <cell r="CF165">
            <v>8.3000000000000007</v>
          </cell>
          <cell r="CG165">
            <v>75</v>
          </cell>
          <cell r="CH165">
            <v>83.3</v>
          </cell>
          <cell r="CI165">
            <v>100</v>
          </cell>
          <cell r="CJ165">
            <v>25</v>
          </cell>
          <cell r="CK165">
            <v>16.600000000000001</v>
          </cell>
          <cell r="CL165">
            <v>66.600000000000009</v>
          </cell>
          <cell r="CM165">
            <v>58.3</v>
          </cell>
          <cell r="CN165">
            <v>91.600000000000009</v>
          </cell>
          <cell r="CO165">
            <v>0</v>
          </cell>
          <cell r="CP165">
            <v>0</v>
          </cell>
          <cell r="CQ165">
            <v>137</v>
          </cell>
          <cell r="CR165">
            <v>23.200000000000003</v>
          </cell>
          <cell r="CS165">
            <v>69.699999999999989</v>
          </cell>
          <cell r="CT165">
            <v>25.5</v>
          </cell>
          <cell r="CU165">
            <v>51.1</v>
          </cell>
          <cell r="CV165">
            <v>67.400000000000006</v>
          </cell>
          <cell r="CW165">
            <v>46.5</v>
          </cell>
          <cell r="CX165">
            <v>32.5</v>
          </cell>
          <cell r="CY165">
            <v>9.3000000000000007</v>
          </cell>
          <cell r="CZ165">
            <v>4.5999999999999996</v>
          </cell>
          <cell r="DA165">
            <v>11.600000000000001</v>
          </cell>
          <cell r="DB165">
            <v>48.8</v>
          </cell>
          <cell r="DC165">
            <v>65.100000000000009</v>
          </cell>
          <cell r="DD165">
            <v>95.3</v>
          </cell>
          <cell r="DE165">
            <v>2.2999999999999998</v>
          </cell>
          <cell r="DF165">
            <v>97.6</v>
          </cell>
          <cell r="DG165">
            <v>81.3</v>
          </cell>
          <cell r="DH165">
            <v>27.900000000000002</v>
          </cell>
          <cell r="DI165">
            <v>79</v>
          </cell>
          <cell r="DJ165">
            <v>20.9</v>
          </cell>
          <cell r="DK165">
            <v>44.1</v>
          </cell>
          <cell r="DL165">
            <v>13.900000000000002</v>
          </cell>
          <cell r="DM165">
            <v>83.7</v>
          </cell>
          <cell r="DN165">
            <v>60.4</v>
          </cell>
          <cell r="DO165">
            <v>53.400000000000006</v>
          </cell>
          <cell r="DP165">
            <v>34.799999999999997</v>
          </cell>
          <cell r="DQ165">
            <v>72</v>
          </cell>
          <cell r="DR165">
            <v>55.800000000000004</v>
          </cell>
          <cell r="DS165">
            <v>30.2</v>
          </cell>
          <cell r="DT165">
            <v>39.5</v>
          </cell>
          <cell r="DU165">
            <v>37.200000000000003</v>
          </cell>
          <cell r="DV165">
            <v>41.8</v>
          </cell>
          <cell r="DW165">
            <v>58.099999999999994</v>
          </cell>
          <cell r="DX165">
            <v>62.7</v>
          </cell>
          <cell r="DY165">
            <v>74.400000000000006</v>
          </cell>
          <cell r="DZ165">
            <v>6.9</v>
          </cell>
          <cell r="EA165">
            <v>88.3</v>
          </cell>
          <cell r="EB165">
            <v>90.600000000000009</v>
          </cell>
          <cell r="EC165">
            <v>100</v>
          </cell>
          <cell r="ED165">
            <v>18.600000000000001</v>
          </cell>
          <cell r="EE165">
            <v>16.2</v>
          </cell>
          <cell r="EF165">
            <v>86</v>
          </cell>
          <cell r="EG165">
            <v>76.7</v>
          </cell>
          <cell r="EH165">
            <v>93</v>
          </cell>
          <cell r="EI165">
            <v>0</v>
          </cell>
          <cell r="EJ165">
            <v>0</v>
          </cell>
        </row>
        <row r="166">
          <cell r="AW166">
            <v>138</v>
          </cell>
          <cell r="AX166">
            <v>100</v>
          </cell>
          <cell r="AY166">
            <v>0</v>
          </cell>
          <cell r="AZ166">
            <v>75</v>
          </cell>
          <cell r="BA166">
            <v>50</v>
          </cell>
          <cell r="BB166">
            <v>25</v>
          </cell>
          <cell r="BC166">
            <v>33.300000000000004</v>
          </cell>
          <cell r="BD166">
            <v>50</v>
          </cell>
          <cell r="BE166">
            <v>66.600000000000009</v>
          </cell>
          <cell r="BF166">
            <v>100</v>
          </cell>
          <cell r="BG166">
            <v>83.3</v>
          </cell>
          <cell r="BH166">
            <v>16.600000000000001</v>
          </cell>
          <cell r="BI166">
            <v>0</v>
          </cell>
          <cell r="BJ166">
            <v>44.4</v>
          </cell>
          <cell r="BK166">
            <v>77.7</v>
          </cell>
          <cell r="BL166">
            <v>33.300000000000004</v>
          </cell>
          <cell r="BM166">
            <v>22.2</v>
          </cell>
          <cell r="BN166">
            <v>66.600000000000009</v>
          </cell>
          <cell r="BO166">
            <v>11.1</v>
          </cell>
          <cell r="BP166">
            <v>100</v>
          </cell>
          <cell r="BQ166">
            <v>55.500000000000007</v>
          </cell>
          <cell r="BR166">
            <v>88.8</v>
          </cell>
          <cell r="BS166">
            <v>0</v>
          </cell>
          <cell r="BT166">
            <v>25</v>
          </cell>
          <cell r="BU166">
            <v>37.5</v>
          </cell>
          <cell r="BV166">
            <v>50</v>
          </cell>
          <cell r="BW166">
            <v>12.5</v>
          </cell>
          <cell r="BX166">
            <v>0</v>
          </cell>
          <cell r="BY166">
            <v>87.5</v>
          </cell>
          <cell r="BZ166">
            <v>62.5</v>
          </cell>
          <cell r="CA166">
            <v>75</v>
          </cell>
          <cell r="CB166">
            <v>100</v>
          </cell>
          <cell r="CC166">
            <v>66.600000000000009</v>
          </cell>
          <cell r="CD166">
            <v>58.3</v>
          </cell>
          <cell r="CE166">
            <v>50</v>
          </cell>
          <cell r="CF166">
            <v>83.3</v>
          </cell>
          <cell r="CG166">
            <v>33.300000000000004</v>
          </cell>
          <cell r="CH166">
            <v>0</v>
          </cell>
          <cell r="CI166">
            <v>25</v>
          </cell>
          <cell r="CJ166">
            <v>91.600000000000009</v>
          </cell>
          <cell r="CK166">
            <v>75</v>
          </cell>
          <cell r="CL166">
            <v>41.6</v>
          </cell>
          <cell r="CM166">
            <v>8.3000000000000007</v>
          </cell>
          <cell r="CN166">
            <v>16.600000000000001</v>
          </cell>
          <cell r="CO166">
            <v>100</v>
          </cell>
          <cell r="CP166">
            <v>100</v>
          </cell>
          <cell r="CQ166">
            <v>138</v>
          </cell>
          <cell r="CR166">
            <v>69.699999999999989</v>
          </cell>
          <cell r="CS166">
            <v>34.799999999999997</v>
          </cell>
          <cell r="CT166">
            <v>65.100000000000009</v>
          </cell>
          <cell r="CU166">
            <v>48.8</v>
          </cell>
          <cell r="CV166">
            <v>37.200000000000003</v>
          </cell>
          <cell r="CW166">
            <v>53.400000000000006</v>
          </cell>
          <cell r="CX166">
            <v>55.800000000000004</v>
          </cell>
          <cell r="CY166">
            <v>72</v>
          </cell>
          <cell r="CZ166">
            <v>88.3</v>
          </cell>
          <cell r="DA166">
            <v>74.400000000000006</v>
          </cell>
          <cell r="DB166">
            <v>51.1</v>
          </cell>
          <cell r="DC166">
            <v>6.9</v>
          </cell>
          <cell r="DD166">
            <v>44.1</v>
          </cell>
          <cell r="DE166">
            <v>90.600000000000009</v>
          </cell>
          <cell r="DF166">
            <v>32.5</v>
          </cell>
          <cell r="DG166">
            <v>25.5</v>
          </cell>
          <cell r="DH166">
            <v>83.7</v>
          </cell>
          <cell r="DI166">
            <v>16.2</v>
          </cell>
          <cell r="DJ166">
            <v>95.3</v>
          </cell>
          <cell r="DK166">
            <v>81.3</v>
          </cell>
          <cell r="DL166">
            <v>93</v>
          </cell>
          <cell r="DM166">
            <v>2.2999999999999998</v>
          </cell>
          <cell r="DN166">
            <v>39.5</v>
          </cell>
          <cell r="DO166">
            <v>46.5</v>
          </cell>
          <cell r="DP166">
            <v>58.099999999999994</v>
          </cell>
          <cell r="DQ166">
            <v>23.200000000000003</v>
          </cell>
          <cell r="DR166">
            <v>11.600000000000001</v>
          </cell>
          <cell r="DS166">
            <v>86</v>
          </cell>
          <cell r="DT166">
            <v>76.7</v>
          </cell>
          <cell r="DU166">
            <v>79</v>
          </cell>
          <cell r="DV166">
            <v>100</v>
          </cell>
          <cell r="DW166">
            <v>41.8</v>
          </cell>
          <cell r="DX166">
            <v>30.2</v>
          </cell>
          <cell r="DY166">
            <v>27.900000000000002</v>
          </cell>
          <cell r="DZ166">
            <v>62.7</v>
          </cell>
          <cell r="EA166">
            <v>18.600000000000001</v>
          </cell>
          <cell r="EB166">
            <v>0</v>
          </cell>
          <cell r="EC166">
            <v>13.900000000000002</v>
          </cell>
          <cell r="ED166">
            <v>67.400000000000006</v>
          </cell>
          <cell r="EE166">
            <v>60.4</v>
          </cell>
          <cell r="EF166">
            <v>20.9</v>
          </cell>
          <cell r="EG166">
            <v>4.5999999999999996</v>
          </cell>
          <cell r="EH166">
            <v>9.3000000000000007</v>
          </cell>
          <cell r="EI166">
            <v>97.6</v>
          </cell>
          <cell r="EJ166">
            <v>97.5999755859375</v>
          </cell>
        </row>
        <row r="167">
          <cell r="AW167">
            <v>139</v>
          </cell>
          <cell r="AX167">
            <v>75</v>
          </cell>
          <cell r="AY167">
            <v>0</v>
          </cell>
          <cell r="AZ167">
            <v>100</v>
          </cell>
          <cell r="BA167">
            <v>50</v>
          </cell>
          <cell r="BB167">
            <v>25</v>
          </cell>
          <cell r="BC167">
            <v>50</v>
          </cell>
          <cell r="BD167">
            <v>33.300000000000004</v>
          </cell>
          <cell r="BE167">
            <v>66.600000000000009</v>
          </cell>
          <cell r="BF167">
            <v>100</v>
          </cell>
          <cell r="BG167">
            <v>83.3</v>
          </cell>
          <cell r="BH167">
            <v>16.600000000000001</v>
          </cell>
          <cell r="BI167">
            <v>0</v>
          </cell>
          <cell r="BJ167">
            <v>22.2</v>
          </cell>
          <cell r="BK167">
            <v>66.600000000000009</v>
          </cell>
          <cell r="BL167">
            <v>44.4</v>
          </cell>
          <cell r="BM167">
            <v>33.300000000000004</v>
          </cell>
          <cell r="BN167">
            <v>55.500000000000007</v>
          </cell>
          <cell r="BO167">
            <v>11.1</v>
          </cell>
          <cell r="BP167">
            <v>88.8</v>
          </cell>
          <cell r="BQ167">
            <v>100</v>
          </cell>
          <cell r="BR167">
            <v>77.7</v>
          </cell>
          <cell r="BS167">
            <v>0</v>
          </cell>
          <cell r="BT167">
            <v>37.5</v>
          </cell>
          <cell r="BU167">
            <v>25</v>
          </cell>
          <cell r="BV167">
            <v>50</v>
          </cell>
          <cell r="BW167">
            <v>12.5</v>
          </cell>
          <cell r="BX167">
            <v>0</v>
          </cell>
          <cell r="BY167">
            <v>87.5</v>
          </cell>
          <cell r="BZ167">
            <v>75</v>
          </cell>
          <cell r="CA167">
            <v>62.5</v>
          </cell>
          <cell r="CB167">
            <v>100</v>
          </cell>
          <cell r="CC167">
            <v>40</v>
          </cell>
          <cell r="CD167">
            <v>100</v>
          </cell>
          <cell r="CE167">
            <v>80</v>
          </cell>
          <cell r="CF167">
            <v>50</v>
          </cell>
          <cell r="CG167">
            <v>60</v>
          </cell>
          <cell r="CH167">
            <v>20</v>
          </cell>
          <cell r="CI167">
            <v>20</v>
          </cell>
          <cell r="CJ167">
            <v>70</v>
          </cell>
          <cell r="CK167">
            <v>90</v>
          </cell>
          <cell r="CL167">
            <v>10</v>
          </cell>
          <cell r="CM167">
            <v>30</v>
          </cell>
          <cell r="CN167">
            <v>30</v>
          </cell>
          <cell r="CO167">
            <v>0</v>
          </cell>
          <cell r="CP167">
            <v>0</v>
          </cell>
          <cell r="CQ167">
            <v>139</v>
          </cell>
          <cell r="CR167">
            <v>46.300000000000004</v>
          </cell>
          <cell r="CS167">
            <v>29.2</v>
          </cell>
          <cell r="CT167">
            <v>56.000000000000007</v>
          </cell>
          <cell r="CU167">
            <v>43.9</v>
          </cell>
          <cell r="CV167">
            <v>36.5</v>
          </cell>
          <cell r="CW167">
            <v>53.6</v>
          </cell>
          <cell r="CX167">
            <v>51.2</v>
          </cell>
          <cell r="CY167">
            <v>65.8</v>
          </cell>
          <cell r="CZ167">
            <v>73.099999999999994</v>
          </cell>
          <cell r="DA167">
            <v>70.7</v>
          </cell>
          <cell r="DB167">
            <v>41.4</v>
          </cell>
          <cell r="DC167">
            <v>9.7000000000000011</v>
          </cell>
          <cell r="DD167">
            <v>31.7</v>
          </cell>
          <cell r="DE167">
            <v>85.3</v>
          </cell>
          <cell r="DF167">
            <v>75.599999999999994</v>
          </cell>
          <cell r="DG167">
            <v>60.9</v>
          </cell>
          <cell r="DH167">
            <v>78</v>
          </cell>
          <cell r="DI167">
            <v>21.9</v>
          </cell>
          <cell r="DJ167">
            <v>92.600000000000009</v>
          </cell>
          <cell r="DK167">
            <v>95.1</v>
          </cell>
          <cell r="DL167">
            <v>87.8</v>
          </cell>
          <cell r="DM167">
            <v>7.3</v>
          </cell>
          <cell r="DN167">
            <v>48.699999999999996</v>
          </cell>
          <cell r="DO167">
            <v>39</v>
          </cell>
          <cell r="DP167">
            <v>58.5</v>
          </cell>
          <cell r="DQ167">
            <v>26.8</v>
          </cell>
          <cell r="DR167">
            <v>4.8</v>
          </cell>
          <cell r="DS167">
            <v>90.2</v>
          </cell>
          <cell r="DT167">
            <v>82.899999999999991</v>
          </cell>
          <cell r="DU167">
            <v>80.400000000000006</v>
          </cell>
          <cell r="DV167">
            <v>100</v>
          </cell>
          <cell r="DW167">
            <v>17</v>
          </cell>
          <cell r="DX167">
            <v>97.5</v>
          </cell>
          <cell r="DY167">
            <v>63.4</v>
          </cell>
          <cell r="DZ167">
            <v>19.5</v>
          </cell>
          <cell r="EA167">
            <v>24.3</v>
          </cell>
          <cell r="EB167">
            <v>12.1</v>
          </cell>
          <cell r="EC167">
            <v>12.099998474121094</v>
          </cell>
          <cell r="ED167">
            <v>34.1</v>
          </cell>
          <cell r="EE167">
            <v>68.2</v>
          </cell>
          <cell r="EF167">
            <v>2.4</v>
          </cell>
          <cell r="EG167">
            <v>14.6</v>
          </cell>
          <cell r="EH167">
            <v>14.599998474121094</v>
          </cell>
          <cell r="EI167">
            <v>0</v>
          </cell>
          <cell r="EJ167">
            <v>0</v>
          </cell>
        </row>
        <row r="168">
          <cell r="AW168">
            <v>140</v>
          </cell>
          <cell r="AX168">
            <v>25</v>
          </cell>
          <cell r="AY168">
            <v>0</v>
          </cell>
          <cell r="AZ168">
            <v>75</v>
          </cell>
          <cell r="BA168">
            <v>50</v>
          </cell>
          <cell r="BB168">
            <v>100</v>
          </cell>
          <cell r="BC168">
            <v>50</v>
          </cell>
          <cell r="BD168">
            <v>100</v>
          </cell>
          <cell r="BE168">
            <v>0</v>
          </cell>
          <cell r="BF168">
            <v>83.3</v>
          </cell>
          <cell r="BG168">
            <v>16.600000000000001</v>
          </cell>
          <cell r="BH168">
            <v>33.300000000000004</v>
          </cell>
          <cell r="BI168">
            <v>66.600000000000009</v>
          </cell>
          <cell r="BJ168">
            <v>55.500000000000007</v>
          </cell>
          <cell r="BK168">
            <v>66.600000000000009</v>
          </cell>
          <cell r="BL168">
            <v>11.1</v>
          </cell>
          <cell r="BM168">
            <v>0</v>
          </cell>
          <cell r="BN168">
            <v>33.300000000000004</v>
          </cell>
          <cell r="BO168">
            <v>100</v>
          </cell>
          <cell r="BP168">
            <v>44.4</v>
          </cell>
          <cell r="BQ168">
            <v>77.7</v>
          </cell>
          <cell r="BR168">
            <v>88.8</v>
          </cell>
          <cell r="BS168">
            <v>22.2</v>
          </cell>
          <cell r="BT168">
            <v>50</v>
          </cell>
          <cell r="BU168">
            <v>100</v>
          </cell>
          <cell r="BV168">
            <v>87.5</v>
          </cell>
          <cell r="BW168">
            <v>62.5</v>
          </cell>
          <cell r="BX168">
            <v>75</v>
          </cell>
          <cell r="BY168">
            <v>25</v>
          </cell>
          <cell r="BZ168">
            <v>37.5</v>
          </cell>
          <cell r="CA168">
            <v>0</v>
          </cell>
          <cell r="CB168">
            <v>12.5</v>
          </cell>
          <cell r="CC168">
            <v>88.8</v>
          </cell>
          <cell r="CD168">
            <v>66.600000000000009</v>
          </cell>
          <cell r="CE168">
            <v>22.2</v>
          </cell>
          <cell r="CF168">
            <v>77.7</v>
          </cell>
          <cell r="CG168">
            <v>11.1</v>
          </cell>
          <cell r="CH168">
            <v>0</v>
          </cell>
          <cell r="CI168">
            <v>0</v>
          </cell>
          <cell r="CJ168">
            <v>33.300000000000004</v>
          </cell>
          <cell r="CK168">
            <v>55.500000000000007</v>
          </cell>
          <cell r="CL168">
            <v>100</v>
          </cell>
          <cell r="CM168">
            <v>44.4</v>
          </cell>
          <cell r="CN168">
            <v>44.399993896484375</v>
          </cell>
          <cell r="CO168">
            <v>44.399993896484375</v>
          </cell>
          <cell r="CP168">
            <v>44.399993896484375</v>
          </cell>
          <cell r="CQ168">
            <v>140</v>
          </cell>
          <cell r="CR168">
            <v>50</v>
          </cell>
          <cell r="CS168">
            <v>47.5</v>
          </cell>
          <cell r="CT168">
            <v>62.5</v>
          </cell>
          <cell r="CU168">
            <v>55.000000000000007</v>
          </cell>
          <cell r="CV168">
            <v>82.5</v>
          </cell>
          <cell r="CW168">
            <v>42.5</v>
          </cell>
          <cell r="CX168">
            <v>80</v>
          </cell>
          <cell r="CY168">
            <v>20</v>
          </cell>
          <cell r="CZ168">
            <v>72.5</v>
          </cell>
          <cell r="DA168">
            <v>25</v>
          </cell>
          <cell r="DB168">
            <v>32.5</v>
          </cell>
          <cell r="DC168">
            <v>65</v>
          </cell>
          <cell r="DD168">
            <v>52.5</v>
          </cell>
          <cell r="DE168">
            <v>57.499999999999993</v>
          </cell>
          <cell r="DF168">
            <v>22.5</v>
          </cell>
          <cell r="DG168">
            <v>17.5</v>
          </cell>
          <cell r="DH168">
            <v>37.5</v>
          </cell>
          <cell r="DI168">
            <v>85</v>
          </cell>
          <cell r="DJ168">
            <v>45</v>
          </cell>
          <cell r="DK168">
            <v>67.5</v>
          </cell>
          <cell r="DL168">
            <v>70</v>
          </cell>
          <cell r="DM168">
            <v>35</v>
          </cell>
          <cell r="DN168">
            <v>60</v>
          </cell>
          <cell r="DO168">
            <v>100</v>
          </cell>
          <cell r="DP168">
            <v>90</v>
          </cell>
          <cell r="DQ168">
            <v>75</v>
          </cell>
          <cell r="DR168">
            <v>77.5</v>
          </cell>
          <cell r="DS168">
            <v>27.500000000000004</v>
          </cell>
          <cell r="DT168">
            <v>40</v>
          </cell>
          <cell r="DU168">
            <v>12.5</v>
          </cell>
          <cell r="DV168">
            <v>15</v>
          </cell>
          <cell r="DW168">
            <v>95</v>
          </cell>
          <cell r="DX168">
            <v>87.5</v>
          </cell>
          <cell r="DY168">
            <v>5</v>
          </cell>
          <cell r="DZ168">
            <v>92.5</v>
          </cell>
          <cell r="EA168">
            <v>2.5</v>
          </cell>
          <cell r="EB168">
            <v>0</v>
          </cell>
          <cell r="EC168">
            <v>0</v>
          </cell>
          <cell r="ED168">
            <v>7.5</v>
          </cell>
          <cell r="EE168">
            <v>30</v>
          </cell>
          <cell r="EF168">
            <v>97.5</v>
          </cell>
          <cell r="EG168">
            <v>10</v>
          </cell>
          <cell r="EH168">
            <v>10</v>
          </cell>
          <cell r="EI168">
            <v>10</v>
          </cell>
          <cell r="EJ168">
            <v>10</v>
          </cell>
        </row>
        <row r="169">
          <cell r="AW169">
            <v>141</v>
          </cell>
          <cell r="AX169">
            <v>25</v>
          </cell>
          <cell r="AY169">
            <v>100</v>
          </cell>
          <cell r="AZ169">
            <v>0</v>
          </cell>
          <cell r="BA169">
            <v>75</v>
          </cell>
          <cell r="BB169">
            <v>50</v>
          </cell>
          <cell r="BC169">
            <v>100</v>
          </cell>
          <cell r="BD169">
            <v>66.600000000000009</v>
          </cell>
          <cell r="BE169">
            <v>33.300000000000004</v>
          </cell>
          <cell r="BF169">
            <v>0</v>
          </cell>
          <cell r="BG169">
            <v>50</v>
          </cell>
          <cell r="BH169">
            <v>16.600000000000001</v>
          </cell>
          <cell r="BI169">
            <v>83.3</v>
          </cell>
          <cell r="BJ169">
            <v>44.4</v>
          </cell>
          <cell r="BK169">
            <v>33.300000000000004</v>
          </cell>
          <cell r="BL169">
            <v>55.500000000000007</v>
          </cell>
          <cell r="BM169">
            <v>88.8</v>
          </cell>
          <cell r="BN169">
            <v>11.1</v>
          </cell>
          <cell r="BO169">
            <v>66.600000000000009</v>
          </cell>
          <cell r="BP169">
            <v>100</v>
          </cell>
          <cell r="BQ169">
            <v>22.2</v>
          </cell>
          <cell r="BR169">
            <v>77.7</v>
          </cell>
          <cell r="BS169">
            <v>0</v>
          </cell>
          <cell r="BT169">
            <v>50</v>
          </cell>
          <cell r="BU169">
            <v>37.5</v>
          </cell>
          <cell r="BV169">
            <v>75</v>
          </cell>
          <cell r="BW169">
            <v>87.5</v>
          </cell>
          <cell r="BX169">
            <v>62.5</v>
          </cell>
          <cell r="BY169">
            <v>12.5</v>
          </cell>
          <cell r="BZ169">
            <v>25</v>
          </cell>
          <cell r="CA169">
            <v>100</v>
          </cell>
          <cell r="CB169">
            <v>0</v>
          </cell>
          <cell r="CC169">
            <v>75</v>
          </cell>
          <cell r="CD169">
            <v>50</v>
          </cell>
          <cell r="CE169">
            <v>33.300000000000004</v>
          </cell>
          <cell r="CF169">
            <v>58.3</v>
          </cell>
          <cell r="CG169">
            <v>25</v>
          </cell>
          <cell r="CH169">
            <v>66.600000000000009</v>
          </cell>
          <cell r="CI169">
            <v>0</v>
          </cell>
          <cell r="CJ169">
            <v>83.3</v>
          </cell>
          <cell r="CK169">
            <v>16.600000000000001</v>
          </cell>
          <cell r="CL169">
            <v>100</v>
          </cell>
          <cell r="CM169">
            <v>41.6</v>
          </cell>
          <cell r="CN169">
            <v>91.600000000000009</v>
          </cell>
          <cell r="CO169">
            <v>8.3000000000000007</v>
          </cell>
          <cell r="CP169">
            <v>8.2999954223632812</v>
          </cell>
          <cell r="CQ169">
            <v>141</v>
          </cell>
          <cell r="CR169">
            <v>53.400000000000006</v>
          </cell>
          <cell r="CS169">
            <v>67.400000000000006</v>
          </cell>
          <cell r="CT169">
            <v>44.1</v>
          </cell>
          <cell r="CU169">
            <v>65.100000000000009</v>
          </cell>
          <cell r="CV169">
            <v>60.4</v>
          </cell>
          <cell r="CW169">
            <v>62.7</v>
          </cell>
          <cell r="CX169">
            <v>39.5</v>
          </cell>
          <cell r="CY169">
            <v>25.5</v>
          </cell>
          <cell r="CZ169">
            <v>13.900000000000002</v>
          </cell>
          <cell r="DA169">
            <v>34.799999999999997</v>
          </cell>
          <cell r="DB169">
            <v>16.2</v>
          </cell>
          <cell r="DC169">
            <v>48.8</v>
          </cell>
          <cell r="DD169">
            <v>55.800000000000004</v>
          </cell>
          <cell r="DE169">
            <v>41.8</v>
          </cell>
          <cell r="DF169">
            <v>58.099999999999994</v>
          </cell>
          <cell r="DG169">
            <v>76.7</v>
          </cell>
          <cell r="DH169">
            <v>27.900000000000002</v>
          </cell>
          <cell r="DI169">
            <v>69.699999999999989</v>
          </cell>
          <cell r="DJ169">
            <v>88.3</v>
          </cell>
          <cell r="DK169">
            <v>32.5</v>
          </cell>
          <cell r="DL169">
            <v>74.400000000000006</v>
          </cell>
          <cell r="DM169">
            <v>18.600000000000001</v>
          </cell>
          <cell r="DN169">
            <v>30.2</v>
          </cell>
          <cell r="DO169">
            <v>23.200000000000003</v>
          </cell>
          <cell r="DP169">
            <v>46.5</v>
          </cell>
          <cell r="DQ169">
            <v>51.1</v>
          </cell>
          <cell r="DR169">
            <v>37.200000000000003</v>
          </cell>
          <cell r="DS169">
            <v>9.3000000000000007</v>
          </cell>
          <cell r="DT169">
            <v>20.9</v>
          </cell>
          <cell r="DU169">
            <v>83.7</v>
          </cell>
          <cell r="DV169">
            <v>2.2999999999999998</v>
          </cell>
          <cell r="DW169">
            <v>93</v>
          </cell>
          <cell r="DX169">
            <v>81.3</v>
          </cell>
          <cell r="DY169">
            <v>72</v>
          </cell>
          <cell r="DZ169">
            <v>86</v>
          </cell>
          <cell r="EA169">
            <v>11.600000000000001</v>
          </cell>
          <cell r="EB169">
            <v>90.600000000000009</v>
          </cell>
          <cell r="EC169">
            <v>0</v>
          </cell>
          <cell r="ED169">
            <v>95.3</v>
          </cell>
          <cell r="EE169">
            <v>6.9</v>
          </cell>
          <cell r="EF169">
            <v>100</v>
          </cell>
          <cell r="EG169">
            <v>79</v>
          </cell>
          <cell r="EH169">
            <v>97.6</v>
          </cell>
          <cell r="EI169">
            <v>4.5999999999999996</v>
          </cell>
          <cell r="EJ169">
            <v>4.5999984741210938</v>
          </cell>
        </row>
        <row r="170">
          <cell r="AW170">
            <v>272</v>
          </cell>
          <cell r="AX170">
            <v>100</v>
          </cell>
          <cell r="AY170">
            <v>25</v>
          </cell>
          <cell r="AZ170">
            <v>50</v>
          </cell>
          <cell r="BA170">
            <v>75</v>
          </cell>
          <cell r="BB170">
            <v>0</v>
          </cell>
          <cell r="BC170">
            <v>0</v>
          </cell>
          <cell r="BD170">
            <v>16.600000000000001</v>
          </cell>
          <cell r="BE170">
            <v>33.300000000000004</v>
          </cell>
          <cell r="BF170">
            <v>50</v>
          </cell>
          <cell r="BG170">
            <v>66.600000000000009</v>
          </cell>
          <cell r="BH170">
            <v>83.3</v>
          </cell>
          <cell r="BI170">
            <v>100</v>
          </cell>
          <cell r="BJ170">
            <v>88.8</v>
          </cell>
          <cell r="BK170">
            <v>100</v>
          </cell>
          <cell r="BL170">
            <v>77.7</v>
          </cell>
          <cell r="BM170">
            <v>33.300000000000004</v>
          </cell>
          <cell r="BN170">
            <v>55.500000000000007</v>
          </cell>
          <cell r="BO170">
            <v>66.600000000000009</v>
          </cell>
          <cell r="BP170">
            <v>22.2</v>
          </cell>
          <cell r="BQ170">
            <v>0</v>
          </cell>
          <cell r="BR170">
            <v>11.1</v>
          </cell>
          <cell r="BS170">
            <v>44.4</v>
          </cell>
          <cell r="BT170">
            <v>62.5</v>
          </cell>
          <cell r="BU170">
            <v>0</v>
          </cell>
          <cell r="BV170">
            <v>50</v>
          </cell>
          <cell r="BW170">
            <v>37.5</v>
          </cell>
          <cell r="BX170">
            <v>25</v>
          </cell>
          <cell r="BY170">
            <v>75</v>
          </cell>
          <cell r="BZ170">
            <v>87.5</v>
          </cell>
          <cell r="CA170">
            <v>12.5</v>
          </cell>
          <cell r="CB170">
            <v>100</v>
          </cell>
          <cell r="CC170">
            <v>83.3</v>
          </cell>
          <cell r="CD170">
            <v>50</v>
          </cell>
          <cell r="CE170">
            <v>0</v>
          </cell>
          <cell r="CF170">
            <v>75</v>
          </cell>
          <cell r="CG170">
            <v>33.300000000000004</v>
          </cell>
          <cell r="CH170">
            <v>100</v>
          </cell>
          <cell r="CI170">
            <v>25</v>
          </cell>
          <cell r="CJ170">
            <v>8.3000000000000007</v>
          </cell>
          <cell r="CK170">
            <v>91.600000000000009</v>
          </cell>
          <cell r="CL170">
            <v>66.600000000000009</v>
          </cell>
          <cell r="CM170">
            <v>16.600000000000001</v>
          </cell>
          <cell r="CN170">
            <v>41.6</v>
          </cell>
          <cell r="CO170">
            <v>58.3</v>
          </cell>
          <cell r="CP170">
            <v>58.29998779296875</v>
          </cell>
          <cell r="CQ170">
            <v>272</v>
          </cell>
          <cell r="CR170">
            <v>86</v>
          </cell>
          <cell r="CS170">
            <v>37.200000000000003</v>
          </cell>
          <cell r="CT170">
            <v>53.400000000000006</v>
          </cell>
          <cell r="CU170">
            <v>60.4</v>
          </cell>
          <cell r="CV170">
            <v>20.9</v>
          </cell>
          <cell r="CW170">
            <v>51.1</v>
          </cell>
          <cell r="CX170">
            <v>58.099999999999994</v>
          </cell>
          <cell r="CY170">
            <v>72</v>
          </cell>
          <cell r="CZ170">
            <v>74.400000000000006</v>
          </cell>
          <cell r="DA170">
            <v>83.7</v>
          </cell>
          <cell r="DB170">
            <v>93</v>
          </cell>
          <cell r="DC170">
            <v>97.6</v>
          </cell>
          <cell r="DD170">
            <v>41.8</v>
          </cell>
          <cell r="DE170">
            <v>69.699999999999989</v>
          </cell>
          <cell r="DF170">
            <v>34.799999999999997</v>
          </cell>
          <cell r="DG170">
            <v>18.600000000000001</v>
          </cell>
          <cell r="DH170">
            <v>25.5</v>
          </cell>
          <cell r="DI170">
            <v>27.900000000000002</v>
          </cell>
          <cell r="DJ170">
            <v>9.3000000000000007</v>
          </cell>
          <cell r="DK170">
            <v>0</v>
          </cell>
          <cell r="DL170">
            <v>6.9</v>
          </cell>
          <cell r="DM170">
            <v>23.200000000000003</v>
          </cell>
          <cell r="DN170">
            <v>48.8</v>
          </cell>
          <cell r="DO170">
            <v>2.2999999999999998</v>
          </cell>
          <cell r="DP170">
            <v>16.2</v>
          </cell>
          <cell r="DQ170">
            <v>13.900000000000002</v>
          </cell>
          <cell r="DR170">
            <v>11.600000000000001</v>
          </cell>
          <cell r="DS170">
            <v>81.3</v>
          </cell>
          <cell r="DT170">
            <v>90.600000000000009</v>
          </cell>
          <cell r="DU170">
            <v>4.5999999999999996</v>
          </cell>
          <cell r="DV170">
            <v>95.3</v>
          </cell>
          <cell r="DW170">
            <v>79</v>
          </cell>
          <cell r="DX170">
            <v>62.7</v>
          </cell>
          <cell r="DY170">
            <v>30.2</v>
          </cell>
          <cell r="DZ170">
            <v>76.7</v>
          </cell>
          <cell r="EA170">
            <v>46.5</v>
          </cell>
          <cell r="EB170">
            <v>100</v>
          </cell>
          <cell r="EC170">
            <v>44.1</v>
          </cell>
          <cell r="ED170">
            <v>32.5</v>
          </cell>
          <cell r="EE170">
            <v>88.3</v>
          </cell>
          <cell r="EF170">
            <v>67.400000000000006</v>
          </cell>
          <cell r="EG170">
            <v>39.5</v>
          </cell>
          <cell r="EH170">
            <v>55.800000000000004</v>
          </cell>
          <cell r="EI170">
            <v>65.100000000000009</v>
          </cell>
          <cell r="EJ170">
            <v>65.0999755859375</v>
          </cell>
        </row>
        <row r="171">
          <cell r="AW171">
            <v>142</v>
          </cell>
          <cell r="AX171">
            <v>100</v>
          </cell>
          <cell r="AY171">
            <v>0</v>
          </cell>
          <cell r="AZ171">
            <v>25</v>
          </cell>
          <cell r="BA171">
            <v>75</v>
          </cell>
          <cell r="BB171">
            <v>50</v>
          </cell>
          <cell r="BC171">
            <v>66.600000000000009</v>
          </cell>
          <cell r="BD171">
            <v>0</v>
          </cell>
          <cell r="BE171">
            <v>33.300000000000004</v>
          </cell>
          <cell r="BF171">
            <v>50</v>
          </cell>
          <cell r="BG171">
            <v>16.600000000000001</v>
          </cell>
          <cell r="BH171">
            <v>83.3</v>
          </cell>
          <cell r="BI171">
            <v>100</v>
          </cell>
          <cell r="BJ171">
            <v>66.600000000000009</v>
          </cell>
          <cell r="BK171">
            <v>88.8</v>
          </cell>
          <cell r="BL171">
            <v>22.2</v>
          </cell>
          <cell r="BM171">
            <v>33.300000000000004</v>
          </cell>
          <cell r="BN171">
            <v>44.4</v>
          </cell>
          <cell r="BO171">
            <v>55.500000000000007</v>
          </cell>
          <cell r="BP171">
            <v>77.7</v>
          </cell>
          <cell r="BQ171">
            <v>0</v>
          </cell>
          <cell r="BR171">
            <v>11.1</v>
          </cell>
          <cell r="BS171">
            <v>100</v>
          </cell>
          <cell r="BT171">
            <v>50</v>
          </cell>
          <cell r="BU171">
            <v>0</v>
          </cell>
          <cell r="BV171">
            <v>75</v>
          </cell>
          <cell r="BW171">
            <v>37.5</v>
          </cell>
          <cell r="BX171">
            <v>25</v>
          </cell>
          <cell r="BY171">
            <v>62.5</v>
          </cell>
          <cell r="BZ171">
            <v>87.5</v>
          </cell>
          <cell r="CA171">
            <v>12.5</v>
          </cell>
          <cell r="CB171">
            <v>100</v>
          </cell>
          <cell r="CC171">
            <v>50</v>
          </cell>
          <cell r="CD171">
            <v>16.600000000000001</v>
          </cell>
          <cell r="CE171">
            <v>83.3</v>
          </cell>
          <cell r="CF171">
            <v>58.3</v>
          </cell>
          <cell r="CG171">
            <v>75</v>
          </cell>
          <cell r="CH171">
            <v>91.600000000000009</v>
          </cell>
          <cell r="CI171">
            <v>41.6</v>
          </cell>
          <cell r="CJ171">
            <v>8.3000000000000007</v>
          </cell>
          <cell r="CK171">
            <v>100</v>
          </cell>
          <cell r="CL171">
            <v>25</v>
          </cell>
          <cell r="CM171">
            <v>33.300000000000004</v>
          </cell>
          <cell r="CN171">
            <v>0</v>
          </cell>
          <cell r="CO171">
            <v>66.600000000000009</v>
          </cell>
          <cell r="CP171">
            <v>66.5999755859375</v>
          </cell>
          <cell r="CQ171">
            <v>142</v>
          </cell>
          <cell r="CR171">
            <v>74.400000000000006</v>
          </cell>
          <cell r="CS171">
            <v>30.2</v>
          </cell>
          <cell r="CT171">
            <v>34.799999999999997</v>
          </cell>
          <cell r="CU171">
            <v>51.1</v>
          </cell>
          <cell r="CV171">
            <v>37.200000000000003</v>
          </cell>
          <cell r="CW171">
            <v>69.699999999999989</v>
          </cell>
          <cell r="CX171">
            <v>41.8</v>
          </cell>
          <cell r="CY171">
            <v>62.7</v>
          </cell>
          <cell r="CZ171">
            <v>65.100000000000009</v>
          </cell>
          <cell r="DA171">
            <v>53.400000000000006</v>
          </cell>
          <cell r="DB171">
            <v>90.600000000000009</v>
          </cell>
          <cell r="DC171">
            <v>93</v>
          </cell>
          <cell r="DD171">
            <v>44.1</v>
          </cell>
          <cell r="DE171">
            <v>60.4</v>
          </cell>
          <cell r="DF171">
            <v>18.600000000000001</v>
          </cell>
          <cell r="DG171">
            <v>20.9</v>
          </cell>
          <cell r="DH171">
            <v>23.200000000000003</v>
          </cell>
          <cell r="DI171">
            <v>25.5</v>
          </cell>
          <cell r="DJ171">
            <v>58.099999999999994</v>
          </cell>
          <cell r="DK171">
            <v>0</v>
          </cell>
          <cell r="DL171">
            <v>2.2999999999999998</v>
          </cell>
          <cell r="DM171">
            <v>79</v>
          </cell>
          <cell r="DN171">
            <v>32.5</v>
          </cell>
          <cell r="DO171">
            <v>4.5999999999999996</v>
          </cell>
          <cell r="DP171">
            <v>81.3</v>
          </cell>
          <cell r="DQ171">
            <v>13.900000000000002</v>
          </cell>
          <cell r="DR171">
            <v>11.600000000000001</v>
          </cell>
          <cell r="DS171">
            <v>76.7</v>
          </cell>
          <cell r="DT171">
            <v>88.3</v>
          </cell>
          <cell r="DU171">
            <v>9.3000000000000007</v>
          </cell>
          <cell r="DV171">
            <v>95.3</v>
          </cell>
          <cell r="DW171">
            <v>55.800000000000004</v>
          </cell>
          <cell r="DX171">
            <v>27.900000000000002</v>
          </cell>
          <cell r="DY171">
            <v>86</v>
          </cell>
          <cell r="DZ171">
            <v>67.400000000000006</v>
          </cell>
          <cell r="EA171">
            <v>83.7</v>
          </cell>
          <cell r="EB171">
            <v>97.6</v>
          </cell>
          <cell r="EC171">
            <v>48.8</v>
          </cell>
          <cell r="ED171">
            <v>16.2</v>
          </cell>
          <cell r="EE171">
            <v>100</v>
          </cell>
          <cell r="EF171">
            <v>39.5</v>
          </cell>
          <cell r="EG171">
            <v>46.5</v>
          </cell>
          <cell r="EH171">
            <v>6.9</v>
          </cell>
          <cell r="EI171">
            <v>72</v>
          </cell>
          <cell r="EJ171">
            <v>72</v>
          </cell>
        </row>
        <row r="172">
          <cell r="AW172">
            <v>143</v>
          </cell>
          <cell r="AX172">
            <v>25</v>
          </cell>
          <cell r="AY172">
            <v>50</v>
          </cell>
          <cell r="AZ172">
            <v>0</v>
          </cell>
          <cell r="BA172">
            <v>75</v>
          </cell>
          <cell r="BB172">
            <v>100</v>
          </cell>
          <cell r="BC172">
            <v>83.3</v>
          </cell>
          <cell r="BD172">
            <v>33.300000000000004</v>
          </cell>
          <cell r="BE172">
            <v>0</v>
          </cell>
          <cell r="BF172">
            <v>66.600000000000009</v>
          </cell>
          <cell r="BG172">
            <v>50</v>
          </cell>
          <cell r="BH172">
            <v>100</v>
          </cell>
          <cell r="BI172">
            <v>16.600000000000001</v>
          </cell>
          <cell r="BJ172">
            <v>77.7</v>
          </cell>
          <cell r="BK172">
            <v>66.600000000000009</v>
          </cell>
          <cell r="BL172">
            <v>33.300000000000004</v>
          </cell>
          <cell r="BM172">
            <v>44.4</v>
          </cell>
          <cell r="BN172">
            <v>22.2</v>
          </cell>
          <cell r="BO172">
            <v>55.500000000000007</v>
          </cell>
          <cell r="BP172">
            <v>100</v>
          </cell>
          <cell r="BQ172">
            <v>11.1</v>
          </cell>
          <cell r="BR172">
            <v>0</v>
          </cell>
          <cell r="BS172">
            <v>88.8</v>
          </cell>
          <cell r="BT172">
            <v>37.5</v>
          </cell>
          <cell r="BU172">
            <v>12.5</v>
          </cell>
          <cell r="BV172">
            <v>75</v>
          </cell>
          <cell r="BW172">
            <v>62.5</v>
          </cell>
          <cell r="BX172">
            <v>25</v>
          </cell>
          <cell r="BY172">
            <v>50</v>
          </cell>
          <cell r="BZ172">
            <v>87.5</v>
          </cell>
          <cell r="CA172">
            <v>0</v>
          </cell>
          <cell r="CB172">
            <v>100</v>
          </cell>
          <cell r="CC172">
            <v>33.300000000000004</v>
          </cell>
          <cell r="CD172">
            <v>8.3000000000000007</v>
          </cell>
          <cell r="CE172">
            <v>91.600000000000009</v>
          </cell>
          <cell r="CF172">
            <v>50</v>
          </cell>
          <cell r="CG172">
            <v>66.600000000000009</v>
          </cell>
          <cell r="CH172">
            <v>83.3</v>
          </cell>
          <cell r="CI172">
            <v>16.600000000000001</v>
          </cell>
          <cell r="CJ172">
            <v>25</v>
          </cell>
          <cell r="CK172">
            <v>100</v>
          </cell>
          <cell r="CL172">
            <v>41.6</v>
          </cell>
          <cell r="CM172">
            <v>58.3</v>
          </cell>
          <cell r="CN172">
            <v>0</v>
          </cell>
          <cell r="CO172">
            <v>75</v>
          </cell>
          <cell r="CP172">
            <v>75</v>
          </cell>
          <cell r="CQ172">
            <v>143</v>
          </cell>
          <cell r="CR172">
            <v>46.5</v>
          </cell>
          <cell r="CS172">
            <v>53.400000000000006</v>
          </cell>
          <cell r="CT172">
            <v>34.799999999999997</v>
          </cell>
          <cell r="CU172">
            <v>58.099999999999994</v>
          </cell>
          <cell r="CV172">
            <v>72</v>
          </cell>
          <cell r="CW172">
            <v>65.100000000000009</v>
          </cell>
          <cell r="CX172">
            <v>41.8</v>
          </cell>
          <cell r="CY172">
            <v>9.3000000000000007</v>
          </cell>
          <cell r="CZ172">
            <v>55.800000000000004</v>
          </cell>
          <cell r="DA172">
            <v>48.8</v>
          </cell>
          <cell r="DB172">
            <v>81.3</v>
          </cell>
          <cell r="DC172">
            <v>30.2</v>
          </cell>
          <cell r="DD172">
            <v>67.400000000000006</v>
          </cell>
          <cell r="DE172">
            <v>62.7</v>
          </cell>
          <cell r="DF172">
            <v>18.600000000000001</v>
          </cell>
          <cell r="DG172">
            <v>25.5</v>
          </cell>
          <cell r="DH172">
            <v>13.900000000000002</v>
          </cell>
          <cell r="DI172">
            <v>51.1</v>
          </cell>
          <cell r="DJ172">
            <v>86</v>
          </cell>
          <cell r="DK172">
            <v>4.5999999999999996</v>
          </cell>
          <cell r="DL172">
            <v>2.2999999999999998</v>
          </cell>
          <cell r="DM172">
            <v>83.7</v>
          </cell>
          <cell r="DN172">
            <v>39.5</v>
          </cell>
          <cell r="DO172">
            <v>27.900000000000002</v>
          </cell>
          <cell r="DP172">
            <v>88.3</v>
          </cell>
          <cell r="DQ172">
            <v>74.400000000000006</v>
          </cell>
          <cell r="DR172">
            <v>37.200000000000003</v>
          </cell>
          <cell r="DS172">
            <v>60.4</v>
          </cell>
          <cell r="DT172">
            <v>90.600000000000009</v>
          </cell>
          <cell r="DU172">
            <v>20.9</v>
          </cell>
          <cell r="DV172">
            <v>95.3</v>
          </cell>
          <cell r="DW172">
            <v>23.200000000000003</v>
          </cell>
          <cell r="DX172">
            <v>6.9</v>
          </cell>
          <cell r="DY172">
            <v>97.6</v>
          </cell>
          <cell r="DZ172">
            <v>44.1</v>
          </cell>
          <cell r="EA172">
            <v>76.7</v>
          </cell>
          <cell r="EB172">
            <v>93</v>
          </cell>
          <cell r="EC172">
            <v>11.600000000000001</v>
          </cell>
          <cell r="ED172">
            <v>16.2</v>
          </cell>
          <cell r="EE172">
            <v>100</v>
          </cell>
          <cell r="EF172">
            <v>32.5</v>
          </cell>
          <cell r="EG172">
            <v>69.699999999999989</v>
          </cell>
          <cell r="EH172">
            <v>0</v>
          </cell>
          <cell r="EI172">
            <v>79</v>
          </cell>
          <cell r="EJ172">
            <v>79</v>
          </cell>
        </row>
        <row r="173">
          <cell r="AW173">
            <v>144</v>
          </cell>
          <cell r="AX173">
            <v>100</v>
          </cell>
          <cell r="AY173">
            <v>25</v>
          </cell>
          <cell r="AZ173">
            <v>50</v>
          </cell>
          <cell r="BA173">
            <v>75</v>
          </cell>
          <cell r="BB173">
            <v>0</v>
          </cell>
          <cell r="BC173">
            <v>50</v>
          </cell>
          <cell r="BD173">
            <v>33.300000000000004</v>
          </cell>
          <cell r="BE173">
            <v>16.600000000000001</v>
          </cell>
          <cell r="BF173">
            <v>0</v>
          </cell>
          <cell r="BG173">
            <v>66.600000000000009</v>
          </cell>
          <cell r="BH173">
            <v>83.3</v>
          </cell>
          <cell r="BI173">
            <v>100</v>
          </cell>
          <cell r="BJ173">
            <v>77.7</v>
          </cell>
          <cell r="BK173">
            <v>55.500000000000007</v>
          </cell>
          <cell r="BL173">
            <v>66.600000000000009</v>
          </cell>
          <cell r="BM173">
            <v>44.4</v>
          </cell>
          <cell r="BN173">
            <v>11.1</v>
          </cell>
          <cell r="BO173">
            <v>33.300000000000004</v>
          </cell>
          <cell r="BP173">
            <v>22.2</v>
          </cell>
          <cell r="BQ173">
            <v>100</v>
          </cell>
          <cell r="BR173">
            <v>0</v>
          </cell>
          <cell r="BS173">
            <v>88.8</v>
          </cell>
          <cell r="BT173">
            <v>37.5</v>
          </cell>
          <cell r="BU173">
            <v>0</v>
          </cell>
          <cell r="BV173">
            <v>87.5</v>
          </cell>
          <cell r="BW173">
            <v>50</v>
          </cell>
          <cell r="BX173">
            <v>25</v>
          </cell>
          <cell r="BY173">
            <v>75</v>
          </cell>
          <cell r="BZ173">
            <v>62.5</v>
          </cell>
          <cell r="CA173">
            <v>12.5</v>
          </cell>
          <cell r="CB173">
            <v>100</v>
          </cell>
          <cell r="CC173">
            <v>66.600000000000009</v>
          </cell>
          <cell r="CD173">
            <v>44.4</v>
          </cell>
          <cell r="CE173">
            <v>55.500000000000007</v>
          </cell>
          <cell r="CF173">
            <v>77.7</v>
          </cell>
          <cell r="CG173">
            <v>33.300000000000004</v>
          </cell>
          <cell r="CH173">
            <v>0</v>
          </cell>
          <cell r="CI173">
            <v>0</v>
          </cell>
          <cell r="CJ173">
            <v>22.2</v>
          </cell>
          <cell r="CK173">
            <v>88.8</v>
          </cell>
          <cell r="CL173">
            <v>11.1</v>
          </cell>
          <cell r="CM173">
            <v>100</v>
          </cell>
          <cell r="CN173">
            <v>100</v>
          </cell>
          <cell r="CO173">
            <v>100</v>
          </cell>
          <cell r="CP173">
            <v>100</v>
          </cell>
          <cell r="CQ173">
            <v>144</v>
          </cell>
          <cell r="CR173">
            <v>77.5</v>
          </cell>
          <cell r="CS173">
            <v>25</v>
          </cell>
          <cell r="CT173">
            <v>45</v>
          </cell>
          <cell r="CU173">
            <v>62.5</v>
          </cell>
          <cell r="CV173">
            <v>20</v>
          </cell>
          <cell r="CW173">
            <v>70</v>
          </cell>
          <cell r="CX173">
            <v>55.000000000000007</v>
          </cell>
          <cell r="CY173">
            <v>40</v>
          </cell>
          <cell r="CZ173">
            <v>32.5</v>
          </cell>
          <cell r="DA173">
            <v>75</v>
          </cell>
          <cell r="DB173">
            <v>82.5</v>
          </cell>
          <cell r="DC173">
            <v>95</v>
          </cell>
          <cell r="DD173">
            <v>85</v>
          </cell>
          <cell r="DE173">
            <v>57.499999999999993</v>
          </cell>
          <cell r="DF173">
            <v>80</v>
          </cell>
          <cell r="DG173">
            <v>42.5</v>
          </cell>
          <cell r="DH173">
            <v>10</v>
          </cell>
          <cell r="DI173">
            <v>35</v>
          </cell>
          <cell r="DJ173">
            <v>27.500000000000004</v>
          </cell>
          <cell r="DK173">
            <v>97.5</v>
          </cell>
          <cell r="DL173">
            <v>0</v>
          </cell>
          <cell r="DM173">
            <v>87.5</v>
          </cell>
          <cell r="DN173">
            <v>37.5</v>
          </cell>
          <cell r="DO173">
            <v>5</v>
          </cell>
          <cell r="DP173">
            <v>92.5</v>
          </cell>
          <cell r="DQ173">
            <v>60</v>
          </cell>
          <cell r="DR173">
            <v>22.5</v>
          </cell>
          <cell r="DS173">
            <v>90</v>
          </cell>
          <cell r="DT173">
            <v>72.5</v>
          </cell>
          <cell r="DU173">
            <v>7.5</v>
          </cell>
          <cell r="DV173">
            <v>100</v>
          </cell>
          <cell r="DW173">
            <v>50</v>
          </cell>
          <cell r="DX173">
            <v>30</v>
          </cell>
          <cell r="DY173">
            <v>47.5</v>
          </cell>
          <cell r="DZ173">
            <v>52.5</v>
          </cell>
          <cell r="EA173">
            <v>17.5</v>
          </cell>
          <cell r="EB173">
            <v>2.5</v>
          </cell>
          <cell r="EC173">
            <v>2.5</v>
          </cell>
          <cell r="ED173">
            <v>15</v>
          </cell>
          <cell r="EE173">
            <v>65</v>
          </cell>
          <cell r="EF173">
            <v>12.5</v>
          </cell>
          <cell r="EG173">
            <v>67.5</v>
          </cell>
          <cell r="EH173">
            <v>67.5</v>
          </cell>
          <cell r="EI173">
            <v>67.5</v>
          </cell>
          <cell r="EJ173">
            <v>67.5</v>
          </cell>
        </row>
        <row r="174">
          <cell r="AW174">
            <v>145</v>
          </cell>
          <cell r="AX174">
            <v>50</v>
          </cell>
          <cell r="AY174">
            <v>0</v>
          </cell>
          <cell r="AZ174">
            <v>25</v>
          </cell>
          <cell r="BA174">
            <v>100</v>
          </cell>
          <cell r="BB174">
            <v>75</v>
          </cell>
          <cell r="BC174">
            <v>83.3</v>
          </cell>
          <cell r="BD174">
            <v>50</v>
          </cell>
          <cell r="BE174">
            <v>66.600000000000009</v>
          </cell>
          <cell r="BF174">
            <v>33.300000000000004</v>
          </cell>
          <cell r="BG174">
            <v>16.600000000000001</v>
          </cell>
          <cell r="BH174">
            <v>100</v>
          </cell>
          <cell r="BI174">
            <v>0</v>
          </cell>
          <cell r="BJ174">
            <v>100</v>
          </cell>
          <cell r="BK174">
            <v>66.600000000000009</v>
          </cell>
          <cell r="BL174">
            <v>55.500000000000007</v>
          </cell>
          <cell r="BM174">
            <v>44.4</v>
          </cell>
          <cell r="BN174">
            <v>22.2</v>
          </cell>
          <cell r="BO174">
            <v>33.300000000000004</v>
          </cell>
          <cell r="BP174">
            <v>77.7</v>
          </cell>
          <cell r="BQ174">
            <v>11.1</v>
          </cell>
          <cell r="BR174">
            <v>0</v>
          </cell>
          <cell r="BS174">
            <v>88.8</v>
          </cell>
          <cell r="BT174">
            <v>75</v>
          </cell>
          <cell r="BU174">
            <v>12.5</v>
          </cell>
          <cell r="BV174">
            <v>50</v>
          </cell>
          <cell r="BW174">
            <v>87.5</v>
          </cell>
          <cell r="BX174">
            <v>37.5</v>
          </cell>
          <cell r="BY174">
            <v>62.5</v>
          </cell>
          <cell r="BZ174">
            <v>25</v>
          </cell>
          <cell r="CA174">
            <v>0</v>
          </cell>
          <cell r="CB174">
            <v>100</v>
          </cell>
          <cell r="CC174">
            <v>40</v>
          </cell>
          <cell r="CD174">
            <v>70</v>
          </cell>
          <cell r="CE174">
            <v>60</v>
          </cell>
          <cell r="CF174">
            <v>30</v>
          </cell>
          <cell r="CG174">
            <v>90</v>
          </cell>
          <cell r="CH174">
            <v>80</v>
          </cell>
          <cell r="CI174">
            <v>80</v>
          </cell>
          <cell r="CJ174">
            <v>10</v>
          </cell>
          <cell r="CK174">
            <v>20</v>
          </cell>
          <cell r="CL174">
            <v>0</v>
          </cell>
          <cell r="CM174">
            <v>50</v>
          </cell>
          <cell r="CN174">
            <v>50</v>
          </cell>
          <cell r="CO174">
            <v>100</v>
          </cell>
          <cell r="CP174">
            <v>100</v>
          </cell>
          <cell r="CQ174">
            <v>145</v>
          </cell>
          <cell r="CR174">
            <v>68.2</v>
          </cell>
          <cell r="CS174">
            <v>31.7</v>
          </cell>
          <cell r="CT174">
            <v>51.2</v>
          </cell>
          <cell r="CU174">
            <v>75.599999999999994</v>
          </cell>
          <cell r="CV174">
            <v>70.7</v>
          </cell>
          <cell r="CW174">
            <v>58.5</v>
          </cell>
          <cell r="CX174">
            <v>48.699999999999996</v>
          </cell>
          <cell r="CY174">
            <v>53.6</v>
          </cell>
          <cell r="CZ174">
            <v>26.8</v>
          </cell>
          <cell r="DA174">
            <v>21.9</v>
          </cell>
          <cell r="DB174">
            <v>80.400000000000006</v>
          </cell>
          <cell r="DC174">
            <v>17</v>
          </cell>
          <cell r="DD174">
            <v>97.5</v>
          </cell>
          <cell r="DE174">
            <v>63.4</v>
          </cell>
          <cell r="DF174">
            <v>46.300000000000004</v>
          </cell>
          <cell r="DG174">
            <v>41.4</v>
          </cell>
          <cell r="DH174">
            <v>12.1</v>
          </cell>
          <cell r="DI174">
            <v>19.5</v>
          </cell>
          <cell r="DJ174">
            <v>85.3</v>
          </cell>
          <cell r="DK174">
            <v>2.4</v>
          </cell>
          <cell r="DL174">
            <v>0</v>
          </cell>
          <cell r="DM174">
            <v>95.1</v>
          </cell>
          <cell r="DN174">
            <v>60.9</v>
          </cell>
          <cell r="DO174">
            <v>24.3</v>
          </cell>
          <cell r="DP174">
            <v>43.9</v>
          </cell>
          <cell r="DQ174">
            <v>65.8</v>
          </cell>
          <cell r="DR174">
            <v>34.1</v>
          </cell>
          <cell r="DS174">
            <v>56.000000000000007</v>
          </cell>
          <cell r="DT174">
            <v>29.2</v>
          </cell>
          <cell r="DU174">
            <v>7.3</v>
          </cell>
          <cell r="DV174">
            <v>78</v>
          </cell>
          <cell r="DW174">
            <v>39</v>
          </cell>
          <cell r="DX174">
            <v>87.8</v>
          </cell>
          <cell r="DY174">
            <v>82.899999999999991</v>
          </cell>
          <cell r="DZ174">
            <v>36.5</v>
          </cell>
          <cell r="EA174">
            <v>92.600000000000009</v>
          </cell>
          <cell r="EB174">
            <v>90.2</v>
          </cell>
          <cell r="EC174">
            <v>90.199951171875</v>
          </cell>
          <cell r="ED174">
            <v>9.7000000000000011</v>
          </cell>
          <cell r="EE174">
            <v>14.6</v>
          </cell>
          <cell r="EF174">
            <v>4.8</v>
          </cell>
          <cell r="EG174">
            <v>73.099999999999994</v>
          </cell>
          <cell r="EH174">
            <v>73.0999755859375</v>
          </cell>
          <cell r="EI174">
            <v>100</v>
          </cell>
          <cell r="EJ174">
            <v>100</v>
          </cell>
        </row>
        <row r="175">
          <cell r="AW175">
            <v>146</v>
          </cell>
          <cell r="AX175">
            <v>0</v>
          </cell>
          <cell r="AY175">
            <v>100</v>
          </cell>
          <cell r="AZ175">
            <v>50</v>
          </cell>
          <cell r="BA175">
            <v>25</v>
          </cell>
          <cell r="BB175">
            <v>75</v>
          </cell>
          <cell r="BC175">
            <v>16.600000000000001</v>
          </cell>
          <cell r="BD175">
            <v>33.300000000000004</v>
          </cell>
          <cell r="BE175">
            <v>50</v>
          </cell>
          <cell r="BF175">
            <v>100</v>
          </cell>
          <cell r="BG175">
            <v>83.3</v>
          </cell>
          <cell r="BH175">
            <v>0</v>
          </cell>
          <cell r="BI175">
            <v>66.600000000000009</v>
          </cell>
          <cell r="BJ175">
            <v>66.600000000000009</v>
          </cell>
          <cell r="BK175">
            <v>77.7</v>
          </cell>
          <cell r="BL175">
            <v>44.4</v>
          </cell>
          <cell r="BM175">
            <v>33.300000000000004</v>
          </cell>
          <cell r="BN175">
            <v>0</v>
          </cell>
          <cell r="BO175">
            <v>22.2</v>
          </cell>
          <cell r="BP175">
            <v>100</v>
          </cell>
          <cell r="BQ175">
            <v>11.1</v>
          </cell>
          <cell r="BR175">
            <v>55.500000000000007</v>
          </cell>
          <cell r="BS175">
            <v>88.8</v>
          </cell>
          <cell r="BT175">
            <v>37.5</v>
          </cell>
          <cell r="BU175">
            <v>87.5</v>
          </cell>
          <cell r="BV175">
            <v>0</v>
          </cell>
          <cell r="BW175">
            <v>100</v>
          </cell>
          <cell r="BX175">
            <v>12.5</v>
          </cell>
          <cell r="BY175">
            <v>62.5</v>
          </cell>
          <cell r="BZ175">
            <v>25</v>
          </cell>
          <cell r="CA175">
            <v>75</v>
          </cell>
          <cell r="CB175">
            <v>50</v>
          </cell>
          <cell r="CC175">
            <v>88.8</v>
          </cell>
          <cell r="CD175">
            <v>33.300000000000004</v>
          </cell>
          <cell r="CE175">
            <v>11.1</v>
          </cell>
          <cell r="CF175">
            <v>100</v>
          </cell>
          <cell r="CG175">
            <v>33.300000000000004</v>
          </cell>
          <cell r="CH175">
            <v>0</v>
          </cell>
          <cell r="CI175">
            <v>0</v>
          </cell>
          <cell r="CJ175">
            <v>66.600000000000009</v>
          </cell>
          <cell r="CK175">
            <v>77.7</v>
          </cell>
          <cell r="CL175">
            <v>22.2</v>
          </cell>
          <cell r="CM175">
            <v>33.300000000000004</v>
          </cell>
          <cell r="CN175">
            <v>33.29998779296875</v>
          </cell>
          <cell r="CO175">
            <v>33.29998779296875</v>
          </cell>
          <cell r="CP175">
            <v>33.29998779296875</v>
          </cell>
          <cell r="CQ175">
            <v>146</v>
          </cell>
          <cell r="CR175">
            <v>22.5</v>
          </cell>
          <cell r="CS175">
            <v>82.5</v>
          </cell>
          <cell r="CT175">
            <v>37.5</v>
          </cell>
          <cell r="CU175">
            <v>35</v>
          </cell>
          <cell r="CV175">
            <v>72.5</v>
          </cell>
          <cell r="CW175">
            <v>20</v>
          </cell>
          <cell r="CX175">
            <v>27.500000000000004</v>
          </cell>
          <cell r="CY175">
            <v>47.5</v>
          </cell>
          <cell r="CZ175">
            <v>77.5</v>
          </cell>
          <cell r="DA175">
            <v>75</v>
          </cell>
          <cell r="DB175">
            <v>12.5</v>
          </cell>
          <cell r="DC175">
            <v>65</v>
          </cell>
          <cell r="DD175">
            <v>50</v>
          </cell>
          <cell r="DE175">
            <v>52.5</v>
          </cell>
          <cell r="DF175">
            <v>42.5</v>
          </cell>
          <cell r="DG175">
            <v>17.5</v>
          </cell>
          <cell r="DH175">
            <v>2.5</v>
          </cell>
          <cell r="DI175">
            <v>15</v>
          </cell>
          <cell r="DJ175">
            <v>100</v>
          </cell>
          <cell r="DK175">
            <v>5</v>
          </cell>
          <cell r="DL175">
            <v>45</v>
          </cell>
          <cell r="DM175">
            <v>85</v>
          </cell>
          <cell r="DN175">
            <v>40</v>
          </cell>
          <cell r="DO175">
            <v>95</v>
          </cell>
          <cell r="DP175">
            <v>10</v>
          </cell>
          <cell r="DQ175">
            <v>97.5</v>
          </cell>
          <cell r="DR175">
            <v>25</v>
          </cell>
          <cell r="DS175">
            <v>67.5</v>
          </cell>
          <cell r="DT175">
            <v>32.5</v>
          </cell>
          <cell r="DU175">
            <v>90</v>
          </cell>
          <cell r="DV175">
            <v>55.000000000000007</v>
          </cell>
          <cell r="DW175">
            <v>87.5</v>
          </cell>
          <cell r="DX175">
            <v>55.000000000000007</v>
          </cell>
          <cell r="DY175">
            <v>7.5</v>
          </cell>
          <cell r="DZ175">
            <v>92.5</v>
          </cell>
          <cell r="EA175">
            <v>55.000000000000007</v>
          </cell>
          <cell r="EB175">
            <v>0</v>
          </cell>
          <cell r="EC175">
            <v>0</v>
          </cell>
          <cell r="ED175">
            <v>70</v>
          </cell>
          <cell r="EE175">
            <v>80</v>
          </cell>
          <cell r="EF175">
            <v>30</v>
          </cell>
          <cell r="EG175">
            <v>55.000000000000007</v>
          </cell>
          <cell r="EH175">
            <v>55</v>
          </cell>
          <cell r="EI175">
            <v>55</v>
          </cell>
          <cell r="EJ175">
            <v>55</v>
          </cell>
        </row>
        <row r="176">
          <cell r="AW176">
            <v>147</v>
          </cell>
          <cell r="AX176">
            <v>50</v>
          </cell>
          <cell r="AY176">
            <v>25</v>
          </cell>
          <cell r="AZ176">
            <v>100</v>
          </cell>
          <cell r="BA176">
            <v>0</v>
          </cell>
          <cell r="BB176">
            <v>75</v>
          </cell>
          <cell r="BC176">
            <v>16.600000000000001</v>
          </cell>
          <cell r="BD176">
            <v>50</v>
          </cell>
          <cell r="BE176">
            <v>66.600000000000009</v>
          </cell>
          <cell r="BF176">
            <v>100</v>
          </cell>
          <cell r="BG176">
            <v>83.3</v>
          </cell>
          <cell r="BH176">
            <v>33.300000000000004</v>
          </cell>
          <cell r="BI176">
            <v>0</v>
          </cell>
          <cell r="BJ176">
            <v>33.300000000000004</v>
          </cell>
          <cell r="BK176">
            <v>77.7</v>
          </cell>
          <cell r="BL176">
            <v>55.500000000000007</v>
          </cell>
          <cell r="BM176">
            <v>44.4</v>
          </cell>
          <cell r="BN176">
            <v>0</v>
          </cell>
          <cell r="BO176">
            <v>22.2</v>
          </cell>
          <cell r="BP176">
            <v>100</v>
          </cell>
          <cell r="BQ176">
            <v>11.1</v>
          </cell>
          <cell r="BR176">
            <v>66.600000000000009</v>
          </cell>
          <cell r="BS176">
            <v>88.8</v>
          </cell>
          <cell r="BT176">
            <v>37.5</v>
          </cell>
          <cell r="BU176">
            <v>100</v>
          </cell>
          <cell r="BV176">
            <v>0</v>
          </cell>
          <cell r="BW176">
            <v>75</v>
          </cell>
          <cell r="BX176">
            <v>62.5</v>
          </cell>
          <cell r="BY176">
            <v>87.5</v>
          </cell>
          <cell r="BZ176">
            <v>12.5</v>
          </cell>
          <cell r="CA176">
            <v>50</v>
          </cell>
          <cell r="CB176">
            <v>25</v>
          </cell>
          <cell r="CC176">
            <v>88.8</v>
          </cell>
          <cell r="CD176">
            <v>33.300000000000004</v>
          </cell>
          <cell r="CE176">
            <v>22.2</v>
          </cell>
          <cell r="CF176">
            <v>100</v>
          </cell>
          <cell r="CG176">
            <v>33.300000000000004</v>
          </cell>
          <cell r="CH176">
            <v>0</v>
          </cell>
          <cell r="CI176">
            <v>0</v>
          </cell>
          <cell r="CJ176">
            <v>66.600000000000009</v>
          </cell>
          <cell r="CK176">
            <v>77.7</v>
          </cell>
          <cell r="CL176">
            <v>11.1</v>
          </cell>
          <cell r="CM176">
            <v>33.300000000000004</v>
          </cell>
          <cell r="CN176">
            <v>33.29998779296875</v>
          </cell>
          <cell r="CO176">
            <v>33.29998779296875</v>
          </cell>
          <cell r="CP176">
            <v>33.29998779296875</v>
          </cell>
          <cell r="CQ176">
            <v>147</v>
          </cell>
          <cell r="CR176">
            <v>40</v>
          </cell>
          <cell r="CS176">
            <v>37.5</v>
          </cell>
          <cell r="CT176">
            <v>70</v>
          </cell>
          <cell r="CU176">
            <v>22.5</v>
          </cell>
          <cell r="CV176">
            <v>50</v>
          </cell>
          <cell r="CW176">
            <v>20</v>
          </cell>
          <cell r="CX176">
            <v>42.5</v>
          </cell>
          <cell r="CY176">
            <v>62.5</v>
          </cell>
          <cell r="CZ176">
            <v>80</v>
          </cell>
          <cell r="DA176">
            <v>75</v>
          </cell>
          <cell r="DB176">
            <v>25</v>
          </cell>
          <cell r="DC176">
            <v>15</v>
          </cell>
          <cell r="DD176">
            <v>27.500000000000004</v>
          </cell>
          <cell r="DE176">
            <v>47.5</v>
          </cell>
          <cell r="DF176">
            <v>35</v>
          </cell>
          <cell r="DG176">
            <v>30</v>
          </cell>
          <cell r="DH176">
            <v>7.5</v>
          </cell>
          <cell r="DI176">
            <v>17.5</v>
          </cell>
          <cell r="DJ176">
            <v>97.5</v>
          </cell>
          <cell r="DK176">
            <v>10</v>
          </cell>
          <cell r="DL176">
            <v>45</v>
          </cell>
          <cell r="DM176">
            <v>82.5</v>
          </cell>
          <cell r="DN176">
            <v>65</v>
          </cell>
          <cell r="DO176">
            <v>100</v>
          </cell>
          <cell r="DP176">
            <v>12.5</v>
          </cell>
          <cell r="DQ176">
            <v>92.5</v>
          </cell>
          <cell r="DR176">
            <v>85</v>
          </cell>
          <cell r="DS176">
            <v>95</v>
          </cell>
          <cell r="DT176">
            <v>32.5</v>
          </cell>
          <cell r="DU176">
            <v>67.5</v>
          </cell>
          <cell r="DV176">
            <v>52.5</v>
          </cell>
          <cell r="DW176">
            <v>87.5</v>
          </cell>
          <cell r="DX176">
            <v>52.5</v>
          </cell>
          <cell r="DY176">
            <v>5</v>
          </cell>
          <cell r="DZ176">
            <v>90</v>
          </cell>
          <cell r="EA176">
            <v>52.5</v>
          </cell>
          <cell r="EB176">
            <v>0</v>
          </cell>
          <cell r="EC176">
            <v>0</v>
          </cell>
          <cell r="ED176">
            <v>72.5</v>
          </cell>
          <cell r="EE176">
            <v>77.5</v>
          </cell>
          <cell r="EF176">
            <v>2.5</v>
          </cell>
          <cell r="EG176">
            <v>52.5</v>
          </cell>
          <cell r="EH176">
            <v>52.5</v>
          </cell>
          <cell r="EI176">
            <v>52.5</v>
          </cell>
          <cell r="EJ176">
            <v>52.5</v>
          </cell>
        </row>
        <row r="177">
          <cell r="AW177">
            <v>274</v>
          </cell>
          <cell r="AX177">
            <v>100</v>
          </cell>
          <cell r="AY177">
            <v>50</v>
          </cell>
          <cell r="AZ177">
            <v>75</v>
          </cell>
          <cell r="BA177">
            <v>25</v>
          </cell>
          <cell r="BB177">
            <v>0</v>
          </cell>
          <cell r="BC177">
            <v>66.600000000000009</v>
          </cell>
          <cell r="BD177">
            <v>0</v>
          </cell>
          <cell r="BE177">
            <v>16.600000000000001</v>
          </cell>
          <cell r="BF177">
            <v>50</v>
          </cell>
          <cell r="BG177">
            <v>33.300000000000004</v>
          </cell>
          <cell r="BH177">
            <v>83.3</v>
          </cell>
          <cell r="BI177">
            <v>100</v>
          </cell>
          <cell r="BJ177">
            <v>66.600000000000009</v>
          </cell>
          <cell r="BK177">
            <v>55.500000000000007</v>
          </cell>
          <cell r="BL177">
            <v>44.4</v>
          </cell>
          <cell r="BM177">
            <v>77.7</v>
          </cell>
          <cell r="BN177">
            <v>88.8</v>
          </cell>
          <cell r="BO177">
            <v>22.2</v>
          </cell>
          <cell r="BP177">
            <v>33.300000000000004</v>
          </cell>
          <cell r="BQ177">
            <v>0</v>
          </cell>
          <cell r="BR177">
            <v>11.1</v>
          </cell>
          <cell r="BS177">
            <v>100</v>
          </cell>
          <cell r="BT177">
            <v>87.5</v>
          </cell>
          <cell r="BU177">
            <v>0</v>
          </cell>
          <cell r="BV177">
            <v>25</v>
          </cell>
          <cell r="BW177">
            <v>25</v>
          </cell>
          <cell r="BX177">
            <v>12.5</v>
          </cell>
          <cell r="BY177">
            <v>25</v>
          </cell>
          <cell r="BZ177">
            <v>25</v>
          </cell>
          <cell r="CA177">
            <v>100</v>
          </cell>
          <cell r="CB177">
            <v>25</v>
          </cell>
          <cell r="CC177">
            <v>58.3</v>
          </cell>
          <cell r="CD177">
            <v>0</v>
          </cell>
          <cell r="CE177">
            <v>8.3000000000000007</v>
          </cell>
          <cell r="CF177">
            <v>75</v>
          </cell>
          <cell r="CG177">
            <v>83.3</v>
          </cell>
          <cell r="CH177">
            <v>91.600000000000009</v>
          </cell>
          <cell r="CI177">
            <v>8.3000000000000007</v>
          </cell>
          <cell r="CJ177">
            <v>50</v>
          </cell>
          <cell r="CK177">
            <v>8.3000000000000007</v>
          </cell>
          <cell r="CL177">
            <v>41.6</v>
          </cell>
          <cell r="CM177">
            <v>66.600000000000009</v>
          </cell>
          <cell r="CN177">
            <v>8.3000000000000007</v>
          </cell>
          <cell r="CO177">
            <v>100</v>
          </cell>
          <cell r="CP177">
            <v>100</v>
          </cell>
          <cell r="CQ177">
            <v>274</v>
          </cell>
          <cell r="CR177">
            <v>72</v>
          </cell>
          <cell r="CS177">
            <v>60.4</v>
          </cell>
          <cell r="CT177">
            <v>62.7</v>
          </cell>
          <cell r="CU177">
            <v>16.2</v>
          </cell>
          <cell r="CV177">
            <v>13.900000000000002</v>
          </cell>
          <cell r="CW177">
            <v>69.699999999999989</v>
          </cell>
          <cell r="CX177">
            <v>20.9</v>
          </cell>
          <cell r="CY177">
            <v>23.200000000000003</v>
          </cell>
          <cell r="CZ177">
            <v>67.400000000000006</v>
          </cell>
          <cell r="DA177">
            <v>30.2</v>
          </cell>
          <cell r="DB177">
            <v>95.3</v>
          </cell>
          <cell r="DC177">
            <v>97.6</v>
          </cell>
          <cell r="DD177">
            <v>32.5</v>
          </cell>
          <cell r="DE177">
            <v>27.900000000000002</v>
          </cell>
          <cell r="DF177">
            <v>25.5</v>
          </cell>
          <cell r="DG177">
            <v>83.7</v>
          </cell>
          <cell r="DH177">
            <v>86</v>
          </cell>
          <cell r="DI177">
            <v>4.5999999999999996</v>
          </cell>
          <cell r="DJ177">
            <v>9.3000000000000007</v>
          </cell>
          <cell r="DK177">
            <v>0</v>
          </cell>
          <cell r="DL177">
            <v>2.2999999999999998</v>
          </cell>
          <cell r="DM177">
            <v>100</v>
          </cell>
          <cell r="DN177">
            <v>58.099999999999994</v>
          </cell>
          <cell r="DO177">
            <v>11.600000000000001</v>
          </cell>
          <cell r="DP177">
            <v>34.799999999999997</v>
          </cell>
          <cell r="DQ177">
            <v>34.799999999999997</v>
          </cell>
          <cell r="DR177">
            <v>18.600000000000001</v>
          </cell>
          <cell r="DS177">
            <v>34.799999999999997</v>
          </cell>
          <cell r="DT177">
            <v>34.799999999999997</v>
          </cell>
          <cell r="DU177">
            <v>81.3</v>
          </cell>
          <cell r="DV177">
            <v>34.799999999999997</v>
          </cell>
          <cell r="DW177">
            <v>74.400000000000006</v>
          </cell>
          <cell r="DX177">
            <v>6.9</v>
          </cell>
          <cell r="DY177">
            <v>34.799999999999997</v>
          </cell>
          <cell r="DZ177">
            <v>79</v>
          </cell>
          <cell r="EA177">
            <v>88.3</v>
          </cell>
          <cell r="EB177">
            <v>90.600000000000009</v>
          </cell>
          <cell r="EC177">
            <v>34.799999999999997</v>
          </cell>
          <cell r="ED177">
            <v>65.100000000000009</v>
          </cell>
          <cell r="EE177">
            <v>34.799999999999997</v>
          </cell>
          <cell r="EF177">
            <v>55.800000000000004</v>
          </cell>
          <cell r="EG177">
            <v>76.7</v>
          </cell>
          <cell r="EH177">
            <v>34.799999999999997</v>
          </cell>
          <cell r="EI177">
            <v>93</v>
          </cell>
          <cell r="EJ177">
            <v>93</v>
          </cell>
        </row>
        <row r="178">
          <cell r="AW178">
            <v>275</v>
          </cell>
          <cell r="AX178">
            <v>0</v>
          </cell>
          <cell r="AY178">
            <v>0</v>
          </cell>
          <cell r="AZ178">
            <v>0</v>
          </cell>
          <cell r="BA178">
            <v>100</v>
          </cell>
          <cell r="BB178">
            <v>0</v>
          </cell>
          <cell r="BC178">
            <v>0</v>
          </cell>
          <cell r="BD178">
            <v>0</v>
          </cell>
          <cell r="BE178">
            <v>0</v>
          </cell>
          <cell r="BF178">
            <v>0</v>
          </cell>
          <cell r="BG178">
            <v>0</v>
          </cell>
          <cell r="BH178">
            <v>0</v>
          </cell>
          <cell r="BI178">
            <v>0</v>
          </cell>
          <cell r="BJ178">
            <v>0</v>
          </cell>
          <cell r="BK178">
            <v>0</v>
          </cell>
          <cell r="BL178">
            <v>0</v>
          </cell>
          <cell r="BM178">
            <v>0</v>
          </cell>
          <cell r="BN178">
            <v>0</v>
          </cell>
          <cell r="BO178">
            <v>0</v>
          </cell>
          <cell r="BP178">
            <v>0</v>
          </cell>
          <cell r="BQ178">
            <v>0</v>
          </cell>
          <cell r="BR178">
            <v>0</v>
          </cell>
          <cell r="BS178">
            <v>0</v>
          </cell>
          <cell r="BT178">
            <v>0</v>
          </cell>
          <cell r="BU178">
            <v>0</v>
          </cell>
          <cell r="BV178">
            <v>0</v>
          </cell>
          <cell r="BW178">
            <v>0</v>
          </cell>
          <cell r="BX178">
            <v>0</v>
          </cell>
          <cell r="BY178">
            <v>0</v>
          </cell>
          <cell r="BZ178">
            <v>0</v>
          </cell>
          <cell r="CA178">
            <v>0</v>
          </cell>
          <cell r="CB178">
            <v>0</v>
          </cell>
          <cell r="CC178">
            <v>0</v>
          </cell>
          <cell r="CD178">
            <v>0</v>
          </cell>
          <cell r="CE178">
            <v>0</v>
          </cell>
          <cell r="CF178">
            <v>0</v>
          </cell>
          <cell r="CG178">
            <v>0</v>
          </cell>
          <cell r="CH178">
            <v>0</v>
          </cell>
          <cell r="CI178">
            <v>0</v>
          </cell>
          <cell r="CJ178">
            <v>0</v>
          </cell>
          <cell r="CK178">
            <v>0</v>
          </cell>
          <cell r="CL178">
            <v>0</v>
          </cell>
          <cell r="CM178">
            <v>0</v>
          </cell>
          <cell r="CN178">
            <v>0</v>
          </cell>
          <cell r="CO178">
            <v>0</v>
          </cell>
          <cell r="CP178">
            <v>0</v>
          </cell>
          <cell r="CQ178">
            <v>275</v>
          </cell>
          <cell r="CR178">
            <v>0</v>
          </cell>
          <cell r="CS178">
            <v>0</v>
          </cell>
          <cell r="CT178">
            <v>0</v>
          </cell>
          <cell r="CU178">
            <v>100</v>
          </cell>
          <cell r="CV178">
            <v>0</v>
          </cell>
          <cell r="CW178">
            <v>0</v>
          </cell>
          <cell r="CX178">
            <v>0</v>
          </cell>
          <cell r="CY178">
            <v>0</v>
          </cell>
          <cell r="CZ178">
            <v>0</v>
          </cell>
          <cell r="DA178">
            <v>0</v>
          </cell>
          <cell r="DB178">
            <v>0</v>
          </cell>
          <cell r="DC178">
            <v>0</v>
          </cell>
          <cell r="DD178">
            <v>0</v>
          </cell>
          <cell r="DE178">
            <v>0</v>
          </cell>
          <cell r="DF178">
            <v>0</v>
          </cell>
          <cell r="DG178">
            <v>0</v>
          </cell>
          <cell r="DH178">
            <v>0</v>
          </cell>
          <cell r="DI178">
            <v>0</v>
          </cell>
          <cell r="DJ178">
            <v>0</v>
          </cell>
          <cell r="DK178">
            <v>0</v>
          </cell>
          <cell r="DL178">
            <v>0</v>
          </cell>
          <cell r="DM178">
            <v>0</v>
          </cell>
          <cell r="DN178">
            <v>0</v>
          </cell>
          <cell r="DO178">
            <v>0</v>
          </cell>
          <cell r="DP178">
            <v>0</v>
          </cell>
          <cell r="DQ178">
            <v>0</v>
          </cell>
          <cell r="DR178">
            <v>0</v>
          </cell>
          <cell r="DS178">
            <v>0</v>
          </cell>
          <cell r="DT178">
            <v>0</v>
          </cell>
          <cell r="DU178">
            <v>0</v>
          </cell>
          <cell r="DV178">
            <v>0</v>
          </cell>
          <cell r="DW178">
            <v>0</v>
          </cell>
          <cell r="DX178">
            <v>0</v>
          </cell>
          <cell r="DY178">
            <v>0</v>
          </cell>
          <cell r="DZ178">
            <v>0</v>
          </cell>
          <cell r="EA178">
            <v>0</v>
          </cell>
          <cell r="EB178">
            <v>0</v>
          </cell>
          <cell r="EC178">
            <v>0</v>
          </cell>
          <cell r="ED178">
            <v>0</v>
          </cell>
          <cell r="EE178">
            <v>0</v>
          </cell>
          <cell r="EF178">
            <v>0</v>
          </cell>
          <cell r="EG178">
            <v>0</v>
          </cell>
          <cell r="EH178">
            <v>0</v>
          </cell>
          <cell r="EI178">
            <v>0</v>
          </cell>
          <cell r="EJ178">
            <v>0</v>
          </cell>
        </row>
        <row r="179">
          <cell r="AW179">
            <v>276</v>
          </cell>
          <cell r="AX179">
            <v>100</v>
          </cell>
          <cell r="AY179">
            <v>50</v>
          </cell>
          <cell r="AZ179">
            <v>25</v>
          </cell>
          <cell r="BA179">
            <v>75</v>
          </cell>
          <cell r="BB179">
            <v>0</v>
          </cell>
          <cell r="BC179">
            <v>100</v>
          </cell>
          <cell r="BD179">
            <v>16.600000000000001</v>
          </cell>
          <cell r="BE179">
            <v>50</v>
          </cell>
          <cell r="BF179">
            <v>33.300000000000004</v>
          </cell>
          <cell r="BG179">
            <v>83.3</v>
          </cell>
          <cell r="BH179">
            <v>0</v>
          </cell>
          <cell r="BI179">
            <v>66.600000000000009</v>
          </cell>
          <cell r="BJ179">
            <v>66.600000000000009</v>
          </cell>
          <cell r="BK179">
            <v>33.300000000000004</v>
          </cell>
          <cell r="BL179">
            <v>77.7</v>
          </cell>
          <cell r="BM179">
            <v>44.4</v>
          </cell>
          <cell r="BN179">
            <v>88.8</v>
          </cell>
          <cell r="BO179">
            <v>11.1</v>
          </cell>
          <cell r="BP179">
            <v>22.2</v>
          </cell>
          <cell r="BQ179">
            <v>100</v>
          </cell>
          <cell r="BR179">
            <v>0</v>
          </cell>
          <cell r="BS179">
            <v>55.500000000000007</v>
          </cell>
          <cell r="BT179">
            <v>25</v>
          </cell>
          <cell r="BU179">
            <v>12.5</v>
          </cell>
          <cell r="BV179">
            <v>75</v>
          </cell>
          <cell r="BW179">
            <v>62.5</v>
          </cell>
          <cell r="BX179">
            <v>50</v>
          </cell>
          <cell r="BY179">
            <v>37.5</v>
          </cell>
          <cell r="BZ179">
            <v>0</v>
          </cell>
          <cell r="CA179">
            <v>100</v>
          </cell>
          <cell r="CB179">
            <v>87.5</v>
          </cell>
          <cell r="CC179">
            <v>100</v>
          </cell>
          <cell r="CD179">
            <v>50</v>
          </cell>
          <cell r="CE179">
            <v>91.600000000000009</v>
          </cell>
          <cell r="CF179">
            <v>33.300000000000004</v>
          </cell>
          <cell r="CG179">
            <v>41.6</v>
          </cell>
          <cell r="CH179">
            <v>0</v>
          </cell>
          <cell r="CI179">
            <v>83.3</v>
          </cell>
          <cell r="CJ179">
            <v>58.3</v>
          </cell>
          <cell r="CK179">
            <v>75</v>
          </cell>
          <cell r="CL179">
            <v>8.3000000000000007</v>
          </cell>
          <cell r="CM179">
            <v>25</v>
          </cell>
          <cell r="CN179">
            <v>16.600000000000001</v>
          </cell>
          <cell r="CO179">
            <v>66.600000000000009</v>
          </cell>
          <cell r="CP179">
            <v>66.5999755859375</v>
          </cell>
          <cell r="CQ179">
            <v>276</v>
          </cell>
          <cell r="CR179">
            <v>65.100000000000009</v>
          </cell>
          <cell r="CS179">
            <v>55.800000000000004</v>
          </cell>
          <cell r="CT179">
            <v>44.1</v>
          </cell>
          <cell r="CU179">
            <v>58.099999999999994</v>
          </cell>
          <cell r="CV179">
            <v>37.200000000000003</v>
          </cell>
          <cell r="CW179">
            <v>95.3</v>
          </cell>
          <cell r="CX179">
            <v>20.9</v>
          </cell>
          <cell r="CY179">
            <v>27.900000000000002</v>
          </cell>
          <cell r="CZ179">
            <v>23.200000000000003</v>
          </cell>
          <cell r="DA179">
            <v>62.7</v>
          </cell>
          <cell r="DB179">
            <v>9.3000000000000007</v>
          </cell>
          <cell r="DC179">
            <v>30.2</v>
          </cell>
          <cell r="DD179">
            <v>51.1</v>
          </cell>
          <cell r="DE179">
            <v>41.8</v>
          </cell>
          <cell r="DF179">
            <v>60.4</v>
          </cell>
          <cell r="DG179">
            <v>46.5</v>
          </cell>
          <cell r="DH179">
            <v>67.400000000000006</v>
          </cell>
          <cell r="DI179">
            <v>25.5</v>
          </cell>
          <cell r="DJ179">
            <v>32.5</v>
          </cell>
          <cell r="DK179">
            <v>74.400000000000006</v>
          </cell>
          <cell r="DL179">
            <v>11.600000000000001</v>
          </cell>
          <cell r="DM179">
            <v>48.8</v>
          </cell>
          <cell r="DN179">
            <v>13.900000000000002</v>
          </cell>
          <cell r="DO179">
            <v>4.5999999999999996</v>
          </cell>
          <cell r="DP179">
            <v>86</v>
          </cell>
          <cell r="DQ179">
            <v>83.7</v>
          </cell>
          <cell r="DR179">
            <v>72</v>
          </cell>
          <cell r="DS179">
            <v>69.699999999999989</v>
          </cell>
          <cell r="DT179">
            <v>2.2999999999999998</v>
          </cell>
          <cell r="DU179">
            <v>100</v>
          </cell>
          <cell r="DV179">
            <v>97.6</v>
          </cell>
          <cell r="DW179">
            <v>93</v>
          </cell>
          <cell r="DX179">
            <v>53.400000000000006</v>
          </cell>
          <cell r="DY179">
            <v>90.600000000000009</v>
          </cell>
          <cell r="DZ179">
            <v>34.799999999999997</v>
          </cell>
          <cell r="EA179">
            <v>39.5</v>
          </cell>
          <cell r="EB179">
            <v>0</v>
          </cell>
          <cell r="EC179">
            <v>88.3</v>
          </cell>
          <cell r="ED179">
            <v>76.7</v>
          </cell>
          <cell r="EE179">
            <v>81.3</v>
          </cell>
          <cell r="EF179">
            <v>6.9</v>
          </cell>
          <cell r="EG179">
            <v>18.600000000000001</v>
          </cell>
          <cell r="EH179">
            <v>16.2</v>
          </cell>
          <cell r="EI179">
            <v>79</v>
          </cell>
          <cell r="EJ179">
            <v>79</v>
          </cell>
        </row>
        <row r="180">
          <cell r="AX180">
            <v>79</v>
          </cell>
          <cell r="AY180">
            <v>79</v>
          </cell>
          <cell r="AZ180">
            <v>79</v>
          </cell>
          <cell r="BA180">
            <v>79</v>
          </cell>
          <cell r="BB180">
            <v>79</v>
          </cell>
          <cell r="BC180">
            <v>79</v>
          </cell>
          <cell r="BD180">
            <v>79</v>
          </cell>
          <cell r="BE180">
            <v>79</v>
          </cell>
          <cell r="BF180">
            <v>79</v>
          </cell>
          <cell r="BG180">
            <v>79</v>
          </cell>
          <cell r="BH180">
            <v>79</v>
          </cell>
          <cell r="BI180">
            <v>79</v>
          </cell>
          <cell r="BJ180">
            <v>79</v>
          </cell>
          <cell r="BK180">
            <v>79</v>
          </cell>
          <cell r="BL180">
            <v>79</v>
          </cell>
          <cell r="BM180">
            <v>79</v>
          </cell>
          <cell r="BN180">
            <v>79</v>
          </cell>
          <cell r="BO180">
            <v>79</v>
          </cell>
          <cell r="BP180">
            <v>79</v>
          </cell>
          <cell r="BQ180">
            <v>79</v>
          </cell>
          <cell r="BR180">
            <v>79</v>
          </cell>
          <cell r="BS180">
            <v>79</v>
          </cell>
          <cell r="BT180">
            <v>79</v>
          </cell>
          <cell r="BU180">
            <v>79</v>
          </cell>
          <cell r="BV180">
            <v>79</v>
          </cell>
          <cell r="BW180">
            <v>79</v>
          </cell>
          <cell r="BX180">
            <v>79</v>
          </cell>
          <cell r="BY180">
            <v>79</v>
          </cell>
          <cell r="BZ180">
            <v>79</v>
          </cell>
          <cell r="CA180">
            <v>79</v>
          </cell>
          <cell r="CB180">
            <v>79</v>
          </cell>
          <cell r="CC180">
            <v>79</v>
          </cell>
          <cell r="CD180">
            <v>79</v>
          </cell>
          <cell r="CE180">
            <v>79</v>
          </cell>
          <cell r="CF180">
            <v>79</v>
          </cell>
          <cell r="CG180">
            <v>79</v>
          </cell>
          <cell r="CH180">
            <v>79</v>
          </cell>
          <cell r="CI180">
            <v>79</v>
          </cell>
          <cell r="CJ180">
            <v>79</v>
          </cell>
          <cell r="CK180">
            <v>79</v>
          </cell>
          <cell r="CL180">
            <v>79</v>
          </cell>
          <cell r="CM180">
            <v>79</v>
          </cell>
          <cell r="CN180">
            <v>79</v>
          </cell>
          <cell r="CO180">
            <v>79</v>
          </cell>
          <cell r="CP180">
            <v>79</v>
          </cell>
          <cell r="CR180">
            <v>79</v>
          </cell>
          <cell r="CS180">
            <v>79</v>
          </cell>
          <cell r="CT180">
            <v>79</v>
          </cell>
          <cell r="CU180">
            <v>79</v>
          </cell>
          <cell r="CV180">
            <v>79</v>
          </cell>
          <cell r="CW180">
            <v>79</v>
          </cell>
          <cell r="CX180">
            <v>79</v>
          </cell>
          <cell r="CY180">
            <v>79</v>
          </cell>
          <cell r="CZ180">
            <v>79</v>
          </cell>
          <cell r="DA180">
            <v>79</v>
          </cell>
          <cell r="DB180">
            <v>79</v>
          </cell>
          <cell r="DC180">
            <v>79</v>
          </cell>
          <cell r="DD180">
            <v>79</v>
          </cell>
          <cell r="DE180">
            <v>79</v>
          </cell>
          <cell r="DF180">
            <v>79</v>
          </cell>
          <cell r="DG180">
            <v>79</v>
          </cell>
          <cell r="DH180">
            <v>79</v>
          </cell>
          <cell r="DI180">
            <v>79</v>
          </cell>
          <cell r="DJ180">
            <v>79</v>
          </cell>
          <cell r="DK180">
            <v>79</v>
          </cell>
          <cell r="DL180">
            <v>79</v>
          </cell>
          <cell r="DM180">
            <v>79</v>
          </cell>
          <cell r="DN180">
            <v>79</v>
          </cell>
          <cell r="DO180">
            <v>79</v>
          </cell>
          <cell r="DP180">
            <v>79</v>
          </cell>
          <cell r="DQ180">
            <v>79</v>
          </cell>
          <cell r="DR180">
            <v>79</v>
          </cell>
          <cell r="DS180">
            <v>79</v>
          </cell>
          <cell r="DT180">
            <v>79</v>
          </cell>
          <cell r="DU180">
            <v>79</v>
          </cell>
          <cell r="DV180">
            <v>79</v>
          </cell>
          <cell r="DW180">
            <v>79</v>
          </cell>
          <cell r="DX180">
            <v>79</v>
          </cell>
          <cell r="DY180">
            <v>79</v>
          </cell>
          <cell r="DZ180">
            <v>79</v>
          </cell>
          <cell r="EA180">
            <v>79</v>
          </cell>
          <cell r="EB180">
            <v>79</v>
          </cell>
          <cell r="EC180">
            <v>79</v>
          </cell>
          <cell r="ED180">
            <v>79</v>
          </cell>
          <cell r="EE180">
            <v>79</v>
          </cell>
          <cell r="EF180">
            <v>79</v>
          </cell>
          <cell r="EG180">
            <v>79</v>
          </cell>
          <cell r="EH180">
            <v>79</v>
          </cell>
          <cell r="EI180">
            <v>79</v>
          </cell>
          <cell r="EJ180">
            <v>79</v>
          </cell>
        </row>
        <row r="181">
          <cell r="AX181">
            <v>79</v>
          </cell>
          <cell r="AY181">
            <v>79</v>
          </cell>
          <cell r="AZ181">
            <v>79</v>
          </cell>
          <cell r="BA181">
            <v>79</v>
          </cell>
          <cell r="BB181">
            <v>79</v>
          </cell>
          <cell r="BC181">
            <v>79</v>
          </cell>
          <cell r="BD181">
            <v>79</v>
          </cell>
          <cell r="BE181">
            <v>79</v>
          </cell>
          <cell r="BF181">
            <v>79</v>
          </cell>
          <cell r="BG181">
            <v>79</v>
          </cell>
          <cell r="BH181">
            <v>79</v>
          </cell>
          <cell r="BI181">
            <v>79</v>
          </cell>
          <cell r="BJ181">
            <v>79</v>
          </cell>
          <cell r="BK181">
            <v>79</v>
          </cell>
          <cell r="BL181">
            <v>79</v>
          </cell>
          <cell r="BM181">
            <v>79</v>
          </cell>
          <cell r="BN181">
            <v>79</v>
          </cell>
          <cell r="BO181">
            <v>79</v>
          </cell>
          <cell r="BP181">
            <v>79</v>
          </cell>
          <cell r="BQ181">
            <v>79</v>
          </cell>
          <cell r="BR181">
            <v>79</v>
          </cell>
          <cell r="BS181">
            <v>79</v>
          </cell>
          <cell r="BT181">
            <v>79</v>
          </cell>
          <cell r="BU181">
            <v>79</v>
          </cell>
          <cell r="BV181">
            <v>79</v>
          </cell>
          <cell r="BW181">
            <v>79</v>
          </cell>
          <cell r="BX181">
            <v>79</v>
          </cell>
          <cell r="BY181">
            <v>79</v>
          </cell>
          <cell r="BZ181">
            <v>79</v>
          </cell>
          <cell r="CA181">
            <v>79</v>
          </cell>
          <cell r="CB181">
            <v>79</v>
          </cell>
          <cell r="CC181">
            <v>79</v>
          </cell>
          <cell r="CD181">
            <v>79</v>
          </cell>
          <cell r="CE181">
            <v>79</v>
          </cell>
          <cell r="CF181">
            <v>79</v>
          </cell>
          <cell r="CG181">
            <v>79</v>
          </cell>
          <cell r="CH181">
            <v>79</v>
          </cell>
          <cell r="CI181">
            <v>79</v>
          </cell>
          <cell r="CJ181">
            <v>79</v>
          </cell>
          <cell r="CK181">
            <v>79</v>
          </cell>
          <cell r="CL181">
            <v>79</v>
          </cell>
          <cell r="CM181">
            <v>79</v>
          </cell>
          <cell r="CN181">
            <v>79</v>
          </cell>
          <cell r="CO181">
            <v>79</v>
          </cell>
          <cell r="CP181">
            <v>79</v>
          </cell>
          <cell r="CR181">
            <v>79</v>
          </cell>
          <cell r="CS181">
            <v>79</v>
          </cell>
          <cell r="CT181">
            <v>79</v>
          </cell>
          <cell r="CU181">
            <v>79</v>
          </cell>
          <cell r="CV181">
            <v>79</v>
          </cell>
          <cell r="CW181">
            <v>79</v>
          </cell>
          <cell r="CX181">
            <v>79</v>
          </cell>
          <cell r="CY181">
            <v>79</v>
          </cell>
          <cell r="CZ181">
            <v>79</v>
          </cell>
          <cell r="DA181">
            <v>79</v>
          </cell>
          <cell r="DB181">
            <v>79</v>
          </cell>
          <cell r="DC181">
            <v>79</v>
          </cell>
          <cell r="DD181">
            <v>79</v>
          </cell>
          <cell r="DE181">
            <v>79</v>
          </cell>
          <cell r="DF181">
            <v>79</v>
          </cell>
          <cell r="DG181">
            <v>79</v>
          </cell>
          <cell r="DH181">
            <v>79</v>
          </cell>
          <cell r="DI181">
            <v>79</v>
          </cell>
          <cell r="DJ181">
            <v>79</v>
          </cell>
          <cell r="DK181">
            <v>79</v>
          </cell>
          <cell r="DL181">
            <v>79</v>
          </cell>
          <cell r="DM181">
            <v>79</v>
          </cell>
          <cell r="DN181">
            <v>79</v>
          </cell>
          <cell r="DO181">
            <v>79</v>
          </cell>
          <cell r="DP181">
            <v>79</v>
          </cell>
          <cell r="DQ181">
            <v>79</v>
          </cell>
          <cell r="DR181">
            <v>79</v>
          </cell>
          <cell r="DS181">
            <v>79</v>
          </cell>
          <cell r="DT181">
            <v>79</v>
          </cell>
          <cell r="DU181">
            <v>79</v>
          </cell>
          <cell r="DV181">
            <v>79</v>
          </cell>
          <cell r="DW181">
            <v>79</v>
          </cell>
          <cell r="DX181">
            <v>79</v>
          </cell>
          <cell r="DY181">
            <v>79</v>
          </cell>
          <cell r="DZ181">
            <v>79</v>
          </cell>
          <cell r="EA181">
            <v>79</v>
          </cell>
          <cell r="EB181">
            <v>79</v>
          </cell>
          <cell r="EC181">
            <v>79</v>
          </cell>
          <cell r="ED181">
            <v>79</v>
          </cell>
          <cell r="EE181">
            <v>79</v>
          </cell>
          <cell r="EF181">
            <v>79</v>
          </cell>
          <cell r="EG181">
            <v>79</v>
          </cell>
          <cell r="EH181">
            <v>79</v>
          </cell>
          <cell r="EI181">
            <v>79</v>
          </cell>
          <cell r="EJ181">
            <v>79</v>
          </cell>
        </row>
        <row r="182">
          <cell r="AW182">
            <v>148</v>
          </cell>
          <cell r="AX182">
            <v>100</v>
          </cell>
          <cell r="AY182">
            <v>25</v>
          </cell>
          <cell r="AZ182">
            <v>50</v>
          </cell>
          <cell r="BA182">
            <v>75</v>
          </cell>
          <cell r="BB182">
            <v>0</v>
          </cell>
          <cell r="BC182">
            <v>50</v>
          </cell>
          <cell r="BD182">
            <v>33.300000000000004</v>
          </cell>
          <cell r="BE182">
            <v>16.600000000000001</v>
          </cell>
          <cell r="BF182">
            <v>0</v>
          </cell>
          <cell r="BG182">
            <v>66.600000000000009</v>
          </cell>
          <cell r="BH182">
            <v>83.3</v>
          </cell>
          <cell r="BI182">
            <v>100</v>
          </cell>
          <cell r="BJ182">
            <v>77.7</v>
          </cell>
          <cell r="BK182">
            <v>55.500000000000007</v>
          </cell>
          <cell r="BL182">
            <v>66.600000000000009</v>
          </cell>
          <cell r="BM182">
            <v>44.4</v>
          </cell>
          <cell r="BN182">
            <v>11.1</v>
          </cell>
          <cell r="BO182">
            <v>33.300000000000004</v>
          </cell>
          <cell r="BP182">
            <v>22.2</v>
          </cell>
          <cell r="BQ182">
            <v>100</v>
          </cell>
          <cell r="BR182">
            <v>0</v>
          </cell>
          <cell r="BS182">
            <v>88.8</v>
          </cell>
          <cell r="BT182">
            <v>37.5</v>
          </cell>
          <cell r="BU182">
            <v>0</v>
          </cell>
          <cell r="BV182">
            <v>87.5</v>
          </cell>
          <cell r="BW182">
            <v>50</v>
          </cell>
          <cell r="BX182">
            <v>25</v>
          </cell>
          <cell r="BY182">
            <v>75</v>
          </cell>
          <cell r="BZ182">
            <v>62.5</v>
          </cell>
          <cell r="CA182">
            <v>12.5</v>
          </cell>
          <cell r="CB182">
            <v>100</v>
          </cell>
          <cell r="CC182">
            <v>66.600000000000009</v>
          </cell>
          <cell r="CD182">
            <v>44.4</v>
          </cell>
          <cell r="CE182">
            <v>55.500000000000007</v>
          </cell>
          <cell r="CF182">
            <v>77.7</v>
          </cell>
          <cell r="CG182">
            <v>33.300000000000004</v>
          </cell>
          <cell r="CH182">
            <v>0</v>
          </cell>
          <cell r="CI182">
            <v>0</v>
          </cell>
          <cell r="CJ182">
            <v>22.2</v>
          </cell>
          <cell r="CK182">
            <v>88.8</v>
          </cell>
          <cell r="CL182">
            <v>11.1</v>
          </cell>
          <cell r="CM182">
            <v>100</v>
          </cell>
          <cell r="CN182">
            <v>100</v>
          </cell>
          <cell r="CO182">
            <v>100</v>
          </cell>
          <cell r="CP182">
            <v>100</v>
          </cell>
          <cell r="CQ182">
            <v>148</v>
          </cell>
          <cell r="CR182">
            <v>77.5</v>
          </cell>
          <cell r="CS182">
            <v>25</v>
          </cell>
          <cell r="CT182">
            <v>45</v>
          </cell>
          <cell r="CU182">
            <v>62.5</v>
          </cell>
          <cell r="CV182">
            <v>20</v>
          </cell>
          <cell r="CW182">
            <v>70</v>
          </cell>
          <cell r="CX182">
            <v>55.000000000000007</v>
          </cell>
          <cell r="CY182">
            <v>40</v>
          </cell>
          <cell r="CZ182">
            <v>32.5</v>
          </cell>
          <cell r="DA182">
            <v>75</v>
          </cell>
          <cell r="DB182">
            <v>82.5</v>
          </cell>
          <cell r="DC182">
            <v>95</v>
          </cell>
          <cell r="DD182">
            <v>85</v>
          </cell>
          <cell r="DE182">
            <v>57.499999999999993</v>
          </cell>
          <cell r="DF182">
            <v>80</v>
          </cell>
          <cell r="DG182">
            <v>42.5</v>
          </cell>
          <cell r="DH182">
            <v>10</v>
          </cell>
          <cell r="DI182">
            <v>35</v>
          </cell>
          <cell r="DJ182">
            <v>27.500000000000004</v>
          </cell>
          <cell r="DK182">
            <v>97.5</v>
          </cell>
          <cell r="DL182">
            <v>0</v>
          </cell>
          <cell r="DM182">
            <v>87.5</v>
          </cell>
          <cell r="DN182">
            <v>37.5</v>
          </cell>
          <cell r="DO182">
            <v>5</v>
          </cell>
          <cell r="DP182">
            <v>92.5</v>
          </cell>
          <cell r="DQ182">
            <v>60</v>
          </cell>
          <cell r="DR182">
            <v>22.5</v>
          </cell>
          <cell r="DS182">
            <v>90</v>
          </cell>
          <cell r="DT182">
            <v>72.5</v>
          </cell>
          <cell r="DU182">
            <v>7.5</v>
          </cell>
          <cell r="DV182">
            <v>100</v>
          </cell>
          <cell r="DW182">
            <v>50</v>
          </cell>
          <cell r="DX182">
            <v>30</v>
          </cell>
          <cell r="DY182">
            <v>47.5</v>
          </cell>
          <cell r="DZ182">
            <v>52.5</v>
          </cell>
          <cell r="EA182">
            <v>17.5</v>
          </cell>
          <cell r="EB182">
            <v>2.5</v>
          </cell>
          <cell r="EC182">
            <v>2.5</v>
          </cell>
          <cell r="ED182">
            <v>15</v>
          </cell>
          <cell r="EE182">
            <v>65</v>
          </cell>
          <cell r="EF182">
            <v>12.5</v>
          </cell>
          <cell r="EG182">
            <v>67.5</v>
          </cell>
          <cell r="EH182">
            <v>67.5</v>
          </cell>
          <cell r="EI182">
            <v>67.5</v>
          </cell>
          <cell r="EJ182">
            <v>67.5</v>
          </cell>
        </row>
        <row r="183">
          <cell r="AW183">
            <v>149</v>
          </cell>
          <cell r="AX183">
            <v>100</v>
          </cell>
          <cell r="AY183">
            <v>25</v>
          </cell>
          <cell r="AZ183">
            <v>0</v>
          </cell>
          <cell r="BA183">
            <v>75</v>
          </cell>
          <cell r="BB183">
            <v>50</v>
          </cell>
          <cell r="BC183">
            <v>100</v>
          </cell>
          <cell r="BD183">
            <v>50</v>
          </cell>
          <cell r="BE183">
            <v>33.300000000000004</v>
          </cell>
          <cell r="BF183">
            <v>16.600000000000001</v>
          </cell>
          <cell r="BG183">
            <v>66.600000000000009</v>
          </cell>
          <cell r="BH183">
            <v>83.3</v>
          </cell>
          <cell r="BI183">
            <v>0</v>
          </cell>
          <cell r="BJ183">
            <v>100</v>
          </cell>
          <cell r="BK183">
            <v>62.5</v>
          </cell>
          <cell r="BL183">
            <v>75</v>
          </cell>
          <cell r="BM183">
            <v>37.5</v>
          </cell>
          <cell r="BN183">
            <v>12.5</v>
          </cell>
          <cell r="BO183">
            <v>50</v>
          </cell>
          <cell r="BP183">
            <v>25</v>
          </cell>
          <cell r="BQ183">
            <v>25</v>
          </cell>
          <cell r="BR183">
            <v>0</v>
          </cell>
          <cell r="BS183">
            <v>87.5</v>
          </cell>
          <cell r="BT183">
            <v>20</v>
          </cell>
          <cell r="BU183">
            <v>60</v>
          </cell>
          <cell r="BV183">
            <v>80</v>
          </cell>
          <cell r="BW183">
            <v>0</v>
          </cell>
          <cell r="BX183">
            <v>0</v>
          </cell>
          <cell r="BY183">
            <v>40</v>
          </cell>
          <cell r="BZ183">
            <v>40</v>
          </cell>
          <cell r="CA183">
            <v>100</v>
          </cell>
          <cell r="CB183">
            <v>100</v>
          </cell>
          <cell r="CC183">
            <v>37.5</v>
          </cell>
          <cell r="CD183">
            <v>25</v>
          </cell>
          <cell r="CE183">
            <v>62.5</v>
          </cell>
          <cell r="CF183">
            <v>75</v>
          </cell>
          <cell r="CG183">
            <v>75</v>
          </cell>
          <cell r="CH183">
            <v>0</v>
          </cell>
          <cell r="CI183">
            <v>0</v>
          </cell>
          <cell r="CJ183">
            <v>87.5</v>
          </cell>
          <cell r="CK183">
            <v>50</v>
          </cell>
          <cell r="CL183">
            <v>12.5</v>
          </cell>
          <cell r="CM183">
            <v>100</v>
          </cell>
          <cell r="CN183">
            <v>100</v>
          </cell>
          <cell r="CO183">
            <v>100</v>
          </cell>
          <cell r="CP183">
            <v>100</v>
          </cell>
          <cell r="CQ183">
            <v>149</v>
          </cell>
          <cell r="CR183">
            <v>77.100000000000009</v>
          </cell>
          <cell r="CS183">
            <v>25.7</v>
          </cell>
          <cell r="CT183">
            <v>14.2</v>
          </cell>
          <cell r="CU183">
            <v>45.7</v>
          </cell>
          <cell r="CV183">
            <v>28.499999999999996</v>
          </cell>
          <cell r="CW183">
            <v>74.2</v>
          </cell>
          <cell r="CX183">
            <v>62.8</v>
          </cell>
          <cell r="CY183">
            <v>37.1</v>
          </cell>
          <cell r="CZ183">
            <v>31.4</v>
          </cell>
          <cell r="DA183">
            <v>65.7</v>
          </cell>
          <cell r="DB183">
            <v>71.399999999999991</v>
          </cell>
          <cell r="DC183">
            <v>5.7</v>
          </cell>
          <cell r="DD183">
            <v>97.1</v>
          </cell>
          <cell r="DE183">
            <v>60</v>
          </cell>
          <cell r="DF183">
            <v>82.8</v>
          </cell>
          <cell r="DG183">
            <v>42.8</v>
          </cell>
          <cell r="DH183">
            <v>11.4</v>
          </cell>
          <cell r="DI183">
            <v>57.099999999999994</v>
          </cell>
          <cell r="DJ183">
            <v>17.100000000000001</v>
          </cell>
          <cell r="DK183">
            <v>17.099990844726563</v>
          </cell>
          <cell r="DL183">
            <v>0</v>
          </cell>
          <cell r="DM183">
            <v>94.199999999999989</v>
          </cell>
          <cell r="DN183">
            <v>54.2</v>
          </cell>
          <cell r="DO183">
            <v>88.5</v>
          </cell>
          <cell r="DP183">
            <v>91.4</v>
          </cell>
          <cell r="DQ183">
            <v>22.8</v>
          </cell>
          <cell r="DR183">
            <v>22.79998779296875</v>
          </cell>
          <cell r="DS183">
            <v>85.7</v>
          </cell>
          <cell r="DT183">
            <v>85.699951171875</v>
          </cell>
          <cell r="DU183">
            <v>100</v>
          </cell>
          <cell r="DV183">
            <v>100</v>
          </cell>
          <cell r="DW183">
            <v>34.200000000000003</v>
          </cell>
          <cell r="DX183">
            <v>20</v>
          </cell>
          <cell r="DY183">
            <v>48.5</v>
          </cell>
          <cell r="DZ183">
            <v>51.4</v>
          </cell>
          <cell r="EA183">
            <v>51.399993896484375</v>
          </cell>
          <cell r="EB183">
            <v>2.8000000000000003</v>
          </cell>
          <cell r="EC183">
            <v>2.7999992370605469</v>
          </cell>
          <cell r="ED183">
            <v>68.5</v>
          </cell>
          <cell r="EE183">
            <v>40</v>
          </cell>
          <cell r="EF183">
            <v>8.5</v>
          </cell>
          <cell r="EG183">
            <v>80</v>
          </cell>
          <cell r="EH183">
            <v>80</v>
          </cell>
          <cell r="EI183">
            <v>80</v>
          </cell>
          <cell r="EJ183">
            <v>80</v>
          </cell>
        </row>
        <row r="184">
          <cell r="AW184">
            <v>150</v>
          </cell>
          <cell r="AX184">
            <v>100</v>
          </cell>
          <cell r="AY184">
            <v>75</v>
          </cell>
          <cell r="AZ184">
            <v>0</v>
          </cell>
          <cell r="BA184">
            <v>50</v>
          </cell>
          <cell r="BB184">
            <v>25</v>
          </cell>
          <cell r="BC184">
            <v>80</v>
          </cell>
          <cell r="BD184">
            <v>60</v>
          </cell>
          <cell r="BE184">
            <v>40</v>
          </cell>
          <cell r="BF184">
            <v>0</v>
          </cell>
          <cell r="BG184">
            <v>20</v>
          </cell>
          <cell r="BH184">
            <v>100</v>
          </cell>
          <cell r="BI184">
            <v>100</v>
          </cell>
          <cell r="BJ184">
            <v>100</v>
          </cell>
          <cell r="BK184">
            <v>62.5</v>
          </cell>
          <cell r="BL184">
            <v>75</v>
          </cell>
          <cell r="BM184">
            <v>50</v>
          </cell>
          <cell r="BN184">
            <v>25</v>
          </cell>
          <cell r="BO184">
            <v>37.5</v>
          </cell>
          <cell r="BP184">
            <v>12.5</v>
          </cell>
          <cell r="BQ184">
            <v>12.5</v>
          </cell>
          <cell r="BR184">
            <v>0</v>
          </cell>
          <cell r="BS184">
            <v>87.5</v>
          </cell>
          <cell r="BT184">
            <v>20</v>
          </cell>
          <cell r="BU184">
            <v>80</v>
          </cell>
          <cell r="BV184">
            <v>40</v>
          </cell>
          <cell r="BW184">
            <v>0</v>
          </cell>
          <cell r="BX184">
            <v>0</v>
          </cell>
          <cell r="BY184">
            <v>60</v>
          </cell>
          <cell r="BZ184">
            <v>60</v>
          </cell>
          <cell r="CA184">
            <v>100</v>
          </cell>
          <cell r="CB184">
            <v>100</v>
          </cell>
          <cell r="CC184">
            <v>37.5</v>
          </cell>
          <cell r="CD184">
            <v>25</v>
          </cell>
          <cell r="CE184">
            <v>100</v>
          </cell>
          <cell r="CF184">
            <v>62.5</v>
          </cell>
          <cell r="CG184">
            <v>62.5</v>
          </cell>
          <cell r="CH184">
            <v>0</v>
          </cell>
          <cell r="CI184">
            <v>0</v>
          </cell>
          <cell r="CJ184">
            <v>50</v>
          </cell>
          <cell r="CK184">
            <v>75</v>
          </cell>
          <cell r="CL184">
            <v>12.5</v>
          </cell>
          <cell r="CM184">
            <v>87.5</v>
          </cell>
          <cell r="CN184">
            <v>87.5</v>
          </cell>
          <cell r="CO184">
            <v>87.5</v>
          </cell>
          <cell r="CP184">
            <v>87.5</v>
          </cell>
          <cell r="CQ184">
            <v>150</v>
          </cell>
          <cell r="CR184">
            <v>85.2</v>
          </cell>
          <cell r="CS184">
            <v>64.7</v>
          </cell>
          <cell r="CT184">
            <v>8.7999999999999989</v>
          </cell>
          <cell r="CU184">
            <v>58.8</v>
          </cell>
          <cell r="CV184">
            <v>29.4</v>
          </cell>
          <cell r="CW184">
            <v>76.400000000000006</v>
          </cell>
          <cell r="CX184">
            <v>70.5</v>
          </cell>
          <cell r="CY184">
            <v>67.600000000000009</v>
          </cell>
          <cell r="CZ184">
            <v>17.599999999999998</v>
          </cell>
          <cell r="DA184">
            <v>52.900000000000006</v>
          </cell>
          <cell r="DB184">
            <v>79.400000000000006</v>
          </cell>
          <cell r="DC184">
            <v>79.39996337890625</v>
          </cell>
          <cell r="DD184">
            <v>100</v>
          </cell>
          <cell r="DE184">
            <v>61.7</v>
          </cell>
          <cell r="DF184">
            <v>82.3</v>
          </cell>
          <cell r="DG184">
            <v>55.800000000000004</v>
          </cell>
          <cell r="DH184">
            <v>14.7</v>
          </cell>
          <cell r="DI184">
            <v>50</v>
          </cell>
          <cell r="DJ184">
            <v>11.700000000000001</v>
          </cell>
          <cell r="DK184">
            <v>11.699996948242188</v>
          </cell>
          <cell r="DL184">
            <v>0</v>
          </cell>
          <cell r="DM184">
            <v>91.100000000000009</v>
          </cell>
          <cell r="DN184">
            <v>26.400000000000002</v>
          </cell>
          <cell r="DO184">
            <v>94.1</v>
          </cell>
          <cell r="DP184">
            <v>44.1</v>
          </cell>
          <cell r="DQ184">
            <v>23.5</v>
          </cell>
          <cell r="DR184">
            <v>23.5</v>
          </cell>
          <cell r="DS184">
            <v>88.2</v>
          </cell>
          <cell r="DT184">
            <v>88.199951171875</v>
          </cell>
          <cell r="DU184">
            <v>97</v>
          </cell>
          <cell r="DV184">
            <v>97</v>
          </cell>
          <cell r="DW184">
            <v>32.300000000000004</v>
          </cell>
          <cell r="DX184">
            <v>20.5</v>
          </cell>
          <cell r="DY184">
            <v>73.5</v>
          </cell>
          <cell r="DZ184">
            <v>38.200000000000003</v>
          </cell>
          <cell r="EA184">
            <v>38.199981689453125</v>
          </cell>
          <cell r="EB184">
            <v>2.9000000000000004</v>
          </cell>
          <cell r="EC184">
            <v>2.8999996185302734</v>
          </cell>
          <cell r="ED184">
            <v>35.199999999999996</v>
          </cell>
          <cell r="EE184">
            <v>41.099999999999994</v>
          </cell>
          <cell r="EF184">
            <v>5.8000000000000007</v>
          </cell>
          <cell r="EG184">
            <v>47</v>
          </cell>
          <cell r="EH184">
            <v>47</v>
          </cell>
          <cell r="EI184">
            <v>47</v>
          </cell>
          <cell r="EJ184">
            <v>47</v>
          </cell>
        </row>
        <row r="185">
          <cell r="AW185">
            <v>151</v>
          </cell>
          <cell r="AX185">
            <v>100</v>
          </cell>
          <cell r="AY185">
            <v>0</v>
          </cell>
          <cell r="AZ185">
            <v>25</v>
          </cell>
          <cell r="BA185">
            <v>50</v>
          </cell>
          <cell r="BB185">
            <v>75</v>
          </cell>
          <cell r="BC185">
            <v>80</v>
          </cell>
          <cell r="BD185">
            <v>60</v>
          </cell>
          <cell r="BE185">
            <v>100</v>
          </cell>
          <cell r="BF185">
            <v>40</v>
          </cell>
          <cell r="BG185">
            <v>0</v>
          </cell>
          <cell r="BH185">
            <v>20</v>
          </cell>
          <cell r="BI185">
            <v>20</v>
          </cell>
          <cell r="BJ185">
            <v>16.600000000000001</v>
          </cell>
          <cell r="BK185">
            <v>33.300000000000004</v>
          </cell>
          <cell r="BL185">
            <v>50</v>
          </cell>
          <cell r="BM185">
            <v>66.600000000000009</v>
          </cell>
          <cell r="BN185">
            <v>0</v>
          </cell>
          <cell r="BO185">
            <v>83.3</v>
          </cell>
          <cell r="BP185">
            <v>83.29998779296875</v>
          </cell>
          <cell r="BQ185">
            <v>83.29998779296875</v>
          </cell>
          <cell r="BR185">
            <v>83.29998779296875</v>
          </cell>
          <cell r="BS185">
            <v>100</v>
          </cell>
          <cell r="BT185">
            <v>33.300000000000004</v>
          </cell>
          <cell r="BU185">
            <v>66.600000000000009</v>
          </cell>
          <cell r="BV185">
            <v>0</v>
          </cell>
          <cell r="BW185">
            <v>100</v>
          </cell>
          <cell r="BX185">
            <v>100</v>
          </cell>
          <cell r="BY185">
            <v>100</v>
          </cell>
          <cell r="BZ185">
            <v>100</v>
          </cell>
          <cell r="CA185">
            <v>100</v>
          </cell>
          <cell r="CB185">
            <v>100</v>
          </cell>
          <cell r="CC185">
            <v>50</v>
          </cell>
          <cell r="CD185">
            <v>66.600000000000009</v>
          </cell>
          <cell r="CE185">
            <v>0</v>
          </cell>
          <cell r="CF185">
            <v>16.600000000000001</v>
          </cell>
          <cell r="CG185">
            <v>16.599990844726562</v>
          </cell>
          <cell r="CH185">
            <v>16.599990844726562</v>
          </cell>
          <cell r="CI185">
            <v>16.599990844726562</v>
          </cell>
          <cell r="CJ185">
            <v>83.3</v>
          </cell>
          <cell r="CK185">
            <v>33.300000000000004</v>
          </cell>
          <cell r="CL185">
            <v>33.29998779296875</v>
          </cell>
          <cell r="CM185">
            <v>100</v>
          </cell>
          <cell r="CN185">
            <v>100</v>
          </cell>
          <cell r="CO185">
            <v>100</v>
          </cell>
          <cell r="CP185">
            <v>100</v>
          </cell>
          <cell r="CQ185">
            <v>151</v>
          </cell>
          <cell r="CR185">
            <v>60.699999999999996</v>
          </cell>
          <cell r="CS185">
            <v>0</v>
          </cell>
          <cell r="CT185">
            <v>21.4</v>
          </cell>
          <cell r="CU185">
            <v>42.8</v>
          </cell>
          <cell r="CV185">
            <v>50</v>
          </cell>
          <cell r="CW185">
            <v>71.399999999999991</v>
          </cell>
          <cell r="CX185">
            <v>67.800000000000011</v>
          </cell>
          <cell r="CY185">
            <v>78.5</v>
          </cell>
          <cell r="CZ185">
            <v>64.2</v>
          </cell>
          <cell r="DA185">
            <v>10.7</v>
          </cell>
          <cell r="DB185">
            <v>25</v>
          </cell>
          <cell r="DC185">
            <v>25</v>
          </cell>
          <cell r="DD185">
            <v>28.499999999999996</v>
          </cell>
          <cell r="DE185">
            <v>32.1</v>
          </cell>
          <cell r="DF185">
            <v>39.200000000000003</v>
          </cell>
          <cell r="DG185">
            <v>53.5</v>
          </cell>
          <cell r="DH185">
            <v>14.2</v>
          </cell>
          <cell r="DI185">
            <v>82.1</v>
          </cell>
          <cell r="DJ185">
            <v>82.0999755859375</v>
          </cell>
          <cell r="DK185">
            <v>82.0999755859375</v>
          </cell>
          <cell r="DL185">
            <v>82.0999755859375</v>
          </cell>
          <cell r="DM185">
            <v>96.399999999999991</v>
          </cell>
          <cell r="DN185">
            <v>75</v>
          </cell>
          <cell r="DO185">
            <v>89.2</v>
          </cell>
          <cell r="DP185">
            <v>53.5</v>
          </cell>
          <cell r="DQ185">
            <v>100</v>
          </cell>
          <cell r="DR185">
            <v>100</v>
          </cell>
          <cell r="DS185">
            <v>100</v>
          </cell>
          <cell r="DT185">
            <v>100</v>
          </cell>
          <cell r="DU185">
            <v>100</v>
          </cell>
          <cell r="DV185">
            <v>100</v>
          </cell>
          <cell r="DW185">
            <v>35.699999999999996</v>
          </cell>
          <cell r="DX185">
            <v>46.400000000000006</v>
          </cell>
          <cell r="DY185">
            <v>3.5000000000000004</v>
          </cell>
          <cell r="DZ185">
            <v>7.1</v>
          </cell>
          <cell r="EA185">
            <v>7.0999984741210938</v>
          </cell>
          <cell r="EB185">
            <v>7.0999984741210938</v>
          </cell>
          <cell r="EC185">
            <v>7.0999984741210938</v>
          </cell>
          <cell r="ED185">
            <v>85.7</v>
          </cell>
          <cell r="EE185">
            <v>17.8</v>
          </cell>
          <cell r="EF185">
            <v>17.79998779296875</v>
          </cell>
          <cell r="EG185">
            <v>92.800000000000011</v>
          </cell>
          <cell r="EH185">
            <v>92.79998779296875</v>
          </cell>
          <cell r="EI185">
            <v>92.79998779296875</v>
          </cell>
          <cell r="EJ185">
            <v>92.79998779296875</v>
          </cell>
        </row>
        <row r="186">
          <cell r="AW186">
            <v>152</v>
          </cell>
          <cell r="AX186">
            <v>0</v>
          </cell>
          <cell r="AY186">
            <v>0</v>
          </cell>
          <cell r="AZ186">
            <v>0</v>
          </cell>
          <cell r="BA186">
            <v>0</v>
          </cell>
          <cell r="BB186">
            <v>0</v>
          </cell>
          <cell r="BC186">
            <v>0</v>
          </cell>
          <cell r="BD186">
            <v>0</v>
          </cell>
          <cell r="BE186">
            <v>0</v>
          </cell>
          <cell r="BF186">
            <v>0</v>
          </cell>
          <cell r="BG186">
            <v>0</v>
          </cell>
          <cell r="BH186">
            <v>0</v>
          </cell>
          <cell r="BI186">
            <v>0</v>
          </cell>
          <cell r="BJ186">
            <v>0</v>
          </cell>
          <cell r="BK186">
            <v>0</v>
          </cell>
          <cell r="BL186">
            <v>0</v>
          </cell>
          <cell r="BM186">
            <v>0</v>
          </cell>
          <cell r="BN186">
            <v>0</v>
          </cell>
          <cell r="BO186">
            <v>0</v>
          </cell>
          <cell r="BP186">
            <v>0</v>
          </cell>
          <cell r="BQ186">
            <v>0</v>
          </cell>
          <cell r="BR186">
            <v>0</v>
          </cell>
          <cell r="BS186">
            <v>0</v>
          </cell>
          <cell r="BT186">
            <v>0</v>
          </cell>
          <cell r="BU186">
            <v>0</v>
          </cell>
          <cell r="BV186">
            <v>0</v>
          </cell>
          <cell r="BW186">
            <v>0</v>
          </cell>
          <cell r="BX186">
            <v>0</v>
          </cell>
          <cell r="BY186">
            <v>0</v>
          </cell>
          <cell r="BZ186">
            <v>0</v>
          </cell>
          <cell r="CA186">
            <v>0</v>
          </cell>
          <cell r="CB186">
            <v>0</v>
          </cell>
          <cell r="CC186">
            <v>0</v>
          </cell>
          <cell r="CD186">
            <v>0</v>
          </cell>
          <cell r="CE186">
            <v>0</v>
          </cell>
          <cell r="CF186">
            <v>0</v>
          </cell>
          <cell r="CG186">
            <v>0</v>
          </cell>
          <cell r="CH186">
            <v>0</v>
          </cell>
          <cell r="CI186">
            <v>0</v>
          </cell>
          <cell r="CJ186">
            <v>0</v>
          </cell>
          <cell r="CK186">
            <v>0</v>
          </cell>
          <cell r="CL186">
            <v>0</v>
          </cell>
          <cell r="CM186">
            <v>0</v>
          </cell>
          <cell r="CN186">
            <v>0</v>
          </cell>
          <cell r="CO186">
            <v>0</v>
          </cell>
          <cell r="CP186">
            <v>0</v>
          </cell>
          <cell r="CQ186">
            <v>152</v>
          </cell>
          <cell r="CR186">
            <v>0</v>
          </cell>
          <cell r="CS186">
            <v>0</v>
          </cell>
          <cell r="CT186">
            <v>0</v>
          </cell>
          <cell r="CU186">
            <v>0</v>
          </cell>
          <cell r="CV186">
            <v>0</v>
          </cell>
          <cell r="CW186">
            <v>0</v>
          </cell>
          <cell r="CX186">
            <v>0</v>
          </cell>
          <cell r="CY186">
            <v>0</v>
          </cell>
          <cell r="CZ186">
            <v>0</v>
          </cell>
          <cell r="DA186">
            <v>0</v>
          </cell>
          <cell r="DB186">
            <v>0</v>
          </cell>
          <cell r="DC186">
            <v>0</v>
          </cell>
          <cell r="DD186">
            <v>0</v>
          </cell>
          <cell r="DE186">
            <v>0</v>
          </cell>
          <cell r="DF186">
            <v>0</v>
          </cell>
          <cell r="DG186">
            <v>0</v>
          </cell>
          <cell r="DH186">
            <v>0</v>
          </cell>
          <cell r="DI186">
            <v>0</v>
          </cell>
          <cell r="DJ186">
            <v>0</v>
          </cell>
          <cell r="DK186">
            <v>0</v>
          </cell>
          <cell r="DL186">
            <v>0</v>
          </cell>
          <cell r="DM186">
            <v>0</v>
          </cell>
          <cell r="DN186">
            <v>0</v>
          </cell>
          <cell r="DO186">
            <v>0</v>
          </cell>
          <cell r="DP186">
            <v>0</v>
          </cell>
          <cell r="DQ186">
            <v>0</v>
          </cell>
          <cell r="DR186">
            <v>0</v>
          </cell>
          <cell r="DS186">
            <v>0</v>
          </cell>
          <cell r="DT186">
            <v>0</v>
          </cell>
          <cell r="DU186">
            <v>0</v>
          </cell>
          <cell r="DV186">
            <v>0</v>
          </cell>
          <cell r="DW186">
            <v>0</v>
          </cell>
          <cell r="DX186">
            <v>0</v>
          </cell>
          <cell r="DY186">
            <v>0</v>
          </cell>
          <cell r="DZ186">
            <v>0</v>
          </cell>
          <cell r="EA186">
            <v>0</v>
          </cell>
          <cell r="EB186">
            <v>0</v>
          </cell>
          <cell r="EC186">
            <v>0</v>
          </cell>
          <cell r="ED186">
            <v>0</v>
          </cell>
          <cell r="EE186">
            <v>0</v>
          </cell>
          <cell r="EF186">
            <v>0</v>
          </cell>
          <cell r="EG186">
            <v>0</v>
          </cell>
          <cell r="EH186">
            <v>0</v>
          </cell>
          <cell r="EI186">
            <v>0</v>
          </cell>
          <cell r="EJ186">
            <v>0</v>
          </cell>
        </row>
        <row r="187">
          <cell r="AW187">
            <v>153</v>
          </cell>
          <cell r="AX187">
            <v>0</v>
          </cell>
          <cell r="AY187">
            <v>0</v>
          </cell>
          <cell r="AZ187">
            <v>0</v>
          </cell>
          <cell r="BA187">
            <v>0</v>
          </cell>
          <cell r="BB187">
            <v>0</v>
          </cell>
          <cell r="BC187">
            <v>0</v>
          </cell>
          <cell r="BD187">
            <v>0</v>
          </cell>
          <cell r="BE187">
            <v>0</v>
          </cell>
          <cell r="BF187">
            <v>0</v>
          </cell>
          <cell r="BG187">
            <v>0</v>
          </cell>
          <cell r="BH187">
            <v>0</v>
          </cell>
          <cell r="BI187">
            <v>0</v>
          </cell>
          <cell r="BJ187">
            <v>0</v>
          </cell>
          <cell r="BK187">
            <v>0</v>
          </cell>
          <cell r="BL187">
            <v>0</v>
          </cell>
          <cell r="BM187">
            <v>0</v>
          </cell>
          <cell r="BN187">
            <v>0</v>
          </cell>
          <cell r="BO187">
            <v>0</v>
          </cell>
          <cell r="BP187">
            <v>0</v>
          </cell>
          <cell r="BQ187">
            <v>0</v>
          </cell>
          <cell r="BR187">
            <v>0</v>
          </cell>
          <cell r="BS187">
            <v>0</v>
          </cell>
          <cell r="BT187">
            <v>0</v>
          </cell>
          <cell r="BU187">
            <v>0</v>
          </cell>
          <cell r="BV187">
            <v>0</v>
          </cell>
          <cell r="BW187">
            <v>0</v>
          </cell>
          <cell r="BX187">
            <v>0</v>
          </cell>
          <cell r="BY187">
            <v>0</v>
          </cell>
          <cell r="BZ187">
            <v>0</v>
          </cell>
          <cell r="CA187">
            <v>0</v>
          </cell>
          <cell r="CB187">
            <v>0</v>
          </cell>
          <cell r="CC187">
            <v>0</v>
          </cell>
          <cell r="CD187">
            <v>0</v>
          </cell>
          <cell r="CE187">
            <v>0</v>
          </cell>
          <cell r="CF187">
            <v>0</v>
          </cell>
          <cell r="CG187">
            <v>0</v>
          </cell>
          <cell r="CH187">
            <v>0</v>
          </cell>
          <cell r="CI187">
            <v>0</v>
          </cell>
          <cell r="CJ187">
            <v>0</v>
          </cell>
          <cell r="CK187">
            <v>0</v>
          </cell>
          <cell r="CL187">
            <v>0</v>
          </cell>
          <cell r="CM187">
            <v>0</v>
          </cell>
          <cell r="CN187">
            <v>0</v>
          </cell>
          <cell r="CO187">
            <v>0</v>
          </cell>
          <cell r="CP187">
            <v>0</v>
          </cell>
          <cell r="CQ187">
            <v>153</v>
          </cell>
          <cell r="CR187">
            <v>0</v>
          </cell>
          <cell r="CS187">
            <v>0</v>
          </cell>
          <cell r="CT187">
            <v>0</v>
          </cell>
          <cell r="CU187">
            <v>0</v>
          </cell>
          <cell r="CV187">
            <v>0</v>
          </cell>
          <cell r="CW187">
            <v>0</v>
          </cell>
          <cell r="CX187">
            <v>0</v>
          </cell>
          <cell r="CY187">
            <v>0</v>
          </cell>
          <cell r="CZ187">
            <v>0</v>
          </cell>
          <cell r="DA187">
            <v>0</v>
          </cell>
          <cell r="DB187">
            <v>0</v>
          </cell>
          <cell r="DC187">
            <v>0</v>
          </cell>
          <cell r="DD187">
            <v>0</v>
          </cell>
          <cell r="DE187">
            <v>0</v>
          </cell>
          <cell r="DF187">
            <v>0</v>
          </cell>
          <cell r="DG187">
            <v>0</v>
          </cell>
          <cell r="DH187">
            <v>0</v>
          </cell>
          <cell r="DI187">
            <v>0</v>
          </cell>
          <cell r="DJ187">
            <v>0</v>
          </cell>
          <cell r="DK187">
            <v>0</v>
          </cell>
          <cell r="DL187">
            <v>0</v>
          </cell>
          <cell r="DM187">
            <v>0</v>
          </cell>
          <cell r="DN187">
            <v>0</v>
          </cell>
          <cell r="DO187">
            <v>0</v>
          </cell>
          <cell r="DP187">
            <v>0</v>
          </cell>
          <cell r="DQ187">
            <v>0</v>
          </cell>
          <cell r="DR187">
            <v>0</v>
          </cell>
          <cell r="DS187">
            <v>0</v>
          </cell>
          <cell r="DT187">
            <v>0</v>
          </cell>
          <cell r="DU187">
            <v>0</v>
          </cell>
          <cell r="DV187">
            <v>0</v>
          </cell>
          <cell r="DW187">
            <v>0</v>
          </cell>
          <cell r="DX187">
            <v>0</v>
          </cell>
          <cell r="DY187">
            <v>0</v>
          </cell>
          <cell r="DZ187">
            <v>0</v>
          </cell>
          <cell r="EA187">
            <v>0</v>
          </cell>
          <cell r="EB187">
            <v>0</v>
          </cell>
          <cell r="EC187">
            <v>0</v>
          </cell>
          <cell r="ED187">
            <v>0</v>
          </cell>
          <cell r="EE187">
            <v>0</v>
          </cell>
          <cell r="EF187">
            <v>0</v>
          </cell>
          <cell r="EG187">
            <v>0</v>
          </cell>
          <cell r="EH187">
            <v>0</v>
          </cell>
          <cell r="EI187">
            <v>0</v>
          </cell>
          <cell r="EJ187">
            <v>0</v>
          </cell>
        </row>
        <row r="188">
          <cell r="AW188">
            <v>154</v>
          </cell>
          <cell r="AX188">
            <v>50</v>
          </cell>
          <cell r="AY188">
            <v>100</v>
          </cell>
          <cell r="AZ188">
            <v>75</v>
          </cell>
          <cell r="BA188">
            <v>0</v>
          </cell>
          <cell r="BB188">
            <v>25</v>
          </cell>
          <cell r="BC188">
            <v>80</v>
          </cell>
          <cell r="BD188">
            <v>40</v>
          </cell>
          <cell r="BE188">
            <v>20</v>
          </cell>
          <cell r="BF188">
            <v>0</v>
          </cell>
          <cell r="BG188">
            <v>100</v>
          </cell>
          <cell r="BH188">
            <v>60</v>
          </cell>
          <cell r="BI188">
            <v>60</v>
          </cell>
          <cell r="BJ188">
            <v>0</v>
          </cell>
          <cell r="BK188">
            <v>100</v>
          </cell>
          <cell r="BL188">
            <v>100</v>
          </cell>
          <cell r="BM188">
            <v>25</v>
          </cell>
          <cell r="BN188">
            <v>50</v>
          </cell>
          <cell r="BO188">
            <v>75</v>
          </cell>
          <cell r="BP188">
            <v>75</v>
          </cell>
          <cell r="BQ188">
            <v>75</v>
          </cell>
          <cell r="BR188">
            <v>75</v>
          </cell>
          <cell r="BS188">
            <v>75</v>
          </cell>
          <cell r="BT188">
            <v>100</v>
          </cell>
          <cell r="BU188">
            <v>100</v>
          </cell>
          <cell r="BV188">
            <v>100</v>
          </cell>
          <cell r="BW188">
            <v>100</v>
          </cell>
          <cell r="BX188">
            <v>100</v>
          </cell>
          <cell r="BY188">
            <v>100</v>
          </cell>
          <cell r="BZ188">
            <v>100</v>
          </cell>
          <cell r="CA188">
            <v>100</v>
          </cell>
          <cell r="CB188">
            <v>100</v>
          </cell>
          <cell r="CC188">
            <v>100</v>
          </cell>
          <cell r="CD188">
            <v>100</v>
          </cell>
          <cell r="CE188">
            <v>100</v>
          </cell>
          <cell r="CF188">
            <v>100</v>
          </cell>
          <cell r="CG188">
            <v>100</v>
          </cell>
          <cell r="CH188">
            <v>100</v>
          </cell>
          <cell r="CI188">
            <v>100</v>
          </cell>
          <cell r="CJ188">
            <v>100</v>
          </cell>
          <cell r="CK188">
            <v>100</v>
          </cell>
          <cell r="CL188">
            <v>100</v>
          </cell>
          <cell r="CM188">
            <v>100</v>
          </cell>
          <cell r="CN188">
            <v>100</v>
          </cell>
          <cell r="CO188">
            <v>100</v>
          </cell>
          <cell r="CP188">
            <v>100</v>
          </cell>
          <cell r="CQ188">
            <v>154</v>
          </cell>
          <cell r="CR188">
            <v>23.5</v>
          </cell>
          <cell r="CS188">
            <v>64.7</v>
          </cell>
          <cell r="CT188">
            <v>29.4</v>
          </cell>
          <cell r="CU188">
            <v>5.8000000000000007</v>
          </cell>
          <cell r="CV188">
            <v>11.700000000000001</v>
          </cell>
          <cell r="CW188">
            <v>76.400000000000006</v>
          </cell>
          <cell r="CX188">
            <v>41.099999999999994</v>
          </cell>
          <cell r="CY188">
            <v>35.199999999999996</v>
          </cell>
          <cell r="CZ188">
            <v>17.599999999999998</v>
          </cell>
          <cell r="DA188">
            <v>82.3</v>
          </cell>
          <cell r="DB188">
            <v>58.8</v>
          </cell>
          <cell r="DC188">
            <v>58.79998779296875</v>
          </cell>
          <cell r="DD188">
            <v>0</v>
          </cell>
          <cell r="DE188">
            <v>100</v>
          </cell>
          <cell r="DF188">
            <v>100</v>
          </cell>
          <cell r="DG188">
            <v>47</v>
          </cell>
          <cell r="DH188">
            <v>70.5</v>
          </cell>
          <cell r="DI188">
            <v>88.2</v>
          </cell>
          <cell r="DJ188">
            <v>88.199951171875</v>
          </cell>
          <cell r="DK188">
            <v>88.199951171875</v>
          </cell>
          <cell r="DL188">
            <v>88.199951171875</v>
          </cell>
          <cell r="DM188">
            <v>88.199951171875</v>
          </cell>
          <cell r="DN188">
            <v>52.900000000000006</v>
          </cell>
          <cell r="DO188">
            <v>52.899993896484375</v>
          </cell>
          <cell r="DP188">
            <v>52.899993896484375</v>
          </cell>
          <cell r="DQ188">
            <v>52.899993896484375</v>
          </cell>
          <cell r="DR188">
            <v>52.899993896484375</v>
          </cell>
          <cell r="DS188">
            <v>52.899993896484375</v>
          </cell>
          <cell r="DT188">
            <v>52.899993896484375</v>
          </cell>
          <cell r="DU188">
            <v>52.899993896484375</v>
          </cell>
          <cell r="DV188">
            <v>52.899993896484375</v>
          </cell>
          <cell r="DW188">
            <v>52.899993896484375</v>
          </cell>
          <cell r="DX188">
            <v>52.899993896484375</v>
          </cell>
          <cell r="DY188">
            <v>52.899993896484375</v>
          </cell>
          <cell r="DZ188">
            <v>52.899993896484375</v>
          </cell>
          <cell r="EA188">
            <v>52.899993896484375</v>
          </cell>
          <cell r="EB188">
            <v>52.899993896484375</v>
          </cell>
          <cell r="EC188">
            <v>52.899993896484375</v>
          </cell>
          <cell r="ED188">
            <v>88.2</v>
          </cell>
          <cell r="EE188">
            <v>88.199951171875</v>
          </cell>
          <cell r="EF188">
            <v>88.199951171875</v>
          </cell>
          <cell r="EG188">
            <v>88.199951171875</v>
          </cell>
          <cell r="EH188">
            <v>88.199951171875</v>
          </cell>
          <cell r="EI188">
            <v>88.199951171875</v>
          </cell>
          <cell r="EJ188">
            <v>88.199951171875</v>
          </cell>
        </row>
        <row r="189">
          <cell r="AW189">
            <v>155</v>
          </cell>
          <cell r="AX189">
            <v>0</v>
          </cell>
          <cell r="AY189">
            <v>0</v>
          </cell>
          <cell r="AZ189">
            <v>0</v>
          </cell>
          <cell r="BA189">
            <v>0</v>
          </cell>
          <cell r="BB189">
            <v>0</v>
          </cell>
          <cell r="BC189">
            <v>0</v>
          </cell>
          <cell r="BD189">
            <v>0</v>
          </cell>
          <cell r="BE189">
            <v>0</v>
          </cell>
          <cell r="BF189">
            <v>0</v>
          </cell>
          <cell r="BG189">
            <v>0</v>
          </cell>
          <cell r="BH189">
            <v>0</v>
          </cell>
          <cell r="BI189">
            <v>0</v>
          </cell>
          <cell r="BJ189">
            <v>0</v>
          </cell>
          <cell r="BK189">
            <v>0</v>
          </cell>
          <cell r="BL189">
            <v>0</v>
          </cell>
          <cell r="BM189">
            <v>0</v>
          </cell>
          <cell r="BN189">
            <v>0</v>
          </cell>
          <cell r="BO189">
            <v>0</v>
          </cell>
          <cell r="BP189">
            <v>0</v>
          </cell>
          <cell r="BQ189">
            <v>0</v>
          </cell>
          <cell r="BR189">
            <v>0</v>
          </cell>
          <cell r="BS189">
            <v>0</v>
          </cell>
          <cell r="BT189">
            <v>0</v>
          </cell>
          <cell r="BU189">
            <v>0</v>
          </cell>
          <cell r="BV189">
            <v>0</v>
          </cell>
          <cell r="BW189">
            <v>0</v>
          </cell>
          <cell r="BX189">
            <v>0</v>
          </cell>
          <cell r="BY189">
            <v>0</v>
          </cell>
          <cell r="BZ189">
            <v>0</v>
          </cell>
          <cell r="CA189">
            <v>0</v>
          </cell>
          <cell r="CB189">
            <v>0</v>
          </cell>
          <cell r="CC189">
            <v>0</v>
          </cell>
          <cell r="CD189">
            <v>0</v>
          </cell>
          <cell r="CE189">
            <v>0</v>
          </cell>
          <cell r="CF189">
            <v>0</v>
          </cell>
          <cell r="CG189">
            <v>0</v>
          </cell>
          <cell r="CH189">
            <v>0</v>
          </cell>
          <cell r="CI189">
            <v>0</v>
          </cell>
          <cell r="CJ189">
            <v>0</v>
          </cell>
          <cell r="CK189">
            <v>0</v>
          </cell>
          <cell r="CL189">
            <v>0</v>
          </cell>
          <cell r="CM189">
            <v>0</v>
          </cell>
          <cell r="CN189">
            <v>0</v>
          </cell>
          <cell r="CO189">
            <v>0</v>
          </cell>
          <cell r="CP189">
            <v>0</v>
          </cell>
          <cell r="CQ189">
            <v>155</v>
          </cell>
          <cell r="CR189">
            <v>0</v>
          </cell>
          <cell r="CS189">
            <v>0</v>
          </cell>
          <cell r="CT189">
            <v>0</v>
          </cell>
          <cell r="CU189">
            <v>0</v>
          </cell>
          <cell r="CV189">
            <v>0</v>
          </cell>
          <cell r="CW189">
            <v>0</v>
          </cell>
          <cell r="CX189">
            <v>0</v>
          </cell>
          <cell r="CY189">
            <v>0</v>
          </cell>
          <cell r="CZ189">
            <v>0</v>
          </cell>
          <cell r="DA189">
            <v>0</v>
          </cell>
          <cell r="DB189">
            <v>0</v>
          </cell>
          <cell r="DC189">
            <v>0</v>
          </cell>
          <cell r="DD189">
            <v>0</v>
          </cell>
          <cell r="DE189">
            <v>0</v>
          </cell>
          <cell r="DF189">
            <v>0</v>
          </cell>
          <cell r="DG189">
            <v>0</v>
          </cell>
          <cell r="DH189">
            <v>0</v>
          </cell>
          <cell r="DI189">
            <v>0</v>
          </cell>
          <cell r="DJ189">
            <v>0</v>
          </cell>
          <cell r="DK189">
            <v>0</v>
          </cell>
          <cell r="DL189">
            <v>0</v>
          </cell>
          <cell r="DM189">
            <v>0</v>
          </cell>
          <cell r="DN189">
            <v>0</v>
          </cell>
          <cell r="DO189">
            <v>0</v>
          </cell>
          <cell r="DP189">
            <v>0</v>
          </cell>
          <cell r="DQ189">
            <v>0</v>
          </cell>
          <cell r="DR189">
            <v>0</v>
          </cell>
          <cell r="DS189">
            <v>0</v>
          </cell>
          <cell r="DT189">
            <v>0</v>
          </cell>
          <cell r="DU189">
            <v>0</v>
          </cell>
          <cell r="DV189">
            <v>0</v>
          </cell>
          <cell r="DW189">
            <v>0</v>
          </cell>
          <cell r="DX189">
            <v>0</v>
          </cell>
          <cell r="DY189">
            <v>0</v>
          </cell>
          <cell r="DZ189">
            <v>0</v>
          </cell>
          <cell r="EA189">
            <v>0</v>
          </cell>
          <cell r="EB189">
            <v>0</v>
          </cell>
          <cell r="EC189">
            <v>0</v>
          </cell>
          <cell r="ED189">
            <v>0</v>
          </cell>
          <cell r="EE189">
            <v>0</v>
          </cell>
          <cell r="EF189">
            <v>0</v>
          </cell>
          <cell r="EG189">
            <v>0</v>
          </cell>
          <cell r="EH189">
            <v>0</v>
          </cell>
          <cell r="EI189">
            <v>0</v>
          </cell>
          <cell r="EJ189">
            <v>0</v>
          </cell>
        </row>
        <row r="190">
          <cell r="AW190">
            <v>156</v>
          </cell>
          <cell r="AX190">
            <v>0</v>
          </cell>
          <cell r="AY190">
            <v>0</v>
          </cell>
          <cell r="AZ190">
            <v>0</v>
          </cell>
          <cell r="BA190">
            <v>0</v>
          </cell>
          <cell r="BB190">
            <v>0</v>
          </cell>
          <cell r="BC190">
            <v>0</v>
          </cell>
          <cell r="BD190">
            <v>0</v>
          </cell>
          <cell r="BE190">
            <v>0</v>
          </cell>
          <cell r="BF190">
            <v>0</v>
          </cell>
          <cell r="BG190">
            <v>0</v>
          </cell>
          <cell r="BH190">
            <v>0</v>
          </cell>
          <cell r="BI190">
            <v>0</v>
          </cell>
          <cell r="BJ190">
            <v>0</v>
          </cell>
          <cell r="BK190">
            <v>0</v>
          </cell>
          <cell r="BL190">
            <v>0</v>
          </cell>
          <cell r="BM190">
            <v>0</v>
          </cell>
          <cell r="BN190">
            <v>0</v>
          </cell>
          <cell r="BO190">
            <v>0</v>
          </cell>
          <cell r="BP190">
            <v>0</v>
          </cell>
          <cell r="BQ190">
            <v>0</v>
          </cell>
          <cell r="BR190">
            <v>0</v>
          </cell>
          <cell r="BS190">
            <v>0</v>
          </cell>
          <cell r="BT190">
            <v>0</v>
          </cell>
          <cell r="BU190">
            <v>0</v>
          </cell>
          <cell r="BV190">
            <v>0</v>
          </cell>
          <cell r="BW190">
            <v>0</v>
          </cell>
          <cell r="BX190">
            <v>0</v>
          </cell>
          <cell r="BY190">
            <v>0</v>
          </cell>
          <cell r="BZ190">
            <v>0</v>
          </cell>
          <cell r="CA190">
            <v>0</v>
          </cell>
          <cell r="CB190">
            <v>0</v>
          </cell>
          <cell r="CC190">
            <v>0</v>
          </cell>
          <cell r="CD190">
            <v>0</v>
          </cell>
          <cell r="CE190">
            <v>0</v>
          </cell>
          <cell r="CF190">
            <v>0</v>
          </cell>
          <cell r="CG190">
            <v>0</v>
          </cell>
          <cell r="CH190">
            <v>0</v>
          </cell>
          <cell r="CI190">
            <v>0</v>
          </cell>
          <cell r="CJ190">
            <v>0</v>
          </cell>
          <cell r="CK190">
            <v>0</v>
          </cell>
          <cell r="CL190">
            <v>0</v>
          </cell>
          <cell r="CM190">
            <v>0</v>
          </cell>
          <cell r="CN190">
            <v>0</v>
          </cell>
          <cell r="CO190">
            <v>0</v>
          </cell>
          <cell r="CP190">
            <v>0</v>
          </cell>
          <cell r="CQ190">
            <v>156</v>
          </cell>
          <cell r="CR190">
            <v>0</v>
          </cell>
          <cell r="CS190">
            <v>0</v>
          </cell>
          <cell r="CT190">
            <v>0</v>
          </cell>
          <cell r="CU190">
            <v>0</v>
          </cell>
          <cell r="CV190">
            <v>0</v>
          </cell>
          <cell r="CW190">
            <v>0</v>
          </cell>
          <cell r="CX190">
            <v>0</v>
          </cell>
          <cell r="CY190">
            <v>0</v>
          </cell>
          <cell r="CZ190">
            <v>0</v>
          </cell>
          <cell r="DA190">
            <v>0</v>
          </cell>
          <cell r="DB190">
            <v>0</v>
          </cell>
          <cell r="DC190">
            <v>0</v>
          </cell>
          <cell r="DD190">
            <v>0</v>
          </cell>
          <cell r="DE190">
            <v>0</v>
          </cell>
          <cell r="DF190">
            <v>0</v>
          </cell>
          <cell r="DG190">
            <v>0</v>
          </cell>
          <cell r="DH190">
            <v>0</v>
          </cell>
          <cell r="DI190">
            <v>0</v>
          </cell>
          <cell r="DJ190">
            <v>0</v>
          </cell>
          <cell r="DK190">
            <v>0</v>
          </cell>
          <cell r="DL190">
            <v>0</v>
          </cell>
          <cell r="DM190">
            <v>0</v>
          </cell>
          <cell r="DN190">
            <v>0</v>
          </cell>
          <cell r="DO190">
            <v>0</v>
          </cell>
          <cell r="DP190">
            <v>0</v>
          </cell>
          <cell r="DQ190">
            <v>0</v>
          </cell>
          <cell r="DR190">
            <v>0</v>
          </cell>
          <cell r="DS190">
            <v>0</v>
          </cell>
          <cell r="DT190">
            <v>0</v>
          </cell>
          <cell r="DU190">
            <v>0</v>
          </cell>
          <cell r="DV190">
            <v>0</v>
          </cell>
          <cell r="DW190">
            <v>0</v>
          </cell>
          <cell r="DX190">
            <v>0</v>
          </cell>
          <cell r="DY190">
            <v>0</v>
          </cell>
          <cell r="DZ190">
            <v>0</v>
          </cell>
          <cell r="EA190">
            <v>0</v>
          </cell>
          <cell r="EB190">
            <v>0</v>
          </cell>
          <cell r="EC190">
            <v>0</v>
          </cell>
          <cell r="ED190">
            <v>0</v>
          </cell>
          <cell r="EE190">
            <v>0</v>
          </cell>
          <cell r="EF190">
            <v>0</v>
          </cell>
          <cell r="EG190">
            <v>0</v>
          </cell>
          <cell r="EH190">
            <v>0</v>
          </cell>
          <cell r="EI190">
            <v>0</v>
          </cell>
          <cell r="EJ190">
            <v>0</v>
          </cell>
        </row>
        <row r="191">
          <cell r="AW191">
            <v>157</v>
          </cell>
          <cell r="AX191">
            <v>75</v>
          </cell>
          <cell r="AY191">
            <v>25</v>
          </cell>
          <cell r="AZ191">
            <v>50</v>
          </cell>
          <cell r="BA191">
            <v>100</v>
          </cell>
          <cell r="BB191">
            <v>0</v>
          </cell>
          <cell r="BC191">
            <v>50</v>
          </cell>
          <cell r="BD191">
            <v>66.600000000000009</v>
          </cell>
          <cell r="BE191">
            <v>16.600000000000001</v>
          </cell>
          <cell r="BF191">
            <v>83.3</v>
          </cell>
          <cell r="BG191">
            <v>33.300000000000004</v>
          </cell>
          <cell r="BH191">
            <v>0</v>
          </cell>
          <cell r="BI191">
            <v>100</v>
          </cell>
          <cell r="BJ191">
            <v>42.8</v>
          </cell>
          <cell r="BK191">
            <v>100</v>
          </cell>
          <cell r="BL191">
            <v>85.7</v>
          </cell>
          <cell r="BM191">
            <v>14.2</v>
          </cell>
          <cell r="BN191">
            <v>0</v>
          </cell>
          <cell r="BO191">
            <v>28.499999999999996</v>
          </cell>
          <cell r="BP191">
            <v>28.499984741210938</v>
          </cell>
          <cell r="BQ191">
            <v>71.399999999999991</v>
          </cell>
          <cell r="BR191">
            <v>57.099999999999994</v>
          </cell>
          <cell r="BS191">
            <v>57.0999755859375</v>
          </cell>
          <cell r="BT191">
            <v>75</v>
          </cell>
          <cell r="BU191">
            <v>0</v>
          </cell>
          <cell r="BV191">
            <v>87.5</v>
          </cell>
          <cell r="BW191">
            <v>37.5</v>
          </cell>
          <cell r="BX191">
            <v>25</v>
          </cell>
          <cell r="BY191">
            <v>50</v>
          </cell>
          <cell r="BZ191">
            <v>62.5</v>
          </cell>
          <cell r="CA191">
            <v>12.5</v>
          </cell>
          <cell r="CB191">
            <v>100</v>
          </cell>
          <cell r="CC191">
            <v>33.300000000000004</v>
          </cell>
          <cell r="CD191">
            <v>33.29998779296875</v>
          </cell>
          <cell r="CE191">
            <v>33.29998779296875</v>
          </cell>
          <cell r="CF191">
            <v>100</v>
          </cell>
          <cell r="CG191">
            <v>0</v>
          </cell>
          <cell r="CH191">
            <v>0</v>
          </cell>
          <cell r="CI191">
            <v>0</v>
          </cell>
          <cell r="CJ191">
            <v>0</v>
          </cell>
          <cell r="CK191">
            <v>66.600000000000009</v>
          </cell>
          <cell r="CL191">
            <v>66.5999755859375</v>
          </cell>
          <cell r="CM191">
            <v>66.5999755859375</v>
          </cell>
          <cell r="CN191">
            <v>66.5999755859375</v>
          </cell>
          <cell r="CO191">
            <v>66.5999755859375</v>
          </cell>
          <cell r="CP191">
            <v>66.5999755859375</v>
          </cell>
          <cell r="CQ191">
            <v>157</v>
          </cell>
          <cell r="CR191">
            <v>59.3</v>
          </cell>
          <cell r="CS191">
            <v>28.1</v>
          </cell>
          <cell r="CT191">
            <v>46.800000000000004</v>
          </cell>
          <cell r="CU191">
            <v>71.8</v>
          </cell>
          <cell r="CV191">
            <v>18.7</v>
          </cell>
          <cell r="CW191">
            <v>65.600000000000009</v>
          </cell>
          <cell r="CX191">
            <v>68.7</v>
          </cell>
          <cell r="CY191">
            <v>43.7</v>
          </cell>
          <cell r="CZ191">
            <v>75</v>
          </cell>
          <cell r="DA191">
            <v>62.5</v>
          </cell>
          <cell r="DB191">
            <v>12.5</v>
          </cell>
          <cell r="DC191">
            <v>81.2</v>
          </cell>
          <cell r="DD191">
            <v>40.6</v>
          </cell>
          <cell r="DE191">
            <v>100</v>
          </cell>
          <cell r="DF191">
            <v>90.600000000000009</v>
          </cell>
          <cell r="DG191">
            <v>3.1</v>
          </cell>
          <cell r="DH191">
            <v>0</v>
          </cell>
          <cell r="DI191">
            <v>21.8</v>
          </cell>
          <cell r="DJ191">
            <v>21.79998779296875</v>
          </cell>
          <cell r="DK191">
            <v>84.3</v>
          </cell>
          <cell r="DL191">
            <v>50</v>
          </cell>
          <cell r="DM191">
            <v>50</v>
          </cell>
          <cell r="DN191">
            <v>56.2</v>
          </cell>
          <cell r="DO191">
            <v>6.2</v>
          </cell>
          <cell r="DP191">
            <v>93.7</v>
          </cell>
          <cell r="DQ191">
            <v>31.2</v>
          </cell>
          <cell r="DR191">
            <v>25</v>
          </cell>
          <cell r="DS191">
            <v>34.300000000000004</v>
          </cell>
          <cell r="DT191">
            <v>53.1</v>
          </cell>
          <cell r="DU191">
            <v>9.3000000000000007</v>
          </cell>
          <cell r="DV191">
            <v>96.8</v>
          </cell>
          <cell r="DW191">
            <v>37.5</v>
          </cell>
          <cell r="DX191">
            <v>37.5</v>
          </cell>
          <cell r="DY191">
            <v>37.5</v>
          </cell>
          <cell r="DZ191">
            <v>87.5</v>
          </cell>
          <cell r="EA191">
            <v>15.6</v>
          </cell>
          <cell r="EB191">
            <v>15.599998474121094</v>
          </cell>
          <cell r="EC191">
            <v>15.599998474121094</v>
          </cell>
          <cell r="ED191">
            <v>15.599998474121094</v>
          </cell>
          <cell r="EE191">
            <v>78.100000000000009</v>
          </cell>
          <cell r="EF191">
            <v>78.0999755859375</v>
          </cell>
          <cell r="EG191">
            <v>78.0999755859375</v>
          </cell>
          <cell r="EH191">
            <v>78.0999755859375</v>
          </cell>
          <cell r="EI191">
            <v>78.0999755859375</v>
          </cell>
          <cell r="EJ191">
            <v>78.0999755859375</v>
          </cell>
        </row>
        <row r="192">
          <cell r="AW192">
            <v>158</v>
          </cell>
          <cell r="AX192">
            <v>75</v>
          </cell>
          <cell r="AY192">
            <v>25</v>
          </cell>
          <cell r="AZ192">
            <v>50</v>
          </cell>
          <cell r="BA192">
            <v>100</v>
          </cell>
          <cell r="BB192">
            <v>0</v>
          </cell>
          <cell r="BC192">
            <v>0</v>
          </cell>
          <cell r="BD192">
            <v>50</v>
          </cell>
          <cell r="BE192">
            <v>50</v>
          </cell>
          <cell r="BF192">
            <v>100</v>
          </cell>
          <cell r="BG192">
            <v>100</v>
          </cell>
          <cell r="BH192">
            <v>0</v>
          </cell>
          <cell r="BI192">
            <v>0</v>
          </cell>
          <cell r="BJ192">
            <v>100</v>
          </cell>
          <cell r="BK192">
            <v>100</v>
          </cell>
          <cell r="BL192">
            <v>0</v>
          </cell>
          <cell r="BM192">
            <v>0</v>
          </cell>
          <cell r="BN192">
            <v>0</v>
          </cell>
          <cell r="BO192">
            <v>0</v>
          </cell>
          <cell r="BP192">
            <v>0</v>
          </cell>
          <cell r="BQ192">
            <v>0</v>
          </cell>
          <cell r="BR192">
            <v>0</v>
          </cell>
          <cell r="BS192">
            <v>0</v>
          </cell>
          <cell r="BT192">
            <v>71.399999999999991</v>
          </cell>
          <cell r="BU192">
            <v>42.8</v>
          </cell>
          <cell r="BV192">
            <v>85.7</v>
          </cell>
          <cell r="BW192">
            <v>14.2</v>
          </cell>
          <cell r="BX192">
            <v>28.499999999999996</v>
          </cell>
          <cell r="BY192">
            <v>57.099999999999994</v>
          </cell>
          <cell r="BZ192">
            <v>57.0999755859375</v>
          </cell>
          <cell r="CA192">
            <v>0</v>
          </cell>
          <cell r="CB192">
            <v>100</v>
          </cell>
          <cell r="CC192">
            <v>100</v>
          </cell>
          <cell r="CD192">
            <v>100</v>
          </cell>
          <cell r="CE192">
            <v>100</v>
          </cell>
          <cell r="CF192">
            <v>100</v>
          </cell>
          <cell r="CG192">
            <v>100</v>
          </cell>
          <cell r="CH192">
            <v>100</v>
          </cell>
          <cell r="CI192">
            <v>100</v>
          </cell>
          <cell r="CJ192">
            <v>100</v>
          </cell>
          <cell r="CK192">
            <v>100</v>
          </cell>
          <cell r="CL192">
            <v>100</v>
          </cell>
          <cell r="CM192">
            <v>100</v>
          </cell>
          <cell r="CN192">
            <v>100</v>
          </cell>
          <cell r="CO192">
            <v>100</v>
          </cell>
          <cell r="CP192">
            <v>100</v>
          </cell>
          <cell r="CQ192">
            <v>158</v>
          </cell>
          <cell r="CR192">
            <v>72.2</v>
          </cell>
          <cell r="CS192">
            <v>33.300000000000004</v>
          </cell>
          <cell r="CT192">
            <v>55.500000000000007</v>
          </cell>
          <cell r="CU192">
            <v>77.7</v>
          </cell>
          <cell r="CV192">
            <v>16.600000000000001</v>
          </cell>
          <cell r="CW192">
            <v>16.599990844726562</v>
          </cell>
          <cell r="CX192">
            <v>66.600000000000009</v>
          </cell>
          <cell r="CY192">
            <v>66.5999755859375</v>
          </cell>
          <cell r="CZ192">
            <v>88.8</v>
          </cell>
          <cell r="DA192">
            <v>88.79998779296875</v>
          </cell>
          <cell r="DB192">
            <v>5.5</v>
          </cell>
          <cell r="DC192">
            <v>5.5</v>
          </cell>
          <cell r="DD192">
            <v>83.3</v>
          </cell>
          <cell r="DE192">
            <v>83.29998779296875</v>
          </cell>
          <cell r="DF192">
            <v>44.4</v>
          </cell>
          <cell r="DG192">
            <v>44.399993896484375</v>
          </cell>
          <cell r="DH192">
            <v>44.399993896484375</v>
          </cell>
          <cell r="DI192">
            <v>44.399993896484375</v>
          </cell>
          <cell r="DJ192">
            <v>44.399993896484375</v>
          </cell>
          <cell r="DK192">
            <v>44.399993896484375</v>
          </cell>
          <cell r="DL192">
            <v>44.399993896484375</v>
          </cell>
          <cell r="DM192">
            <v>44.399993896484375</v>
          </cell>
          <cell r="DN192">
            <v>61.1</v>
          </cell>
          <cell r="DO192">
            <v>38.800000000000004</v>
          </cell>
          <cell r="DP192">
            <v>94.399999999999991</v>
          </cell>
          <cell r="DQ192">
            <v>22.2</v>
          </cell>
          <cell r="DR192">
            <v>27.700000000000003</v>
          </cell>
          <cell r="DS192">
            <v>50</v>
          </cell>
          <cell r="DT192">
            <v>50</v>
          </cell>
          <cell r="DU192">
            <v>11.1</v>
          </cell>
          <cell r="DV192">
            <v>100</v>
          </cell>
          <cell r="DW192">
            <v>100</v>
          </cell>
          <cell r="DX192">
            <v>100</v>
          </cell>
          <cell r="DY192">
            <v>100</v>
          </cell>
          <cell r="DZ192">
            <v>0</v>
          </cell>
          <cell r="EA192">
            <v>0</v>
          </cell>
          <cell r="EB192">
            <v>0</v>
          </cell>
          <cell r="EC192">
            <v>0</v>
          </cell>
          <cell r="ED192">
            <v>0</v>
          </cell>
          <cell r="EE192">
            <v>0</v>
          </cell>
          <cell r="EF192">
            <v>0</v>
          </cell>
          <cell r="EG192">
            <v>0</v>
          </cell>
          <cell r="EH192">
            <v>0</v>
          </cell>
          <cell r="EI192">
            <v>0</v>
          </cell>
          <cell r="EJ192">
            <v>0</v>
          </cell>
        </row>
        <row r="193">
          <cell r="AW193">
            <v>159</v>
          </cell>
          <cell r="AX193">
            <v>50</v>
          </cell>
          <cell r="AY193">
            <v>0</v>
          </cell>
          <cell r="AZ193">
            <v>25</v>
          </cell>
          <cell r="BA193">
            <v>100</v>
          </cell>
          <cell r="BB193">
            <v>75</v>
          </cell>
          <cell r="BC193">
            <v>80</v>
          </cell>
          <cell r="BD193">
            <v>60</v>
          </cell>
          <cell r="BE193">
            <v>40</v>
          </cell>
          <cell r="BF193">
            <v>20</v>
          </cell>
          <cell r="BG193">
            <v>100</v>
          </cell>
          <cell r="BH193">
            <v>100</v>
          </cell>
          <cell r="BI193">
            <v>0</v>
          </cell>
          <cell r="BJ193">
            <v>50</v>
          </cell>
          <cell r="BK193">
            <v>50</v>
          </cell>
          <cell r="BL193">
            <v>100</v>
          </cell>
          <cell r="BM193">
            <v>75</v>
          </cell>
          <cell r="BN193">
            <v>25</v>
          </cell>
          <cell r="BO193">
            <v>0</v>
          </cell>
          <cell r="BP193">
            <v>0</v>
          </cell>
          <cell r="BQ193">
            <v>0</v>
          </cell>
          <cell r="BR193">
            <v>0</v>
          </cell>
          <cell r="BS193">
            <v>0</v>
          </cell>
          <cell r="BT193">
            <v>66.600000000000009</v>
          </cell>
          <cell r="BU193">
            <v>16.600000000000001</v>
          </cell>
          <cell r="BV193">
            <v>83.3</v>
          </cell>
          <cell r="BW193">
            <v>50</v>
          </cell>
          <cell r="BX193">
            <v>33.300000000000004</v>
          </cell>
          <cell r="BY193">
            <v>33.29998779296875</v>
          </cell>
          <cell r="BZ193">
            <v>33.29998779296875</v>
          </cell>
          <cell r="CA193">
            <v>0</v>
          </cell>
          <cell r="CB193">
            <v>100</v>
          </cell>
          <cell r="CC193">
            <v>50</v>
          </cell>
          <cell r="CD193">
            <v>50</v>
          </cell>
          <cell r="CE193">
            <v>50</v>
          </cell>
          <cell r="CF193">
            <v>50</v>
          </cell>
          <cell r="CG193">
            <v>0</v>
          </cell>
          <cell r="CH193">
            <v>0</v>
          </cell>
          <cell r="CI193">
            <v>0</v>
          </cell>
          <cell r="CJ193">
            <v>0</v>
          </cell>
          <cell r="CK193">
            <v>100</v>
          </cell>
          <cell r="CL193">
            <v>100</v>
          </cell>
          <cell r="CM193">
            <v>100</v>
          </cell>
          <cell r="CN193">
            <v>100</v>
          </cell>
          <cell r="CO193">
            <v>100</v>
          </cell>
          <cell r="CP193">
            <v>100</v>
          </cell>
          <cell r="CQ193">
            <v>159</v>
          </cell>
          <cell r="CR193">
            <v>40</v>
          </cell>
          <cell r="CS193">
            <v>16</v>
          </cell>
          <cell r="CT193">
            <v>20</v>
          </cell>
          <cell r="CU193">
            <v>64</v>
          </cell>
          <cell r="CV193">
            <v>44</v>
          </cell>
          <cell r="CW193">
            <v>72</v>
          </cell>
          <cell r="CX193">
            <v>68</v>
          </cell>
          <cell r="CY193">
            <v>60</v>
          </cell>
          <cell r="CZ193">
            <v>48</v>
          </cell>
          <cell r="DA193">
            <v>96</v>
          </cell>
          <cell r="DB193">
            <v>96</v>
          </cell>
          <cell r="DC193">
            <v>4</v>
          </cell>
          <cell r="DD193">
            <v>28.000000000000004</v>
          </cell>
          <cell r="DE193">
            <v>28</v>
          </cell>
          <cell r="DF193">
            <v>76</v>
          </cell>
          <cell r="DG193">
            <v>56.000000000000007</v>
          </cell>
          <cell r="DH193">
            <v>8</v>
          </cell>
          <cell r="DI193">
            <v>0</v>
          </cell>
          <cell r="DJ193">
            <v>0</v>
          </cell>
          <cell r="DK193">
            <v>0</v>
          </cell>
          <cell r="DL193">
            <v>0</v>
          </cell>
          <cell r="DM193">
            <v>0</v>
          </cell>
          <cell r="DN193">
            <v>88</v>
          </cell>
          <cell r="DO193">
            <v>32</v>
          </cell>
          <cell r="DP193">
            <v>92</v>
          </cell>
          <cell r="DQ193">
            <v>80</v>
          </cell>
          <cell r="DR193">
            <v>36</v>
          </cell>
          <cell r="DS193">
            <v>36</v>
          </cell>
          <cell r="DT193">
            <v>36</v>
          </cell>
          <cell r="DU193">
            <v>24</v>
          </cell>
          <cell r="DV193">
            <v>100</v>
          </cell>
          <cell r="DW193">
            <v>52</v>
          </cell>
          <cell r="DX193">
            <v>52</v>
          </cell>
          <cell r="DY193">
            <v>52</v>
          </cell>
          <cell r="DZ193">
            <v>52</v>
          </cell>
          <cell r="EA193">
            <v>12</v>
          </cell>
          <cell r="EB193">
            <v>12</v>
          </cell>
          <cell r="EC193">
            <v>12</v>
          </cell>
          <cell r="ED193">
            <v>12</v>
          </cell>
          <cell r="EE193">
            <v>84</v>
          </cell>
          <cell r="EF193">
            <v>84</v>
          </cell>
          <cell r="EG193">
            <v>84</v>
          </cell>
          <cell r="EH193">
            <v>84</v>
          </cell>
          <cell r="EI193">
            <v>84</v>
          </cell>
          <cell r="EJ193">
            <v>84</v>
          </cell>
        </row>
        <row r="194">
          <cell r="AW194">
            <v>160</v>
          </cell>
          <cell r="AX194">
            <v>75</v>
          </cell>
          <cell r="AY194">
            <v>100</v>
          </cell>
          <cell r="AZ194">
            <v>25</v>
          </cell>
          <cell r="BA194">
            <v>50</v>
          </cell>
          <cell r="BB194">
            <v>0</v>
          </cell>
          <cell r="BC194">
            <v>100</v>
          </cell>
          <cell r="BD194">
            <v>66.600000000000009</v>
          </cell>
          <cell r="BE194">
            <v>66.5999755859375</v>
          </cell>
          <cell r="BF194">
            <v>0</v>
          </cell>
          <cell r="BG194">
            <v>33.300000000000004</v>
          </cell>
          <cell r="BH194">
            <v>33.29998779296875</v>
          </cell>
          <cell r="BI194">
            <v>33.29998779296875</v>
          </cell>
          <cell r="BJ194">
            <v>100</v>
          </cell>
          <cell r="BK194">
            <v>100</v>
          </cell>
          <cell r="BL194">
            <v>100</v>
          </cell>
          <cell r="BM194">
            <v>100</v>
          </cell>
          <cell r="BN194">
            <v>100</v>
          </cell>
          <cell r="BO194">
            <v>100</v>
          </cell>
          <cell r="BP194">
            <v>100</v>
          </cell>
          <cell r="BQ194">
            <v>100</v>
          </cell>
          <cell r="BR194">
            <v>100</v>
          </cell>
          <cell r="BS194">
            <v>100</v>
          </cell>
          <cell r="BT194">
            <v>50</v>
          </cell>
          <cell r="BU194">
            <v>100</v>
          </cell>
          <cell r="BV194">
            <v>0</v>
          </cell>
          <cell r="BW194">
            <v>0</v>
          </cell>
          <cell r="BX194">
            <v>0</v>
          </cell>
          <cell r="BY194">
            <v>0</v>
          </cell>
          <cell r="BZ194">
            <v>0</v>
          </cell>
          <cell r="CA194">
            <v>0</v>
          </cell>
          <cell r="CB194">
            <v>0</v>
          </cell>
          <cell r="CC194">
            <v>0</v>
          </cell>
          <cell r="CD194">
            <v>0</v>
          </cell>
          <cell r="CE194">
            <v>0</v>
          </cell>
          <cell r="CF194">
            <v>0</v>
          </cell>
          <cell r="CG194">
            <v>0</v>
          </cell>
          <cell r="CH194">
            <v>0</v>
          </cell>
          <cell r="CI194">
            <v>0</v>
          </cell>
          <cell r="CJ194">
            <v>0</v>
          </cell>
          <cell r="CK194">
            <v>100</v>
          </cell>
          <cell r="CL194">
            <v>100</v>
          </cell>
          <cell r="CM194">
            <v>100</v>
          </cell>
          <cell r="CN194">
            <v>100</v>
          </cell>
          <cell r="CO194">
            <v>100</v>
          </cell>
          <cell r="CP194">
            <v>100</v>
          </cell>
          <cell r="CQ194">
            <v>160</v>
          </cell>
          <cell r="CR194">
            <v>71.399999999999991</v>
          </cell>
          <cell r="CS194">
            <v>92.800000000000011</v>
          </cell>
          <cell r="CT194">
            <v>28.499999999999996</v>
          </cell>
          <cell r="CU194">
            <v>42.8</v>
          </cell>
          <cell r="CV194">
            <v>0</v>
          </cell>
          <cell r="CW194">
            <v>64.2</v>
          </cell>
          <cell r="CX194">
            <v>35.699999999999996</v>
          </cell>
          <cell r="CY194">
            <v>35.699981689453125</v>
          </cell>
          <cell r="CZ194">
            <v>7.1</v>
          </cell>
          <cell r="DA194">
            <v>21.4</v>
          </cell>
          <cell r="DB194">
            <v>21.399993896484375</v>
          </cell>
          <cell r="DC194">
            <v>21.399993896484375</v>
          </cell>
          <cell r="DD194">
            <v>57.099999999999994</v>
          </cell>
          <cell r="DE194">
            <v>57.0999755859375</v>
          </cell>
          <cell r="DF194">
            <v>57.0999755859375</v>
          </cell>
          <cell r="DG194">
            <v>57.0999755859375</v>
          </cell>
          <cell r="DH194">
            <v>57.0999755859375</v>
          </cell>
          <cell r="DI194">
            <v>57.0999755859375</v>
          </cell>
          <cell r="DJ194">
            <v>57.0999755859375</v>
          </cell>
          <cell r="DK194">
            <v>57.0999755859375</v>
          </cell>
          <cell r="DL194">
            <v>57.0999755859375</v>
          </cell>
          <cell r="DM194">
            <v>57.0999755859375</v>
          </cell>
          <cell r="DN194">
            <v>50</v>
          </cell>
          <cell r="DO194">
            <v>100</v>
          </cell>
          <cell r="DP194">
            <v>14.2</v>
          </cell>
          <cell r="DQ194">
            <v>14.199996948242187</v>
          </cell>
          <cell r="DR194">
            <v>14.199996948242187</v>
          </cell>
          <cell r="DS194">
            <v>14.199996948242187</v>
          </cell>
          <cell r="DT194">
            <v>14.199996948242187</v>
          </cell>
          <cell r="DU194">
            <v>14.199996948242187</v>
          </cell>
          <cell r="DV194">
            <v>14.199996948242187</v>
          </cell>
          <cell r="DW194">
            <v>14.199996948242187</v>
          </cell>
          <cell r="DX194">
            <v>14.199996948242187</v>
          </cell>
          <cell r="DY194">
            <v>14.199996948242187</v>
          </cell>
          <cell r="DZ194">
            <v>78.5</v>
          </cell>
          <cell r="EA194">
            <v>78.5</v>
          </cell>
          <cell r="EB194">
            <v>78.5</v>
          </cell>
          <cell r="EC194">
            <v>78.5</v>
          </cell>
          <cell r="ED194">
            <v>78.5</v>
          </cell>
          <cell r="EE194">
            <v>85.7</v>
          </cell>
          <cell r="EF194">
            <v>85.699951171875</v>
          </cell>
          <cell r="EG194">
            <v>85.699951171875</v>
          </cell>
          <cell r="EH194">
            <v>85.699951171875</v>
          </cell>
          <cell r="EI194">
            <v>85.699951171875</v>
          </cell>
          <cell r="EJ194">
            <v>85.699951171875</v>
          </cell>
        </row>
        <row r="195">
          <cell r="AW195">
            <v>161</v>
          </cell>
          <cell r="AX195">
            <v>50</v>
          </cell>
          <cell r="AY195">
            <v>0</v>
          </cell>
          <cell r="AZ195">
            <v>100</v>
          </cell>
          <cell r="BA195">
            <v>75</v>
          </cell>
          <cell r="BB195">
            <v>25</v>
          </cell>
          <cell r="BC195">
            <v>60</v>
          </cell>
          <cell r="BD195">
            <v>40</v>
          </cell>
          <cell r="BE195">
            <v>20</v>
          </cell>
          <cell r="BF195">
            <v>0</v>
          </cell>
          <cell r="BG195">
            <v>80</v>
          </cell>
          <cell r="BH195">
            <v>100</v>
          </cell>
          <cell r="BI195">
            <v>100</v>
          </cell>
          <cell r="BJ195">
            <v>100</v>
          </cell>
          <cell r="BK195">
            <v>100</v>
          </cell>
          <cell r="BL195">
            <v>100</v>
          </cell>
          <cell r="BM195">
            <v>100</v>
          </cell>
          <cell r="BN195">
            <v>100</v>
          </cell>
          <cell r="BO195">
            <v>0</v>
          </cell>
          <cell r="BP195">
            <v>0</v>
          </cell>
          <cell r="BQ195">
            <v>0</v>
          </cell>
          <cell r="BR195">
            <v>0</v>
          </cell>
          <cell r="BS195">
            <v>0</v>
          </cell>
          <cell r="BT195">
            <v>0</v>
          </cell>
          <cell r="BU195">
            <v>100</v>
          </cell>
          <cell r="BV195">
            <v>33.300000000000004</v>
          </cell>
          <cell r="BW195">
            <v>33.29998779296875</v>
          </cell>
          <cell r="BX195">
            <v>33.29998779296875</v>
          </cell>
          <cell r="BY195">
            <v>33.29998779296875</v>
          </cell>
          <cell r="BZ195">
            <v>66.600000000000009</v>
          </cell>
          <cell r="CA195">
            <v>66.5999755859375</v>
          </cell>
          <cell r="CB195">
            <v>66.5999755859375</v>
          </cell>
          <cell r="CC195">
            <v>66.5999755859375</v>
          </cell>
          <cell r="CD195">
            <v>66.5999755859375</v>
          </cell>
          <cell r="CE195">
            <v>66.5999755859375</v>
          </cell>
          <cell r="CF195">
            <v>0</v>
          </cell>
          <cell r="CG195">
            <v>0</v>
          </cell>
          <cell r="CH195">
            <v>0</v>
          </cell>
          <cell r="CI195">
            <v>0</v>
          </cell>
          <cell r="CJ195">
            <v>0</v>
          </cell>
          <cell r="CK195">
            <v>100</v>
          </cell>
          <cell r="CL195">
            <v>100</v>
          </cell>
          <cell r="CM195">
            <v>100</v>
          </cell>
          <cell r="CN195">
            <v>100</v>
          </cell>
          <cell r="CO195">
            <v>100</v>
          </cell>
          <cell r="CP195">
            <v>100</v>
          </cell>
          <cell r="CQ195">
            <v>161</v>
          </cell>
          <cell r="CR195">
            <v>38.800000000000004</v>
          </cell>
          <cell r="CS195">
            <v>0</v>
          </cell>
          <cell r="CT195">
            <v>61.1</v>
          </cell>
          <cell r="CU195">
            <v>55.500000000000007</v>
          </cell>
          <cell r="CV195">
            <v>11.1</v>
          </cell>
          <cell r="CW195">
            <v>44.4</v>
          </cell>
          <cell r="CX195">
            <v>33.300000000000004</v>
          </cell>
          <cell r="CY195">
            <v>22.2</v>
          </cell>
          <cell r="CZ195">
            <v>5.5</v>
          </cell>
          <cell r="DA195">
            <v>83.3</v>
          </cell>
          <cell r="DB195">
            <v>94.399999999999991</v>
          </cell>
          <cell r="DC195">
            <v>94.39996337890625</v>
          </cell>
          <cell r="DD195">
            <v>77.7</v>
          </cell>
          <cell r="DE195">
            <v>77.699951171875</v>
          </cell>
          <cell r="DF195">
            <v>77.699951171875</v>
          </cell>
          <cell r="DG195">
            <v>77.699951171875</v>
          </cell>
          <cell r="DH195">
            <v>77.699951171875</v>
          </cell>
          <cell r="DI195">
            <v>16.600000000000001</v>
          </cell>
          <cell r="DJ195">
            <v>16.599990844726562</v>
          </cell>
          <cell r="DK195">
            <v>16.599990844726562</v>
          </cell>
          <cell r="DL195">
            <v>16.599990844726562</v>
          </cell>
          <cell r="DM195">
            <v>16.599990844726562</v>
          </cell>
          <cell r="DN195">
            <v>50</v>
          </cell>
          <cell r="DO195">
            <v>100</v>
          </cell>
          <cell r="DP195">
            <v>66.600000000000009</v>
          </cell>
          <cell r="DQ195">
            <v>66.5999755859375</v>
          </cell>
          <cell r="DR195">
            <v>66.5999755859375</v>
          </cell>
          <cell r="DS195">
            <v>66.5999755859375</v>
          </cell>
          <cell r="DT195">
            <v>72.2</v>
          </cell>
          <cell r="DU195">
            <v>72.199951171875</v>
          </cell>
          <cell r="DV195">
            <v>72.199951171875</v>
          </cell>
          <cell r="DW195">
            <v>72.199951171875</v>
          </cell>
          <cell r="DX195">
            <v>72.199951171875</v>
          </cell>
          <cell r="DY195">
            <v>72.199951171875</v>
          </cell>
          <cell r="DZ195">
            <v>27.700000000000003</v>
          </cell>
          <cell r="EA195">
            <v>27.699996948242187</v>
          </cell>
          <cell r="EB195">
            <v>27.699996948242187</v>
          </cell>
          <cell r="EC195">
            <v>27.699996948242187</v>
          </cell>
          <cell r="ED195">
            <v>27.699996948242187</v>
          </cell>
          <cell r="EE195">
            <v>88.8</v>
          </cell>
          <cell r="EF195">
            <v>88.79998779296875</v>
          </cell>
          <cell r="EG195">
            <v>88.79998779296875</v>
          </cell>
          <cell r="EH195">
            <v>88.79998779296875</v>
          </cell>
          <cell r="EI195">
            <v>88.79998779296875</v>
          </cell>
          <cell r="EJ195">
            <v>88.79998779296875</v>
          </cell>
        </row>
        <row r="196">
          <cell r="AW196">
            <v>162</v>
          </cell>
          <cell r="AX196">
            <v>0</v>
          </cell>
          <cell r="AY196">
            <v>50</v>
          </cell>
          <cell r="AZ196">
            <v>25</v>
          </cell>
          <cell r="BA196">
            <v>50</v>
          </cell>
          <cell r="BB196">
            <v>100</v>
          </cell>
          <cell r="BC196">
            <v>100</v>
          </cell>
          <cell r="BD196">
            <v>20</v>
          </cell>
          <cell r="BE196">
            <v>20</v>
          </cell>
          <cell r="BF196">
            <v>80</v>
          </cell>
          <cell r="BG196">
            <v>0</v>
          </cell>
          <cell r="BH196">
            <v>0</v>
          </cell>
          <cell r="BI196">
            <v>60</v>
          </cell>
          <cell r="BJ196">
            <v>83.3</v>
          </cell>
          <cell r="BK196">
            <v>66.600000000000009</v>
          </cell>
          <cell r="BL196">
            <v>33.300000000000004</v>
          </cell>
          <cell r="BM196">
            <v>0</v>
          </cell>
          <cell r="BN196">
            <v>0</v>
          </cell>
          <cell r="BO196">
            <v>100</v>
          </cell>
          <cell r="BP196">
            <v>100</v>
          </cell>
          <cell r="BQ196">
            <v>50</v>
          </cell>
          <cell r="BR196">
            <v>16.600000000000001</v>
          </cell>
          <cell r="BS196">
            <v>16.599990844726562</v>
          </cell>
          <cell r="BT196">
            <v>14.2</v>
          </cell>
          <cell r="BU196">
            <v>0</v>
          </cell>
          <cell r="BV196">
            <v>14.2</v>
          </cell>
          <cell r="BW196">
            <v>14.2</v>
          </cell>
          <cell r="BX196">
            <v>14.2</v>
          </cell>
          <cell r="BY196">
            <v>100</v>
          </cell>
          <cell r="BZ196">
            <v>100</v>
          </cell>
          <cell r="CA196">
            <v>14.2</v>
          </cell>
          <cell r="CB196">
            <v>14.2</v>
          </cell>
          <cell r="CC196">
            <v>50</v>
          </cell>
          <cell r="CD196">
            <v>50</v>
          </cell>
          <cell r="CE196">
            <v>50</v>
          </cell>
          <cell r="CF196">
            <v>50</v>
          </cell>
          <cell r="CG196">
            <v>50</v>
          </cell>
          <cell r="CH196">
            <v>50</v>
          </cell>
          <cell r="CI196">
            <v>50</v>
          </cell>
          <cell r="CJ196">
            <v>50</v>
          </cell>
          <cell r="CK196">
            <v>0</v>
          </cell>
          <cell r="CL196">
            <v>0</v>
          </cell>
          <cell r="CM196">
            <v>0</v>
          </cell>
          <cell r="CN196">
            <v>0</v>
          </cell>
          <cell r="CO196">
            <v>0</v>
          </cell>
          <cell r="CP196">
            <v>0</v>
          </cell>
          <cell r="CQ196">
            <v>162</v>
          </cell>
          <cell r="CR196">
            <v>10.7</v>
          </cell>
          <cell r="CS196">
            <v>25</v>
          </cell>
          <cell r="CT196">
            <v>17.8</v>
          </cell>
          <cell r="CU196">
            <v>25</v>
          </cell>
          <cell r="CV196">
            <v>92.800000000000011</v>
          </cell>
          <cell r="CW196">
            <v>100</v>
          </cell>
          <cell r="CX196">
            <v>25</v>
          </cell>
          <cell r="CY196">
            <v>25</v>
          </cell>
          <cell r="CZ196">
            <v>96.399999999999991</v>
          </cell>
          <cell r="DA196">
            <v>14.2</v>
          </cell>
          <cell r="DB196">
            <v>14.199996948242187</v>
          </cell>
          <cell r="DC196">
            <v>78.5</v>
          </cell>
          <cell r="DD196">
            <v>85.7</v>
          </cell>
          <cell r="DE196">
            <v>82.1</v>
          </cell>
          <cell r="DF196">
            <v>25</v>
          </cell>
          <cell r="DG196">
            <v>7.1</v>
          </cell>
          <cell r="DH196">
            <v>7.0999984741210938</v>
          </cell>
          <cell r="DI196">
            <v>89.2</v>
          </cell>
          <cell r="DJ196">
            <v>89.199951171875</v>
          </cell>
          <cell r="DK196">
            <v>71.399999999999991</v>
          </cell>
          <cell r="DL196">
            <v>21.4</v>
          </cell>
          <cell r="DM196">
            <v>21.399993896484375</v>
          </cell>
          <cell r="DN196">
            <v>25</v>
          </cell>
          <cell r="DO196">
            <v>3.5000000000000004</v>
          </cell>
          <cell r="DP196">
            <v>25</v>
          </cell>
          <cell r="DQ196">
            <v>25</v>
          </cell>
          <cell r="DR196">
            <v>25</v>
          </cell>
          <cell r="DS196">
            <v>75</v>
          </cell>
          <cell r="DT196">
            <v>75</v>
          </cell>
          <cell r="DU196">
            <v>25</v>
          </cell>
          <cell r="DV196">
            <v>25</v>
          </cell>
          <cell r="DW196">
            <v>25</v>
          </cell>
          <cell r="DX196">
            <v>25</v>
          </cell>
          <cell r="DY196">
            <v>25</v>
          </cell>
          <cell r="DZ196">
            <v>25</v>
          </cell>
          <cell r="EA196">
            <v>25</v>
          </cell>
          <cell r="EB196">
            <v>25</v>
          </cell>
          <cell r="EC196">
            <v>25</v>
          </cell>
          <cell r="ED196">
            <v>25</v>
          </cell>
          <cell r="EE196">
            <v>0</v>
          </cell>
          <cell r="EF196">
            <v>0</v>
          </cell>
          <cell r="EG196">
            <v>0</v>
          </cell>
          <cell r="EH196">
            <v>0</v>
          </cell>
          <cell r="EI196">
            <v>0</v>
          </cell>
          <cell r="EJ196">
            <v>0</v>
          </cell>
        </row>
        <row r="197">
          <cell r="AW197">
            <v>163</v>
          </cell>
          <cell r="AX197">
            <v>25</v>
          </cell>
          <cell r="AY197">
            <v>0</v>
          </cell>
          <cell r="AZ197">
            <v>50</v>
          </cell>
          <cell r="BA197">
            <v>100</v>
          </cell>
          <cell r="BB197">
            <v>75</v>
          </cell>
          <cell r="BC197">
            <v>0</v>
          </cell>
          <cell r="BD197">
            <v>60</v>
          </cell>
          <cell r="BE197">
            <v>20</v>
          </cell>
          <cell r="BF197">
            <v>40</v>
          </cell>
          <cell r="BG197">
            <v>100</v>
          </cell>
          <cell r="BH197">
            <v>80</v>
          </cell>
          <cell r="BI197">
            <v>80</v>
          </cell>
          <cell r="BJ197">
            <v>33.300000000000004</v>
          </cell>
          <cell r="BK197">
            <v>50</v>
          </cell>
          <cell r="BL197">
            <v>66.600000000000009</v>
          </cell>
          <cell r="BM197">
            <v>83.3</v>
          </cell>
          <cell r="BN197">
            <v>16.600000000000001</v>
          </cell>
          <cell r="BO197">
            <v>100</v>
          </cell>
          <cell r="BP197">
            <v>100</v>
          </cell>
          <cell r="BQ197">
            <v>100</v>
          </cell>
          <cell r="BR197">
            <v>0</v>
          </cell>
          <cell r="BS197">
            <v>0</v>
          </cell>
          <cell r="BT197">
            <v>0</v>
          </cell>
          <cell r="BU197">
            <v>100</v>
          </cell>
          <cell r="BV197">
            <v>50</v>
          </cell>
          <cell r="BW197">
            <v>50</v>
          </cell>
          <cell r="BX197">
            <v>50</v>
          </cell>
          <cell r="BY197">
            <v>50</v>
          </cell>
          <cell r="BZ197">
            <v>50</v>
          </cell>
          <cell r="CA197">
            <v>50</v>
          </cell>
          <cell r="CB197">
            <v>50</v>
          </cell>
          <cell r="CC197">
            <v>50</v>
          </cell>
          <cell r="CD197">
            <v>50</v>
          </cell>
          <cell r="CE197">
            <v>100</v>
          </cell>
          <cell r="CF197">
            <v>100</v>
          </cell>
          <cell r="CG197">
            <v>100</v>
          </cell>
          <cell r="CH197">
            <v>100</v>
          </cell>
          <cell r="CI197">
            <v>100</v>
          </cell>
          <cell r="CJ197">
            <v>50</v>
          </cell>
          <cell r="CK197">
            <v>0</v>
          </cell>
          <cell r="CL197">
            <v>0</v>
          </cell>
          <cell r="CM197">
            <v>0</v>
          </cell>
          <cell r="CN197">
            <v>0</v>
          </cell>
          <cell r="CO197">
            <v>0</v>
          </cell>
          <cell r="CP197">
            <v>0</v>
          </cell>
          <cell r="CQ197">
            <v>163</v>
          </cell>
          <cell r="CR197">
            <v>13</v>
          </cell>
          <cell r="CS197">
            <v>8.6</v>
          </cell>
          <cell r="CT197">
            <v>30.4</v>
          </cell>
          <cell r="CU197">
            <v>60.8</v>
          </cell>
          <cell r="CV197">
            <v>56.499999999999993</v>
          </cell>
          <cell r="CW197">
            <v>4.3</v>
          </cell>
          <cell r="CX197">
            <v>43.4</v>
          </cell>
          <cell r="CY197">
            <v>26</v>
          </cell>
          <cell r="CZ197">
            <v>34.699999999999996</v>
          </cell>
          <cell r="DA197">
            <v>82.6</v>
          </cell>
          <cell r="DB197">
            <v>52.1</v>
          </cell>
          <cell r="DC197">
            <v>52.0999755859375</v>
          </cell>
          <cell r="DD197">
            <v>47.8</v>
          </cell>
          <cell r="DE197">
            <v>65.2</v>
          </cell>
          <cell r="DF197">
            <v>69.5</v>
          </cell>
          <cell r="DG197">
            <v>78.2</v>
          </cell>
          <cell r="DH197">
            <v>21.7</v>
          </cell>
          <cell r="DI197">
            <v>95.6</v>
          </cell>
          <cell r="DJ197">
            <v>95.5999755859375</v>
          </cell>
          <cell r="DK197">
            <v>95.5999755859375</v>
          </cell>
          <cell r="DL197">
            <v>0</v>
          </cell>
          <cell r="DM197">
            <v>0</v>
          </cell>
          <cell r="DN197">
            <v>17.299999999999997</v>
          </cell>
          <cell r="DO197">
            <v>100</v>
          </cell>
          <cell r="DP197">
            <v>91.3</v>
          </cell>
          <cell r="DQ197">
            <v>91.29998779296875</v>
          </cell>
          <cell r="DR197">
            <v>91.29998779296875</v>
          </cell>
          <cell r="DS197">
            <v>91.29998779296875</v>
          </cell>
          <cell r="DT197">
            <v>91.29998779296875</v>
          </cell>
          <cell r="DU197">
            <v>91.29998779296875</v>
          </cell>
          <cell r="DV197">
            <v>91.29998779296875</v>
          </cell>
          <cell r="DW197">
            <v>91.29998779296875</v>
          </cell>
          <cell r="DX197">
            <v>91.29998779296875</v>
          </cell>
          <cell r="DY197">
            <v>86.9</v>
          </cell>
          <cell r="DZ197">
            <v>86.89996337890625</v>
          </cell>
          <cell r="EA197">
            <v>86.89996337890625</v>
          </cell>
          <cell r="EB197">
            <v>86.89996337890625</v>
          </cell>
          <cell r="EC197">
            <v>86.89996337890625</v>
          </cell>
          <cell r="ED197">
            <v>73.900000000000006</v>
          </cell>
          <cell r="EE197">
            <v>39.1</v>
          </cell>
          <cell r="EF197">
            <v>39.0999755859375</v>
          </cell>
          <cell r="EG197">
            <v>39.0999755859375</v>
          </cell>
          <cell r="EH197">
            <v>39.0999755859375</v>
          </cell>
          <cell r="EI197">
            <v>39.0999755859375</v>
          </cell>
          <cell r="EJ197">
            <v>39.0999755859375</v>
          </cell>
        </row>
        <row r="198">
          <cell r="AW198">
            <v>164</v>
          </cell>
          <cell r="AX198">
            <v>0</v>
          </cell>
          <cell r="AY198">
            <v>50</v>
          </cell>
          <cell r="AZ198">
            <v>25</v>
          </cell>
          <cell r="BA198">
            <v>100</v>
          </cell>
          <cell r="BB198">
            <v>75</v>
          </cell>
          <cell r="BC198">
            <v>0</v>
          </cell>
          <cell r="BD198">
            <v>60</v>
          </cell>
          <cell r="BE198">
            <v>20</v>
          </cell>
          <cell r="BF198">
            <v>40</v>
          </cell>
          <cell r="BG198">
            <v>100</v>
          </cell>
          <cell r="BH198">
            <v>80</v>
          </cell>
          <cell r="BI198">
            <v>80</v>
          </cell>
          <cell r="BJ198">
            <v>20</v>
          </cell>
          <cell r="BK198">
            <v>40</v>
          </cell>
          <cell r="BL198">
            <v>60</v>
          </cell>
          <cell r="BM198">
            <v>80</v>
          </cell>
          <cell r="BN198">
            <v>0</v>
          </cell>
          <cell r="BO198">
            <v>100</v>
          </cell>
          <cell r="BP198">
            <v>100</v>
          </cell>
          <cell r="BQ198">
            <v>100</v>
          </cell>
          <cell r="BR198">
            <v>100</v>
          </cell>
          <cell r="BS198">
            <v>100</v>
          </cell>
          <cell r="BT198">
            <v>0</v>
          </cell>
          <cell r="BU198">
            <v>100</v>
          </cell>
          <cell r="BV198">
            <v>50</v>
          </cell>
          <cell r="BW198">
            <v>50</v>
          </cell>
          <cell r="BX198">
            <v>50</v>
          </cell>
          <cell r="BY198">
            <v>50</v>
          </cell>
          <cell r="BZ198">
            <v>50</v>
          </cell>
          <cell r="CA198">
            <v>50</v>
          </cell>
          <cell r="CB198">
            <v>50</v>
          </cell>
          <cell r="CC198">
            <v>50</v>
          </cell>
          <cell r="CD198">
            <v>50</v>
          </cell>
          <cell r="CE198">
            <v>100</v>
          </cell>
          <cell r="CF198">
            <v>100</v>
          </cell>
          <cell r="CG198">
            <v>100</v>
          </cell>
          <cell r="CH198">
            <v>100</v>
          </cell>
          <cell r="CI198">
            <v>100</v>
          </cell>
          <cell r="CJ198">
            <v>100</v>
          </cell>
          <cell r="CK198">
            <v>0</v>
          </cell>
          <cell r="CL198">
            <v>0</v>
          </cell>
          <cell r="CM198">
            <v>0</v>
          </cell>
          <cell r="CN198">
            <v>0</v>
          </cell>
          <cell r="CO198">
            <v>0</v>
          </cell>
          <cell r="CP198">
            <v>0</v>
          </cell>
          <cell r="CQ198">
            <v>164</v>
          </cell>
          <cell r="CR198">
            <v>4.7</v>
          </cell>
          <cell r="CS198">
            <v>38</v>
          </cell>
          <cell r="CT198">
            <v>23.799999999999997</v>
          </cell>
          <cell r="CU198">
            <v>57.099999999999994</v>
          </cell>
          <cell r="CV198">
            <v>52.300000000000004</v>
          </cell>
          <cell r="CW198">
            <v>9.5</v>
          </cell>
          <cell r="CX198">
            <v>33.300000000000004</v>
          </cell>
          <cell r="CY198">
            <v>19</v>
          </cell>
          <cell r="CZ198">
            <v>28.499999999999996</v>
          </cell>
          <cell r="DA198">
            <v>71.399999999999991</v>
          </cell>
          <cell r="DB198">
            <v>47.599999999999994</v>
          </cell>
          <cell r="DC198">
            <v>47.5999755859375</v>
          </cell>
          <cell r="DD198">
            <v>42.8</v>
          </cell>
          <cell r="DE198">
            <v>61.9</v>
          </cell>
          <cell r="DF198">
            <v>66.600000000000009</v>
          </cell>
          <cell r="DG198">
            <v>80.900000000000006</v>
          </cell>
          <cell r="DH198">
            <v>0</v>
          </cell>
          <cell r="DI198">
            <v>95.199999999999989</v>
          </cell>
          <cell r="DJ198">
            <v>95.199951171875</v>
          </cell>
          <cell r="DK198">
            <v>95.199951171875</v>
          </cell>
          <cell r="DL198">
            <v>95.199951171875</v>
          </cell>
          <cell r="DM198">
            <v>95.199951171875</v>
          </cell>
          <cell r="DN198">
            <v>14.2</v>
          </cell>
          <cell r="DO198">
            <v>100</v>
          </cell>
          <cell r="DP198">
            <v>90.4</v>
          </cell>
          <cell r="DQ198">
            <v>90.39996337890625</v>
          </cell>
          <cell r="DR198">
            <v>90.39996337890625</v>
          </cell>
          <cell r="DS198">
            <v>90.39996337890625</v>
          </cell>
          <cell r="DT198">
            <v>90.39996337890625</v>
          </cell>
          <cell r="DU198">
            <v>90.39996337890625</v>
          </cell>
          <cell r="DV198">
            <v>90.39996337890625</v>
          </cell>
          <cell r="DW198">
            <v>90.39996337890625</v>
          </cell>
          <cell r="DX198">
            <v>90.39996337890625</v>
          </cell>
          <cell r="DY198">
            <v>85.7</v>
          </cell>
          <cell r="DZ198">
            <v>85.699951171875</v>
          </cell>
          <cell r="EA198">
            <v>85.699951171875</v>
          </cell>
          <cell r="EB198">
            <v>85.699951171875</v>
          </cell>
          <cell r="EC198">
            <v>85.699951171875</v>
          </cell>
          <cell r="ED198">
            <v>85.699951171875</v>
          </cell>
          <cell r="EE198">
            <v>76.099999999999994</v>
          </cell>
          <cell r="EF198">
            <v>76.0999755859375</v>
          </cell>
          <cell r="EG198">
            <v>76.0999755859375</v>
          </cell>
          <cell r="EH198">
            <v>76.0999755859375</v>
          </cell>
          <cell r="EI198">
            <v>76.0999755859375</v>
          </cell>
          <cell r="EJ198">
            <v>76.0999755859375</v>
          </cell>
        </row>
        <row r="199">
          <cell r="AW199">
            <v>165</v>
          </cell>
          <cell r="AX199">
            <v>100</v>
          </cell>
          <cell r="AY199">
            <v>0</v>
          </cell>
          <cell r="AZ199">
            <v>25</v>
          </cell>
          <cell r="BA199">
            <v>75</v>
          </cell>
          <cell r="BB199">
            <v>50</v>
          </cell>
          <cell r="BC199">
            <v>50</v>
          </cell>
          <cell r="BD199">
            <v>100</v>
          </cell>
          <cell r="BE199">
            <v>0</v>
          </cell>
          <cell r="BF199">
            <v>0</v>
          </cell>
          <cell r="BG199">
            <v>50</v>
          </cell>
          <cell r="BH199">
            <v>50</v>
          </cell>
          <cell r="BI199">
            <v>50</v>
          </cell>
          <cell r="BJ199">
            <v>50</v>
          </cell>
          <cell r="BK199">
            <v>50</v>
          </cell>
          <cell r="BL199">
            <v>50</v>
          </cell>
          <cell r="BM199">
            <v>50</v>
          </cell>
          <cell r="BN199">
            <v>0</v>
          </cell>
          <cell r="BO199">
            <v>0</v>
          </cell>
          <cell r="BP199">
            <v>0</v>
          </cell>
          <cell r="BQ199">
            <v>0</v>
          </cell>
          <cell r="BR199">
            <v>100</v>
          </cell>
          <cell r="BS199">
            <v>100</v>
          </cell>
          <cell r="BT199">
            <v>0</v>
          </cell>
          <cell r="BU199">
            <v>100</v>
          </cell>
          <cell r="BV199">
            <v>100</v>
          </cell>
          <cell r="BW199">
            <v>100</v>
          </cell>
          <cell r="BX199">
            <v>100</v>
          </cell>
          <cell r="BY199">
            <v>100</v>
          </cell>
          <cell r="BZ199">
            <v>100</v>
          </cell>
          <cell r="CA199">
            <v>100</v>
          </cell>
          <cell r="CB199">
            <v>100</v>
          </cell>
          <cell r="CC199">
            <v>100</v>
          </cell>
          <cell r="CD199">
            <v>100</v>
          </cell>
          <cell r="CE199">
            <v>100</v>
          </cell>
          <cell r="CF199">
            <v>100</v>
          </cell>
          <cell r="CG199">
            <v>100</v>
          </cell>
          <cell r="CH199">
            <v>100</v>
          </cell>
          <cell r="CI199">
            <v>100</v>
          </cell>
          <cell r="CJ199">
            <v>100</v>
          </cell>
          <cell r="CK199">
            <v>0</v>
          </cell>
          <cell r="CL199">
            <v>0</v>
          </cell>
          <cell r="CM199">
            <v>0</v>
          </cell>
          <cell r="CN199">
            <v>0</v>
          </cell>
          <cell r="CO199">
            <v>0</v>
          </cell>
          <cell r="CP199">
            <v>0</v>
          </cell>
          <cell r="CQ199">
            <v>165</v>
          </cell>
          <cell r="CR199">
            <v>64.2</v>
          </cell>
          <cell r="CS199">
            <v>0</v>
          </cell>
          <cell r="CT199">
            <v>7.1</v>
          </cell>
          <cell r="CU199">
            <v>50</v>
          </cell>
          <cell r="CV199">
            <v>21.4</v>
          </cell>
          <cell r="CW199">
            <v>21.399993896484375</v>
          </cell>
          <cell r="CX199">
            <v>92.800000000000011</v>
          </cell>
          <cell r="CY199">
            <v>42.8</v>
          </cell>
          <cell r="CZ199">
            <v>42.79998779296875</v>
          </cell>
          <cell r="DA199">
            <v>78.5</v>
          </cell>
          <cell r="DB199">
            <v>78.5</v>
          </cell>
          <cell r="DC199">
            <v>78.5</v>
          </cell>
          <cell r="DD199">
            <v>78.5</v>
          </cell>
          <cell r="DE199">
            <v>35.699999999999996</v>
          </cell>
          <cell r="DF199">
            <v>35.699981689453125</v>
          </cell>
          <cell r="DG199">
            <v>35.699981689453125</v>
          </cell>
          <cell r="DH199">
            <v>28.499999999999996</v>
          </cell>
          <cell r="DI199">
            <v>28.499984741210938</v>
          </cell>
          <cell r="DJ199">
            <v>28.499984741210938</v>
          </cell>
          <cell r="DK199">
            <v>28.499984741210938</v>
          </cell>
          <cell r="DL199">
            <v>85.7</v>
          </cell>
          <cell r="DM199">
            <v>85.699951171875</v>
          </cell>
          <cell r="DN199">
            <v>14.2</v>
          </cell>
          <cell r="DO199">
            <v>100</v>
          </cell>
          <cell r="DP199">
            <v>100</v>
          </cell>
          <cell r="DQ199">
            <v>100</v>
          </cell>
          <cell r="DR199">
            <v>100</v>
          </cell>
          <cell r="DS199">
            <v>100</v>
          </cell>
          <cell r="DT199">
            <v>100</v>
          </cell>
          <cell r="DU199">
            <v>100</v>
          </cell>
          <cell r="DV199">
            <v>100</v>
          </cell>
          <cell r="DW199">
            <v>100</v>
          </cell>
          <cell r="DX199">
            <v>100</v>
          </cell>
          <cell r="DY199">
            <v>100</v>
          </cell>
          <cell r="DZ199">
            <v>100</v>
          </cell>
          <cell r="EA199">
            <v>100</v>
          </cell>
          <cell r="EB199">
            <v>100</v>
          </cell>
          <cell r="EC199">
            <v>100</v>
          </cell>
          <cell r="ED199">
            <v>71.399999999999991</v>
          </cell>
          <cell r="EE199">
            <v>57.099999999999994</v>
          </cell>
          <cell r="EF199">
            <v>57.0999755859375</v>
          </cell>
          <cell r="EG199">
            <v>57.0999755859375</v>
          </cell>
          <cell r="EH199">
            <v>57.0999755859375</v>
          </cell>
          <cell r="EI199">
            <v>57.0999755859375</v>
          </cell>
          <cell r="EJ199">
            <v>57.0999755859375</v>
          </cell>
        </row>
        <row r="200">
          <cell r="AX200">
            <v>57.0999755859375</v>
          </cell>
          <cell r="AY200">
            <v>57.0999755859375</v>
          </cell>
          <cell r="AZ200">
            <v>57.0999755859375</v>
          </cell>
          <cell r="BA200">
            <v>57.0999755859375</v>
          </cell>
          <cell r="BB200">
            <v>57.0999755859375</v>
          </cell>
          <cell r="BC200">
            <v>57.0999755859375</v>
          </cell>
          <cell r="BD200">
            <v>57.0999755859375</v>
          </cell>
          <cell r="BE200">
            <v>57.0999755859375</v>
          </cell>
          <cell r="BF200">
            <v>57.0999755859375</v>
          </cell>
          <cell r="BG200">
            <v>57.0999755859375</v>
          </cell>
          <cell r="BH200">
            <v>57.0999755859375</v>
          </cell>
          <cell r="BI200">
            <v>57.0999755859375</v>
          </cell>
          <cell r="BJ200">
            <v>57.0999755859375</v>
          </cell>
          <cell r="BK200">
            <v>57.0999755859375</v>
          </cell>
          <cell r="BL200">
            <v>57.0999755859375</v>
          </cell>
          <cell r="BM200">
            <v>57.0999755859375</v>
          </cell>
          <cell r="BN200">
            <v>57.0999755859375</v>
          </cell>
          <cell r="BO200">
            <v>57.0999755859375</v>
          </cell>
          <cell r="BP200">
            <v>57.0999755859375</v>
          </cell>
          <cell r="BQ200">
            <v>57.0999755859375</v>
          </cell>
          <cell r="BR200">
            <v>57.0999755859375</v>
          </cell>
          <cell r="BS200">
            <v>57.0999755859375</v>
          </cell>
          <cell r="BT200">
            <v>57.0999755859375</v>
          </cell>
          <cell r="BU200">
            <v>57.0999755859375</v>
          </cell>
          <cell r="BV200">
            <v>57.0999755859375</v>
          </cell>
          <cell r="BW200">
            <v>57.0999755859375</v>
          </cell>
          <cell r="BX200">
            <v>57.0999755859375</v>
          </cell>
          <cell r="BY200">
            <v>57.0999755859375</v>
          </cell>
          <cell r="BZ200">
            <v>57.0999755859375</v>
          </cell>
          <cell r="CA200">
            <v>57.0999755859375</v>
          </cell>
          <cell r="CB200">
            <v>57.0999755859375</v>
          </cell>
          <cell r="CC200">
            <v>57.0999755859375</v>
          </cell>
          <cell r="CD200">
            <v>57.0999755859375</v>
          </cell>
          <cell r="CE200">
            <v>57.0999755859375</v>
          </cell>
          <cell r="CF200">
            <v>57.0999755859375</v>
          </cell>
          <cell r="CG200">
            <v>57.0999755859375</v>
          </cell>
          <cell r="CH200">
            <v>57.0999755859375</v>
          </cell>
          <cell r="CI200">
            <v>57.0999755859375</v>
          </cell>
          <cell r="CJ200">
            <v>57.0999755859375</v>
          </cell>
          <cell r="CK200">
            <v>57.0999755859375</v>
          </cell>
          <cell r="CL200">
            <v>57.0999755859375</v>
          </cell>
          <cell r="CM200">
            <v>57.0999755859375</v>
          </cell>
          <cell r="CN200">
            <v>57.0999755859375</v>
          </cell>
          <cell r="CO200">
            <v>57.0999755859375</v>
          </cell>
          <cell r="CP200">
            <v>57.0999755859375</v>
          </cell>
          <cell r="CR200">
            <v>57.0999755859375</v>
          </cell>
          <cell r="CS200">
            <v>57.0999755859375</v>
          </cell>
          <cell r="CT200">
            <v>57.0999755859375</v>
          </cell>
          <cell r="CU200">
            <v>57.0999755859375</v>
          </cell>
          <cell r="CV200">
            <v>57.0999755859375</v>
          </cell>
          <cell r="CW200">
            <v>57.0999755859375</v>
          </cell>
          <cell r="CX200">
            <v>57.0999755859375</v>
          </cell>
          <cell r="CY200">
            <v>57.0999755859375</v>
          </cell>
          <cell r="CZ200">
            <v>57.0999755859375</v>
          </cell>
          <cell r="DA200">
            <v>57.0999755859375</v>
          </cell>
          <cell r="DB200">
            <v>57.0999755859375</v>
          </cell>
          <cell r="DC200">
            <v>57.0999755859375</v>
          </cell>
          <cell r="DD200">
            <v>57.0999755859375</v>
          </cell>
          <cell r="DE200">
            <v>57.0999755859375</v>
          </cell>
          <cell r="DF200">
            <v>57.0999755859375</v>
          </cell>
          <cell r="DG200">
            <v>57.0999755859375</v>
          </cell>
          <cell r="DH200">
            <v>57.0999755859375</v>
          </cell>
          <cell r="DI200">
            <v>57.0999755859375</v>
          </cell>
          <cell r="DJ200">
            <v>57.0999755859375</v>
          </cell>
          <cell r="DK200">
            <v>57.0999755859375</v>
          </cell>
          <cell r="DL200">
            <v>57.0999755859375</v>
          </cell>
          <cell r="DM200">
            <v>57.0999755859375</v>
          </cell>
          <cell r="DN200">
            <v>57.0999755859375</v>
          </cell>
          <cell r="DO200">
            <v>57.0999755859375</v>
          </cell>
          <cell r="DP200">
            <v>57.0999755859375</v>
          </cell>
          <cell r="DQ200">
            <v>57.0999755859375</v>
          </cell>
          <cell r="DR200">
            <v>57.0999755859375</v>
          </cell>
          <cell r="DS200">
            <v>57.0999755859375</v>
          </cell>
          <cell r="DT200">
            <v>57.0999755859375</v>
          </cell>
          <cell r="DU200">
            <v>57.0999755859375</v>
          </cell>
          <cell r="DV200">
            <v>57.0999755859375</v>
          </cell>
          <cell r="DW200">
            <v>57.0999755859375</v>
          </cell>
          <cell r="DX200">
            <v>57.0999755859375</v>
          </cell>
          <cell r="DY200">
            <v>57.0999755859375</v>
          </cell>
          <cell r="DZ200">
            <v>57.0999755859375</v>
          </cell>
          <cell r="EA200">
            <v>57.0999755859375</v>
          </cell>
          <cell r="EB200">
            <v>57.0999755859375</v>
          </cell>
          <cell r="EC200">
            <v>57.0999755859375</v>
          </cell>
          <cell r="ED200">
            <v>57.0999755859375</v>
          </cell>
          <cell r="EE200">
            <v>57.0999755859375</v>
          </cell>
          <cell r="EF200">
            <v>57.0999755859375</v>
          </cell>
          <cell r="EG200">
            <v>57.0999755859375</v>
          </cell>
          <cell r="EH200">
            <v>57.0999755859375</v>
          </cell>
          <cell r="EI200">
            <v>57.0999755859375</v>
          </cell>
          <cell r="EJ200">
            <v>57.0999755859375</v>
          </cell>
        </row>
        <row r="201">
          <cell r="AX201">
            <v>57.0999755859375</v>
          </cell>
          <cell r="AY201">
            <v>57.0999755859375</v>
          </cell>
          <cell r="AZ201">
            <v>57.0999755859375</v>
          </cell>
          <cell r="BA201">
            <v>57.0999755859375</v>
          </cell>
          <cell r="BB201">
            <v>57.0999755859375</v>
          </cell>
          <cell r="BC201">
            <v>57.0999755859375</v>
          </cell>
          <cell r="BD201">
            <v>57.0999755859375</v>
          </cell>
          <cell r="BE201">
            <v>57.0999755859375</v>
          </cell>
          <cell r="BF201">
            <v>57.0999755859375</v>
          </cell>
          <cell r="BG201">
            <v>57.0999755859375</v>
          </cell>
          <cell r="BH201">
            <v>57.0999755859375</v>
          </cell>
          <cell r="BI201">
            <v>57.0999755859375</v>
          </cell>
          <cell r="BJ201">
            <v>57.0999755859375</v>
          </cell>
          <cell r="BK201">
            <v>57.0999755859375</v>
          </cell>
          <cell r="BL201">
            <v>57.0999755859375</v>
          </cell>
          <cell r="BM201">
            <v>57.0999755859375</v>
          </cell>
          <cell r="BN201">
            <v>57.0999755859375</v>
          </cell>
          <cell r="BO201">
            <v>57.0999755859375</v>
          </cell>
          <cell r="BP201">
            <v>57.0999755859375</v>
          </cell>
          <cell r="BQ201">
            <v>57.0999755859375</v>
          </cell>
          <cell r="BR201">
            <v>57.0999755859375</v>
          </cell>
          <cell r="BS201">
            <v>57.0999755859375</v>
          </cell>
          <cell r="BT201">
            <v>57.0999755859375</v>
          </cell>
          <cell r="BU201">
            <v>57.0999755859375</v>
          </cell>
          <cell r="BV201">
            <v>57.0999755859375</v>
          </cell>
          <cell r="BW201">
            <v>57.0999755859375</v>
          </cell>
          <cell r="BX201">
            <v>57.0999755859375</v>
          </cell>
          <cell r="BY201">
            <v>57.0999755859375</v>
          </cell>
          <cell r="BZ201">
            <v>57.0999755859375</v>
          </cell>
          <cell r="CA201">
            <v>57.0999755859375</v>
          </cell>
          <cell r="CB201">
            <v>57.0999755859375</v>
          </cell>
          <cell r="CC201">
            <v>57.0999755859375</v>
          </cell>
          <cell r="CD201">
            <v>57.0999755859375</v>
          </cell>
          <cell r="CE201">
            <v>57.0999755859375</v>
          </cell>
          <cell r="CF201">
            <v>57.0999755859375</v>
          </cell>
          <cell r="CG201">
            <v>57.0999755859375</v>
          </cell>
          <cell r="CH201">
            <v>57.0999755859375</v>
          </cell>
          <cell r="CI201">
            <v>57.0999755859375</v>
          </cell>
          <cell r="CJ201">
            <v>57.0999755859375</v>
          </cell>
          <cell r="CK201">
            <v>57.0999755859375</v>
          </cell>
          <cell r="CL201">
            <v>57.0999755859375</v>
          </cell>
          <cell r="CM201">
            <v>57.0999755859375</v>
          </cell>
          <cell r="CN201">
            <v>57.0999755859375</v>
          </cell>
          <cell r="CO201">
            <v>57.0999755859375</v>
          </cell>
          <cell r="CP201">
            <v>57.0999755859375</v>
          </cell>
          <cell r="CR201">
            <v>57.0999755859375</v>
          </cell>
          <cell r="CS201">
            <v>57.0999755859375</v>
          </cell>
          <cell r="CT201">
            <v>57.0999755859375</v>
          </cell>
          <cell r="CU201">
            <v>57.0999755859375</v>
          </cell>
          <cell r="CV201">
            <v>57.0999755859375</v>
          </cell>
          <cell r="CW201">
            <v>57.0999755859375</v>
          </cell>
          <cell r="CX201">
            <v>57.0999755859375</v>
          </cell>
          <cell r="CY201">
            <v>57.0999755859375</v>
          </cell>
          <cell r="CZ201">
            <v>57.0999755859375</v>
          </cell>
          <cell r="DA201">
            <v>57.0999755859375</v>
          </cell>
          <cell r="DB201">
            <v>57.0999755859375</v>
          </cell>
          <cell r="DC201">
            <v>57.0999755859375</v>
          </cell>
          <cell r="DD201">
            <v>57.0999755859375</v>
          </cell>
          <cell r="DE201">
            <v>57.0999755859375</v>
          </cell>
          <cell r="DF201">
            <v>57.0999755859375</v>
          </cell>
          <cell r="DG201">
            <v>57.0999755859375</v>
          </cell>
          <cell r="DH201">
            <v>57.0999755859375</v>
          </cell>
          <cell r="DI201">
            <v>57.0999755859375</v>
          </cell>
          <cell r="DJ201">
            <v>57.0999755859375</v>
          </cell>
          <cell r="DK201">
            <v>57.0999755859375</v>
          </cell>
          <cell r="DL201">
            <v>57.0999755859375</v>
          </cell>
          <cell r="DM201">
            <v>57.0999755859375</v>
          </cell>
          <cell r="DN201">
            <v>57.0999755859375</v>
          </cell>
          <cell r="DO201">
            <v>57.0999755859375</v>
          </cell>
          <cell r="DP201">
            <v>57.0999755859375</v>
          </cell>
          <cell r="DQ201">
            <v>57.0999755859375</v>
          </cell>
          <cell r="DR201">
            <v>57.0999755859375</v>
          </cell>
          <cell r="DS201">
            <v>57.0999755859375</v>
          </cell>
          <cell r="DT201">
            <v>57.0999755859375</v>
          </cell>
          <cell r="DU201">
            <v>57.0999755859375</v>
          </cell>
          <cell r="DV201">
            <v>57.0999755859375</v>
          </cell>
          <cell r="DW201">
            <v>57.0999755859375</v>
          </cell>
          <cell r="DX201">
            <v>57.0999755859375</v>
          </cell>
          <cell r="DY201">
            <v>57.0999755859375</v>
          </cell>
          <cell r="DZ201">
            <v>57.0999755859375</v>
          </cell>
          <cell r="EA201">
            <v>57.0999755859375</v>
          </cell>
          <cell r="EB201">
            <v>57.0999755859375</v>
          </cell>
          <cell r="EC201">
            <v>57.0999755859375</v>
          </cell>
          <cell r="ED201">
            <v>57.0999755859375</v>
          </cell>
          <cell r="EE201">
            <v>57.0999755859375</v>
          </cell>
          <cell r="EF201">
            <v>57.0999755859375</v>
          </cell>
          <cell r="EG201">
            <v>57.0999755859375</v>
          </cell>
          <cell r="EH201">
            <v>57.0999755859375</v>
          </cell>
          <cell r="EI201">
            <v>57.0999755859375</v>
          </cell>
          <cell r="EJ201">
            <v>57.0999755859375</v>
          </cell>
        </row>
        <row r="202">
          <cell r="AW202">
            <v>166</v>
          </cell>
          <cell r="AX202">
            <v>50</v>
          </cell>
          <cell r="AY202">
            <v>0</v>
          </cell>
          <cell r="AZ202">
            <v>25</v>
          </cell>
          <cell r="BA202">
            <v>100</v>
          </cell>
          <cell r="BB202">
            <v>75</v>
          </cell>
          <cell r="BC202">
            <v>83.3</v>
          </cell>
          <cell r="BD202">
            <v>50</v>
          </cell>
          <cell r="BE202">
            <v>66.600000000000009</v>
          </cell>
          <cell r="BF202">
            <v>33.300000000000004</v>
          </cell>
          <cell r="BG202">
            <v>16.600000000000001</v>
          </cell>
          <cell r="BH202">
            <v>100</v>
          </cell>
          <cell r="BI202">
            <v>0</v>
          </cell>
          <cell r="BJ202">
            <v>100</v>
          </cell>
          <cell r="BK202">
            <v>66.600000000000009</v>
          </cell>
          <cell r="BL202">
            <v>55.500000000000007</v>
          </cell>
          <cell r="BM202">
            <v>44.4</v>
          </cell>
          <cell r="BN202">
            <v>22.2</v>
          </cell>
          <cell r="BO202">
            <v>33.300000000000004</v>
          </cell>
          <cell r="BP202">
            <v>77.7</v>
          </cell>
          <cell r="BQ202">
            <v>11.1</v>
          </cell>
          <cell r="BR202">
            <v>0</v>
          </cell>
          <cell r="BS202">
            <v>88.8</v>
          </cell>
          <cell r="BT202">
            <v>75</v>
          </cell>
          <cell r="BU202">
            <v>12.5</v>
          </cell>
          <cell r="BV202">
            <v>50</v>
          </cell>
          <cell r="BW202">
            <v>87.5</v>
          </cell>
          <cell r="BX202">
            <v>37.5</v>
          </cell>
          <cell r="BY202">
            <v>62.5</v>
          </cell>
          <cell r="BZ202">
            <v>25</v>
          </cell>
          <cell r="CA202">
            <v>0</v>
          </cell>
          <cell r="CB202">
            <v>100</v>
          </cell>
          <cell r="CC202">
            <v>40</v>
          </cell>
          <cell r="CD202">
            <v>70</v>
          </cell>
          <cell r="CE202">
            <v>60</v>
          </cell>
          <cell r="CF202">
            <v>30</v>
          </cell>
          <cell r="CG202">
            <v>90</v>
          </cell>
          <cell r="CH202">
            <v>80</v>
          </cell>
          <cell r="CI202">
            <v>80</v>
          </cell>
          <cell r="CJ202">
            <v>10</v>
          </cell>
          <cell r="CK202">
            <v>20</v>
          </cell>
          <cell r="CL202">
            <v>0</v>
          </cell>
          <cell r="CM202">
            <v>50</v>
          </cell>
          <cell r="CN202">
            <v>50</v>
          </cell>
          <cell r="CO202">
            <v>100</v>
          </cell>
          <cell r="CP202">
            <v>100</v>
          </cell>
          <cell r="CQ202">
            <v>166</v>
          </cell>
          <cell r="CR202">
            <v>68.2</v>
          </cell>
          <cell r="CS202">
            <v>31.7</v>
          </cell>
          <cell r="CT202">
            <v>51.2</v>
          </cell>
          <cell r="CU202">
            <v>75.599999999999994</v>
          </cell>
          <cell r="CV202">
            <v>70.7</v>
          </cell>
          <cell r="CW202">
            <v>58.5</v>
          </cell>
          <cell r="CX202">
            <v>48.699999999999996</v>
          </cell>
          <cell r="CY202">
            <v>53.6</v>
          </cell>
          <cell r="CZ202">
            <v>26.8</v>
          </cell>
          <cell r="DA202">
            <v>21.9</v>
          </cell>
          <cell r="DB202">
            <v>80.400000000000006</v>
          </cell>
          <cell r="DC202">
            <v>17</v>
          </cell>
          <cell r="DD202">
            <v>97.5</v>
          </cell>
          <cell r="DE202">
            <v>63.4</v>
          </cell>
          <cell r="DF202">
            <v>46.300000000000004</v>
          </cell>
          <cell r="DG202">
            <v>41.4</v>
          </cell>
          <cell r="DH202">
            <v>12.1</v>
          </cell>
          <cell r="DI202">
            <v>19.5</v>
          </cell>
          <cell r="DJ202">
            <v>85.3</v>
          </cell>
          <cell r="DK202">
            <v>2.4</v>
          </cell>
          <cell r="DL202">
            <v>0</v>
          </cell>
          <cell r="DM202">
            <v>95.1</v>
          </cell>
          <cell r="DN202">
            <v>60.9</v>
          </cell>
          <cell r="DO202">
            <v>24.3</v>
          </cell>
          <cell r="DP202">
            <v>43.9</v>
          </cell>
          <cell r="DQ202">
            <v>65.8</v>
          </cell>
          <cell r="DR202">
            <v>34.1</v>
          </cell>
          <cell r="DS202">
            <v>56.000000000000007</v>
          </cell>
          <cell r="DT202">
            <v>29.2</v>
          </cell>
          <cell r="DU202">
            <v>7.3</v>
          </cell>
          <cell r="DV202">
            <v>78</v>
          </cell>
          <cell r="DW202">
            <v>39</v>
          </cell>
          <cell r="DX202">
            <v>87.8</v>
          </cell>
          <cell r="DY202">
            <v>82.899999999999991</v>
          </cell>
          <cell r="DZ202">
            <v>36.5</v>
          </cell>
          <cell r="EA202">
            <v>92.600000000000009</v>
          </cell>
          <cell r="EB202">
            <v>90.2</v>
          </cell>
          <cell r="EC202">
            <v>90.199951171875</v>
          </cell>
          <cell r="ED202">
            <v>9.7000000000000011</v>
          </cell>
          <cell r="EE202">
            <v>14.6</v>
          </cell>
          <cell r="EF202">
            <v>4.8</v>
          </cell>
          <cell r="EG202">
            <v>73.099999999999994</v>
          </cell>
          <cell r="EH202">
            <v>73.0999755859375</v>
          </cell>
          <cell r="EI202">
            <v>100</v>
          </cell>
          <cell r="EJ202">
            <v>100</v>
          </cell>
        </row>
        <row r="203">
          <cell r="AW203">
            <v>167</v>
          </cell>
          <cell r="AX203">
            <v>50</v>
          </cell>
          <cell r="AY203">
            <v>0</v>
          </cell>
          <cell r="AZ203">
            <v>25</v>
          </cell>
          <cell r="BA203">
            <v>100</v>
          </cell>
          <cell r="BB203">
            <v>75</v>
          </cell>
          <cell r="BC203">
            <v>100</v>
          </cell>
          <cell r="BD203">
            <v>66.600000000000009</v>
          </cell>
          <cell r="BE203">
            <v>83.3</v>
          </cell>
          <cell r="BF203">
            <v>33.300000000000004</v>
          </cell>
          <cell r="BG203">
            <v>0</v>
          </cell>
          <cell r="BH203">
            <v>50</v>
          </cell>
          <cell r="BI203">
            <v>16.600000000000001</v>
          </cell>
          <cell r="BJ203">
            <v>77.7</v>
          </cell>
          <cell r="BK203">
            <v>44.4</v>
          </cell>
          <cell r="BL203">
            <v>33.300000000000004</v>
          </cell>
          <cell r="BM203">
            <v>55.500000000000007</v>
          </cell>
          <cell r="BN203">
            <v>22.2</v>
          </cell>
          <cell r="BO203">
            <v>11.1</v>
          </cell>
          <cell r="BP203">
            <v>0</v>
          </cell>
          <cell r="BQ203">
            <v>88.8</v>
          </cell>
          <cell r="BR203">
            <v>100</v>
          </cell>
          <cell r="BS203">
            <v>66.600000000000009</v>
          </cell>
          <cell r="BT203">
            <v>62.5</v>
          </cell>
          <cell r="BU203">
            <v>0</v>
          </cell>
          <cell r="BV203">
            <v>37.5</v>
          </cell>
          <cell r="BW203">
            <v>75</v>
          </cell>
          <cell r="BX203">
            <v>25</v>
          </cell>
          <cell r="BY203">
            <v>50</v>
          </cell>
          <cell r="BZ203">
            <v>12.5</v>
          </cell>
          <cell r="CA203">
            <v>100</v>
          </cell>
          <cell r="CB203">
            <v>87.5</v>
          </cell>
          <cell r="CC203">
            <v>44.4</v>
          </cell>
          <cell r="CD203">
            <v>77.7</v>
          </cell>
          <cell r="CE203">
            <v>88.8</v>
          </cell>
          <cell r="CF203">
            <v>33.300000000000004</v>
          </cell>
          <cell r="CG203">
            <v>55.500000000000007</v>
          </cell>
          <cell r="CH203">
            <v>100</v>
          </cell>
          <cell r="CI203">
            <v>100</v>
          </cell>
          <cell r="CJ203">
            <v>11.1</v>
          </cell>
          <cell r="CK203">
            <v>22.2</v>
          </cell>
          <cell r="CL203">
            <v>0</v>
          </cell>
          <cell r="CM203">
            <v>66.600000000000009</v>
          </cell>
          <cell r="CN203">
            <v>66.5999755859375</v>
          </cell>
          <cell r="CO203">
            <v>66.5999755859375</v>
          </cell>
          <cell r="CP203">
            <v>66.5999755859375</v>
          </cell>
          <cell r="CQ203">
            <v>167</v>
          </cell>
          <cell r="CR203">
            <v>70</v>
          </cell>
          <cell r="CS203">
            <v>40</v>
          </cell>
          <cell r="CT203">
            <v>55.000000000000007</v>
          </cell>
          <cell r="CU203">
            <v>80</v>
          </cell>
          <cell r="CV203">
            <v>77.5</v>
          </cell>
          <cell r="CW203">
            <v>60</v>
          </cell>
          <cell r="CX203">
            <v>35</v>
          </cell>
          <cell r="CY203">
            <v>47.5</v>
          </cell>
          <cell r="CZ203">
            <v>22.5</v>
          </cell>
          <cell r="DA203">
            <v>15</v>
          </cell>
          <cell r="DB203">
            <v>32.5</v>
          </cell>
          <cell r="DC203">
            <v>20</v>
          </cell>
          <cell r="DD203">
            <v>92.5</v>
          </cell>
          <cell r="DE203">
            <v>45</v>
          </cell>
          <cell r="DF203">
            <v>30</v>
          </cell>
          <cell r="DG203">
            <v>50</v>
          </cell>
          <cell r="DH203">
            <v>12.5</v>
          </cell>
          <cell r="DI203">
            <v>7.5</v>
          </cell>
          <cell r="DJ203">
            <v>2.5</v>
          </cell>
          <cell r="DK203">
            <v>95</v>
          </cell>
          <cell r="DL203">
            <v>97.5</v>
          </cell>
          <cell r="DM203">
            <v>90</v>
          </cell>
          <cell r="DN203">
            <v>62.5</v>
          </cell>
          <cell r="DO203">
            <v>25</v>
          </cell>
          <cell r="DP203">
            <v>52.5</v>
          </cell>
          <cell r="DQ203">
            <v>67.5</v>
          </cell>
          <cell r="DR203">
            <v>37.5</v>
          </cell>
          <cell r="DS203">
            <v>57.499999999999993</v>
          </cell>
          <cell r="DT203">
            <v>27.500000000000004</v>
          </cell>
          <cell r="DU203">
            <v>100</v>
          </cell>
          <cell r="DV203">
            <v>82.5</v>
          </cell>
          <cell r="DW203">
            <v>42.5</v>
          </cell>
          <cell r="DX203">
            <v>75</v>
          </cell>
          <cell r="DY203">
            <v>85</v>
          </cell>
          <cell r="DZ203">
            <v>17.5</v>
          </cell>
          <cell r="EA203">
            <v>65</v>
          </cell>
          <cell r="EB203">
            <v>87.5</v>
          </cell>
          <cell r="EC203">
            <v>87.5</v>
          </cell>
          <cell r="ED203">
            <v>5</v>
          </cell>
          <cell r="EE203">
            <v>10</v>
          </cell>
          <cell r="EF203">
            <v>0</v>
          </cell>
          <cell r="EG203">
            <v>72.5</v>
          </cell>
          <cell r="EH203">
            <v>72.5</v>
          </cell>
          <cell r="EI203">
            <v>72.5</v>
          </cell>
          <cell r="EJ203">
            <v>72.5</v>
          </cell>
        </row>
        <row r="204">
          <cell r="AW204">
            <v>168</v>
          </cell>
          <cell r="AX204">
            <v>75</v>
          </cell>
          <cell r="AY204">
            <v>0</v>
          </cell>
          <cell r="AZ204">
            <v>25</v>
          </cell>
          <cell r="BA204">
            <v>100</v>
          </cell>
          <cell r="BB204">
            <v>50</v>
          </cell>
          <cell r="BC204">
            <v>83.3</v>
          </cell>
          <cell r="BD204">
            <v>50</v>
          </cell>
          <cell r="BE204">
            <v>66.600000000000009</v>
          </cell>
          <cell r="BF204">
            <v>16.600000000000001</v>
          </cell>
          <cell r="BG204">
            <v>33.300000000000004</v>
          </cell>
          <cell r="BH204">
            <v>100</v>
          </cell>
          <cell r="BI204">
            <v>0</v>
          </cell>
          <cell r="BJ204">
            <v>11.1</v>
          </cell>
          <cell r="BK204">
            <v>77.7</v>
          </cell>
          <cell r="BL204">
            <v>55.500000000000007</v>
          </cell>
          <cell r="BM204">
            <v>33.300000000000004</v>
          </cell>
          <cell r="BN204">
            <v>22.2</v>
          </cell>
          <cell r="BO204">
            <v>44.4</v>
          </cell>
          <cell r="BP204">
            <v>66.600000000000009</v>
          </cell>
          <cell r="BQ204">
            <v>88.8</v>
          </cell>
          <cell r="BR204">
            <v>0</v>
          </cell>
          <cell r="BS204">
            <v>100</v>
          </cell>
          <cell r="BT204">
            <v>50</v>
          </cell>
          <cell r="BU204">
            <v>75</v>
          </cell>
          <cell r="BV204">
            <v>100</v>
          </cell>
          <cell r="BW204">
            <v>100</v>
          </cell>
          <cell r="BX204">
            <v>25</v>
          </cell>
          <cell r="BY204">
            <v>25</v>
          </cell>
          <cell r="BZ204">
            <v>25</v>
          </cell>
          <cell r="CA204">
            <v>0</v>
          </cell>
          <cell r="CB204">
            <v>0</v>
          </cell>
          <cell r="CC204">
            <v>0</v>
          </cell>
          <cell r="CD204">
            <v>44.4</v>
          </cell>
          <cell r="CE204">
            <v>11.1</v>
          </cell>
          <cell r="CF204">
            <v>66.600000000000009</v>
          </cell>
          <cell r="CG204">
            <v>77.7</v>
          </cell>
          <cell r="CH204">
            <v>88.8</v>
          </cell>
          <cell r="CI204">
            <v>88.79998779296875</v>
          </cell>
          <cell r="CJ204">
            <v>33.300000000000004</v>
          </cell>
          <cell r="CK204">
            <v>33.29998779296875</v>
          </cell>
          <cell r="CL204">
            <v>55.500000000000007</v>
          </cell>
          <cell r="CM204">
            <v>22.2</v>
          </cell>
          <cell r="CN204">
            <v>22.199996948242188</v>
          </cell>
          <cell r="CO204">
            <v>100</v>
          </cell>
          <cell r="CP204">
            <v>100</v>
          </cell>
          <cell r="CQ204">
            <v>168</v>
          </cell>
          <cell r="CR204">
            <v>38.800000000000004</v>
          </cell>
          <cell r="CS204">
            <v>8.3000000000000007</v>
          </cell>
          <cell r="CT204">
            <v>13.8</v>
          </cell>
          <cell r="CU204">
            <v>75</v>
          </cell>
          <cell r="CV204">
            <v>25</v>
          </cell>
          <cell r="CW204">
            <v>86.1</v>
          </cell>
          <cell r="CX204">
            <v>55.500000000000007</v>
          </cell>
          <cell r="CY204">
            <v>63.800000000000004</v>
          </cell>
          <cell r="CZ204">
            <v>30.5</v>
          </cell>
          <cell r="DA204">
            <v>36.1</v>
          </cell>
          <cell r="DB204">
            <v>91.600000000000009</v>
          </cell>
          <cell r="DC204">
            <v>11.1</v>
          </cell>
          <cell r="DD204">
            <v>5.5</v>
          </cell>
          <cell r="DE204">
            <v>66.600000000000009</v>
          </cell>
          <cell r="DF204">
            <v>41.6</v>
          </cell>
          <cell r="DG204">
            <v>22.2</v>
          </cell>
          <cell r="DH204">
            <v>19.400000000000002</v>
          </cell>
          <cell r="DI204">
            <v>33.300000000000004</v>
          </cell>
          <cell r="DJ204">
            <v>61.1</v>
          </cell>
          <cell r="DK204">
            <v>83.3</v>
          </cell>
          <cell r="DL204">
            <v>2.7</v>
          </cell>
          <cell r="DM204">
            <v>88.8</v>
          </cell>
          <cell r="DN204">
            <v>50</v>
          </cell>
          <cell r="DO204">
            <v>69.399999999999991</v>
          </cell>
          <cell r="DP204">
            <v>100</v>
          </cell>
          <cell r="DQ204">
            <v>100</v>
          </cell>
          <cell r="DR204">
            <v>27.700000000000003</v>
          </cell>
          <cell r="DS204">
            <v>27.699996948242187</v>
          </cell>
          <cell r="DT204">
            <v>27.699996948242187</v>
          </cell>
          <cell r="DU204">
            <v>0</v>
          </cell>
          <cell r="DV204">
            <v>0</v>
          </cell>
          <cell r="DW204">
            <v>16.600000000000001</v>
          </cell>
          <cell r="DX204">
            <v>58.3</v>
          </cell>
          <cell r="DY204">
            <v>44.4</v>
          </cell>
          <cell r="DZ204">
            <v>77.7</v>
          </cell>
          <cell r="EA204">
            <v>80.5</v>
          </cell>
          <cell r="EB204">
            <v>94.399999999999991</v>
          </cell>
          <cell r="EC204">
            <v>94.39996337890625</v>
          </cell>
          <cell r="ED204">
            <v>52.7</v>
          </cell>
          <cell r="EE204">
            <v>52.699981689453125</v>
          </cell>
          <cell r="EF204">
            <v>72.2</v>
          </cell>
          <cell r="EG204">
            <v>47.199999999999996</v>
          </cell>
          <cell r="EH204">
            <v>47.199981689453125</v>
          </cell>
          <cell r="EI204">
            <v>97.2</v>
          </cell>
          <cell r="EJ204">
            <v>97.199951171875</v>
          </cell>
        </row>
        <row r="205">
          <cell r="AW205">
            <v>0</v>
          </cell>
          <cell r="AX205">
            <v>0</v>
          </cell>
          <cell r="AY205">
            <v>0</v>
          </cell>
          <cell r="AZ205">
            <v>0</v>
          </cell>
          <cell r="BA205">
            <v>0</v>
          </cell>
          <cell r="BB205">
            <v>0</v>
          </cell>
          <cell r="BC205">
            <v>0</v>
          </cell>
          <cell r="BD205">
            <v>0</v>
          </cell>
          <cell r="BE205">
            <v>0</v>
          </cell>
          <cell r="BF205">
            <v>0</v>
          </cell>
          <cell r="BG205">
            <v>0</v>
          </cell>
          <cell r="BH205">
            <v>0</v>
          </cell>
          <cell r="BI205">
            <v>0</v>
          </cell>
          <cell r="BJ205">
            <v>0</v>
          </cell>
          <cell r="BK205">
            <v>0</v>
          </cell>
          <cell r="BL205">
            <v>0</v>
          </cell>
          <cell r="BM205">
            <v>0</v>
          </cell>
          <cell r="BN205">
            <v>0</v>
          </cell>
          <cell r="BO205">
            <v>0</v>
          </cell>
          <cell r="BP205">
            <v>0</v>
          </cell>
          <cell r="BQ205">
            <v>0</v>
          </cell>
          <cell r="BR205">
            <v>0</v>
          </cell>
          <cell r="BS205">
            <v>0</v>
          </cell>
          <cell r="BT205">
            <v>0</v>
          </cell>
          <cell r="BU205">
            <v>0</v>
          </cell>
          <cell r="BV205">
            <v>0</v>
          </cell>
          <cell r="BW205">
            <v>0</v>
          </cell>
          <cell r="BX205">
            <v>0</v>
          </cell>
          <cell r="BY205">
            <v>0</v>
          </cell>
          <cell r="BZ205">
            <v>0</v>
          </cell>
          <cell r="CA205">
            <v>0</v>
          </cell>
          <cell r="CB205">
            <v>0</v>
          </cell>
          <cell r="CC205">
            <v>0</v>
          </cell>
          <cell r="CD205">
            <v>0</v>
          </cell>
          <cell r="CE205">
            <v>0</v>
          </cell>
          <cell r="CF205">
            <v>0</v>
          </cell>
          <cell r="CG205">
            <v>0</v>
          </cell>
          <cell r="CH205">
            <v>0</v>
          </cell>
          <cell r="CI205">
            <v>0</v>
          </cell>
          <cell r="CJ205">
            <v>0</v>
          </cell>
          <cell r="CK205">
            <v>0</v>
          </cell>
          <cell r="CL205">
            <v>0</v>
          </cell>
          <cell r="CM205">
            <v>0</v>
          </cell>
          <cell r="CN205">
            <v>0</v>
          </cell>
          <cell r="CO205">
            <v>0</v>
          </cell>
          <cell r="CP205">
            <v>0</v>
          </cell>
          <cell r="CR205">
            <v>0</v>
          </cell>
          <cell r="CS205">
            <v>0</v>
          </cell>
          <cell r="CT205">
            <v>0</v>
          </cell>
          <cell r="CU205">
            <v>0</v>
          </cell>
          <cell r="CV205">
            <v>0</v>
          </cell>
          <cell r="CW205">
            <v>0</v>
          </cell>
          <cell r="CX205">
            <v>0</v>
          </cell>
          <cell r="CY205">
            <v>0</v>
          </cell>
          <cell r="CZ205">
            <v>0</v>
          </cell>
          <cell r="DA205">
            <v>0</v>
          </cell>
          <cell r="DB205">
            <v>0</v>
          </cell>
          <cell r="DC205">
            <v>0</v>
          </cell>
          <cell r="DD205">
            <v>0</v>
          </cell>
          <cell r="DE205">
            <v>0</v>
          </cell>
          <cell r="DF205">
            <v>0</v>
          </cell>
          <cell r="DG205">
            <v>0</v>
          </cell>
          <cell r="DH205">
            <v>0</v>
          </cell>
          <cell r="DI205">
            <v>0</v>
          </cell>
          <cell r="DJ205">
            <v>0</v>
          </cell>
          <cell r="DK205">
            <v>0</v>
          </cell>
          <cell r="DL205">
            <v>0</v>
          </cell>
          <cell r="DM205">
            <v>0</v>
          </cell>
          <cell r="DN205">
            <v>0</v>
          </cell>
          <cell r="DO205">
            <v>0</v>
          </cell>
          <cell r="DP205">
            <v>0</v>
          </cell>
          <cell r="DQ205">
            <v>0</v>
          </cell>
          <cell r="DR205">
            <v>0</v>
          </cell>
          <cell r="DS205">
            <v>0</v>
          </cell>
          <cell r="DT205">
            <v>0</v>
          </cell>
          <cell r="DU205">
            <v>0</v>
          </cell>
          <cell r="DV205">
            <v>0</v>
          </cell>
          <cell r="DW205">
            <v>0</v>
          </cell>
          <cell r="DX205">
            <v>0</v>
          </cell>
          <cell r="DY205">
            <v>0</v>
          </cell>
          <cell r="DZ205">
            <v>0</v>
          </cell>
          <cell r="EA205">
            <v>0</v>
          </cell>
          <cell r="EB205">
            <v>0</v>
          </cell>
          <cell r="EC205">
            <v>0</v>
          </cell>
          <cell r="ED205">
            <v>0</v>
          </cell>
          <cell r="EE205">
            <v>0</v>
          </cell>
          <cell r="EF205">
            <v>0</v>
          </cell>
          <cell r="EG205">
            <v>0</v>
          </cell>
          <cell r="EH205">
            <v>0</v>
          </cell>
          <cell r="EI205">
            <v>0</v>
          </cell>
          <cell r="EJ205">
            <v>0</v>
          </cell>
        </row>
        <row r="206">
          <cell r="AX206">
            <v>0</v>
          </cell>
          <cell r="AY206">
            <v>0</v>
          </cell>
          <cell r="AZ206">
            <v>0</v>
          </cell>
          <cell r="BA206">
            <v>0</v>
          </cell>
          <cell r="BB206">
            <v>0</v>
          </cell>
          <cell r="BC206">
            <v>0</v>
          </cell>
          <cell r="BD206">
            <v>0</v>
          </cell>
          <cell r="BE206">
            <v>0</v>
          </cell>
          <cell r="BF206">
            <v>0</v>
          </cell>
          <cell r="BG206">
            <v>0</v>
          </cell>
          <cell r="BH206">
            <v>0</v>
          </cell>
          <cell r="BI206">
            <v>0</v>
          </cell>
          <cell r="BJ206">
            <v>0</v>
          </cell>
          <cell r="BK206">
            <v>0</v>
          </cell>
          <cell r="BL206">
            <v>0</v>
          </cell>
          <cell r="BM206">
            <v>0</v>
          </cell>
          <cell r="BN206">
            <v>0</v>
          </cell>
          <cell r="BO206">
            <v>0</v>
          </cell>
          <cell r="BP206">
            <v>0</v>
          </cell>
          <cell r="BQ206">
            <v>0</v>
          </cell>
          <cell r="BR206">
            <v>0</v>
          </cell>
          <cell r="BS206">
            <v>0</v>
          </cell>
          <cell r="BT206">
            <v>0</v>
          </cell>
          <cell r="BU206">
            <v>0</v>
          </cell>
          <cell r="BV206">
            <v>0</v>
          </cell>
          <cell r="BW206">
            <v>0</v>
          </cell>
          <cell r="BX206">
            <v>0</v>
          </cell>
          <cell r="BY206">
            <v>0</v>
          </cell>
          <cell r="BZ206">
            <v>0</v>
          </cell>
          <cell r="CA206">
            <v>0</v>
          </cell>
          <cell r="CB206">
            <v>0</v>
          </cell>
          <cell r="CC206">
            <v>0</v>
          </cell>
          <cell r="CD206">
            <v>0</v>
          </cell>
          <cell r="CE206">
            <v>0</v>
          </cell>
          <cell r="CF206">
            <v>0</v>
          </cell>
          <cell r="CG206">
            <v>0</v>
          </cell>
          <cell r="CH206">
            <v>0</v>
          </cell>
          <cell r="CI206">
            <v>0</v>
          </cell>
          <cell r="CJ206">
            <v>0</v>
          </cell>
          <cell r="CK206">
            <v>0</v>
          </cell>
          <cell r="CL206">
            <v>0</v>
          </cell>
          <cell r="CM206">
            <v>0</v>
          </cell>
          <cell r="CN206">
            <v>0</v>
          </cell>
          <cell r="CO206">
            <v>0</v>
          </cell>
          <cell r="CP206">
            <v>0</v>
          </cell>
          <cell r="CR206">
            <v>0</v>
          </cell>
          <cell r="CS206">
            <v>0</v>
          </cell>
          <cell r="CT206">
            <v>0</v>
          </cell>
          <cell r="CU206">
            <v>0</v>
          </cell>
          <cell r="CV206">
            <v>0</v>
          </cell>
          <cell r="CW206">
            <v>0</v>
          </cell>
          <cell r="CX206">
            <v>0</v>
          </cell>
          <cell r="CY206">
            <v>0</v>
          </cell>
          <cell r="CZ206">
            <v>0</v>
          </cell>
          <cell r="DA206">
            <v>0</v>
          </cell>
          <cell r="DB206">
            <v>0</v>
          </cell>
          <cell r="DC206">
            <v>0</v>
          </cell>
          <cell r="DD206">
            <v>0</v>
          </cell>
          <cell r="DE206">
            <v>0</v>
          </cell>
          <cell r="DF206">
            <v>0</v>
          </cell>
          <cell r="DG206">
            <v>0</v>
          </cell>
          <cell r="DH206">
            <v>0</v>
          </cell>
          <cell r="DI206">
            <v>0</v>
          </cell>
          <cell r="DJ206">
            <v>0</v>
          </cell>
          <cell r="DK206">
            <v>0</v>
          </cell>
          <cell r="DL206">
            <v>0</v>
          </cell>
          <cell r="DM206">
            <v>0</v>
          </cell>
          <cell r="DN206">
            <v>0</v>
          </cell>
          <cell r="DO206">
            <v>0</v>
          </cell>
          <cell r="DP206">
            <v>0</v>
          </cell>
          <cell r="DQ206">
            <v>0</v>
          </cell>
          <cell r="DR206">
            <v>0</v>
          </cell>
          <cell r="DS206">
            <v>0</v>
          </cell>
          <cell r="DT206">
            <v>0</v>
          </cell>
          <cell r="DU206">
            <v>0</v>
          </cell>
          <cell r="DV206">
            <v>0</v>
          </cell>
          <cell r="DW206">
            <v>0</v>
          </cell>
          <cell r="DX206">
            <v>0</v>
          </cell>
          <cell r="DY206">
            <v>0</v>
          </cell>
          <cell r="DZ206">
            <v>0</v>
          </cell>
          <cell r="EA206">
            <v>0</v>
          </cell>
          <cell r="EB206">
            <v>0</v>
          </cell>
          <cell r="EC206">
            <v>0</v>
          </cell>
          <cell r="ED206">
            <v>0</v>
          </cell>
          <cell r="EE206">
            <v>0</v>
          </cell>
          <cell r="EF206">
            <v>0</v>
          </cell>
          <cell r="EG206">
            <v>0</v>
          </cell>
          <cell r="EH206">
            <v>0</v>
          </cell>
          <cell r="EI206">
            <v>0</v>
          </cell>
          <cell r="EJ206">
            <v>0</v>
          </cell>
        </row>
        <row r="207">
          <cell r="AW207">
            <v>169</v>
          </cell>
          <cell r="AX207">
            <v>0</v>
          </cell>
          <cell r="AY207">
            <v>100</v>
          </cell>
          <cell r="AZ207">
            <v>50</v>
          </cell>
          <cell r="BA207">
            <v>25</v>
          </cell>
          <cell r="BB207">
            <v>75</v>
          </cell>
          <cell r="BC207">
            <v>16.600000000000001</v>
          </cell>
          <cell r="BD207">
            <v>33.300000000000004</v>
          </cell>
          <cell r="BE207">
            <v>50</v>
          </cell>
          <cell r="BF207">
            <v>100</v>
          </cell>
          <cell r="BG207">
            <v>83.3</v>
          </cell>
          <cell r="BH207">
            <v>0</v>
          </cell>
          <cell r="BI207">
            <v>66.600000000000009</v>
          </cell>
          <cell r="BJ207">
            <v>66.600000000000009</v>
          </cell>
          <cell r="BK207">
            <v>77.7</v>
          </cell>
          <cell r="BL207">
            <v>44.4</v>
          </cell>
          <cell r="BM207">
            <v>33.300000000000004</v>
          </cell>
          <cell r="BN207">
            <v>0</v>
          </cell>
          <cell r="BO207">
            <v>22.2</v>
          </cell>
          <cell r="BP207">
            <v>100</v>
          </cell>
          <cell r="BQ207">
            <v>11.1</v>
          </cell>
          <cell r="BR207">
            <v>55.500000000000007</v>
          </cell>
          <cell r="BS207">
            <v>88.8</v>
          </cell>
          <cell r="BT207">
            <v>37.5</v>
          </cell>
          <cell r="BU207">
            <v>87.5</v>
          </cell>
          <cell r="BV207">
            <v>0</v>
          </cell>
          <cell r="BW207">
            <v>100</v>
          </cell>
          <cell r="BX207">
            <v>12.5</v>
          </cell>
          <cell r="BY207">
            <v>62.5</v>
          </cell>
          <cell r="BZ207">
            <v>25</v>
          </cell>
          <cell r="CA207">
            <v>75</v>
          </cell>
          <cell r="CB207">
            <v>50</v>
          </cell>
          <cell r="CC207">
            <v>88.8</v>
          </cell>
          <cell r="CD207">
            <v>33.300000000000004</v>
          </cell>
          <cell r="CE207">
            <v>11.1</v>
          </cell>
          <cell r="CF207">
            <v>100</v>
          </cell>
          <cell r="CG207">
            <v>33.300000000000004</v>
          </cell>
          <cell r="CH207">
            <v>0</v>
          </cell>
          <cell r="CI207">
            <v>0</v>
          </cell>
          <cell r="CJ207">
            <v>66.600000000000009</v>
          </cell>
          <cell r="CK207">
            <v>77.7</v>
          </cell>
          <cell r="CL207">
            <v>22.2</v>
          </cell>
          <cell r="CM207">
            <v>33.300000000000004</v>
          </cell>
          <cell r="CN207">
            <v>33.29998779296875</v>
          </cell>
          <cell r="CO207">
            <v>33.29998779296875</v>
          </cell>
          <cell r="CP207">
            <v>33.29998779296875</v>
          </cell>
          <cell r="CQ207">
            <v>169</v>
          </cell>
          <cell r="CR207">
            <v>22.5</v>
          </cell>
          <cell r="CS207">
            <v>82.5</v>
          </cell>
          <cell r="CT207">
            <v>37.5</v>
          </cell>
          <cell r="CU207">
            <v>35</v>
          </cell>
          <cell r="CV207">
            <v>72.5</v>
          </cell>
          <cell r="CW207">
            <v>20</v>
          </cell>
          <cell r="CX207">
            <v>27.500000000000004</v>
          </cell>
          <cell r="CY207">
            <v>47.5</v>
          </cell>
          <cell r="CZ207">
            <v>77.5</v>
          </cell>
          <cell r="DA207">
            <v>75</v>
          </cell>
          <cell r="DB207">
            <v>12.5</v>
          </cell>
          <cell r="DC207">
            <v>65</v>
          </cell>
          <cell r="DD207">
            <v>50</v>
          </cell>
          <cell r="DE207">
            <v>52.5</v>
          </cell>
          <cell r="DF207">
            <v>42.5</v>
          </cell>
          <cell r="DG207">
            <v>17.5</v>
          </cell>
          <cell r="DH207">
            <v>2.5</v>
          </cell>
          <cell r="DI207">
            <v>15</v>
          </cell>
          <cell r="DJ207">
            <v>100</v>
          </cell>
          <cell r="DK207">
            <v>5</v>
          </cell>
          <cell r="DL207">
            <v>45</v>
          </cell>
          <cell r="DM207">
            <v>85</v>
          </cell>
          <cell r="DN207">
            <v>40</v>
          </cell>
          <cell r="DO207">
            <v>95</v>
          </cell>
          <cell r="DP207">
            <v>10</v>
          </cell>
          <cell r="DQ207">
            <v>97.5</v>
          </cell>
          <cell r="DR207">
            <v>25</v>
          </cell>
          <cell r="DS207">
            <v>67.5</v>
          </cell>
          <cell r="DT207">
            <v>32.5</v>
          </cell>
          <cell r="DU207">
            <v>90</v>
          </cell>
          <cell r="DV207">
            <v>55.000000000000007</v>
          </cell>
          <cell r="DW207">
            <v>87.5</v>
          </cell>
          <cell r="DX207">
            <v>55.000000000000007</v>
          </cell>
          <cell r="DY207">
            <v>7.5</v>
          </cell>
          <cell r="DZ207">
            <v>92.5</v>
          </cell>
          <cell r="EA207">
            <v>55.000000000000007</v>
          </cell>
          <cell r="EB207">
            <v>0</v>
          </cell>
          <cell r="EC207">
            <v>0</v>
          </cell>
          <cell r="ED207">
            <v>70</v>
          </cell>
          <cell r="EE207">
            <v>80</v>
          </cell>
          <cell r="EF207">
            <v>30</v>
          </cell>
          <cell r="EG207">
            <v>55.000000000000007</v>
          </cell>
          <cell r="EH207">
            <v>55</v>
          </cell>
          <cell r="EI207">
            <v>55</v>
          </cell>
          <cell r="EJ207">
            <v>55</v>
          </cell>
        </row>
        <row r="208">
          <cell r="AW208">
            <v>170</v>
          </cell>
          <cell r="AX208">
            <v>0</v>
          </cell>
          <cell r="AY208">
            <v>100</v>
          </cell>
          <cell r="AZ208">
            <v>25</v>
          </cell>
          <cell r="BA208">
            <v>50</v>
          </cell>
          <cell r="BB208">
            <v>75</v>
          </cell>
          <cell r="BC208">
            <v>20</v>
          </cell>
          <cell r="BD208">
            <v>40</v>
          </cell>
          <cell r="BE208">
            <v>60</v>
          </cell>
          <cell r="BF208">
            <v>100</v>
          </cell>
          <cell r="BG208">
            <v>80</v>
          </cell>
          <cell r="BH208">
            <v>0</v>
          </cell>
          <cell r="BI208">
            <v>0</v>
          </cell>
          <cell r="BJ208">
            <v>37.5</v>
          </cell>
          <cell r="BK208">
            <v>62.5</v>
          </cell>
          <cell r="BL208">
            <v>50</v>
          </cell>
          <cell r="BM208">
            <v>25</v>
          </cell>
          <cell r="BN208">
            <v>0</v>
          </cell>
          <cell r="BO208">
            <v>12.5</v>
          </cell>
          <cell r="BP208">
            <v>100</v>
          </cell>
          <cell r="BQ208">
            <v>100</v>
          </cell>
          <cell r="BR208">
            <v>87.5</v>
          </cell>
          <cell r="BS208">
            <v>75</v>
          </cell>
          <cell r="BT208">
            <v>100</v>
          </cell>
          <cell r="BU208">
            <v>50</v>
          </cell>
          <cell r="BV208">
            <v>0</v>
          </cell>
          <cell r="BW208">
            <v>75</v>
          </cell>
          <cell r="BX208">
            <v>75</v>
          </cell>
          <cell r="BY208">
            <v>25</v>
          </cell>
          <cell r="BZ208">
            <v>25</v>
          </cell>
          <cell r="CA208">
            <v>25</v>
          </cell>
          <cell r="CB208">
            <v>25</v>
          </cell>
          <cell r="CC208">
            <v>87.5</v>
          </cell>
          <cell r="CD208">
            <v>50</v>
          </cell>
          <cell r="CE208">
            <v>12.5</v>
          </cell>
          <cell r="CF208">
            <v>100</v>
          </cell>
          <cell r="CG208">
            <v>100</v>
          </cell>
          <cell r="CH208">
            <v>0</v>
          </cell>
          <cell r="CI208">
            <v>0</v>
          </cell>
          <cell r="CJ208">
            <v>37.5</v>
          </cell>
          <cell r="CK208">
            <v>75</v>
          </cell>
          <cell r="CL208">
            <v>25</v>
          </cell>
          <cell r="CM208">
            <v>50</v>
          </cell>
          <cell r="CN208">
            <v>50</v>
          </cell>
          <cell r="CO208">
            <v>50</v>
          </cell>
          <cell r="CP208">
            <v>50</v>
          </cell>
          <cell r="CQ208">
            <v>170</v>
          </cell>
          <cell r="CR208">
            <v>15.1</v>
          </cell>
          <cell r="CS208">
            <v>81.8</v>
          </cell>
          <cell r="CT208">
            <v>27.200000000000003</v>
          </cell>
          <cell r="CU208">
            <v>45.4</v>
          </cell>
          <cell r="CV208">
            <v>75.7</v>
          </cell>
          <cell r="CW208">
            <v>21.2</v>
          </cell>
          <cell r="CX208">
            <v>30.3</v>
          </cell>
          <cell r="CY208">
            <v>48.4</v>
          </cell>
          <cell r="CZ208">
            <v>78.7</v>
          </cell>
          <cell r="DA208">
            <v>69.599999999999994</v>
          </cell>
          <cell r="DB208">
            <v>9</v>
          </cell>
          <cell r="DC208">
            <v>9</v>
          </cell>
          <cell r="DD208">
            <v>36.299999999999997</v>
          </cell>
          <cell r="DE208">
            <v>51.5</v>
          </cell>
          <cell r="DF208">
            <v>39.300000000000004</v>
          </cell>
          <cell r="DG208">
            <v>18.099999999999998</v>
          </cell>
          <cell r="DH208">
            <v>3</v>
          </cell>
          <cell r="DI208">
            <v>12.1</v>
          </cell>
          <cell r="DJ208">
            <v>100</v>
          </cell>
          <cell r="DK208">
            <v>100</v>
          </cell>
          <cell r="DL208">
            <v>84.8</v>
          </cell>
          <cell r="DM208">
            <v>72.7</v>
          </cell>
          <cell r="DN208">
            <v>87.8</v>
          </cell>
          <cell r="DO208">
            <v>57.499999999999993</v>
          </cell>
          <cell r="DP208">
            <v>24.2</v>
          </cell>
          <cell r="DQ208">
            <v>60.6</v>
          </cell>
          <cell r="DR208">
            <v>60.5999755859375</v>
          </cell>
          <cell r="DS208">
            <v>42.4</v>
          </cell>
          <cell r="DT208">
            <v>42.399993896484375</v>
          </cell>
          <cell r="DU208">
            <v>42.399993896484375</v>
          </cell>
          <cell r="DV208">
            <v>42.399993896484375</v>
          </cell>
          <cell r="DW208">
            <v>93.899999999999991</v>
          </cell>
          <cell r="DX208">
            <v>60.6</v>
          </cell>
          <cell r="DY208">
            <v>6</v>
          </cell>
          <cell r="DZ208">
            <v>96.899999999999991</v>
          </cell>
          <cell r="EA208">
            <v>96.89996337890625</v>
          </cell>
          <cell r="EB208">
            <v>0</v>
          </cell>
          <cell r="EC208">
            <v>0</v>
          </cell>
          <cell r="ED208">
            <v>54.500000000000007</v>
          </cell>
          <cell r="EE208">
            <v>90.9</v>
          </cell>
          <cell r="EF208">
            <v>33.300000000000004</v>
          </cell>
          <cell r="EG208">
            <v>60.6</v>
          </cell>
          <cell r="EH208">
            <v>60.5999755859375</v>
          </cell>
          <cell r="EI208">
            <v>60.5999755859375</v>
          </cell>
          <cell r="EJ208">
            <v>60.5999755859375</v>
          </cell>
        </row>
        <row r="209">
          <cell r="AW209">
            <v>171</v>
          </cell>
          <cell r="AX209">
            <v>0</v>
          </cell>
          <cell r="AY209">
            <v>75</v>
          </cell>
          <cell r="AZ209">
            <v>25</v>
          </cell>
          <cell r="BA209">
            <v>50</v>
          </cell>
          <cell r="BB209">
            <v>100</v>
          </cell>
          <cell r="BC209">
            <v>20</v>
          </cell>
          <cell r="BD209">
            <v>40</v>
          </cell>
          <cell r="BE209">
            <v>60</v>
          </cell>
          <cell r="BF209">
            <v>100</v>
          </cell>
          <cell r="BG209">
            <v>80</v>
          </cell>
          <cell r="BH209">
            <v>0</v>
          </cell>
          <cell r="BI209">
            <v>0</v>
          </cell>
          <cell r="BJ209">
            <v>37.5</v>
          </cell>
          <cell r="BK209">
            <v>62.5</v>
          </cell>
          <cell r="BL209">
            <v>50</v>
          </cell>
          <cell r="BM209">
            <v>25</v>
          </cell>
          <cell r="BN209">
            <v>0</v>
          </cell>
          <cell r="BO209">
            <v>12.5</v>
          </cell>
          <cell r="BP209">
            <v>100</v>
          </cell>
          <cell r="BQ209">
            <v>100</v>
          </cell>
          <cell r="BR209">
            <v>87.5</v>
          </cell>
          <cell r="BS209">
            <v>75</v>
          </cell>
          <cell r="BT209">
            <v>100</v>
          </cell>
          <cell r="BU209">
            <v>50</v>
          </cell>
          <cell r="BV209">
            <v>0</v>
          </cell>
          <cell r="BW209">
            <v>75</v>
          </cell>
          <cell r="BX209">
            <v>75</v>
          </cell>
          <cell r="BY209">
            <v>25</v>
          </cell>
          <cell r="BZ209">
            <v>25</v>
          </cell>
          <cell r="CA209">
            <v>25</v>
          </cell>
          <cell r="CB209">
            <v>25</v>
          </cell>
          <cell r="CC209">
            <v>87.5</v>
          </cell>
          <cell r="CD209">
            <v>50</v>
          </cell>
          <cell r="CE209">
            <v>0</v>
          </cell>
          <cell r="CF209">
            <v>100</v>
          </cell>
          <cell r="CG209">
            <v>100</v>
          </cell>
          <cell r="CH209">
            <v>25</v>
          </cell>
          <cell r="CI209">
            <v>25</v>
          </cell>
          <cell r="CJ209">
            <v>37.5</v>
          </cell>
          <cell r="CK209">
            <v>75</v>
          </cell>
          <cell r="CL209">
            <v>12.5</v>
          </cell>
          <cell r="CM209">
            <v>50</v>
          </cell>
          <cell r="CN209">
            <v>50</v>
          </cell>
          <cell r="CO209">
            <v>50</v>
          </cell>
          <cell r="CP209">
            <v>50</v>
          </cell>
          <cell r="CQ209">
            <v>171</v>
          </cell>
          <cell r="CR209">
            <v>12.1</v>
          </cell>
          <cell r="CS209">
            <v>81.8</v>
          </cell>
          <cell r="CT209">
            <v>33.300000000000004</v>
          </cell>
          <cell r="CU209">
            <v>42.4</v>
          </cell>
          <cell r="CV209">
            <v>96.899999999999991</v>
          </cell>
          <cell r="CW209">
            <v>18.099999999999998</v>
          </cell>
          <cell r="CX209">
            <v>24.2</v>
          </cell>
          <cell r="CY209">
            <v>36.299999999999997</v>
          </cell>
          <cell r="CZ209">
            <v>75.7</v>
          </cell>
          <cell r="DA209">
            <v>69.599999999999994</v>
          </cell>
          <cell r="DB209">
            <v>6</v>
          </cell>
          <cell r="DC209">
            <v>6</v>
          </cell>
          <cell r="DD209">
            <v>27.200000000000003</v>
          </cell>
          <cell r="DE209">
            <v>51.5</v>
          </cell>
          <cell r="DF209">
            <v>39.300000000000004</v>
          </cell>
          <cell r="DG209">
            <v>21.2</v>
          </cell>
          <cell r="DH209">
            <v>0</v>
          </cell>
          <cell r="DI209">
            <v>15.1</v>
          </cell>
          <cell r="DJ209">
            <v>100</v>
          </cell>
          <cell r="DK209">
            <v>100</v>
          </cell>
          <cell r="DL209">
            <v>78.7</v>
          </cell>
          <cell r="DM209">
            <v>72.7</v>
          </cell>
          <cell r="DN209">
            <v>84.8</v>
          </cell>
          <cell r="DO209">
            <v>57.499999999999993</v>
          </cell>
          <cell r="DP209">
            <v>9</v>
          </cell>
          <cell r="DQ209">
            <v>60.6</v>
          </cell>
          <cell r="DR209">
            <v>60.5999755859375</v>
          </cell>
          <cell r="DS209">
            <v>45.4</v>
          </cell>
          <cell r="DT209">
            <v>45.399993896484375</v>
          </cell>
          <cell r="DU209">
            <v>45.399993896484375</v>
          </cell>
          <cell r="DV209">
            <v>45.399993896484375</v>
          </cell>
          <cell r="DW209">
            <v>90.9</v>
          </cell>
          <cell r="DX209">
            <v>60.6</v>
          </cell>
          <cell r="DY209">
            <v>3</v>
          </cell>
          <cell r="DZ209">
            <v>93.899999999999991</v>
          </cell>
          <cell r="EA209">
            <v>93.89996337890625</v>
          </cell>
          <cell r="EB209">
            <v>48.4</v>
          </cell>
          <cell r="EC209">
            <v>48.399993896484375</v>
          </cell>
          <cell r="ED209">
            <v>54.500000000000007</v>
          </cell>
          <cell r="EE209">
            <v>87.8</v>
          </cell>
          <cell r="EF209">
            <v>30.3</v>
          </cell>
          <cell r="EG209">
            <v>60.6</v>
          </cell>
          <cell r="EH209">
            <v>60.5999755859375</v>
          </cell>
          <cell r="EI209">
            <v>60.5999755859375</v>
          </cell>
          <cell r="EJ209">
            <v>60.5999755859375</v>
          </cell>
        </row>
        <row r="210">
          <cell r="AW210">
            <v>172</v>
          </cell>
          <cell r="AX210">
            <v>0</v>
          </cell>
          <cell r="AY210">
            <v>0</v>
          </cell>
          <cell r="AZ210">
            <v>50</v>
          </cell>
          <cell r="BA210">
            <v>100</v>
          </cell>
          <cell r="BB210">
            <v>75</v>
          </cell>
          <cell r="BC210">
            <v>20</v>
          </cell>
          <cell r="BD210">
            <v>80</v>
          </cell>
          <cell r="BE210">
            <v>40</v>
          </cell>
          <cell r="BF210">
            <v>40</v>
          </cell>
          <cell r="BG210">
            <v>100</v>
          </cell>
          <cell r="BH210">
            <v>0</v>
          </cell>
          <cell r="BI210">
            <v>0</v>
          </cell>
          <cell r="BJ210">
            <v>16.600000000000001</v>
          </cell>
          <cell r="BK210">
            <v>100</v>
          </cell>
          <cell r="BL210">
            <v>16.600000000000001</v>
          </cell>
          <cell r="BM210">
            <v>0</v>
          </cell>
          <cell r="BN210">
            <v>16.600000000000001</v>
          </cell>
          <cell r="BO210">
            <v>16.600000000000001</v>
          </cell>
          <cell r="BP210">
            <v>16.599990844726562</v>
          </cell>
          <cell r="BQ210">
            <v>16.599990844726562</v>
          </cell>
          <cell r="BR210">
            <v>16.599990844726562</v>
          </cell>
          <cell r="BS210">
            <v>16.600000000000001</v>
          </cell>
          <cell r="BT210">
            <v>100</v>
          </cell>
          <cell r="BU210">
            <v>0</v>
          </cell>
          <cell r="BV210">
            <v>0</v>
          </cell>
          <cell r="BW210">
            <v>0</v>
          </cell>
          <cell r="BX210">
            <v>0</v>
          </cell>
          <cell r="BY210">
            <v>0</v>
          </cell>
          <cell r="BZ210">
            <v>0</v>
          </cell>
          <cell r="CA210">
            <v>0</v>
          </cell>
          <cell r="CB210">
            <v>0</v>
          </cell>
          <cell r="CC210">
            <v>25</v>
          </cell>
          <cell r="CD210">
            <v>25</v>
          </cell>
          <cell r="CE210">
            <v>25</v>
          </cell>
          <cell r="CF210">
            <v>100</v>
          </cell>
          <cell r="CG210">
            <v>100</v>
          </cell>
          <cell r="CH210">
            <v>0</v>
          </cell>
          <cell r="CI210">
            <v>0</v>
          </cell>
          <cell r="CJ210">
            <v>25</v>
          </cell>
          <cell r="CK210">
            <v>25</v>
          </cell>
          <cell r="CL210">
            <v>25</v>
          </cell>
          <cell r="CM210">
            <v>25</v>
          </cell>
          <cell r="CN210">
            <v>25</v>
          </cell>
          <cell r="CO210">
            <v>25</v>
          </cell>
          <cell r="CP210">
            <v>25</v>
          </cell>
          <cell r="CQ210">
            <v>172</v>
          </cell>
          <cell r="CR210">
            <v>16</v>
          </cell>
          <cell r="CS210">
            <v>16</v>
          </cell>
          <cell r="CT210">
            <v>72</v>
          </cell>
          <cell r="CU210">
            <v>96</v>
          </cell>
          <cell r="CV210">
            <v>76</v>
          </cell>
          <cell r="CW210">
            <v>12</v>
          </cell>
          <cell r="CX210">
            <v>84</v>
          </cell>
          <cell r="CY210">
            <v>16</v>
          </cell>
          <cell r="CZ210">
            <v>16</v>
          </cell>
          <cell r="DA210">
            <v>92</v>
          </cell>
          <cell r="DB210">
            <v>8</v>
          </cell>
          <cell r="DC210">
            <v>8</v>
          </cell>
          <cell r="DD210">
            <v>16</v>
          </cell>
          <cell r="DE210">
            <v>80</v>
          </cell>
          <cell r="DF210">
            <v>16</v>
          </cell>
          <cell r="DG210">
            <v>4</v>
          </cell>
          <cell r="DH210">
            <v>16</v>
          </cell>
          <cell r="DI210">
            <v>16</v>
          </cell>
          <cell r="DJ210">
            <v>16</v>
          </cell>
          <cell r="DK210">
            <v>16</v>
          </cell>
          <cell r="DL210">
            <v>16</v>
          </cell>
          <cell r="DM210">
            <v>16</v>
          </cell>
          <cell r="DN210">
            <v>88</v>
          </cell>
          <cell r="DO210">
            <v>16</v>
          </cell>
          <cell r="DP210">
            <v>16</v>
          </cell>
          <cell r="DQ210">
            <v>16</v>
          </cell>
          <cell r="DR210">
            <v>16</v>
          </cell>
          <cell r="DS210">
            <v>16</v>
          </cell>
          <cell r="DT210">
            <v>16</v>
          </cell>
          <cell r="DU210">
            <v>16</v>
          </cell>
          <cell r="DV210">
            <v>16</v>
          </cell>
          <cell r="DW210">
            <v>16</v>
          </cell>
          <cell r="DX210">
            <v>16</v>
          </cell>
          <cell r="DY210">
            <v>16</v>
          </cell>
          <cell r="DZ210">
            <v>100</v>
          </cell>
          <cell r="EA210">
            <v>100</v>
          </cell>
          <cell r="EB210">
            <v>0</v>
          </cell>
          <cell r="EC210">
            <v>0</v>
          </cell>
          <cell r="ED210">
            <v>16</v>
          </cell>
          <cell r="EE210">
            <v>16</v>
          </cell>
          <cell r="EF210">
            <v>16</v>
          </cell>
          <cell r="EG210">
            <v>16</v>
          </cell>
          <cell r="EH210">
            <v>16</v>
          </cell>
          <cell r="EI210">
            <v>16</v>
          </cell>
          <cell r="EJ210">
            <v>16</v>
          </cell>
        </row>
        <row r="211">
          <cell r="AW211">
            <v>173</v>
          </cell>
          <cell r="AX211">
            <v>0</v>
          </cell>
          <cell r="AY211">
            <v>0</v>
          </cell>
          <cell r="AZ211">
            <v>0</v>
          </cell>
          <cell r="BA211">
            <v>0</v>
          </cell>
          <cell r="BB211">
            <v>0</v>
          </cell>
          <cell r="BC211">
            <v>0</v>
          </cell>
          <cell r="BD211">
            <v>0</v>
          </cell>
          <cell r="BE211">
            <v>0</v>
          </cell>
          <cell r="BF211">
            <v>0</v>
          </cell>
          <cell r="BG211">
            <v>0</v>
          </cell>
          <cell r="BH211">
            <v>0</v>
          </cell>
          <cell r="BI211">
            <v>0</v>
          </cell>
          <cell r="BJ211">
            <v>0</v>
          </cell>
          <cell r="BK211">
            <v>0</v>
          </cell>
          <cell r="BL211">
            <v>0</v>
          </cell>
          <cell r="BM211">
            <v>0</v>
          </cell>
          <cell r="BN211">
            <v>0</v>
          </cell>
          <cell r="BO211">
            <v>0</v>
          </cell>
          <cell r="BP211">
            <v>0</v>
          </cell>
          <cell r="BQ211">
            <v>0</v>
          </cell>
          <cell r="BR211">
            <v>0</v>
          </cell>
          <cell r="BS211">
            <v>0</v>
          </cell>
          <cell r="BT211">
            <v>0</v>
          </cell>
          <cell r="BU211">
            <v>0</v>
          </cell>
          <cell r="BV211">
            <v>0</v>
          </cell>
          <cell r="BW211">
            <v>0</v>
          </cell>
          <cell r="BX211">
            <v>0</v>
          </cell>
          <cell r="BY211">
            <v>0</v>
          </cell>
          <cell r="BZ211">
            <v>0</v>
          </cell>
          <cell r="CA211">
            <v>0</v>
          </cell>
          <cell r="CB211">
            <v>0</v>
          </cell>
          <cell r="CC211">
            <v>0</v>
          </cell>
          <cell r="CD211">
            <v>0</v>
          </cell>
          <cell r="CE211">
            <v>0</v>
          </cell>
          <cell r="CF211">
            <v>0</v>
          </cell>
          <cell r="CG211">
            <v>0</v>
          </cell>
          <cell r="CH211">
            <v>0</v>
          </cell>
          <cell r="CI211">
            <v>0</v>
          </cell>
          <cell r="CJ211">
            <v>0</v>
          </cell>
          <cell r="CK211">
            <v>0</v>
          </cell>
          <cell r="CL211">
            <v>0</v>
          </cell>
          <cell r="CM211">
            <v>0</v>
          </cell>
          <cell r="CN211">
            <v>0</v>
          </cell>
          <cell r="CO211">
            <v>0</v>
          </cell>
          <cell r="CP211">
            <v>0</v>
          </cell>
          <cell r="CQ211">
            <v>173</v>
          </cell>
          <cell r="CR211">
            <v>0</v>
          </cell>
          <cell r="CS211">
            <v>0</v>
          </cell>
          <cell r="CT211">
            <v>0</v>
          </cell>
          <cell r="CU211">
            <v>0</v>
          </cell>
          <cell r="CV211">
            <v>0</v>
          </cell>
          <cell r="CW211">
            <v>0</v>
          </cell>
          <cell r="CX211">
            <v>0</v>
          </cell>
          <cell r="CY211">
            <v>0</v>
          </cell>
          <cell r="CZ211">
            <v>0</v>
          </cell>
          <cell r="DA211">
            <v>0</v>
          </cell>
          <cell r="DB211">
            <v>0</v>
          </cell>
          <cell r="DC211">
            <v>0</v>
          </cell>
          <cell r="DD211">
            <v>0</v>
          </cell>
          <cell r="DE211">
            <v>0</v>
          </cell>
          <cell r="DF211">
            <v>0</v>
          </cell>
          <cell r="DG211">
            <v>0</v>
          </cell>
          <cell r="DH211">
            <v>0</v>
          </cell>
          <cell r="DI211">
            <v>0</v>
          </cell>
          <cell r="DJ211">
            <v>0</v>
          </cell>
          <cell r="DK211">
            <v>0</v>
          </cell>
          <cell r="DL211">
            <v>0</v>
          </cell>
          <cell r="DM211">
            <v>0</v>
          </cell>
          <cell r="DN211">
            <v>0</v>
          </cell>
          <cell r="DO211">
            <v>0</v>
          </cell>
          <cell r="DP211">
            <v>0</v>
          </cell>
          <cell r="DQ211">
            <v>0</v>
          </cell>
          <cell r="DR211">
            <v>0</v>
          </cell>
          <cell r="DS211">
            <v>0</v>
          </cell>
          <cell r="DT211">
            <v>0</v>
          </cell>
          <cell r="DU211">
            <v>0</v>
          </cell>
          <cell r="DV211">
            <v>0</v>
          </cell>
          <cell r="DW211">
            <v>0</v>
          </cell>
          <cell r="DX211">
            <v>0</v>
          </cell>
          <cell r="DY211">
            <v>0</v>
          </cell>
          <cell r="DZ211">
            <v>0</v>
          </cell>
          <cell r="EA211">
            <v>0</v>
          </cell>
          <cell r="EB211">
            <v>0</v>
          </cell>
          <cell r="EC211">
            <v>0</v>
          </cell>
          <cell r="ED211">
            <v>0</v>
          </cell>
          <cell r="EE211">
            <v>0</v>
          </cell>
          <cell r="EF211">
            <v>0</v>
          </cell>
          <cell r="EG211">
            <v>0</v>
          </cell>
          <cell r="EH211">
            <v>0</v>
          </cell>
          <cell r="EI211">
            <v>0</v>
          </cell>
          <cell r="EJ211">
            <v>0</v>
          </cell>
        </row>
        <row r="212">
          <cell r="AW212">
            <v>174</v>
          </cell>
          <cell r="AX212">
            <v>0</v>
          </cell>
          <cell r="AY212">
            <v>0</v>
          </cell>
          <cell r="AZ212">
            <v>0</v>
          </cell>
          <cell r="BA212">
            <v>0</v>
          </cell>
          <cell r="BB212">
            <v>0</v>
          </cell>
          <cell r="BC212">
            <v>0</v>
          </cell>
          <cell r="BD212">
            <v>0</v>
          </cell>
          <cell r="BE212">
            <v>0</v>
          </cell>
          <cell r="BF212">
            <v>0</v>
          </cell>
          <cell r="BG212">
            <v>0</v>
          </cell>
          <cell r="BH212">
            <v>0</v>
          </cell>
          <cell r="BI212">
            <v>0</v>
          </cell>
          <cell r="BJ212">
            <v>0</v>
          </cell>
          <cell r="BK212">
            <v>0</v>
          </cell>
          <cell r="BL212">
            <v>0</v>
          </cell>
          <cell r="BM212">
            <v>0</v>
          </cell>
          <cell r="BN212">
            <v>0</v>
          </cell>
          <cell r="BO212">
            <v>0</v>
          </cell>
          <cell r="BP212">
            <v>0</v>
          </cell>
          <cell r="BQ212">
            <v>0</v>
          </cell>
          <cell r="BR212">
            <v>0</v>
          </cell>
          <cell r="BS212">
            <v>0</v>
          </cell>
          <cell r="BT212">
            <v>0</v>
          </cell>
          <cell r="BU212">
            <v>0</v>
          </cell>
          <cell r="BV212">
            <v>0</v>
          </cell>
          <cell r="BW212">
            <v>0</v>
          </cell>
          <cell r="BX212">
            <v>0</v>
          </cell>
          <cell r="BY212">
            <v>0</v>
          </cell>
          <cell r="BZ212">
            <v>0</v>
          </cell>
          <cell r="CA212">
            <v>0</v>
          </cell>
          <cell r="CB212">
            <v>0</v>
          </cell>
          <cell r="CC212">
            <v>0</v>
          </cell>
          <cell r="CD212">
            <v>0</v>
          </cell>
          <cell r="CE212">
            <v>0</v>
          </cell>
          <cell r="CF212">
            <v>0</v>
          </cell>
          <cell r="CG212">
            <v>0</v>
          </cell>
          <cell r="CH212">
            <v>0</v>
          </cell>
          <cell r="CI212">
            <v>0</v>
          </cell>
          <cell r="CJ212">
            <v>0</v>
          </cell>
          <cell r="CK212">
            <v>0</v>
          </cell>
          <cell r="CL212">
            <v>0</v>
          </cell>
          <cell r="CM212">
            <v>0</v>
          </cell>
          <cell r="CN212">
            <v>0</v>
          </cell>
          <cell r="CO212">
            <v>0</v>
          </cell>
          <cell r="CP212">
            <v>0</v>
          </cell>
          <cell r="CQ212">
            <v>174</v>
          </cell>
          <cell r="CR212">
            <v>0</v>
          </cell>
          <cell r="CS212">
            <v>0</v>
          </cell>
          <cell r="CT212">
            <v>0</v>
          </cell>
          <cell r="CU212">
            <v>0</v>
          </cell>
          <cell r="CV212">
            <v>0</v>
          </cell>
          <cell r="CW212">
            <v>0</v>
          </cell>
          <cell r="CX212">
            <v>0</v>
          </cell>
          <cell r="CY212">
            <v>0</v>
          </cell>
          <cell r="CZ212">
            <v>0</v>
          </cell>
          <cell r="DA212">
            <v>0</v>
          </cell>
          <cell r="DB212">
            <v>0</v>
          </cell>
          <cell r="DC212">
            <v>0</v>
          </cell>
          <cell r="DD212">
            <v>0</v>
          </cell>
          <cell r="DE212">
            <v>0</v>
          </cell>
          <cell r="DF212">
            <v>0</v>
          </cell>
          <cell r="DG212">
            <v>0</v>
          </cell>
          <cell r="DH212">
            <v>0</v>
          </cell>
          <cell r="DI212">
            <v>0</v>
          </cell>
          <cell r="DJ212">
            <v>0</v>
          </cell>
          <cell r="DK212">
            <v>0</v>
          </cell>
          <cell r="DL212">
            <v>0</v>
          </cell>
          <cell r="DM212">
            <v>0</v>
          </cell>
          <cell r="DN212">
            <v>0</v>
          </cell>
          <cell r="DO212">
            <v>0</v>
          </cell>
          <cell r="DP212">
            <v>0</v>
          </cell>
          <cell r="DQ212">
            <v>0</v>
          </cell>
          <cell r="DR212">
            <v>0</v>
          </cell>
          <cell r="DS212">
            <v>0</v>
          </cell>
          <cell r="DT212">
            <v>0</v>
          </cell>
          <cell r="DU212">
            <v>0</v>
          </cell>
          <cell r="DV212">
            <v>0</v>
          </cell>
          <cell r="DW212">
            <v>0</v>
          </cell>
          <cell r="DX212">
            <v>0</v>
          </cell>
          <cell r="DY212">
            <v>0</v>
          </cell>
          <cell r="DZ212">
            <v>0</v>
          </cell>
          <cell r="EA212">
            <v>0</v>
          </cell>
          <cell r="EB212">
            <v>0</v>
          </cell>
          <cell r="EC212">
            <v>0</v>
          </cell>
          <cell r="ED212">
            <v>0</v>
          </cell>
          <cell r="EE212">
            <v>0</v>
          </cell>
          <cell r="EF212">
            <v>0</v>
          </cell>
          <cell r="EG212">
            <v>0</v>
          </cell>
          <cell r="EH212">
            <v>0</v>
          </cell>
          <cell r="EI212">
            <v>0</v>
          </cell>
          <cell r="EJ212">
            <v>0</v>
          </cell>
        </row>
        <row r="213">
          <cell r="AW213">
            <v>175</v>
          </cell>
          <cell r="AX213">
            <v>50</v>
          </cell>
          <cell r="AY213">
            <v>100</v>
          </cell>
          <cell r="AZ213">
            <v>50</v>
          </cell>
          <cell r="BA213">
            <v>25</v>
          </cell>
          <cell r="BB213">
            <v>0</v>
          </cell>
          <cell r="BC213">
            <v>0</v>
          </cell>
          <cell r="BD213">
            <v>0</v>
          </cell>
          <cell r="BE213">
            <v>0</v>
          </cell>
          <cell r="BF213">
            <v>0</v>
          </cell>
          <cell r="BG213">
            <v>0</v>
          </cell>
          <cell r="BH213">
            <v>0</v>
          </cell>
          <cell r="BI213">
            <v>0</v>
          </cell>
          <cell r="BJ213">
            <v>33.300000000000004</v>
          </cell>
          <cell r="BK213">
            <v>33.300000000000004</v>
          </cell>
          <cell r="BL213">
            <v>33.29998779296875</v>
          </cell>
          <cell r="BM213">
            <v>0</v>
          </cell>
          <cell r="BN213">
            <v>33.300000000000004</v>
          </cell>
          <cell r="BO213">
            <v>33.29998779296875</v>
          </cell>
          <cell r="BP213">
            <v>33.29998779296875</v>
          </cell>
          <cell r="BQ213">
            <v>33.29998779296875</v>
          </cell>
          <cell r="BR213">
            <v>33.29998779296875</v>
          </cell>
          <cell r="BS213">
            <v>33.29998779296875</v>
          </cell>
          <cell r="BT213">
            <v>100</v>
          </cell>
          <cell r="BU213">
            <v>100</v>
          </cell>
          <cell r="BV213">
            <v>100</v>
          </cell>
          <cell r="BW213">
            <v>100</v>
          </cell>
          <cell r="BX213">
            <v>100</v>
          </cell>
          <cell r="BY213">
            <v>100</v>
          </cell>
          <cell r="BZ213">
            <v>100</v>
          </cell>
          <cell r="CA213">
            <v>100</v>
          </cell>
          <cell r="CB213">
            <v>100</v>
          </cell>
          <cell r="CC213">
            <v>100</v>
          </cell>
          <cell r="CD213">
            <v>100</v>
          </cell>
          <cell r="CE213">
            <v>100</v>
          </cell>
          <cell r="CF213">
            <v>100</v>
          </cell>
          <cell r="CG213">
            <v>100</v>
          </cell>
          <cell r="CH213">
            <v>100</v>
          </cell>
          <cell r="CI213">
            <v>100</v>
          </cell>
          <cell r="CJ213">
            <v>100</v>
          </cell>
          <cell r="CK213">
            <v>100</v>
          </cell>
          <cell r="CL213">
            <v>100</v>
          </cell>
          <cell r="CM213">
            <v>100</v>
          </cell>
          <cell r="CN213">
            <v>100</v>
          </cell>
          <cell r="CO213">
            <v>100</v>
          </cell>
          <cell r="CP213">
            <v>100</v>
          </cell>
          <cell r="CQ213">
            <v>175</v>
          </cell>
          <cell r="CR213">
            <v>18.7</v>
          </cell>
          <cell r="CS213">
            <v>100</v>
          </cell>
          <cell r="CT213">
            <v>18.7</v>
          </cell>
          <cell r="CU213">
            <v>6.2</v>
          </cell>
          <cell r="CV213">
            <v>0</v>
          </cell>
          <cell r="CW213">
            <v>18.7</v>
          </cell>
          <cell r="CX213">
            <v>18.7</v>
          </cell>
          <cell r="CY213">
            <v>18.7</v>
          </cell>
          <cell r="CZ213">
            <v>18.7</v>
          </cell>
          <cell r="DA213">
            <v>18.7</v>
          </cell>
          <cell r="DB213">
            <v>18.7</v>
          </cell>
          <cell r="DC213">
            <v>18.699996948242188</v>
          </cell>
          <cell r="DD213">
            <v>18.7</v>
          </cell>
          <cell r="DE213">
            <v>18.7</v>
          </cell>
          <cell r="DF213">
            <v>18.699996948242188</v>
          </cell>
          <cell r="DG213">
            <v>12.5</v>
          </cell>
          <cell r="DH213">
            <v>18.7</v>
          </cell>
          <cell r="DI213">
            <v>18.699996948242188</v>
          </cell>
          <cell r="DJ213">
            <v>18.699996948242188</v>
          </cell>
          <cell r="DK213">
            <v>18.699996948242188</v>
          </cell>
          <cell r="DL213">
            <v>18.699996948242188</v>
          </cell>
          <cell r="DM213">
            <v>18.699996948242188</v>
          </cell>
          <cell r="DN213">
            <v>18.7</v>
          </cell>
          <cell r="DO213">
            <v>18.699996948242188</v>
          </cell>
          <cell r="DP213">
            <v>18.699996948242188</v>
          </cell>
          <cell r="DQ213">
            <v>18.699996948242188</v>
          </cell>
          <cell r="DR213">
            <v>18.699996948242188</v>
          </cell>
          <cell r="DS213">
            <v>18.699996948242188</v>
          </cell>
          <cell r="DT213">
            <v>18.699996948242188</v>
          </cell>
          <cell r="DU213">
            <v>18.699996948242188</v>
          </cell>
          <cell r="DV213">
            <v>18.699996948242188</v>
          </cell>
          <cell r="DW213">
            <v>18.699996948242188</v>
          </cell>
          <cell r="DX213">
            <v>18.699996948242188</v>
          </cell>
          <cell r="DY213">
            <v>18.699996948242188</v>
          </cell>
          <cell r="DZ213">
            <v>18.699996948242188</v>
          </cell>
          <cell r="EA213">
            <v>18.699996948242188</v>
          </cell>
          <cell r="EB213">
            <v>18.699996948242188</v>
          </cell>
          <cell r="EC213">
            <v>18.699996948242188</v>
          </cell>
          <cell r="ED213">
            <v>18.7</v>
          </cell>
          <cell r="EE213">
            <v>18.699996948242188</v>
          </cell>
          <cell r="EF213">
            <v>18.699996948242188</v>
          </cell>
          <cell r="EG213">
            <v>18.699996948242188</v>
          </cell>
          <cell r="EH213">
            <v>18.699996948242188</v>
          </cell>
          <cell r="EI213">
            <v>18.699996948242188</v>
          </cell>
          <cell r="EJ213">
            <v>18.699996948242188</v>
          </cell>
        </row>
        <row r="214">
          <cell r="AW214">
            <v>176</v>
          </cell>
          <cell r="AX214">
            <v>0</v>
          </cell>
          <cell r="AY214">
            <v>0</v>
          </cell>
          <cell r="AZ214">
            <v>0</v>
          </cell>
          <cell r="BA214">
            <v>0</v>
          </cell>
          <cell r="BB214">
            <v>0</v>
          </cell>
          <cell r="BC214">
            <v>0</v>
          </cell>
          <cell r="BD214">
            <v>0</v>
          </cell>
          <cell r="BE214">
            <v>0</v>
          </cell>
          <cell r="BF214">
            <v>0</v>
          </cell>
          <cell r="BG214">
            <v>0</v>
          </cell>
          <cell r="BH214">
            <v>0</v>
          </cell>
          <cell r="BI214">
            <v>0</v>
          </cell>
          <cell r="BJ214">
            <v>0</v>
          </cell>
          <cell r="BK214">
            <v>0</v>
          </cell>
          <cell r="BL214">
            <v>0</v>
          </cell>
          <cell r="BM214">
            <v>0</v>
          </cell>
          <cell r="BN214">
            <v>0</v>
          </cell>
          <cell r="BO214">
            <v>0</v>
          </cell>
          <cell r="BP214">
            <v>0</v>
          </cell>
          <cell r="BQ214">
            <v>0</v>
          </cell>
          <cell r="BR214">
            <v>0</v>
          </cell>
          <cell r="BS214">
            <v>0</v>
          </cell>
          <cell r="BT214">
            <v>0</v>
          </cell>
          <cell r="BU214">
            <v>0</v>
          </cell>
          <cell r="BV214">
            <v>0</v>
          </cell>
          <cell r="BW214">
            <v>0</v>
          </cell>
          <cell r="BX214">
            <v>0</v>
          </cell>
          <cell r="BY214">
            <v>0</v>
          </cell>
          <cell r="BZ214">
            <v>0</v>
          </cell>
          <cell r="CA214">
            <v>0</v>
          </cell>
          <cell r="CB214">
            <v>0</v>
          </cell>
          <cell r="CC214">
            <v>0</v>
          </cell>
          <cell r="CD214">
            <v>0</v>
          </cell>
          <cell r="CE214">
            <v>0</v>
          </cell>
          <cell r="CF214">
            <v>0</v>
          </cell>
          <cell r="CG214">
            <v>0</v>
          </cell>
          <cell r="CH214">
            <v>0</v>
          </cell>
          <cell r="CI214">
            <v>0</v>
          </cell>
          <cell r="CJ214">
            <v>0</v>
          </cell>
          <cell r="CK214">
            <v>0</v>
          </cell>
          <cell r="CL214">
            <v>0</v>
          </cell>
          <cell r="CM214">
            <v>0</v>
          </cell>
          <cell r="CN214">
            <v>0</v>
          </cell>
          <cell r="CO214">
            <v>0</v>
          </cell>
          <cell r="CP214">
            <v>0</v>
          </cell>
          <cell r="CQ214">
            <v>176</v>
          </cell>
          <cell r="CR214">
            <v>0</v>
          </cell>
          <cell r="CS214">
            <v>0</v>
          </cell>
          <cell r="CT214">
            <v>0</v>
          </cell>
          <cell r="CU214">
            <v>0</v>
          </cell>
          <cell r="CV214">
            <v>0</v>
          </cell>
          <cell r="CW214">
            <v>0</v>
          </cell>
          <cell r="CX214">
            <v>0</v>
          </cell>
          <cell r="CY214">
            <v>0</v>
          </cell>
          <cell r="CZ214">
            <v>0</v>
          </cell>
          <cell r="DA214">
            <v>0</v>
          </cell>
          <cell r="DB214">
            <v>0</v>
          </cell>
          <cell r="DC214">
            <v>0</v>
          </cell>
          <cell r="DD214">
            <v>0</v>
          </cell>
          <cell r="DE214">
            <v>0</v>
          </cell>
          <cell r="DF214">
            <v>0</v>
          </cell>
          <cell r="DG214">
            <v>0</v>
          </cell>
          <cell r="DH214">
            <v>0</v>
          </cell>
          <cell r="DI214">
            <v>0</v>
          </cell>
          <cell r="DJ214">
            <v>0</v>
          </cell>
          <cell r="DK214">
            <v>0</v>
          </cell>
          <cell r="DL214">
            <v>0</v>
          </cell>
          <cell r="DM214">
            <v>0</v>
          </cell>
          <cell r="DN214">
            <v>0</v>
          </cell>
          <cell r="DO214">
            <v>0</v>
          </cell>
          <cell r="DP214">
            <v>0</v>
          </cell>
          <cell r="DQ214">
            <v>0</v>
          </cell>
          <cell r="DR214">
            <v>0</v>
          </cell>
          <cell r="DS214">
            <v>0</v>
          </cell>
          <cell r="DT214">
            <v>0</v>
          </cell>
          <cell r="DU214">
            <v>0</v>
          </cell>
          <cell r="DV214">
            <v>0</v>
          </cell>
          <cell r="DW214">
            <v>0</v>
          </cell>
          <cell r="DX214">
            <v>0</v>
          </cell>
          <cell r="DY214">
            <v>0</v>
          </cell>
          <cell r="DZ214">
            <v>0</v>
          </cell>
          <cell r="EA214">
            <v>0</v>
          </cell>
          <cell r="EB214">
            <v>0</v>
          </cell>
          <cell r="EC214">
            <v>0</v>
          </cell>
          <cell r="ED214">
            <v>0</v>
          </cell>
          <cell r="EE214">
            <v>0</v>
          </cell>
          <cell r="EF214">
            <v>0</v>
          </cell>
          <cell r="EG214">
            <v>0</v>
          </cell>
          <cell r="EH214">
            <v>0</v>
          </cell>
          <cell r="EI214">
            <v>0</v>
          </cell>
          <cell r="EJ214">
            <v>0</v>
          </cell>
        </row>
        <row r="215">
          <cell r="AW215">
            <v>177</v>
          </cell>
          <cell r="AX215">
            <v>0</v>
          </cell>
          <cell r="AY215">
            <v>0</v>
          </cell>
          <cell r="AZ215">
            <v>0</v>
          </cell>
          <cell r="BA215">
            <v>0</v>
          </cell>
          <cell r="BB215">
            <v>0</v>
          </cell>
          <cell r="BC215">
            <v>0</v>
          </cell>
          <cell r="BD215">
            <v>0</v>
          </cell>
          <cell r="BE215">
            <v>0</v>
          </cell>
          <cell r="BF215">
            <v>0</v>
          </cell>
          <cell r="BG215">
            <v>0</v>
          </cell>
          <cell r="BH215">
            <v>0</v>
          </cell>
          <cell r="BI215">
            <v>0</v>
          </cell>
          <cell r="BJ215">
            <v>0</v>
          </cell>
          <cell r="BK215">
            <v>0</v>
          </cell>
          <cell r="BL215">
            <v>0</v>
          </cell>
          <cell r="BM215">
            <v>0</v>
          </cell>
          <cell r="BN215">
            <v>0</v>
          </cell>
          <cell r="BO215">
            <v>0</v>
          </cell>
          <cell r="BP215">
            <v>0</v>
          </cell>
          <cell r="BQ215">
            <v>0</v>
          </cell>
          <cell r="BR215">
            <v>0</v>
          </cell>
          <cell r="BS215">
            <v>0</v>
          </cell>
          <cell r="BT215">
            <v>0</v>
          </cell>
          <cell r="BU215">
            <v>0</v>
          </cell>
          <cell r="BV215">
            <v>0</v>
          </cell>
          <cell r="BW215">
            <v>0</v>
          </cell>
          <cell r="BX215">
            <v>0</v>
          </cell>
          <cell r="BY215">
            <v>0</v>
          </cell>
          <cell r="BZ215">
            <v>0</v>
          </cell>
          <cell r="CA215">
            <v>0</v>
          </cell>
          <cell r="CB215">
            <v>0</v>
          </cell>
          <cell r="CC215">
            <v>0</v>
          </cell>
          <cell r="CD215">
            <v>0</v>
          </cell>
          <cell r="CE215">
            <v>0</v>
          </cell>
          <cell r="CF215">
            <v>0</v>
          </cell>
          <cell r="CG215">
            <v>0</v>
          </cell>
          <cell r="CH215">
            <v>0</v>
          </cell>
          <cell r="CI215">
            <v>0</v>
          </cell>
          <cell r="CJ215">
            <v>0</v>
          </cell>
          <cell r="CK215">
            <v>0</v>
          </cell>
          <cell r="CL215">
            <v>0</v>
          </cell>
          <cell r="CM215">
            <v>0</v>
          </cell>
          <cell r="CN215">
            <v>0</v>
          </cell>
          <cell r="CO215">
            <v>0</v>
          </cell>
          <cell r="CP215">
            <v>0</v>
          </cell>
          <cell r="CQ215">
            <v>177</v>
          </cell>
          <cell r="CR215">
            <v>0</v>
          </cell>
          <cell r="CS215">
            <v>0</v>
          </cell>
          <cell r="CT215">
            <v>0</v>
          </cell>
          <cell r="CU215">
            <v>0</v>
          </cell>
          <cell r="CV215">
            <v>0</v>
          </cell>
          <cell r="CW215">
            <v>0</v>
          </cell>
          <cell r="CX215">
            <v>0</v>
          </cell>
          <cell r="CY215">
            <v>0</v>
          </cell>
          <cell r="CZ215">
            <v>0</v>
          </cell>
          <cell r="DA215">
            <v>0</v>
          </cell>
          <cell r="DB215">
            <v>0</v>
          </cell>
          <cell r="DC215">
            <v>0</v>
          </cell>
          <cell r="DD215">
            <v>0</v>
          </cell>
          <cell r="DE215">
            <v>0</v>
          </cell>
          <cell r="DF215">
            <v>0</v>
          </cell>
          <cell r="DG215">
            <v>0</v>
          </cell>
          <cell r="DH215">
            <v>0</v>
          </cell>
          <cell r="DI215">
            <v>0</v>
          </cell>
          <cell r="DJ215">
            <v>0</v>
          </cell>
          <cell r="DK215">
            <v>0</v>
          </cell>
          <cell r="DL215">
            <v>0</v>
          </cell>
          <cell r="DM215">
            <v>0</v>
          </cell>
          <cell r="DN215">
            <v>0</v>
          </cell>
          <cell r="DO215">
            <v>0</v>
          </cell>
          <cell r="DP215">
            <v>0</v>
          </cell>
          <cell r="DQ215">
            <v>0</v>
          </cell>
          <cell r="DR215">
            <v>0</v>
          </cell>
          <cell r="DS215">
            <v>0</v>
          </cell>
          <cell r="DT215">
            <v>0</v>
          </cell>
          <cell r="DU215">
            <v>0</v>
          </cell>
          <cell r="DV215">
            <v>0</v>
          </cell>
          <cell r="DW215">
            <v>0</v>
          </cell>
          <cell r="DX215">
            <v>0</v>
          </cell>
          <cell r="DY215">
            <v>0</v>
          </cell>
          <cell r="DZ215">
            <v>0</v>
          </cell>
          <cell r="EA215">
            <v>0</v>
          </cell>
          <cell r="EB215">
            <v>0</v>
          </cell>
          <cell r="EC215">
            <v>0</v>
          </cell>
          <cell r="ED215">
            <v>0</v>
          </cell>
          <cell r="EE215">
            <v>0</v>
          </cell>
          <cell r="EF215">
            <v>0</v>
          </cell>
          <cell r="EG215">
            <v>0</v>
          </cell>
          <cell r="EH215">
            <v>0</v>
          </cell>
          <cell r="EI215">
            <v>0</v>
          </cell>
          <cell r="EJ215">
            <v>0</v>
          </cell>
        </row>
        <row r="216">
          <cell r="AW216">
            <v>178</v>
          </cell>
          <cell r="AX216">
            <v>50</v>
          </cell>
          <cell r="AY216">
            <v>25</v>
          </cell>
          <cell r="AZ216">
            <v>100</v>
          </cell>
          <cell r="BA216">
            <v>75</v>
          </cell>
          <cell r="BB216">
            <v>0</v>
          </cell>
          <cell r="BC216">
            <v>100</v>
          </cell>
          <cell r="BD216">
            <v>83.3</v>
          </cell>
          <cell r="BE216">
            <v>50</v>
          </cell>
          <cell r="BF216">
            <v>16.600000000000001</v>
          </cell>
          <cell r="BG216">
            <v>33.300000000000004</v>
          </cell>
          <cell r="BH216">
            <v>0</v>
          </cell>
          <cell r="BI216">
            <v>66.600000000000009</v>
          </cell>
          <cell r="BJ216">
            <v>71.399999999999991</v>
          </cell>
          <cell r="BK216">
            <v>42.8</v>
          </cell>
          <cell r="BL216">
            <v>100</v>
          </cell>
          <cell r="BM216">
            <v>0</v>
          </cell>
          <cell r="BN216">
            <v>14.2</v>
          </cell>
          <cell r="BO216">
            <v>85.7</v>
          </cell>
          <cell r="BP216">
            <v>85.699951171875</v>
          </cell>
          <cell r="BQ216">
            <v>28.499999999999996</v>
          </cell>
          <cell r="BR216">
            <v>57.099999999999994</v>
          </cell>
          <cell r="BS216">
            <v>57.0999755859375</v>
          </cell>
          <cell r="BT216">
            <v>37.5</v>
          </cell>
          <cell r="BU216">
            <v>100</v>
          </cell>
          <cell r="BV216">
            <v>0</v>
          </cell>
          <cell r="BW216">
            <v>87.5</v>
          </cell>
          <cell r="BX216">
            <v>12.5</v>
          </cell>
          <cell r="BY216">
            <v>50</v>
          </cell>
          <cell r="BZ216">
            <v>25</v>
          </cell>
          <cell r="CA216">
            <v>75</v>
          </cell>
          <cell r="CB216">
            <v>62.5</v>
          </cell>
          <cell r="CC216">
            <v>66.600000000000009</v>
          </cell>
          <cell r="CD216">
            <v>66.5999755859375</v>
          </cell>
          <cell r="CE216">
            <v>66.5999755859375</v>
          </cell>
          <cell r="CF216">
            <v>100</v>
          </cell>
          <cell r="CG216">
            <v>33.300000000000004</v>
          </cell>
          <cell r="CH216">
            <v>33.29998779296875</v>
          </cell>
          <cell r="CI216">
            <v>33.29998779296875</v>
          </cell>
          <cell r="CJ216">
            <v>33.29998779296875</v>
          </cell>
          <cell r="CK216">
            <v>0</v>
          </cell>
          <cell r="CL216">
            <v>0</v>
          </cell>
          <cell r="CM216">
            <v>0</v>
          </cell>
          <cell r="CN216">
            <v>0</v>
          </cell>
          <cell r="CO216">
            <v>0</v>
          </cell>
          <cell r="CP216">
            <v>0</v>
          </cell>
          <cell r="CQ216">
            <v>178</v>
          </cell>
          <cell r="CR216">
            <v>50</v>
          </cell>
          <cell r="CS216">
            <v>31.2</v>
          </cell>
          <cell r="CT216">
            <v>62.5</v>
          </cell>
          <cell r="CU216">
            <v>56.2</v>
          </cell>
          <cell r="CV216">
            <v>25</v>
          </cell>
          <cell r="CW216">
            <v>90.600000000000009</v>
          </cell>
          <cell r="CX216">
            <v>78.100000000000009</v>
          </cell>
          <cell r="CY216">
            <v>71.8</v>
          </cell>
          <cell r="CZ216">
            <v>21.8</v>
          </cell>
          <cell r="DA216">
            <v>28.1</v>
          </cell>
          <cell r="DB216">
            <v>12.5</v>
          </cell>
          <cell r="DC216">
            <v>75</v>
          </cell>
          <cell r="DD216">
            <v>46.800000000000004</v>
          </cell>
          <cell r="DE216">
            <v>15.6</v>
          </cell>
          <cell r="DF216">
            <v>87.5</v>
          </cell>
          <cell r="DG216">
            <v>0</v>
          </cell>
          <cell r="DH216">
            <v>3.1</v>
          </cell>
          <cell r="DI216">
            <v>59.3</v>
          </cell>
          <cell r="DJ216">
            <v>59.29998779296875</v>
          </cell>
          <cell r="DK216">
            <v>6.2</v>
          </cell>
          <cell r="DL216">
            <v>18.7</v>
          </cell>
          <cell r="DM216">
            <v>18.699996948242188</v>
          </cell>
          <cell r="DN216">
            <v>43.7</v>
          </cell>
          <cell r="DO216">
            <v>100</v>
          </cell>
          <cell r="DP216">
            <v>9.3000000000000007</v>
          </cell>
          <cell r="DQ216">
            <v>96.8</v>
          </cell>
          <cell r="DR216">
            <v>37.5</v>
          </cell>
          <cell r="DS216">
            <v>53.1</v>
          </cell>
          <cell r="DT216">
            <v>40.6</v>
          </cell>
          <cell r="DU216">
            <v>93.7</v>
          </cell>
          <cell r="DV216">
            <v>65.600000000000009</v>
          </cell>
          <cell r="DW216">
            <v>81.2</v>
          </cell>
          <cell r="DX216">
            <v>81.199951171875</v>
          </cell>
          <cell r="DY216">
            <v>81.199951171875</v>
          </cell>
          <cell r="DZ216">
            <v>84.3</v>
          </cell>
          <cell r="EA216">
            <v>65.600000000000009</v>
          </cell>
          <cell r="EB216">
            <v>65.5999755859375</v>
          </cell>
          <cell r="EC216">
            <v>65.5999755859375</v>
          </cell>
          <cell r="ED216">
            <v>65.5999755859375</v>
          </cell>
          <cell r="EE216">
            <v>34.300000000000004</v>
          </cell>
          <cell r="EF216">
            <v>34.29998779296875</v>
          </cell>
          <cell r="EG216">
            <v>34.29998779296875</v>
          </cell>
          <cell r="EH216">
            <v>34.29998779296875</v>
          </cell>
          <cell r="EI216">
            <v>34.29998779296875</v>
          </cell>
          <cell r="EJ216">
            <v>34.29998779296875</v>
          </cell>
        </row>
        <row r="217">
          <cell r="AW217">
            <v>179</v>
          </cell>
          <cell r="AX217">
            <v>75</v>
          </cell>
          <cell r="AY217">
            <v>100</v>
          </cell>
          <cell r="AZ217">
            <v>25</v>
          </cell>
          <cell r="BA217">
            <v>50</v>
          </cell>
          <cell r="BB217">
            <v>0</v>
          </cell>
          <cell r="BC217">
            <v>0</v>
          </cell>
          <cell r="BD217">
            <v>100</v>
          </cell>
          <cell r="BE217">
            <v>100</v>
          </cell>
          <cell r="BF217">
            <v>50</v>
          </cell>
          <cell r="BG217">
            <v>50</v>
          </cell>
          <cell r="BH217">
            <v>0</v>
          </cell>
          <cell r="BI217">
            <v>0</v>
          </cell>
          <cell r="BJ217">
            <v>0</v>
          </cell>
          <cell r="BK217">
            <v>0</v>
          </cell>
          <cell r="BL217">
            <v>100</v>
          </cell>
          <cell r="BM217">
            <v>100</v>
          </cell>
          <cell r="BN217">
            <v>100</v>
          </cell>
          <cell r="BO217">
            <v>100</v>
          </cell>
          <cell r="BP217">
            <v>100</v>
          </cell>
          <cell r="BQ217">
            <v>100</v>
          </cell>
          <cell r="BR217">
            <v>100</v>
          </cell>
          <cell r="BS217">
            <v>100</v>
          </cell>
          <cell r="BT217">
            <v>42.8</v>
          </cell>
          <cell r="BU217">
            <v>57.099999999999994</v>
          </cell>
          <cell r="BV217">
            <v>100</v>
          </cell>
          <cell r="BW217">
            <v>71.399999999999991</v>
          </cell>
          <cell r="BX217">
            <v>0</v>
          </cell>
          <cell r="BY217">
            <v>14.2</v>
          </cell>
          <cell r="BZ217">
            <v>14.199996948242187</v>
          </cell>
          <cell r="CA217">
            <v>85.7</v>
          </cell>
          <cell r="CB217">
            <v>28.499999999999996</v>
          </cell>
          <cell r="CC217">
            <v>28.499984741210938</v>
          </cell>
          <cell r="CD217">
            <v>28.499984741210938</v>
          </cell>
          <cell r="CE217">
            <v>28.499984741210938</v>
          </cell>
          <cell r="CF217">
            <v>100</v>
          </cell>
          <cell r="CG217">
            <v>100</v>
          </cell>
          <cell r="CH217">
            <v>100</v>
          </cell>
          <cell r="CI217">
            <v>100</v>
          </cell>
          <cell r="CJ217">
            <v>100</v>
          </cell>
          <cell r="CK217">
            <v>100</v>
          </cell>
          <cell r="CL217">
            <v>100</v>
          </cell>
          <cell r="CM217">
            <v>100</v>
          </cell>
          <cell r="CN217">
            <v>100</v>
          </cell>
          <cell r="CO217">
            <v>100</v>
          </cell>
          <cell r="CP217">
            <v>100</v>
          </cell>
          <cell r="CQ217">
            <v>179</v>
          </cell>
          <cell r="CR217">
            <v>55.500000000000007</v>
          </cell>
          <cell r="CS217">
            <v>72.2</v>
          </cell>
          <cell r="CT217">
            <v>33.300000000000004</v>
          </cell>
          <cell r="CU217">
            <v>50</v>
          </cell>
          <cell r="CV217">
            <v>22.2</v>
          </cell>
          <cell r="CW217">
            <v>22.199996948242188</v>
          </cell>
          <cell r="CX217">
            <v>77.7</v>
          </cell>
          <cell r="CY217">
            <v>77.699951171875</v>
          </cell>
          <cell r="CZ217">
            <v>11.1</v>
          </cell>
          <cell r="DA217">
            <v>11.099998474121094</v>
          </cell>
          <cell r="DB217">
            <v>5.5</v>
          </cell>
          <cell r="DC217">
            <v>5.5</v>
          </cell>
          <cell r="DD217">
            <v>16.600000000000001</v>
          </cell>
          <cell r="DE217">
            <v>16.599990844726562</v>
          </cell>
          <cell r="DF217">
            <v>38.800000000000004</v>
          </cell>
          <cell r="DG217">
            <v>38.79998779296875</v>
          </cell>
          <cell r="DH217">
            <v>38.79998779296875</v>
          </cell>
          <cell r="DI217">
            <v>38.79998779296875</v>
          </cell>
          <cell r="DJ217">
            <v>38.79998779296875</v>
          </cell>
          <cell r="DK217">
            <v>38.79998779296875</v>
          </cell>
          <cell r="DL217">
            <v>38.79998779296875</v>
          </cell>
          <cell r="DM217">
            <v>38.79998779296875</v>
          </cell>
          <cell r="DN217">
            <v>66.600000000000009</v>
          </cell>
          <cell r="DO217">
            <v>83.3</v>
          </cell>
          <cell r="DP217">
            <v>100</v>
          </cell>
          <cell r="DQ217">
            <v>88.8</v>
          </cell>
          <cell r="DR217">
            <v>27.700000000000003</v>
          </cell>
          <cell r="DS217">
            <v>44.4</v>
          </cell>
          <cell r="DT217">
            <v>44.399993896484375</v>
          </cell>
          <cell r="DU217">
            <v>94.399999999999991</v>
          </cell>
          <cell r="DV217">
            <v>61.1</v>
          </cell>
          <cell r="DW217">
            <v>61.0999755859375</v>
          </cell>
          <cell r="DX217">
            <v>61.0999755859375</v>
          </cell>
          <cell r="DY217">
            <v>61.0999755859375</v>
          </cell>
          <cell r="DZ217">
            <v>0</v>
          </cell>
          <cell r="EA217">
            <v>0</v>
          </cell>
          <cell r="EB217">
            <v>0</v>
          </cell>
          <cell r="EC217">
            <v>0</v>
          </cell>
          <cell r="ED217">
            <v>0</v>
          </cell>
          <cell r="EE217">
            <v>0</v>
          </cell>
          <cell r="EF217">
            <v>0</v>
          </cell>
          <cell r="EG217">
            <v>0</v>
          </cell>
          <cell r="EH217">
            <v>0</v>
          </cell>
          <cell r="EI217">
            <v>0</v>
          </cell>
          <cell r="EJ217">
            <v>0</v>
          </cell>
        </row>
        <row r="218">
          <cell r="AW218">
            <v>180</v>
          </cell>
          <cell r="AX218">
            <v>50</v>
          </cell>
          <cell r="AY218">
            <v>75</v>
          </cell>
          <cell r="AZ218">
            <v>0</v>
          </cell>
          <cell r="BA218">
            <v>100</v>
          </cell>
          <cell r="BB218">
            <v>25</v>
          </cell>
          <cell r="BC218">
            <v>80</v>
          </cell>
          <cell r="BD218">
            <v>100</v>
          </cell>
          <cell r="BE218">
            <v>60</v>
          </cell>
          <cell r="BF218">
            <v>0</v>
          </cell>
          <cell r="BG218">
            <v>40</v>
          </cell>
          <cell r="BH218">
            <v>40</v>
          </cell>
          <cell r="BI218">
            <v>20</v>
          </cell>
          <cell r="BJ218">
            <v>50</v>
          </cell>
          <cell r="BK218">
            <v>50</v>
          </cell>
          <cell r="BL218">
            <v>100</v>
          </cell>
          <cell r="BM218">
            <v>75</v>
          </cell>
          <cell r="BN218">
            <v>0</v>
          </cell>
          <cell r="BO218">
            <v>25</v>
          </cell>
          <cell r="BP218">
            <v>25</v>
          </cell>
          <cell r="BQ218">
            <v>25</v>
          </cell>
          <cell r="BR218">
            <v>25</v>
          </cell>
          <cell r="BS218">
            <v>25</v>
          </cell>
          <cell r="BT218">
            <v>66.600000000000009</v>
          </cell>
          <cell r="BU218">
            <v>83.3</v>
          </cell>
          <cell r="BV218">
            <v>0</v>
          </cell>
          <cell r="BW218">
            <v>100</v>
          </cell>
          <cell r="BX218">
            <v>33.300000000000004</v>
          </cell>
          <cell r="BY218">
            <v>33.29998779296875</v>
          </cell>
          <cell r="BZ218">
            <v>33.29998779296875</v>
          </cell>
          <cell r="CA218">
            <v>50</v>
          </cell>
          <cell r="CB218">
            <v>16.600000000000001</v>
          </cell>
          <cell r="CC218">
            <v>100</v>
          </cell>
          <cell r="CD218">
            <v>100</v>
          </cell>
          <cell r="CE218">
            <v>100</v>
          </cell>
          <cell r="CF218">
            <v>100</v>
          </cell>
          <cell r="CG218">
            <v>0</v>
          </cell>
          <cell r="CH218">
            <v>0</v>
          </cell>
          <cell r="CI218">
            <v>0</v>
          </cell>
          <cell r="CJ218">
            <v>0</v>
          </cell>
          <cell r="CK218">
            <v>0</v>
          </cell>
          <cell r="CL218">
            <v>0</v>
          </cell>
          <cell r="CM218">
            <v>0</v>
          </cell>
          <cell r="CN218">
            <v>0</v>
          </cell>
          <cell r="CO218">
            <v>0</v>
          </cell>
          <cell r="CP218">
            <v>0</v>
          </cell>
          <cell r="CQ218">
            <v>180</v>
          </cell>
          <cell r="CR218">
            <v>28.000000000000004</v>
          </cell>
          <cell r="CS218">
            <v>36</v>
          </cell>
          <cell r="CT218">
            <v>8</v>
          </cell>
          <cell r="CU218">
            <v>76</v>
          </cell>
          <cell r="CV218">
            <v>24</v>
          </cell>
          <cell r="CW218">
            <v>84</v>
          </cell>
          <cell r="CX218">
            <v>92</v>
          </cell>
          <cell r="CY218">
            <v>48</v>
          </cell>
          <cell r="CZ218">
            <v>32</v>
          </cell>
          <cell r="DA218">
            <v>44</v>
          </cell>
          <cell r="DB218">
            <v>44</v>
          </cell>
          <cell r="DC218">
            <v>40</v>
          </cell>
          <cell r="DD218">
            <v>16</v>
          </cell>
          <cell r="DE218">
            <v>16</v>
          </cell>
          <cell r="DF218">
            <v>48</v>
          </cell>
          <cell r="DG218">
            <v>20</v>
          </cell>
          <cell r="DH218">
            <v>0</v>
          </cell>
          <cell r="DI218">
            <v>4</v>
          </cell>
          <cell r="DJ218">
            <v>4</v>
          </cell>
          <cell r="DK218">
            <v>4</v>
          </cell>
          <cell r="DL218">
            <v>4</v>
          </cell>
          <cell r="DM218">
            <v>4</v>
          </cell>
          <cell r="DN218">
            <v>88</v>
          </cell>
          <cell r="DO218">
            <v>96</v>
          </cell>
          <cell r="DP218">
            <v>12</v>
          </cell>
          <cell r="DQ218">
            <v>100</v>
          </cell>
          <cell r="DR218">
            <v>72</v>
          </cell>
          <cell r="DS218">
            <v>72</v>
          </cell>
          <cell r="DT218">
            <v>72</v>
          </cell>
          <cell r="DU218">
            <v>80</v>
          </cell>
          <cell r="DV218">
            <v>48</v>
          </cell>
          <cell r="DW218">
            <v>68</v>
          </cell>
          <cell r="DX218">
            <v>68</v>
          </cell>
          <cell r="DY218">
            <v>68</v>
          </cell>
          <cell r="DZ218">
            <v>68</v>
          </cell>
          <cell r="EA218">
            <v>48</v>
          </cell>
          <cell r="EB218">
            <v>48</v>
          </cell>
          <cell r="EC218">
            <v>48</v>
          </cell>
          <cell r="ED218">
            <v>48</v>
          </cell>
          <cell r="EE218">
            <v>48</v>
          </cell>
          <cell r="EF218">
            <v>48</v>
          </cell>
          <cell r="EG218">
            <v>48</v>
          </cell>
          <cell r="EH218">
            <v>48</v>
          </cell>
          <cell r="EI218">
            <v>48</v>
          </cell>
          <cell r="EJ218">
            <v>48</v>
          </cell>
        </row>
        <row r="219">
          <cell r="AW219">
            <v>181</v>
          </cell>
          <cell r="AX219">
            <v>75</v>
          </cell>
          <cell r="AY219">
            <v>0</v>
          </cell>
          <cell r="AZ219">
            <v>100</v>
          </cell>
          <cell r="BA219">
            <v>50</v>
          </cell>
          <cell r="BB219">
            <v>25</v>
          </cell>
          <cell r="BC219">
            <v>0</v>
          </cell>
          <cell r="BD219">
            <v>66.600000000000009</v>
          </cell>
          <cell r="BE219">
            <v>66.5999755859375</v>
          </cell>
          <cell r="BF219">
            <v>33.300000000000004</v>
          </cell>
          <cell r="BG219">
            <v>100</v>
          </cell>
          <cell r="BH219">
            <v>100</v>
          </cell>
          <cell r="BI219">
            <v>100</v>
          </cell>
          <cell r="BJ219">
            <v>100</v>
          </cell>
          <cell r="BK219">
            <v>100</v>
          </cell>
          <cell r="BL219">
            <v>100</v>
          </cell>
          <cell r="BM219">
            <v>100</v>
          </cell>
          <cell r="BN219">
            <v>100</v>
          </cell>
          <cell r="BO219">
            <v>100</v>
          </cell>
          <cell r="BP219">
            <v>100</v>
          </cell>
          <cell r="BQ219">
            <v>100</v>
          </cell>
          <cell r="BR219">
            <v>100</v>
          </cell>
          <cell r="BS219">
            <v>100</v>
          </cell>
          <cell r="BT219">
            <v>100</v>
          </cell>
          <cell r="BU219">
            <v>100</v>
          </cell>
          <cell r="BV219">
            <v>0</v>
          </cell>
          <cell r="BW219">
            <v>0</v>
          </cell>
          <cell r="BX219">
            <v>0</v>
          </cell>
          <cell r="BY219">
            <v>0</v>
          </cell>
          <cell r="BZ219">
            <v>0</v>
          </cell>
          <cell r="CA219">
            <v>0</v>
          </cell>
          <cell r="CB219">
            <v>0</v>
          </cell>
          <cell r="CC219">
            <v>0</v>
          </cell>
          <cell r="CD219">
            <v>0</v>
          </cell>
          <cell r="CE219">
            <v>0</v>
          </cell>
          <cell r="CF219">
            <v>0</v>
          </cell>
          <cell r="CG219">
            <v>0</v>
          </cell>
          <cell r="CH219">
            <v>0</v>
          </cell>
          <cell r="CI219">
            <v>0</v>
          </cell>
          <cell r="CJ219">
            <v>0</v>
          </cell>
          <cell r="CK219">
            <v>100</v>
          </cell>
          <cell r="CL219">
            <v>100</v>
          </cell>
          <cell r="CM219">
            <v>100</v>
          </cell>
          <cell r="CN219">
            <v>100</v>
          </cell>
          <cell r="CO219">
            <v>100</v>
          </cell>
          <cell r="CP219">
            <v>100</v>
          </cell>
          <cell r="CQ219">
            <v>181</v>
          </cell>
          <cell r="CR219">
            <v>61.5</v>
          </cell>
          <cell r="CS219">
            <v>7.6</v>
          </cell>
          <cell r="CT219">
            <v>76.900000000000006</v>
          </cell>
          <cell r="CU219">
            <v>53.800000000000004</v>
          </cell>
          <cell r="CV219">
            <v>38.4</v>
          </cell>
          <cell r="CW219">
            <v>0</v>
          </cell>
          <cell r="CX219">
            <v>23</v>
          </cell>
          <cell r="CY219">
            <v>23</v>
          </cell>
          <cell r="CZ219">
            <v>15.299999999999999</v>
          </cell>
          <cell r="DA219">
            <v>69.199999999999989</v>
          </cell>
          <cell r="DB219">
            <v>69.199951171875</v>
          </cell>
          <cell r="DC219">
            <v>69.199951171875</v>
          </cell>
          <cell r="DD219">
            <v>46.1</v>
          </cell>
          <cell r="DE219">
            <v>46.0999755859375</v>
          </cell>
          <cell r="DF219">
            <v>46.0999755859375</v>
          </cell>
          <cell r="DG219">
            <v>46.0999755859375</v>
          </cell>
          <cell r="DH219">
            <v>46.0999755859375</v>
          </cell>
          <cell r="DI219">
            <v>46.0999755859375</v>
          </cell>
          <cell r="DJ219">
            <v>46.0999755859375</v>
          </cell>
          <cell r="DK219">
            <v>46.0999755859375</v>
          </cell>
          <cell r="DL219">
            <v>46.0999755859375</v>
          </cell>
          <cell r="DM219">
            <v>46.0999755859375</v>
          </cell>
          <cell r="DN219">
            <v>84.6</v>
          </cell>
          <cell r="DO219">
            <v>84.5999755859375</v>
          </cell>
          <cell r="DP219">
            <v>30.7</v>
          </cell>
          <cell r="DQ219">
            <v>30.699996948242188</v>
          </cell>
          <cell r="DR219">
            <v>30.699996948242188</v>
          </cell>
          <cell r="DS219">
            <v>30.699996948242188</v>
          </cell>
          <cell r="DT219">
            <v>30.699996948242188</v>
          </cell>
          <cell r="DU219">
            <v>30.699996948242188</v>
          </cell>
          <cell r="DV219">
            <v>30.699996948242188</v>
          </cell>
          <cell r="DW219">
            <v>30.699996948242188</v>
          </cell>
          <cell r="DX219">
            <v>30.699996948242188</v>
          </cell>
          <cell r="DY219">
            <v>30.699996948242188</v>
          </cell>
          <cell r="DZ219">
            <v>92.300000000000011</v>
          </cell>
          <cell r="EA219">
            <v>92.29998779296875</v>
          </cell>
          <cell r="EB219">
            <v>92.29998779296875</v>
          </cell>
          <cell r="EC219">
            <v>92.29998779296875</v>
          </cell>
          <cell r="ED219">
            <v>92.29998779296875</v>
          </cell>
          <cell r="EE219">
            <v>100</v>
          </cell>
          <cell r="EF219">
            <v>100</v>
          </cell>
          <cell r="EG219">
            <v>100</v>
          </cell>
          <cell r="EH219">
            <v>100</v>
          </cell>
          <cell r="EI219">
            <v>100</v>
          </cell>
          <cell r="EJ219">
            <v>100</v>
          </cell>
        </row>
        <row r="220">
          <cell r="AW220">
            <v>182</v>
          </cell>
          <cell r="AX220">
            <v>100</v>
          </cell>
          <cell r="AY220">
            <v>0</v>
          </cell>
          <cell r="AZ220">
            <v>75</v>
          </cell>
          <cell r="BA220">
            <v>25</v>
          </cell>
          <cell r="BB220">
            <v>50</v>
          </cell>
          <cell r="BC220">
            <v>50</v>
          </cell>
          <cell r="BD220">
            <v>25</v>
          </cell>
          <cell r="BE220">
            <v>100</v>
          </cell>
          <cell r="BF220">
            <v>75</v>
          </cell>
          <cell r="BG220">
            <v>0</v>
          </cell>
          <cell r="BH220">
            <v>0</v>
          </cell>
          <cell r="BI220">
            <v>0</v>
          </cell>
          <cell r="BJ220">
            <v>100</v>
          </cell>
          <cell r="BK220">
            <v>100</v>
          </cell>
          <cell r="BL220">
            <v>100</v>
          </cell>
          <cell r="BM220">
            <v>100</v>
          </cell>
          <cell r="BN220">
            <v>100</v>
          </cell>
          <cell r="BO220">
            <v>0</v>
          </cell>
          <cell r="BP220">
            <v>0</v>
          </cell>
          <cell r="BQ220">
            <v>0</v>
          </cell>
          <cell r="BR220">
            <v>0</v>
          </cell>
          <cell r="BS220">
            <v>0</v>
          </cell>
          <cell r="BT220">
            <v>100</v>
          </cell>
          <cell r="BU220">
            <v>33.300000000000004</v>
          </cell>
          <cell r="BV220">
            <v>0</v>
          </cell>
          <cell r="BW220">
            <v>0</v>
          </cell>
          <cell r="BX220">
            <v>0</v>
          </cell>
          <cell r="BY220">
            <v>0</v>
          </cell>
          <cell r="BZ220">
            <v>66.600000000000009</v>
          </cell>
          <cell r="CA220">
            <v>66.5999755859375</v>
          </cell>
          <cell r="CB220">
            <v>66.5999755859375</v>
          </cell>
          <cell r="CC220">
            <v>66.5999755859375</v>
          </cell>
          <cell r="CD220">
            <v>66.5999755859375</v>
          </cell>
          <cell r="CE220">
            <v>66.5999755859375</v>
          </cell>
          <cell r="CF220">
            <v>100</v>
          </cell>
          <cell r="CG220">
            <v>100</v>
          </cell>
          <cell r="CH220">
            <v>100</v>
          </cell>
          <cell r="CI220">
            <v>100</v>
          </cell>
          <cell r="CJ220">
            <v>100</v>
          </cell>
          <cell r="CK220">
            <v>0</v>
          </cell>
          <cell r="CL220">
            <v>0</v>
          </cell>
          <cell r="CM220">
            <v>0</v>
          </cell>
          <cell r="CN220">
            <v>0</v>
          </cell>
          <cell r="CO220">
            <v>0</v>
          </cell>
          <cell r="CP220">
            <v>0</v>
          </cell>
          <cell r="CQ220">
            <v>182</v>
          </cell>
          <cell r="CR220">
            <v>94.1</v>
          </cell>
          <cell r="CS220">
            <v>17.599999999999998</v>
          </cell>
          <cell r="CT220">
            <v>64.7</v>
          </cell>
          <cell r="CU220">
            <v>35.199999999999996</v>
          </cell>
          <cell r="CV220">
            <v>41.099999999999994</v>
          </cell>
          <cell r="CW220">
            <v>52.900000000000006</v>
          </cell>
          <cell r="CX220">
            <v>23.5</v>
          </cell>
          <cell r="CY220">
            <v>76.400000000000006</v>
          </cell>
          <cell r="CZ220">
            <v>70.5</v>
          </cell>
          <cell r="DA220">
            <v>11.700000000000001</v>
          </cell>
          <cell r="DB220">
            <v>11.699996948242188</v>
          </cell>
          <cell r="DC220">
            <v>11.699996948242188</v>
          </cell>
          <cell r="DD220">
            <v>88.2</v>
          </cell>
          <cell r="DE220">
            <v>88.199951171875</v>
          </cell>
          <cell r="DF220">
            <v>88.199951171875</v>
          </cell>
          <cell r="DG220">
            <v>88.199951171875</v>
          </cell>
          <cell r="DH220">
            <v>88.199951171875</v>
          </cell>
          <cell r="DI220">
            <v>47</v>
          </cell>
          <cell r="DJ220">
            <v>47</v>
          </cell>
          <cell r="DK220">
            <v>47</v>
          </cell>
          <cell r="DL220">
            <v>47</v>
          </cell>
          <cell r="DM220">
            <v>47</v>
          </cell>
          <cell r="DN220">
            <v>58.8</v>
          </cell>
          <cell r="DO220">
            <v>5.8000000000000007</v>
          </cell>
          <cell r="DP220">
            <v>0</v>
          </cell>
          <cell r="DQ220">
            <v>0</v>
          </cell>
          <cell r="DR220">
            <v>0</v>
          </cell>
          <cell r="DS220">
            <v>0</v>
          </cell>
          <cell r="DT220">
            <v>29.4</v>
          </cell>
          <cell r="DU220">
            <v>29.399993896484375</v>
          </cell>
          <cell r="DV220">
            <v>29.399993896484375</v>
          </cell>
          <cell r="DW220">
            <v>29.399993896484375</v>
          </cell>
          <cell r="DX220">
            <v>29.399993896484375</v>
          </cell>
          <cell r="DY220">
            <v>29.399993896484375</v>
          </cell>
          <cell r="DZ220">
            <v>100</v>
          </cell>
          <cell r="EA220">
            <v>100</v>
          </cell>
          <cell r="EB220">
            <v>100</v>
          </cell>
          <cell r="EC220">
            <v>100</v>
          </cell>
          <cell r="ED220">
            <v>100</v>
          </cell>
          <cell r="EE220">
            <v>82.3</v>
          </cell>
          <cell r="EF220">
            <v>82.29998779296875</v>
          </cell>
          <cell r="EG220">
            <v>82.29998779296875</v>
          </cell>
          <cell r="EH220">
            <v>82.29998779296875</v>
          </cell>
          <cell r="EI220">
            <v>82.29998779296875</v>
          </cell>
          <cell r="EJ220">
            <v>82.29998779296875</v>
          </cell>
        </row>
        <row r="221">
          <cell r="AW221">
            <v>183</v>
          </cell>
          <cell r="AX221">
            <v>0</v>
          </cell>
          <cell r="AY221">
            <v>66.600000000000009</v>
          </cell>
          <cell r="AZ221">
            <v>33.300000000000004</v>
          </cell>
          <cell r="BA221">
            <v>33.29998779296875</v>
          </cell>
          <cell r="BB221">
            <v>100</v>
          </cell>
          <cell r="BC221">
            <v>66.600000000000009</v>
          </cell>
          <cell r="BD221">
            <v>66.5999755859375</v>
          </cell>
          <cell r="BE221">
            <v>66.5999755859375</v>
          </cell>
          <cell r="BF221">
            <v>0</v>
          </cell>
          <cell r="BG221">
            <v>33.300000000000004</v>
          </cell>
          <cell r="BH221">
            <v>33.29998779296875</v>
          </cell>
          <cell r="BI221">
            <v>100</v>
          </cell>
          <cell r="BJ221">
            <v>20</v>
          </cell>
          <cell r="BK221">
            <v>60</v>
          </cell>
          <cell r="BL221">
            <v>60</v>
          </cell>
          <cell r="BM221">
            <v>0</v>
          </cell>
          <cell r="BN221">
            <v>0</v>
          </cell>
          <cell r="BO221">
            <v>100</v>
          </cell>
          <cell r="BP221">
            <v>100</v>
          </cell>
          <cell r="BQ221">
            <v>40</v>
          </cell>
          <cell r="BR221">
            <v>80</v>
          </cell>
          <cell r="BS221">
            <v>80</v>
          </cell>
          <cell r="BT221">
            <v>80</v>
          </cell>
          <cell r="BU221">
            <v>0</v>
          </cell>
          <cell r="BV221">
            <v>0</v>
          </cell>
          <cell r="BW221">
            <v>0</v>
          </cell>
          <cell r="BX221">
            <v>0</v>
          </cell>
          <cell r="BY221">
            <v>50</v>
          </cell>
          <cell r="BZ221">
            <v>50</v>
          </cell>
          <cell r="CA221">
            <v>100</v>
          </cell>
          <cell r="CB221">
            <v>100</v>
          </cell>
          <cell r="CC221">
            <v>0</v>
          </cell>
          <cell r="CD221">
            <v>0</v>
          </cell>
          <cell r="CE221">
            <v>0</v>
          </cell>
          <cell r="CF221">
            <v>100</v>
          </cell>
          <cell r="CG221">
            <v>100</v>
          </cell>
          <cell r="CH221">
            <v>100</v>
          </cell>
          <cell r="CI221">
            <v>100</v>
          </cell>
          <cell r="CJ221">
            <v>100</v>
          </cell>
          <cell r="CK221">
            <v>50</v>
          </cell>
          <cell r="CL221">
            <v>50</v>
          </cell>
          <cell r="CM221">
            <v>50</v>
          </cell>
          <cell r="CN221">
            <v>50</v>
          </cell>
          <cell r="CO221">
            <v>50</v>
          </cell>
          <cell r="CP221">
            <v>50</v>
          </cell>
          <cell r="CQ221">
            <v>183</v>
          </cell>
          <cell r="CR221">
            <v>15.7</v>
          </cell>
          <cell r="CS221">
            <v>52.6</v>
          </cell>
          <cell r="CT221">
            <v>21</v>
          </cell>
          <cell r="CU221">
            <v>21</v>
          </cell>
          <cell r="CV221">
            <v>84.2</v>
          </cell>
          <cell r="CW221">
            <v>63.1</v>
          </cell>
          <cell r="CX221">
            <v>63.0999755859375</v>
          </cell>
          <cell r="CY221">
            <v>63.0999755859375</v>
          </cell>
          <cell r="CZ221">
            <v>42.1</v>
          </cell>
          <cell r="DA221">
            <v>47.3</v>
          </cell>
          <cell r="DB221">
            <v>47.29998779296875</v>
          </cell>
          <cell r="DC221">
            <v>68.400000000000006</v>
          </cell>
          <cell r="DD221">
            <v>5.2</v>
          </cell>
          <cell r="DE221">
            <v>31.5</v>
          </cell>
          <cell r="DF221">
            <v>31.5</v>
          </cell>
          <cell r="DG221">
            <v>0</v>
          </cell>
          <cell r="DH221">
            <v>0</v>
          </cell>
          <cell r="DI221">
            <v>78.900000000000006</v>
          </cell>
          <cell r="DJ221">
            <v>78.89996337890625</v>
          </cell>
          <cell r="DK221">
            <v>10.5</v>
          </cell>
          <cell r="DL221">
            <v>36.799999999999997</v>
          </cell>
          <cell r="DM221">
            <v>36.79998779296875</v>
          </cell>
          <cell r="DN221">
            <v>36.79998779296875</v>
          </cell>
          <cell r="DO221">
            <v>26.3</v>
          </cell>
          <cell r="DP221">
            <v>26.29998779296875</v>
          </cell>
          <cell r="DQ221">
            <v>26.29998779296875</v>
          </cell>
          <cell r="DR221">
            <v>26.29998779296875</v>
          </cell>
          <cell r="DS221">
            <v>89.4</v>
          </cell>
          <cell r="DT221">
            <v>89.39996337890625</v>
          </cell>
          <cell r="DU221">
            <v>94.699999999999989</v>
          </cell>
          <cell r="DV221">
            <v>94.699951171875</v>
          </cell>
          <cell r="DW221">
            <v>52.6</v>
          </cell>
          <cell r="DX221">
            <v>52.5999755859375</v>
          </cell>
          <cell r="DY221">
            <v>52.5999755859375</v>
          </cell>
          <cell r="DZ221">
            <v>100</v>
          </cell>
          <cell r="EA221">
            <v>100</v>
          </cell>
          <cell r="EB221">
            <v>100</v>
          </cell>
          <cell r="EC221">
            <v>100</v>
          </cell>
          <cell r="ED221">
            <v>100</v>
          </cell>
          <cell r="EE221">
            <v>73.599999999999994</v>
          </cell>
          <cell r="EF221">
            <v>73.5999755859375</v>
          </cell>
          <cell r="EG221">
            <v>73.5999755859375</v>
          </cell>
          <cell r="EH221">
            <v>73.5999755859375</v>
          </cell>
          <cell r="EI221">
            <v>73.5999755859375</v>
          </cell>
          <cell r="EJ221">
            <v>73.5999755859375</v>
          </cell>
        </row>
        <row r="222">
          <cell r="AW222">
            <v>184</v>
          </cell>
          <cell r="AX222">
            <v>75</v>
          </cell>
          <cell r="AY222">
            <v>100</v>
          </cell>
          <cell r="AZ222">
            <v>50</v>
          </cell>
          <cell r="BA222">
            <v>25</v>
          </cell>
          <cell r="BB222">
            <v>0</v>
          </cell>
          <cell r="BC222">
            <v>0</v>
          </cell>
          <cell r="BD222">
            <v>60</v>
          </cell>
          <cell r="BE222">
            <v>20</v>
          </cell>
          <cell r="BF222">
            <v>40</v>
          </cell>
          <cell r="BG222">
            <v>100</v>
          </cell>
          <cell r="BH222">
            <v>80</v>
          </cell>
          <cell r="BI222">
            <v>80</v>
          </cell>
          <cell r="BJ222">
            <v>50</v>
          </cell>
          <cell r="BK222">
            <v>66.600000000000009</v>
          </cell>
          <cell r="BL222">
            <v>33.300000000000004</v>
          </cell>
          <cell r="BM222">
            <v>83.3</v>
          </cell>
          <cell r="BN222">
            <v>16.600000000000001</v>
          </cell>
          <cell r="BO222">
            <v>100</v>
          </cell>
          <cell r="BP222">
            <v>100</v>
          </cell>
          <cell r="BQ222">
            <v>100</v>
          </cell>
          <cell r="BR222">
            <v>0</v>
          </cell>
          <cell r="BS222">
            <v>0</v>
          </cell>
          <cell r="BT222">
            <v>50</v>
          </cell>
          <cell r="BU222">
            <v>0</v>
          </cell>
          <cell r="BV222">
            <v>100</v>
          </cell>
          <cell r="BW222">
            <v>100</v>
          </cell>
          <cell r="BX222">
            <v>100</v>
          </cell>
          <cell r="BY222">
            <v>100</v>
          </cell>
          <cell r="BZ222">
            <v>100</v>
          </cell>
          <cell r="CA222">
            <v>100</v>
          </cell>
          <cell r="CB222">
            <v>100</v>
          </cell>
          <cell r="CC222">
            <v>100</v>
          </cell>
          <cell r="CD222">
            <v>100</v>
          </cell>
          <cell r="CE222">
            <v>0</v>
          </cell>
          <cell r="CF222">
            <v>0</v>
          </cell>
          <cell r="CG222">
            <v>0</v>
          </cell>
          <cell r="CH222">
            <v>0</v>
          </cell>
          <cell r="CI222">
            <v>0</v>
          </cell>
          <cell r="CJ222">
            <v>100</v>
          </cell>
          <cell r="CK222">
            <v>50</v>
          </cell>
          <cell r="CL222">
            <v>50</v>
          </cell>
          <cell r="CM222">
            <v>50</v>
          </cell>
          <cell r="CN222">
            <v>50</v>
          </cell>
          <cell r="CO222">
            <v>50</v>
          </cell>
          <cell r="CP222">
            <v>50</v>
          </cell>
          <cell r="CQ222">
            <v>184</v>
          </cell>
          <cell r="CR222">
            <v>69.5</v>
          </cell>
          <cell r="CS222">
            <v>78.2</v>
          </cell>
          <cell r="CT222">
            <v>43.4</v>
          </cell>
          <cell r="CU222">
            <v>39.1</v>
          </cell>
          <cell r="CV222">
            <v>34.699999999999996</v>
          </cell>
          <cell r="CW222">
            <v>4.3</v>
          </cell>
          <cell r="CX222">
            <v>30.4</v>
          </cell>
          <cell r="CY222">
            <v>17.299999999999997</v>
          </cell>
          <cell r="CZ222">
            <v>21.7</v>
          </cell>
          <cell r="DA222">
            <v>60.8</v>
          </cell>
          <cell r="DB222">
            <v>56.499999999999993</v>
          </cell>
          <cell r="DC222">
            <v>56.499969482421875</v>
          </cell>
          <cell r="DD222">
            <v>82.6</v>
          </cell>
          <cell r="DE222">
            <v>86.9</v>
          </cell>
          <cell r="DF222">
            <v>47.8</v>
          </cell>
          <cell r="DG222">
            <v>91.3</v>
          </cell>
          <cell r="DH222">
            <v>13</v>
          </cell>
          <cell r="DI222">
            <v>100</v>
          </cell>
          <cell r="DJ222">
            <v>100</v>
          </cell>
          <cell r="DK222">
            <v>100</v>
          </cell>
          <cell r="DL222">
            <v>8.6</v>
          </cell>
          <cell r="DM222">
            <v>8.5999984741210937</v>
          </cell>
          <cell r="DN222">
            <v>26</v>
          </cell>
          <cell r="DO222">
            <v>0</v>
          </cell>
          <cell r="DP222">
            <v>73.900000000000006</v>
          </cell>
          <cell r="DQ222">
            <v>73.89996337890625</v>
          </cell>
          <cell r="DR222">
            <v>73.89996337890625</v>
          </cell>
          <cell r="DS222">
            <v>73.89996337890625</v>
          </cell>
          <cell r="DT222">
            <v>73.89996337890625</v>
          </cell>
          <cell r="DU222">
            <v>73.89996337890625</v>
          </cell>
          <cell r="DV222">
            <v>73.89996337890625</v>
          </cell>
          <cell r="DW222">
            <v>73.89996337890625</v>
          </cell>
          <cell r="DX222">
            <v>73.89996337890625</v>
          </cell>
          <cell r="DY222">
            <v>47.8</v>
          </cell>
          <cell r="DZ222">
            <v>47.79998779296875</v>
          </cell>
          <cell r="EA222">
            <v>47.79998779296875</v>
          </cell>
          <cell r="EB222">
            <v>47.79998779296875</v>
          </cell>
          <cell r="EC222">
            <v>47.79998779296875</v>
          </cell>
          <cell r="ED222">
            <v>95.6</v>
          </cell>
          <cell r="EE222">
            <v>65.2</v>
          </cell>
          <cell r="EF222">
            <v>65.199951171875</v>
          </cell>
          <cell r="EG222">
            <v>65.199951171875</v>
          </cell>
          <cell r="EH222">
            <v>65.199951171875</v>
          </cell>
          <cell r="EI222">
            <v>65.199951171875</v>
          </cell>
          <cell r="EJ222">
            <v>65.199951171875</v>
          </cell>
        </row>
        <row r="223">
          <cell r="AW223">
            <v>185</v>
          </cell>
          <cell r="AX223">
            <v>75</v>
          </cell>
          <cell r="AY223">
            <v>100</v>
          </cell>
          <cell r="AZ223">
            <v>50</v>
          </cell>
          <cell r="BA223">
            <v>25</v>
          </cell>
          <cell r="BB223">
            <v>0</v>
          </cell>
          <cell r="BC223">
            <v>0</v>
          </cell>
          <cell r="BD223">
            <v>60</v>
          </cell>
          <cell r="BE223">
            <v>40</v>
          </cell>
          <cell r="BF223">
            <v>20</v>
          </cell>
          <cell r="BG223">
            <v>100</v>
          </cell>
          <cell r="BH223">
            <v>80</v>
          </cell>
          <cell r="BI223">
            <v>80</v>
          </cell>
          <cell r="BJ223">
            <v>40</v>
          </cell>
          <cell r="BK223">
            <v>60</v>
          </cell>
          <cell r="BL223">
            <v>0</v>
          </cell>
          <cell r="BM223">
            <v>80</v>
          </cell>
          <cell r="BN223">
            <v>20</v>
          </cell>
          <cell r="BO223">
            <v>100</v>
          </cell>
          <cell r="BP223">
            <v>100</v>
          </cell>
          <cell r="BQ223">
            <v>100</v>
          </cell>
          <cell r="BR223">
            <v>100</v>
          </cell>
          <cell r="BS223">
            <v>100</v>
          </cell>
          <cell r="BT223">
            <v>50</v>
          </cell>
          <cell r="BU223">
            <v>0</v>
          </cell>
          <cell r="BV223">
            <v>100</v>
          </cell>
          <cell r="BW223">
            <v>100</v>
          </cell>
          <cell r="BX223">
            <v>100</v>
          </cell>
          <cell r="BY223">
            <v>100</v>
          </cell>
          <cell r="BZ223">
            <v>100</v>
          </cell>
          <cell r="CA223">
            <v>100</v>
          </cell>
          <cell r="CB223">
            <v>100</v>
          </cell>
          <cell r="CC223">
            <v>100</v>
          </cell>
          <cell r="CD223">
            <v>100</v>
          </cell>
          <cell r="CE223">
            <v>0</v>
          </cell>
          <cell r="CF223">
            <v>0</v>
          </cell>
          <cell r="CG223">
            <v>0</v>
          </cell>
          <cell r="CH223">
            <v>0</v>
          </cell>
          <cell r="CI223">
            <v>0</v>
          </cell>
          <cell r="CJ223">
            <v>0</v>
          </cell>
          <cell r="CK223">
            <v>0</v>
          </cell>
          <cell r="CL223">
            <v>0</v>
          </cell>
          <cell r="CM223">
            <v>0</v>
          </cell>
          <cell r="CN223">
            <v>0</v>
          </cell>
          <cell r="CO223">
            <v>0</v>
          </cell>
          <cell r="CP223">
            <v>0</v>
          </cell>
          <cell r="CQ223">
            <v>185</v>
          </cell>
          <cell r="CR223">
            <v>66.600000000000009</v>
          </cell>
          <cell r="CS223">
            <v>85.7</v>
          </cell>
          <cell r="CT223">
            <v>38</v>
          </cell>
          <cell r="CU223">
            <v>33.300000000000004</v>
          </cell>
          <cell r="CV223">
            <v>28.499999999999996</v>
          </cell>
          <cell r="CW223">
            <v>0</v>
          </cell>
          <cell r="CX223">
            <v>23.799999999999997</v>
          </cell>
          <cell r="CY223">
            <v>14.2</v>
          </cell>
          <cell r="CZ223">
            <v>9.5</v>
          </cell>
          <cell r="DA223">
            <v>90.4</v>
          </cell>
          <cell r="DB223">
            <v>57.099999999999994</v>
          </cell>
          <cell r="DC223">
            <v>57.0999755859375</v>
          </cell>
          <cell r="DD223">
            <v>76.099999999999994</v>
          </cell>
          <cell r="DE223">
            <v>80.900000000000006</v>
          </cell>
          <cell r="DF223">
            <v>42.8</v>
          </cell>
          <cell r="DG223">
            <v>95.199999999999989</v>
          </cell>
          <cell r="DH223">
            <v>71.399999999999991</v>
          </cell>
          <cell r="DI223">
            <v>100</v>
          </cell>
          <cell r="DJ223">
            <v>100</v>
          </cell>
          <cell r="DK223">
            <v>100</v>
          </cell>
          <cell r="DL223">
            <v>100</v>
          </cell>
          <cell r="DM223">
            <v>100</v>
          </cell>
          <cell r="DN223">
            <v>19</v>
          </cell>
          <cell r="DO223">
            <v>4.7</v>
          </cell>
          <cell r="DP223">
            <v>61.9</v>
          </cell>
          <cell r="DQ223">
            <v>61.899993896484375</v>
          </cell>
          <cell r="DR223">
            <v>61.899993896484375</v>
          </cell>
          <cell r="DS223">
            <v>61.899993896484375</v>
          </cell>
          <cell r="DT223">
            <v>61.899993896484375</v>
          </cell>
          <cell r="DU223">
            <v>61.899993896484375</v>
          </cell>
          <cell r="DV223">
            <v>61.899993896484375</v>
          </cell>
          <cell r="DW223">
            <v>61.899993896484375</v>
          </cell>
          <cell r="DX223">
            <v>61.899993896484375</v>
          </cell>
          <cell r="DY223">
            <v>42.8</v>
          </cell>
          <cell r="DZ223">
            <v>42.79998779296875</v>
          </cell>
          <cell r="EA223">
            <v>42.79998779296875</v>
          </cell>
          <cell r="EB223">
            <v>42.79998779296875</v>
          </cell>
          <cell r="EC223">
            <v>42.79998779296875</v>
          </cell>
          <cell r="ED223">
            <v>42.79998779296875</v>
          </cell>
          <cell r="EE223">
            <v>42.8</v>
          </cell>
          <cell r="EF223">
            <v>42.79998779296875</v>
          </cell>
          <cell r="EG223">
            <v>42.79998779296875</v>
          </cell>
          <cell r="EH223">
            <v>42.79998779296875</v>
          </cell>
          <cell r="EI223">
            <v>42.79998779296875</v>
          </cell>
          <cell r="EJ223">
            <v>42.79998779296875</v>
          </cell>
        </row>
        <row r="224">
          <cell r="AW224">
            <v>186</v>
          </cell>
          <cell r="AX224">
            <v>75</v>
          </cell>
          <cell r="AY224">
            <v>100</v>
          </cell>
          <cell r="AZ224">
            <v>25</v>
          </cell>
          <cell r="BA224">
            <v>50</v>
          </cell>
          <cell r="BB224">
            <v>0</v>
          </cell>
          <cell r="BC224">
            <v>0</v>
          </cell>
          <cell r="BD224">
            <v>50</v>
          </cell>
          <cell r="BE224">
            <v>0</v>
          </cell>
          <cell r="BF224">
            <v>0</v>
          </cell>
          <cell r="BG224">
            <v>100</v>
          </cell>
          <cell r="BH224">
            <v>100</v>
          </cell>
          <cell r="BI224">
            <v>100</v>
          </cell>
          <cell r="BJ224">
            <v>100</v>
          </cell>
          <cell r="BK224">
            <v>100</v>
          </cell>
          <cell r="BL224">
            <v>100</v>
          </cell>
          <cell r="BM224">
            <v>100</v>
          </cell>
          <cell r="BN224">
            <v>50</v>
          </cell>
          <cell r="BO224">
            <v>50</v>
          </cell>
          <cell r="BP224">
            <v>50</v>
          </cell>
          <cell r="BQ224">
            <v>50</v>
          </cell>
          <cell r="BR224">
            <v>0</v>
          </cell>
          <cell r="BS224">
            <v>0</v>
          </cell>
          <cell r="BT224">
            <v>100</v>
          </cell>
          <cell r="BU224">
            <v>0</v>
          </cell>
          <cell r="BV224">
            <v>0</v>
          </cell>
          <cell r="BW224">
            <v>0</v>
          </cell>
          <cell r="BX224">
            <v>0</v>
          </cell>
          <cell r="BY224">
            <v>0</v>
          </cell>
          <cell r="BZ224">
            <v>0</v>
          </cell>
          <cell r="CA224">
            <v>0</v>
          </cell>
          <cell r="CB224">
            <v>0</v>
          </cell>
          <cell r="CC224">
            <v>0</v>
          </cell>
          <cell r="CD224">
            <v>0</v>
          </cell>
          <cell r="CE224">
            <v>0</v>
          </cell>
          <cell r="CF224">
            <v>0</v>
          </cell>
          <cell r="CG224">
            <v>0</v>
          </cell>
          <cell r="CH224">
            <v>0</v>
          </cell>
          <cell r="CI224">
            <v>0</v>
          </cell>
          <cell r="CJ224">
            <v>100</v>
          </cell>
          <cell r="CK224">
            <v>0</v>
          </cell>
          <cell r="CL224">
            <v>0</v>
          </cell>
          <cell r="CM224">
            <v>0</v>
          </cell>
          <cell r="CN224">
            <v>0</v>
          </cell>
          <cell r="CO224">
            <v>0</v>
          </cell>
          <cell r="CP224">
            <v>0</v>
          </cell>
          <cell r="CQ224">
            <v>186</v>
          </cell>
          <cell r="CR224">
            <v>78.5</v>
          </cell>
          <cell r="CS224">
            <v>92.800000000000011</v>
          </cell>
          <cell r="CT224">
            <v>28.499999999999996</v>
          </cell>
          <cell r="CU224">
            <v>50</v>
          </cell>
          <cell r="CV224">
            <v>21.4</v>
          </cell>
          <cell r="CW224">
            <v>21.399993896484375</v>
          </cell>
          <cell r="CX224">
            <v>57.099999999999994</v>
          </cell>
          <cell r="CY224">
            <v>35.699999999999996</v>
          </cell>
          <cell r="CZ224">
            <v>35.699981689453125</v>
          </cell>
          <cell r="DA224">
            <v>71.399999999999991</v>
          </cell>
          <cell r="DB224">
            <v>71.39996337890625</v>
          </cell>
          <cell r="DC224">
            <v>71.39996337890625</v>
          </cell>
          <cell r="DD224">
            <v>71.39996337890625</v>
          </cell>
          <cell r="DE224">
            <v>64.2</v>
          </cell>
          <cell r="DF224">
            <v>64.199951171875</v>
          </cell>
          <cell r="DG224">
            <v>64.199951171875</v>
          </cell>
          <cell r="DH224">
            <v>42.8</v>
          </cell>
          <cell r="DI224">
            <v>42.79998779296875</v>
          </cell>
          <cell r="DJ224">
            <v>42.79998779296875</v>
          </cell>
          <cell r="DK224">
            <v>42.79998779296875</v>
          </cell>
          <cell r="DL224">
            <v>14.2</v>
          </cell>
          <cell r="DM224">
            <v>14.199996948242187</v>
          </cell>
          <cell r="DN224">
            <v>7.1</v>
          </cell>
          <cell r="DO224">
            <v>0</v>
          </cell>
          <cell r="DP224">
            <v>0</v>
          </cell>
          <cell r="DQ224">
            <v>0</v>
          </cell>
          <cell r="DR224">
            <v>0</v>
          </cell>
          <cell r="DS224">
            <v>0</v>
          </cell>
          <cell r="DT224">
            <v>0</v>
          </cell>
          <cell r="DU224">
            <v>0</v>
          </cell>
          <cell r="DV224">
            <v>0</v>
          </cell>
          <cell r="DW224">
            <v>0</v>
          </cell>
          <cell r="DX224">
            <v>0</v>
          </cell>
          <cell r="DY224">
            <v>0</v>
          </cell>
          <cell r="DZ224">
            <v>0</v>
          </cell>
          <cell r="EA224">
            <v>0</v>
          </cell>
          <cell r="EB224">
            <v>0</v>
          </cell>
          <cell r="EC224">
            <v>0</v>
          </cell>
          <cell r="ED224">
            <v>100</v>
          </cell>
          <cell r="EE224">
            <v>85.7</v>
          </cell>
          <cell r="EF224">
            <v>85.699951171875</v>
          </cell>
          <cell r="EG224">
            <v>85.699951171875</v>
          </cell>
          <cell r="EH224">
            <v>85.699951171875</v>
          </cell>
          <cell r="EI224">
            <v>85.699951171875</v>
          </cell>
          <cell r="EJ224">
            <v>85.699951171875</v>
          </cell>
        </row>
        <row r="225">
          <cell r="AW225">
            <v>0</v>
          </cell>
          <cell r="AX225">
            <v>0</v>
          </cell>
          <cell r="AY225">
            <v>0</v>
          </cell>
          <cell r="AZ225">
            <v>0</v>
          </cell>
          <cell r="BA225">
            <v>0</v>
          </cell>
          <cell r="BB225">
            <v>0</v>
          </cell>
          <cell r="BC225">
            <v>0</v>
          </cell>
          <cell r="BD225">
            <v>0</v>
          </cell>
          <cell r="BE225">
            <v>0</v>
          </cell>
          <cell r="BF225">
            <v>0</v>
          </cell>
          <cell r="BG225">
            <v>0</v>
          </cell>
          <cell r="BH225">
            <v>0</v>
          </cell>
          <cell r="BI225">
            <v>0</v>
          </cell>
          <cell r="BJ225">
            <v>0</v>
          </cell>
          <cell r="BK225">
            <v>0</v>
          </cell>
          <cell r="BL225">
            <v>0</v>
          </cell>
          <cell r="BM225">
            <v>0</v>
          </cell>
          <cell r="BN225">
            <v>0</v>
          </cell>
          <cell r="BO225">
            <v>0</v>
          </cell>
          <cell r="BP225">
            <v>0</v>
          </cell>
          <cell r="BQ225">
            <v>0</v>
          </cell>
          <cell r="BR225">
            <v>0</v>
          </cell>
          <cell r="BS225">
            <v>0</v>
          </cell>
          <cell r="BT225">
            <v>0</v>
          </cell>
          <cell r="BU225">
            <v>0</v>
          </cell>
          <cell r="BV225">
            <v>0</v>
          </cell>
          <cell r="BW225">
            <v>0</v>
          </cell>
          <cell r="BX225">
            <v>0</v>
          </cell>
          <cell r="BY225">
            <v>0</v>
          </cell>
          <cell r="BZ225">
            <v>0</v>
          </cell>
          <cell r="CA225">
            <v>0</v>
          </cell>
          <cell r="CB225">
            <v>0</v>
          </cell>
          <cell r="CC225">
            <v>0</v>
          </cell>
          <cell r="CD225">
            <v>0</v>
          </cell>
          <cell r="CE225">
            <v>0</v>
          </cell>
          <cell r="CF225">
            <v>0</v>
          </cell>
          <cell r="CG225">
            <v>0</v>
          </cell>
          <cell r="CH225">
            <v>0</v>
          </cell>
          <cell r="CI225">
            <v>0</v>
          </cell>
          <cell r="CJ225">
            <v>0</v>
          </cell>
          <cell r="CK225">
            <v>0</v>
          </cell>
          <cell r="CL225">
            <v>0</v>
          </cell>
          <cell r="CM225">
            <v>0</v>
          </cell>
          <cell r="CN225">
            <v>0</v>
          </cell>
          <cell r="CO225">
            <v>0</v>
          </cell>
          <cell r="CP225">
            <v>0</v>
          </cell>
          <cell r="CR225">
            <v>0</v>
          </cell>
          <cell r="CS225">
            <v>0</v>
          </cell>
          <cell r="CT225">
            <v>0</v>
          </cell>
          <cell r="CU225">
            <v>0</v>
          </cell>
          <cell r="CV225">
            <v>0</v>
          </cell>
          <cell r="CW225">
            <v>0</v>
          </cell>
          <cell r="CX225">
            <v>0</v>
          </cell>
          <cell r="CY225">
            <v>0</v>
          </cell>
          <cell r="CZ225">
            <v>0</v>
          </cell>
          <cell r="DA225">
            <v>0</v>
          </cell>
          <cell r="DB225">
            <v>0</v>
          </cell>
          <cell r="DC225">
            <v>0</v>
          </cell>
          <cell r="DD225">
            <v>0</v>
          </cell>
          <cell r="DE225">
            <v>0</v>
          </cell>
          <cell r="DF225">
            <v>0</v>
          </cell>
          <cell r="DG225">
            <v>0</v>
          </cell>
          <cell r="DH225">
            <v>0</v>
          </cell>
          <cell r="DI225">
            <v>0</v>
          </cell>
          <cell r="DJ225">
            <v>0</v>
          </cell>
          <cell r="DK225">
            <v>0</v>
          </cell>
          <cell r="DL225">
            <v>0</v>
          </cell>
          <cell r="DM225">
            <v>0</v>
          </cell>
          <cell r="DN225">
            <v>0</v>
          </cell>
          <cell r="DO225">
            <v>0</v>
          </cell>
          <cell r="DP225">
            <v>0</v>
          </cell>
          <cell r="DQ225">
            <v>0</v>
          </cell>
          <cell r="DR225">
            <v>0</v>
          </cell>
          <cell r="DS225">
            <v>0</v>
          </cell>
          <cell r="DT225">
            <v>0</v>
          </cell>
          <cell r="DU225">
            <v>0</v>
          </cell>
          <cell r="DV225">
            <v>0</v>
          </cell>
          <cell r="DW225">
            <v>0</v>
          </cell>
          <cell r="DX225">
            <v>0</v>
          </cell>
          <cell r="DY225">
            <v>0</v>
          </cell>
          <cell r="DZ225">
            <v>0</v>
          </cell>
          <cell r="EA225">
            <v>0</v>
          </cell>
          <cell r="EB225">
            <v>0</v>
          </cell>
          <cell r="EC225">
            <v>0</v>
          </cell>
          <cell r="ED225">
            <v>0</v>
          </cell>
          <cell r="EE225">
            <v>0</v>
          </cell>
          <cell r="EF225">
            <v>0</v>
          </cell>
          <cell r="EG225">
            <v>0</v>
          </cell>
          <cell r="EH225">
            <v>0</v>
          </cell>
          <cell r="EI225">
            <v>0</v>
          </cell>
          <cell r="EJ225">
            <v>0</v>
          </cell>
        </row>
        <row r="226">
          <cell r="AX226">
            <v>0</v>
          </cell>
          <cell r="AY226">
            <v>0</v>
          </cell>
          <cell r="AZ226">
            <v>0</v>
          </cell>
          <cell r="BA226">
            <v>0</v>
          </cell>
          <cell r="BB226">
            <v>0</v>
          </cell>
          <cell r="BC226">
            <v>0</v>
          </cell>
          <cell r="BD226">
            <v>0</v>
          </cell>
          <cell r="BE226">
            <v>0</v>
          </cell>
          <cell r="BF226">
            <v>0</v>
          </cell>
          <cell r="BG226">
            <v>0</v>
          </cell>
          <cell r="BH226">
            <v>0</v>
          </cell>
          <cell r="BI226">
            <v>0</v>
          </cell>
          <cell r="BJ226">
            <v>0</v>
          </cell>
          <cell r="BK226">
            <v>0</v>
          </cell>
          <cell r="BL226">
            <v>0</v>
          </cell>
          <cell r="BM226">
            <v>0</v>
          </cell>
          <cell r="BN226">
            <v>0</v>
          </cell>
          <cell r="BO226">
            <v>0</v>
          </cell>
          <cell r="BP226">
            <v>0</v>
          </cell>
          <cell r="BQ226">
            <v>0</v>
          </cell>
          <cell r="BR226">
            <v>0</v>
          </cell>
          <cell r="BS226">
            <v>0</v>
          </cell>
          <cell r="BT226">
            <v>0</v>
          </cell>
          <cell r="BU226">
            <v>0</v>
          </cell>
          <cell r="BV226">
            <v>0</v>
          </cell>
          <cell r="BW226">
            <v>0</v>
          </cell>
          <cell r="BX226">
            <v>0</v>
          </cell>
          <cell r="BY226">
            <v>0</v>
          </cell>
          <cell r="BZ226">
            <v>0</v>
          </cell>
          <cell r="CA226">
            <v>0</v>
          </cell>
          <cell r="CB226">
            <v>0</v>
          </cell>
          <cell r="CC226">
            <v>0</v>
          </cell>
          <cell r="CD226">
            <v>0</v>
          </cell>
          <cell r="CE226">
            <v>0</v>
          </cell>
          <cell r="CF226">
            <v>0</v>
          </cell>
          <cell r="CG226">
            <v>0</v>
          </cell>
          <cell r="CH226">
            <v>0</v>
          </cell>
          <cell r="CI226">
            <v>0</v>
          </cell>
          <cell r="CJ226">
            <v>0</v>
          </cell>
          <cell r="CK226">
            <v>0</v>
          </cell>
          <cell r="CL226">
            <v>0</v>
          </cell>
          <cell r="CM226">
            <v>0</v>
          </cell>
          <cell r="CN226">
            <v>0</v>
          </cell>
          <cell r="CO226">
            <v>0</v>
          </cell>
          <cell r="CP226">
            <v>0</v>
          </cell>
          <cell r="CR226">
            <v>0</v>
          </cell>
          <cell r="CS226">
            <v>0</v>
          </cell>
          <cell r="CT226">
            <v>0</v>
          </cell>
          <cell r="CU226">
            <v>0</v>
          </cell>
          <cell r="CV226">
            <v>0</v>
          </cell>
          <cell r="CW226">
            <v>0</v>
          </cell>
          <cell r="CX226">
            <v>0</v>
          </cell>
          <cell r="CY226">
            <v>0</v>
          </cell>
          <cell r="CZ226">
            <v>0</v>
          </cell>
          <cell r="DA226">
            <v>0</v>
          </cell>
          <cell r="DB226">
            <v>0</v>
          </cell>
          <cell r="DC226">
            <v>0</v>
          </cell>
          <cell r="DD226">
            <v>0</v>
          </cell>
          <cell r="DE226">
            <v>0</v>
          </cell>
          <cell r="DF226">
            <v>0</v>
          </cell>
          <cell r="DG226">
            <v>0</v>
          </cell>
          <cell r="DH226">
            <v>0</v>
          </cell>
          <cell r="DI226">
            <v>0</v>
          </cell>
          <cell r="DJ226">
            <v>0</v>
          </cell>
          <cell r="DK226">
            <v>0</v>
          </cell>
          <cell r="DL226">
            <v>0</v>
          </cell>
          <cell r="DM226">
            <v>0</v>
          </cell>
          <cell r="DN226">
            <v>0</v>
          </cell>
          <cell r="DO226">
            <v>0</v>
          </cell>
          <cell r="DP226">
            <v>0</v>
          </cell>
          <cell r="DQ226">
            <v>0</v>
          </cell>
          <cell r="DR226">
            <v>0</v>
          </cell>
          <cell r="DS226">
            <v>0</v>
          </cell>
          <cell r="DT226">
            <v>0</v>
          </cell>
          <cell r="DU226">
            <v>0</v>
          </cell>
          <cell r="DV226">
            <v>0</v>
          </cell>
          <cell r="DW226">
            <v>0</v>
          </cell>
          <cell r="DX226">
            <v>0</v>
          </cell>
          <cell r="DY226">
            <v>0</v>
          </cell>
          <cell r="DZ226">
            <v>0</v>
          </cell>
          <cell r="EA226">
            <v>0</v>
          </cell>
          <cell r="EB226">
            <v>0</v>
          </cell>
          <cell r="EC226">
            <v>0</v>
          </cell>
          <cell r="ED226">
            <v>0</v>
          </cell>
          <cell r="EE226">
            <v>0</v>
          </cell>
          <cell r="EF226">
            <v>0</v>
          </cell>
          <cell r="EG226">
            <v>0</v>
          </cell>
          <cell r="EH226">
            <v>0</v>
          </cell>
          <cell r="EI226">
            <v>0</v>
          </cell>
          <cell r="EJ226">
            <v>0</v>
          </cell>
        </row>
        <row r="227">
          <cell r="AW227">
            <v>187</v>
          </cell>
          <cell r="AX227">
            <v>50</v>
          </cell>
          <cell r="AY227">
            <v>25</v>
          </cell>
          <cell r="AZ227">
            <v>100</v>
          </cell>
          <cell r="BA227">
            <v>0</v>
          </cell>
          <cell r="BB227">
            <v>75</v>
          </cell>
          <cell r="BC227">
            <v>16.600000000000001</v>
          </cell>
          <cell r="BD227">
            <v>50</v>
          </cell>
          <cell r="BE227">
            <v>66.600000000000009</v>
          </cell>
          <cell r="BF227">
            <v>100</v>
          </cell>
          <cell r="BG227">
            <v>83.3</v>
          </cell>
          <cell r="BH227">
            <v>33.300000000000004</v>
          </cell>
          <cell r="BI227">
            <v>0</v>
          </cell>
          <cell r="BJ227">
            <v>33.300000000000004</v>
          </cell>
          <cell r="BK227">
            <v>77.7</v>
          </cell>
          <cell r="BL227">
            <v>55.500000000000007</v>
          </cell>
          <cell r="BM227">
            <v>44.4</v>
          </cell>
          <cell r="BN227">
            <v>0</v>
          </cell>
          <cell r="BO227">
            <v>22.2</v>
          </cell>
          <cell r="BP227">
            <v>100</v>
          </cell>
          <cell r="BQ227">
            <v>11.1</v>
          </cell>
          <cell r="BR227">
            <v>66.600000000000009</v>
          </cell>
          <cell r="BS227">
            <v>88.8</v>
          </cell>
          <cell r="BT227">
            <v>37.5</v>
          </cell>
          <cell r="BU227">
            <v>100</v>
          </cell>
          <cell r="BV227">
            <v>0</v>
          </cell>
          <cell r="BW227">
            <v>75</v>
          </cell>
          <cell r="BX227">
            <v>62.5</v>
          </cell>
          <cell r="BY227">
            <v>87.5</v>
          </cell>
          <cell r="BZ227">
            <v>12.5</v>
          </cell>
          <cell r="CA227">
            <v>50</v>
          </cell>
          <cell r="CB227">
            <v>25</v>
          </cell>
          <cell r="CC227">
            <v>88.8</v>
          </cell>
          <cell r="CD227">
            <v>33.300000000000004</v>
          </cell>
          <cell r="CE227">
            <v>22.2</v>
          </cell>
          <cell r="CF227">
            <v>100</v>
          </cell>
          <cell r="CG227">
            <v>33.300000000000004</v>
          </cell>
          <cell r="CH227">
            <v>0</v>
          </cell>
          <cell r="CI227">
            <v>0</v>
          </cell>
          <cell r="CJ227">
            <v>66.600000000000009</v>
          </cell>
          <cell r="CK227">
            <v>77.7</v>
          </cell>
          <cell r="CL227">
            <v>11.1</v>
          </cell>
          <cell r="CM227">
            <v>33.300000000000004</v>
          </cell>
          <cell r="CN227">
            <v>33.29998779296875</v>
          </cell>
          <cell r="CO227">
            <v>33.29998779296875</v>
          </cell>
          <cell r="CP227">
            <v>33.29998779296875</v>
          </cell>
          <cell r="CQ227">
            <v>187</v>
          </cell>
          <cell r="CR227">
            <v>40</v>
          </cell>
          <cell r="CS227">
            <v>37.5</v>
          </cell>
          <cell r="CT227">
            <v>70</v>
          </cell>
          <cell r="CU227">
            <v>22.5</v>
          </cell>
          <cell r="CV227">
            <v>50</v>
          </cell>
          <cell r="CW227">
            <v>20</v>
          </cell>
          <cell r="CX227">
            <v>42.5</v>
          </cell>
          <cell r="CY227">
            <v>62.5</v>
          </cell>
          <cell r="CZ227">
            <v>80</v>
          </cell>
          <cell r="DA227">
            <v>75</v>
          </cell>
          <cell r="DB227">
            <v>25</v>
          </cell>
          <cell r="DC227">
            <v>15</v>
          </cell>
          <cell r="DD227">
            <v>27.500000000000004</v>
          </cell>
          <cell r="DE227">
            <v>47.5</v>
          </cell>
          <cell r="DF227">
            <v>35</v>
          </cell>
          <cell r="DG227">
            <v>30</v>
          </cell>
          <cell r="DH227">
            <v>7.5</v>
          </cell>
          <cell r="DI227">
            <v>17.5</v>
          </cell>
          <cell r="DJ227">
            <v>97.5</v>
          </cell>
          <cell r="DK227">
            <v>10</v>
          </cell>
          <cell r="DL227">
            <v>45</v>
          </cell>
          <cell r="DM227">
            <v>82.5</v>
          </cell>
          <cell r="DN227">
            <v>65</v>
          </cell>
          <cell r="DO227">
            <v>100</v>
          </cell>
          <cell r="DP227">
            <v>12.5</v>
          </cell>
          <cell r="DQ227">
            <v>92.5</v>
          </cell>
          <cell r="DR227">
            <v>85</v>
          </cell>
          <cell r="DS227">
            <v>95</v>
          </cell>
          <cell r="DT227">
            <v>32.5</v>
          </cell>
          <cell r="DU227">
            <v>67.5</v>
          </cell>
          <cell r="DV227">
            <v>52.5</v>
          </cell>
          <cell r="DW227">
            <v>87.5</v>
          </cell>
          <cell r="DX227">
            <v>52.5</v>
          </cell>
          <cell r="DY227">
            <v>5</v>
          </cell>
          <cell r="DZ227">
            <v>90</v>
          </cell>
          <cell r="EA227">
            <v>52.5</v>
          </cell>
          <cell r="EB227">
            <v>0</v>
          </cell>
          <cell r="EC227">
            <v>0</v>
          </cell>
          <cell r="ED227">
            <v>72.5</v>
          </cell>
          <cell r="EE227">
            <v>77.5</v>
          </cell>
          <cell r="EF227">
            <v>2.5</v>
          </cell>
          <cell r="EG227">
            <v>52.5</v>
          </cell>
          <cell r="EH227">
            <v>52.5</v>
          </cell>
          <cell r="EI227">
            <v>52.5</v>
          </cell>
          <cell r="EJ227">
            <v>52.5</v>
          </cell>
        </row>
        <row r="228">
          <cell r="AW228">
            <v>188</v>
          </cell>
          <cell r="AX228">
            <v>0</v>
          </cell>
          <cell r="AY228">
            <v>75</v>
          </cell>
          <cell r="AZ228">
            <v>50</v>
          </cell>
          <cell r="BA228">
            <v>25</v>
          </cell>
          <cell r="BB228">
            <v>100</v>
          </cell>
          <cell r="BC228">
            <v>0</v>
          </cell>
          <cell r="BD228">
            <v>40</v>
          </cell>
          <cell r="BE228">
            <v>60</v>
          </cell>
          <cell r="BF228">
            <v>100</v>
          </cell>
          <cell r="BG228">
            <v>80</v>
          </cell>
          <cell r="BH228">
            <v>20</v>
          </cell>
          <cell r="BI228">
            <v>20</v>
          </cell>
          <cell r="BJ228">
            <v>25</v>
          </cell>
          <cell r="BK228">
            <v>62.5</v>
          </cell>
          <cell r="BL228">
            <v>50</v>
          </cell>
          <cell r="BM228">
            <v>37.5</v>
          </cell>
          <cell r="BN228">
            <v>0</v>
          </cell>
          <cell r="BO228">
            <v>12.5</v>
          </cell>
          <cell r="BP228">
            <v>100</v>
          </cell>
          <cell r="BQ228">
            <v>100</v>
          </cell>
          <cell r="BR228">
            <v>87.5</v>
          </cell>
          <cell r="BS228">
            <v>75</v>
          </cell>
          <cell r="BT228">
            <v>75</v>
          </cell>
          <cell r="BU228">
            <v>25</v>
          </cell>
          <cell r="BV228">
            <v>0</v>
          </cell>
          <cell r="BW228">
            <v>50</v>
          </cell>
          <cell r="BX228">
            <v>50</v>
          </cell>
          <cell r="BY228">
            <v>100</v>
          </cell>
          <cell r="BZ228">
            <v>100</v>
          </cell>
          <cell r="CA228">
            <v>100</v>
          </cell>
          <cell r="CB228">
            <v>100</v>
          </cell>
          <cell r="CC228">
            <v>87.5</v>
          </cell>
          <cell r="CD228">
            <v>62.5</v>
          </cell>
          <cell r="CE228">
            <v>25</v>
          </cell>
          <cell r="CF228">
            <v>100</v>
          </cell>
          <cell r="CG228">
            <v>100</v>
          </cell>
          <cell r="CH228">
            <v>0</v>
          </cell>
          <cell r="CI228">
            <v>0</v>
          </cell>
          <cell r="CJ228">
            <v>37.5</v>
          </cell>
          <cell r="CK228">
            <v>50</v>
          </cell>
          <cell r="CL228">
            <v>12.5</v>
          </cell>
          <cell r="CM228">
            <v>62.5</v>
          </cell>
          <cell r="CN228">
            <v>62.5</v>
          </cell>
          <cell r="CO228">
            <v>62.5</v>
          </cell>
          <cell r="CP228">
            <v>62.5</v>
          </cell>
          <cell r="CQ228">
            <v>188</v>
          </cell>
          <cell r="CR228">
            <v>18.099999999999998</v>
          </cell>
          <cell r="CS228">
            <v>69.599999999999994</v>
          </cell>
          <cell r="CT228">
            <v>39.300000000000004</v>
          </cell>
          <cell r="CU228">
            <v>33.300000000000004</v>
          </cell>
          <cell r="CV228">
            <v>78.7</v>
          </cell>
          <cell r="CW228">
            <v>15.1</v>
          </cell>
          <cell r="CX228">
            <v>42.4</v>
          </cell>
          <cell r="CY228">
            <v>66.600000000000009</v>
          </cell>
          <cell r="CZ228">
            <v>84.8</v>
          </cell>
          <cell r="DA228">
            <v>72.7</v>
          </cell>
          <cell r="DB228">
            <v>24.2</v>
          </cell>
          <cell r="DC228">
            <v>24.199996948242188</v>
          </cell>
          <cell r="DD228">
            <v>27.200000000000003</v>
          </cell>
          <cell r="DE228">
            <v>45.4</v>
          </cell>
          <cell r="DF228">
            <v>36.299999999999997</v>
          </cell>
          <cell r="DG228">
            <v>30.3</v>
          </cell>
          <cell r="DH228">
            <v>6</v>
          </cell>
          <cell r="DI228">
            <v>12.1</v>
          </cell>
          <cell r="DJ228">
            <v>100</v>
          </cell>
          <cell r="DK228">
            <v>100</v>
          </cell>
          <cell r="DL228">
            <v>81.8</v>
          </cell>
          <cell r="DM228">
            <v>75.7</v>
          </cell>
          <cell r="DN228">
            <v>87.8</v>
          </cell>
          <cell r="DO228">
            <v>54.500000000000007</v>
          </cell>
          <cell r="DP228">
            <v>21.2</v>
          </cell>
          <cell r="DQ228">
            <v>57.499999999999993</v>
          </cell>
          <cell r="DR228">
            <v>57.499969482421875</v>
          </cell>
          <cell r="DS228">
            <v>96.899999999999991</v>
          </cell>
          <cell r="DT228">
            <v>96.89996337890625</v>
          </cell>
          <cell r="DU228">
            <v>96.89996337890625</v>
          </cell>
          <cell r="DV228">
            <v>96.89996337890625</v>
          </cell>
          <cell r="DW228">
            <v>90.9</v>
          </cell>
          <cell r="DX228">
            <v>57.499999999999993</v>
          </cell>
          <cell r="DY228">
            <v>9</v>
          </cell>
          <cell r="DZ228">
            <v>93.899999999999991</v>
          </cell>
          <cell r="EA228">
            <v>93.89996337890625</v>
          </cell>
          <cell r="EB228">
            <v>0</v>
          </cell>
          <cell r="EC228">
            <v>0</v>
          </cell>
          <cell r="ED228">
            <v>48.4</v>
          </cell>
          <cell r="EE228">
            <v>51.5</v>
          </cell>
          <cell r="EF228">
            <v>3</v>
          </cell>
          <cell r="EG228">
            <v>57.499999999999993</v>
          </cell>
          <cell r="EH228">
            <v>57.499969482421875</v>
          </cell>
          <cell r="EI228">
            <v>57.499969482421875</v>
          </cell>
          <cell r="EJ228">
            <v>57.499969482421875</v>
          </cell>
        </row>
        <row r="229">
          <cell r="AW229">
            <v>189</v>
          </cell>
          <cell r="AX229">
            <v>0</v>
          </cell>
          <cell r="AY229">
            <v>50</v>
          </cell>
          <cell r="AZ229">
            <v>75</v>
          </cell>
          <cell r="BA229">
            <v>25</v>
          </cell>
          <cell r="BB229">
            <v>100</v>
          </cell>
          <cell r="BC229">
            <v>0</v>
          </cell>
          <cell r="BD229">
            <v>40</v>
          </cell>
          <cell r="BE229">
            <v>60</v>
          </cell>
          <cell r="BF229">
            <v>100</v>
          </cell>
          <cell r="BG229">
            <v>80</v>
          </cell>
          <cell r="BH229">
            <v>20</v>
          </cell>
          <cell r="BI229">
            <v>20</v>
          </cell>
          <cell r="BJ229">
            <v>25</v>
          </cell>
          <cell r="BK229">
            <v>50</v>
          </cell>
          <cell r="BL229">
            <v>37.5</v>
          </cell>
          <cell r="BM229">
            <v>62.5</v>
          </cell>
          <cell r="BN229">
            <v>0</v>
          </cell>
          <cell r="BO229">
            <v>12.5</v>
          </cell>
          <cell r="BP229">
            <v>100</v>
          </cell>
          <cell r="BQ229">
            <v>100</v>
          </cell>
          <cell r="BR229">
            <v>87.5</v>
          </cell>
          <cell r="BS229">
            <v>75</v>
          </cell>
          <cell r="BT229">
            <v>75</v>
          </cell>
          <cell r="BU229">
            <v>25</v>
          </cell>
          <cell r="BV229">
            <v>0</v>
          </cell>
          <cell r="BW229">
            <v>50</v>
          </cell>
          <cell r="BX229">
            <v>50</v>
          </cell>
          <cell r="BY229">
            <v>100</v>
          </cell>
          <cell r="BZ229">
            <v>100</v>
          </cell>
          <cell r="CA229">
            <v>100</v>
          </cell>
          <cell r="CB229">
            <v>100</v>
          </cell>
          <cell r="CC229">
            <v>87.5</v>
          </cell>
          <cell r="CD229">
            <v>62.5</v>
          </cell>
          <cell r="CE229">
            <v>12.5</v>
          </cell>
          <cell r="CF229">
            <v>100</v>
          </cell>
          <cell r="CG229">
            <v>100</v>
          </cell>
          <cell r="CH229">
            <v>25</v>
          </cell>
          <cell r="CI229">
            <v>25</v>
          </cell>
          <cell r="CJ229">
            <v>50</v>
          </cell>
          <cell r="CK229">
            <v>37.5</v>
          </cell>
          <cell r="CL229">
            <v>0</v>
          </cell>
          <cell r="CM229">
            <v>62.5</v>
          </cell>
          <cell r="CN229">
            <v>62.5</v>
          </cell>
          <cell r="CO229">
            <v>62.5</v>
          </cell>
          <cell r="CP229">
            <v>62.5</v>
          </cell>
          <cell r="CQ229">
            <v>189</v>
          </cell>
          <cell r="CR229">
            <v>18.099999999999998</v>
          </cell>
          <cell r="CS229">
            <v>63.6</v>
          </cell>
          <cell r="CT229">
            <v>75.7</v>
          </cell>
          <cell r="CU229">
            <v>27.200000000000003</v>
          </cell>
          <cell r="CV229">
            <v>93.899999999999991</v>
          </cell>
          <cell r="CW229">
            <v>12.1</v>
          </cell>
          <cell r="CX229">
            <v>33.300000000000004</v>
          </cell>
          <cell r="CY229">
            <v>45.4</v>
          </cell>
          <cell r="CZ229">
            <v>81.8</v>
          </cell>
          <cell r="DA229">
            <v>66.600000000000009</v>
          </cell>
          <cell r="DB229">
            <v>21.2</v>
          </cell>
          <cell r="DC229">
            <v>21.199996948242188</v>
          </cell>
          <cell r="DD229">
            <v>24.2</v>
          </cell>
          <cell r="DE229">
            <v>39.300000000000004</v>
          </cell>
          <cell r="DF229">
            <v>30.3</v>
          </cell>
          <cell r="DG229">
            <v>69.599999999999994</v>
          </cell>
          <cell r="DH229">
            <v>3</v>
          </cell>
          <cell r="DI229">
            <v>15.1</v>
          </cell>
          <cell r="DJ229">
            <v>100</v>
          </cell>
          <cell r="DK229">
            <v>100</v>
          </cell>
          <cell r="DL229">
            <v>78.7</v>
          </cell>
          <cell r="DM229">
            <v>72.7</v>
          </cell>
          <cell r="DN229">
            <v>84.8</v>
          </cell>
          <cell r="DO229">
            <v>51.5</v>
          </cell>
          <cell r="DP229">
            <v>9</v>
          </cell>
          <cell r="DQ229">
            <v>54.500000000000007</v>
          </cell>
          <cell r="DR229">
            <v>54.5</v>
          </cell>
          <cell r="DS229">
            <v>96.899999999999991</v>
          </cell>
          <cell r="DT229">
            <v>96.89996337890625</v>
          </cell>
          <cell r="DU229">
            <v>96.89996337890625</v>
          </cell>
          <cell r="DV229">
            <v>96.89996337890625</v>
          </cell>
          <cell r="DW229">
            <v>87.8</v>
          </cell>
          <cell r="DX229">
            <v>54.500000000000007</v>
          </cell>
          <cell r="DY229">
            <v>6</v>
          </cell>
          <cell r="DZ229">
            <v>90.9</v>
          </cell>
          <cell r="EA229">
            <v>90.89996337890625</v>
          </cell>
          <cell r="EB229">
            <v>36.299999999999997</v>
          </cell>
          <cell r="EC229">
            <v>36.29998779296875</v>
          </cell>
          <cell r="ED229">
            <v>48.4</v>
          </cell>
          <cell r="EE229">
            <v>42.4</v>
          </cell>
          <cell r="EF229">
            <v>0</v>
          </cell>
          <cell r="EG229">
            <v>54.500000000000007</v>
          </cell>
          <cell r="EH229">
            <v>54.5</v>
          </cell>
          <cell r="EI229">
            <v>54.5</v>
          </cell>
          <cell r="EJ229">
            <v>54.5</v>
          </cell>
        </row>
        <row r="230">
          <cell r="AW230">
            <v>190</v>
          </cell>
          <cell r="AX230">
            <v>0</v>
          </cell>
          <cell r="AY230">
            <v>0</v>
          </cell>
          <cell r="AZ230">
            <v>50</v>
          </cell>
          <cell r="BA230">
            <v>100</v>
          </cell>
          <cell r="BB230">
            <v>75</v>
          </cell>
          <cell r="BC230">
            <v>40</v>
          </cell>
          <cell r="BD230">
            <v>20</v>
          </cell>
          <cell r="BE230">
            <v>60</v>
          </cell>
          <cell r="BF230">
            <v>60</v>
          </cell>
          <cell r="BG230">
            <v>100</v>
          </cell>
          <cell r="BH230">
            <v>0</v>
          </cell>
          <cell r="BI230">
            <v>0</v>
          </cell>
          <cell r="BJ230">
            <v>16.600000000000001</v>
          </cell>
          <cell r="BK230">
            <v>100</v>
          </cell>
          <cell r="BL230">
            <v>16.600000000000001</v>
          </cell>
          <cell r="BM230">
            <v>0</v>
          </cell>
          <cell r="BN230">
            <v>16.600000000000001</v>
          </cell>
          <cell r="BO230">
            <v>16.600000000000001</v>
          </cell>
          <cell r="BP230">
            <v>16.599990844726562</v>
          </cell>
          <cell r="BQ230">
            <v>16.599990844726562</v>
          </cell>
          <cell r="BR230">
            <v>16.599990844726562</v>
          </cell>
          <cell r="BS230">
            <v>16.600000000000001</v>
          </cell>
          <cell r="BT230">
            <v>100</v>
          </cell>
          <cell r="BU230">
            <v>0</v>
          </cell>
          <cell r="BV230">
            <v>0</v>
          </cell>
          <cell r="BW230">
            <v>0</v>
          </cell>
          <cell r="BX230">
            <v>0</v>
          </cell>
          <cell r="BY230">
            <v>0</v>
          </cell>
          <cell r="BZ230">
            <v>0</v>
          </cell>
          <cell r="CA230">
            <v>0</v>
          </cell>
          <cell r="CB230">
            <v>0</v>
          </cell>
          <cell r="CC230">
            <v>25</v>
          </cell>
          <cell r="CD230">
            <v>25</v>
          </cell>
          <cell r="CE230">
            <v>25</v>
          </cell>
          <cell r="CF230">
            <v>100</v>
          </cell>
          <cell r="CG230">
            <v>100</v>
          </cell>
          <cell r="CH230">
            <v>0</v>
          </cell>
          <cell r="CI230">
            <v>0</v>
          </cell>
          <cell r="CJ230">
            <v>25</v>
          </cell>
          <cell r="CK230">
            <v>75</v>
          </cell>
          <cell r="CL230">
            <v>75</v>
          </cell>
          <cell r="CM230">
            <v>75</v>
          </cell>
          <cell r="CN230">
            <v>75</v>
          </cell>
          <cell r="CO230">
            <v>75</v>
          </cell>
          <cell r="CP230">
            <v>75</v>
          </cell>
          <cell r="CQ230">
            <v>190</v>
          </cell>
          <cell r="CR230">
            <v>20</v>
          </cell>
          <cell r="CS230">
            <v>20</v>
          </cell>
          <cell r="CT230">
            <v>72</v>
          </cell>
          <cell r="CU230">
            <v>96</v>
          </cell>
          <cell r="CV230">
            <v>76</v>
          </cell>
          <cell r="CW230">
            <v>16</v>
          </cell>
          <cell r="CX230">
            <v>12</v>
          </cell>
          <cell r="CY230">
            <v>20</v>
          </cell>
          <cell r="CZ230">
            <v>20</v>
          </cell>
          <cell r="DA230">
            <v>92</v>
          </cell>
          <cell r="DB230">
            <v>8</v>
          </cell>
          <cell r="DC230">
            <v>8</v>
          </cell>
          <cell r="DD230">
            <v>20</v>
          </cell>
          <cell r="DE230">
            <v>84</v>
          </cell>
          <cell r="DF230">
            <v>20</v>
          </cell>
          <cell r="DG230">
            <v>4</v>
          </cell>
          <cell r="DH230">
            <v>20</v>
          </cell>
          <cell r="DI230">
            <v>20</v>
          </cell>
          <cell r="DJ230">
            <v>20</v>
          </cell>
          <cell r="DK230">
            <v>20</v>
          </cell>
          <cell r="DL230">
            <v>20</v>
          </cell>
          <cell r="DM230">
            <v>20</v>
          </cell>
          <cell r="DN230">
            <v>88</v>
          </cell>
          <cell r="DO230">
            <v>20</v>
          </cell>
          <cell r="DP230">
            <v>20</v>
          </cell>
          <cell r="DQ230">
            <v>20</v>
          </cell>
          <cell r="DR230">
            <v>20</v>
          </cell>
          <cell r="DS230">
            <v>20</v>
          </cell>
          <cell r="DT230">
            <v>20</v>
          </cell>
          <cell r="DU230">
            <v>20</v>
          </cell>
          <cell r="DV230">
            <v>20</v>
          </cell>
          <cell r="DW230">
            <v>20</v>
          </cell>
          <cell r="DX230">
            <v>20</v>
          </cell>
          <cell r="DY230">
            <v>20</v>
          </cell>
          <cell r="DZ230">
            <v>100</v>
          </cell>
          <cell r="EA230">
            <v>100</v>
          </cell>
          <cell r="EB230">
            <v>0</v>
          </cell>
          <cell r="EC230">
            <v>0</v>
          </cell>
          <cell r="ED230">
            <v>20</v>
          </cell>
          <cell r="EE230">
            <v>80</v>
          </cell>
          <cell r="EF230">
            <v>80</v>
          </cell>
          <cell r="EG230">
            <v>80</v>
          </cell>
          <cell r="EH230">
            <v>80</v>
          </cell>
          <cell r="EI230">
            <v>80</v>
          </cell>
          <cell r="EJ230">
            <v>80</v>
          </cell>
        </row>
        <row r="231">
          <cell r="AW231">
            <v>191</v>
          </cell>
          <cell r="AX231">
            <v>0</v>
          </cell>
          <cell r="AY231">
            <v>0</v>
          </cell>
          <cell r="AZ231">
            <v>0</v>
          </cell>
          <cell r="BA231">
            <v>0</v>
          </cell>
          <cell r="BB231">
            <v>0</v>
          </cell>
          <cell r="BC231">
            <v>0</v>
          </cell>
          <cell r="BD231">
            <v>0</v>
          </cell>
          <cell r="BE231">
            <v>0</v>
          </cell>
          <cell r="BF231">
            <v>0</v>
          </cell>
          <cell r="BG231">
            <v>0</v>
          </cell>
          <cell r="BH231">
            <v>0</v>
          </cell>
          <cell r="BI231">
            <v>0</v>
          </cell>
          <cell r="BJ231">
            <v>0</v>
          </cell>
          <cell r="BK231">
            <v>0</v>
          </cell>
          <cell r="BL231">
            <v>0</v>
          </cell>
          <cell r="BM231">
            <v>0</v>
          </cell>
          <cell r="BN231">
            <v>0</v>
          </cell>
          <cell r="BO231">
            <v>0</v>
          </cell>
          <cell r="BP231">
            <v>0</v>
          </cell>
          <cell r="BQ231">
            <v>0</v>
          </cell>
          <cell r="BR231">
            <v>0</v>
          </cell>
          <cell r="BS231">
            <v>0</v>
          </cell>
          <cell r="BT231">
            <v>0</v>
          </cell>
          <cell r="BU231">
            <v>0</v>
          </cell>
          <cell r="BV231">
            <v>0</v>
          </cell>
          <cell r="BW231">
            <v>0</v>
          </cell>
          <cell r="BX231">
            <v>0</v>
          </cell>
          <cell r="BY231">
            <v>0</v>
          </cell>
          <cell r="BZ231">
            <v>0</v>
          </cell>
          <cell r="CA231">
            <v>0</v>
          </cell>
          <cell r="CB231">
            <v>0</v>
          </cell>
          <cell r="CC231">
            <v>0</v>
          </cell>
          <cell r="CD231">
            <v>0</v>
          </cell>
          <cell r="CE231">
            <v>0</v>
          </cell>
          <cell r="CF231">
            <v>0</v>
          </cell>
          <cell r="CG231">
            <v>0</v>
          </cell>
          <cell r="CH231">
            <v>0</v>
          </cell>
          <cell r="CI231">
            <v>0</v>
          </cell>
          <cell r="CJ231">
            <v>0</v>
          </cell>
          <cell r="CK231">
            <v>0</v>
          </cell>
          <cell r="CL231">
            <v>0</v>
          </cell>
          <cell r="CM231">
            <v>0</v>
          </cell>
          <cell r="CN231">
            <v>0</v>
          </cell>
          <cell r="CO231">
            <v>0</v>
          </cell>
          <cell r="CP231">
            <v>0</v>
          </cell>
          <cell r="CQ231">
            <v>191</v>
          </cell>
          <cell r="CR231">
            <v>0</v>
          </cell>
          <cell r="CS231">
            <v>0</v>
          </cell>
          <cell r="CT231">
            <v>0</v>
          </cell>
          <cell r="CU231">
            <v>0</v>
          </cell>
          <cell r="CV231">
            <v>0</v>
          </cell>
          <cell r="CW231">
            <v>0</v>
          </cell>
          <cell r="CX231">
            <v>0</v>
          </cell>
          <cell r="CY231">
            <v>0</v>
          </cell>
          <cell r="CZ231">
            <v>0</v>
          </cell>
          <cell r="DA231">
            <v>0</v>
          </cell>
          <cell r="DB231">
            <v>0</v>
          </cell>
          <cell r="DC231">
            <v>0</v>
          </cell>
          <cell r="DD231">
            <v>0</v>
          </cell>
          <cell r="DE231">
            <v>0</v>
          </cell>
          <cell r="DF231">
            <v>0</v>
          </cell>
          <cell r="DG231">
            <v>0</v>
          </cell>
          <cell r="DH231">
            <v>0</v>
          </cell>
          <cell r="DI231">
            <v>0</v>
          </cell>
          <cell r="DJ231">
            <v>0</v>
          </cell>
          <cell r="DK231">
            <v>0</v>
          </cell>
          <cell r="DL231">
            <v>0</v>
          </cell>
          <cell r="DM231">
            <v>0</v>
          </cell>
          <cell r="DN231">
            <v>0</v>
          </cell>
          <cell r="DO231">
            <v>0</v>
          </cell>
          <cell r="DP231">
            <v>0</v>
          </cell>
          <cell r="DQ231">
            <v>0</v>
          </cell>
          <cell r="DR231">
            <v>0</v>
          </cell>
          <cell r="DS231">
            <v>0</v>
          </cell>
          <cell r="DT231">
            <v>0</v>
          </cell>
          <cell r="DU231">
            <v>0</v>
          </cell>
          <cell r="DV231">
            <v>0</v>
          </cell>
          <cell r="DW231">
            <v>0</v>
          </cell>
          <cell r="DX231">
            <v>0</v>
          </cell>
          <cell r="DY231">
            <v>0</v>
          </cell>
          <cell r="DZ231">
            <v>0</v>
          </cell>
          <cell r="EA231">
            <v>0</v>
          </cell>
          <cell r="EB231">
            <v>0</v>
          </cell>
          <cell r="EC231">
            <v>0</v>
          </cell>
          <cell r="ED231">
            <v>0</v>
          </cell>
          <cell r="EE231">
            <v>0</v>
          </cell>
          <cell r="EF231">
            <v>0</v>
          </cell>
          <cell r="EG231">
            <v>0</v>
          </cell>
          <cell r="EH231">
            <v>0</v>
          </cell>
          <cell r="EI231">
            <v>0</v>
          </cell>
          <cell r="EJ231">
            <v>0</v>
          </cell>
        </row>
        <row r="232">
          <cell r="AW232">
            <v>192</v>
          </cell>
          <cell r="AX232">
            <v>0</v>
          </cell>
          <cell r="AY232">
            <v>0</v>
          </cell>
          <cell r="AZ232">
            <v>0</v>
          </cell>
          <cell r="BA232">
            <v>0</v>
          </cell>
          <cell r="BB232">
            <v>0</v>
          </cell>
          <cell r="BC232">
            <v>0</v>
          </cell>
          <cell r="BD232">
            <v>0</v>
          </cell>
          <cell r="BE232">
            <v>0</v>
          </cell>
          <cell r="BF232">
            <v>0</v>
          </cell>
          <cell r="BG232">
            <v>0</v>
          </cell>
          <cell r="BH232">
            <v>0</v>
          </cell>
          <cell r="BI232">
            <v>0</v>
          </cell>
          <cell r="BJ232">
            <v>0</v>
          </cell>
          <cell r="BK232">
            <v>0</v>
          </cell>
          <cell r="BL232">
            <v>0</v>
          </cell>
          <cell r="BM232">
            <v>0</v>
          </cell>
          <cell r="BN232">
            <v>0</v>
          </cell>
          <cell r="BO232">
            <v>0</v>
          </cell>
          <cell r="BP232">
            <v>0</v>
          </cell>
          <cell r="BQ232">
            <v>0</v>
          </cell>
          <cell r="BR232">
            <v>0</v>
          </cell>
          <cell r="BS232">
            <v>0</v>
          </cell>
          <cell r="BT232">
            <v>0</v>
          </cell>
          <cell r="BU232">
            <v>0</v>
          </cell>
          <cell r="BV232">
            <v>0</v>
          </cell>
          <cell r="BW232">
            <v>0</v>
          </cell>
          <cell r="BX232">
            <v>0</v>
          </cell>
          <cell r="BY232">
            <v>0</v>
          </cell>
          <cell r="BZ232">
            <v>0</v>
          </cell>
          <cell r="CA232">
            <v>0</v>
          </cell>
          <cell r="CB232">
            <v>0</v>
          </cell>
          <cell r="CC232">
            <v>0</v>
          </cell>
          <cell r="CD232">
            <v>0</v>
          </cell>
          <cell r="CE232">
            <v>0</v>
          </cell>
          <cell r="CF232">
            <v>0</v>
          </cell>
          <cell r="CG232">
            <v>0</v>
          </cell>
          <cell r="CH232">
            <v>0</v>
          </cell>
          <cell r="CI232">
            <v>0</v>
          </cell>
          <cell r="CJ232">
            <v>0</v>
          </cell>
          <cell r="CK232">
            <v>0</v>
          </cell>
          <cell r="CL232">
            <v>0</v>
          </cell>
          <cell r="CM232">
            <v>0</v>
          </cell>
          <cell r="CN232">
            <v>0</v>
          </cell>
          <cell r="CO232">
            <v>0</v>
          </cell>
          <cell r="CP232">
            <v>0</v>
          </cell>
          <cell r="CQ232">
            <v>192</v>
          </cell>
          <cell r="CR232">
            <v>0</v>
          </cell>
          <cell r="CS232">
            <v>0</v>
          </cell>
          <cell r="CT232">
            <v>0</v>
          </cell>
          <cell r="CU232">
            <v>0</v>
          </cell>
          <cell r="CV232">
            <v>0</v>
          </cell>
          <cell r="CW232">
            <v>0</v>
          </cell>
          <cell r="CX232">
            <v>0</v>
          </cell>
          <cell r="CY232">
            <v>0</v>
          </cell>
          <cell r="CZ232">
            <v>0</v>
          </cell>
          <cell r="DA232">
            <v>0</v>
          </cell>
          <cell r="DB232">
            <v>0</v>
          </cell>
          <cell r="DC232">
            <v>0</v>
          </cell>
          <cell r="DD232">
            <v>0</v>
          </cell>
          <cell r="DE232">
            <v>0</v>
          </cell>
          <cell r="DF232">
            <v>0</v>
          </cell>
          <cell r="DG232">
            <v>0</v>
          </cell>
          <cell r="DH232">
            <v>0</v>
          </cell>
          <cell r="DI232">
            <v>0</v>
          </cell>
          <cell r="DJ232">
            <v>0</v>
          </cell>
          <cell r="DK232">
            <v>0</v>
          </cell>
          <cell r="DL232">
            <v>0</v>
          </cell>
          <cell r="DM232">
            <v>0</v>
          </cell>
          <cell r="DN232">
            <v>0</v>
          </cell>
          <cell r="DO232">
            <v>0</v>
          </cell>
          <cell r="DP232">
            <v>0</v>
          </cell>
          <cell r="DQ232">
            <v>0</v>
          </cell>
          <cell r="DR232">
            <v>0</v>
          </cell>
          <cell r="DS232">
            <v>0</v>
          </cell>
          <cell r="DT232">
            <v>0</v>
          </cell>
          <cell r="DU232">
            <v>0</v>
          </cell>
          <cell r="DV232">
            <v>0</v>
          </cell>
          <cell r="DW232">
            <v>0</v>
          </cell>
          <cell r="DX232">
            <v>0</v>
          </cell>
          <cell r="DY232">
            <v>0</v>
          </cell>
          <cell r="DZ232">
            <v>0</v>
          </cell>
          <cell r="EA232">
            <v>0</v>
          </cell>
          <cell r="EB232">
            <v>0</v>
          </cell>
          <cell r="EC232">
            <v>0</v>
          </cell>
          <cell r="ED232">
            <v>0</v>
          </cell>
          <cell r="EE232">
            <v>0</v>
          </cell>
          <cell r="EF232">
            <v>0</v>
          </cell>
          <cell r="EG232">
            <v>0</v>
          </cell>
          <cell r="EH232">
            <v>0</v>
          </cell>
          <cell r="EI232">
            <v>0</v>
          </cell>
          <cell r="EJ232">
            <v>0</v>
          </cell>
        </row>
        <row r="233">
          <cell r="AW233">
            <v>193</v>
          </cell>
          <cell r="AX233">
            <v>50</v>
          </cell>
          <cell r="AY233">
            <v>100</v>
          </cell>
          <cell r="AZ233">
            <v>50</v>
          </cell>
          <cell r="BA233">
            <v>25</v>
          </cell>
          <cell r="BB233">
            <v>0</v>
          </cell>
          <cell r="BC233">
            <v>20</v>
          </cell>
          <cell r="BD233">
            <v>20</v>
          </cell>
          <cell r="BE233">
            <v>20</v>
          </cell>
          <cell r="BF233">
            <v>20</v>
          </cell>
          <cell r="BG233">
            <v>20</v>
          </cell>
          <cell r="BH233">
            <v>0</v>
          </cell>
          <cell r="BI233">
            <v>0</v>
          </cell>
          <cell r="BJ233">
            <v>33.300000000000004</v>
          </cell>
          <cell r="BK233">
            <v>33.300000000000004</v>
          </cell>
          <cell r="BL233">
            <v>33.29998779296875</v>
          </cell>
          <cell r="BM233">
            <v>0</v>
          </cell>
          <cell r="BN233">
            <v>33.300000000000004</v>
          </cell>
          <cell r="BO233">
            <v>33.29998779296875</v>
          </cell>
          <cell r="BP233">
            <v>33.29998779296875</v>
          </cell>
          <cell r="BQ233">
            <v>33.29998779296875</v>
          </cell>
          <cell r="BR233">
            <v>33.29998779296875</v>
          </cell>
          <cell r="BS233">
            <v>33.29998779296875</v>
          </cell>
          <cell r="BT233">
            <v>100</v>
          </cell>
          <cell r="BU233">
            <v>100</v>
          </cell>
          <cell r="BV233">
            <v>100</v>
          </cell>
          <cell r="BW233">
            <v>100</v>
          </cell>
          <cell r="BX233">
            <v>100</v>
          </cell>
          <cell r="BY233">
            <v>100</v>
          </cell>
          <cell r="BZ233">
            <v>100</v>
          </cell>
          <cell r="CA233">
            <v>100</v>
          </cell>
          <cell r="CB233">
            <v>100</v>
          </cell>
          <cell r="CC233">
            <v>100</v>
          </cell>
          <cell r="CD233">
            <v>100</v>
          </cell>
          <cell r="CE233">
            <v>100</v>
          </cell>
          <cell r="CF233">
            <v>100</v>
          </cell>
          <cell r="CG233">
            <v>100</v>
          </cell>
          <cell r="CH233">
            <v>100</v>
          </cell>
          <cell r="CI233">
            <v>100</v>
          </cell>
          <cell r="CJ233">
            <v>100</v>
          </cell>
          <cell r="CK233">
            <v>100</v>
          </cell>
          <cell r="CL233">
            <v>100</v>
          </cell>
          <cell r="CM233">
            <v>100</v>
          </cell>
          <cell r="CN233">
            <v>100</v>
          </cell>
          <cell r="CO233">
            <v>100</v>
          </cell>
          <cell r="CP233">
            <v>100</v>
          </cell>
          <cell r="CQ233">
            <v>193</v>
          </cell>
          <cell r="CR233">
            <v>25</v>
          </cell>
          <cell r="CS233">
            <v>100</v>
          </cell>
          <cell r="CT233">
            <v>25</v>
          </cell>
          <cell r="CU233">
            <v>12.5</v>
          </cell>
          <cell r="CV233">
            <v>0</v>
          </cell>
          <cell r="CW233">
            <v>25</v>
          </cell>
          <cell r="CX233">
            <v>25</v>
          </cell>
          <cell r="CY233">
            <v>25</v>
          </cell>
          <cell r="CZ233">
            <v>25</v>
          </cell>
          <cell r="DA233">
            <v>25</v>
          </cell>
          <cell r="DB233">
            <v>6.2</v>
          </cell>
          <cell r="DC233">
            <v>6.1999969482421875</v>
          </cell>
          <cell r="DD233">
            <v>25</v>
          </cell>
          <cell r="DE233">
            <v>25</v>
          </cell>
          <cell r="DF233">
            <v>25</v>
          </cell>
          <cell r="DG233">
            <v>18.7</v>
          </cell>
          <cell r="DH233">
            <v>25</v>
          </cell>
          <cell r="DI233">
            <v>25</v>
          </cell>
          <cell r="DJ233">
            <v>25</v>
          </cell>
          <cell r="DK233">
            <v>25</v>
          </cell>
          <cell r="DL233">
            <v>25</v>
          </cell>
          <cell r="DM233">
            <v>25</v>
          </cell>
          <cell r="DN233">
            <v>25</v>
          </cell>
          <cell r="DO233">
            <v>25</v>
          </cell>
          <cell r="DP233">
            <v>25</v>
          </cell>
          <cell r="DQ233">
            <v>25</v>
          </cell>
          <cell r="DR233">
            <v>25</v>
          </cell>
          <cell r="DS233">
            <v>25</v>
          </cell>
          <cell r="DT233">
            <v>25</v>
          </cell>
          <cell r="DU233">
            <v>25</v>
          </cell>
          <cell r="DV233">
            <v>25</v>
          </cell>
          <cell r="DW233">
            <v>25</v>
          </cell>
          <cell r="DX233">
            <v>25</v>
          </cell>
          <cell r="DY233">
            <v>25</v>
          </cell>
          <cell r="DZ233">
            <v>25</v>
          </cell>
          <cell r="EA233">
            <v>25</v>
          </cell>
          <cell r="EB233">
            <v>25</v>
          </cell>
          <cell r="EC233">
            <v>25</v>
          </cell>
          <cell r="ED233">
            <v>25</v>
          </cell>
          <cell r="EE233">
            <v>25</v>
          </cell>
          <cell r="EF233">
            <v>25</v>
          </cell>
          <cell r="EG233">
            <v>25</v>
          </cell>
          <cell r="EH233">
            <v>25</v>
          </cell>
          <cell r="EI233">
            <v>25</v>
          </cell>
          <cell r="EJ233">
            <v>25</v>
          </cell>
        </row>
        <row r="234">
          <cell r="AW234">
            <v>194</v>
          </cell>
          <cell r="AX234">
            <v>0</v>
          </cell>
          <cell r="AY234">
            <v>0</v>
          </cell>
          <cell r="AZ234">
            <v>0</v>
          </cell>
          <cell r="BA234">
            <v>0</v>
          </cell>
          <cell r="BB234">
            <v>0</v>
          </cell>
          <cell r="BC234">
            <v>0</v>
          </cell>
          <cell r="BD234">
            <v>0</v>
          </cell>
          <cell r="BE234">
            <v>0</v>
          </cell>
          <cell r="BF234">
            <v>0</v>
          </cell>
          <cell r="BG234">
            <v>0</v>
          </cell>
          <cell r="BH234">
            <v>0</v>
          </cell>
          <cell r="BI234">
            <v>0</v>
          </cell>
          <cell r="BJ234">
            <v>0</v>
          </cell>
          <cell r="BK234">
            <v>0</v>
          </cell>
          <cell r="BL234">
            <v>0</v>
          </cell>
          <cell r="BM234">
            <v>0</v>
          </cell>
          <cell r="BN234">
            <v>0</v>
          </cell>
          <cell r="BO234">
            <v>0</v>
          </cell>
          <cell r="BP234">
            <v>0</v>
          </cell>
          <cell r="BQ234">
            <v>0</v>
          </cell>
          <cell r="BR234">
            <v>0</v>
          </cell>
          <cell r="BS234">
            <v>0</v>
          </cell>
          <cell r="BT234">
            <v>0</v>
          </cell>
          <cell r="BU234">
            <v>0</v>
          </cell>
          <cell r="BV234">
            <v>0</v>
          </cell>
          <cell r="BW234">
            <v>0</v>
          </cell>
          <cell r="BX234">
            <v>0</v>
          </cell>
          <cell r="BY234">
            <v>0</v>
          </cell>
          <cell r="BZ234">
            <v>0</v>
          </cell>
          <cell r="CA234">
            <v>0</v>
          </cell>
          <cell r="CB234">
            <v>0</v>
          </cell>
          <cell r="CC234">
            <v>0</v>
          </cell>
          <cell r="CD234">
            <v>0</v>
          </cell>
          <cell r="CE234">
            <v>0</v>
          </cell>
          <cell r="CF234">
            <v>0</v>
          </cell>
          <cell r="CG234">
            <v>0</v>
          </cell>
          <cell r="CH234">
            <v>0</v>
          </cell>
          <cell r="CI234">
            <v>0</v>
          </cell>
          <cell r="CJ234">
            <v>0</v>
          </cell>
          <cell r="CK234">
            <v>0</v>
          </cell>
          <cell r="CL234">
            <v>0</v>
          </cell>
          <cell r="CM234">
            <v>0</v>
          </cell>
          <cell r="CN234">
            <v>0</v>
          </cell>
          <cell r="CO234">
            <v>0</v>
          </cell>
          <cell r="CP234">
            <v>0</v>
          </cell>
          <cell r="CQ234">
            <v>194</v>
          </cell>
          <cell r="CR234">
            <v>0</v>
          </cell>
          <cell r="CS234">
            <v>0</v>
          </cell>
          <cell r="CT234">
            <v>0</v>
          </cell>
          <cell r="CU234">
            <v>0</v>
          </cell>
          <cell r="CV234">
            <v>0</v>
          </cell>
          <cell r="CW234">
            <v>0</v>
          </cell>
          <cell r="CX234">
            <v>0</v>
          </cell>
          <cell r="CY234">
            <v>0</v>
          </cell>
          <cell r="CZ234">
            <v>0</v>
          </cell>
          <cell r="DA234">
            <v>0</v>
          </cell>
          <cell r="DB234">
            <v>0</v>
          </cell>
          <cell r="DC234">
            <v>0</v>
          </cell>
          <cell r="DD234">
            <v>0</v>
          </cell>
          <cell r="DE234">
            <v>0</v>
          </cell>
          <cell r="DF234">
            <v>0</v>
          </cell>
          <cell r="DG234">
            <v>0</v>
          </cell>
          <cell r="DH234">
            <v>0</v>
          </cell>
          <cell r="DI234">
            <v>0</v>
          </cell>
          <cell r="DJ234">
            <v>0</v>
          </cell>
          <cell r="DK234">
            <v>0</v>
          </cell>
          <cell r="DL234">
            <v>0</v>
          </cell>
          <cell r="DM234">
            <v>0</v>
          </cell>
          <cell r="DN234">
            <v>0</v>
          </cell>
          <cell r="DO234">
            <v>0</v>
          </cell>
          <cell r="DP234">
            <v>0</v>
          </cell>
          <cell r="DQ234">
            <v>0</v>
          </cell>
          <cell r="DR234">
            <v>0</v>
          </cell>
          <cell r="DS234">
            <v>0</v>
          </cell>
          <cell r="DT234">
            <v>0</v>
          </cell>
          <cell r="DU234">
            <v>0</v>
          </cell>
          <cell r="DV234">
            <v>0</v>
          </cell>
          <cell r="DW234">
            <v>0</v>
          </cell>
          <cell r="DX234">
            <v>0</v>
          </cell>
          <cell r="DY234">
            <v>0</v>
          </cell>
          <cell r="DZ234">
            <v>0</v>
          </cell>
          <cell r="EA234">
            <v>0</v>
          </cell>
          <cell r="EB234">
            <v>0</v>
          </cell>
          <cell r="EC234">
            <v>0</v>
          </cell>
          <cell r="ED234">
            <v>0</v>
          </cell>
          <cell r="EE234">
            <v>0</v>
          </cell>
          <cell r="EF234">
            <v>0</v>
          </cell>
          <cell r="EG234">
            <v>0</v>
          </cell>
          <cell r="EH234">
            <v>0</v>
          </cell>
          <cell r="EI234">
            <v>0</v>
          </cell>
          <cell r="EJ234">
            <v>0</v>
          </cell>
        </row>
        <row r="235">
          <cell r="AW235">
            <v>195</v>
          </cell>
          <cell r="AX235">
            <v>0</v>
          </cell>
          <cell r="AY235">
            <v>0</v>
          </cell>
          <cell r="AZ235">
            <v>0</v>
          </cell>
          <cell r="BA235">
            <v>0</v>
          </cell>
          <cell r="BB235">
            <v>0</v>
          </cell>
          <cell r="BC235">
            <v>0</v>
          </cell>
          <cell r="BD235">
            <v>0</v>
          </cell>
          <cell r="BE235">
            <v>0</v>
          </cell>
          <cell r="BF235">
            <v>0</v>
          </cell>
          <cell r="BG235">
            <v>0</v>
          </cell>
          <cell r="BH235">
            <v>0</v>
          </cell>
          <cell r="BI235">
            <v>0</v>
          </cell>
          <cell r="BJ235">
            <v>0</v>
          </cell>
          <cell r="BK235">
            <v>0</v>
          </cell>
          <cell r="BL235">
            <v>0</v>
          </cell>
          <cell r="BM235">
            <v>0</v>
          </cell>
          <cell r="BN235">
            <v>0</v>
          </cell>
          <cell r="BO235">
            <v>0</v>
          </cell>
          <cell r="BP235">
            <v>0</v>
          </cell>
          <cell r="BQ235">
            <v>0</v>
          </cell>
          <cell r="BR235">
            <v>0</v>
          </cell>
          <cell r="BS235">
            <v>0</v>
          </cell>
          <cell r="BT235">
            <v>0</v>
          </cell>
          <cell r="BU235">
            <v>0</v>
          </cell>
          <cell r="BV235">
            <v>0</v>
          </cell>
          <cell r="BW235">
            <v>0</v>
          </cell>
          <cell r="BX235">
            <v>0</v>
          </cell>
          <cell r="BY235">
            <v>0</v>
          </cell>
          <cell r="BZ235">
            <v>0</v>
          </cell>
          <cell r="CA235">
            <v>0</v>
          </cell>
          <cell r="CB235">
            <v>0</v>
          </cell>
          <cell r="CC235">
            <v>0</v>
          </cell>
          <cell r="CD235">
            <v>0</v>
          </cell>
          <cell r="CE235">
            <v>0</v>
          </cell>
          <cell r="CF235">
            <v>0</v>
          </cell>
          <cell r="CG235">
            <v>0</v>
          </cell>
          <cell r="CH235">
            <v>0</v>
          </cell>
          <cell r="CI235">
            <v>0</v>
          </cell>
          <cell r="CJ235">
            <v>0</v>
          </cell>
          <cell r="CK235">
            <v>0</v>
          </cell>
          <cell r="CL235">
            <v>0</v>
          </cell>
          <cell r="CM235">
            <v>0</v>
          </cell>
          <cell r="CN235">
            <v>0</v>
          </cell>
          <cell r="CO235">
            <v>0</v>
          </cell>
          <cell r="CP235">
            <v>0</v>
          </cell>
          <cell r="CQ235">
            <v>195</v>
          </cell>
          <cell r="CR235">
            <v>0</v>
          </cell>
          <cell r="CS235">
            <v>0</v>
          </cell>
          <cell r="CT235">
            <v>0</v>
          </cell>
          <cell r="CU235">
            <v>0</v>
          </cell>
          <cell r="CV235">
            <v>0</v>
          </cell>
          <cell r="CW235">
            <v>0</v>
          </cell>
          <cell r="CX235">
            <v>0</v>
          </cell>
          <cell r="CY235">
            <v>0</v>
          </cell>
          <cell r="CZ235">
            <v>0</v>
          </cell>
          <cell r="DA235">
            <v>0</v>
          </cell>
          <cell r="DB235">
            <v>0</v>
          </cell>
          <cell r="DC235">
            <v>0</v>
          </cell>
          <cell r="DD235">
            <v>0</v>
          </cell>
          <cell r="DE235">
            <v>0</v>
          </cell>
          <cell r="DF235">
            <v>0</v>
          </cell>
          <cell r="DG235">
            <v>0</v>
          </cell>
          <cell r="DH235">
            <v>0</v>
          </cell>
          <cell r="DI235">
            <v>0</v>
          </cell>
          <cell r="DJ235">
            <v>0</v>
          </cell>
          <cell r="DK235">
            <v>0</v>
          </cell>
          <cell r="DL235">
            <v>0</v>
          </cell>
          <cell r="DM235">
            <v>0</v>
          </cell>
          <cell r="DN235">
            <v>0</v>
          </cell>
          <cell r="DO235">
            <v>0</v>
          </cell>
          <cell r="DP235">
            <v>0</v>
          </cell>
          <cell r="DQ235">
            <v>0</v>
          </cell>
          <cell r="DR235">
            <v>0</v>
          </cell>
          <cell r="DS235">
            <v>0</v>
          </cell>
          <cell r="DT235">
            <v>0</v>
          </cell>
          <cell r="DU235">
            <v>0</v>
          </cell>
          <cell r="DV235">
            <v>0</v>
          </cell>
          <cell r="DW235">
            <v>0</v>
          </cell>
          <cell r="DX235">
            <v>0</v>
          </cell>
          <cell r="DY235">
            <v>0</v>
          </cell>
          <cell r="DZ235">
            <v>0</v>
          </cell>
          <cell r="EA235">
            <v>0</v>
          </cell>
          <cell r="EB235">
            <v>0</v>
          </cell>
          <cell r="EC235">
            <v>0</v>
          </cell>
          <cell r="ED235">
            <v>0</v>
          </cell>
          <cell r="EE235">
            <v>0</v>
          </cell>
          <cell r="EF235">
            <v>0</v>
          </cell>
          <cell r="EG235">
            <v>0</v>
          </cell>
          <cell r="EH235">
            <v>0</v>
          </cell>
          <cell r="EI235">
            <v>0</v>
          </cell>
          <cell r="EJ235">
            <v>0</v>
          </cell>
        </row>
        <row r="236">
          <cell r="AW236">
            <v>196</v>
          </cell>
          <cell r="AX236">
            <v>75</v>
          </cell>
          <cell r="AY236">
            <v>0</v>
          </cell>
          <cell r="AZ236">
            <v>100</v>
          </cell>
          <cell r="BA236">
            <v>50</v>
          </cell>
          <cell r="BB236">
            <v>25</v>
          </cell>
          <cell r="BC236">
            <v>83.3</v>
          </cell>
          <cell r="BD236">
            <v>100</v>
          </cell>
          <cell r="BE236">
            <v>66.600000000000009</v>
          </cell>
          <cell r="BF236">
            <v>16.600000000000001</v>
          </cell>
          <cell r="BG236">
            <v>50</v>
          </cell>
          <cell r="BH236">
            <v>0</v>
          </cell>
          <cell r="BI236">
            <v>33.300000000000004</v>
          </cell>
          <cell r="BJ236">
            <v>100</v>
          </cell>
          <cell r="BK236">
            <v>42.8</v>
          </cell>
          <cell r="BL236">
            <v>85.7</v>
          </cell>
          <cell r="BM236">
            <v>0</v>
          </cell>
          <cell r="BN236">
            <v>14.2</v>
          </cell>
          <cell r="BO236">
            <v>71.399999999999991</v>
          </cell>
          <cell r="BP236">
            <v>71.39996337890625</v>
          </cell>
          <cell r="BQ236">
            <v>28.499999999999996</v>
          </cell>
          <cell r="BR236">
            <v>57.099999999999994</v>
          </cell>
          <cell r="BS236">
            <v>57.0999755859375</v>
          </cell>
          <cell r="BT236">
            <v>87.5</v>
          </cell>
          <cell r="BU236">
            <v>100</v>
          </cell>
          <cell r="BV236">
            <v>0</v>
          </cell>
          <cell r="BW236">
            <v>75</v>
          </cell>
          <cell r="BX236">
            <v>50</v>
          </cell>
          <cell r="BY236">
            <v>62.5</v>
          </cell>
          <cell r="BZ236">
            <v>12.5</v>
          </cell>
          <cell r="CA236">
            <v>25</v>
          </cell>
          <cell r="CB236">
            <v>37.5</v>
          </cell>
          <cell r="CC236">
            <v>33.300000000000004</v>
          </cell>
          <cell r="CD236">
            <v>33.29998779296875</v>
          </cell>
          <cell r="CE236">
            <v>33.29998779296875</v>
          </cell>
          <cell r="CF236">
            <v>66.600000000000009</v>
          </cell>
          <cell r="CG236">
            <v>0</v>
          </cell>
          <cell r="CH236">
            <v>0</v>
          </cell>
          <cell r="CI236">
            <v>0</v>
          </cell>
          <cell r="CJ236">
            <v>0</v>
          </cell>
          <cell r="CK236">
            <v>100</v>
          </cell>
          <cell r="CL236">
            <v>100</v>
          </cell>
          <cell r="CM236">
            <v>100</v>
          </cell>
          <cell r="CN236">
            <v>100</v>
          </cell>
          <cell r="CO236">
            <v>100</v>
          </cell>
          <cell r="CP236">
            <v>100</v>
          </cell>
          <cell r="CQ236">
            <v>196</v>
          </cell>
          <cell r="CR236">
            <v>75</v>
          </cell>
          <cell r="CS236">
            <v>18.7</v>
          </cell>
          <cell r="CT236">
            <v>81.2</v>
          </cell>
          <cell r="CU236">
            <v>37.5</v>
          </cell>
          <cell r="CV236">
            <v>31.2</v>
          </cell>
          <cell r="CW236">
            <v>78.100000000000009</v>
          </cell>
          <cell r="CX236">
            <v>93.7</v>
          </cell>
          <cell r="CY236">
            <v>56.2</v>
          </cell>
          <cell r="CZ236">
            <v>12.5</v>
          </cell>
          <cell r="DA236">
            <v>34.300000000000004</v>
          </cell>
          <cell r="DB236">
            <v>6.2</v>
          </cell>
          <cell r="DC236">
            <v>21.8</v>
          </cell>
          <cell r="DD236">
            <v>71.8</v>
          </cell>
          <cell r="DE236">
            <v>25</v>
          </cell>
          <cell r="DF236">
            <v>68.7</v>
          </cell>
          <cell r="DG236">
            <v>0</v>
          </cell>
          <cell r="DH236">
            <v>3.1</v>
          </cell>
          <cell r="DI236">
            <v>43.7</v>
          </cell>
          <cell r="DJ236">
            <v>43.699981689453125</v>
          </cell>
          <cell r="DK236">
            <v>9.3000000000000007</v>
          </cell>
          <cell r="DL236">
            <v>28.1</v>
          </cell>
          <cell r="DM236">
            <v>28.099990844726563</v>
          </cell>
          <cell r="DN236">
            <v>96.8</v>
          </cell>
          <cell r="DO236">
            <v>100</v>
          </cell>
          <cell r="DP236">
            <v>15.6</v>
          </cell>
          <cell r="DQ236">
            <v>90.600000000000009</v>
          </cell>
          <cell r="DR236">
            <v>65.600000000000009</v>
          </cell>
          <cell r="DS236">
            <v>87.5</v>
          </cell>
          <cell r="DT236">
            <v>40.6</v>
          </cell>
          <cell r="DU236">
            <v>46.800000000000004</v>
          </cell>
          <cell r="DV236">
            <v>50</v>
          </cell>
          <cell r="DW236">
            <v>59.3</v>
          </cell>
          <cell r="DX236">
            <v>59.29998779296875</v>
          </cell>
          <cell r="DY236">
            <v>59.29998779296875</v>
          </cell>
          <cell r="DZ236">
            <v>62.5</v>
          </cell>
          <cell r="EA236">
            <v>50</v>
          </cell>
          <cell r="EB236">
            <v>50</v>
          </cell>
          <cell r="EC236">
            <v>50</v>
          </cell>
          <cell r="ED236">
            <v>50</v>
          </cell>
          <cell r="EE236">
            <v>84.3</v>
          </cell>
          <cell r="EF236">
            <v>84.29998779296875</v>
          </cell>
          <cell r="EG236">
            <v>84.29998779296875</v>
          </cell>
          <cell r="EH236">
            <v>84.29998779296875</v>
          </cell>
          <cell r="EI236">
            <v>84.29998779296875</v>
          </cell>
          <cell r="EJ236">
            <v>84.29998779296875</v>
          </cell>
        </row>
        <row r="237">
          <cell r="AW237">
            <v>197</v>
          </cell>
          <cell r="AX237">
            <v>100</v>
          </cell>
          <cell r="AY237">
            <v>50</v>
          </cell>
          <cell r="AZ237">
            <v>25</v>
          </cell>
          <cell r="BA237">
            <v>0</v>
          </cell>
          <cell r="BB237">
            <v>75</v>
          </cell>
          <cell r="BC237">
            <v>75</v>
          </cell>
          <cell r="BD237">
            <v>100</v>
          </cell>
          <cell r="BE237">
            <v>100</v>
          </cell>
          <cell r="BF237">
            <v>50</v>
          </cell>
          <cell r="BG237">
            <v>50</v>
          </cell>
          <cell r="BH237">
            <v>0</v>
          </cell>
          <cell r="BI237">
            <v>0</v>
          </cell>
          <cell r="BJ237">
            <v>100</v>
          </cell>
          <cell r="BK237">
            <v>100</v>
          </cell>
          <cell r="BL237">
            <v>0</v>
          </cell>
          <cell r="BM237">
            <v>0</v>
          </cell>
          <cell r="BN237">
            <v>0</v>
          </cell>
          <cell r="BO237">
            <v>0</v>
          </cell>
          <cell r="BP237">
            <v>0</v>
          </cell>
          <cell r="BQ237">
            <v>0</v>
          </cell>
          <cell r="BR237">
            <v>0</v>
          </cell>
          <cell r="BS237">
            <v>0</v>
          </cell>
          <cell r="BT237">
            <v>71.399999999999991</v>
          </cell>
          <cell r="BU237">
            <v>0</v>
          </cell>
          <cell r="BV237">
            <v>100</v>
          </cell>
          <cell r="BW237">
            <v>57.099999999999994</v>
          </cell>
          <cell r="BX237">
            <v>28.499999999999996</v>
          </cell>
          <cell r="BY237">
            <v>42.8</v>
          </cell>
          <cell r="BZ237">
            <v>42.79998779296875</v>
          </cell>
          <cell r="CA237">
            <v>85.7</v>
          </cell>
          <cell r="CB237">
            <v>14.2</v>
          </cell>
          <cell r="CC237">
            <v>14.199996948242187</v>
          </cell>
          <cell r="CD237">
            <v>14.199996948242187</v>
          </cell>
          <cell r="CE237">
            <v>14.199996948242187</v>
          </cell>
          <cell r="CF237">
            <v>100</v>
          </cell>
          <cell r="CG237">
            <v>100</v>
          </cell>
          <cell r="CH237">
            <v>100</v>
          </cell>
          <cell r="CI237">
            <v>100</v>
          </cell>
          <cell r="CJ237">
            <v>100</v>
          </cell>
          <cell r="CK237">
            <v>100</v>
          </cell>
          <cell r="CL237">
            <v>100</v>
          </cell>
          <cell r="CM237">
            <v>100</v>
          </cell>
          <cell r="CN237">
            <v>100</v>
          </cell>
          <cell r="CO237">
            <v>100</v>
          </cell>
          <cell r="CP237">
            <v>100</v>
          </cell>
          <cell r="CQ237">
            <v>197</v>
          </cell>
          <cell r="CR237">
            <v>72.2</v>
          </cell>
          <cell r="CS237">
            <v>44.4</v>
          </cell>
          <cell r="CT237">
            <v>33.300000000000004</v>
          </cell>
          <cell r="CU237">
            <v>27.700000000000003</v>
          </cell>
          <cell r="CV237">
            <v>50</v>
          </cell>
          <cell r="CW237">
            <v>50</v>
          </cell>
          <cell r="CX237">
            <v>83.3</v>
          </cell>
          <cell r="CY237">
            <v>83.29998779296875</v>
          </cell>
          <cell r="CZ237">
            <v>22.2</v>
          </cell>
          <cell r="DA237">
            <v>22.199996948242188</v>
          </cell>
          <cell r="DB237">
            <v>5.5</v>
          </cell>
          <cell r="DC237">
            <v>5.5</v>
          </cell>
          <cell r="DD237">
            <v>88.8</v>
          </cell>
          <cell r="DE237">
            <v>88.79998779296875</v>
          </cell>
          <cell r="DF237">
            <v>16.600000000000001</v>
          </cell>
          <cell r="DG237">
            <v>16.599990844726562</v>
          </cell>
          <cell r="DH237">
            <v>16.599990844726562</v>
          </cell>
          <cell r="DI237">
            <v>16.599990844726562</v>
          </cell>
          <cell r="DJ237">
            <v>16.599990844726562</v>
          </cell>
          <cell r="DK237">
            <v>16.599990844726562</v>
          </cell>
          <cell r="DL237">
            <v>16.599990844726562</v>
          </cell>
          <cell r="DM237">
            <v>16.599990844726562</v>
          </cell>
          <cell r="DN237">
            <v>77.7</v>
          </cell>
          <cell r="DO237">
            <v>11.1</v>
          </cell>
          <cell r="DP237">
            <v>100</v>
          </cell>
          <cell r="DQ237">
            <v>66.600000000000009</v>
          </cell>
          <cell r="DR237">
            <v>55.500000000000007</v>
          </cell>
          <cell r="DS237">
            <v>61.1</v>
          </cell>
          <cell r="DT237">
            <v>61.0999755859375</v>
          </cell>
          <cell r="DU237">
            <v>94.399999999999991</v>
          </cell>
          <cell r="DV237">
            <v>38.800000000000004</v>
          </cell>
          <cell r="DW237">
            <v>38.79998779296875</v>
          </cell>
          <cell r="DX237">
            <v>38.79998779296875</v>
          </cell>
          <cell r="DY237">
            <v>38.79998779296875</v>
          </cell>
          <cell r="DZ237">
            <v>0</v>
          </cell>
          <cell r="EA237">
            <v>0</v>
          </cell>
          <cell r="EB237">
            <v>0</v>
          </cell>
          <cell r="EC237">
            <v>0</v>
          </cell>
          <cell r="ED237">
            <v>0</v>
          </cell>
          <cell r="EE237">
            <v>0</v>
          </cell>
          <cell r="EF237">
            <v>0</v>
          </cell>
          <cell r="EG237">
            <v>0</v>
          </cell>
          <cell r="EH237">
            <v>0</v>
          </cell>
          <cell r="EI237">
            <v>0</v>
          </cell>
          <cell r="EJ237">
            <v>0</v>
          </cell>
        </row>
        <row r="238">
          <cell r="AW238">
            <v>198</v>
          </cell>
          <cell r="AX238">
            <v>0</v>
          </cell>
          <cell r="AY238">
            <v>25</v>
          </cell>
          <cell r="AZ238">
            <v>100</v>
          </cell>
          <cell r="BA238">
            <v>75</v>
          </cell>
          <cell r="BB238">
            <v>50</v>
          </cell>
          <cell r="BC238">
            <v>80</v>
          </cell>
          <cell r="BD238">
            <v>60</v>
          </cell>
          <cell r="BE238">
            <v>40</v>
          </cell>
          <cell r="BF238">
            <v>0</v>
          </cell>
          <cell r="BG238">
            <v>20</v>
          </cell>
          <cell r="BH238">
            <v>20</v>
          </cell>
          <cell r="BI238">
            <v>100</v>
          </cell>
          <cell r="BJ238">
            <v>50</v>
          </cell>
          <cell r="BK238">
            <v>50</v>
          </cell>
          <cell r="BL238">
            <v>100</v>
          </cell>
          <cell r="BM238">
            <v>75</v>
          </cell>
          <cell r="BN238">
            <v>0</v>
          </cell>
          <cell r="BO238">
            <v>25</v>
          </cell>
          <cell r="BP238">
            <v>25</v>
          </cell>
          <cell r="BQ238">
            <v>25</v>
          </cell>
          <cell r="BR238">
            <v>25</v>
          </cell>
          <cell r="BS238">
            <v>25</v>
          </cell>
          <cell r="BT238">
            <v>100</v>
          </cell>
          <cell r="BU238">
            <v>83.3</v>
          </cell>
          <cell r="BV238">
            <v>0</v>
          </cell>
          <cell r="BW238">
            <v>66.600000000000009</v>
          </cell>
          <cell r="BX238">
            <v>50</v>
          </cell>
          <cell r="BY238">
            <v>50</v>
          </cell>
          <cell r="BZ238">
            <v>50</v>
          </cell>
          <cell r="CA238">
            <v>16.600000000000001</v>
          </cell>
          <cell r="CB238">
            <v>33.300000000000004</v>
          </cell>
          <cell r="CC238">
            <v>100</v>
          </cell>
          <cell r="CD238">
            <v>100</v>
          </cell>
          <cell r="CE238">
            <v>100</v>
          </cell>
          <cell r="CF238">
            <v>100</v>
          </cell>
          <cell r="CG238">
            <v>0</v>
          </cell>
          <cell r="CH238">
            <v>0</v>
          </cell>
          <cell r="CI238">
            <v>0</v>
          </cell>
          <cell r="CJ238">
            <v>0</v>
          </cell>
          <cell r="CK238">
            <v>0</v>
          </cell>
          <cell r="CL238">
            <v>0</v>
          </cell>
          <cell r="CM238">
            <v>0</v>
          </cell>
          <cell r="CN238">
            <v>0</v>
          </cell>
          <cell r="CO238">
            <v>0</v>
          </cell>
          <cell r="CP238">
            <v>0</v>
          </cell>
          <cell r="CQ238">
            <v>198</v>
          </cell>
          <cell r="CR238">
            <v>12</v>
          </cell>
          <cell r="CS238">
            <v>16</v>
          </cell>
          <cell r="CT238">
            <v>76</v>
          </cell>
          <cell r="CU238">
            <v>72</v>
          </cell>
          <cell r="CV238">
            <v>28.000000000000004</v>
          </cell>
          <cell r="CW238">
            <v>80</v>
          </cell>
          <cell r="CX238">
            <v>68</v>
          </cell>
          <cell r="CY238">
            <v>44</v>
          </cell>
          <cell r="CZ238">
            <v>32</v>
          </cell>
          <cell r="DA238">
            <v>40</v>
          </cell>
          <cell r="DB238">
            <v>40</v>
          </cell>
          <cell r="DC238">
            <v>88</v>
          </cell>
          <cell r="DD238">
            <v>8</v>
          </cell>
          <cell r="DE238">
            <v>8</v>
          </cell>
          <cell r="DF238">
            <v>64</v>
          </cell>
          <cell r="DG238">
            <v>24</v>
          </cell>
          <cell r="DH238">
            <v>0</v>
          </cell>
          <cell r="DI238">
            <v>4</v>
          </cell>
          <cell r="DJ238">
            <v>4</v>
          </cell>
          <cell r="DK238">
            <v>4</v>
          </cell>
          <cell r="DL238">
            <v>4</v>
          </cell>
          <cell r="DM238">
            <v>4</v>
          </cell>
          <cell r="DN238">
            <v>100</v>
          </cell>
          <cell r="DO238">
            <v>96</v>
          </cell>
          <cell r="DP238">
            <v>20</v>
          </cell>
          <cell r="DQ238">
            <v>92</v>
          </cell>
          <cell r="DR238">
            <v>84</v>
          </cell>
          <cell r="DS238">
            <v>84</v>
          </cell>
          <cell r="DT238">
            <v>84</v>
          </cell>
          <cell r="DU238">
            <v>36</v>
          </cell>
          <cell r="DV238">
            <v>44</v>
          </cell>
          <cell r="DW238">
            <v>60</v>
          </cell>
          <cell r="DX238">
            <v>60</v>
          </cell>
          <cell r="DY238">
            <v>60</v>
          </cell>
          <cell r="DZ238">
            <v>60</v>
          </cell>
          <cell r="EA238">
            <v>44</v>
          </cell>
          <cell r="EB238">
            <v>44</v>
          </cell>
          <cell r="EC238">
            <v>44</v>
          </cell>
          <cell r="ED238">
            <v>44</v>
          </cell>
          <cell r="EE238">
            <v>44</v>
          </cell>
          <cell r="EF238">
            <v>44</v>
          </cell>
          <cell r="EG238">
            <v>44</v>
          </cell>
          <cell r="EH238">
            <v>44</v>
          </cell>
          <cell r="EI238">
            <v>44</v>
          </cell>
          <cell r="EJ238">
            <v>44</v>
          </cell>
        </row>
        <row r="239">
          <cell r="AW239">
            <v>199</v>
          </cell>
          <cell r="AX239">
            <v>75</v>
          </cell>
          <cell r="AY239">
            <v>0</v>
          </cell>
          <cell r="AZ239">
            <v>100</v>
          </cell>
          <cell r="BA239">
            <v>50</v>
          </cell>
          <cell r="BB239">
            <v>25</v>
          </cell>
          <cell r="BC239">
            <v>0</v>
          </cell>
          <cell r="BD239">
            <v>66.600000000000009</v>
          </cell>
          <cell r="BE239">
            <v>66.5999755859375</v>
          </cell>
          <cell r="BF239">
            <v>33.300000000000004</v>
          </cell>
          <cell r="BG239">
            <v>100</v>
          </cell>
          <cell r="BH239">
            <v>100</v>
          </cell>
          <cell r="BI239">
            <v>100</v>
          </cell>
          <cell r="BJ239">
            <v>100</v>
          </cell>
          <cell r="BK239">
            <v>100</v>
          </cell>
          <cell r="BL239">
            <v>100</v>
          </cell>
          <cell r="BM239">
            <v>100</v>
          </cell>
          <cell r="BN239">
            <v>100</v>
          </cell>
          <cell r="BO239">
            <v>100</v>
          </cell>
          <cell r="BP239">
            <v>100</v>
          </cell>
          <cell r="BQ239">
            <v>100</v>
          </cell>
          <cell r="BR239">
            <v>100</v>
          </cell>
          <cell r="BS239">
            <v>100</v>
          </cell>
          <cell r="BT239">
            <v>100</v>
          </cell>
          <cell r="BU239">
            <v>100</v>
          </cell>
          <cell r="BV239">
            <v>0</v>
          </cell>
          <cell r="BW239">
            <v>0</v>
          </cell>
          <cell r="BX239">
            <v>0</v>
          </cell>
          <cell r="BY239">
            <v>0</v>
          </cell>
          <cell r="BZ239">
            <v>0</v>
          </cell>
          <cell r="CA239">
            <v>0</v>
          </cell>
          <cell r="CB239">
            <v>0</v>
          </cell>
          <cell r="CC239">
            <v>0</v>
          </cell>
          <cell r="CD239">
            <v>0</v>
          </cell>
          <cell r="CE239">
            <v>0</v>
          </cell>
          <cell r="CF239">
            <v>0</v>
          </cell>
          <cell r="CG239">
            <v>0</v>
          </cell>
          <cell r="CH239">
            <v>0</v>
          </cell>
          <cell r="CI239">
            <v>0</v>
          </cell>
          <cell r="CJ239">
            <v>0</v>
          </cell>
          <cell r="CK239">
            <v>100</v>
          </cell>
          <cell r="CL239">
            <v>100</v>
          </cell>
          <cell r="CM239">
            <v>100</v>
          </cell>
          <cell r="CN239">
            <v>100</v>
          </cell>
          <cell r="CO239">
            <v>100</v>
          </cell>
          <cell r="CP239">
            <v>100</v>
          </cell>
          <cell r="CQ239">
            <v>199</v>
          </cell>
          <cell r="CR239">
            <v>46.1</v>
          </cell>
          <cell r="CS239">
            <v>0</v>
          </cell>
          <cell r="CT239">
            <v>76.900000000000006</v>
          </cell>
          <cell r="CU239">
            <v>23</v>
          </cell>
          <cell r="CV239">
            <v>7.6</v>
          </cell>
          <cell r="CW239">
            <v>15.299999999999999</v>
          </cell>
          <cell r="CX239">
            <v>53.800000000000004</v>
          </cell>
          <cell r="CY239">
            <v>53.79998779296875</v>
          </cell>
          <cell r="CZ239">
            <v>38.4</v>
          </cell>
          <cell r="DA239">
            <v>61.5</v>
          </cell>
          <cell r="DB239">
            <v>61.5</v>
          </cell>
          <cell r="DC239">
            <v>61.5</v>
          </cell>
          <cell r="DD239">
            <v>69.199999999999989</v>
          </cell>
          <cell r="DE239">
            <v>69.199951171875</v>
          </cell>
          <cell r="DF239">
            <v>69.199951171875</v>
          </cell>
          <cell r="DG239">
            <v>69.199951171875</v>
          </cell>
          <cell r="DH239">
            <v>69.199951171875</v>
          </cell>
          <cell r="DI239">
            <v>69.199951171875</v>
          </cell>
          <cell r="DJ239">
            <v>69.199951171875</v>
          </cell>
          <cell r="DK239">
            <v>69.199951171875</v>
          </cell>
          <cell r="DL239">
            <v>69.199951171875</v>
          </cell>
          <cell r="DM239">
            <v>69.199951171875</v>
          </cell>
          <cell r="DN239">
            <v>92.300000000000011</v>
          </cell>
          <cell r="DO239">
            <v>92.29998779296875</v>
          </cell>
          <cell r="DP239">
            <v>30.7</v>
          </cell>
          <cell r="DQ239">
            <v>30.699996948242188</v>
          </cell>
          <cell r="DR239">
            <v>30.699996948242188</v>
          </cell>
          <cell r="DS239">
            <v>30.699996948242188</v>
          </cell>
          <cell r="DT239">
            <v>30.699996948242188</v>
          </cell>
          <cell r="DU239">
            <v>30.699996948242188</v>
          </cell>
          <cell r="DV239">
            <v>30.699996948242188</v>
          </cell>
          <cell r="DW239">
            <v>30.699996948242188</v>
          </cell>
          <cell r="DX239">
            <v>30.699996948242188</v>
          </cell>
          <cell r="DY239">
            <v>30.699996948242188</v>
          </cell>
          <cell r="DZ239">
            <v>84.6</v>
          </cell>
          <cell r="EA239">
            <v>84.5999755859375</v>
          </cell>
          <cell r="EB239">
            <v>84.5999755859375</v>
          </cell>
          <cell r="EC239">
            <v>84.5999755859375</v>
          </cell>
          <cell r="ED239">
            <v>84.5999755859375</v>
          </cell>
          <cell r="EE239">
            <v>100</v>
          </cell>
          <cell r="EF239">
            <v>100</v>
          </cell>
          <cell r="EG239">
            <v>100</v>
          </cell>
          <cell r="EH239">
            <v>100</v>
          </cell>
          <cell r="EI239">
            <v>100</v>
          </cell>
          <cell r="EJ239">
            <v>100</v>
          </cell>
        </row>
        <row r="240">
          <cell r="AW240">
            <v>200</v>
          </cell>
          <cell r="AX240">
            <v>100</v>
          </cell>
          <cell r="AY240">
            <v>0</v>
          </cell>
          <cell r="AZ240">
            <v>75</v>
          </cell>
          <cell r="BA240">
            <v>50</v>
          </cell>
          <cell r="BB240">
            <v>25</v>
          </cell>
          <cell r="BC240">
            <v>50</v>
          </cell>
          <cell r="BD240">
            <v>100</v>
          </cell>
          <cell r="BE240">
            <v>75</v>
          </cell>
          <cell r="BF240">
            <v>25</v>
          </cell>
          <cell r="BG240">
            <v>0</v>
          </cell>
          <cell r="BH240">
            <v>0</v>
          </cell>
          <cell r="BI240">
            <v>0</v>
          </cell>
          <cell r="BJ240">
            <v>100</v>
          </cell>
          <cell r="BK240">
            <v>100</v>
          </cell>
          <cell r="BL240">
            <v>100</v>
          </cell>
          <cell r="BM240">
            <v>100</v>
          </cell>
          <cell r="BN240">
            <v>100</v>
          </cell>
          <cell r="BO240">
            <v>0</v>
          </cell>
          <cell r="BP240">
            <v>0</v>
          </cell>
          <cell r="BQ240">
            <v>0</v>
          </cell>
          <cell r="BR240">
            <v>0</v>
          </cell>
          <cell r="BS240">
            <v>0</v>
          </cell>
          <cell r="BT240">
            <v>100</v>
          </cell>
          <cell r="BU240">
            <v>33.300000000000004</v>
          </cell>
          <cell r="BV240">
            <v>0</v>
          </cell>
          <cell r="BW240">
            <v>0</v>
          </cell>
          <cell r="BX240">
            <v>0</v>
          </cell>
          <cell r="BY240">
            <v>0</v>
          </cell>
          <cell r="BZ240">
            <v>66.600000000000009</v>
          </cell>
          <cell r="CA240">
            <v>66.5999755859375</v>
          </cell>
          <cell r="CB240">
            <v>66.5999755859375</v>
          </cell>
          <cell r="CC240">
            <v>66.5999755859375</v>
          </cell>
          <cell r="CD240">
            <v>66.5999755859375</v>
          </cell>
          <cell r="CE240">
            <v>66.5999755859375</v>
          </cell>
          <cell r="CF240">
            <v>100</v>
          </cell>
          <cell r="CG240">
            <v>100</v>
          </cell>
          <cell r="CH240">
            <v>100</v>
          </cell>
          <cell r="CI240">
            <v>100</v>
          </cell>
          <cell r="CJ240">
            <v>100</v>
          </cell>
          <cell r="CK240">
            <v>0</v>
          </cell>
          <cell r="CL240">
            <v>0</v>
          </cell>
          <cell r="CM240">
            <v>0</v>
          </cell>
          <cell r="CN240">
            <v>0</v>
          </cell>
          <cell r="CO240">
            <v>0</v>
          </cell>
          <cell r="CP240">
            <v>0</v>
          </cell>
          <cell r="CQ240">
            <v>200</v>
          </cell>
          <cell r="CR240">
            <v>100</v>
          </cell>
          <cell r="CS240">
            <v>11.700000000000001</v>
          </cell>
          <cell r="CT240">
            <v>76.400000000000006</v>
          </cell>
          <cell r="CU240">
            <v>41.099999999999994</v>
          </cell>
          <cell r="CV240">
            <v>29.4</v>
          </cell>
          <cell r="CW240">
            <v>47</v>
          </cell>
          <cell r="CX240">
            <v>70.5</v>
          </cell>
          <cell r="CY240">
            <v>64.7</v>
          </cell>
          <cell r="CZ240">
            <v>23.5</v>
          </cell>
          <cell r="DA240">
            <v>17.599999999999998</v>
          </cell>
          <cell r="DB240">
            <v>17.599990844726562</v>
          </cell>
          <cell r="DC240">
            <v>17.599990844726562</v>
          </cell>
          <cell r="DD240">
            <v>82.3</v>
          </cell>
          <cell r="DE240">
            <v>82.29998779296875</v>
          </cell>
          <cell r="DF240">
            <v>82.29998779296875</v>
          </cell>
          <cell r="DG240">
            <v>82.29998779296875</v>
          </cell>
          <cell r="DH240">
            <v>82.29998779296875</v>
          </cell>
          <cell r="DI240">
            <v>52.900000000000006</v>
          </cell>
          <cell r="DJ240">
            <v>52.899993896484375</v>
          </cell>
          <cell r="DK240">
            <v>52.899993896484375</v>
          </cell>
          <cell r="DL240">
            <v>52.899993896484375</v>
          </cell>
          <cell r="DM240">
            <v>52.899993896484375</v>
          </cell>
          <cell r="DN240">
            <v>58.8</v>
          </cell>
          <cell r="DO240">
            <v>5.8000000000000007</v>
          </cell>
          <cell r="DP240">
            <v>0</v>
          </cell>
          <cell r="DQ240">
            <v>0</v>
          </cell>
          <cell r="DR240">
            <v>0</v>
          </cell>
          <cell r="DS240">
            <v>0</v>
          </cell>
          <cell r="DT240">
            <v>35.199999999999996</v>
          </cell>
          <cell r="DU240">
            <v>35.199981689453125</v>
          </cell>
          <cell r="DV240">
            <v>35.199981689453125</v>
          </cell>
          <cell r="DW240">
            <v>35.199981689453125</v>
          </cell>
          <cell r="DX240">
            <v>35.199981689453125</v>
          </cell>
          <cell r="DY240">
            <v>35.199981689453125</v>
          </cell>
          <cell r="DZ240">
            <v>94.1</v>
          </cell>
          <cell r="EA240">
            <v>94.0999755859375</v>
          </cell>
          <cell r="EB240">
            <v>94.0999755859375</v>
          </cell>
          <cell r="EC240">
            <v>94.0999755859375</v>
          </cell>
          <cell r="ED240">
            <v>94.0999755859375</v>
          </cell>
          <cell r="EE240">
            <v>88.2</v>
          </cell>
          <cell r="EF240">
            <v>88.199951171875</v>
          </cell>
          <cell r="EG240">
            <v>88.199951171875</v>
          </cell>
          <cell r="EH240">
            <v>88.199951171875</v>
          </cell>
          <cell r="EI240">
            <v>88.199951171875</v>
          </cell>
          <cell r="EJ240">
            <v>88.199951171875</v>
          </cell>
        </row>
        <row r="241">
          <cell r="AW241">
            <v>201</v>
          </cell>
          <cell r="AX241">
            <v>50</v>
          </cell>
          <cell r="AY241">
            <v>75</v>
          </cell>
          <cell r="AZ241">
            <v>25</v>
          </cell>
          <cell r="BA241">
            <v>0</v>
          </cell>
          <cell r="BB241">
            <v>100</v>
          </cell>
          <cell r="BC241">
            <v>100</v>
          </cell>
          <cell r="BD241">
            <v>75</v>
          </cell>
          <cell r="BE241">
            <v>75</v>
          </cell>
          <cell r="BF241">
            <v>25</v>
          </cell>
          <cell r="BG241">
            <v>50</v>
          </cell>
          <cell r="BH241">
            <v>50</v>
          </cell>
          <cell r="BI241">
            <v>0</v>
          </cell>
          <cell r="BJ241">
            <v>100</v>
          </cell>
          <cell r="BK241">
            <v>40</v>
          </cell>
          <cell r="BL241">
            <v>40</v>
          </cell>
          <cell r="BM241">
            <v>0</v>
          </cell>
          <cell r="BN241">
            <v>0</v>
          </cell>
          <cell r="BO241">
            <v>80</v>
          </cell>
          <cell r="BP241">
            <v>80</v>
          </cell>
          <cell r="BQ241">
            <v>20</v>
          </cell>
          <cell r="BR241">
            <v>60</v>
          </cell>
          <cell r="BS241">
            <v>60</v>
          </cell>
          <cell r="BT241">
            <v>33.300000000000004</v>
          </cell>
          <cell r="BU241">
            <v>0</v>
          </cell>
          <cell r="BV241">
            <v>0</v>
          </cell>
          <cell r="BW241">
            <v>0</v>
          </cell>
          <cell r="BX241">
            <v>0</v>
          </cell>
          <cell r="BY241">
            <v>66.600000000000009</v>
          </cell>
          <cell r="BZ241">
            <v>66.5999755859375</v>
          </cell>
          <cell r="CA241">
            <v>100</v>
          </cell>
          <cell r="CB241">
            <v>100</v>
          </cell>
          <cell r="CC241">
            <v>0</v>
          </cell>
          <cell r="CD241">
            <v>0</v>
          </cell>
          <cell r="CE241">
            <v>0</v>
          </cell>
          <cell r="CF241">
            <v>100</v>
          </cell>
          <cell r="CG241">
            <v>100</v>
          </cell>
          <cell r="CH241">
            <v>100</v>
          </cell>
          <cell r="CI241">
            <v>100</v>
          </cell>
          <cell r="CJ241">
            <v>100</v>
          </cell>
          <cell r="CK241">
            <v>50</v>
          </cell>
          <cell r="CL241">
            <v>50</v>
          </cell>
          <cell r="CM241">
            <v>50</v>
          </cell>
          <cell r="CN241">
            <v>50</v>
          </cell>
          <cell r="CO241">
            <v>50</v>
          </cell>
          <cell r="CP241">
            <v>50</v>
          </cell>
          <cell r="CQ241">
            <v>201</v>
          </cell>
          <cell r="CR241">
            <v>13.600000000000001</v>
          </cell>
          <cell r="CS241">
            <v>54.500000000000007</v>
          </cell>
          <cell r="CT241">
            <v>9</v>
          </cell>
          <cell r="CU241">
            <v>0</v>
          </cell>
          <cell r="CV241">
            <v>81.8</v>
          </cell>
          <cell r="CW241">
            <v>68.100000000000009</v>
          </cell>
          <cell r="CX241">
            <v>54.500000000000007</v>
          </cell>
          <cell r="CY241">
            <v>54.5</v>
          </cell>
          <cell r="CZ241">
            <v>45.4</v>
          </cell>
          <cell r="DA241">
            <v>50</v>
          </cell>
          <cell r="DB241">
            <v>50</v>
          </cell>
          <cell r="DC241">
            <v>27.200000000000003</v>
          </cell>
          <cell r="DD241">
            <v>86.3</v>
          </cell>
          <cell r="DE241">
            <v>36.299999999999997</v>
          </cell>
          <cell r="DF241">
            <v>36.29998779296875</v>
          </cell>
          <cell r="DG241">
            <v>4.5</v>
          </cell>
          <cell r="DH241">
            <v>4.5</v>
          </cell>
          <cell r="DI241">
            <v>77.2</v>
          </cell>
          <cell r="DJ241">
            <v>77.199951171875</v>
          </cell>
          <cell r="DK241">
            <v>22.7</v>
          </cell>
          <cell r="DL241">
            <v>40.9</v>
          </cell>
          <cell r="DM241">
            <v>40.899993896484375</v>
          </cell>
          <cell r="DN241">
            <v>54.500000000000007</v>
          </cell>
          <cell r="DO241">
            <v>18.099999999999998</v>
          </cell>
          <cell r="DP241">
            <v>18.099990844726563</v>
          </cell>
          <cell r="DQ241">
            <v>18.099990844726563</v>
          </cell>
          <cell r="DR241">
            <v>18.099990844726563</v>
          </cell>
          <cell r="DS241">
            <v>90.9</v>
          </cell>
          <cell r="DT241">
            <v>90.89996337890625</v>
          </cell>
          <cell r="DU241">
            <v>95.399999999999991</v>
          </cell>
          <cell r="DV241">
            <v>95.39996337890625</v>
          </cell>
          <cell r="DW241">
            <v>31.8</v>
          </cell>
          <cell r="DX241">
            <v>31.79998779296875</v>
          </cell>
          <cell r="DY241">
            <v>31.79998779296875</v>
          </cell>
          <cell r="DZ241">
            <v>100</v>
          </cell>
          <cell r="EA241">
            <v>100</v>
          </cell>
          <cell r="EB241">
            <v>100</v>
          </cell>
          <cell r="EC241">
            <v>100</v>
          </cell>
          <cell r="ED241">
            <v>100</v>
          </cell>
          <cell r="EE241">
            <v>72.7</v>
          </cell>
          <cell r="EF241">
            <v>72.699951171875</v>
          </cell>
          <cell r="EG241">
            <v>72.699951171875</v>
          </cell>
          <cell r="EH241">
            <v>72.699951171875</v>
          </cell>
          <cell r="EI241">
            <v>72.699951171875</v>
          </cell>
          <cell r="EJ241">
            <v>72.699951171875</v>
          </cell>
        </row>
        <row r="242">
          <cell r="AW242">
            <v>202</v>
          </cell>
          <cell r="AX242">
            <v>50</v>
          </cell>
          <cell r="AY242">
            <v>100</v>
          </cell>
          <cell r="AZ242">
            <v>25</v>
          </cell>
          <cell r="BA242">
            <v>75</v>
          </cell>
          <cell r="BB242">
            <v>0</v>
          </cell>
          <cell r="BC242">
            <v>0</v>
          </cell>
          <cell r="BD242">
            <v>100</v>
          </cell>
          <cell r="BE242">
            <v>20</v>
          </cell>
          <cell r="BF242">
            <v>40</v>
          </cell>
          <cell r="BG242">
            <v>60</v>
          </cell>
          <cell r="BH242">
            <v>80</v>
          </cell>
          <cell r="BI242">
            <v>80</v>
          </cell>
          <cell r="BJ242">
            <v>50</v>
          </cell>
          <cell r="BK242">
            <v>66.600000000000009</v>
          </cell>
          <cell r="BL242">
            <v>33.300000000000004</v>
          </cell>
          <cell r="BM242">
            <v>83.3</v>
          </cell>
          <cell r="BN242">
            <v>16.600000000000001</v>
          </cell>
          <cell r="BO242">
            <v>100</v>
          </cell>
          <cell r="BP242">
            <v>100</v>
          </cell>
          <cell r="BQ242">
            <v>100</v>
          </cell>
          <cell r="BR242">
            <v>0</v>
          </cell>
          <cell r="BS242">
            <v>0</v>
          </cell>
          <cell r="BT242">
            <v>0</v>
          </cell>
          <cell r="BU242">
            <v>100</v>
          </cell>
          <cell r="BV242">
            <v>50</v>
          </cell>
          <cell r="BW242">
            <v>50</v>
          </cell>
          <cell r="BX242">
            <v>50</v>
          </cell>
          <cell r="BY242">
            <v>50</v>
          </cell>
          <cell r="BZ242">
            <v>50</v>
          </cell>
          <cell r="CA242">
            <v>50</v>
          </cell>
          <cell r="CB242">
            <v>50</v>
          </cell>
          <cell r="CC242">
            <v>50</v>
          </cell>
          <cell r="CD242">
            <v>50</v>
          </cell>
          <cell r="CE242">
            <v>0</v>
          </cell>
          <cell r="CF242">
            <v>0</v>
          </cell>
          <cell r="CG242">
            <v>0</v>
          </cell>
          <cell r="CH242">
            <v>0</v>
          </cell>
          <cell r="CI242">
            <v>0</v>
          </cell>
          <cell r="CJ242">
            <v>100</v>
          </cell>
          <cell r="CK242">
            <v>50</v>
          </cell>
          <cell r="CL242">
            <v>50</v>
          </cell>
          <cell r="CM242">
            <v>50</v>
          </cell>
          <cell r="CN242">
            <v>50</v>
          </cell>
          <cell r="CO242">
            <v>50</v>
          </cell>
          <cell r="CP242">
            <v>50</v>
          </cell>
          <cell r="CQ242">
            <v>202</v>
          </cell>
          <cell r="CR242">
            <v>56.499999999999993</v>
          </cell>
          <cell r="CS242">
            <v>65.2</v>
          </cell>
          <cell r="CT242">
            <v>30.4</v>
          </cell>
          <cell r="CU242">
            <v>60.8</v>
          </cell>
          <cell r="CV242">
            <v>21.7</v>
          </cell>
          <cell r="CW242">
            <v>0</v>
          </cell>
          <cell r="CX242">
            <v>78.2</v>
          </cell>
          <cell r="CY242">
            <v>13</v>
          </cell>
          <cell r="CZ242">
            <v>26</v>
          </cell>
          <cell r="DA242">
            <v>43.4</v>
          </cell>
          <cell r="DB242">
            <v>47.8</v>
          </cell>
          <cell r="DC242">
            <v>47.79998779296875</v>
          </cell>
          <cell r="DD242">
            <v>82.6</v>
          </cell>
          <cell r="DE242">
            <v>86.9</v>
          </cell>
          <cell r="DF242">
            <v>34.699999999999996</v>
          </cell>
          <cell r="DG242">
            <v>91.3</v>
          </cell>
          <cell r="DH242">
            <v>8.6</v>
          </cell>
          <cell r="DI242">
            <v>100</v>
          </cell>
          <cell r="DJ242">
            <v>100</v>
          </cell>
          <cell r="DK242">
            <v>100</v>
          </cell>
          <cell r="DL242">
            <v>4.3</v>
          </cell>
          <cell r="DM242">
            <v>4.2999992370605469</v>
          </cell>
          <cell r="DN242">
            <v>17.299999999999997</v>
          </cell>
          <cell r="DO242">
            <v>73.900000000000006</v>
          </cell>
          <cell r="DP242">
            <v>69.5</v>
          </cell>
          <cell r="DQ242">
            <v>69.5</v>
          </cell>
          <cell r="DR242">
            <v>69.5</v>
          </cell>
          <cell r="DS242">
            <v>69.5</v>
          </cell>
          <cell r="DT242">
            <v>69.5</v>
          </cell>
          <cell r="DU242">
            <v>69.5</v>
          </cell>
          <cell r="DV242">
            <v>69.5</v>
          </cell>
          <cell r="DW242">
            <v>69.5</v>
          </cell>
          <cell r="DX242">
            <v>69.5</v>
          </cell>
          <cell r="DY242">
            <v>34.699999999999996</v>
          </cell>
          <cell r="DZ242">
            <v>34.699981689453125</v>
          </cell>
          <cell r="EA242">
            <v>34.699981689453125</v>
          </cell>
          <cell r="EB242">
            <v>34.699981689453125</v>
          </cell>
          <cell r="EC242">
            <v>34.699981689453125</v>
          </cell>
          <cell r="ED242">
            <v>95.6</v>
          </cell>
          <cell r="EE242">
            <v>52.1</v>
          </cell>
          <cell r="EF242">
            <v>52.0999755859375</v>
          </cell>
          <cell r="EG242">
            <v>52.0999755859375</v>
          </cell>
          <cell r="EH242">
            <v>52.0999755859375</v>
          </cell>
          <cell r="EI242">
            <v>52.0999755859375</v>
          </cell>
          <cell r="EJ242">
            <v>52.0999755859375</v>
          </cell>
        </row>
        <row r="243">
          <cell r="AW243">
            <v>203</v>
          </cell>
          <cell r="AX243">
            <v>0</v>
          </cell>
          <cell r="AY243">
            <v>0</v>
          </cell>
          <cell r="AZ243">
            <v>0</v>
          </cell>
          <cell r="BA243">
            <v>0</v>
          </cell>
          <cell r="BB243">
            <v>0</v>
          </cell>
          <cell r="BC243">
            <v>0</v>
          </cell>
          <cell r="BD243">
            <v>0</v>
          </cell>
          <cell r="BE243">
            <v>0</v>
          </cell>
          <cell r="BF243">
            <v>0</v>
          </cell>
          <cell r="BG243">
            <v>0</v>
          </cell>
          <cell r="BH243">
            <v>0</v>
          </cell>
          <cell r="BI243">
            <v>0</v>
          </cell>
          <cell r="BJ243">
            <v>0</v>
          </cell>
          <cell r="BK243">
            <v>0</v>
          </cell>
          <cell r="BL243">
            <v>0</v>
          </cell>
          <cell r="BM243">
            <v>0</v>
          </cell>
          <cell r="BN243">
            <v>0</v>
          </cell>
          <cell r="BO243">
            <v>0</v>
          </cell>
          <cell r="BP243">
            <v>0</v>
          </cell>
          <cell r="BQ243">
            <v>0</v>
          </cell>
          <cell r="BR243">
            <v>0</v>
          </cell>
          <cell r="BS243">
            <v>0</v>
          </cell>
          <cell r="BT243">
            <v>0</v>
          </cell>
          <cell r="BU243">
            <v>0</v>
          </cell>
          <cell r="BV243">
            <v>0</v>
          </cell>
          <cell r="BW243">
            <v>0</v>
          </cell>
          <cell r="BX243">
            <v>0</v>
          </cell>
          <cell r="BY243">
            <v>0</v>
          </cell>
          <cell r="BZ243">
            <v>0</v>
          </cell>
          <cell r="CA243">
            <v>0</v>
          </cell>
          <cell r="CB243">
            <v>0</v>
          </cell>
          <cell r="CC243">
            <v>0</v>
          </cell>
          <cell r="CD243">
            <v>0</v>
          </cell>
          <cell r="CE243">
            <v>0</v>
          </cell>
          <cell r="CF243">
            <v>0</v>
          </cell>
          <cell r="CG243">
            <v>0</v>
          </cell>
          <cell r="CH243">
            <v>0</v>
          </cell>
          <cell r="CI243">
            <v>0</v>
          </cell>
          <cell r="CJ243">
            <v>0</v>
          </cell>
          <cell r="CK243">
            <v>0</v>
          </cell>
          <cell r="CL243">
            <v>0</v>
          </cell>
          <cell r="CM243">
            <v>0</v>
          </cell>
          <cell r="CN243">
            <v>0</v>
          </cell>
          <cell r="CO243">
            <v>0</v>
          </cell>
          <cell r="CP243">
            <v>0</v>
          </cell>
          <cell r="CQ243">
            <v>203</v>
          </cell>
          <cell r="CR243">
            <v>0</v>
          </cell>
          <cell r="CS243">
            <v>0</v>
          </cell>
          <cell r="CT243">
            <v>0</v>
          </cell>
          <cell r="CU243">
            <v>0</v>
          </cell>
          <cell r="CV243">
            <v>0</v>
          </cell>
          <cell r="CW243">
            <v>0</v>
          </cell>
          <cell r="CX243">
            <v>0</v>
          </cell>
          <cell r="CY243">
            <v>0</v>
          </cell>
          <cell r="CZ243">
            <v>0</v>
          </cell>
          <cell r="DA243">
            <v>0</v>
          </cell>
          <cell r="DB243">
            <v>0</v>
          </cell>
          <cell r="DC243">
            <v>0</v>
          </cell>
          <cell r="DD243">
            <v>0</v>
          </cell>
          <cell r="DE243">
            <v>0</v>
          </cell>
          <cell r="DF243">
            <v>0</v>
          </cell>
          <cell r="DG243">
            <v>0</v>
          </cell>
          <cell r="DH243">
            <v>0</v>
          </cell>
          <cell r="DI243">
            <v>0</v>
          </cell>
          <cell r="DJ243">
            <v>0</v>
          </cell>
          <cell r="DK243">
            <v>0</v>
          </cell>
          <cell r="DL243">
            <v>0</v>
          </cell>
          <cell r="DM243">
            <v>0</v>
          </cell>
          <cell r="DN243">
            <v>0</v>
          </cell>
          <cell r="DO243">
            <v>0</v>
          </cell>
          <cell r="DP243">
            <v>0</v>
          </cell>
          <cell r="DQ243">
            <v>0</v>
          </cell>
          <cell r="DR243">
            <v>0</v>
          </cell>
          <cell r="DS243">
            <v>0</v>
          </cell>
          <cell r="DT243">
            <v>0</v>
          </cell>
          <cell r="DU243">
            <v>0</v>
          </cell>
          <cell r="DV243">
            <v>0</v>
          </cell>
          <cell r="DW243">
            <v>0</v>
          </cell>
          <cell r="DX243">
            <v>0</v>
          </cell>
          <cell r="DY243">
            <v>0</v>
          </cell>
          <cell r="DZ243">
            <v>0</v>
          </cell>
          <cell r="EA243">
            <v>0</v>
          </cell>
          <cell r="EB243">
            <v>0</v>
          </cell>
          <cell r="EC243">
            <v>0</v>
          </cell>
          <cell r="ED243">
            <v>0</v>
          </cell>
          <cell r="EE243">
            <v>0</v>
          </cell>
          <cell r="EF243">
            <v>0</v>
          </cell>
          <cell r="EG243">
            <v>0</v>
          </cell>
          <cell r="EH243">
            <v>0</v>
          </cell>
          <cell r="EI243">
            <v>0</v>
          </cell>
          <cell r="EJ243">
            <v>0</v>
          </cell>
        </row>
        <row r="244">
          <cell r="AW244">
            <v>204</v>
          </cell>
          <cell r="AX244">
            <v>0</v>
          </cell>
          <cell r="AY244">
            <v>0</v>
          </cell>
          <cell r="AZ244">
            <v>0</v>
          </cell>
          <cell r="BA244">
            <v>0</v>
          </cell>
          <cell r="BB244">
            <v>0</v>
          </cell>
          <cell r="BC244">
            <v>0</v>
          </cell>
          <cell r="BD244">
            <v>0</v>
          </cell>
          <cell r="BE244">
            <v>0</v>
          </cell>
          <cell r="BF244">
            <v>0</v>
          </cell>
          <cell r="BG244">
            <v>0</v>
          </cell>
          <cell r="BH244">
            <v>0</v>
          </cell>
          <cell r="BI244">
            <v>0</v>
          </cell>
          <cell r="BJ244">
            <v>0</v>
          </cell>
          <cell r="BK244">
            <v>0</v>
          </cell>
          <cell r="BL244">
            <v>0</v>
          </cell>
          <cell r="BM244">
            <v>0</v>
          </cell>
          <cell r="BN244">
            <v>0</v>
          </cell>
          <cell r="BO244">
            <v>0</v>
          </cell>
          <cell r="BP244">
            <v>0</v>
          </cell>
          <cell r="BQ244">
            <v>0</v>
          </cell>
          <cell r="BR244">
            <v>0</v>
          </cell>
          <cell r="BS244">
            <v>0</v>
          </cell>
          <cell r="BT244">
            <v>0</v>
          </cell>
          <cell r="BU244">
            <v>0</v>
          </cell>
          <cell r="BV244">
            <v>0</v>
          </cell>
          <cell r="BW244">
            <v>0</v>
          </cell>
          <cell r="BX244">
            <v>0</v>
          </cell>
          <cell r="BY244">
            <v>0</v>
          </cell>
          <cell r="BZ244">
            <v>0</v>
          </cell>
          <cell r="CA244">
            <v>0</v>
          </cell>
          <cell r="CB244">
            <v>0</v>
          </cell>
          <cell r="CC244">
            <v>0</v>
          </cell>
          <cell r="CD244">
            <v>0</v>
          </cell>
          <cell r="CE244">
            <v>0</v>
          </cell>
          <cell r="CF244">
            <v>0</v>
          </cell>
          <cell r="CG244">
            <v>0</v>
          </cell>
          <cell r="CH244">
            <v>0</v>
          </cell>
          <cell r="CI244">
            <v>0</v>
          </cell>
          <cell r="CJ244">
            <v>0</v>
          </cell>
          <cell r="CK244">
            <v>0</v>
          </cell>
          <cell r="CL244">
            <v>0</v>
          </cell>
          <cell r="CM244">
            <v>0</v>
          </cell>
          <cell r="CN244">
            <v>0</v>
          </cell>
          <cell r="CO244">
            <v>0</v>
          </cell>
          <cell r="CP244">
            <v>0</v>
          </cell>
          <cell r="CQ244">
            <v>204</v>
          </cell>
          <cell r="CR244">
            <v>0</v>
          </cell>
          <cell r="CS244">
            <v>0</v>
          </cell>
          <cell r="CT244">
            <v>0</v>
          </cell>
          <cell r="CU244">
            <v>0</v>
          </cell>
          <cell r="CV244">
            <v>0</v>
          </cell>
          <cell r="CW244">
            <v>0</v>
          </cell>
          <cell r="CX244">
            <v>0</v>
          </cell>
          <cell r="CY244">
            <v>0</v>
          </cell>
          <cell r="CZ244">
            <v>0</v>
          </cell>
          <cell r="DA244">
            <v>0</v>
          </cell>
          <cell r="DB244">
            <v>0</v>
          </cell>
          <cell r="DC244">
            <v>0</v>
          </cell>
          <cell r="DD244">
            <v>0</v>
          </cell>
          <cell r="DE244">
            <v>0</v>
          </cell>
          <cell r="DF244">
            <v>0</v>
          </cell>
          <cell r="DG244">
            <v>0</v>
          </cell>
          <cell r="DH244">
            <v>0</v>
          </cell>
          <cell r="DI244">
            <v>0</v>
          </cell>
          <cell r="DJ244">
            <v>0</v>
          </cell>
          <cell r="DK244">
            <v>0</v>
          </cell>
          <cell r="DL244">
            <v>0</v>
          </cell>
          <cell r="DM244">
            <v>0</v>
          </cell>
          <cell r="DN244">
            <v>0</v>
          </cell>
          <cell r="DO244">
            <v>0</v>
          </cell>
          <cell r="DP244">
            <v>0</v>
          </cell>
          <cell r="DQ244">
            <v>0</v>
          </cell>
          <cell r="DR244">
            <v>0</v>
          </cell>
          <cell r="DS244">
            <v>0</v>
          </cell>
          <cell r="DT244">
            <v>0</v>
          </cell>
          <cell r="DU244">
            <v>0</v>
          </cell>
          <cell r="DV244">
            <v>0</v>
          </cell>
          <cell r="DW244">
            <v>0</v>
          </cell>
          <cell r="DX244">
            <v>0</v>
          </cell>
          <cell r="DY244">
            <v>0</v>
          </cell>
          <cell r="DZ244">
            <v>0</v>
          </cell>
          <cell r="EA244">
            <v>0</v>
          </cell>
          <cell r="EB244">
            <v>0</v>
          </cell>
          <cell r="EC244">
            <v>0</v>
          </cell>
          <cell r="ED244">
            <v>0</v>
          </cell>
          <cell r="EE244">
            <v>0</v>
          </cell>
          <cell r="EF244">
            <v>0</v>
          </cell>
          <cell r="EG244">
            <v>0</v>
          </cell>
          <cell r="EH244">
            <v>0</v>
          </cell>
          <cell r="EI244">
            <v>0</v>
          </cell>
          <cell r="EJ244">
            <v>0</v>
          </cell>
        </row>
        <row r="245">
          <cell r="AX245">
            <v>0</v>
          </cell>
          <cell r="AY245">
            <v>0</v>
          </cell>
          <cell r="AZ245">
            <v>0</v>
          </cell>
          <cell r="BA245">
            <v>0</v>
          </cell>
          <cell r="BB245">
            <v>0</v>
          </cell>
          <cell r="BC245">
            <v>0</v>
          </cell>
          <cell r="BD245">
            <v>0</v>
          </cell>
          <cell r="BE245">
            <v>0</v>
          </cell>
          <cell r="BF245">
            <v>0</v>
          </cell>
          <cell r="BG245">
            <v>0</v>
          </cell>
          <cell r="BH245">
            <v>0</v>
          </cell>
          <cell r="BI245">
            <v>0</v>
          </cell>
          <cell r="BJ245">
            <v>0</v>
          </cell>
          <cell r="BK245">
            <v>0</v>
          </cell>
          <cell r="BL245">
            <v>0</v>
          </cell>
          <cell r="BM245">
            <v>0</v>
          </cell>
          <cell r="BN245">
            <v>0</v>
          </cell>
          <cell r="BO245">
            <v>0</v>
          </cell>
          <cell r="BP245">
            <v>0</v>
          </cell>
          <cell r="BQ245">
            <v>0</v>
          </cell>
          <cell r="BR245">
            <v>0</v>
          </cell>
          <cell r="BS245">
            <v>0</v>
          </cell>
          <cell r="BT245">
            <v>0</v>
          </cell>
          <cell r="BU245">
            <v>0</v>
          </cell>
          <cell r="BV245">
            <v>0</v>
          </cell>
          <cell r="BW245">
            <v>0</v>
          </cell>
          <cell r="BX245">
            <v>0</v>
          </cell>
          <cell r="BY245">
            <v>0</v>
          </cell>
          <cell r="BZ245">
            <v>0</v>
          </cell>
          <cell r="CA245">
            <v>0</v>
          </cell>
          <cell r="CB245">
            <v>0</v>
          </cell>
          <cell r="CC245">
            <v>0</v>
          </cell>
          <cell r="CD245">
            <v>0</v>
          </cell>
          <cell r="CE245">
            <v>0</v>
          </cell>
          <cell r="CF245">
            <v>0</v>
          </cell>
          <cell r="CG245">
            <v>0</v>
          </cell>
          <cell r="CH245">
            <v>0</v>
          </cell>
          <cell r="CI245">
            <v>0</v>
          </cell>
          <cell r="CJ245">
            <v>0</v>
          </cell>
          <cell r="CK245">
            <v>0</v>
          </cell>
          <cell r="CL245">
            <v>0</v>
          </cell>
          <cell r="CM245">
            <v>0</v>
          </cell>
          <cell r="CN245">
            <v>0</v>
          </cell>
          <cell r="CO245">
            <v>0</v>
          </cell>
          <cell r="CP245">
            <v>0</v>
          </cell>
          <cell r="CR245">
            <v>0</v>
          </cell>
          <cell r="CS245">
            <v>0</v>
          </cell>
          <cell r="CT245">
            <v>0</v>
          </cell>
          <cell r="CU245">
            <v>0</v>
          </cell>
          <cell r="CV245">
            <v>0</v>
          </cell>
          <cell r="CW245">
            <v>0</v>
          </cell>
          <cell r="CX245">
            <v>0</v>
          </cell>
          <cell r="CY245">
            <v>0</v>
          </cell>
          <cell r="CZ245">
            <v>0</v>
          </cell>
          <cell r="DA245">
            <v>0</v>
          </cell>
          <cell r="DB245">
            <v>0</v>
          </cell>
          <cell r="DC245">
            <v>0</v>
          </cell>
          <cell r="DD245">
            <v>0</v>
          </cell>
          <cell r="DE245">
            <v>0</v>
          </cell>
          <cell r="DF245">
            <v>0</v>
          </cell>
          <cell r="DG245">
            <v>0</v>
          </cell>
          <cell r="DH245">
            <v>0</v>
          </cell>
          <cell r="DI245">
            <v>0</v>
          </cell>
          <cell r="DJ245">
            <v>0</v>
          </cell>
          <cell r="DK245">
            <v>0</v>
          </cell>
          <cell r="DL245">
            <v>0</v>
          </cell>
          <cell r="DM245">
            <v>0</v>
          </cell>
          <cell r="DN245">
            <v>0</v>
          </cell>
          <cell r="DO245">
            <v>0</v>
          </cell>
          <cell r="DP245">
            <v>0</v>
          </cell>
          <cell r="DQ245">
            <v>0</v>
          </cell>
          <cell r="DR245">
            <v>0</v>
          </cell>
          <cell r="DS245">
            <v>0</v>
          </cell>
          <cell r="DT245">
            <v>0</v>
          </cell>
          <cell r="DU245">
            <v>0</v>
          </cell>
          <cell r="DV245">
            <v>0</v>
          </cell>
          <cell r="DW245">
            <v>0</v>
          </cell>
          <cell r="DX245">
            <v>0</v>
          </cell>
          <cell r="DY245">
            <v>0</v>
          </cell>
          <cell r="DZ245">
            <v>0</v>
          </cell>
          <cell r="EA245">
            <v>0</v>
          </cell>
          <cell r="EB245">
            <v>0</v>
          </cell>
          <cell r="EC245">
            <v>0</v>
          </cell>
          <cell r="ED245">
            <v>0</v>
          </cell>
          <cell r="EE245">
            <v>0</v>
          </cell>
          <cell r="EF245">
            <v>0</v>
          </cell>
          <cell r="EG245">
            <v>0</v>
          </cell>
          <cell r="EH245">
            <v>0</v>
          </cell>
          <cell r="EI245">
            <v>0</v>
          </cell>
          <cell r="EJ245">
            <v>0</v>
          </cell>
        </row>
        <row r="246">
          <cell r="AX246">
            <v>0</v>
          </cell>
          <cell r="AY246">
            <v>0</v>
          </cell>
          <cell r="AZ246">
            <v>0</v>
          </cell>
          <cell r="BA246">
            <v>0</v>
          </cell>
          <cell r="BB246">
            <v>0</v>
          </cell>
          <cell r="BC246">
            <v>0</v>
          </cell>
          <cell r="BD246">
            <v>0</v>
          </cell>
          <cell r="BE246">
            <v>0</v>
          </cell>
          <cell r="BF246">
            <v>0</v>
          </cell>
          <cell r="BG246">
            <v>0</v>
          </cell>
          <cell r="BH246">
            <v>0</v>
          </cell>
          <cell r="BI246">
            <v>0</v>
          </cell>
          <cell r="BJ246">
            <v>0</v>
          </cell>
          <cell r="BK246">
            <v>0</v>
          </cell>
          <cell r="BL246">
            <v>0</v>
          </cell>
          <cell r="BM246">
            <v>0</v>
          </cell>
          <cell r="BN246">
            <v>0</v>
          </cell>
          <cell r="BO246">
            <v>0</v>
          </cell>
          <cell r="BP246">
            <v>0</v>
          </cell>
          <cell r="BQ246">
            <v>0</v>
          </cell>
          <cell r="BR246">
            <v>0</v>
          </cell>
          <cell r="BS246">
            <v>0</v>
          </cell>
          <cell r="BT246">
            <v>0</v>
          </cell>
          <cell r="BU246">
            <v>0</v>
          </cell>
          <cell r="BV246">
            <v>0</v>
          </cell>
          <cell r="BW246">
            <v>0</v>
          </cell>
          <cell r="BX246">
            <v>0</v>
          </cell>
          <cell r="BY246">
            <v>0</v>
          </cell>
          <cell r="BZ246">
            <v>0</v>
          </cell>
          <cell r="CA246">
            <v>0</v>
          </cell>
          <cell r="CB246">
            <v>0</v>
          </cell>
          <cell r="CC246">
            <v>0</v>
          </cell>
          <cell r="CD246">
            <v>0</v>
          </cell>
          <cell r="CE246">
            <v>0</v>
          </cell>
          <cell r="CF246">
            <v>0</v>
          </cell>
          <cell r="CG246">
            <v>0</v>
          </cell>
          <cell r="CH246">
            <v>0</v>
          </cell>
          <cell r="CI246">
            <v>0</v>
          </cell>
          <cell r="CJ246">
            <v>0</v>
          </cell>
          <cell r="CK246">
            <v>0</v>
          </cell>
          <cell r="CL246">
            <v>0</v>
          </cell>
          <cell r="CM246">
            <v>0</v>
          </cell>
          <cell r="CN246">
            <v>0</v>
          </cell>
          <cell r="CO246">
            <v>0</v>
          </cell>
          <cell r="CP246">
            <v>0</v>
          </cell>
          <cell r="CR246">
            <v>0</v>
          </cell>
          <cell r="CS246">
            <v>0</v>
          </cell>
          <cell r="CT246">
            <v>0</v>
          </cell>
          <cell r="CU246">
            <v>0</v>
          </cell>
          <cell r="CV246">
            <v>0</v>
          </cell>
          <cell r="CW246">
            <v>0</v>
          </cell>
          <cell r="CX246">
            <v>0</v>
          </cell>
          <cell r="CY246">
            <v>0</v>
          </cell>
          <cell r="CZ246">
            <v>0</v>
          </cell>
          <cell r="DA246">
            <v>0</v>
          </cell>
          <cell r="DB246">
            <v>0</v>
          </cell>
          <cell r="DC246">
            <v>0</v>
          </cell>
          <cell r="DD246">
            <v>0</v>
          </cell>
          <cell r="DE246">
            <v>0</v>
          </cell>
          <cell r="DF246">
            <v>0</v>
          </cell>
          <cell r="DG246">
            <v>0</v>
          </cell>
          <cell r="DH246">
            <v>0</v>
          </cell>
          <cell r="DI246">
            <v>0</v>
          </cell>
          <cell r="DJ246">
            <v>0</v>
          </cell>
          <cell r="DK246">
            <v>0</v>
          </cell>
          <cell r="DL246">
            <v>0</v>
          </cell>
          <cell r="DM246">
            <v>0</v>
          </cell>
          <cell r="DN246">
            <v>0</v>
          </cell>
          <cell r="DO246">
            <v>0</v>
          </cell>
          <cell r="DP246">
            <v>0</v>
          </cell>
          <cell r="DQ246">
            <v>0</v>
          </cell>
          <cell r="DR246">
            <v>0</v>
          </cell>
          <cell r="DS246">
            <v>0</v>
          </cell>
          <cell r="DT246">
            <v>0</v>
          </cell>
          <cell r="DU246">
            <v>0</v>
          </cell>
          <cell r="DV246">
            <v>0</v>
          </cell>
          <cell r="DW246">
            <v>0</v>
          </cell>
          <cell r="DX246">
            <v>0</v>
          </cell>
          <cell r="DY246">
            <v>0</v>
          </cell>
          <cell r="DZ246">
            <v>0</v>
          </cell>
          <cell r="EA246">
            <v>0</v>
          </cell>
          <cell r="EB246">
            <v>0</v>
          </cell>
          <cell r="EC246">
            <v>0</v>
          </cell>
          <cell r="ED246">
            <v>0</v>
          </cell>
          <cell r="EE246">
            <v>0</v>
          </cell>
          <cell r="EF246">
            <v>0</v>
          </cell>
          <cell r="EG246">
            <v>0</v>
          </cell>
          <cell r="EH246">
            <v>0</v>
          </cell>
          <cell r="EI246">
            <v>0</v>
          </cell>
          <cell r="EJ246">
            <v>0</v>
          </cell>
        </row>
        <row r="247">
          <cell r="AW247">
            <v>205</v>
          </cell>
          <cell r="AX247">
            <v>100</v>
          </cell>
          <cell r="AY247">
            <v>25</v>
          </cell>
          <cell r="AZ247">
            <v>75</v>
          </cell>
          <cell r="BA247">
            <v>0</v>
          </cell>
          <cell r="BB247">
            <v>50</v>
          </cell>
          <cell r="BC247">
            <v>16.600000000000001</v>
          </cell>
          <cell r="BD247">
            <v>66.600000000000009</v>
          </cell>
          <cell r="BE247">
            <v>50</v>
          </cell>
          <cell r="BF247">
            <v>83.3</v>
          </cell>
          <cell r="BG247">
            <v>100</v>
          </cell>
          <cell r="BH247">
            <v>33.300000000000004</v>
          </cell>
          <cell r="BI247">
            <v>0</v>
          </cell>
          <cell r="BJ247">
            <v>66.600000000000009</v>
          </cell>
          <cell r="BK247">
            <v>33.300000000000004</v>
          </cell>
          <cell r="BL247">
            <v>22.2</v>
          </cell>
          <cell r="BM247">
            <v>11.1</v>
          </cell>
          <cell r="BN247">
            <v>100</v>
          </cell>
          <cell r="BO247">
            <v>77.7</v>
          </cell>
          <cell r="BP247">
            <v>88.8</v>
          </cell>
          <cell r="BQ247">
            <v>0</v>
          </cell>
          <cell r="BR247">
            <v>55.500000000000007</v>
          </cell>
          <cell r="BS247">
            <v>44.4</v>
          </cell>
          <cell r="BT247">
            <v>37.5</v>
          </cell>
          <cell r="BU247">
            <v>87.5</v>
          </cell>
          <cell r="BV247">
            <v>75</v>
          </cell>
          <cell r="BW247">
            <v>62.5</v>
          </cell>
          <cell r="BX247">
            <v>50</v>
          </cell>
          <cell r="BY247">
            <v>100</v>
          </cell>
          <cell r="BZ247">
            <v>12.5</v>
          </cell>
          <cell r="CA247">
            <v>0</v>
          </cell>
          <cell r="CB247">
            <v>25</v>
          </cell>
          <cell r="CC247">
            <v>88.8</v>
          </cell>
          <cell r="CD247">
            <v>44.4</v>
          </cell>
          <cell r="CE247">
            <v>22.2</v>
          </cell>
          <cell r="CF247">
            <v>100</v>
          </cell>
          <cell r="CG247">
            <v>66.600000000000009</v>
          </cell>
          <cell r="CH247">
            <v>0</v>
          </cell>
          <cell r="CI247">
            <v>0</v>
          </cell>
          <cell r="CJ247">
            <v>33.300000000000004</v>
          </cell>
          <cell r="CK247">
            <v>55.500000000000007</v>
          </cell>
          <cell r="CL247">
            <v>11.1</v>
          </cell>
          <cell r="CM247">
            <v>66.600000000000009</v>
          </cell>
          <cell r="CN247">
            <v>66.5999755859375</v>
          </cell>
          <cell r="CO247">
            <v>66.5999755859375</v>
          </cell>
          <cell r="CP247">
            <v>66.5999755859375</v>
          </cell>
          <cell r="CQ247">
            <v>205</v>
          </cell>
          <cell r="CR247">
            <v>77.5</v>
          </cell>
          <cell r="CS247">
            <v>47.5</v>
          </cell>
          <cell r="CT247">
            <v>70</v>
          </cell>
          <cell r="CU247">
            <v>22.5</v>
          </cell>
          <cell r="CV247">
            <v>62.5</v>
          </cell>
          <cell r="CW247">
            <v>17.5</v>
          </cell>
          <cell r="CX247">
            <v>50</v>
          </cell>
          <cell r="CY247">
            <v>35</v>
          </cell>
          <cell r="CZ247">
            <v>55.000000000000007</v>
          </cell>
          <cell r="DA247">
            <v>57.499999999999993</v>
          </cell>
          <cell r="DB247">
            <v>25</v>
          </cell>
          <cell r="DC247">
            <v>7.5</v>
          </cell>
          <cell r="DD247">
            <v>75</v>
          </cell>
          <cell r="DE247">
            <v>52.5</v>
          </cell>
          <cell r="DF247">
            <v>37.5</v>
          </cell>
          <cell r="DG247">
            <v>27.500000000000004</v>
          </cell>
          <cell r="DH247">
            <v>100</v>
          </cell>
          <cell r="DI247">
            <v>80</v>
          </cell>
          <cell r="DJ247">
            <v>92.5</v>
          </cell>
          <cell r="DK247">
            <v>15</v>
          </cell>
          <cell r="DL247">
            <v>72.5</v>
          </cell>
          <cell r="DM247">
            <v>60</v>
          </cell>
          <cell r="DN247">
            <v>67.5</v>
          </cell>
          <cell r="DO247">
            <v>95</v>
          </cell>
          <cell r="DP247">
            <v>90</v>
          </cell>
          <cell r="DQ247">
            <v>87.5</v>
          </cell>
          <cell r="DR247">
            <v>85</v>
          </cell>
          <cell r="DS247">
            <v>97.5</v>
          </cell>
          <cell r="DT247">
            <v>30</v>
          </cell>
          <cell r="DU247">
            <v>12.5</v>
          </cell>
          <cell r="DV247">
            <v>40</v>
          </cell>
          <cell r="DW247">
            <v>65</v>
          </cell>
          <cell r="DX247">
            <v>20</v>
          </cell>
          <cell r="DY247">
            <v>5</v>
          </cell>
          <cell r="DZ247">
            <v>82.5</v>
          </cell>
          <cell r="EA247">
            <v>40</v>
          </cell>
          <cell r="EB247">
            <v>0</v>
          </cell>
          <cell r="EC247">
            <v>0</v>
          </cell>
          <cell r="ED247">
            <v>10</v>
          </cell>
          <cell r="EE247">
            <v>32.5</v>
          </cell>
          <cell r="EF247">
            <v>2.5</v>
          </cell>
          <cell r="EG247">
            <v>40</v>
          </cell>
          <cell r="EH247">
            <v>40</v>
          </cell>
          <cell r="EI247">
            <v>40</v>
          </cell>
          <cell r="EJ247">
            <v>40</v>
          </cell>
        </row>
        <row r="248">
          <cell r="AW248">
            <v>206</v>
          </cell>
          <cell r="AX248">
            <v>25</v>
          </cell>
          <cell r="AY248">
            <v>50</v>
          </cell>
          <cell r="AZ248">
            <v>75</v>
          </cell>
          <cell r="BA248">
            <v>0</v>
          </cell>
          <cell r="BB248">
            <v>100</v>
          </cell>
          <cell r="BC248">
            <v>0</v>
          </cell>
          <cell r="BD248">
            <v>83.3</v>
          </cell>
          <cell r="BE248">
            <v>33.300000000000004</v>
          </cell>
          <cell r="BF248">
            <v>100</v>
          </cell>
          <cell r="BG248">
            <v>66.600000000000009</v>
          </cell>
          <cell r="BH248">
            <v>16.600000000000001</v>
          </cell>
          <cell r="BI248">
            <v>50</v>
          </cell>
          <cell r="BJ248">
            <v>50</v>
          </cell>
          <cell r="BK248">
            <v>25</v>
          </cell>
          <cell r="BL248">
            <v>12.5</v>
          </cell>
          <cell r="BM248">
            <v>0</v>
          </cell>
          <cell r="BN248">
            <v>75</v>
          </cell>
          <cell r="BO248">
            <v>62.5</v>
          </cell>
          <cell r="BP248">
            <v>100</v>
          </cell>
          <cell r="BQ248">
            <v>100</v>
          </cell>
          <cell r="BR248">
            <v>87.5</v>
          </cell>
          <cell r="BS248">
            <v>37.5</v>
          </cell>
          <cell r="BT248">
            <v>60</v>
          </cell>
          <cell r="BU248">
            <v>0</v>
          </cell>
          <cell r="BV248">
            <v>80</v>
          </cell>
          <cell r="BW248">
            <v>20</v>
          </cell>
          <cell r="BX248">
            <v>20</v>
          </cell>
          <cell r="BY248">
            <v>100</v>
          </cell>
          <cell r="BZ248">
            <v>100</v>
          </cell>
          <cell r="CA248">
            <v>20</v>
          </cell>
          <cell r="CB248">
            <v>20</v>
          </cell>
          <cell r="CC248">
            <v>87.5</v>
          </cell>
          <cell r="CD248">
            <v>50</v>
          </cell>
          <cell r="CE248">
            <v>25</v>
          </cell>
          <cell r="CF248">
            <v>100</v>
          </cell>
          <cell r="CG248">
            <v>100</v>
          </cell>
          <cell r="CH248">
            <v>0</v>
          </cell>
          <cell r="CI248">
            <v>0</v>
          </cell>
          <cell r="CJ248">
            <v>37.5</v>
          </cell>
          <cell r="CK248">
            <v>62.5</v>
          </cell>
          <cell r="CL248">
            <v>12.5</v>
          </cell>
          <cell r="CM248">
            <v>75</v>
          </cell>
          <cell r="CN248">
            <v>75</v>
          </cell>
          <cell r="CO248">
            <v>75</v>
          </cell>
          <cell r="CP248">
            <v>75</v>
          </cell>
          <cell r="CQ248">
            <v>206</v>
          </cell>
          <cell r="CR248">
            <v>60</v>
          </cell>
          <cell r="CS248">
            <v>65.7</v>
          </cell>
          <cell r="CT248">
            <v>71.399999999999991</v>
          </cell>
          <cell r="CU248">
            <v>14.2</v>
          </cell>
          <cell r="CV248">
            <v>80</v>
          </cell>
          <cell r="CW248">
            <v>11.4</v>
          </cell>
          <cell r="CX248">
            <v>54.2</v>
          </cell>
          <cell r="CY248">
            <v>31.4</v>
          </cell>
          <cell r="CZ248">
            <v>62.8</v>
          </cell>
          <cell r="DA248">
            <v>51.4</v>
          </cell>
          <cell r="DB248">
            <v>25.7</v>
          </cell>
          <cell r="DC248">
            <v>37.1</v>
          </cell>
          <cell r="DD248">
            <v>77.100000000000009</v>
          </cell>
          <cell r="DE248">
            <v>48.5</v>
          </cell>
          <cell r="DF248">
            <v>34.200000000000003</v>
          </cell>
          <cell r="DG248">
            <v>28.499999999999996</v>
          </cell>
          <cell r="DH248">
            <v>91.4</v>
          </cell>
          <cell r="DI248">
            <v>88.5</v>
          </cell>
          <cell r="DJ248">
            <v>97.1</v>
          </cell>
          <cell r="DK248">
            <v>97.0999755859375</v>
          </cell>
          <cell r="DL248">
            <v>94.199999999999989</v>
          </cell>
          <cell r="DM248">
            <v>57.099999999999994</v>
          </cell>
          <cell r="DN248">
            <v>74.2</v>
          </cell>
          <cell r="DO248">
            <v>22.8</v>
          </cell>
          <cell r="DP248">
            <v>85.7</v>
          </cell>
          <cell r="DQ248">
            <v>37.1</v>
          </cell>
          <cell r="DR248">
            <v>37.0999755859375</v>
          </cell>
          <cell r="DS248">
            <v>100</v>
          </cell>
          <cell r="DT248">
            <v>100</v>
          </cell>
          <cell r="DU248">
            <v>37.1</v>
          </cell>
          <cell r="DV248">
            <v>37.0999755859375</v>
          </cell>
          <cell r="DW248">
            <v>68.5</v>
          </cell>
          <cell r="DX248">
            <v>17.100000000000001</v>
          </cell>
          <cell r="DY248">
            <v>5.7</v>
          </cell>
          <cell r="DZ248">
            <v>82.8</v>
          </cell>
          <cell r="EA248">
            <v>82.79998779296875</v>
          </cell>
          <cell r="EB248">
            <v>0</v>
          </cell>
          <cell r="EC248">
            <v>0</v>
          </cell>
          <cell r="ED248">
            <v>8.5</v>
          </cell>
          <cell r="EE248">
            <v>20</v>
          </cell>
          <cell r="EF248">
            <v>2.8000000000000003</v>
          </cell>
          <cell r="EG248">
            <v>37.1</v>
          </cell>
          <cell r="EH248">
            <v>37.0999755859375</v>
          </cell>
          <cell r="EI248">
            <v>37.0999755859375</v>
          </cell>
          <cell r="EJ248">
            <v>37.0999755859375</v>
          </cell>
        </row>
        <row r="249">
          <cell r="AW249">
            <v>207</v>
          </cell>
          <cell r="AX249">
            <v>25</v>
          </cell>
          <cell r="AY249">
            <v>50</v>
          </cell>
          <cell r="AZ249">
            <v>75</v>
          </cell>
          <cell r="BA249">
            <v>0</v>
          </cell>
          <cell r="BB249">
            <v>100</v>
          </cell>
          <cell r="BC249">
            <v>0</v>
          </cell>
          <cell r="BD249">
            <v>60</v>
          </cell>
          <cell r="BE249">
            <v>20</v>
          </cell>
          <cell r="BF249">
            <v>80</v>
          </cell>
          <cell r="BG249">
            <v>40</v>
          </cell>
          <cell r="BH249">
            <v>100</v>
          </cell>
          <cell r="BI249">
            <v>100</v>
          </cell>
          <cell r="BJ249">
            <v>25</v>
          </cell>
          <cell r="BK249">
            <v>37.5</v>
          </cell>
          <cell r="BL249">
            <v>12.5</v>
          </cell>
          <cell r="BM249">
            <v>0</v>
          </cell>
          <cell r="BN249">
            <v>100</v>
          </cell>
          <cell r="BO249">
            <v>62.5</v>
          </cell>
          <cell r="BP249">
            <v>87.5</v>
          </cell>
          <cell r="BQ249">
            <v>87.5</v>
          </cell>
          <cell r="BR249">
            <v>75</v>
          </cell>
          <cell r="BS249">
            <v>50</v>
          </cell>
          <cell r="BT249">
            <v>60</v>
          </cell>
          <cell r="BU249">
            <v>0</v>
          </cell>
          <cell r="BV249">
            <v>80</v>
          </cell>
          <cell r="BW249">
            <v>20</v>
          </cell>
          <cell r="BX249">
            <v>20</v>
          </cell>
          <cell r="BY249">
            <v>100</v>
          </cell>
          <cell r="BZ249">
            <v>100</v>
          </cell>
          <cell r="CA249">
            <v>20</v>
          </cell>
          <cell r="CB249">
            <v>20</v>
          </cell>
          <cell r="CC249">
            <v>87.5</v>
          </cell>
          <cell r="CD249">
            <v>50</v>
          </cell>
          <cell r="CE249">
            <v>12.5</v>
          </cell>
          <cell r="CF249">
            <v>100</v>
          </cell>
          <cell r="CG249">
            <v>100</v>
          </cell>
          <cell r="CH249">
            <v>62.5</v>
          </cell>
          <cell r="CI249">
            <v>62.5</v>
          </cell>
          <cell r="CJ249">
            <v>25</v>
          </cell>
          <cell r="CK249">
            <v>37.5</v>
          </cell>
          <cell r="CL249">
            <v>0</v>
          </cell>
          <cell r="CM249">
            <v>75</v>
          </cell>
          <cell r="CN249">
            <v>75</v>
          </cell>
          <cell r="CO249">
            <v>75</v>
          </cell>
          <cell r="CP249">
            <v>75</v>
          </cell>
          <cell r="CQ249">
            <v>207</v>
          </cell>
          <cell r="CR249">
            <v>58.8</v>
          </cell>
          <cell r="CS249">
            <v>73.5</v>
          </cell>
          <cell r="CT249">
            <v>85.2</v>
          </cell>
          <cell r="CU249">
            <v>14.7</v>
          </cell>
          <cell r="CV249">
            <v>88.2</v>
          </cell>
          <cell r="CW249">
            <v>8.7999999999999989</v>
          </cell>
          <cell r="CX249">
            <v>52.900000000000006</v>
          </cell>
          <cell r="CY249">
            <v>23.5</v>
          </cell>
          <cell r="CZ249">
            <v>61.7</v>
          </cell>
          <cell r="DA249">
            <v>47</v>
          </cell>
          <cell r="DB249">
            <v>64.7</v>
          </cell>
          <cell r="DC249">
            <v>64.699951171875</v>
          </cell>
          <cell r="DD249">
            <v>44.1</v>
          </cell>
          <cell r="DE249">
            <v>50</v>
          </cell>
          <cell r="DF249">
            <v>32.300000000000004</v>
          </cell>
          <cell r="DG249">
            <v>29.4</v>
          </cell>
          <cell r="DH249">
            <v>100</v>
          </cell>
          <cell r="DI249">
            <v>82.3</v>
          </cell>
          <cell r="DJ249">
            <v>97</v>
          </cell>
          <cell r="DK249">
            <v>97</v>
          </cell>
          <cell r="DL249">
            <v>91.100000000000009</v>
          </cell>
          <cell r="DM249">
            <v>55.800000000000004</v>
          </cell>
          <cell r="DN249">
            <v>76.400000000000006</v>
          </cell>
          <cell r="DO249">
            <v>17.599999999999998</v>
          </cell>
          <cell r="DP249">
            <v>79.400000000000006</v>
          </cell>
          <cell r="DQ249">
            <v>35.199999999999996</v>
          </cell>
          <cell r="DR249">
            <v>35.199981689453125</v>
          </cell>
          <cell r="DS249">
            <v>94.1</v>
          </cell>
          <cell r="DT249">
            <v>94.0999755859375</v>
          </cell>
          <cell r="DU249">
            <v>35.199999999999996</v>
          </cell>
          <cell r="DV249">
            <v>35.199981689453125</v>
          </cell>
          <cell r="DW249">
            <v>67.600000000000009</v>
          </cell>
          <cell r="DX249">
            <v>20.5</v>
          </cell>
          <cell r="DY249">
            <v>2.9000000000000004</v>
          </cell>
          <cell r="DZ249">
            <v>70.5</v>
          </cell>
          <cell r="EA249">
            <v>70.5</v>
          </cell>
          <cell r="EB249">
            <v>26.400000000000002</v>
          </cell>
          <cell r="EC249">
            <v>26.399993896484375</v>
          </cell>
          <cell r="ED249">
            <v>5.8000000000000007</v>
          </cell>
          <cell r="EE249">
            <v>11.700000000000001</v>
          </cell>
          <cell r="EF249">
            <v>0</v>
          </cell>
          <cell r="EG249">
            <v>35.199999999999996</v>
          </cell>
          <cell r="EH249">
            <v>35.199981689453125</v>
          </cell>
          <cell r="EI249">
            <v>35.199981689453125</v>
          </cell>
          <cell r="EJ249">
            <v>35.199981689453125</v>
          </cell>
        </row>
        <row r="250">
          <cell r="AW250">
            <v>208</v>
          </cell>
          <cell r="AX250">
            <v>75</v>
          </cell>
          <cell r="AY250">
            <v>50</v>
          </cell>
          <cell r="AZ250">
            <v>0</v>
          </cell>
          <cell r="BA250">
            <v>100</v>
          </cell>
          <cell r="BB250">
            <v>25</v>
          </cell>
          <cell r="BC250">
            <v>20</v>
          </cell>
          <cell r="BD250">
            <v>0</v>
          </cell>
          <cell r="BE250">
            <v>40</v>
          </cell>
          <cell r="BF250">
            <v>40</v>
          </cell>
          <cell r="BG250">
            <v>80</v>
          </cell>
          <cell r="BH250">
            <v>100</v>
          </cell>
          <cell r="BI250">
            <v>100</v>
          </cell>
          <cell r="BJ250">
            <v>33.300000000000004</v>
          </cell>
          <cell r="BK250">
            <v>16.600000000000001</v>
          </cell>
          <cell r="BL250">
            <v>33.300000000000004</v>
          </cell>
          <cell r="BM250">
            <v>100</v>
          </cell>
          <cell r="BN250">
            <v>0</v>
          </cell>
          <cell r="BO250">
            <v>33.300000000000004</v>
          </cell>
          <cell r="BP250">
            <v>33.29998779296875</v>
          </cell>
          <cell r="BQ250">
            <v>33.29998779296875</v>
          </cell>
          <cell r="BR250">
            <v>33.29998779296875</v>
          </cell>
          <cell r="BS250">
            <v>33.300000000000004</v>
          </cell>
          <cell r="BT250">
            <v>100</v>
          </cell>
          <cell r="BU250">
            <v>0</v>
          </cell>
          <cell r="BV250">
            <v>0</v>
          </cell>
          <cell r="BW250">
            <v>0</v>
          </cell>
          <cell r="BX250">
            <v>0</v>
          </cell>
          <cell r="BY250">
            <v>0</v>
          </cell>
          <cell r="BZ250">
            <v>0</v>
          </cell>
          <cell r="CA250">
            <v>0</v>
          </cell>
          <cell r="CB250">
            <v>0</v>
          </cell>
          <cell r="CC250">
            <v>28.499999999999996</v>
          </cell>
          <cell r="CD250">
            <v>28.499999999999996</v>
          </cell>
          <cell r="CE250">
            <v>14.2</v>
          </cell>
          <cell r="CF250">
            <v>100</v>
          </cell>
          <cell r="CG250">
            <v>100</v>
          </cell>
          <cell r="CH250">
            <v>0</v>
          </cell>
          <cell r="CI250">
            <v>0</v>
          </cell>
          <cell r="CJ250">
            <v>28.499999999999996</v>
          </cell>
          <cell r="CK250">
            <v>85.7</v>
          </cell>
          <cell r="CL250">
            <v>85.699951171875</v>
          </cell>
          <cell r="CM250">
            <v>28.499999999999996</v>
          </cell>
          <cell r="CN250">
            <v>28.499984741210938</v>
          </cell>
          <cell r="CO250">
            <v>28.499984741210938</v>
          </cell>
          <cell r="CP250">
            <v>28.499984741210938</v>
          </cell>
          <cell r="CQ250">
            <v>208</v>
          </cell>
          <cell r="CR250">
            <v>31</v>
          </cell>
          <cell r="CS250">
            <v>27.500000000000004</v>
          </cell>
          <cell r="CT250">
            <v>13.700000000000001</v>
          </cell>
          <cell r="CU250">
            <v>93.100000000000009</v>
          </cell>
          <cell r="CV250">
            <v>20.599999999999998</v>
          </cell>
          <cell r="CW250">
            <v>17.2</v>
          </cell>
          <cell r="CX250">
            <v>10.299999999999999</v>
          </cell>
          <cell r="CY250">
            <v>31</v>
          </cell>
          <cell r="CZ250">
            <v>31</v>
          </cell>
          <cell r="DA250">
            <v>89.600000000000009</v>
          </cell>
          <cell r="DB250">
            <v>96.5</v>
          </cell>
          <cell r="DC250">
            <v>96.5</v>
          </cell>
          <cell r="DD250">
            <v>31</v>
          </cell>
          <cell r="DE250">
            <v>24.099999999999998</v>
          </cell>
          <cell r="DF250">
            <v>31</v>
          </cell>
          <cell r="DG250">
            <v>82.699999999999989</v>
          </cell>
          <cell r="DH250">
            <v>6.8000000000000007</v>
          </cell>
          <cell r="DI250">
            <v>31</v>
          </cell>
          <cell r="DJ250">
            <v>31</v>
          </cell>
          <cell r="DK250">
            <v>31</v>
          </cell>
          <cell r="DL250">
            <v>31</v>
          </cell>
          <cell r="DM250">
            <v>31</v>
          </cell>
          <cell r="DN250">
            <v>86.2</v>
          </cell>
          <cell r="DO250">
            <v>31</v>
          </cell>
          <cell r="DP250">
            <v>31</v>
          </cell>
          <cell r="DQ250">
            <v>31</v>
          </cell>
          <cell r="DR250">
            <v>31</v>
          </cell>
          <cell r="DS250">
            <v>31</v>
          </cell>
          <cell r="DT250">
            <v>31</v>
          </cell>
          <cell r="DU250">
            <v>31</v>
          </cell>
          <cell r="DV250">
            <v>31</v>
          </cell>
          <cell r="DW250">
            <v>31</v>
          </cell>
          <cell r="DX250">
            <v>31</v>
          </cell>
          <cell r="DY250">
            <v>3.4000000000000004</v>
          </cell>
          <cell r="DZ250">
            <v>100</v>
          </cell>
          <cell r="EA250">
            <v>100</v>
          </cell>
          <cell r="EB250">
            <v>0</v>
          </cell>
          <cell r="EC250">
            <v>0</v>
          </cell>
          <cell r="ED250">
            <v>31</v>
          </cell>
          <cell r="EE250">
            <v>79.3</v>
          </cell>
          <cell r="EF250">
            <v>79.29998779296875</v>
          </cell>
          <cell r="EG250">
            <v>31</v>
          </cell>
          <cell r="EH250">
            <v>31</v>
          </cell>
          <cell r="EI250">
            <v>31</v>
          </cell>
          <cell r="EJ250">
            <v>31</v>
          </cell>
        </row>
        <row r="251">
          <cell r="AW251">
            <v>209</v>
          </cell>
          <cell r="AX251">
            <v>0</v>
          </cell>
          <cell r="AY251">
            <v>0</v>
          </cell>
          <cell r="AZ251">
            <v>0</v>
          </cell>
          <cell r="BA251">
            <v>0</v>
          </cell>
          <cell r="BB251">
            <v>0</v>
          </cell>
          <cell r="BC251">
            <v>0</v>
          </cell>
          <cell r="BD251">
            <v>0</v>
          </cell>
          <cell r="BE251">
            <v>0</v>
          </cell>
          <cell r="BF251">
            <v>0</v>
          </cell>
          <cell r="BG251">
            <v>0</v>
          </cell>
          <cell r="BH251">
            <v>0</v>
          </cell>
          <cell r="BI251">
            <v>0</v>
          </cell>
          <cell r="BJ251">
            <v>0</v>
          </cell>
          <cell r="BK251">
            <v>0</v>
          </cell>
          <cell r="BL251">
            <v>0</v>
          </cell>
          <cell r="BM251">
            <v>0</v>
          </cell>
          <cell r="BN251">
            <v>0</v>
          </cell>
          <cell r="BO251">
            <v>0</v>
          </cell>
          <cell r="BP251">
            <v>0</v>
          </cell>
          <cell r="BQ251">
            <v>0</v>
          </cell>
          <cell r="BR251">
            <v>0</v>
          </cell>
          <cell r="BS251">
            <v>0</v>
          </cell>
          <cell r="BT251">
            <v>0</v>
          </cell>
          <cell r="BU251">
            <v>0</v>
          </cell>
          <cell r="BV251">
            <v>0</v>
          </cell>
          <cell r="BW251">
            <v>0</v>
          </cell>
          <cell r="BX251">
            <v>0</v>
          </cell>
          <cell r="BY251">
            <v>0</v>
          </cell>
          <cell r="BZ251">
            <v>0</v>
          </cell>
          <cell r="CA251">
            <v>0</v>
          </cell>
          <cell r="CB251">
            <v>0</v>
          </cell>
          <cell r="CC251">
            <v>0</v>
          </cell>
          <cell r="CD251">
            <v>0</v>
          </cell>
          <cell r="CE251">
            <v>0</v>
          </cell>
          <cell r="CF251">
            <v>0</v>
          </cell>
          <cell r="CG251">
            <v>0</v>
          </cell>
          <cell r="CH251">
            <v>0</v>
          </cell>
          <cell r="CI251">
            <v>0</v>
          </cell>
          <cell r="CJ251">
            <v>0</v>
          </cell>
          <cell r="CK251">
            <v>0</v>
          </cell>
          <cell r="CL251">
            <v>0</v>
          </cell>
          <cell r="CM251">
            <v>0</v>
          </cell>
          <cell r="CN251">
            <v>0</v>
          </cell>
          <cell r="CO251">
            <v>0</v>
          </cell>
          <cell r="CP251">
            <v>0</v>
          </cell>
          <cell r="CQ251">
            <v>209</v>
          </cell>
          <cell r="CR251">
            <v>0</v>
          </cell>
          <cell r="CS251">
            <v>0</v>
          </cell>
          <cell r="CT251">
            <v>0</v>
          </cell>
          <cell r="CU251">
            <v>0</v>
          </cell>
          <cell r="CV251">
            <v>0</v>
          </cell>
          <cell r="CW251">
            <v>0</v>
          </cell>
          <cell r="CX251">
            <v>0</v>
          </cell>
          <cell r="CY251">
            <v>0</v>
          </cell>
          <cell r="CZ251">
            <v>0</v>
          </cell>
          <cell r="DA251">
            <v>0</v>
          </cell>
          <cell r="DB251">
            <v>0</v>
          </cell>
          <cell r="DC251">
            <v>0</v>
          </cell>
          <cell r="DD251">
            <v>0</v>
          </cell>
          <cell r="DE251">
            <v>0</v>
          </cell>
          <cell r="DF251">
            <v>0</v>
          </cell>
          <cell r="DG251">
            <v>0</v>
          </cell>
          <cell r="DH251">
            <v>0</v>
          </cell>
          <cell r="DI251">
            <v>0</v>
          </cell>
          <cell r="DJ251">
            <v>0</v>
          </cell>
          <cell r="DK251">
            <v>0</v>
          </cell>
          <cell r="DL251">
            <v>0</v>
          </cell>
          <cell r="DM251">
            <v>0</v>
          </cell>
          <cell r="DN251">
            <v>0</v>
          </cell>
          <cell r="DO251">
            <v>0</v>
          </cell>
          <cell r="DP251">
            <v>0</v>
          </cell>
          <cell r="DQ251">
            <v>0</v>
          </cell>
          <cell r="DR251">
            <v>0</v>
          </cell>
          <cell r="DS251">
            <v>0</v>
          </cell>
          <cell r="DT251">
            <v>0</v>
          </cell>
          <cell r="DU251">
            <v>0</v>
          </cell>
          <cell r="DV251">
            <v>0</v>
          </cell>
          <cell r="DW251">
            <v>0</v>
          </cell>
          <cell r="DX251">
            <v>0</v>
          </cell>
          <cell r="DY251">
            <v>0</v>
          </cell>
          <cell r="DZ251">
            <v>0</v>
          </cell>
          <cell r="EA251">
            <v>0</v>
          </cell>
          <cell r="EB251">
            <v>0</v>
          </cell>
          <cell r="EC251">
            <v>0</v>
          </cell>
          <cell r="ED251">
            <v>0</v>
          </cell>
          <cell r="EE251">
            <v>0</v>
          </cell>
          <cell r="EF251">
            <v>0</v>
          </cell>
          <cell r="EG251">
            <v>0</v>
          </cell>
          <cell r="EH251">
            <v>0</v>
          </cell>
          <cell r="EI251">
            <v>0</v>
          </cell>
          <cell r="EJ251">
            <v>0</v>
          </cell>
        </row>
        <row r="252">
          <cell r="AW252">
            <v>210</v>
          </cell>
          <cell r="AX252">
            <v>0</v>
          </cell>
          <cell r="AY252">
            <v>0</v>
          </cell>
          <cell r="AZ252">
            <v>0</v>
          </cell>
          <cell r="BA252">
            <v>0</v>
          </cell>
          <cell r="BB252">
            <v>0</v>
          </cell>
          <cell r="BC252">
            <v>0</v>
          </cell>
          <cell r="BD252">
            <v>0</v>
          </cell>
          <cell r="BE252">
            <v>0</v>
          </cell>
          <cell r="BF252">
            <v>0</v>
          </cell>
          <cell r="BG252">
            <v>0</v>
          </cell>
          <cell r="BH252">
            <v>0</v>
          </cell>
          <cell r="BI252">
            <v>0</v>
          </cell>
          <cell r="BJ252">
            <v>0</v>
          </cell>
          <cell r="BK252">
            <v>0</v>
          </cell>
          <cell r="BL252">
            <v>0</v>
          </cell>
          <cell r="BM252">
            <v>0</v>
          </cell>
          <cell r="BN252">
            <v>0</v>
          </cell>
          <cell r="BO252">
            <v>0</v>
          </cell>
          <cell r="BP252">
            <v>0</v>
          </cell>
          <cell r="BQ252">
            <v>0</v>
          </cell>
          <cell r="BR252">
            <v>0</v>
          </cell>
          <cell r="BS252">
            <v>0</v>
          </cell>
          <cell r="BT252">
            <v>0</v>
          </cell>
          <cell r="BU252">
            <v>0</v>
          </cell>
          <cell r="BV252">
            <v>0</v>
          </cell>
          <cell r="BW252">
            <v>0</v>
          </cell>
          <cell r="BX252">
            <v>0</v>
          </cell>
          <cell r="BY252">
            <v>0</v>
          </cell>
          <cell r="BZ252">
            <v>0</v>
          </cell>
          <cell r="CA252">
            <v>0</v>
          </cell>
          <cell r="CB252">
            <v>0</v>
          </cell>
          <cell r="CC252">
            <v>0</v>
          </cell>
          <cell r="CD252">
            <v>0</v>
          </cell>
          <cell r="CE252">
            <v>0</v>
          </cell>
          <cell r="CF252">
            <v>0</v>
          </cell>
          <cell r="CG252">
            <v>0</v>
          </cell>
          <cell r="CH252">
            <v>0</v>
          </cell>
          <cell r="CI252">
            <v>0</v>
          </cell>
          <cell r="CJ252">
            <v>0</v>
          </cell>
          <cell r="CK252">
            <v>0</v>
          </cell>
          <cell r="CL252">
            <v>0</v>
          </cell>
          <cell r="CM252">
            <v>0</v>
          </cell>
          <cell r="CN252">
            <v>0</v>
          </cell>
          <cell r="CO252">
            <v>0</v>
          </cell>
          <cell r="CP252">
            <v>0</v>
          </cell>
          <cell r="CQ252">
            <v>210</v>
          </cell>
          <cell r="CR252">
            <v>0</v>
          </cell>
          <cell r="CS252">
            <v>0</v>
          </cell>
          <cell r="CT252">
            <v>0</v>
          </cell>
          <cell r="CU252">
            <v>0</v>
          </cell>
          <cell r="CV252">
            <v>0</v>
          </cell>
          <cell r="CW252">
            <v>0</v>
          </cell>
          <cell r="CX252">
            <v>0</v>
          </cell>
          <cell r="CY252">
            <v>0</v>
          </cell>
          <cell r="CZ252">
            <v>0</v>
          </cell>
          <cell r="DA252">
            <v>0</v>
          </cell>
          <cell r="DB252">
            <v>0</v>
          </cell>
          <cell r="DC252">
            <v>0</v>
          </cell>
          <cell r="DD252">
            <v>0</v>
          </cell>
          <cell r="DE252">
            <v>0</v>
          </cell>
          <cell r="DF252">
            <v>0</v>
          </cell>
          <cell r="DG252">
            <v>0</v>
          </cell>
          <cell r="DH252">
            <v>0</v>
          </cell>
          <cell r="DI252">
            <v>0</v>
          </cell>
          <cell r="DJ252">
            <v>0</v>
          </cell>
          <cell r="DK252">
            <v>0</v>
          </cell>
          <cell r="DL252">
            <v>0</v>
          </cell>
          <cell r="DM252">
            <v>0</v>
          </cell>
          <cell r="DN252">
            <v>0</v>
          </cell>
          <cell r="DO252">
            <v>0</v>
          </cell>
          <cell r="DP252">
            <v>0</v>
          </cell>
          <cell r="DQ252">
            <v>0</v>
          </cell>
          <cell r="DR252">
            <v>0</v>
          </cell>
          <cell r="DS252">
            <v>0</v>
          </cell>
          <cell r="DT252">
            <v>0</v>
          </cell>
          <cell r="DU252">
            <v>0</v>
          </cell>
          <cell r="DV252">
            <v>0</v>
          </cell>
          <cell r="DW252">
            <v>0</v>
          </cell>
          <cell r="DX252">
            <v>0</v>
          </cell>
          <cell r="DY252">
            <v>0</v>
          </cell>
          <cell r="DZ252">
            <v>0</v>
          </cell>
          <cell r="EA252">
            <v>0</v>
          </cell>
          <cell r="EB252">
            <v>0</v>
          </cell>
          <cell r="EC252">
            <v>0</v>
          </cell>
          <cell r="ED252">
            <v>0</v>
          </cell>
          <cell r="EE252">
            <v>0</v>
          </cell>
          <cell r="EF252">
            <v>0</v>
          </cell>
          <cell r="EG252">
            <v>0</v>
          </cell>
          <cell r="EH252">
            <v>0</v>
          </cell>
          <cell r="EI252">
            <v>0</v>
          </cell>
          <cell r="EJ252">
            <v>0</v>
          </cell>
        </row>
        <row r="253">
          <cell r="AW253">
            <v>211</v>
          </cell>
          <cell r="AX253">
            <v>75</v>
          </cell>
          <cell r="AY253">
            <v>0</v>
          </cell>
          <cell r="AZ253">
            <v>50</v>
          </cell>
          <cell r="BA253">
            <v>25</v>
          </cell>
          <cell r="BB253">
            <v>100</v>
          </cell>
          <cell r="BC253">
            <v>20</v>
          </cell>
          <cell r="BD253">
            <v>20</v>
          </cell>
          <cell r="BE253">
            <v>100</v>
          </cell>
          <cell r="BF253">
            <v>20</v>
          </cell>
          <cell r="BG253">
            <v>20</v>
          </cell>
          <cell r="BH253">
            <v>0</v>
          </cell>
          <cell r="BI253">
            <v>0</v>
          </cell>
          <cell r="BJ253">
            <v>50</v>
          </cell>
          <cell r="BK253">
            <v>0</v>
          </cell>
          <cell r="BL253">
            <v>0</v>
          </cell>
          <cell r="BM253">
            <v>25</v>
          </cell>
          <cell r="BN253">
            <v>50</v>
          </cell>
          <cell r="BO253">
            <v>50</v>
          </cell>
          <cell r="BP253">
            <v>50</v>
          </cell>
          <cell r="BQ253">
            <v>50</v>
          </cell>
          <cell r="BR253">
            <v>50</v>
          </cell>
          <cell r="BS253">
            <v>50</v>
          </cell>
          <cell r="BT253">
            <v>100</v>
          </cell>
          <cell r="BU253">
            <v>100</v>
          </cell>
          <cell r="BV253">
            <v>100</v>
          </cell>
          <cell r="BW253">
            <v>100</v>
          </cell>
          <cell r="BX253">
            <v>100</v>
          </cell>
          <cell r="BY253">
            <v>100</v>
          </cell>
          <cell r="BZ253">
            <v>100</v>
          </cell>
          <cell r="CA253">
            <v>100</v>
          </cell>
          <cell r="CB253">
            <v>100</v>
          </cell>
          <cell r="CC253">
            <v>100</v>
          </cell>
          <cell r="CD253">
            <v>100</v>
          </cell>
          <cell r="CE253">
            <v>100</v>
          </cell>
          <cell r="CF253">
            <v>100</v>
          </cell>
          <cell r="CG253">
            <v>100</v>
          </cell>
          <cell r="CH253">
            <v>100</v>
          </cell>
          <cell r="CI253">
            <v>100</v>
          </cell>
          <cell r="CJ253">
            <v>100</v>
          </cell>
          <cell r="CK253">
            <v>100</v>
          </cell>
          <cell r="CL253">
            <v>100</v>
          </cell>
          <cell r="CM253">
            <v>100</v>
          </cell>
          <cell r="CN253">
            <v>100</v>
          </cell>
          <cell r="CO253">
            <v>100</v>
          </cell>
          <cell r="CP253">
            <v>100</v>
          </cell>
          <cell r="CQ253">
            <v>211</v>
          </cell>
          <cell r="CR253">
            <v>88.2</v>
          </cell>
          <cell r="CS253">
            <v>11.700000000000001</v>
          </cell>
          <cell r="CT253">
            <v>29.4</v>
          </cell>
          <cell r="CU253">
            <v>23.5</v>
          </cell>
          <cell r="CV253">
            <v>100</v>
          </cell>
          <cell r="CW253">
            <v>35.199999999999996</v>
          </cell>
          <cell r="CX253">
            <v>35.199999999999996</v>
          </cell>
          <cell r="CY253">
            <v>94.1</v>
          </cell>
          <cell r="CZ253">
            <v>35.199999999999996</v>
          </cell>
          <cell r="DA253">
            <v>35.199999999999996</v>
          </cell>
          <cell r="DB253">
            <v>0</v>
          </cell>
          <cell r="DC253">
            <v>0</v>
          </cell>
          <cell r="DD253">
            <v>35.199999999999996</v>
          </cell>
          <cell r="DE253">
            <v>5.8000000000000007</v>
          </cell>
          <cell r="DF253">
            <v>5.7999992370605469</v>
          </cell>
          <cell r="DG253">
            <v>17.599999999999998</v>
          </cell>
          <cell r="DH253">
            <v>35.199999999999996</v>
          </cell>
          <cell r="DI253">
            <v>35.199999999999996</v>
          </cell>
          <cell r="DJ253">
            <v>35.199981689453125</v>
          </cell>
          <cell r="DK253">
            <v>35.199981689453125</v>
          </cell>
          <cell r="DL253">
            <v>35.199981689453125</v>
          </cell>
          <cell r="DM253">
            <v>35.199981689453125</v>
          </cell>
          <cell r="DN253">
            <v>35.199999999999996</v>
          </cell>
          <cell r="DO253">
            <v>35.199981689453125</v>
          </cell>
          <cell r="DP253">
            <v>35.199981689453125</v>
          </cell>
          <cell r="DQ253">
            <v>35.199981689453125</v>
          </cell>
          <cell r="DR253">
            <v>35.199981689453125</v>
          </cell>
          <cell r="DS253">
            <v>35.199981689453125</v>
          </cell>
          <cell r="DT253">
            <v>35.199981689453125</v>
          </cell>
          <cell r="DU253">
            <v>35.199981689453125</v>
          </cell>
          <cell r="DV253">
            <v>35.199981689453125</v>
          </cell>
          <cell r="DW253">
            <v>35.199981689453125</v>
          </cell>
          <cell r="DX253">
            <v>35.199981689453125</v>
          </cell>
          <cell r="DY253">
            <v>35.199981689453125</v>
          </cell>
          <cell r="DZ253">
            <v>35.199981689453125</v>
          </cell>
          <cell r="EA253">
            <v>35.199981689453125</v>
          </cell>
          <cell r="EB253">
            <v>35.199981689453125</v>
          </cell>
          <cell r="EC253">
            <v>35.199981689453125</v>
          </cell>
          <cell r="ED253">
            <v>35.199999999999996</v>
          </cell>
          <cell r="EE253">
            <v>35.199981689453125</v>
          </cell>
          <cell r="EF253">
            <v>35.199981689453125</v>
          </cell>
          <cell r="EG253">
            <v>35.199981689453125</v>
          </cell>
          <cell r="EH253">
            <v>35.199981689453125</v>
          </cell>
          <cell r="EI253">
            <v>35.199981689453125</v>
          </cell>
          <cell r="EJ253">
            <v>35.199981689453125</v>
          </cell>
        </row>
        <row r="254">
          <cell r="AW254">
            <v>212</v>
          </cell>
          <cell r="AX254">
            <v>0</v>
          </cell>
          <cell r="AY254">
            <v>0</v>
          </cell>
          <cell r="AZ254">
            <v>0</v>
          </cell>
          <cell r="BA254">
            <v>0</v>
          </cell>
          <cell r="BB254">
            <v>0</v>
          </cell>
          <cell r="BC254">
            <v>0</v>
          </cell>
          <cell r="BD254">
            <v>0</v>
          </cell>
          <cell r="BE254">
            <v>0</v>
          </cell>
          <cell r="BF254">
            <v>0</v>
          </cell>
          <cell r="BG254">
            <v>0</v>
          </cell>
          <cell r="BH254">
            <v>0</v>
          </cell>
          <cell r="BI254">
            <v>0</v>
          </cell>
          <cell r="BJ254">
            <v>0</v>
          </cell>
          <cell r="BK254">
            <v>0</v>
          </cell>
          <cell r="BL254">
            <v>0</v>
          </cell>
          <cell r="BM254">
            <v>0</v>
          </cell>
          <cell r="BN254">
            <v>0</v>
          </cell>
          <cell r="BO254">
            <v>0</v>
          </cell>
          <cell r="BP254">
            <v>0</v>
          </cell>
          <cell r="BQ254">
            <v>0</v>
          </cell>
          <cell r="BR254">
            <v>0</v>
          </cell>
          <cell r="BS254">
            <v>0</v>
          </cell>
          <cell r="BT254">
            <v>0</v>
          </cell>
          <cell r="BU254">
            <v>0</v>
          </cell>
          <cell r="BV254">
            <v>0</v>
          </cell>
          <cell r="BW254">
            <v>0</v>
          </cell>
          <cell r="BX254">
            <v>0</v>
          </cell>
          <cell r="BY254">
            <v>0</v>
          </cell>
          <cell r="BZ254">
            <v>0</v>
          </cell>
          <cell r="CA254">
            <v>0</v>
          </cell>
          <cell r="CB254">
            <v>0</v>
          </cell>
          <cell r="CC254">
            <v>0</v>
          </cell>
          <cell r="CD254">
            <v>0</v>
          </cell>
          <cell r="CE254">
            <v>0</v>
          </cell>
          <cell r="CF254">
            <v>0</v>
          </cell>
          <cell r="CG254">
            <v>0</v>
          </cell>
          <cell r="CH254">
            <v>0</v>
          </cell>
          <cell r="CI254">
            <v>0</v>
          </cell>
          <cell r="CJ254">
            <v>0</v>
          </cell>
          <cell r="CK254">
            <v>0</v>
          </cell>
          <cell r="CL254">
            <v>0</v>
          </cell>
          <cell r="CM254">
            <v>0</v>
          </cell>
          <cell r="CN254">
            <v>0</v>
          </cell>
          <cell r="CO254">
            <v>0</v>
          </cell>
          <cell r="CP254">
            <v>0</v>
          </cell>
          <cell r="CQ254">
            <v>212</v>
          </cell>
          <cell r="CR254">
            <v>0</v>
          </cell>
          <cell r="CS254">
            <v>0</v>
          </cell>
          <cell r="CT254">
            <v>0</v>
          </cell>
          <cell r="CU254">
            <v>0</v>
          </cell>
          <cell r="CV254">
            <v>0</v>
          </cell>
          <cell r="CW254">
            <v>0</v>
          </cell>
          <cell r="CX254">
            <v>0</v>
          </cell>
          <cell r="CY254">
            <v>0</v>
          </cell>
          <cell r="CZ254">
            <v>0</v>
          </cell>
          <cell r="DA254">
            <v>0</v>
          </cell>
          <cell r="DB254">
            <v>0</v>
          </cell>
          <cell r="DC254">
            <v>0</v>
          </cell>
          <cell r="DD254">
            <v>0</v>
          </cell>
          <cell r="DE254">
            <v>0</v>
          </cell>
          <cell r="DF254">
            <v>0</v>
          </cell>
          <cell r="DG254">
            <v>0</v>
          </cell>
          <cell r="DH254">
            <v>0</v>
          </cell>
          <cell r="DI254">
            <v>0</v>
          </cell>
          <cell r="DJ254">
            <v>0</v>
          </cell>
          <cell r="DK254">
            <v>0</v>
          </cell>
          <cell r="DL254">
            <v>0</v>
          </cell>
          <cell r="DM254">
            <v>0</v>
          </cell>
          <cell r="DN254">
            <v>0</v>
          </cell>
          <cell r="DO254">
            <v>0</v>
          </cell>
          <cell r="DP254">
            <v>0</v>
          </cell>
          <cell r="DQ254">
            <v>0</v>
          </cell>
          <cell r="DR254">
            <v>0</v>
          </cell>
          <cell r="DS254">
            <v>0</v>
          </cell>
          <cell r="DT254">
            <v>0</v>
          </cell>
          <cell r="DU254">
            <v>0</v>
          </cell>
          <cell r="DV254">
            <v>0</v>
          </cell>
          <cell r="DW254">
            <v>0</v>
          </cell>
          <cell r="DX254">
            <v>0</v>
          </cell>
          <cell r="DY254">
            <v>0</v>
          </cell>
          <cell r="DZ254">
            <v>0</v>
          </cell>
          <cell r="EA254">
            <v>0</v>
          </cell>
          <cell r="EB254">
            <v>0</v>
          </cell>
          <cell r="EC254">
            <v>0</v>
          </cell>
          <cell r="ED254">
            <v>0</v>
          </cell>
          <cell r="EE254">
            <v>0</v>
          </cell>
          <cell r="EF254">
            <v>0</v>
          </cell>
          <cell r="EG254">
            <v>0</v>
          </cell>
          <cell r="EH254">
            <v>0</v>
          </cell>
          <cell r="EI254">
            <v>0</v>
          </cell>
          <cell r="EJ254">
            <v>0</v>
          </cell>
        </row>
        <row r="255">
          <cell r="AW255">
            <v>213</v>
          </cell>
          <cell r="AX255">
            <v>0</v>
          </cell>
          <cell r="AY255">
            <v>0</v>
          </cell>
          <cell r="AZ255">
            <v>0</v>
          </cell>
          <cell r="BA255">
            <v>0</v>
          </cell>
          <cell r="BB255">
            <v>0</v>
          </cell>
          <cell r="BC255">
            <v>0</v>
          </cell>
          <cell r="BD255">
            <v>0</v>
          </cell>
          <cell r="BE255">
            <v>0</v>
          </cell>
          <cell r="BF255">
            <v>0</v>
          </cell>
          <cell r="BG255">
            <v>0</v>
          </cell>
          <cell r="BH255">
            <v>0</v>
          </cell>
          <cell r="BI255">
            <v>0</v>
          </cell>
          <cell r="BJ255">
            <v>0</v>
          </cell>
          <cell r="BK255">
            <v>0</v>
          </cell>
          <cell r="BL255">
            <v>0</v>
          </cell>
          <cell r="BM255">
            <v>0</v>
          </cell>
          <cell r="BN255">
            <v>0</v>
          </cell>
          <cell r="BO255">
            <v>0</v>
          </cell>
          <cell r="BP255">
            <v>0</v>
          </cell>
          <cell r="BQ255">
            <v>0</v>
          </cell>
          <cell r="BR255">
            <v>0</v>
          </cell>
          <cell r="BS255">
            <v>0</v>
          </cell>
          <cell r="BT255">
            <v>0</v>
          </cell>
          <cell r="BU255">
            <v>0</v>
          </cell>
          <cell r="BV255">
            <v>0</v>
          </cell>
          <cell r="BW255">
            <v>0</v>
          </cell>
          <cell r="BX255">
            <v>0</v>
          </cell>
          <cell r="BY255">
            <v>0</v>
          </cell>
          <cell r="BZ255">
            <v>0</v>
          </cell>
          <cell r="CA255">
            <v>0</v>
          </cell>
          <cell r="CB255">
            <v>0</v>
          </cell>
          <cell r="CC255">
            <v>0</v>
          </cell>
          <cell r="CD255">
            <v>0</v>
          </cell>
          <cell r="CE255">
            <v>0</v>
          </cell>
          <cell r="CF255">
            <v>0</v>
          </cell>
          <cell r="CG255">
            <v>0</v>
          </cell>
          <cell r="CH255">
            <v>0</v>
          </cell>
          <cell r="CI255">
            <v>0</v>
          </cell>
          <cell r="CJ255">
            <v>0</v>
          </cell>
          <cell r="CK255">
            <v>0</v>
          </cell>
          <cell r="CL255">
            <v>0</v>
          </cell>
          <cell r="CM255">
            <v>0</v>
          </cell>
          <cell r="CN255">
            <v>0</v>
          </cell>
          <cell r="CO255">
            <v>0</v>
          </cell>
          <cell r="CP255">
            <v>0</v>
          </cell>
          <cell r="CQ255">
            <v>213</v>
          </cell>
          <cell r="CR255">
            <v>0</v>
          </cell>
          <cell r="CS255">
            <v>0</v>
          </cell>
          <cell r="CT255">
            <v>0</v>
          </cell>
          <cell r="CU255">
            <v>0</v>
          </cell>
          <cell r="CV255">
            <v>0</v>
          </cell>
          <cell r="CW255">
            <v>0</v>
          </cell>
          <cell r="CX255">
            <v>0</v>
          </cell>
          <cell r="CY255">
            <v>0</v>
          </cell>
          <cell r="CZ255">
            <v>0</v>
          </cell>
          <cell r="DA255">
            <v>0</v>
          </cell>
          <cell r="DB255">
            <v>0</v>
          </cell>
          <cell r="DC255">
            <v>0</v>
          </cell>
          <cell r="DD255">
            <v>0</v>
          </cell>
          <cell r="DE255">
            <v>0</v>
          </cell>
          <cell r="DF255">
            <v>0</v>
          </cell>
          <cell r="DG255">
            <v>0</v>
          </cell>
          <cell r="DH255">
            <v>0</v>
          </cell>
          <cell r="DI255">
            <v>0</v>
          </cell>
          <cell r="DJ255">
            <v>0</v>
          </cell>
          <cell r="DK255">
            <v>0</v>
          </cell>
          <cell r="DL255">
            <v>0</v>
          </cell>
          <cell r="DM255">
            <v>0</v>
          </cell>
          <cell r="DN255">
            <v>0</v>
          </cell>
          <cell r="DO255">
            <v>0</v>
          </cell>
          <cell r="DP255">
            <v>0</v>
          </cell>
          <cell r="DQ255">
            <v>0</v>
          </cell>
          <cell r="DR255">
            <v>0</v>
          </cell>
          <cell r="DS255">
            <v>0</v>
          </cell>
          <cell r="DT255">
            <v>0</v>
          </cell>
          <cell r="DU255">
            <v>0</v>
          </cell>
          <cell r="DV255">
            <v>0</v>
          </cell>
          <cell r="DW255">
            <v>0</v>
          </cell>
          <cell r="DX255">
            <v>0</v>
          </cell>
          <cell r="DY255">
            <v>0</v>
          </cell>
          <cell r="DZ255">
            <v>0</v>
          </cell>
          <cell r="EA255">
            <v>0</v>
          </cell>
          <cell r="EB255">
            <v>0</v>
          </cell>
          <cell r="EC255">
            <v>0</v>
          </cell>
          <cell r="ED255">
            <v>0</v>
          </cell>
          <cell r="EE255">
            <v>0</v>
          </cell>
          <cell r="EF255">
            <v>0</v>
          </cell>
          <cell r="EG255">
            <v>0</v>
          </cell>
          <cell r="EH255">
            <v>0</v>
          </cell>
          <cell r="EI255">
            <v>0</v>
          </cell>
          <cell r="EJ255">
            <v>0</v>
          </cell>
        </row>
        <row r="256">
          <cell r="AW256">
            <v>214</v>
          </cell>
          <cell r="AX256">
            <v>100</v>
          </cell>
          <cell r="AY256">
            <v>0</v>
          </cell>
          <cell r="AZ256">
            <v>75</v>
          </cell>
          <cell r="BA256">
            <v>25</v>
          </cell>
          <cell r="BB256">
            <v>50</v>
          </cell>
          <cell r="BC256">
            <v>83.3</v>
          </cell>
          <cell r="BD256">
            <v>100</v>
          </cell>
          <cell r="BE256">
            <v>66.600000000000009</v>
          </cell>
          <cell r="BF256">
            <v>16.600000000000001</v>
          </cell>
          <cell r="BG256">
            <v>50</v>
          </cell>
          <cell r="BH256">
            <v>0</v>
          </cell>
          <cell r="BI256">
            <v>33.300000000000004</v>
          </cell>
          <cell r="BJ256">
            <v>71.399999999999991</v>
          </cell>
          <cell r="BK256">
            <v>57.099999999999994</v>
          </cell>
          <cell r="BL256">
            <v>100</v>
          </cell>
          <cell r="BM256">
            <v>0</v>
          </cell>
          <cell r="BN256">
            <v>14.2</v>
          </cell>
          <cell r="BO256">
            <v>85.7</v>
          </cell>
          <cell r="BP256">
            <v>85.699951171875</v>
          </cell>
          <cell r="BQ256">
            <v>42.8</v>
          </cell>
          <cell r="BR256">
            <v>28.499999999999996</v>
          </cell>
          <cell r="BS256">
            <v>28.499984741210938</v>
          </cell>
          <cell r="BT256">
            <v>75</v>
          </cell>
          <cell r="BU256">
            <v>87.5</v>
          </cell>
          <cell r="BV256">
            <v>100</v>
          </cell>
          <cell r="BW256">
            <v>62.5</v>
          </cell>
          <cell r="BX256">
            <v>50</v>
          </cell>
          <cell r="BY256">
            <v>37.5</v>
          </cell>
          <cell r="BZ256">
            <v>12.5</v>
          </cell>
          <cell r="CA256">
            <v>0</v>
          </cell>
          <cell r="CB256">
            <v>25</v>
          </cell>
          <cell r="CC256">
            <v>33.300000000000004</v>
          </cell>
          <cell r="CD256">
            <v>33.29998779296875</v>
          </cell>
          <cell r="CE256">
            <v>33.29998779296875</v>
          </cell>
          <cell r="CF256">
            <v>66.600000000000009</v>
          </cell>
          <cell r="CG256">
            <v>0</v>
          </cell>
          <cell r="CH256">
            <v>0</v>
          </cell>
          <cell r="CI256">
            <v>0</v>
          </cell>
          <cell r="CJ256">
            <v>0</v>
          </cell>
          <cell r="CK256">
            <v>100</v>
          </cell>
          <cell r="CL256">
            <v>100</v>
          </cell>
          <cell r="CM256">
            <v>100</v>
          </cell>
          <cell r="CN256">
            <v>100</v>
          </cell>
          <cell r="CO256">
            <v>100</v>
          </cell>
          <cell r="CP256">
            <v>100</v>
          </cell>
          <cell r="CQ256">
            <v>214</v>
          </cell>
          <cell r="CR256">
            <v>78.100000000000009</v>
          </cell>
          <cell r="CS256">
            <v>28.1</v>
          </cell>
          <cell r="CT256">
            <v>68.7</v>
          </cell>
          <cell r="CU256">
            <v>31.2</v>
          </cell>
          <cell r="CV256">
            <v>40.6</v>
          </cell>
          <cell r="CW256">
            <v>71.8</v>
          </cell>
          <cell r="CX256">
            <v>93.7</v>
          </cell>
          <cell r="CY256">
            <v>43.7</v>
          </cell>
          <cell r="CZ256">
            <v>9.3000000000000007</v>
          </cell>
          <cell r="DA256">
            <v>25</v>
          </cell>
          <cell r="DB256">
            <v>3.1</v>
          </cell>
          <cell r="DC256">
            <v>12.5</v>
          </cell>
          <cell r="DD256">
            <v>56.2</v>
          </cell>
          <cell r="DE256">
            <v>34.300000000000004</v>
          </cell>
          <cell r="DF256">
            <v>65.600000000000009</v>
          </cell>
          <cell r="DG256">
            <v>0</v>
          </cell>
          <cell r="DH256">
            <v>6.2</v>
          </cell>
          <cell r="DI256">
            <v>59.3</v>
          </cell>
          <cell r="DJ256">
            <v>59.29998779296875</v>
          </cell>
          <cell r="DK256">
            <v>21.8</v>
          </cell>
          <cell r="DL256">
            <v>18.7</v>
          </cell>
          <cell r="DM256">
            <v>18.699996948242188</v>
          </cell>
          <cell r="DN256">
            <v>90.600000000000009</v>
          </cell>
          <cell r="DO256">
            <v>96.8</v>
          </cell>
          <cell r="DP256">
            <v>100</v>
          </cell>
          <cell r="DQ256">
            <v>84.3</v>
          </cell>
          <cell r="DR256">
            <v>75</v>
          </cell>
          <cell r="DS256">
            <v>62.5</v>
          </cell>
          <cell r="DT256">
            <v>37.5</v>
          </cell>
          <cell r="DU256">
            <v>15.6</v>
          </cell>
          <cell r="DV256">
            <v>46.800000000000004</v>
          </cell>
          <cell r="DW256">
            <v>53.1</v>
          </cell>
          <cell r="DX256">
            <v>53.0999755859375</v>
          </cell>
          <cell r="DY256">
            <v>53.0999755859375</v>
          </cell>
          <cell r="DZ256">
            <v>81.2</v>
          </cell>
          <cell r="EA256">
            <v>46.800000000000004</v>
          </cell>
          <cell r="EB256">
            <v>46.79998779296875</v>
          </cell>
          <cell r="EC256">
            <v>46.79998779296875</v>
          </cell>
          <cell r="ED256">
            <v>46.79998779296875</v>
          </cell>
          <cell r="EE256">
            <v>87.5</v>
          </cell>
          <cell r="EF256">
            <v>87.5</v>
          </cell>
          <cell r="EG256">
            <v>87.5</v>
          </cell>
          <cell r="EH256">
            <v>87.5</v>
          </cell>
          <cell r="EI256">
            <v>87.5</v>
          </cell>
          <cell r="EJ256">
            <v>87.5</v>
          </cell>
        </row>
        <row r="257">
          <cell r="AW257">
            <v>215</v>
          </cell>
          <cell r="AX257">
            <v>100</v>
          </cell>
          <cell r="AY257">
            <v>25</v>
          </cell>
          <cell r="AZ257">
            <v>50</v>
          </cell>
          <cell r="BA257">
            <v>0</v>
          </cell>
          <cell r="BB257">
            <v>75</v>
          </cell>
          <cell r="BC257">
            <v>75</v>
          </cell>
          <cell r="BD257">
            <v>100</v>
          </cell>
          <cell r="BE257">
            <v>100</v>
          </cell>
          <cell r="BF257">
            <v>50</v>
          </cell>
          <cell r="BG257">
            <v>50</v>
          </cell>
          <cell r="BH257">
            <v>0</v>
          </cell>
          <cell r="BI257">
            <v>0</v>
          </cell>
          <cell r="BJ257">
            <v>100</v>
          </cell>
          <cell r="BK257">
            <v>100</v>
          </cell>
          <cell r="BL257">
            <v>0</v>
          </cell>
          <cell r="BM257">
            <v>0</v>
          </cell>
          <cell r="BN257">
            <v>0</v>
          </cell>
          <cell r="BO257">
            <v>0</v>
          </cell>
          <cell r="BP257">
            <v>0</v>
          </cell>
          <cell r="BQ257">
            <v>0</v>
          </cell>
          <cell r="BR257">
            <v>0</v>
          </cell>
          <cell r="BS257">
            <v>0</v>
          </cell>
          <cell r="BT257">
            <v>71.399999999999991</v>
          </cell>
          <cell r="BU257">
            <v>0</v>
          </cell>
          <cell r="BV257">
            <v>100</v>
          </cell>
          <cell r="BW257">
            <v>57.099999999999994</v>
          </cell>
          <cell r="BX257">
            <v>42.8</v>
          </cell>
          <cell r="BY257">
            <v>28.499999999999996</v>
          </cell>
          <cell r="BZ257">
            <v>28.499984741210938</v>
          </cell>
          <cell r="CA257">
            <v>85.7</v>
          </cell>
          <cell r="CB257">
            <v>14.2</v>
          </cell>
          <cell r="CC257">
            <v>14.199996948242187</v>
          </cell>
          <cell r="CD257">
            <v>14.199996948242187</v>
          </cell>
          <cell r="CE257">
            <v>14.199996948242187</v>
          </cell>
          <cell r="CF257">
            <v>100</v>
          </cell>
          <cell r="CG257">
            <v>100</v>
          </cell>
          <cell r="CH257">
            <v>100</v>
          </cell>
          <cell r="CI257">
            <v>100</v>
          </cell>
          <cell r="CJ257">
            <v>100</v>
          </cell>
          <cell r="CK257">
            <v>100</v>
          </cell>
          <cell r="CL257">
            <v>100</v>
          </cell>
          <cell r="CM257">
            <v>100</v>
          </cell>
          <cell r="CN257">
            <v>100</v>
          </cell>
          <cell r="CO257">
            <v>100</v>
          </cell>
          <cell r="CP257">
            <v>100</v>
          </cell>
          <cell r="CQ257">
            <v>215</v>
          </cell>
          <cell r="CR257">
            <v>72.2</v>
          </cell>
          <cell r="CS257">
            <v>22.2</v>
          </cell>
          <cell r="CT257">
            <v>44.4</v>
          </cell>
          <cell r="CU257">
            <v>16.600000000000001</v>
          </cell>
          <cell r="CV257">
            <v>55.500000000000007</v>
          </cell>
          <cell r="CW257">
            <v>55.5</v>
          </cell>
          <cell r="CX257">
            <v>94.399999999999991</v>
          </cell>
          <cell r="CY257">
            <v>94.39996337890625</v>
          </cell>
          <cell r="CZ257">
            <v>38.800000000000004</v>
          </cell>
          <cell r="DA257">
            <v>38.79998779296875</v>
          </cell>
          <cell r="DB257">
            <v>5.5</v>
          </cell>
          <cell r="DC257">
            <v>5.5</v>
          </cell>
          <cell r="DD257">
            <v>83.3</v>
          </cell>
          <cell r="DE257">
            <v>83.29998779296875</v>
          </cell>
          <cell r="DF257">
            <v>11.1</v>
          </cell>
          <cell r="DG257">
            <v>11.099998474121094</v>
          </cell>
          <cell r="DH257">
            <v>11.099998474121094</v>
          </cell>
          <cell r="DI257">
            <v>11.099998474121094</v>
          </cell>
          <cell r="DJ257">
            <v>11.099998474121094</v>
          </cell>
          <cell r="DK257">
            <v>11.099998474121094</v>
          </cell>
          <cell r="DL257">
            <v>11.099998474121094</v>
          </cell>
          <cell r="DM257">
            <v>11.099998474121094</v>
          </cell>
          <cell r="DN257">
            <v>77.7</v>
          </cell>
          <cell r="DO257">
            <v>0</v>
          </cell>
          <cell r="DP257">
            <v>100</v>
          </cell>
          <cell r="DQ257">
            <v>66.600000000000009</v>
          </cell>
          <cell r="DR257">
            <v>61.1</v>
          </cell>
          <cell r="DS257">
            <v>50</v>
          </cell>
          <cell r="DT257">
            <v>50</v>
          </cell>
          <cell r="DU257">
            <v>88.8</v>
          </cell>
          <cell r="DV257">
            <v>27.700000000000003</v>
          </cell>
          <cell r="DW257">
            <v>27.699996948242187</v>
          </cell>
          <cell r="DX257">
            <v>27.699996948242187</v>
          </cell>
          <cell r="DY257">
            <v>27.699996948242187</v>
          </cell>
          <cell r="DZ257">
            <v>33.300000000000004</v>
          </cell>
          <cell r="EA257">
            <v>33.29998779296875</v>
          </cell>
          <cell r="EB257">
            <v>33.29998779296875</v>
          </cell>
          <cell r="EC257">
            <v>33.29998779296875</v>
          </cell>
          <cell r="ED257">
            <v>33.29998779296875</v>
          </cell>
          <cell r="EE257">
            <v>33.29998779296875</v>
          </cell>
          <cell r="EF257">
            <v>33.29998779296875</v>
          </cell>
          <cell r="EG257">
            <v>33.29998779296875</v>
          </cell>
          <cell r="EH257">
            <v>33.29998779296875</v>
          </cell>
          <cell r="EI257">
            <v>33.29998779296875</v>
          </cell>
          <cell r="EJ257">
            <v>33.29998779296875</v>
          </cell>
        </row>
        <row r="258">
          <cell r="AW258">
            <v>216</v>
          </cell>
          <cell r="AX258">
            <v>25</v>
          </cell>
          <cell r="AY258">
            <v>0</v>
          </cell>
          <cell r="AZ258">
            <v>100</v>
          </cell>
          <cell r="BA258">
            <v>75</v>
          </cell>
          <cell r="BB258">
            <v>50</v>
          </cell>
          <cell r="BC258">
            <v>100</v>
          </cell>
          <cell r="BD258">
            <v>20</v>
          </cell>
          <cell r="BE258">
            <v>40</v>
          </cell>
          <cell r="BF258">
            <v>80</v>
          </cell>
          <cell r="BG258">
            <v>60</v>
          </cell>
          <cell r="BH258">
            <v>60</v>
          </cell>
          <cell r="BI258">
            <v>0</v>
          </cell>
          <cell r="BJ258">
            <v>75</v>
          </cell>
          <cell r="BK258">
            <v>75</v>
          </cell>
          <cell r="BL258">
            <v>100</v>
          </cell>
          <cell r="BM258">
            <v>0</v>
          </cell>
          <cell r="BN258">
            <v>50</v>
          </cell>
          <cell r="BO258">
            <v>25</v>
          </cell>
          <cell r="BP258">
            <v>25</v>
          </cell>
          <cell r="BQ258">
            <v>25</v>
          </cell>
          <cell r="BR258">
            <v>25</v>
          </cell>
          <cell r="BS258">
            <v>25</v>
          </cell>
          <cell r="BT258">
            <v>100</v>
          </cell>
          <cell r="BU258">
            <v>83.3</v>
          </cell>
          <cell r="BV258">
            <v>66.600000000000009</v>
          </cell>
          <cell r="BW258">
            <v>33.300000000000004</v>
          </cell>
          <cell r="BX258">
            <v>50</v>
          </cell>
          <cell r="BY258">
            <v>50</v>
          </cell>
          <cell r="BZ258">
            <v>50</v>
          </cell>
          <cell r="CA258">
            <v>0</v>
          </cell>
          <cell r="CB258">
            <v>16.600000000000001</v>
          </cell>
          <cell r="CC258">
            <v>100</v>
          </cell>
          <cell r="CD258">
            <v>100</v>
          </cell>
          <cell r="CE258">
            <v>100</v>
          </cell>
          <cell r="CF258">
            <v>100</v>
          </cell>
          <cell r="CG258">
            <v>0</v>
          </cell>
          <cell r="CH258">
            <v>0</v>
          </cell>
          <cell r="CI258">
            <v>0</v>
          </cell>
          <cell r="CJ258">
            <v>0</v>
          </cell>
          <cell r="CK258">
            <v>0</v>
          </cell>
          <cell r="CL258">
            <v>0</v>
          </cell>
          <cell r="CM258">
            <v>0</v>
          </cell>
          <cell r="CN258">
            <v>0</v>
          </cell>
          <cell r="CO258">
            <v>0</v>
          </cell>
          <cell r="CP258">
            <v>0</v>
          </cell>
          <cell r="CQ258">
            <v>216</v>
          </cell>
          <cell r="CR258">
            <v>32</v>
          </cell>
          <cell r="CS258">
            <v>28.000000000000004</v>
          </cell>
          <cell r="CT258">
            <v>92</v>
          </cell>
          <cell r="CU258">
            <v>80</v>
          </cell>
          <cell r="CV258">
            <v>72</v>
          </cell>
          <cell r="CW258">
            <v>88</v>
          </cell>
          <cell r="CX258">
            <v>16</v>
          </cell>
          <cell r="CY258">
            <v>36</v>
          </cell>
          <cell r="CZ258">
            <v>68</v>
          </cell>
          <cell r="DA258">
            <v>56.000000000000007</v>
          </cell>
          <cell r="DB258">
            <v>56</v>
          </cell>
          <cell r="DC258">
            <v>8</v>
          </cell>
          <cell r="DD258">
            <v>20</v>
          </cell>
          <cell r="DE258">
            <v>20</v>
          </cell>
          <cell r="DF258">
            <v>60</v>
          </cell>
          <cell r="DG258">
            <v>0</v>
          </cell>
          <cell r="DH258">
            <v>12</v>
          </cell>
          <cell r="DI258">
            <v>4</v>
          </cell>
          <cell r="DJ258">
            <v>4</v>
          </cell>
          <cell r="DK258">
            <v>4</v>
          </cell>
          <cell r="DL258">
            <v>4</v>
          </cell>
          <cell r="DM258">
            <v>4</v>
          </cell>
          <cell r="DN258">
            <v>100</v>
          </cell>
          <cell r="DO258">
            <v>96</v>
          </cell>
          <cell r="DP258">
            <v>84</v>
          </cell>
          <cell r="DQ258">
            <v>64</v>
          </cell>
          <cell r="DR258">
            <v>76</v>
          </cell>
          <cell r="DS258">
            <v>76</v>
          </cell>
          <cell r="DT258">
            <v>76</v>
          </cell>
          <cell r="DU258">
            <v>24</v>
          </cell>
          <cell r="DV258">
            <v>36</v>
          </cell>
          <cell r="DW258">
            <v>52</v>
          </cell>
          <cell r="DX258">
            <v>52</v>
          </cell>
          <cell r="DY258">
            <v>52</v>
          </cell>
          <cell r="DZ258">
            <v>52</v>
          </cell>
          <cell r="EA258">
            <v>36</v>
          </cell>
          <cell r="EB258">
            <v>36</v>
          </cell>
          <cell r="EC258">
            <v>36</v>
          </cell>
          <cell r="ED258">
            <v>36</v>
          </cell>
          <cell r="EE258">
            <v>36</v>
          </cell>
          <cell r="EF258">
            <v>36</v>
          </cell>
          <cell r="EG258">
            <v>36</v>
          </cell>
          <cell r="EH258">
            <v>36</v>
          </cell>
          <cell r="EI258">
            <v>36</v>
          </cell>
          <cell r="EJ258">
            <v>36</v>
          </cell>
        </row>
        <row r="259">
          <cell r="AW259">
            <v>217</v>
          </cell>
          <cell r="AX259">
            <v>75</v>
          </cell>
          <cell r="AY259">
            <v>50</v>
          </cell>
          <cell r="AZ259">
            <v>100</v>
          </cell>
          <cell r="BA259">
            <v>25</v>
          </cell>
          <cell r="BB259">
            <v>0</v>
          </cell>
          <cell r="BC259">
            <v>0</v>
          </cell>
          <cell r="BD259">
            <v>33.300000000000004</v>
          </cell>
          <cell r="BE259">
            <v>33.29998779296875</v>
          </cell>
          <cell r="BF259">
            <v>100</v>
          </cell>
          <cell r="BG259">
            <v>66.600000000000009</v>
          </cell>
          <cell r="BH259">
            <v>66.5999755859375</v>
          </cell>
          <cell r="BI259">
            <v>66.5999755859375</v>
          </cell>
          <cell r="BJ259">
            <v>100</v>
          </cell>
          <cell r="BK259">
            <v>100</v>
          </cell>
          <cell r="BL259">
            <v>100</v>
          </cell>
          <cell r="BM259">
            <v>100</v>
          </cell>
          <cell r="BN259">
            <v>100</v>
          </cell>
          <cell r="BO259">
            <v>100</v>
          </cell>
          <cell r="BP259">
            <v>100</v>
          </cell>
          <cell r="BQ259">
            <v>100</v>
          </cell>
          <cell r="BR259">
            <v>100</v>
          </cell>
          <cell r="BS259">
            <v>100</v>
          </cell>
          <cell r="BT259">
            <v>100</v>
          </cell>
          <cell r="BU259">
            <v>50</v>
          </cell>
          <cell r="BV259">
            <v>0</v>
          </cell>
          <cell r="BW259">
            <v>0</v>
          </cell>
          <cell r="BX259">
            <v>0</v>
          </cell>
          <cell r="BY259">
            <v>0</v>
          </cell>
          <cell r="BZ259">
            <v>0</v>
          </cell>
          <cell r="CA259">
            <v>0</v>
          </cell>
          <cell r="CB259">
            <v>0</v>
          </cell>
          <cell r="CC259">
            <v>0</v>
          </cell>
          <cell r="CD259">
            <v>0</v>
          </cell>
          <cell r="CE259">
            <v>0</v>
          </cell>
          <cell r="CF259">
            <v>100</v>
          </cell>
          <cell r="CG259">
            <v>100</v>
          </cell>
          <cell r="CH259">
            <v>100</v>
          </cell>
          <cell r="CI259">
            <v>100</v>
          </cell>
          <cell r="CJ259">
            <v>100</v>
          </cell>
          <cell r="CK259">
            <v>0</v>
          </cell>
          <cell r="CL259">
            <v>0</v>
          </cell>
          <cell r="CM259">
            <v>0</v>
          </cell>
          <cell r="CN259">
            <v>0</v>
          </cell>
          <cell r="CO259">
            <v>0</v>
          </cell>
          <cell r="CP259">
            <v>0</v>
          </cell>
          <cell r="CQ259">
            <v>217</v>
          </cell>
          <cell r="CR259">
            <v>28.499999999999996</v>
          </cell>
          <cell r="CS259">
            <v>14.2</v>
          </cell>
          <cell r="CT259">
            <v>78.5</v>
          </cell>
          <cell r="CU259">
            <v>7.1</v>
          </cell>
          <cell r="CV259">
            <v>0</v>
          </cell>
          <cell r="CW259">
            <v>21.4</v>
          </cell>
          <cell r="CX259">
            <v>42.8</v>
          </cell>
          <cell r="CY259">
            <v>42.79998779296875</v>
          </cell>
          <cell r="CZ259">
            <v>92.800000000000011</v>
          </cell>
          <cell r="DA259">
            <v>71.399999999999991</v>
          </cell>
          <cell r="DB259">
            <v>71.39996337890625</v>
          </cell>
          <cell r="DC259">
            <v>71.39996337890625</v>
          </cell>
          <cell r="DD259">
            <v>57.099999999999994</v>
          </cell>
          <cell r="DE259">
            <v>57.0999755859375</v>
          </cell>
          <cell r="DF259">
            <v>57.0999755859375</v>
          </cell>
          <cell r="DG259">
            <v>57.0999755859375</v>
          </cell>
          <cell r="DH259">
            <v>57.0999755859375</v>
          </cell>
          <cell r="DI259">
            <v>57.0999755859375</v>
          </cell>
          <cell r="DJ259">
            <v>57.0999755859375</v>
          </cell>
          <cell r="DK259">
            <v>57.0999755859375</v>
          </cell>
          <cell r="DL259">
            <v>57.0999755859375</v>
          </cell>
          <cell r="DM259">
            <v>57.0999755859375</v>
          </cell>
          <cell r="DN259">
            <v>100</v>
          </cell>
          <cell r="DO259">
            <v>50</v>
          </cell>
          <cell r="DP259">
            <v>35.699999999999996</v>
          </cell>
          <cell r="DQ259">
            <v>35.699981689453125</v>
          </cell>
          <cell r="DR259">
            <v>35.699981689453125</v>
          </cell>
          <cell r="DS259">
            <v>35.699981689453125</v>
          </cell>
          <cell r="DT259">
            <v>35.699981689453125</v>
          </cell>
          <cell r="DU259">
            <v>35.699981689453125</v>
          </cell>
          <cell r="DV259">
            <v>35.699981689453125</v>
          </cell>
          <cell r="DW259">
            <v>35.699981689453125</v>
          </cell>
          <cell r="DX259">
            <v>35.699981689453125</v>
          </cell>
          <cell r="DY259">
            <v>35.699981689453125</v>
          </cell>
          <cell r="DZ259">
            <v>85.7</v>
          </cell>
          <cell r="EA259">
            <v>85.699951171875</v>
          </cell>
          <cell r="EB259">
            <v>85.699951171875</v>
          </cell>
          <cell r="EC259">
            <v>85.699951171875</v>
          </cell>
          <cell r="ED259">
            <v>85.699951171875</v>
          </cell>
          <cell r="EE259">
            <v>64.2</v>
          </cell>
          <cell r="EF259">
            <v>64.199951171875</v>
          </cell>
          <cell r="EG259">
            <v>64.199951171875</v>
          </cell>
          <cell r="EH259">
            <v>64.199951171875</v>
          </cell>
          <cell r="EI259">
            <v>64.199951171875</v>
          </cell>
          <cell r="EJ259">
            <v>64.199951171875</v>
          </cell>
        </row>
        <row r="260">
          <cell r="AW260">
            <v>218</v>
          </cell>
          <cell r="AX260">
            <v>100</v>
          </cell>
          <cell r="AY260">
            <v>0</v>
          </cell>
          <cell r="AZ260">
            <v>75</v>
          </cell>
          <cell r="BA260">
            <v>50</v>
          </cell>
          <cell r="BB260">
            <v>25</v>
          </cell>
          <cell r="BC260">
            <v>60</v>
          </cell>
          <cell r="BD260">
            <v>100</v>
          </cell>
          <cell r="BE260">
            <v>80</v>
          </cell>
          <cell r="BF260">
            <v>20</v>
          </cell>
          <cell r="BG260">
            <v>40</v>
          </cell>
          <cell r="BH260">
            <v>0</v>
          </cell>
          <cell r="BI260">
            <v>0</v>
          </cell>
          <cell r="BJ260">
            <v>100</v>
          </cell>
          <cell r="BK260">
            <v>100</v>
          </cell>
          <cell r="BL260">
            <v>100</v>
          </cell>
          <cell r="BM260">
            <v>100</v>
          </cell>
          <cell r="BN260">
            <v>100</v>
          </cell>
          <cell r="BO260">
            <v>0</v>
          </cell>
          <cell r="BP260">
            <v>0</v>
          </cell>
          <cell r="BQ260">
            <v>0</v>
          </cell>
          <cell r="BR260">
            <v>0</v>
          </cell>
          <cell r="BS260">
            <v>0</v>
          </cell>
          <cell r="BT260">
            <v>66.600000000000009</v>
          </cell>
          <cell r="BU260">
            <v>0</v>
          </cell>
          <cell r="BV260">
            <v>100</v>
          </cell>
          <cell r="BW260">
            <v>100</v>
          </cell>
          <cell r="BX260">
            <v>100</v>
          </cell>
          <cell r="BY260">
            <v>100</v>
          </cell>
          <cell r="BZ260">
            <v>33.300000000000004</v>
          </cell>
          <cell r="CA260">
            <v>33.29998779296875</v>
          </cell>
          <cell r="CB260">
            <v>33.29998779296875</v>
          </cell>
          <cell r="CC260">
            <v>33.29998779296875</v>
          </cell>
          <cell r="CD260">
            <v>33.29998779296875</v>
          </cell>
          <cell r="CE260">
            <v>33.29998779296875</v>
          </cell>
          <cell r="CF260">
            <v>100</v>
          </cell>
          <cell r="CG260">
            <v>100</v>
          </cell>
          <cell r="CH260">
            <v>100</v>
          </cell>
          <cell r="CI260">
            <v>100</v>
          </cell>
          <cell r="CJ260">
            <v>100</v>
          </cell>
          <cell r="CK260">
            <v>0</v>
          </cell>
          <cell r="CL260">
            <v>0</v>
          </cell>
          <cell r="CM260">
            <v>0</v>
          </cell>
          <cell r="CN260">
            <v>0</v>
          </cell>
          <cell r="CO260">
            <v>0</v>
          </cell>
          <cell r="CP260">
            <v>0</v>
          </cell>
          <cell r="CQ260">
            <v>218</v>
          </cell>
          <cell r="CR260">
            <v>94.399999999999991</v>
          </cell>
          <cell r="CS260">
            <v>5.5</v>
          </cell>
          <cell r="CT260">
            <v>66.600000000000009</v>
          </cell>
          <cell r="CU260">
            <v>38.800000000000004</v>
          </cell>
          <cell r="CV260">
            <v>27.700000000000003</v>
          </cell>
          <cell r="CW260">
            <v>44.4</v>
          </cell>
          <cell r="CX260">
            <v>72.2</v>
          </cell>
          <cell r="CY260">
            <v>50</v>
          </cell>
          <cell r="CZ260">
            <v>16.600000000000001</v>
          </cell>
          <cell r="DA260">
            <v>22.2</v>
          </cell>
          <cell r="DB260">
            <v>0</v>
          </cell>
          <cell r="DC260">
            <v>0</v>
          </cell>
          <cell r="DD260">
            <v>77.7</v>
          </cell>
          <cell r="DE260">
            <v>77.699951171875</v>
          </cell>
          <cell r="DF260">
            <v>77.699951171875</v>
          </cell>
          <cell r="DG260">
            <v>77.699951171875</v>
          </cell>
          <cell r="DH260">
            <v>77.699951171875</v>
          </cell>
          <cell r="DI260">
            <v>61.1</v>
          </cell>
          <cell r="DJ260">
            <v>61.0999755859375</v>
          </cell>
          <cell r="DK260">
            <v>61.0999755859375</v>
          </cell>
          <cell r="DL260">
            <v>61.0999755859375</v>
          </cell>
          <cell r="DM260">
            <v>61.0999755859375</v>
          </cell>
          <cell r="DN260">
            <v>55.500000000000007</v>
          </cell>
          <cell r="DO260">
            <v>11.1</v>
          </cell>
          <cell r="DP260">
            <v>100</v>
          </cell>
          <cell r="DQ260">
            <v>100</v>
          </cell>
          <cell r="DR260">
            <v>100</v>
          </cell>
          <cell r="DS260">
            <v>100</v>
          </cell>
          <cell r="DT260">
            <v>33.300000000000004</v>
          </cell>
          <cell r="DU260">
            <v>33.29998779296875</v>
          </cell>
          <cell r="DV260">
            <v>33.29998779296875</v>
          </cell>
          <cell r="DW260">
            <v>33.29998779296875</v>
          </cell>
          <cell r="DX260">
            <v>33.29998779296875</v>
          </cell>
          <cell r="DY260">
            <v>33.29998779296875</v>
          </cell>
          <cell r="DZ260">
            <v>88.8</v>
          </cell>
          <cell r="EA260">
            <v>88.79998779296875</v>
          </cell>
          <cell r="EB260">
            <v>88.79998779296875</v>
          </cell>
          <cell r="EC260">
            <v>88.79998779296875</v>
          </cell>
          <cell r="ED260">
            <v>88.79998779296875</v>
          </cell>
          <cell r="EE260">
            <v>83.3</v>
          </cell>
          <cell r="EF260">
            <v>83.29998779296875</v>
          </cell>
          <cell r="EG260">
            <v>83.29998779296875</v>
          </cell>
          <cell r="EH260">
            <v>83.29998779296875</v>
          </cell>
          <cell r="EI260">
            <v>83.29998779296875</v>
          </cell>
          <cell r="EJ260">
            <v>83.29998779296875</v>
          </cell>
        </row>
        <row r="261">
          <cell r="AW261">
            <v>219</v>
          </cell>
          <cell r="AX261">
            <v>25</v>
          </cell>
          <cell r="AY261">
            <v>100</v>
          </cell>
          <cell r="AZ261">
            <v>0</v>
          </cell>
          <cell r="BA261">
            <v>75</v>
          </cell>
          <cell r="BB261">
            <v>50</v>
          </cell>
          <cell r="BC261">
            <v>100</v>
          </cell>
          <cell r="BD261">
            <v>0</v>
          </cell>
          <cell r="BE261">
            <v>80</v>
          </cell>
          <cell r="BF261">
            <v>60</v>
          </cell>
          <cell r="BG261">
            <v>40</v>
          </cell>
          <cell r="BH261">
            <v>40</v>
          </cell>
          <cell r="BI261">
            <v>20</v>
          </cell>
          <cell r="BJ261">
            <v>83.3</v>
          </cell>
          <cell r="BK261">
            <v>66.600000000000009</v>
          </cell>
          <cell r="BL261">
            <v>100</v>
          </cell>
          <cell r="BM261">
            <v>0</v>
          </cell>
          <cell r="BN261">
            <v>0</v>
          </cell>
          <cell r="BO261">
            <v>50</v>
          </cell>
          <cell r="BP261">
            <v>50</v>
          </cell>
          <cell r="BQ261">
            <v>33.300000000000004</v>
          </cell>
          <cell r="BR261">
            <v>16.600000000000001</v>
          </cell>
          <cell r="BS261">
            <v>16.599990844726562</v>
          </cell>
          <cell r="BT261">
            <v>100</v>
          </cell>
          <cell r="BU261">
            <v>42.8</v>
          </cell>
          <cell r="BV261">
            <v>28.499999999999996</v>
          </cell>
          <cell r="BW261">
            <v>0</v>
          </cell>
          <cell r="BX261">
            <v>14.2</v>
          </cell>
          <cell r="BY261">
            <v>85.7</v>
          </cell>
          <cell r="BZ261">
            <v>85.699951171875</v>
          </cell>
          <cell r="CA261">
            <v>71.399999999999991</v>
          </cell>
          <cell r="CB261">
            <v>57.099999999999994</v>
          </cell>
          <cell r="CC261">
            <v>50</v>
          </cell>
          <cell r="CD261">
            <v>50</v>
          </cell>
          <cell r="CE261">
            <v>50</v>
          </cell>
          <cell r="CF261">
            <v>0</v>
          </cell>
          <cell r="CG261">
            <v>0</v>
          </cell>
          <cell r="CH261">
            <v>0</v>
          </cell>
          <cell r="CI261">
            <v>0</v>
          </cell>
          <cell r="CJ261">
            <v>0</v>
          </cell>
          <cell r="CK261">
            <v>100</v>
          </cell>
          <cell r="CL261">
            <v>100</v>
          </cell>
          <cell r="CM261">
            <v>100</v>
          </cell>
          <cell r="CN261">
            <v>100</v>
          </cell>
          <cell r="CO261">
            <v>100</v>
          </cell>
          <cell r="CP261">
            <v>100</v>
          </cell>
          <cell r="CQ261">
            <v>219</v>
          </cell>
          <cell r="CR261">
            <v>75</v>
          </cell>
          <cell r="CS261">
            <v>85.7</v>
          </cell>
          <cell r="CT261">
            <v>21.4</v>
          </cell>
          <cell r="CU261">
            <v>82.1</v>
          </cell>
          <cell r="CV261">
            <v>78.5</v>
          </cell>
          <cell r="CW261">
            <v>67.800000000000011</v>
          </cell>
          <cell r="CX261">
            <v>0</v>
          </cell>
          <cell r="CY261">
            <v>60.699999999999996</v>
          </cell>
          <cell r="CZ261">
            <v>57.099999999999994</v>
          </cell>
          <cell r="DA261">
            <v>50</v>
          </cell>
          <cell r="DB261">
            <v>50</v>
          </cell>
          <cell r="DC261">
            <v>32.1</v>
          </cell>
          <cell r="DD261">
            <v>89.2</v>
          </cell>
          <cell r="DE261">
            <v>46.400000000000006</v>
          </cell>
          <cell r="DF261">
            <v>100</v>
          </cell>
          <cell r="DG261">
            <v>7.1</v>
          </cell>
          <cell r="DH261">
            <v>7.0999984741210938</v>
          </cell>
          <cell r="DI261">
            <v>42.8</v>
          </cell>
          <cell r="DJ261">
            <v>42.79998779296875</v>
          </cell>
          <cell r="DK261">
            <v>39.200000000000003</v>
          </cell>
          <cell r="DL261">
            <v>35.699999999999996</v>
          </cell>
          <cell r="DM261">
            <v>35.699981689453125</v>
          </cell>
          <cell r="DN261">
            <v>96.399999999999991</v>
          </cell>
          <cell r="DO261">
            <v>25</v>
          </cell>
          <cell r="DP261">
            <v>14.2</v>
          </cell>
          <cell r="DQ261">
            <v>3.5000000000000004</v>
          </cell>
          <cell r="DR261">
            <v>10.7</v>
          </cell>
          <cell r="DS261">
            <v>92.800000000000011</v>
          </cell>
          <cell r="DT261">
            <v>92.79998779296875</v>
          </cell>
          <cell r="DU261">
            <v>71.399999999999991</v>
          </cell>
          <cell r="DV261">
            <v>60.699999999999996</v>
          </cell>
          <cell r="DW261">
            <v>28.499999999999996</v>
          </cell>
          <cell r="DX261">
            <v>28.499984741210938</v>
          </cell>
          <cell r="DY261">
            <v>28.499984741210938</v>
          </cell>
          <cell r="DZ261">
            <v>17.8</v>
          </cell>
          <cell r="EA261">
            <v>17.79998779296875</v>
          </cell>
          <cell r="EB261">
            <v>17.79998779296875</v>
          </cell>
          <cell r="EC261">
            <v>17.79998779296875</v>
          </cell>
          <cell r="ED261">
            <v>17.79998779296875</v>
          </cell>
          <cell r="EE261">
            <v>53.5</v>
          </cell>
          <cell r="EF261">
            <v>53.5</v>
          </cell>
          <cell r="EG261">
            <v>53.5</v>
          </cell>
          <cell r="EH261">
            <v>53.5</v>
          </cell>
          <cell r="EI261">
            <v>53.5</v>
          </cell>
          <cell r="EJ261">
            <v>53.5</v>
          </cell>
        </row>
        <row r="262">
          <cell r="AW262">
            <v>220</v>
          </cell>
          <cell r="AX262">
            <v>50</v>
          </cell>
          <cell r="AY262">
            <v>100</v>
          </cell>
          <cell r="AZ262">
            <v>25</v>
          </cell>
          <cell r="BA262">
            <v>75</v>
          </cell>
          <cell r="BB262">
            <v>0</v>
          </cell>
          <cell r="BC262">
            <v>0</v>
          </cell>
          <cell r="BD262">
            <v>80</v>
          </cell>
          <cell r="BE262">
            <v>100</v>
          </cell>
          <cell r="BF262">
            <v>40</v>
          </cell>
          <cell r="BG262">
            <v>60</v>
          </cell>
          <cell r="BH262">
            <v>20</v>
          </cell>
          <cell r="BI262">
            <v>20</v>
          </cell>
          <cell r="BJ262">
            <v>66.600000000000009</v>
          </cell>
          <cell r="BK262">
            <v>50</v>
          </cell>
          <cell r="BL262">
            <v>16.600000000000001</v>
          </cell>
          <cell r="BM262">
            <v>83.3</v>
          </cell>
          <cell r="BN262">
            <v>33.300000000000004</v>
          </cell>
          <cell r="BO262">
            <v>100</v>
          </cell>
          <cell r="BP262">
            <v>100</v>
          </cell>
          <cell r="BQ262">
            <v>100</v>
          </cell>
          <cell r="BR262">
            <v>0</v>
          </cell>
          <cell r="BS262">
            <v>0</v>
          </cell>
          <cell r="BT262">
            <v>0</v>
          </cell>
          <cell r="BU262">
            <v>100</v>
          </cell>
          <cell r="BV262">
            <v>50</v>
          </cell>
          <cell r="BW262">
            <v>50</v>
          </cell>
          <cell r="BX262">
            <v>50</v>
          </cell>
          <cell r="BY262">
            <v>50</v>
          </cell>
          <cell r="BZ262">
            <v>50</v>
          </cell>
          <cell r="CA262">
            <v>50</v>
          </cell>
          <cell r="CB262">
            <v>50</v>
          </cell>
          <cell r="CC262">
            <v>50</v>
          </cell>
          <cell r="CD262">
            <v>50</v>
          </cell>
          <cell r="CE262">
            <v>100</v>
          </cell>
          <cell r="CF262">
            <v>100</v>
          </cell>
          <cell r="CG262">
            <v>100</v>
          </cell>
          <cell r="CH262">
            <v>100</v>
          </cell>
          <cell r="CI262">
            <v>100</v>
          </cell>
          <cell r="CJ262">
            <v>50</v>
          </cell>
          <cell r="CK262">
            <v>0</v>
          </cell>
          <cell r="CL262">
            <v>0</v>
          </cell>
          <cell r="CM262">
            <v>0</v>
          </cell>
          <cell r="CN262">
            <v>0</v>
          </cell>
          <cell r="CO262">
            <v>0</v>
          </cell>
          <cell r="CP262">
            <v>0</v>
          </cell>
          <cell r="CQ262">
            <v>220</v>
          </cell>
          <cell r="CR262">
            <v>43.4</v>
          </cell>
          <cell r="CS262">
            <v>69.5</v>
          </cell>
          <cell r="CT262">
            <v>30.4</v>
          </cell>
          <cell r="CU262">
            <v>65.2</v>
          </cell>
          <cell r="CV262">
            <v>4.3</v>
          </cell>
          <cell r="CW262">
            <v>13</v>
          </cell>
          <cell r="CX262">
            <v>56.499999999999993</v>
          </cell>
          <cell r="CY262">
            <v>78.2</v>
          </cell>
          <cell r="CZ262">
            <v>26</v>
          </cell>
          <cell r="DA262">
            <v>39.1</v>
          </cell>
          <cell r="DB262">
            <v>17.299999999999997</v>
          </cell>
          <cell r="DC262">
            <v>17.29998779296875</v>
          </cell>
          <cell r="DD262">
            <v>73.900000000000006</v>
          </cell>
          <cell r="DE262">
            <v>60.8</v>
          </cell>
          <cell r="DF262">
            <v>21.7</v>
          </cell>
          <cell r="DG262">
            <v>91.3</v>
          </cell>
          <cell r="DH262">
            <v>52.1</v>
          </cell>
          <cell r="DI262">
            <v>100</v>
          </cell>
          <cell r="DJ262">
            <v>100</v>
          </cell>
          <cell r="DK262">
            <v>100</v>
          </cell>
          <cell r="DL262">
            <v>0</v>
          </cell>
          <cell r="DM262">
            <v>0</v>
          </cell>
          <cell r="DN262">
            <v>8.6</v>
          </cell>
          <cell r="DO262">
            <v>86.9</v>
          </cell>
          <cell r="DP262">
            <v>34.699999999999996</v>
          </cell>
          <cell r="DQ262">
            <v>34.699981689453125</v>
          </cell>
          <cell r="DR262">
            <v>34.699981689453125</v>
          </cell>
          <cell r="DS262">
            <v>34.699981689453125</v>
          </cell>
          <cell r="DT262">
            <v>34.699981689453125</v>
          </cell>
          <cell r="DU262">
            <v>34.699981689453125</v>
          </cell>
          <cell r="DV262">
            <v>34.699981689453125</v>
          </cell>
          <cell r="DW262">
            <v>34.699981689453125</v>
          </cell>
          <cell r="DX262">
            <v>34.699981689453125</v>
          </cell>
          <cell r="DY262">
            <v>95.6</v>
          </cell>
          <cell r="DZ262">
            <v>95.5999755859375</v>
          </cell>
          <cell r="EA262">
            <v>95.5999755859375</v>
          </cell>
          <cell r="EB262">
            <v>95.5999755859375</v>
          </cell>
          <cell r="EC262">
            <v>95.5999755859375</v>
          </cell>
          <cell r="ED262">
            <v>82.6</v>
          </cell>
          <cell r="EE262">
            <v>47.8</v>
          </cell>
          <cell r="EF262">
            <v>47.79998779296875</v>
          </cell>
          <cell r="EG262">
            <v>47.79998779296875</v>
          </cell>
          <cell r="EH262">
            <v>47.79998779296875</v>
          </cell>
          <cell r="EI262">
            <v>47.79998779296875</v>
          </cell>
          <cell r="EJ262">
            <v>47.79998779296875</v>
          </cell>
        </row>
        <row r="263">
          <cell r="AW263">
            <v>221</v>
          </cell>
          <cell r="AX263">
            <v>0</v>
          </cell>
          <cell r="AY263">
            <v>0</v>
          </cell>
          <cell r="AZ263">
            <v>0</v>
          </cell>
          <cell r="BA263">
            <v>0</v>
          </cell>
          <cell r="BB263">
            <v>0</v>
          </cell>
          <cell r="BC263">
            <v>0</v>
          </cell>
          <cell r="BD263">
            <v>0</v>
          </cell>
          <cell r="BE263">
            <v>0</v>
          </cell>
          <cell r="BF263">
            <v>0</v>
          </cell>
          <cell r="BG263">
            <v>0</v>
          </cell>
          <cell r="BH263">
            <v>0</v>
          </cell>
          <cell r="BI263">
            <v>0</v>
          </cell>
          <cell r="BJ263">
            <v>0</v>
          </cell>
          <cell r="BK263">
            <v>0</v>
          </cell>
          <cell r="BL263">
            <v>0</v>
          </cell>
          <cell r="BM263">
            <v>0</v>
          </cell>
          <cell r="BN263">
            <v>0</v>
          </cell>
          <cell r="BO263">
            <v>0</v>
          </cell>
          <cell r="BP263">
            <v>0</v>
          </cell>
          <cell r="BQ263">
            <v>0</v>
          </cell>
          <cell r="BR263">
            <v>0</v>
          </cell>
          <cell r="BS263">
            <v>0</v>
          </cell>
          <cell r="BT263">
            <v>0</v>
          </cell>
          <cell r="BU263">
            <v>0</v>
          </cell>
          <cell r="BV263">
            <v>0</v>
          </cell>
          <cell r="BW263">
            <v>0</v>
          </cell>
          <cell r="BX263">
            <v>0</v>
          </cell>
          <cell r="BY263">
            <v>0</v>
          </cell>
          <cell r="BZ263">
            <v>0</v>
          </cell>
          <cell r="CA263">
            <v>0</v>
          </cell>
          <cell r="CB263">
            <v>0</v>
          </cell>
          <cell r="CC263">
            <v>0</v>
          </cell>
          <cell r="CD263">
            <v>0</v>
          </cell>
          <cell r="CE263">
            <v>0</v>
          </cell>
          <cell r="CF263">
            <v>0</v>
          </cell>
          <cell r="CG263">
            <v>0</v>
          </cell>
          <cell r="CH263">
            <v>0</v>
          </cell>
          <cell r="CI263">
            <v>0</v>
          </cell>
          <cell r="CJ263">
            <v>0</v>
          </cell>
          <cell r="CK263">
            <v>0</v>
          </cell>
          <cell r="CL263">
            <v>0</v>
          </cell>
          <cell r="CM263">
            <v>0</v>
          </cell>
          <cell r="CN263">
            <v>0</v>
          </cell>
          <cell r="CO263">
            <v>0</v>
          </cell>
          <cell r="CP263">
            <v>0</v>
          </cell>
          <cell r="CQ263">
            <v>221</v>
          </cell>
          <cell r="CR263">
            <v>0</v>
          </cell>
          <cell r="CS263">
            <v>0</v>
          </cell>
          <cell r="CT263">
            <v>0</v>
          </cell>
          <cell r="CU263">
            <v>0</v>
          </cell>
          <cell r="CV263">
            <v>0</v>
          </cell>
          <cell r="CW263">
            <v>0</v>
          </cell>
          <cell r="CX263">
            <v>0</v>
          </cell>
          <cell r="CY263">
            <v>0</v>
          </cell>
          <cell r="CZ263">
            <v>0</v>
          </cell>
          <cell r="DA263">
            <v>0</v>
          </cell>
          <cell r="DB263">
            <v>0</v>
          </cell>
          <cell r="DC263">
            <v>0</v>
          </cell>
          <cell r="DD263">
            <v>0</v>
          </cell>
          <cell r="DE263">
            <v>0</v>
          </cell>
          <cell r="DF263">
            <v>0</v>
          </cell>
          <cell r="DG263">
            <v>0</v>
          </cell>
          <cell r="DH263">
            <v>0</v>
          </cell>
          <cell r="DI263">
            <v>0</v>
          </cell>
          <cell r="DJ263">
            <v>0</v>
          </cell>
          <cell r="DK263">
            <v>0</v>
          </cell>
          <cell r="DL263">
            <v>0</v>
          </cell>
          <cell r="DM263">
            <v>0</v>
          </cell>
          <cell r="DN263">
            <v>0</v>
          </cell>
          <cell r="DO263">
            <v>0</v>
          </cell>
          <cell r="DP263">
            <v>0</v>
          </cell>
          <cell r="DQ263">
            <v>0</v>
          </cell>
          <cell r="DR263">
            <v>0</v>
          </cell>
          <cell r="DS263">
            <v>0</v>
          </cell>
          <cell r="DT263">
            <v>0</v>
          </cell>
          <cell r="DU263">
            <v>0</v>
          </cell>
          <cell r="DV263">
            <v>0</v>
          </cell>
          <cell r="DW263">
            <v>0</v>
          </cell>
          <cell r="DX263">
            <v>0</v>
          </cell>
          <cell r="DY263">
            <v>0</v>
          </cell>
          <cell r="DZ263">
            <v>0</v>
          </cell>
          <cell r="EA263">
            <v>0</v>
          </cell>
          <cell r="EB263">
            <v>0</v>
          </cell>
          <cell r="EC263">
            <v>0</v>
          </cell>
          <cell r="ED263">
            <v>0</v>
          </cell>
          <cell r="EE263">
            <v>0</v>
          </cell>
          <cell r="EF263">
            <v>0</v>
          </cell>
          <cell r="EG263">
            <v>0</v>
          </cell>
          <cell r="EH263">
            <v>0</v>
          </cell>
          <cell r="EI263">
            <v>0</v>
          </cell>
          <cell r="EJ263">
            <v>0</v>
          </cell>
        </row>
        <row r="264">
          <cell r="AW264">
            <v>222</v>
          </cell>
          <cell r="AX264">
            <v>0</v>
          </cell>
          <cell r="AY264">
            <v>0</v>
          </cell>
          <cell r="AZ264">
            <v>0</v>
          </cell>
          <cell r="BA264">
            <v>0</v>
          </cell>
          <cell r="BB264">
            <v>0</v>
          </cell>
          <cell r="BC264">
            <v>0</v>
          </cell>
          <cell r="BD264">
            <v>0</v>
          </cell>
          <cell r="BE264">
            <v>0</v>
          </cell>
          <cell r="BF264">
            <v>0</v>
          </cell>
          <cell r="BG264">
            <v>0</v>
          </cell>
          <cell r="BH264">
            <v>0</v>
          </cell>
          <cell r="BI264">
            <v>0</v>
          </cell>
          <cell r="BJ264">
            <v>0</v>
          </cell>
          <cell r="BK264">
            <v>0</v>
          </cell>
          <cell r="BL264">
            <v>0</v>
          </cell>
          <cell r="BM264">
            <v>0</v>
          </cell>
          <cell r="BN264">
            <v>0</v>
          </cell>
          <cell r="BO264">
            <v>0</v>
          </cell>
          <cell r="BP264">
            <v>0</v>
          </cell>
          <cell r="BQ264">
            <v>0</v>
          </cell>
          <cell r="BR264">
            <v>0</v>
          </cell>
          <cell r="BS264">
            <v>0</v>
          </cell>
          <cell r="BT264">
            <v>0</v>
          </cell>
          <cell r="BU264">
            <v>0</v>
          </cell>
          <cell r="BV264">
            <v>0</v>
          </cell>
          <cell r="BW264">
            <v>0</v>
          </cell>
          <cell r="BX264">
            <v>0</v>
          </cell>
          <cell r="BY264">
            <v>0</v>
          </cell>
          <cell r="BZ264">
            <v>0</v>
          </cell>
          <cell r="CA264">
            <v>0</v>
          </cell>
          <cell r="CB264">
            <v>0</v>
          </cell>
          <cell r="CC264">
            <v>0</v>
          </cell>
          <cell r="CD264">
            <v>0</v>
          </cell>
          <cell r="CE264">
            <v>0</v>
          </cell>
          <cell r="CF264">
            <v>0</v>
          </cell>
          <cell r="CG264">
            <v>0</v>
          </cell>
          <cell r="CH264">
            <v>0</v>
          </cell>
          <cell r="CI264">
            <v>0</v>
          </cell>
          <cell r="CJ264">
            <v>0</v>
          </cell>
          <cell r="CK264">
            <v>0</v>
          </cell>
          <cell r="CL264">
            <v>0</v>
          </cell>
          <cell r="CM264">
            <v>0</v>
          </cell>
          <cell r="CN264">
            <v>0</v>
          </cell>
          <cell r="CO264">
            <v>0</v>
          </cell>
          <cell r="CP264">
            <v>0</v>
          </cell>
          <cell r="CQ264">
            <v>222</v>
          </cell>
          <cell r="CR264">
            <v>0</v>
          </cell>
          <cell r="CS264">
            <v>0</v>
          </cell>
          <cell r="CT264">
            <v>0</v>
          </cell>
          <cell r="CU264">
            <v>0</v>
          </cell>
          <cell r="CV264">
            <v>0</v>
          </cell>
          <cell r="CW264">
            <v>0</v>
          </cell>
          <cell r="CX264">
            <v>0</v>
          </cell>
          <cell r="CY264">
            <v>0</v>
          </cell>
          <cell r="CZ264">
            <v>0</v>
          </cell>
          <cell r="DA264">
            <v>0</v>
          </cell>
          <cell r="DB264">
            <v>0</v>
          </cell>
          <cell r="DC264">
            <v>0</v>
          </cell>
          <cell r="DD264">
            <v>0</v>
          </cell>
          <cell r="DE264">
            <v>0</v>
          </cell>
          <cell r="DF264">
            <v>0</v>
          </cell>
          <cell r="DG264">
            <v>0</v>
          </cell>
          <cell r="DH264">
            <v>0</v>
          </cell>
          <cell r="DI264">
            <v>0</v>
          </cell>
          <cell r="DJ264">
            <v>0</v>
          </cell>
          <cell r="DK264">
            <v>0</v>
          </cell>
          <cell r="DL264">
            <v>0</v>
          </cell>
          <cell r="DM264">
            <v>0</v>
          </cell>
          <cell r="DN264">
            <v>0</v>
          </cell>
          <cell r="DO264">
            <v>0</v>
          </cell>
          <cell r="DP264">
            <v>0</v>
          </cell>
          <cell r="DQ264">
            <v>0</v>
          </cell>
          <cell r="DR264">
            <v>0</v>
          </cell>
          <cell r="DS264">
            <v>0</v>
          </cell>
          <cell r="DT264">
            <v>0</v>
          </cell>
          <cell r="DU264">
            <v>0</v>
          </cell>
          <cell r="DV264">
            <v>0</v>
          </cell>
          <cell r="DW264">
            <v>0</v>
          </cell>
          <cell r="DX264">
            <v>0</v>
          </cell>
          <cell r="DY264">
            <v>0</v>
          </cell>
          <cell r="DZ264">
            <v>0</v>
          </cell>
          <cell r="EA264">
            <v>0</v>
          </cell>
          <cell r="EB264">
            <v>0</v>
          </cell>
          <cell r="EC264">
            <v>0</v>
          </cell>
          <cell r="ED264">
            <v>0</v>
          </cell>
          <cell r="EE264">
            <v>0</v>
          </cell>
          <cell r="EF264">
            <v>0</v>
          </cell>
          <cell r="EG264">
            <v>0</v>
          </cell>
          <cell r="EH264">
            <v>0</v>
          </cell>
          <cell r="EI264">
            <v>0</v>
          </cell>
          <cell r="EJ264">
            <v>0</v>
          </cell>
        </row>
        <row r="265">
          <cell r="AX265">
            <v>0</v>
          </cell>
          <cell r="AY265">
            <v>0</v>
          </cell>
          <cell r="AZ265">
            <v>0</v>
          </cell>
          <cell r="BA265">
            <v>0</v>
          </cell>
          <cell r="BB265">
            <v>0</v>
          </cell>
          <cell r="BC265">
            <v>0</v>
          </cell>
          <cell r="BD265">
            <v>0</v>
          </cell>
          <cell r="BE265">
            <v>0</v>
          </cell>
          <cell r="BF265">
            <v>0</v>
          </cell>
          <cell r="BG265">
            <v>0</v>
          </cell>
          <cell r="BH265">
            <v>0</v>
          </cell>
          <cell r="BI265">
            <v>0</v>
          </cell>
          <cell r="BJ265">
            <v>0</v>
          </cell>
          <cell r="BK265">
            <v>0</v>
          </cell>
          <cell r="BL265">
            <v>0</v>
          </cell>
          <cell r="BM265">
            <v>0</v>
          </cell>
          <cell r="BN265">
            <v>0</v>
          </cell>
          <cell r="BO265">
            <v>0</v>
          </cell>
          <cell r="BP265">
            <v>0</v>
          </cell>
          <cell r="BQ265">
            <v>0</v>
          </cell>
          <cell r="BR265">
            <v>0</v>
          </cell>
          <cell r="BS265">
            <v>0</v>
          </cell>
          <cell r="BT265">
            <v>0</v>
          </cell>
          <cell r="BU265">
            <v>0</v>
          </cell>
          <cell r="BV265">
            <v>0</v>
          </cell>
          <cell r="BW265">
            <v>0</v>
          </cell>
          <cell r="BX265">
            <v>0</v>
          </cell>
          <cell r="BY265">
            <v>0</v>
          </cell>
          <cell r="BZ265">
            <v>0</v>
          </cell>
          <cell r="CA265">
            <v>0</v>
          </cell>
          <cell r="CB265">
            <v>0</v>
          </cell>
          <cell r="CC265">
            <v>0</v>
          </cell>
          <cell r="CD265">
            <v>0</v>
          </cell>
          <cell r="CE265">
            <v>0</v>
          </cell>
          <cell r="CF265">
            <v>0</v>
          </cell>
          <cell r="CG265">
            <v>0</v>
          </cell>
          <cell r="CH265">
            <v>0</v>
          </cell>
          <cell r="CI265">
            <v>0</v>
          </cell>
          <cell r="CJ265">
            <v>0</v>
          </cell>
          <cell r="CK265">
            <v>0</v>
          </cell>
          <cell r="CL265">
            <v>0</v>
          </cell>
          <cell r="CM265">
            <v>0</v>
          </cell>
          <cell r="CN265">
            <v>0</v>
          </cell>
          <cell r="CO265">
            <v>0</v>
          </cell>
          <cell r="CP265">
            <v>0</v>
          </cell>
          <cell r="CR265">
            <v>0</v>
          </cell>
          <cell r="CS265">
            <v>0</v>
          </cell>
          <cell r="CT265">
            <v>0</v>
          </cell>
          <cell r="CU265">
            <v>0</v>
          </cell>
          <cell r="CV265">
            <v>0</v>
          </cell>
          <cell r="CW265">
            <v>0</v>
          </cell>
          <cell r="CX265">
            <v>0</v>
          </cell>
          <cell r="CY265">
            <v>0</v>
          </cell>
          <cell r="CZ265">
            <v>0</v>
          </cell>
          <cell r="DA265">
            <v>0</v>
          </cell>
          <cell r="DB265">
            <v>0</v>
          </cell>
          <cell r="DC265">
            <v>0</v>
          </cell>
          <cell r="DD265">
            <v>0</v>
          </cell>
          <cell r="DE265">
            <v>0</v>
          </cell>
          <cell r="DF265">
            <v>0</v>
          </cell>
          <cell r="DG265">
            <v>0</v>
          </cell>
          <cell r="DH265">
            <v>0</v>
          </cell>
          <cell r="DI265">
            <v>0</v>
          </cell>
          <cell r="DJ265">
            <v>0</v>
          </cell>
          <cell r="DK265">
            <v>0</v>
          </cell>
          <cell r="DL265">
            <v>0</v>
          </cell>
          <cell r="DM265">
            <v>0</v>
          </cell>
          <cell r="DN265">
            <v>0</v>
          </cell>
          <cell r="DO265">
            <v>0</v>
          </cell>
          <cell r="DP265">
            <v>0</v>
          </cell>
          <cell r="DQ265">
            <v>0</v>
          </cell>
          <cell r="DR265">
            <v>0</v>
          </cell>
          <cell r="DS265">
            <v>0</v>
          </cell>
          <cell r="DT265">
            <v>0</v>
          </cell>
          <cell r="DU265">
            <v>0</v>
          </cell>
          <cell r="DV265">
            <v>0</v>
          </cell>
          <cell r="DW265">
            <v>0</v>
          </cell>
          <cell r="DX265">
            <v>0</v>
          </cell>
          <cell r="DY265">
            <v>0</v>
          </cell>
          <cell r="DZ265">
            <v>0</v>
          </cell>
          <cell r="EA265">
            <v>0</v>
          </cell>
          <cell r="EB265">
            <v>0</v>
          </cell>
          <cell r="EC265">
            <v>0</v>
          </cell>
          <cell r="ED265">
            <v>0</v>
          </cell>
          <cell r="EE265">
            <v>0</v>
          </cell>
          <cell r="EF265">
            <v>0</v>
          </cell>
          <cell r="EG265">
            <v>0</v>
          </cell>
          <cell r="EH265">
            <v>0</v>
          </cell>
          <cell r="EI265">
            <v>0</v>
          </cell>
          <cell r="EJ265">
            <v>0</v>
          </cell>
        </row>
        <row r="266">
          <cell r="AX266">
            <v>0</v>
          </cell>
          <cell r="AY266">
            <v>0</v>
          </cell>
          <cell r="AZ266">
            <v>0</v>
          </cell>
          <cell r="BA266">
            <v>0</v>
          </cell>
          <cell r="BB266">
            <v>0</v>
          </cell>
          <cell r="BC266">
            <v>0</v>
          </cell>
          <cell r="BD266">
            <v>0</v>
          </cell>
          <cell r="BE266">
            <v>0</v>
          </cell>
          <cell r="BF266">
            <v>0</v>
          </cell>
          <cell r="BG266">
            <v>0</v>
          </cell>
          <cell r="BH266">
            <v>0</v>
          </cell>
          <cell r="BI266">
            <v>0</v>
          </cell>
          <cell r="BJ266">
            <v>0</v>
          </cell>
          <cell r="BK266">
            <v>0</v>
          </cell>
          <cell r="BL266">
            <v>0</v>
          </cell>
          <cell r="BM266">
            <v>0</v>
          </cell>
          <cell r="BN266">
            <v>0</v>
          </cell>
          <cell r="BO266">
            <v>0</v>
          </cell>
          <cell r="BP266">
            <v>0</v>
          </cell>
          <cell r="BQ266">
            <v>0</v>
          </cell>
          <cell r="BR266">
            <v>0</v>
          </cell>
          <cell r="BS266">
            <v>0</v>
          </cell>
          <cell r="BT266">
            <v>0</v>
          </cell>
          <cell r="BU266">
            <v>0</v>
          </cell>
          <cell r="BV266">
            <v>0</v>
          </cell>
          <cell r="BW266">
            <v>0</v>
          </cell>
          <cell r="BX266">
            <v>0</v>
          </cell>
          <cell r="BY266">
            <v>0</v>
          </cell>
          <cell r="BZ266">
            <v>0</v>
          </cell>
          <cell r="CA266">
            <v>0</v>
          </cell>
          <cell r="CB266">
            <v>0</v>
          </cell>
          <cell r="CC266">
            <v>0</v>
          </cell>
          <cell r="CD266">
            <v>0</v>
          </cell>
          <cell r="CE266">
            <v>0</v>
          </cell>
          <cell r="CF266">
            <v>0</v>
          </cell>
          <cell r="CG266">
            <v>0</v>
          </cell>
          <cell r="CH266">
            <v>0</v>
          </cell>
          <cell r="CI266">
            <v>0</v>
          </cell>
          <cell r="CJ266">
            <v>0</v>
          </cell>
          <cell r="CK266">
            <v>0</v>
          </cell>
          <cell r="CL266">
            <v>0</v>
          </cell>
          <cell r="CM266">
            <v>0</v>
          </cell>
          <cell r="CN266">
            <v>0</v>
          </cell>
          <cell r="CO266">
            <v>0</v>
          </cell>
          <cell r="CP266">
            <v>0</v>
          </cell>
          <cell r="CR266">
            <v>0</v>
          </cell>
          <cell r="CS266">
            <v>0</v>
          </cell>
          <cell r="CT266">
            <v>0</v>
          </cell>
          <cell r="CU266">
            <v>0</v>
          </cell>
          <cell r="CV266">
            <v>0</v>
          </cell>
          <cell r="CW266">
            <v>0</v>
          </cell>
          <cell r="CX266">
            <v>0</v>
          </cell>
          <cell r="CY266">
            <v>0</v>
          </cell>
          <cell r="CZ266">
            <v>0</v>
          </cell>
          <cell r="DA266">
            <v>0</v>
          </cell>
          <cell r="DB266">
            <v>0</v>
          </cell>
          <cell r="DC266">
            <v>0</v>
          </cell>
          <cell r="DD266">
            <v>0</v>
          </cell>
          <cell r="DE266">
            <v>0</v>
          </cell>
          <cell r="DF266">
            <v>0</v>
          </cell>
          <cell r="DG266">
            <v>0</v>
          </cell>
          <cell r="DH266">
            <v>0</v>
          </cell>
          <cell r="DI266">
            <v>0</v>
          </cell>
          <cell r="DJ266">
            <v>0</v>
          </cell>
          <cell r="DK266">
            <v>0</v>
          </cell>
          <cell r="DL266">
            <v>0</v>
          </cell>
          <cell r="DM266">
            <v>0</v>
          </cell>
          <cell r="DN266">
            <v>0</v>
          </cell>
          <cell r="DO266">
            <v>0</v>
          </cell>
          <cell r="DP266">
            <v>0</v>
          </cell>
          <cell r="DQ266">
            <v>0</v>
          </cell>
          <cell r="DR266">
            <v>0</v>
          </cell>
          <cell r="DS266">
            <v>0</v>
          </cell>
          <cell r="DT266">
            <v>0</v>
          </cell>
          <cell r="DU266">
            <v>0</v>
          </cell>
          <cell r="DV266">
            <v>0</v>
          </cell>
          <cell r="DW266">
            <v>0</v>
          </cell>
          <cell r="DX266">
            <v>0</v>
          </cell>
          <cell r="DY266">
            <v>0</v>
          </cell>
          <cell r="DZ266">
            <v>0</v>
          </cell>
          <cell r="EA266">
            <v>0</v>
          </cell>
          <cell r="EB266">
            <v>0</v>
          </cell>
          <cell r="EC266">
            <v>0</v>
          </cell>
          <cell r="ED266">
            <v>0</v>
          </cell>
          <cell r="EE266">
            <v>0</v>
          </cell>
          <cell r="EF266">
            <v>0</v>
          </cell>
          <cell r="EG266">
            <v>0</v>
          </cell>
          <cell r="EH266">
            <v>0</v>
          </cell>
          <cell r="EI266">
            <v>0</v>
          </cell>
          <cell r="EJ266">
            <v>0</v>
          </cell>
        </row>
        <row r="267">
          <cell r="AW267">
            <v>223</v>
          </cell>
          <cell r="AX267">
            <v>100</v>
          </cell>
          <cell r="AY267">
            <v>0</v>
          </cell>
          <cell r="AZ267">
            <v>75</v>
          </cell>
          <cell r="BA267">
            <v>50</v>
          </cell>
          <cell r="BB267">
            <v>25</v>
          </cell>
          <cell r="BC267">
            <v>0</v>
          </cell>
          <cell r="BD267">
            <v>66.600000000000009</v>
          </cell>
          <cell r="BE267">
            <v>50</v>
          </cell>
          <cell r="BF267">
            <v>33.300000000000004</v>
          </cell>
          <cell r="BG267">
            <v>16.600000000000001</v>
          </cell>
          <cell r="BH267">
            <v>83.3</v>
          </cell>
          <cell r="BI267">
            <v>100</v>
          </cell>
          <cell r="BJ267">
            <v>12.5</v>
          </cell>
          <cell r="BK267">
            <v>25</v>
          </cell>
          <cell r="BL267">
            <v>62.5</v>
          </cell>
          <cell r="BM267">
            <v>100</v>
          </cell>
          <cell r="BN267">
            <v>75</v>
          </cell>
          <cell r="BO267">
            <v>50</v>
          </cell>
          <cell r="BP267">
            <v>0</v>
          </cell>
          <cell r="BQ267">
            <v>87.5</v>
          </cell>
          <cell r="BR267">
            <v>37.5</v>
          </cell>
          <cell r="BS267">
            <v>37.5</v>
          </cell>
          <cell r="BT267">
            <v>42.8</v>
          </cell>
          <cell r="BU267">
            <v>28.499999999999996</v>
          </cell>
          <cell r="BV267">
            <v>85.7</v>
          </cell>
          <cell r="BW267">
            <v>14.2</v>
          </cell>
          <cell r="BX267">
            <v>100</v>
          </cell>
          <cell r="BY267">
            <v>71.399999999999991</v>
          </cell>
          <cell r="BZ267">
            <v>0</v>
          </cell>
          <cell r="CA267">
            <v>57.099999999999994</v>
          </cell>
          <cell r="CB267">
            <v>57.0999755859375</v>
          </cell>
          <cell r="CC267">
            <v>57.0999755859375</v>
          </cell>
          <cell r="CD267">
            <v>57.0999755859375</v>
          </cell>
          <cell r="CE267">
            <v>100</v>
          </cell>
          <cell r="CF267">
            <v>33.300000000000004</v>
          </cell>
          <cell r="CG267">
            <v>33.29998779296875</v>
          </cell>
          <cell r="CH267">
            <v>33.29998779296875</v>
          </cell>
          <cell r="CI267">
            <v>33.29998779296875</v>
          </cell>
          <cell r="CJ267">
            <v>0</v>
          </cell>
          <cell r="CK267">
            <v>66.600000000000009</v>
          </cell>
          <cell r="CL267">
            <v>66.5999755859375</v>
          </cell>
          <cell r="CM267">
            <v>66.5999755859375</v>
          </cell>
          <cell r="CN267">
            <v>66.5999755859375</v>
          </cell>
          <cell r="CO267">
            <v>66.5999755859375</v>
          </cell>
          <cell r="CP267">
            <v>66.5999755859375</v>
          </cell>
          <cell r="CQ267">
            <v>223</v>
          </cell>
          <cell r="CR267">
            <v>93.7</v>
          </cell>
          <cell r="CS267">
            <v>21.8</v>
          </cell>
          <cell r="CT267">
            <v>65.600000000000009</v>
          </cell>
          <cell r="CU267">
            <v>59.3</v>
          </cell>
          <cell r="CV267">
            <v>43.7</v>
          </cell>
          <cell r="CW267">
            <v>3.1</v>
          </cell>
          <cell r="CX267">
            <v>40.6</v>
          </cell>
          <cell r="CY267">
            <v>31.2</v>
          </cell>
          <cell r="CZ267">
            <v>12.5</v>
          </cell>
          <cell r="DA267">
            <v>6.2</v>
          </cell>
          <cell r="DB267">
            <v>46.800000000000004</v>
          </cell>
          <cell r="DC267">
            <v>78.100000000000009</v>
          </cell>
          <cell r="DD267">
            <v>34.300000000000004</v>
          </cell>
          <cell r="DE267">
            <v>53.1</v>
          </cell>
          <cell r="DF267">
            <v>84.3</v>
          </cell>
          <cell r="DG267">
            <v>96.8</v>
          </cell>
          <cell r="DH267">
            <v>87.5</v>
          </cell>
          <cell r="DI267">
            <v>81.2</v>
          </cell>
          <cell r="DJ267">
            <v>28.1</v>
          </cell>
          <cell r="DK267">
            <v>90.600000000000009</v>
          </cell>
          <cell r="DL267">
            <v>62.5</v>
          </cell>
          <cell r="DM267">
            <v>62.5</v>
          </cell>
          <cell r="DN267">
            <v>50</v>
          </cell>
          <cell r="DO267">
            <v>37.5</v>
          </cell>
          <cell r="DP267">
            <v>71.8</v>
          </cell>
          <cell r="DQ267">
            <v>25</v>
          </cell>
          <cell r="DR267">
            <v>75</v>
          </cell>
          <cell r="DS267">
            <v>68.7</v>
          </cell>
          <cell r="DT267">
            <v>18.7</v>
          </cell>
          <cell r="DU267">
            <v>56.2</v>
          </cell>
          <cell r="DV267">
            <v>56.199981689453125</v>
          </cell>
          <cell r="DW267">
            <v>56.199981689453125</v>
          </cell>
          <cell r="DX267">
            <v>56.199981689453125</v>
          </cell>
          <cell r="DY267">
            <v>100</v>
          </cell>
          <cell r="DZ267">
            <v>9.3000000000000007</v>
          </cell>
          <cell r="EA267">
            <v>9.2999954223632812</v>
          </cell>
          <cell r="EB267">
            <v>9.2999954223632812</v>
          </cell>
          <cell r="EC267">
            <v>9.2999954223632812</v>
          </cell>
          <cell r="ED267">
            <v>0</v>
          </cell>
          <cell r="EE267">
            <v>15.6</v>
          </cell>
          <cell r="EF267">
            <v>15.599998474121094</v>
          </cell>
          <cell r="EG267">
            <v>15.599998474121094</v>
          </cell>
          <cell r="EH267">
            <v>15.599998474121094</v>
          </cell>
          <cell r="EI267">
            <v>15.599998474121094</v>
          </cell>
          <cell r="EJ267">
            <v>15.599998474121094</v>
          </cell>
        </row>
        <row r="268">
          <cell r="AW268">
            <v>224</v>
          </cell>
          <cell r="AX268">
            <v>100</v>
          </cell>
          <cell r="AY268">
            <v>0</v>
          </cell>
          <cell r="AZ268">
            <v>50</v>
          </cell>
          <cell r="BA268">
            <v>25</v>
          </cell>
          <cell r="BB268">
            <v>75</v>
          </cell>
          <cell r="BC268">
            <v>20</v>
          </cell>
          <cell r="BD268">
            <v>80</v>
          </cell>
          <cell r="BE268">
            <v>60</v>
          </cell>
          <cell r="BF268">
            <v>40</v>
          </cell>
          <cell r="BG268">
            <v>0</v>
          </cell>
          <cell r="BH268">
            <v>100</v>
          </cell>
          <cell r="BI268">
            <v>100</v>
          </cell>
          <cell r="BJ268">
            <v>57.099999999999994</v>
          </cell>
          <cell r="BK268">
            <v>28.499999999999996</v>
          </cell>
          <cell r="BL268">
            <v>71.399999999999991</v>
          </cell>
          <cell r="BM268">
            <v>100</v>
          </cell>
          <cell r="BN268">
            <v>85.7</v>
          </cell>
          <cell r="BO268">
            <v>42.8</v>
          </cell>
          <cell r="BP268">
            <v>0</v>
          </cell>
          <cell r="BQ268">
            <v>0</v>
          </cell>
          <cell r="BR268">
            <v>14.2</v>
          </cell>
          <cell r="BS268">
            <v>14.199996948242187</v>
          </cell>
          <cell r="BT268">
            <v>0</v>
          </cell>
          <cell r="BU268">
            <v>0</v>
          </cell>
          <cell r="BV268">
            <v>50</v>
          </cell>
          <cell r="BW268">
            <v>50</v>
          </cell>
          <cell r="BX268">
            <v>50</v>
          </cell>
          <cell r="BY268">
            <v>100</v>
          </cell>
          <cell r="BZ268">
            <v>100</v>
          </cell>
          <cell r="CA268">
            <v>100</v>
          </cell>
          <cell r="CB268">
            <v>100</v>
          </cell>
          <cell r="CC268">
            <v>100</v>
          </cell>
          <cell r="CD268">
            <v>100</v>
          </cell>
          <cell r="CE268">
            <v>100</v>
          </cell>
          <cell r="CF268">
            <v>33.300000000000004</v>
          </cell>
          <cell r="CG268">
            <v>33.29998779296875</v>
          </cell>
          <cell r="CH268">
            <v>33.29998779296875</v>
          </cell>
          <cell r="CI268">
            <v>33.29998779296875</v>
          </cell>
          <cell r="CJ268">
            <v>66.600000000000009</v>
          </cell>
          <cell r="CK268">
            <v>0</v>
          </cell>
          <cell r="CL268">
            <v>0</v>
          </cell>
          <cell r="CM268">
            <v>0</v>
          </cell>
          <cell r="CN268">
            <v>0</v>
          </cell>
          <cell r="CO268">
            <v>0</v>
          </cell>
          <cell r="CP268">
            <v>0</v>
          </cell>
          <cell r="CQ268">
            <v>224</v>
          </cell>
          <cell r="CR268">
            <v>96</v>
          </cell>
          <cell r="CS268">
            <v>28.000000000000004</v>
          </cell>
          <cell r="CT268">
            <v>48</v>
          </cell>
          <cell r="CU268">
            <v>36</v>
          </cell>
          <cell r="CV268">
            <v>56.000000000000007</v>
          </cell>
          <cell r="CW268">
            <v>8</v>
          </cell>
          <cell r="CX268">
            <v>32</v>
          </cell>
          <cell r="CY268">
            <v>20</v>
          </cell>
          <cell r="CZ268">
            <v>12</v>
          </cell>
          <cell r="DA268">
            <v>4</v>
          </cell>
          <cell r="DB268">
            <v>84</v>
          </cell>
          <cell r="DC268">
            <v>84</v>
          </cell>
          <cell r="DD268">
            <v>68</v>
          </cell>
          <cell r="DE268">
            <v>52</v>
          </cell>
          <cell r="DF268">
            <v>72</v>
          </cell>
          <cell r="DG268">
            <v>92</v>
          </cell>
          <cell r="DH268">
            <v>80</v>
          </cell>
          <cell r="DI268">
            <v>60</v>
          </cell>
          <cell r="DJ268">
            <v>40</v>
          </cell>
          <cell r="DK268">
            <v>40</v>
          </cell>
          <cell r="DL268">
            <v>44</v>
          </cell>
          <cell r="DM268">
            <v>44</v>
          </cell>
          <cell r="DN268">
            <v>24</v>
          </cell>
          <cell r="DO268">
            <v>24</v>
          </cell>
          <cell r="DP268">
            <v>64</v>
          </cell>
          <cell r="DQ268">
            <v>64</v>
          </cell>
          <cell r="DR268">
            <v>64</v>
          </cell>
          <cell r="DS268">
            <v>76</v>
          </cell>
          <cell r="DT268">
            <v>76</v>
          </cell>
          <cell r="DU268">
            <v>76</v>
          </cell>
          <cell r="DV268">
            <v>76</v>
          </cell>
          <cell r="DW268">
            <v>76</v>
          </cell>
          <cell r="DX268">
            <v>76</v>
          </cell>
          <cell r="DY268">
            <v>100</v>
          </cell>
          <cell r="DZ268">
            <v>16</v>
          </cell>
          <cell r="EA268">
            <v>16</v>
          </cell>
          <cell r="EB268">
            <v>16</v>
          </cell>
          <cell r="EC268">
            <v>16</v>
          </cell>
          <cell r="ED268">
            <v>88</v>
          </cell>
          <cell r="EE268">
            <v>0</v>
          </cell>
          <cell r="EF268">
            <v>0</v>
          </cell>
          <cell r="EG268">
            <v>0</v>
          </cell>
          <cell r="EH268">
            <v>0</v>
          </cell>
          <cell r="EI268">
            <v>0</v>
          </cell>
          <cell r="EJ268">
            <v>0</v>
          </cell>
        </row>
        <row r="269">
          <cell r="AW269">
            <v>225</v>
          </cell>
          <cell r="AX269">
            <v>100</v>
          </cell>
          <cell r="AY269">
            <v>0</v>
          </cell>
          <cell r="AZ269">
            <v>25</v>
          </cell>
          <cell r="BA269">
            <v>75</v>
          </cell>
          <cell r="BB269">
            <v>50</v>
          </cell>
          <cell r="BC269">
            <v>0</v>
          </cell>
          <cell r="BD269">
            <v>60</v>
          </cell>
          <cell r="BE269">
            <v>80</v>
          </cell>
          <cell r="BF269">
            <v>20</v>
          </cell>
          <cell r="BG269">
            <v>40</v>
          </cell>
          <cell r="BH269">
            <v>100</v>
          </cell>
          <cell r="BI269">
            <v>100</v>
          </cell>
          <cell r="BJ269">
            <v>71.399999999999991</v>
          </cell>
          <cell r="BK269">
            <v>14.2</v>
          </cell>
          <cell r="BL269">
            <v>42.8</v>
          </cell>
          <cell r="BM269">
            <v>100</v>
          </cell>
          <cell r="BN269">
            <v>85.7</v>
          </cell>
          <cell r="BO269">
            <v>57.099999999999994</v>
          </cell>
          <cell r="BP269">
            <v>0</v>
          </cell>
          <cell r="BQ269">
            <v>0</v>
          </cell>
          <cell r="BR269">
            <v>28.499999999999996</v>
          </cell>
          <cell r="BS269">
            <v>28.499984741210938</v>
          </cell>
          <cell r="BT269">
            <v>0</v>
          </cell>
          <cell r="BU269">
            <v>0</v>
          </cell>
          <cell r="BV269">
            <v>50</v>
          </cell>
          <cell r="BW269">
            <v>50</v>
          </cell>
          <cell r="BX269">
            <v>50</v>
          </cell>
          <cell r="BY269">
            <v>100</v>
          </cell>
          <cell r="BZ269">
            <v>100</v>
          </cell>
          <cell r="CA269">
            <v>100</v>
          </cell>
          <cell r="CB269">
            <v>100</v>
          </cell>
          <cell r="CC269">
            <v>100</v>
          </cell>
          <cell r="CD269">
            <v>100</v>
          </cell>
          <cell r="CE269">
            <v>100</v>
          </cell>
          <cell r="CF269">
            <v>33.300000000000004</v>
          </cell>
          <cell r="CG269">
            <v>33.29998779296875</v>
          </cell>
          <cell r="CH269">
            <v>33.29998779296875</v>
          </cell>
          <cell r="CI269">
            <v>33.29998779296875</v>
          </cell>
          <cell r="CJ269">
            <v>66.600000000000009</v>
          </cell>
          <cell r="CK269">
            <v>0</v>
          </cell>
          <cell r="CL269">
            <v>0</v>
          </cell>
          <cell r="CM269">
            <v>0</v>
          </cell>
          <cell r="CN269">
            <v>0</v>
          </cell>
          <cell r="CO269">
            <v>0</v>
          </cell>
          <cell r="CP269">
            <v>0</v>
          </cell>
          <cell r="CQ269">
            <v>225</v>
          </cell>
          <cell r="CR269">
            <v>96</v>
          </cell>
          <cell r="CS269">
            <v>32</v>
          </cell>
          <cell r="CT269">
            <v>44</v>
          </cell>
          <cell r="CU269">
            <v>52</v>
          </cell>
          <cell r="CV269">
            <v>48</v>
          </cell>
          <cell r="CW269">
            <v>4</v>
          </cell>
          <cell r="CX269">
            <v>24</v>
          </cell>
          <cell r="CY269">
            <v>80</v>
          </cell>
          <cell r="CZ269">
            <v>8</v>
          </cell>
          <cell r="DA269">
            <v>16</v>
          </cell>
          <cell r="DB269">
            <v>84</v>
          </cell>
          <cell r="DC269">
            <v>84</v>
          </cell>
          <cell r="DD269">
            <v>64</v>
          </cell>
          <cell r="DE269">
            <v>36</v>
          </cell>
          <cell r="DF269">
            <v>56.000000000000007</v>
          </cell>
          <cell r="DG269">
            <v>88</v>
          </cell>
          <cell r="DH269">
            <v>76</v>
          </cell>
          <cell r="DI269">
            <v>60</v>
          </cell>
          <cell r="DJ269">
            <v>28.000000000000004</v>
          </cell>
          <cell r="DK269">
            <v>28</v>
          </cell>
          <cell r="DL269">
            <v>40</v>
          </cell>
          <cell r="DM269">
            <v>40</v>
          </cell>
          <cell r="DN269">
            <v>20</v>
          </cell>
          <cell r="DO269">
            <v>20</v>
          </cell>
          <cell r="DP269">
            <v>68</v>
          </cell>
          <cell r="DQ269">
            <v>68</v>
          </cell>
          <cell r="DR269">
            <v>68</v>
          </cell>
          <cell r="DS269">
            <v>72</v>
          </cell>
          <cell r="DT269">
            <v>72</v>
          </cell>
          <cell r="DU269">
            <v>72</v>
          </cell>
          <cell r="DV269">
            <v>72</v>
          </cell>
          <cell r="DW269">
            <v>72</v>
          </cell>
          <cell r="DX269">
            <v>72</v>
          </cell>
          <cell r="DY269">
            <v>100</v>
          </cell>
          <cell r="DZ269">
            <v>12</v>
          </cell>
          <cell r="EA269">
            <v>12</v>
          </cell>
          <cell r="EB269">
            <v>12</v>
          </cell>
          <cell r="EC269">
            <v>12</v>
          </cell>
          <cell r="ED269">
            <v>92</v>
          </cell>
          <cell r="EE269">
            <v>0</v>
          </cell>
          <cell r="EF269">
            <v>0</v>
          </cell>
          <cell r="EG269">
            <v>0</v>
          </cell>
          <cell r="EH269">
            <v>0</v>
          </cell>
          <cell r="EI269">
            <v>0</v>
          </cell>
          <cell r="EJ269">
            <v>0</v>
          </cell>
        </row>
        <row r="270">
          <cell r="AW270">
            <v>226</v>
          </cell>
          <cell r="AX270">
            <v>226</v>
          </cell>
          <cell r="AY270">
            <v>226</v>
          </cell>
          <cell r="AZ270">
            <v>0</v>
          </cell>
          <cell r="BA270">
            <v>50</v>
          </cell>
          <cell r="BB270">
            <v>100</v>
          </cell>
          <cell r="BC270">
            <v>100</v>
          </cell>
          <cell r="BD270">
            <v>0</v>
          </cell>
          <cell r="BE270">
            <v>0</v>
          </cell>
          <cell r="BF270">
            <v>0</v>
          </cell>
          <cell r="BG270">
            <v>0</v>
          </cell>
          <cell r="BH270">
            <v>50</v>
          </cell>
          <cell r="BI270">
            <v>50</v>
          </cell>
          <cell r="BJ270">
            <v>50</v>
          </cell>
          <cell r="BK270">
            <v>50</v>
          </cell>
          <cell r="BL270">
            <v>50</v>
          </cell>
          <cell r="BM270">
            <v>50</v>
          </cell>
          <cell r="BN270">
            <v>50</v>
          </cell>
          <cell r="BO270">
            <v>50</v>
          </cell>
          <cell r="BP270">
            <v>50</v>
          </cell>
          <cell r="BQ270">
            <v>50</v>
          </cell>
          <cell r="BR270">
            <v>50</v>
          </cell>
          <cell r="BS270">
            <v>50</v>
          </cell>
          <cell r="BT270">
            <v>50</v>
          </cell>
          <cell r="BU270">
            <v>50</v>
          </cell>
          <cell r="BV270">
            <v>50</v>
          </cell>
          <cell r="BW270">
            <v>50</v>
          </cell>
          <cell r="BX270">
            <v>50</v>
          </cell>
          <cell r="BY270">
            <v>50</v>
          </cell>
          <cell r="BZ270">
            <v>50</v>
          </cell>
          <cell r="CA270">
            <v>50</v>
          </cell>
          <cell r="CB270">
            <v>50</v>
          </cell>
          <cell r="CC270">
            <v>50</v>
          </cell>
          <cell r="CD270">
            <v>50</v>
          </cell>
          <cell r="CE270">
            <v>50</v>
          </cell>
          <cell r="CF270">
            <v>50</v>
          </cell>
          <cell r="CG270">
            <v>50</v>
          </cell>
          <cell r="CH270">
            <v>50</v>
          </cell>
          <cell r="CI270">
            <v>50</v>
          </cell>
          <cell r="CJ270">
            <v>50</v>
          </cell>
          <cell r="CK270">
            <v>50</v>
          </cell>
          <cell r="CL270">
            <v>50</v>
          </cell>
          <cell r="CM270">
            <v>50</v>
          </cell>
          <cell r="CN270">
            <v>50</v>
          </cell>
          <cell r="CO270">
            <v>50</v>
          </cell>
          <cell r="CP270">
            <v>50</v>
          </cell>
          <cell r="CQ270">
            <v>226</v>
          </cell>
          <cell r="CR270">
            <v>226</v>
          </cell>
          <cell r="CS270">
            <v>226</v>
          </cell>
          <cell r="CT270">
            <v>20</v>
          </cell>
          <cell r="CU270">
            <v>40</v>
          </cell>
          <cell r="CV270">
            <v>80</v>
          </cell>
          <cell r="CW270">
            <v>100</v>
          </cell>
          <cell r="CX270">
            <v>0</v>
          </cell>
          <cell r="CY270">
            <v>0</v>
          </cell>
          <cell r="CZ270">
            <v>0</v>
          </cell>
          <cell r="DA270">
            <v>0</v>
          </cell>
          <cell r="DB270">
            <v>60</v>
          </cell>
          <cell r="DC270">
            <v>60</v>
          </cell>
          <cell r="DD270">
            <v>60</v>
          </cell>
          <cell r="DE270">
            <v>60</v>
          </cell>
          <cell r="DF270">
            <v>60</v>
          </cell>
          <cell r="DG270">
            <v>60</v>
          </cell>
          <cell r="DH270">
            <v>60</v>
          </cell>
          <cell r="DI270">
            <v>60</v>
          </cell>
          <cell r="DJ270">
            <v>60</v>
          </cell>
          <cell r="DK270">
            <v>60</v>
          </cell>
          <cell r="DL270">
            <v>60</v>
          </cell>
          <cell r="DM270">
            <v>60</v>
          </cell>
          <cell r="DN270">
            <v>60</v>
          </cell>
          <cell r="DO270">
            <v>60</v>
          </cell>
          <cell r="DP270">
            <v>60</v>
          </cell>
          <cell r="DQ270">
            <v>60</v>
          </cell>
          <cell r="DR270">
            <v>60</v>
          </cell>
          <cell r="DS270">
            <v>60</v>
          </cell>
          <cell r="DT270">
            <v>60</v>
          </cell>
          <cell r="DU270">
            <v>60</v>
          </cell>
          <cell r="DV270">
            <v>60</v>
          </cell>
          <cell r="DW270">
            <v>60</v>
          </cell>
          <cell r="DX270">
            <v>60</v>
          </cell>
          <cell r="DY270">
            <v>60</v>
          </cell>
          <cell r="DZ270">
            <v>60</v>
          </cell>
          <cell r="EA270">
            <v>60</v>
          </cell>
          <cell r="EB270">
            <v>60</v>
          </cell>
          <cell r="EC270">
            <v>60</v>
          </cell>
          <cell r="ED270">
            <v>60</v>
          </cell>
          <cell r="EE270">
            <v>60</v>
          </cell>
          <cell r="EF270">
            <v>60</v>
          </cell>
          <cell r="EG270">
            <v>60</v>
          </cell>
          <cell r="EH270">
            <v>60</v>
          </cell>
          <cell r="EI270">
            <v>60</v>
          </cell>
          <cell r="EJ270">
            <v>60</v>
          </cell>
        </row>
        <row r="271">
          <cell r="AW271">
            <v>227</v>
          </cell>
          <cell r="AX271">
            <v>0</v>
          </cell>
          <cell r="AY271">
            <v>0</v>
          </cell>
          <cell r="AZ271">
            <v>0</v>
          </cell>
          <cell r="BA271">
            <v>0</v>
          </cell>
          <cell r="BB271">
            <v>0</v>
          </cell>
          <cell r="BC271">
            <v>0</v>
          </cell>
          <cell r="BD271">
            <v>0</v>
          </cell>
          <cell r="BE271">
            <v>0</v>
          </cell>
          <cell r="BF271">
            <v>0</v>
          </cell>
          <cell r="BG271">
            <v>0</v>
          </cell>
          <cell r="BH271">
            <v>0</v>
          </cell>
          <cell r="BI271">
            <v>0</v>
          </cell>
          <cell r="BJ271">
            <v>0</v>
          </cell>
          <cell r="BK271">
            <v>0</v>
          </cell>
          <cell r="BL271">
            <v>0</v>
          </cell>
          <cell r="BM271">
            <v>0</v>
          </cell>
          <cell r="BN271">
            <v>0</v>
          </cell>
          <cell r="BO271">
            <v>0</v>
          </cell>
          <cell r="BP271">
            <v>0</v>
          </cell>
          <cell r="BQ271">
            <v>0</v>
          </cell>
          <cell r="BR271">
            <v>0</v>
          </cell>
          <cell r="BS271">
            <v>0</v>
          </cell>
          <cell r="BT271">
            <v>0</v>
          </cell>
          <cell r="BU271">
            <v>0</v>
          </cell>
          <cell r="BV271">
            <v>0</v>
          </cell>
          <cell r="BW271">
            <v>0</v>
          </cell>
          <cell r="BX271">
            <v>0</v>
          </cell>
          <cell r="BY271">
            <v>0</v>
          </cell>
          <cell r="BZ271">
            <v>0</v>
          </cell>
          <cell r="CA271">
            <v>0</v>
          </cell>
          <cell r="CB271">
            <v>0</v>
          </cell>
          <cell r="CC271">
            <v>0</v>
          </cell>
          <cell r="CD271">
            <v>0</v>
          </cell>
          <cell r="CE271">
            <v>0</v>
          </cell>
          <cell r="CF271">
            <v>0</v>
          </cell>
          <cell r="CG271">
            <v>0</v>
          </cell>
          <cell r="CH271">
            <v>0</v>
          </cell>
          <cell r="CI271">
            <v>0</v>
          </cell>
          <cell r="CJ271">
            <v>0</v>
          </cell>
          <cell r="CK271">
            <v>0</v>
          </cell>
          <cell r="CL271">
            <v>0</v>
          </cell>
          <cell r="CM271">
            <v>0</v>
          </cell>
          <cell r="CN271">
            <v>0</v>
          </cell>
          <cell r="CO271">
            <v>0</v>
          </cell>
          <cell r="CP271">
            <v>0</v>
          </cell>
          <cell r="CQ271">
            <v>227</v>
          </cell>
          <cell r="CR271">
            <v>0</v>
          </cell>
          <cell r="CS271">
            <v>0</v>
          </cell>
          <cell r="CT271">
            <v>0</v>
          </cell>
          <cell r="CU271">
            <v>0</v>
          </cell>
          <cell r="CV271">
            <v>0</v>
          </cell>
          <cell r="CW271">
            <v>0</v>
          </cell>
          <cell r="CX271">
            <v>0</v>
          </cell>
          <cell r="CY271">
            <v>0</v>
          </cell>
          <cell r="CZ271">
            <v>0</v>
          </cell>
          <cell r="DA271">
            <v>0</v>
          </cell>
          <cell r="DB271">
            <v>0</v>
          </cell>
          <cell r="DC271">
            <v>0</v>
          </cell>
          <cell r="DD271">
            <v>0</v>
          </cell>
          <cell r="DE271">
            <v>0</v>
          </cell>
          <cell r="DF271">
            <v>0</v>
          </cell>
          <cell r="DG271">
            <v>0</v>
          </cell>
          <cell r="DH271">
            <v>0</v>
          </cell>
          <cell r="DI271">
            <v>0</v>
          </cell>
          <cell r="DJ271">
            <v>0</v>
          </cell>
          <cell r="DK271">
            <v>0</v>
          </cell>
          <cell r="DL271">
            <v>0</v>
          </cell>
          <cell r="DM271">
            <v>0</v>
          </cell>
          <cell r="DN271">
            <v>0</v>
          </cell>
          <cell r="DO271">
            <v>0</v>
          </cell>
          <cell r="DP271">
            <v>0</v>
          </cell>
          <cell r="DQ271">
            <v>0</v>
          </cell>
          <cell r="DR271">
            <v>0</v>
          </cell>
          <cell r="DS271">
            <v>0</v>
          </cell>
          <cell r="DT271">
            <v>0</v>
          </cell>
          <cell r="DU271">
            <v>0</v>
          </cell>
          <cell r="DV271">
            <v>0</v>
          </cell>
          <cell r="DW271">
            <v>0</v>
          </cell>
          <cell r="DX271">
            <v>0</v>
          </cell>
          <cell r="DY271">
            <v>0</v>
          </cell>
          <cell r="DZ271">
            <v>0</v>
          </cell>
          <cell r="EA271">
            <v>0</v>
          </cell>
          <cell r="EB271">
            <v>0</v>
          </cell>
          <cell r="EC271">
            <v>0</v>
          </cell>
          <cell r="ED271">
            <v>0</v>
          </cell>
          <cell r="EE271">
            <v>0</v>
          </cell>
          <cell r="EF271">
            <v>0</v>
          </cell>
          <cell r="EG271">
            <v>0</v>
          </cell>
          <cell r="EH271">
            <v>0</v>
          </cell>
          <cell r="EI271">
            <v>0</v>
          </cell>
          <cell r="EJ271">
            <v>0</v>
          </cell>
        </row>
        <row r="272">
          <cell r="AW272">
            <v>228</v>
          </cell>
          <cell r="AX272">
            <v>0</v>
          </cell>
          <cell r="AY272">
            <v>0</v>
          </cell>
          <cell r="AZ272">
            <v>0</v>
          </cell>
          <cell r="BA272">
            <v>0</v>
          </cell>
          <cell r="BB272">
            <v>0</v>
          </cell>
          <cell r="BC272">
            <v>0</v>
          </cell>
          <cell r="BD272">
            <v>0</v>
          </cell>
          <cell r="BE272">
            <v>0</v>
          </cell>
          <cell r="BF272">
            <v>0</v>
          </cell>
          <cell r="BG272">
            <v>0</v>
          </cell>
          <cell r="BH272">
            <v>0</v>
          </cell>
          <cell r="BI272">
            <v>0</v>
          </cell>
          <cell r="BJ272">
            <v>0</v>
          </cell>
          <cell r="BK272">
            <v>0</v>
          </cell>
          <cell r="BL272">
            <v>0</v>
          </cell>
          <cell r="BM272">
            <v>0</v>
          </cell>
          <cell r="BN272">
            <v>0</v>
          </cell>
          <cell r="BO272">
            <v>0</v>
          </cell>
          <cell r="BP272">
            <v>0</v>
          </cell>
          <cell r="BQ272">
            <v>0</v>
          </cell>
          <cell r="BR272">
            <v>0</v>
          </cell>
          <cell r="BS272">
            <v>0</v>
          </cell>
          <cell r="BT272">
            <v>0</v>
          </cell>
          <cell r="BU272">
            <v>0</v>
          </cell>
          <cell r="BV272">
            <v>0</v>
          </cell>
          <cell r="BW272">
            <v>0</v>
          </cell>
          <cell r="BX272">
            <v>0</v>
          </cell>
          <cell r="BY272">
            <v>0</v>
          </cell>
          <cell r="BZ272">
            <v>0</v>
          </cell>
          <cell r="CA272">
            <v>0</v>
          </cell>
          <cell r="CB272">
            <v>0</v>
          </cell>
          <cell r="CC272">
            <v>0</v>
          </cell>
          <cell r="CD272">
            <v>0</v>
          </cell>
          <cell r="CE272">
            <v>0</v>
          </cell>
          <cell r="CF272">
            <v>0</v>
          </cell>
          <cell r="CG272">
            <v>0</v>
          </cell>
          <cell r="CH272">
            <v>0</v>
          </cell>
          <cell r="CI272">
            <v>0</v>
          </cell>
          <cell r="CJ272">
            <v>0</v>
          </cell>
          <cell r="CK272">
            <v>0</v>
          </cell>
          <cell r="CL272">
            <v>0</v>
          </cell>
          <cell r="CM272">
            <v>0</v>
          </cell>
          <cell r="CN272">
            <v>0</v>
          </cell>
          <cell r="CO272">
            <v>0</v>
          </cell>
          <cell r="CP272">
            <v>0</v>
          </cell>
          <cell r="CQ272">
            <v>228</v>
          </cell>
          <cell r="CR272">
            <v>0</v>
          </cell>
          <cell r="CS272">
            <v>0</v>
          </cell>
          <cell r="CT272">
            <v>0</v>
          </cell>
          <cell r="CU272">
            <v>0</v>
          </cell>
          <cell r="CV272">
            <v>0</v>
          </cell>
          <cell r="CW272">
            <v>0</v>
          </cell>
          <cell r="CX272">
            <v>0</v>
          </cell>
          <cell r="CY272">
            <v>0</v>
          </cell>
          <cell r="CZ272">
            <v>0</v>
          </cell>
          <cell r="DA272">
            <v>0</v>
          </cell>
          <cell r="DB272">
            <v>0</v>
          </cell>
          <cell r="DC272">
            <v>0</v>
          </cell>
          <cell r="DD272">
            <v>0</v>
          </cell>
          <cell r="DE272">
            <v>0</v>
          </cell>
          <cell r="DF272">
            <v>0</v>
          </cell>
          <cell r="DG272">
            <v>0</v>
          </cell>
          <cell r="DH272">
            <v>0</v>
          </cell>
          <cell r="DI272">
            <v>0</v>
          </cell>
          <cell r="DJ272">
            <v>0</v>
          </cell>
          <cell r="DK272">
            <v>0</v>
          </cell>
          <cell r="DL272">
            <v>0</v>
          </cell>
          <cell r="DM272">
            <v>0</v>
          </cell>
          <cell r="DN272">
            <v>0</v>
          </cell>
          <cell r="DO272">
            <v>0</v>
          </cell>
          <cell r="DP272">
            <v>0</v>
          </cell>
          <cell r="DQ272">
            <v>0</v>
          </cell>
          <cell r="DR272">
            <v>0</v>
          </cell>
          <cell r="DS272">
            <v>0</v>
          </cell>
          <cell r="DT272">
            <v>0</v>
          </cell>
          <cell r="DU272">
            <v>0</v>
          </cell>
          <cell r="DV272">
            <v>0</v>
          </cell>
          <cell r="DW272">
            <v>0</v>
          </cell>
          <cell r="DX272">
            <v>0</v>
          </cell>
          <cell r="DY272">
            <v>0</v>
          </cell>
          <cell r="DZ272">
            <v>0</v>
          </cell>
          <cell r="EA272">
            <v>0</v>
          </cell>
          <cell r="EB272">
            <v>0</v>
          </cell>
          <cell r="EC272">
            <v>0</v>
          </cell>
          <cell r="ED272">
            <v>0</v>
          </cell>
          <cell r="EE272">
            <v>0</v>
          </cell>
          <cell r="EF272">
            <v>0</v>
          </cell>
          <cell r="EG272">
            <v>0</v>
          </cell>
          <cell r="EH272">
            <v>0</v>
          </cell>
          <cell r="EI272">
            <v>0</v>
          </cell>
          <cell r="EJ272">
            <v>0</v>
          </cell>
        </row>
        <row r="273">
          <cell r="AW273">
            <v>229</v>
          </cell>
          <cell r="AX273">
            <v>229</v>
          </cell>
          <cell r="AY273">
            <v>0</v>
          </cell>
          <cell r="AZ273">
            <v>0</v>
          </cell>
          <cell r="BA273">
            <v>50</v>
          </cell>
          <cell r="BB273">
            <v>100</v>
          </cell>
          <cell r="BC273">
            <v>100</v>
          </cell>
          <cell r="BD273">
            <v>100</v>
          </cell>
          <cell r="BE273">
            <v>100</v>
          </cell>
          <cell r="BF273">
            <v>100</v>
          </cell>
          <cell r="BG273">
            <v>100</v>
          </cell>
          <cell r="BH273">
            <v>100</v>
          </cell>
          <cell r="BI273">
            <v>100</v>
          </cell>
          <cell r="BJ273">
            <v>100</v>
          </cell>
          <cell r="BK273">
            <v>100</v>
          </cell>
          <cell r="BL273">
            <v>100</v>
          </cell>
          <cell r="BM273">
            <v>100</v>
          </cell>
          <cell r="BN273">
            <v>100</v>
          </cell>
          <cell r="BO273">
            <v>100</v>
          </cell>
          <cell r="BP273">
            <v>100</v>
          </cell>
          <cell r="BQ273">
            <v>100</v>
          </cell>
          <cell r="BR273">
            <v>100</v>
          </cell>
          <cell r="BS273">
            <v>100</v>
          </cell>
          <cell r="BT273">
            <v>100</v>
          </cell>
          <cell r="BU273">
            <v>100</v>
          </cell>
          <cell r="BV273">
            <v>100</v>
          </cell>
          <cell r="BW273">
            <v>100</v>
          </cell>
          <cell r="BX273">
            <v>100</v>
          </cell>
          <cell r="BY273">
            <v>100</v>
          </cell>
          <cell r="BZ273">
            <v>100</v>
          </cell>
          <cell r="CA273">
            <v>100</v>
          </cell>
          <cell r="CB273">
            <v>100</v>
          </cell>
          <cell r="CC273">
            <v>100</v>
          </cell>
          <cell r="CD273">
            <v>100</v>
          </cell>
          <cell r="CE273">
            <v>100</v>
          </cell>
          <cell r="CF273">
            <v>100</v>
          </cell>
          <cell r="CG273">
            <v>100</v>
          </cell>
          <cell r="CH273">
            <v>100</v>
          </cell>
          <cell r="CI273">
            <v>100</v>
          </cell>
          <cell r="CJ273">
            <v>100</v>
          </cell>
          <cell r="CK273">
            <v>100</v>
          </cell>
          <cell r="CL273">
            <v>100</v>
          </cell>
          <cell r="CM273">
            <v>100</v>
          </cell>
          <cell r="CN273">
            <v>100</v>
          </cell>
          <cell r="CO273">
            <v>100</v>
          </cell>
          <cell r="CP273">
            <v>100</v>
          </cell>
          <cell r="CQ273">
            <v>229</v>
          </cell>
          <cell r="CR273">
            <v>229</v>
          </cell>
          <cell r="CS273">
            <v>0</v>
          </cell>
          <cell r="CT273">
            <v>0</v>
          </cell>
          <cell r="CU273">
            <v>33.300000000000004</v>
          </cell>
          <cell r="CV273">
            <v>66.600000000000009</v>
          </cell>
          <cell r="CW273">
            <v>66.5999755859375</v>
          </cell>
          <cell r="CX273">
            <v>66.5999755859375</v>
          </cell>
          <cell r="CY273">
            <v>66.5999755859375</v>
          </cell>
          <cell r="CZ273">
            <v>66.5999755859375</v>
          </cell>
          <cell r="DA273">
            <v>66.5999755859375</v>
          </cell>
          <cell r="DB273">
            <v>66.5999755859375</v>
          </cell>
          <cell r="DC273">
            <v>66.5999755859375</v>
          </cell>
          <cell r="DD273">
            <v>66.5999755859375</v>
          </cell>
          <cell r="DE273">
            <v>66.5999755859375</v>
          </cell>
          <cell r="DF273">
            <v>66.5999755859375</v>
          </cell>
          <cell r="DG273">
            <v>100</v>
          </cell>
          <cell r="DH273">
            <v>100</v>
          </cell>
          <cell r="DI273">
            <v>100</v>
          </cell>
          <cell r="DJ273">
            <v>100</v>
          </cell>
          <cell r="DK273">
            <v>100</v>
          </cell>
          <cell r="DL273">
            <v>100</v>
          </cell>
          <cell r="DM273">
            <v>100</v>
          </cell>
          <cell r="DN273">
            <v>100</v>
          </cell>
          <cell r="DO273">
            <v>100</v>
          </cell>
          <cell r="DP273">
            <v>100</v>
          </cell>
          <cell r="DQ273">
            <v>100</v>
          </cell>
          <cell r="DR273">
            <v>100</v>
          </cell>
          <cell r="DS273">
            <v>100</v>
          </cell>
          <cell r="DT273">
            <v>100</v>
          </cell>
          <cell r="DU273">
            <v>100</v>
          </cell>
          <cell r="DV273">
            <v>100</v>
          </cell>
          <cell r="DW273">
            <v>100</v>
          </cell>
          <cell r="DX273">
            <v>100</v>
          </cell>
          <cell r="DY273">
            <v>100</v>
          </cell>
          <cell r="DZ273">
            <v>100</v>
          </cell>
          <cell r="EA273">
            <v>100</v>
          </cell>
          <cell r="EB273">
            <v>100</v>
          </cell>
          <cell r="EC273">
            <v>100</v>
          </cell>
          <cell r="ED273">
            <v>100</v>
          </cell>
          <cell r="EE273">
            <v>100</v>
          </cell>
          <cell r="EF273">
            <v>100</v>
          </cell>
          <cell r="EG273">
            <v>100</v>
          </cell>
          <cell r="EH273">
            <v>100</v>
          </cell>
          <cell r="EI273">
            <v>100</v>
          </cell>
          <cell r="EJ273">
            <v>100</v>
          </cell>
        </row>
        <row r="274">
          <cell r="AW274">
            <v>230</v>
          </cell>
          <cell r="AX274">
            <v>0</v>
          </cell>
          <cell r="AY274">
            <v>0</v>
          </cell>
          <cell r="AZ274">
            <v>0</v>
          </cell>
          <cell r="BA274">
            <v>0</v>
          </cell>
          <cell r="BB274">
            <v>0</v>
          </cell>
          <cell r="BC274">
            <v>0</v>
          </cell>
          <cell r="BD274">
            <v>0</v>
          </cell>
          <cell r="BE274">
            <v>0</v>
          </cell>
          <cell r="BF274">
            <v>0</v>
          </cell>
          <cell r="BG274">
            <v>0</v>
          </cell>
          <cell r="BH274">
            <v>0</v>
          </cell>
          <cell r="BI274">
            <v>0</v>
          </cell>
          <cell r="BJ274">
            <v>0</v>
          </cell>
          <cell r="BK274">
            <v>0</v>
          </cell>
          <cell r="BL274">
            <v>0</v>
          </cell>
          <cell r="BM274">
            <v>0</v>
          </cell>
          <cell r="BN274">
            <v>0</v>
          </cell>
          <cell r="BO274">
            <v>0</v>
          </cell>
          <cell r="BP274">
            <v>0</v>
          </cell>
          <cell r="BQ274">
            <v>0</v>
          </cell>
          <cell r="BR274">
            <v>0</v>
          </cell>
          <cell r="BS274">
            <v>0</v>
          </cell>
          <cell r="BT274">
            <v>0</v>
          </cell>
          <cell r="BU274">
            <v>0</v>
          </cell>
          <cell r="BV274">
            <v>0</v>
          </cell>
          <cell r="BW274">
            <v>0</v>
          </cell>
          <cell r="BX274">
            <v>0</v>
          </cell>
          <cell r="BY274">
            <v>0</v>
          </cell>
          <cell r="BZ274">
            <v>0</v>
          </cell>
          <cell r="CA274">
            <v>0</v>
          </cell>
          <cell r="CB274">
            <v>0</v>
          </cell>
          <cell r="CC274">
            <v>0</v>
          </cell>
          <cell r="CD274">
            <v>0</v>
          </cell>
          <cell r="CE274">
            <v>0</v>
          </cell>
          <cell r="CF274">
            <v>0</v>
          </cell>
          <cell r="CG274">
            <v>0</v>
          </cell>
          <cell r="CH274">
            <v>0</v>
          </cell>
          <cell r="CI274">
            <v>0</v>
          </cell>
          <cell r="CJ274">
            <v>0</v>
          </cell>
          <cell r="CK274">
            <v>0</v>
          </cell>
          <cell r="CL274">
            <v>0</v>
          </cell>
          <cell r="CM274">
            <v>0</v>
          </cell>
          <cell r="CN274">
            <v>0</v>
          </cell>
          <cell r="CO274">
            <v>0</v>
          </cell>
          <cell r="CP274">
            <v>0</v>
          </cell>
          <cell r="CQ274">
            <v>230</v>
          </cell>
          <cell r="CR274">
            <v>0</v>
          </cell>
          <cell r="CS274">
            <v>0</v>
          </cell>
          <cell r="CT274">
            <v>0</v>
          </cell>
          <cell r="CU274">
            <v>0</v>
          </cell>
          <cell r="CV274">
            <v>0</v>
          </cell>
          <cell r="CW274">
            <v>0</v>
          </cell>
          <cell r="CX274">
            <v>0</v>
          </cell>
          <cell r="CY274">
            <v>0</v>
          </cell>
          <cell r="CZ274">
            <v>0</v>
          </cell>
          <cell r="DA274">
            <v>0</v>
          </cell>
          <cell r="DB274">
            <v>0</v>
          </cell>
          <cell r="DC274">
            <v>0</v>
          </cell>
          <cell r="DD274">
            <v>0</v>
          </cell>
          <cell r="DE274">
            <v>0</v>
          </cell>
          <cell r="DF274">
            <v>0</v>
          </cell>
          <cell r="DG274">
            <v>0</v>
          </cell>
          <cell r="DH274">
            <v>0</v>
          </cell>
          <cell r="DI274">
            <v>0</v>
          </cell>
          <cell r="DJ274">
            <v>0</v>
          </cell>
          <cell r="DK274">
            <v>0</v>
          </cell>
          <cell r="DL274">
            <v>0</v>
          </cell>
          <cell r="DM274">
            <v>0</v>
          </cell>
          <cell r="DN274">
            <v>0</v>
          </cell>
          <cell r="DO274">
            <v>0</v>
          </cell>
          <cell r="DP274">
            <v>0</v>
          </cell>
          <cell r="DQ274">
            <v>0</v>
          </cell>
          <cell r="DR274">
            <v>0</v>
          </cell>
          <cell r="DS274">
            <v>0</v>
          </cell>
          <cell r="DT274">
            <v>0</v>
          </cell>
          <cell r="DU274">
            <v>0</v>
          </cell>
          <cell r="DV274">
            <v>0</v>
          </cell>
          <cell r="DW274">
            <v>0</v>
          </cell>
          <cell r="DX274">
            <v>0</v>
          </cell>
          <cell r="DY274">
            <v>0</v>
          </cell>
          <cell r="DZ274">
            <v>0</v>
          </cell>
          <cell r="EA274">
            <v>0</v>
          </cell>
          <cell r="EB274">
            <v>0</v>
          </cell>
          <cell r="EC274">
            <v>0</v>
          </cell>
          <cell r="ED274">
            <v>0</v>
          </cell>
          <cell r="EE274">
            <v>0</v>
          </cell>
          <cell r="EF274">
            <v>0</v>
          </cell>
          <cell r="EG274">
            <v>0</v>
          </cell>
          <cell r="EH274">
            <v>0</v>
          </cell>
          <cell r="EI274">
            <v>0</v>
          </cell>
          <cell r="EJ274">
            <v>0</v>
          </cell>
        </row>
        <row r="275">
          <cell r="AW275">
            <v>231</v>
          </cell>
          <cell r="AX275">
            <v>0</v>
          </cell>
          <cell r="AY275">
            <v>0</v>
          </cell>
          <cell r="AZ275">
            <v>0</v>
          </cell>
          <cell r="BA275">
            <v>0</v>
          </cell>
          <cell r="BB275">
            <v>0</v>
          </cell>
          <cell r="BC275">
            <v>0</v>
          </cell>
          <cell r="BD275">
            <v>0</v>
          </cell>
          <cell r="BE275">
            <v>0</v>
          </cell>
          <cell r="BF275">
            <v>0</v>
          </cell>
          <cell r="BG275">
            <v>0</v>
          </cell>
          <cell r="BH275">
            <v>0</v>
          </cell>
          <cell r="BI275">
            <v>0</v>
          </cell>
          <cell r="BJ275">
            <v>0</v>
          </cell>
          <cell r="BK275">
            <v>0</v>
          </cell>
          <cell r="BL275">
            <v>0</v>
          </cell>
          <cell r="BM275">
            <v>0</v>
          </cell>
          <cell r="BN275">
            <v>0</v>
          </cell>
          <cell r="BO275">
            <v>0</v>
          </cell>
          <cell r="BP275">
            <v>0</v>
          </cell>
          <cell r="BQ275">
            <v>0</v>
          </cell>
          <cell r="BR275">
            <v>0</v>
          </cell>
          <cell r="BS275">
            <v>0</v>
          </cell>
          <cell r="BT275">
            <v>0</v>
          </cell>
          <cell r="BU275">
            <v>0</v>
          </cell>
          <cell r="BV275">
            <v>0</v>
          </cell>
          <cell r="BW275">
            <v>0</v>
          </cell>
          <cell r="BX275">
            <v>0</v>
          </cell>
          <cell r="BY275">
            <v>0</v>
          </cell>
          <cell r="BZ275">
            <v>0</v>
          </cell>
          <cell r="CA275">
            <v>0</v>
          </cell>
          <cell r="CB275">
            <v>0</v>
          </cell>
          <cell r="CC275">
            <v>0</v>
          </cell>
          <cell r="CD275">
            <v>0</v>
          </cell>
          <cell r="CE275">
            <v>0</v>
          </cell>
          <cell r="CF275">
            <v>0</v>
          </cell>
          <cell r="CG275">
            <v>0</v>
          </cell>
          <cell r="CH275">
            <v>0</v>
          </cell>
          <cell r="CI275">
            <v>0</v>
          </cell>
          <cell r="CJ275">
            <v>0</v>
          </cell>
          <cell r="CK275">
            <v>0</v>
          </cell>
          <cell r="CL275">
            <v>0</v>
          </cell>
          <cell r="CM275">
            <v>0</v>
          </cell>
          <cell r="CN275">
            <v>0</v>
          </cell>
          <cell r="CO275">
            <v>0</v>
          </cell>
          <cell r="CP275">
            <v>0</v>
          </cell>
          <cell r="CQ275">
            <v>231</v>
          </cell>
          <cell r="CR275">
            <v>0</v>
          </cell>
          <cell r="CS275">
            <v>0</v>
          </cell>
          <cell r="CT275">
            <v>0</v>
          </cell>
          <cell r="CU275">
            <v>0</v>
          </cell>
          <cell r="CV275">
            <v>0</v>
          </cell>
          <cell r="CW275">
            <v>0</v>
          </cell>
          <cell r="CX275">
            <v>0</v>
          </cell>
          <cell r="CY275">
            <v>0</v>
          </cell>
          <cell r="CZ275">
            <v>0</v>
          </cell>
          <cell r="DA275">
            <v>0</v>
          </cell>
          <cell r="DB275">
            <v>0</v>
          </cell>
          <cell r="DC275">
            <v>0</v>
          </cell>
          <cell r="DD275">
            <v>0</v>
          </cell>
          <cell r="DE275">
            <v>0</v>
          </cell>
          <cell r="DF275">
            <v>0</v>
          </cell>
          <cell r="DG275">
            <v>0</v>
          </cell>
          <cell r="DH275">
            <v>0</v>
          </cell>
          <cell r="DI275">
            <v>0</v>
          </cell>
          <cell r="DJ275">
            <v>0</v>
          </cell>
          <cell r="DK275">
            <v>0</v>
          </cell>
          <cell r="DL275">
            <v>0</v>
          </cell>
          <cell r="DM275">
            <v>0</v>
          </cell>
          <cell r="DN275">
            <v>0</v>
          </cell>
          <cell r="DO275">
            <v>0</v>
          </cell>
          <cell r="DP275">
            <v>0</v>
          </cell>
          <cell r="DQ275">
            <v>0</v>
          </cell>
          <cell r="DR275">
            <v>0</v>
          </cell>
          <cell r="DS275">
            <v>0</v>
          </cell>
          <cell r="DT275">
            <v>0</v>
          </cell>
          <cell r="DU275">
            <v>0</v>
          </cell>
          <cell r="DV275">
            <v>0</v>
          </cell>
          <cell r="DW275">
            <v>0</v>
          </cell>
          <cell r="DX275">
            <v>0</v>
          </cell>
          <cell r="DY275">
            <v>0</v>
          </cell>
          <cell r="DZ275">
            <v>0</v>
          </cell>
          <cell r="EA275">
            <v>0</v>
          </cell>
          <cell r="EB275">
            <v>0</v>
          </cell>
          <cell r="EC275">
            <v>0</v>
          </cell>
          <cell r="ED275">
            <v>0</v>
          </cell>
          <cell r="EE275">
            <v>0</v>
          </cell>
          <cell r="EF275">
            <v>0</v>
          </cell>
          <cell r="EG275">
            <v>0</v>
          </cell>
          <cell r="EH275">
            <v>0</v>
          </cell>
          <cell r="EI275">
            <v>0</v>
          </cell>
          <cell r="EJ275">
            <v>0</v>
          </cell>
        </row>
        <row r="276">
          <cell r="AW276">
            <v>232</v>
          </cell>
          <cell r="AX276">
            <v>0</v>
          </cell>
          <cell r="AY276">
            <v>75</v>
          </cell>
          <cell r="AZ276">
            <v>25</v>
          </cell>
          <cell r="BA276">
            <v>50</v>
          </cell>
          <cell r="BB276">
            <v>100</v>
          </cell>
          <cell r="BC276">
            <v>50</v>
          </cell>
          <cell r="BD276">
            <v>16.600000000000001</v>
          </cell>
          <cell r="BE276">
            <v>0</v>
          </cell>
          <cell r="BF276">
            <v>100</v>
          </cell>
          <cell r="BG276">
            <v>83.3</v>
          </cell>
          <cell r="BH276">
            <v>66.600000000000009</v>
          </cell>
          <cell r="BI276">
            <v>33.300000000000004</v>
          </cell>
          <cell r="BJ276">
            <v>28.499999999999996</v>
          </cell>
          <cell r="BK276">
            <v>100</v>
          </cell>
          <cell r="BL276">
            <v>14.2</v>
          </cell>
          <cell r="BM276">
            <v>85.7</v>
          </cell>
          <cell r="BN276">
            <v>42.8</v>
          </cell>
          <cell r="BO276">
            <v>0</v>
          </cell>
          <cell r="BP276">
            <v>0</v>
          </cell>
          <cell r="BQ276">
            <v>57.099999999999994</v>
          </cell>
          <cell r="BR276">
            <v>71.399999999999991</v>
          </cell>
          <cell r="BS276">
            <v>71.39996337890625</v>
          </cell>
          <cell r="BT276">
            <v>42.8</v>
          </cell>
          <cell r="BU276">
            <v>57.099999999999994</v>
          </cell>
          <cell r="BV276">
            <v>85.7</v>
          </cell>
          <cell r="BW276">
            <v>14.2</v>
          </cell>
          <cell r="BX276">
            <v>100</v>
          </cell>
          <cell r="BY276">
            <v>28.499999999999996</v>
          </cell>
          <cell r="BZ276">
            <v>0</v>
          </cell>
          <cell r="CA276">
            <v>71.399999999999991</v>
          </cell>
          <cell r="CB276">
            <v>71.39996337890625</v>
          </cell>
          <cell r="CC276">
            <v>71.39996337890625</v>
          </cell>
          <cell r="CD276">
            <v>71.39996337890625</v>
          </cell>
          <cell r="CE276">
            <v>71.39996337890625</v>
          </cell>
          <cell r="CF276">
            <v>0</v>
          </cell>
          <cell r="CG276">
            <v>0</v>
          </cell>
          <cell r="CH276">
            <v>0</v>
          </cell>
          <cell r="CI276">
            <v>0</v>
          </cell>
          <cell r="CJ276">
            <v>0</v>
          </cell>
          <cell r="CK276">
            <v>100</v>
          </cell>
          <cell r="CL276">
            <v>100</v>
          </cell>
          <cell r="CM276">
            <v>100</v>
          </cell>
          <cell r="CN276">
            <v>100</v>
          </cell>
          <cell r="CO276">
            <v>100</v>
          </cell>
          <cell r="CP276">
            <v>100</v>
          </cell>
          <cell r="CQ276">
            <v>232</v>
          </cell>
          <cell r="CR276">
            <v>20.599999999999998</v>
          </cell>
          <cell r="CS276">
            <v>68.899999999999991</v>
          </cell>
          <cell r="CT276">
            <v>44.800000000000004</v>
          </cell>
          <cell r="CU276">
            <v>51.7</v>
          </cell>
          <cell r="CV276">
            <v>79.3</v>
          </cell>
          <cell r="CW276">
            <v>75.8</v>
          </cell>
          <cell r="CX276">
            <v>10.299999999999999</v>
          </cell>
          <cell r="CY276">
            <v>0</v>
          </cell>
          <cell r="CZ276">
            <v>93.100000000000009</v>
          </cell>
          <cell r="DA276">
            <v>89.600000000000009</v>
          </cell>
          <cell r="DB276">
            <v>86.2</v>
          </cell>
          <cell r="DC276">
            <v>62</v>
          </cell>
          <cell r="DD276">
            <v>48.199999999999996</v>
          </cell>
          <cell r="DE276">
            <v>100</v>
          </cell>
          <cell r="DF276">
            <v>31</v>
          </cell>
          <cell r="DG276">
            <v>96.5</v>
          </cell>
          <cell r="DH276">
            <v>65.5</v>
          </cell>
          <cell r="DI276">
            <v>27.500000000000004</v>
          </cell>
          <cell r="DJ276">
            <v>27.5</v>
          </cell>
          <cell r="DK276">
            <v>72.399999999999991</v>
          </cell>
          <cell r="DL276">
            <v>82.699999999999989</v>
          </cell>
          <cell r="DM276">
            <v>82.699951171875</v>
          </cell>
          <cell r="DN276">
            <v>24.099999999999998</v>
          </cell>
          <cell r="DO276">
            <v>34.4</v>
          </cell>
          <cell r="DP276">
            <v>55.1</v>
          </cell>
          <cell r="DQ276">
            <v>13.700000000000001</v>
          </cell>
          <cell r="DR276">
            <v>58.599999999999994</v>
          </cell>
          <cell r="DS276">
            <v>17.2</v>
          </cell>
          <cell r="DT276">
            <v>6.8000000000000007</v>
          </cell>
          <cell r="DU276">
            <v>41.3</v>
          </cell>
          <cell r="DV276">
            <v>41.29998779296875</v>
          </cell>
          <cell r="DW276">
            <v>41.29998779296875</v>
          </cell>
          <cell r="DX276">
            <v>41.29998779296875</v>
          </cell>
          <cell r="DY276">
            <v>41.29998779296875</v>
          </cell>
          <cell r="DZ276">
            <v>3.4000000000000004</v>
          </cell>
          <cell r="EA276">
            <v>3.3999996185302734</v>
          </cell>
          <cell r="EB276">
            <v>3.3999996185302734</v>
          </cell>
          <cell r="EC276">
            <v>3.3999996185302734</v>
          </cell>
          <cell r="ED276">
            <v>3.3999996185302734</v>
          </cell>
          <cell r="EE276">
            <v>37.9</v>
          </cell>
          <cell r="EF276">
            <v>37.899993896484375</v>
          </cell>
          <cell r="EG276">
            <v>37.899993896484375</v>
          </cell>
          <cell r="EH276">
            <v>37.899993896484375</v>
          </cell>
          <cell r="EI276">
            <v>37.899993896484375</v>
          </cell>
          <cell r="EJ276">
            <v>37.899993896484375</v>
          </cell>
        </row>
        <row r="277">
          <cell r="AW277">
            <v>233</v>
          </cell>
          <cell r="AX277">
            <v>25</v>
          </cell>
          <cell r="AY277">
            <v>0</v>
          </cell>
          <cell r="AZ277">
            <v>50</v>
          </cell>
          <cell r="BA277">
            <v>75</v>
          </cell>
          <cell r="BB277">
            <v>100</v>
          </cell>
          <cell r="BC277">
            <v>100</v>
          </cell>
          <cell r="BD277">
            <v>0</v>
          </cell>
          <cell r="BE277">
            <v>0</v>
          </cell>
          <cell r="BF277">
            <v>100</v>
          </cell>
          <cell r="BG277">
            <v>100</v>
          </cell>
          <cell r="BH277">
            <v>50</v>
          </cell>
          <cell r="BI277">
            <v>50</v>
          </cell>
          <cell r="BJ277">
            <v>100</v>
          </cell>
          <cell r="BK277">
            <v>100</v>
          </cell>
          <cell r="BL277">
            <v>0</v>
          </cell>
          <cell r="BM277">
            <v>0</v>
          </cell>
          <cell r="BN277">
            <v>0</v>
          </cell>
          <cell r="BO277">
            <v>0</v>
          </cell>
          <cell r="BP277">
            <v>0</v>
          </cell>
          <cell r="BQ277">
            <v>0</v>
          </cell>
          <cell r="BR277">
            <v>0</v>
          </cell>
          <cell r="BS277">
            <v>0</v>
          </cell>
          <cell r="BT277">
            <v>66.600000000000009</v>
          </cell>
          <cell r="BU277">
            <v>100</v>
          </cell>
          <cell r="BV277">
            <v>16.600000000000001</v>
          </cell>
          <cell r="BW277">
            <v>50</v>
          </cell>
          <cell r="BX277">
            <v>83.3</v>
          </cell>
          <cell r="BY277">
            <v>33.300000000000004</v>
          </cell>
          <cell r="BZ277">
            <v>33.29998779296875</v>
          </cell>
          <cell r="CA277">
            <v>0</v>
          </cell>
          <cell r="CB277">
            <v>0</v>
          </cell>
          <cell r="CC277">
            <v>0</v>
          </cell>
          <cell r="CD277">
            <v>0</v>
          </cell>
          <cell r="CE277">
            <v>0</v>
          </cell>
          <cell r="CF277">
            <v>100</v>
          </cell>
          <cell r="CG277">
            <v>100</v>
          </cell>
          <cell r="CH277">
            <v>100</v>
          </cell>
          <cell r="CI277">
            <v>100</v>
          </cell>
          <cell r="CJ277">
            <v>100</v>
          </cell>
          <cell r="CK277">
            <v>100</v>
          </cell>
          <cell r="CL277">
            <v>100</v>
          </cell>
          <cell r="CM277">
            <v>100</v>
          </cell>
          <cell r="CN277">
            <v>100</v>
          </cell>
          <cell r="CO277">
            <v>100</v>
          </cell>
          <cell r="CP277">
            <v>100</v>
          </cell>
          <cell r="CQ277">
            <v>233</v>
          </cell>
          <cell r="CR277">
            <v>23.5</v>
          </cell>
          <cell r="CS277">
            <v>5.8000000000000007</v>
          </cell>
          <cell r="CT277">
            <v>58.8</v>
          </cell>
          <cell r="CU277">
            <v>64.7</v>
          </cell>
          <cell r="CV277">
            <v>76.400000000000006</v>
          </cell>
          <cell r="CW277">
            <v>76.39996337890625</v>
          </cell>
          <cell r="CX277">
            <v>0</v>
          </cell>
          <cell r="CY277">
            <v>0</v>
          </cell>
          <cell r="CZ277">
            <v>100</v>
          </cell>
          <cell r="DA277">
            <v>100</v>
          </cell>
          <cell r="DB277">
            <v>94.1</v>
          </cell>
          <cell r="DC277">
            <v>94.0999755859375</v>
          </cell>
          <cell r="DD277">
            <v>70.5</v>
          </cell>
          <cell r="DE277">
            <v>70.5</v>
          </cell>
          <cell r="DF277">
            <v>47</v>
          </cell>
          <cell r="DG277">
            <v>47</v>
          </cell>
          <cell r="DH277">
            <v>47</v>
          </cell>
          <cell r="DI277">
            <v>47</v>
          </cell>
          <cell r="DJ277">
            <v>47</v>
          </cell>
          <cell r="DK277">
            <v>47</v>
          </cell>
          <cell r="DL277">
            <v>47</v>
          </cell>
          <cell r="DM277">
            <v>47</v>
          </cell>
          <cell r="DN277">
            <v>41.099999999999994</v>
          </cell>
          <cell r="DO277">
            <v>82.3</v>
          </cell>
          <cell r="DP277">
            <v>17.599999999999998</v>
          </cell>
          <cell r="DQ277">
            <v>35.199999999999996</v>
          </cell>
          <cell r="DR277">
            <v>52.900000000000006</v>
          </cell>
          <cell r="DS277">
            <v>29.4</v>
          </cell>
          <cell r="DT277">
            <v>29.399993896484375</v>
          </cell>
          <cell r="DU277">
            <v>11.700000000000001</v>
          </cell>
          <cell r="DV277">
            <v>11.699996948242188</v>
          </cell>
          <cell r="DW277">
            <v>11.699996948242188</v>
          </cell>
          <cell r="DX277">
            <v>11.699996948242188</v>
          </cell>
          <cell r="DY277">
            <v>11.699996948242188</v>
          </cell>
          <cell r="DZ277">
            <v>88.2</v>
          </cell>
          <cell r="EA277">
            <v>88.199951171875</v>
          </cell>
          <cell r="EB277">
            <v>88.199951171875</v>
          </cell>
          <cell r="EC277">
            <v>88.199951171875</v>
          </cell>
          <cell r="ED277">
            <v>88.199951171875</v>
          </cell>
          <cell r="EE277">
            <v>88.199951171875</v>
          </cell>
          <cell r="EF277">
            <v>88.199951171875</v>
          </cell>
          <cell r="EG277">
            <v>88.199951171875</v>
          </cell>
          <cell r="EH277">
            <v>88.199951171875</v>
          </cell>
          <cell r="EI277">
            <v>88.199951171875</v>
          </cell>
          <cell r="EJ277">
            <v>88.199951171875</v>
          </cell>
        </row>
        <row r="278">
          <cell r="AW278">
            <v>234</v>
          </cell>
          <cell r="AX278">
            <v>25</v>
          </cell>
          <cell r="AY278">
            <v>75</v>
          </cell>
          <cell r="AZ278">
            <v>50</v>
          </cell>
          <cell r="BA278">
            <v>0</v>
          </cell>
          <cell r="BB278">
            <v>100</v>
          </cell>
          <cell r="BC278">
            <v>25</v>
          </cell>
          <cell r="BD278">
            <v>0</v>
          </cell>
          <cell r="BE278">
            <v>0</v>
          </cell>
          <cell r="BF278">
            <v>75</v>
          </cell>
          <cell r="BG278">
            <v>100</v>
          </cell>
          <cell r="BH278">
            <v>100</v>
          </cell>
          <cell r="BI278">
            <v>50</v>
          </cell>
          <cell r="BJ278">
            <v>66.600000000000009</v>
          </cell>
          <cell r="BK278">
            <v>66.5999755859375</v>
          </cell>
          <cell r="BL278">
            <v>66.5999755859375</v>
          </cell>
          <cell r="BM278">
            <v>0</v>
          </cell>
          <cell r="BN278">
            <v>33.300000000000004</v>
          </cell>
          <cell r="BO278">
            <v>100</v>
          </cell>
          <cell r="BP278">
            <v>100</v>
          </cell>
          <cell r="BQ278">
            <v>100</v>
          </cell>
          <cell r="BR278">
            <v>100</v>
          </cell>
          <cell r="BS278">
            <v>100</v>
          </cell>
          <cell r="BT278">
            <v>40</v>
          </cell>
          <cell r="BU278">
            <v>60</v>
          </cell>
          <cell r="BV278">
            <v>100</v>
          </cell>
          <cell r="BW278">
            <v>20</v>
          </cell>
          <cell r="BX278">
            <v>0</v>
          </cell>
          <cell r="BY278">
            <v>0</v>
          </cell>
          <cell r="BZ278">
            <v>0</v>
          </cell>
          <cell r="CA278">
            <v>80</v>
          </cell>
          <cell r="CB278">
            <v>80</v>
          </cell>
          <cell r="CC278">
            <v>80</v>
          </cell>
          <cell r="CD278">
            <v>80</v>
          </cell>
          <cell r="CE278">
            <v>80</v>
          </cell>
          <cell r="CF278">
            <v>80</v>
          </cell>
          <cell r="CG278">
            <v>80</v>
          </cell>
          <cell r="CH278">
            <v>80</v>
          </cell>
          <cell r="CI278">
            <v>80</v>
          </cell>
          <cell r="CJ278">
            <v>80</v>
          </cell>
          <cell r="CK278">
            <v>80</v>
          </cell>
          <cell r="CL278">
            <v>80</v>
          </cell>
          <cell r="CM278">
            <v>80</v>
          </cell>
          <cell r="CN278">
            <v>80</v>
          </cell>
          <cell r="CO278">
            <v>80</v>
          </cell>
          <cell r="CP278">
            <v>80</v>
          </cell>
          <cell r="CQ278">
            <v>234</v>
          </cell>
          <cell r="CR278">
            <v>57.8</v>
          </cell>
          <cell r="CS278">
            <v>78.900000000000006</v>
          </cell>
          <cell r="CT278">
            <v>68.400000000000006</v>
          </cell>
          <cell r="CU278">
            <v>15.7</v>
          </cell>
          <cell r="CV278">
            <v>84.2</v>
          </cell>
          <cell r="CW278">
            <v>63.1</v>
          </cell>
          <cell r="CX278">
            <v>5.2</v>
          </cell>
          <cell r="CY278">
            <v>5.1999969482421875</v>
          </cell>
          <cell r="CZ278">
            <v>89.4</v>
          </cell>
          <cell r="DA278">
            <v>100</v>
          </cell>
          <cell r="DB278">
            <v>100</v>
          </cell>
          <cell r="DC278">
            <v>73.599999999999994</v>
          </cell>
          <cell r="DD278">
            <v>52.6</v>
          </cell>
          <cell r="DE278">
            <v>52.5999755859375</v>
          </cell>
          <cell r="DF278">
            <v>52.5999755859375</v>
          </cell>
          <cell r="DG278">
            <v>42.1</v>
          </cell>
          <cell r="DH278">
            <v>47.3</v>
          </cell>
          <cell r="DI278">
            <v>94.699999999999989</v>
          </cell>
          <cell r="DJ278">
            <v>94.699951171875</v>
          </cell>
          <cell r="DK278">
            <v>94.699951171875</v>
          </cell>
          <cell r="DL278">
            <v>94.699951171875</v>
          </cell>
          <cell r="DM278">
            <v>94.699951171875</v>
          </cell>
          <cell r="DN278">
            <v>21</v>
          </cell>
          <cell r="DO278">
            <v>26.3</v>
          </cell>
          <cell r="DP278">
            <v>36.799999999999997</v>
          </cell>
          <cell r="DQ278">
            <v>10.5</v>
          </cell>
          <cell r="DR278">
            <v>0</v>
          </cell>
          <cell r="DS278">
            <v>0</v>
          </cell>
          <cell r="DT278">
            <v>0</v>
          </cell>
          <cell r="DU278">
            <v>31.5</v>
          </cell>
          <cell r="DV278">
            <v>31.5</v>
          </cell>
          <cell r="DW278">
            <v>31.5</v>
          </cell>
          <cell r="DX278">
            <v>31.5</v>
          </cell>
          <cell r="DY278">
            <v>31.5</v>
          </cell>
          <cell r="DZ278">
            <v>31.5</v>
          </cell>
          <cell r="EA278">
            <v>31.5</v>
          </cell>
          <cell r="EB278">
            <v>31.5</v>
          </cell>
          <cell r="EC278">
            <v>31.5</v>
          </cell>
          <cell r="ED278">
            <v>31.5</v>
          </cell>
          <cell r="EE278">
            <v>31.5</v>
          </cell>
          <cell r="EF278">
            <v>31.5</v>
          </cell>
          <cell r="EG278">
            <v>31.5</v>
          </cell>
          <cell r="EH278">
            <v>31.5</v>
          </cell>
          <cell r="EI278">
            <v>31.5</v>
          </cell>
          <cell r="EJ278">
            <v>31.5</v>
          </cell>
        </row>
        <row r="279">
          <cell r="AW279">
            <v>235</v>
          </cell>
          <cell r="AX279">
            <v>25</v>
          </cell>
          <cell r="AY279">
            <v>100</v>
          </cell>
          <cell r="AZ279">
            <v>0</v>
          </cell>
          <cell r="BA279">
            <v>50</v>
          </cell>
          <cell r="BB279">
            <v>75</v>
          </cell>
          <cell r="BC279">
            <v>33.300000000000004</v>
          </cell>
          <cell r="BD279">
            <v>66.600000000000009</v>
          </cell>
          <cell r="BE279">
            <v>66.5999755859375</v>
          </cell>
          <cell r="BF279">
            <v>100</v>
          </cell>
          <cell r="BG279">
            <v>0</v>
          </cell>
          <cell r="BH279">
            <v>0</v>
          </cell>
          <cell r="BI279">
            <v>0</v>
          </cell>
          <cell r="BJ279">
            <v>100</v>
          </cell>
          <cell r="BK279">
            <v>100</v>
          </cell>
          <cell r="BL279">
            <v>100</v>
          </cell>
          <cell r="BM279">
            <v>100</v>
          </cell>
          <cell r="BN279">
            <v>100</v>
          </cell>
          <cell r="BO279">
            <v>100</v>
          </cell>
          <cell r="BP279">
            <v>100</v>
          </cell>
          <cell r="BQ279">
            <v>100</v>
          </cell>
          <cell r="BR279">
            <v>100</v>
          </cell>
          <cell r="BS279">
            <v>100</v>
          </cell>
          <cell r="BT279">
            <v>0</v>
          </cell>
          <cell r="BU279">
            <v>0</v>
          </cell>
          <cell r="BV279">
            <v>100</v>
          </cell>
          <cell r="BW279">
            <v>100</v>
          </cell>
          <cell r="BX279">
            <v>100</v>
          </cell>
          <cell r="BY279">
            <v>100</v>
          </cell>
          <cell r="BZ279">
            <v>100</v>
          </cell>
          <cell r="CA279">
            <v>100</v>
          </cell>
          <cell r="CB279">
            <v>100</v>
          </cell>
          <cell r="CC279">
            <v>100</v>
          </cell>
          <cell r="CD279">
            <v>100</v>
          </cell>
          <cell r="CE279">
            <v>100</v>
          </cell>
          <cell r="CF279">
            <v>0</v>
          </cell>
          <cell r="CG279">
            <v>0</v>
          </cell>
          <cell r="CH279">
            <v>0</v>
          </cell>
          <cell r="CI279">
            <v>0</v>
          </cell>
          <cell r="CJ279">
            <v>0</v>
          </cell>
          <cell r="CK279">
            <v>100</v>
          </cell>
          <cell r="CL279">
            <v>100</v>
          </cell>
          <cell r="CM279">
            <v>100</v>
          </cell>
          <cell r="CN279">
            <v>100</v>
          </cell>
          <cell r="CO279">
            <v>100</v>
          </cell>
          <cell r="CP279">
            <v>100</v>
          </cell>
          <cell r="CQ279">
            <v>235</v>
          </cell>
          <cell r="CR279">
            <v>38.4</v>
          </cell>
          <cell r="CS279">
            <v>92.300000000000011</v>
          </cell>
          <cell r="CT279">
            <v>15.299999999999999</v>
          </cell>
          <cell r="CU279">
            <v>61.5</v>
          </cell>
          <cell r="CV279">
            <v>84.6</v>
          </cell>
          <cell r="CW279">
            <v>69.199999999999989</v>
          </cell>
          <cell r="CX279">
            <v>76.900000000000006</v>
          </cell>
          <cell r="CY279">
            <v>76.89996337890625</v>
          </cell>
          <cell r="CZ279">
            <v>100</v>
          </cell>
          <cell r="DA279">
            <v>30.7</v>
          </cell>
          <cell r="DB279">
            <v>30.699996948242188</v>
          </cell>
          <cell r="DC279">
            <v>30.699996948242188</v>
          </cell>
          <cell r="DD279">
            <v>46.1</v>
          </cell>
          <cell r="DE279">
            <v>46.0999755859375</v>
          </cell>
          <cell r="DF279">
            <v>46.0999755859375</v>
          </cell>
          <cell r="DG279">
            <v>46.0999755859375</v>
          </cell>
          <cell r="DH279">
            <v>46.0999755859375</v>
          </cell>
          <cell r="DI279">
            <v>46.0999755859375</v>
          </cell>
          <cell r="DJ279">
            <v>46.0999755859375</v>
          </cell>
          <cell r="DK279">
            <v>46.0999755859375</v>
          </cell>
          <cell r="DL279">
            <v>46.0999755859375</v>
          </cell>
          <cell r="DM279">
            <v>46.0999755859375</v>
          </cell>
          <cell r="DN279">
            <v>0</v>
          </cell>
          <cell r="DO279">
            <v>0</v>
          </cell>
          <cell r="DP279">
            <v>53.800000000000004</v>
          </cell>
          <cell r="DQ279">
            <v>53.79998779296875</v>
          </cell>
          <cell r="DR279">
            <v>53.79998779296875</v>
          </cell>
          <cell r="DS279">
            <v>53.79998779296875</v>
          </cell>
          <cell r="DT279">
            <v>53.79998779296875</v>
          </cell>
          <cell r="DU279">
            <v>53.79998779296875</v>
          </cell>
          <cell r="DV279">
            <v>53.79998779296875</v>
          </cell>
          <cell r="DW279">
            <v>53.79998779296875</v>
          </cell>
          <cell r="DX279">
            <v>53.79998779296875</v>
          </cell>
          <cell r="DY279">
            <v>53.79998779296875</v>
          </cell>
          <cell r="DZ279">
            <v>7.6</v>
          </cell>
          <cell r="EA279">
            <v>7.5999984741210938</v>
          </cell>
          <cell r="EB279">
            <v>7.5999984741210938</v>
          </cell>
          <cell r="EC279">
            <v>7.5999984741210938</v>
          </cell>
          <cell r="ED279">
            <v>7.5999984741210938</v>
          </cell>
          <cell r="EE279">
            <v>23</v>
          </cell>
          <cell r="EF279">
            <v>23</v>
          </cell>
          <cell r="EG279">
            <v>23</v>
          </cell>
          <cell r="EH279">
            <v>23</v>
          </cell>
          <cell r="EI279">
            <v>23</v>
          </cell>
          <cell r="EJ279">
            <v>23</v>
          </cell>
        </row>
        <row r="280">
          <cell r="AW280">
            <v>236</v>
          </cell>
          <cell r="AX280">
            <v>25</v>
          </cell>
          <cell r="AY280">
            <v>100</v>
          </cell>
          <cell r="AZ280">
            <v>0</v>
          </cell>
          <cell r="BA280">
            <v>75</v>
          </cell>
          <cell r="BB280">
            <v>50</v>
          </cell>
          <cell r="BC280">
            <v>75</v>
          </cell>
          <cell r="BD280">
            <v>50</v>
          </cell>
          <cell r="BE280">
            <v>25</v>
          </cell>
          <cell r="BF280">
            <v>0</v>
          </cell>
          <cell r="BG280">
            <v>100</v>
          </cell>
          <cell r="BH280">
            <v>100</v>
          </cell>
          <cell r="BI280">
            <v>100</v>
          </cell>
          <cell r="BJ280">
            <v>0</v>
          </cell>
          <cell r="BK280">
            <v>0</v>
          </cell>
          <cell r="BL280">
            <v>0</v>
          </cell>
          <cell r="BM280">
            <v>0</v>
          </cell>
          <cell r="BN280">
            <v>0</v>
          </cell>
          <cell r="BO280">
            <v>100</v>
          </cell>
          <cell r="BP280">
            <v>100</v>
          </cell>
          <cell r="BQ280">
            <v>100</v>
          </cell>
          <cell r="BR280">
            <v>100</v>
          </cell>
          <cell r="BS280">
            <v>100</v>
          </cell>
          <cell r="BT280">
            <v>0</v>
          </cell>
          <cell r="BU280">
            <v>66.600000000000009</v>
          </cell>
          <cell r="BV280">
            <v>100</v>
          </cell>
          <cell r="BW280">
            <v>100</v>
          </cell>
          <cell r="BX280">
            <v>100</v>
          </cell>
          <cell r="BY280">
            <v>100</v>
          </cell>
          <cell r="BZ280">
            <v>33.300000000000004</v>
          </cell>
          <cell r="CA280">
            <v>33.29998779296875</v>
          </cell>
          <cell r="CB280">
            <v>33.29998779296875</v>
          </cell>
          <cell r="CC280">
            <v>33.29998779296875</v>
          </cell>
          <cell r="CD280">
            <v>33.29998779296875</v>
          </cell>
          <cell r="CE280">
            <v>33.29998779296875</v>
          </cell>
          <cell r="CF280">
            <v>33.29998779296875</v>
          </cell>
          <cell r="CG280">
            <v>33.29998779296875</v>
          </cell>
          <cell r="CH280">
            <v>33.29998779296875</v>
          </cell>
          <cell r="CI280">
            <v>33.29998779296875</v>
          </cell>
          <cell r="CJ280">
            <v>33.29998779296875</v>
          </cell>
          <cell r="CK280">
            <v>100</v>
          </cell>
          <cell r="CL280">
            <v>100</v>
          </cell>
          <cell r="CM280">
            <v>100</v>
          </cell>
          <cell r="CN280">
            <v>100</v>
          </cell>
          <cell r="CO280">
            <v>100</v>
          </cell>
          <cell r="CP280">
            <v>100</v>
          </cell>
          <cell r="CQ280">
            <v>236</v>
          </cell>
          <cell r="CR280">
            <v>50</v>
          </cell>
          <cell r="CS280">
            <v>75</v>
          </cell>
          <cell r="CT280">
            <v>18.7</v>
          </cell>
          <cell r="CU280">
            <v>68.7</v>
          </cell>
          <cell r="CV280">
            <v>62.5</v>
          </cell>
          <cell r="CW280">
            <v>87.5</v>
          </cell>
          <cell r="CX280">
            <v>81.2</v>
          </cell>
          <cell r="CY280">
            <v>56.2</v>
          </cell>
          <cell r="CZ280">
            <v>0</v>
          </cell>
          <cell r="DA280">
            <v>100</v>
          </cell>
          <cell r="DB280">
            <v>100</v>
          </cell>
          <cell r="DC280">
            <v>100</v>
          </cell>
          <cell r="DD280">
            <v>6.2</v>
          </cell>
          <cell r="DE280">
            <v>6.1999969482421875</v>
          </cell>
          <cell r="DF280">
            <v>6.1999969482421875</v>
          </cell>
          <cell r="DG280">
            <v>6.1999969482421875</v>
          </cell>
          <cell r="DH280">
            <v>6.1999969482421875</v>
          </cell>
          <cell r="DI280">
            <v>31.2</v>
          </cell>
          <cell r="DJ280">
            <v>31.199996948242188</v>
          </cell>
          <cell r="DK280">
            <v>31.199996948242188</v>
          </cell>
          <cell r="DL280">
            <v>31.199996948242188</v>
          </cell>
          <cell r="DM280">
            <v>31.199996948242188</v>
          </cell>
          <cell r="DN280">
            <v>12.5</v>
          </cell>
          <cell r="DO280">
            <v>37.5</v>
          </cell>
          <cell r="DP280">
            <v>93.7</v>
          </cell>
          <cell r="DQ280">
            <v>93.699951171875</v>
          </cell>
          <cell r="DR280">
            <v>93.699951171875</v>
          </cell>
          <cell r="DS280">
            <v>93.699951171875</v>
          </cell>
          <cell r="DT280">
            <v>25</v>
          </cell>
          <cell r="DU280">
            <v>25</v>
          </cell>
          <cell r="DV280">
            <v>25</v>
          </cell>
          <cell r="DW280">
            <v>25</v>
          </cell>
          <cell r="DX280">
            <v>25</v>
          </cell>
          <cell r="DY280">
            <v>25</v>
          </cell>
          <cell r="DZ280">
            <v>25</v>
          </cell>
          <cell r="EA280">
            <v>25</v>
          </cell>
          <cell r="EB280">
            <v>25</v>
          </cell>
          <cell r="EC280">
            <v>25</v>
          </cell>
          <cell r="ED280">
            <v>25</v>
          </cell>
          <cell r="EE280">
            <v>43.7</v>
          </cell>
          <cell r="EF280">
            <v>43.699981689453125</v>
          </cell>
          <cell r="EG280">
            <v>43.699981689453125</v>
          </cell>
          <cell r="EH280">
            <v>43.699981689453125</v>
          </cell>
          <cell r="EI280">
            <v>43.699981689453125</v>
          </cell>
          <cell r="EJ280">
            <v>43.699981689453125</v>
          </cell>
        </row>
        <row r="281">
          <cell r="AW281">
            <v>237</v>
          </cell>
          <cell r="AX281">
            <v>33.300000000000004</v>
          </cell>
          <cell r="AY281">
            <v>100</v>
          </cell>
          <cell r="AZ281">
            <v>66.600000000000009</v>
          </cell>
          <cell r="BA281">
            <v>66.5999755859375</v>
          </cell>
          <cell r="BB281">
            <v>0</v>
          </cell>
          <cell r="BC281">
            <v>50</v>
          </cell>
          <cell r="BD281">
            <v>50</v>
          </cell>
          <cell r="BE281">
            <v>50</v>
          </cell>
          <cell r="BF281">
            <v>100</v>
          </cell>
          <cell r="BG281">
            <v>100</v>
          </cell>
          <cell r="BH281">
            <v>100</v>
          </cell>
          <cell r="BI281">
            <v>0</v>
          </cell>
          <cell r="BJ281">
            <v>80</v>
          </cell>
          <cell r="BK281">
            <v>100</v>
          </cell>
          <cell r="BL281">
            <v>100</v>
          </cell>
          <cell r="BM281">
            <v>60</v>
          </cell>
          <cell r="BN281">
            <v>60</v>
          </cell>
          <cell r="BO281">
            <v>0</v>
          </cell>
          <cell r="BP281">
            <v>0</v>
          </cell>
          <cell r="BQ281">
            <v>20</v>
          </cell>
          <cell r="BR281">
            <v>40</v>
          </cell>
          <cell r="BS281">
            <v>40</v>
          </cell>
          <cell r="BT281">
            <v>40</v>
          </cell>
          <cell r="BU281">
            <v>100</v>
          </cell>
          <cell r="BV281">
            <v>100</v>
          </cell>
          <cell r="BW281">
            <v>100</v>
          </cell>
          <cell r="BX281">
            <v>100</v>
          </cell>
          <cell r="BY281">
            <v>0</v>
          </cell>
          <cell r="BZ281">
            <v>0</v>
          </cell>
          <cell r="CA281">
            <v>0</v>
          </cell>
          <cell r="CB281">
            <v>0</v>
          </cell>
          <cell r="CC281">
            <v>0</v>
          </cell>
          <cell r="CD281">
            <v>0</v>
          </cell>
          <cell r="CE281">
            <v>0</v>
          </cell>
          <cell r="CF281">
            <v>100</v>
          </cell>
          <cell r="CG281">
            <v>100</v>
          </cell>
          <cell r="CH281">
            <v>100</v>
          </cell>
          <cell r="CI281">
            <v>100</v>
          </cell>
          <cell r="CJ281">
            <v>100</v>
          </cell>
          <cell r="CK281">
            <v>0</v>
          </cell>
          <cell r="CL281">
            <v>0</v>
          </cell>
          <cell r="CM281">
            <v>0</v>
          </cell>
          <cell r="CN281">
            <v>0</v>
          </cell>
          <cell r="CO281">
            <v>0</v>
          </cell>
          <cell r="CP281">
            <v>0</v>
          </cell>
          <cell r="CQ281">
            <v>237</v>
          </cell>
          <cell r="CR281">
            <v>50</v>
          </cell>
          <cell r="CS281">
            <v>87.5</v>
          </cell>
          <cell r="CT281">
            <v>75</v>
          </cell>
          <cell r="CU281">
            <v>75</v>
          </cell>
          <cell r="CV281">
            <v>18.7</v>
          </cell>
          <cell r="CW281">
            <v>31.2</v>
          </cell>
          <cell r="CX281">
            <v>31.199996948242188</v>
          </cell>
          <cell r="CY281">
            <v>31.199996948242188</v>
          </cell>
          <cell r="CZ281">
            <v>43.7</v>
          </cell>
          <cell r="DA281">
            <v>43.699981689453125</v>
          </cell>
          <cell r="DB281">
            <v>43.699981689453125</v>
          </cell>
          <cell r="DC281">
            <v>25</v>
          </cell>
          <cell r="DD281">
            <v>93.7</v>
          </cell>
          <cell r="DE281">
            <v>100</v>
          </cell>
          <cell r="DF281">
            <v>100</v>
          </cell>
          <cell r="DG281">
            <v>81.2</v>
          </cell>
          <cell r="DH281">
            <v>81.199951171875</v>
          </cell>
          <cell r="DI281">
            <v>6.2</v>
          </cell>
          <cell r="DJ281">
            <v>6.1999969482421875</v>
          </cell>
          <cell r="DK281">
            <v>62.5</v>
          </cell>
          <cell r="DL281">
            <v>68.7</v>
          </cell>
          <cell r="DM281">
            <v>68.699951171875</v>
          </cell>
          <cell r="DN281">
            <v>68.699951171875</v>
          </cell>
          <cell r="DO281">
            <v>56.2</v>
          </cell>
          <cell r="DP281">
            <v>56.199981689453125</v>
          </cell>
          <cell r="DQ281">
            <v>56.199981689453125</v>
          </cell>
          <cell r="DR281">
            <v>56.199981689453125</v>
          </cell>
          <cell r="DS281">
            <v>12.5</v>
          </cell>
          <cell r="DT281">
            <v>12.5</v>
          </cell>
          <cell r="DU281">
            <v>12.5</v>
          </cell>
          <cell r="DV281">
            <v>12.5</v>
          </cell>
          <cell r="DW281">
            <v>12.5</v>
          </cell>
          <cell r="DX281">
            <v>12.5</v>
          </cell>
          <cell r="DY281">
            <v>12.5</v>
          </cell>
          <cell r="DZ281">
            <v>31.2</v>
          </cell>
          <cell r="EA281">
            <v>31.199996948242188</v>
          </cell>
          <cell r="EB281">
            <v>31.199996948242188</v>
          </cell>
          <cell r="EC281">
            <v>31.199996948242188</v>
          </cell>
          <cell r="ED281">
            <v>31.199996948242188</v>
          </cell>
          <cell r="EE281">
            <v>0</v>
          </cell>
          <cell r="EF281">
            <v>0</v>
          </cell>
          <cell r="EG281">
            <v>0</v>
          </cell>
          <cell r="EH281">
            <v>0</v>
          </cell>
          <cell r="EI281">
            <v>0</v>
          </cell>
          <cell r="EJ281">
            <v>0</v>
          </cell>
        </row>
        <row r="282">
          <cell r="AW282">
            <v>238</v>
          </cell>
          <cell r="AX282">
            <v>0</v>
          </cell>
          <cell r="AY282">
            <v>25</v>
          </cell>
          <cell r="AZ282">
            <v>75</v>
          </cell>
          <cell r="BA282">
            <v>50</v>
          </cell>
          <cell r="BB282">
            <v>100</v>
          </cell>
          <cell r="BC282">
            <v>60</v>
          </cell>
          <cell r="BD282">
            <v>80</v>
          </cell>
          <cell r="BE282">
            <v>100</v>
          </cell>
          <cell r="BF282">
            <v>40</v>
          </cell>
          <cell r="BG282">
            <v>0</v>
          </cell>
          <cell r="BH282">
            <v>20</v>
          </cell>
          <cell r="BI282">
            <v>20</v>
          </cell>
          <cell r="BJ282">
            <v>50</v>
          </cell>
          <cell r="BK282">
            <v>0</v>
          </cell>
          <cell r="BL282">
            <v>0</v>
          </cell>
          <cell r="BM282">
            <v>25</v>
          </cell>
          <cell r="BN282">
            <v>100</v>
          </cell>
          <cell r="BO282">
            <v>100</v>
          </cell>
          <cell r="BP282">
            <v>100</v>
          </cell>
          <cell r="BQ282">
            <v>100</v>
          </cell>
          <cell r="BR282">
            <v>75</v>
          </cell>
          <cell r="BS282">
            <v>75</v>
          </cell>
          <cell r="BT282">
            <v>100</v>
          </cell>
          <cell r="BU282">
            <v>0</v>
          </cell>
          <cell r="BV282">
            <v>0</v>
          </cell>
          <cell r="BW282">
            <v>0</v>
          </cell>
          <cell r="BX282">
            <v>0</v>
          </cell>
          <cell r="BY282">
            <v>0</v>
          </cell>
          <cell r="BZ282">
            <v>0</v>
          </cell>
          <cell r="CA282">
            <v>0</v>
          </cell>
          <cell r="CB282">
            <v>0</v>
          </cell>
          <cell r="CC282">
            <v>0</v>
          </cell>
          <cell r="CD282">
            <v>0</v>
          </cell>
          <cell r="CE282">
            <v>0</v>
          </cell>
          <cell r="CF282">
            <v>0</v>
          </cell>
          <cell r="CG282">
            <v>0</v>
          </cell>
          <cell r="CH282">
            <v>0</v>
          </cell>
          <cell r="CI282">
            <v>0</v>
          </cell>
          <cell r="CJ282">
            <v>100</v>
          </cell>
          <cell r="CK282">
            <v>100</v>
          </cell>
          <cell r="CL282">
            <v>100</v>
          </cell>
          <cell r="CM282">
            <v>100</v>
          </cell>
          <cell r="CN282">
            <v>100</v>
          </cell>
          <cell r="CO282">
            <v>100</v>
          </cell>
          <cell r="CP282">
            <v>100</v>
          </cell>
          <cell r="CQ282">
            <v>238</v>
          </cell>
          <cell r="CR282">
            <v>22.2</v>
          </cell>
          <cell r="CS282">
            <v>44.4</v>
          </cell>
          <cell r="CT282">
            <v>83.3</v>
          </cell>
          <cell r="CU282">
            <v>50</v>
          </cell>
          <cell r="CV282">
            <v>88.8</v>
          </cell>
          <cell r="CW282">
            <v>61.1</v>
          </cell>
          <cell r="CX282">
            <v>77.7</v>
          </cell>
          <cell r="CY282">
            <v>94.399999999999991</v>
          </cell>
          <cell r="CZ282">
            <v>38.800000000000004</v>
          </cell>
          <cell r="DA282">
            <v>5.5</v>
          </cell>
          <cell r="DB282">
            <v>33.300000000000004</v>
          </cell>
          <cell r="DC282">
            <v>33.29998779296875</v>
          </cell>
          <cell r="DD282">
            <v>27.700000000000003</v>
          </cell>
          <cell r="DE282">
            <v>0</v>
          </cell>
          <cell r="DF282">
            <v>0</v>
          </cell>
          <cell r="DG282">
            <v>16.600000000000001</v>
          </cell>
          <cell r="DH282">
            <v>100</v>
          </cell>
          <cell r="DI282">
            <v>100</v>
          </cell>
          <cell r="DJ282">
            <v>100</v>
          </cell>
          <cell r="DK282">
            <v>100</v>
          </cell>
          <cell r="DL282">
            <v>55.500000000000007</v>
          </cell>
          <cell r="DM282">
            <v>55.5</v>
          </cell>
          <cell r="DN282">
            <v>72.2</v>
          </cell>
          <cell r="DO282">
            <v>66.600000000000009</v>
          </cell>
          <cell r="DP282">
            <v>66.5999755859375</v>
          </cell>
          <cell r="DQ282">
            <v>66.5999755859375</v>
          </cell>
          <cell r="DR282">
            <v>66.5999755859375</v>
          </cell>
          <cell r="DS282">
            <v>66.5999755859375</v>
          </cell>
          <cell r="DT282">
            <v>66.5999755859375</v>
          </cell>
          <cell r="DU282">
            <v>66.5999755859375</v>
          </cell>
          <cell r="DV282">
            <v>66.5999755859375</v>
          </cell>
          <cell r="DW282">
            <v>66.5999755859375</v>
          </cell>
          <cell r="DX282">
            <v>66.5999755859375</v>
          </cell>
          <cell r="DY282">
            <v>66.5999755859375</v>
          </cell>
          <cell r="DZ282">
            <v>66.5999755859375</v>
          </cell>
          <cell r="EA282">
            <v>66.5999755859375</v>
          </cell>
          <cell r="EB282">
            <v>66.5999755859375</v>
          </cell>
          <cell r="EC282">
            <v>66.5999755859375</v>
          </cell>
          <cell r="ED282">
            <v>11.1</v>
          </cell>
          <cell r="EE282">
            <v>11.099998474121094</v>
          </cell>
          <cell r="EF282">
            <v>11.099998474121094</v>
          </cell>
          <cell r="EG282">
            <v>11.099998474121094</v>
          </cell>
          <cell r="EH282">
            <v>11.099998474121094</v>
          </cell>
          <cell r="EI282">
            <v>11.099998474121094</v>
          </cell>
          <cell r="EJ282">
            <v>11.099998474121094</v>
          </cell>
        </row>
        <row r="283">
          <cell r="AW283">
            <v>239</v>
          </cell>
          <cell r="AX283">
            <v>0</v>
          </cell>
          <cell r="AY283">
            <v>25</v>
          </cell>
          <cell r="AZ283">
            <v>75</v>
          </cell>
          <cell r="BA283">
            <v>50</v>
          </cell>
          <cell r="BB283">
            <v>100</v>
          </cell>
          <cell r="BC283">
            <v>60</v>
          </cell>
          <cell r="BD283">
            <v>80</v>
          </cell>
          <cell r="BE283">
            <v>100</v>
          </cell>
          <cell r="BF283">
            <v>40</v>
          </cell>
          <cell r="BG283">
            <v>0</v>
          </cell>
          <cell r="BH283">
            <v>20</v>
          </cell>
          <cell r="BI283">
            <v>20</v>
          </cell>
          <cell r="BJ283">
            <v>50</v>
          </cell>
          <cell r="BK283">
            <v>50</v>
          </cell>
          <cell r="BL283">
            <v>50</v>
          </cell>
          <cell r="BM283">
            <v>0</v>
          </cell>
          <cell r="BN283">
            <v>100</v>
          </cell>
          <cell r="BO283">
            <v>100</v>
          </cell>
          <cell r="BP283">
            <v>100</v>
          </cell>
          <cell r="BQ283">
            <v>100</v>
          </cell>
          <cell r="BR283">
            <v>100</v>
          </cell>
          <cell r="BS283">
            <v>100</v>
          </cell>
          <cell r="BT283">
            <v>0</v>
          </cell>
          <cell r="BU283">
            <v>100</v>
          </cell>
          <cell r="BV283">
            <v>100</v>
          </cell>
          <cell r="BW283">
            <v>100</v>
          </cell>
          <cell r="BX283">
            <v>100</v>
          </cell>
          <cell r="BY283">
            <v>100</v>
          </cell>
          <cell r="BZ283">
            <v>100</v>
          </cell>
          <cell r="CA283">
            <v>100</v>
          </cell>
          <cell r="CB283">
            <v>100</v>
          </cell>
          <cell r="CC283">
            <v>100</v>
          </cell>
          <cell r="CD283">
            <v>100</v>
          </cell>
          <cell r="CE283">
            <v>100</v>
          </cell>
          <cell r="CF283">
            <v>100</v>
          </cell>
          <cell r="CG283">
            <v>100</v>
          </cell>
          <cell r="CH283">
            <v>100</v>
          </cell>
          <cell r="CI283">
            <v>100</v>
          </cell>
          <cell r="CJ283">
            <v>100</v>
          </cell>
          <cell r="CK283">
            <v>100</v>
          </cell>
          <cell r="CL283">
            <v>100</v>
          </cell>
          <cell r="CM283">
            <v>100</v>
          </cell>
          <cell r="CN283">
            <v>100</v>
          </cell>
          <cell r="CO283">
            <v>100</v>
          </cell>
          <cell r="CP283">
            <v>100</v>
          </cell>
          <cell r="CQ283">
            <v>239</v>
          </cell>
          <cell r="CR283">
            <v>0</v>
          </cell>
          <cell r="CS283">
            <v>40</v>
          </cell>
          <cell r="CT283">
            <v>80</v>
          </cell>
          <cell r="CU283">
            <v>53.300000000000004</v>
          </cell>
          <cell r="CV283">
            <v>93.300000000000011</v>
          </cell>
          <cell r="CW283">
            <v>60</v>
          </cell>
          <cell r="CX283">
            <v>86.6</v>
          </cell>
          <cell r="CY283">
            <v>100</v>
          </cell>
          <cell r="CZ283">
            <v>33.300000000000004</v>
          </cell>
          <cell r="DA283">
            <v>6.6000000000000005</v>
          </cell>
          <cell r="DB283">
            <v>26.6</v>
          </cell>
          <cell r="DC283">
            <v>26.599990844726562</v>
          </cell>
          <cell r="DD283">
            <v>20</v>
          </cell>
          <cell r="DE283">
            <v>20</v>
          </cell>
          <cell r="DF283">
            <v>20</v>
          </cell>
          <cell r="DG283">
            <v>13.3</v>
          </cell>
          <cell r="DH283">
            <v>46.6</v>
          </cell>
          <cell r="DI283">
            <v>46.5999755859375</v>
          </cell>
          <cell r="DJ283">
            <v>46.5999755859375</v>
          </cell>
          <cell r="DK283">
            <v>46.5999755859375</v>
          </cell>
          <cell r="DL283">
            <v>46.5999755859375</v>
          </cell>
          <cell r="DM283">
            <v>46.5999755859375</v>
          </cell>
          <cell r="DN283">
            <v>66.600000000000009</v>
          </cell>
          <cell r="DO283">
            <v>73.3</v>
          </cell>
          <cell r="DP283">
            <v>73.29998779296875</v>
          </cell>
          <cell r="DQ283">
            <v>73.29998779296875</v>
          </cell>
          <cell r="DR283">
            <v>73.29998779296875</v>
          </cell>
          <cell r="DS283">
            <v>73.29998779296875</v>
          </cell>
          <cell r="DT283">
            <v>73.29998779296875</v>
          </cell>
          <cell r="DU283">
            <v>73.29998779296875</v>
          </cell>
          <cell r="DV283">
            <v>73.29998779296875</v>
          </cell>
          <cell r="DW283">
            <v>73.29998779296875</v>
          </cell>
          <cell r="DX283">
            <v>73.29998779296875</v>
          </cell>
          <cell r="DY283">
            <v>73.29998779296875</v>
          </cell>
          <cell r="DZ283">
            <v>73.29998779296875</v>
          </cell>
          <cell r="EA283">
            <v>73.29998779296875</v>
          </cell>
          <cell r="EB283">
            <v>73.29998779296875</v>
          </cell>
          <cell r="EC283">
            <v>73.29998779296875</v>
          </cell>
          <cell r="ED283">
            <v>73.29998779296875</v>
          </cell>
          <cell r="EE283">
            <v>73.29998779296875</v>
          </cell>
          <cell r="EF283">
            <v>73.29998779296875</v>
          </cell>
          <cell r="EG283">
            <v>73.29998779296875</v>
          </cell>
          <cell r="EH283">
            <v>73.29998779296875</v>
          </cell>
          <cell r="EI283">
            <v>73.29998779296875</v>
          </cell>
          <cell r="EJ283">
            <v>73.29998779296875</v>
          </cell>
        </row>
        <row r="284">
          <cell r="AW284">
            <v>240</v>
          </cell>
          <cell r="AX284">
            <v>0</v>
          </cell>
          <cell r="AY284">
            <v>25</v>
          </cell>
          <cell r="AZ284">
            <v>100</v>
          </cell>
          <cell r="BA284">
            <v>50</v>
          </cell>
          <cell r="BB284">
            <v>75</v>
          </cell>
          <cell r="BC284">
            <v>75</v>
          </cell>
          <cell r="BD284">
            <v>0</v>
          </cell>
          <cell r="BE284">
            <v>100</v>
          </cell>
          <cell r="BF284">
            <v>100</v>
          </cell>
          <cell r="BG284">
            <v>100</v>
          </cell>
          <cell r="BH284">
            <v>100</v>
          </cell>
          <cell r="BI284">
            <v>100</v>
          </cell>
          <cell r="BJ284">
            <v>100</v>
          </cell>
          <cell r="BK284">
            <v>100</v>
          </cell>
          <cell r="BL284">
            <v>100</v>
          </cell>
          <cell r="BM284">
            <v>100</v>
          </cell>
          <cell r="BN284">
            <v>100</v>
          </cell>
          <cell r="BO284">
            <v>100</v>
          </cell>
          <cell r="BP284">
            <v>100</v>
          </cell>
          <cell r="BQ284">
            <v>100</v>
          </cell>
          <cell r="BR284">
            <v>0</v>
          </cell>
          <cell r="BS284">
            <v>0</v>
          </cell>
          <cell r="BT284">
            <v>100</v>
          </cell>
          <cell r="BU284">
            <v>0</v>
          </cell>
          <cell r="BV284">
            <v>0</v>
          </cell>
          <cell r="BW284">
            <v>0</v>
          </cell>
          <cell r="BX284">
            <v>0</v>
          </cell>
          <cell r="BY284">
            <v>0</v>
          </cell>
          <cell r="BZ284">
            <v>0</v>
          </cell>
          <cell r="CA284">
            <v>0</v>
          </cell>
          <cell r="CB284">
            <v>0</v>
          </cell>
          <cell r="CC284">
            <v>0</v>
          </cell>
          <cell r="CD284">
            <v>0</v>
          </cell>
          <cell r="CE284">
            <v>0</v>
          </cell>
          <cell r="CF284">
            <v>0</v>
          </cell>
          <cell r="CG284">
            <v>0</v>
          </cell>
          <cell r="CH284">
            <v>0</v>
          </cell>
          <cell r="CI284">
            <v>0</v>
          </cell>
          <cell r="CJ284">
            <v>100</v>
          </cell>
          <cell r="CK284">
            <v>100</v>
          </cell>
          <cell r="CL284">
            <v>100</v>
          </cell>
          <cell r="CM284">
            <v>100</v>
          </cell>
          <cell r="CN284">
            <v>100</v>
          </cell>
          <cell r="CO284">
            <v>100</v>
          </cell>
          <cell r="CP284">
            <v>100</v>
          </cell>
          <cell r="CQ284">
            <v>240</v>
          </cell>
          <cell r="CR284">
            <v>9</v>
          </cell>
          <cell r="CS284">
            <v>18.099999999999998</v>
          </cell>
          <cell r="CT284">
            <v>90.9</v>
          </cell>
          <cell r="CU284">
            <v>27.200000000000003</v>
          </cell>
          <cell r="CV284">
            <v>36.299999999999997</v>
          </cell>
          <cell r="CW284">
            <v>36.29998779296875</v>
          </cell>
          <cell r="CX284">
            <v>63.6</v>
          </cell>
          <cell r="CY284">
            <v>81.8</v>
          </cell>
          <cell r="CZ284">
            <v>81.79998779296875</v>
          </cell>
          <cell r="DA284">
            <v>81.79998779296875</v>
          </cell>
          <cell r="DB284">
            <v>81.79998779296875</v>
          </cell>
          <cell r="DC284">
            <v>81.79998779296875</v>
          </cell>
          <cell r="DD284">
            <v>81.79998779296875</v>
          </cell>
          <cell r="DE284">
            <v>100</v>
          </cell>
          <cell r="DF284">
            <v>100</v>
          </cell>
          <cell r="DG284">
            <v>100</v>
          </cell>
          <cell r="DH284">
            <v>100</v>
          </cell>
          <cell r="DI284">
            <v>100</v>
          </cell>
          <cell r="DJ284">
            <v>100</v>
          </cell>
          <cell r="DK284">
            <v>100</v>
          </cell>
          <cell r="DL284">
            <v>54.500000000000007</v>
          </cell>
          <cell r="DM284">
            <v>54.5</v>
          </cell>
          <cell r="DN284">
            <v>72.7</v>
          </cell>
          <cell r="DO284">
            <v>45.4</v>
          </cell>
          <cell r="DP284">
            <v>45.399993896484375</v>
          </cell>
          <cell r="DQ284">
            <v>45.399993896484375</v>
          </cell>
          <cell r="DR284">
            <v>45.399993896484375</v>
          </cell>
          <cell r="DS284">
            <v>45.399993896484375</v>
          </cell>
          <cell r="DT284">
            <v>45.399993896484375</v>
          </cell>
          <cell r="DU284">
            <v>45.399993896484375</v>
          </cell>
          <cell r="DV284">
            <v>45.399993896484375</v>
          </cell>
          <cell r="DW284">
            <v>45.399993896484375</v>
          </cell>
          <cell r="DX284">
            <v>45.399993896484375</v>
          </cell>
          <cell r="DY284">
            <v>45.399993896484375</v>
          </cell>
          <cell r="DZ284">
            <v>45.399993896484375</v>
          </cell>
          <cell r="EA284">
            <v>45.399993896484375</v>
          </cell>
          <cell r="EB284">
            <v>45.399993896484375</v>
          </cell>
          <cell r="EC284">
            <v>45.399993896484375</v>
          </cell>
          <cell r="ED284">
            <v>0</v>
          </cell>
          <cell r="EE284">
            <v>0</v>
          </cell>
          <cell r="EF284">
            <v>0</v>
          </cell>
          <cell r="EG284">
            <v>0</v>
          </cell>
          <cell r="EH284">
            <v>0</v>
          </cell>
          <cell r="EI284">
            <v>0</v>
          </cell>
          <cell r="EJ284">
            <v>0</v>
          </cell>
        </row>
        <row r="285">
          <cell r="AX285">
            <v>0</v>
          </cell>
          <cell r="AY285">
            <v>0</v>
          </cell>
          <cell r="AZ285">
            <v>0</v>
          </cell>
          <cell r="BA285">
            <v>0</v>
          </cell>
          <cell r="BB285">
            <v>0</v>
          </cell>
          <cell r="BC285">
            <v>0</v>
          </cell>
          <cell r="BD285">
            <v>0</v>
          </cell>
          <cell r="BE285">
            <v>0</v>
          </cell>
          <cell r="BF285">
            <v>0</v>
          </cell>
          <cell r="BG285">
            <v>0</v>
          </cell>
          <cell r="BH285">
            <v>0</v>
          </cell>
          <cell r="BI285">
            <v>0</v>
          </cell>
          <cell r="BJ285">
            <v>0</v>
          </cell>
          <cell r="BK285">
            <v>0</v>
          </cell>
          <cell r="BL285">
            <v>0</v>
          </cell>
          <cell r="BM285">
            <v>0</v>
          </cell>
          <cell r="BN285">
            <v>0</v>
          </cell>
          <cell r="BO285">
            <v>0</v>
          </cell>
          <cell r="BP285">
            <v>0</v>
          </cell>
          <cell r="BQ285">
            <v>0</v>
          </cell>
          <cell r="BR285">
            <v>0</v>
          </cell>
          <cell r="BS285">
            <v>0</v>
          </cell>
          <cell r="BT285">
            <v>0</v>
          </cell>
          <cell r="BU285">
            <v>0</v>
          </cell>
          <cell r="BV285">
            <v>0</v>
          </cell>
          <cell r="BW285">
            <v>0</v>
          </cell>
          <cell r="BX285">
            <v>0</v>
          </cell>
          <cell r="BY285">
            <v>0</v>
          </cell>
          <cell r="BZ285">
            <v>0</v>
          </cell>
          <cell r="CA285">
            <v>0</v>
          </cell>
          <cell r="CB285">
            <v>0</v>
          </cell>
          <cell r="CC285">
            <v>0</v>
          </cell>
          <cell r="CD285">
            <v>0</v>
          </cell>
          <cell r="CE285">
            <v>0</v>
          </cell>
          <cell r="CF285">
            <v>0</v>
          </cell>
          <cell r="CG285">
            <v>0</v>
          </cell>
          <cell r="CH285">
            <v>0</v>
          </cell>
          <cell r="CI285">
            <v>0</v>
          </cell>
          <cell r="CJ285">
            <v>0</v>
          </cell>
          <cell r="CK285">
            <v>0</v>
          </cell>
          <cell r="CL285">
            <v>0</v>
          </cell>
          <cell r="CM285">
            <v>0</v>
          </cell>
          <cell r="CN285">
            <v>0</v>
          </cell>
          <cell r="CO285">
            <v>0</v>
          </cell>
          <cell r="CP285">
            <v>0</v>
          </cell>
          <cell r="CR285">
            <v>0</v>
          </cell>
          <cell r="CS285">
            <v>0</v>
          </cell>
          <cell r="CT285">
            <v>0</v>
          </cell>
          <cell r="CU285">
            <v>0</v>
          </cell>
          <cell r="CV285">
            <v>0</v>
          </cell>
          <cell r="CW285">
            <v>0</v>
          </cell>
          <cell r="CX285">
            <v>0</v>
          </cell>
          <cell r="CY285">
            <v>0</v>
          </cell>
          <cell r="CZ285">
            <v>0</v>
          </cell>
          <cell r="DA285">
            <v>0</v>
          </cell>
          <cell r="DB285">
            <v>0</v>
          </cell>
          <cell r="DC285">
            <v>0</v>
          </cell>
          <cell r="DD285">
            <v>0</v>
          </cell>
          <cell r="DE285">
            <v>0</v>
          </cell>
          <cell r="DF285">
            <v>0</v>
          </cell>
          <cell r="DG285">
            <v>0</v>
          </cell>
          <cell r="DH285">
            <v>0</v>
          </cell>
          <cell r="DI285">
            <v>0</v>
          </cell>
          <cell r="DJ285">
            <v>0</v>
          </cell>
          <cell r="DK285">
            <v>0</v>
          </cell>
          <cell r="DL285">
            <v>0</v>
          </cell>
          <cell r="DM285">
            <v>0</v>
          </cell>
          <cell r="DN285">
            <v>0</v>
          </cell>
          <cell r="DO285">
            <v>0</v>
          </cell>
          <cell r="DP285">
            <v>0</v>
          </cell>
          <cell r="DQ285">
            <v>0</v>
          </cell>
          <cell r="DR285">
            <v>0</v>
          </cell>
          <cell r="DS285">
            <v>0</v>
          </cell>
          <cell r="DT285">
            <v>0</v>
          </cell>
          <cell r="DU285">
            <v>0</v>
          </cell>
          <cell r="DV285">
            <v>0</v>
          </cell>
          <cell r="DW285">
            <v>0</v>
          </cell>
          <cell r="DX285">
            <v>0</v>
          </cell>
          <cell r="DY285">
            <v>0</v>
          </cell>
          <cell r="DZ285">
            <v>0</v>
          </cell>
          <cell r="EA285">
            <v>0</v>
          </cell>
          <cell r="EB285">
            <v>0</v>
          </cell>
          <cell r="EC285">
            <v>0</v>
          </cell>
          <cell r="ED285">
            <v>0</v>
          </cell>
          <cell r="EE285">
            <v>0</v>
          </cell>
          <cell r="EF285">
            <v>0</v>
          </cell>
          <cell r="EG285">
            <v>0</v>
          </cell>
          <cell r="EH285">
            <v>0</v>
          </cell>
          <cell r="EI285">
            <v>0</v>
          </cell>
          <cell r="EJ285">
            <v>0</v>
          </cell>
        </row>
        <row r="286">
          <cell r="AX286">
            <v>0</v>
          </cell>
          <cell r="AY286">
            <v>0</v>
          </cell>
          <cell r="AZ286">
            <v>0</v>
          </cell>
          <cell r="BA286">
            <v>0</v>
          </cell>
          <cell r="BB286">
            <v>0</v>
          </cell>
          <cell r="BC286">
            <v>0</v>
          </cell>
          <cell r="BD286">
            <v>0</v>
          </cell>
          <cell r="BE286">
            <v>0</v>
          </cell>
          <cell r="BF286">
            <v>0</v>
          </cell>
          <cell r="BG286">
            <v>0</v>
          </cell>
          <cell r="BH286">
            <v>0</v>
          </cell>
          <cell r="BI286">
            <v>0</v>
          </cell>
          <cell r="BJ286">
            <v>0</v>
          </cell>
          <cell r="BK286">
            <v>0</v>
          </cell>
          <cell r="BL286">
            <v>0</v>
          </cell>
          <cell r="BM286">
            <v>0</v>
          </cell>
          <cell r="BN286">
            <v>0</v>
          </cell>
          <cell r="BO286">
            <v>0</v>
          </cell>
          <cell r="BP286">
            <v>0</v>
          </cell>
          <cell r="BQ286">
            <v>0</v>
          </cell>
          <cell r="BR286">
            <v>0</v>
          </cell>
          <cell r="BS286">
            <v>0</v>
          </cell>
          <cell r="BT286">
            <v>0</v>
          </cell>
          <cell r="BU286">
            <v>0</v>
          </cell>
          <cell r="BV286">
            <v>0</v>
          </cell>
          <cell r="BW286">
            <v>0</v>
          </cell>
          <cell r="BX286">
            <v>0</v>
          </cell>
          <cell r="BY286">
            <v>0</v>
          </cell>
          <cell r="BZ286">
            <v>0</v>
          </cell>
          <cell r="CA286">
            <v>0</v>
          </cell>
          <cell r="CB286">
            <v>0</v>
          </cell>
          <cell r="CC286">
            <v>0</v>
          </cell>
          <cell r="CD286">
            <v>0</v>
          </cell>
          <cell r="CE286">
            <v>0</v>
          </cell>
          <cell r="CF286">
            <v>0</v>
          </cell>
          <cell r="CG286">
            <v>0</v>
          </cell>
          <cell r="CH286">
            <v>0</v>
          </cell>
          <cell r="CI286">
            <v>0</v>
          </cell>
          <cell r="CJ286">
            <v>0</v>
          </cell>
          <cell r="CK286">
            <v>0</v>
          </cell>
          <cell r="CL286">
            <v>0</v>
          </cell>
          <cell r="CM286">
            <v>0</v>
          </cell>
          <cell r="CN286">
            <v>0</v>
          </cell>
          <cell r="CO286">
            <v>0</v>
          </cell>
          <cell r="CP286">
            <v>0</v>
          </cell>
          <cell r="CR286">
            <v>0</v>
          </cell>
          <cell r="CS286">
            <v>0</v>
          </cell>
          <cell r="CT286">
            <v>0</v>
          </cell>
          <cell r="CU286">
            <v>0</v>
          </cell>
          <cell r="CV286">
            <v>0</v>
          </cell>
          <cell r="CW286">
            <v>0</v>
          </cell>
          <cell r="CX286">
            <v>0</v>
          </cell>
          <cell r="CY286">
            <v>0</v>
          </cell>
          <cell r="CZ286">
            <v>0</v>
          </cell>
          <cell r="DA286">
            <v>0</v>
          </cell>
          <cell r="DB286">
            <v>0</v>
          </cell>
          <cell r="DC286">
            <v>0</v>
          </cell>
          <cell r="DD286">
            <v>0</v>
          </cell>
          <cell r="DE286">
            <v>0</v>
          </cell>
          <cell r="DF286">
            <v>0</v>
          </cell>
          <cell r="DG286">
            <v>0</v>
          </cell>
          <cell r="DH286">
            <v>0</v>
          </cell>
          <cell r="DI286">
            <v>0</v>
          </cell>
          <cell r="DJ286">
            <v>0</v>
          </cell>
          <cell r="DK286">
            <v>0</v>
          </cell>
          <cell r="DL286">
            <v>0</v>
          </cell>
          <cell r="DM286">
            <v>0</v>
          </cell>
          <cell r="DN286">
            <v>0</v>
          </cell>
          <cell r="DO286">
            <v>0</v>
          </cell>
          <cell r="DP286">
            <v>0</v>
          </cell>
          <cell r="DQ286">
            <v>0</v>
          </cell>
          <cell r="DR286">
            <v>0</v>
          </cell>
          <cell r="DS286">
            <v>0</v>
          </cell>
          <cell r="DT286">
            <v>0</v>
          </cell>
          <cell r="DU286">
            <v>0</v>
          </cell>
          <cell r="DV286">
            <v>0</v>
          </cell>
          <cell r="DW286">
            <v>0</v>
          </cell>
          <cell r="DX286">
            <v>0</v>
          </cell>
          <cell r="DY286">
            <v>0</v>
          </cell>
          <cell r="DZ286">
            <v>0</v>
          </cell>
          <cell r="EA286">
            <v>0</v>
          </cell>
          <cell r="EB286">
            <v>0</v>
          </cell>
          <cell r="EC286">
            <v>0</v>
          </cell>
          <cell r="ED286">
            <v>0</v>
          </cell>
          <cell r="EE286">
            <v>0</v>
          </cell>
          <cell r="EF286">
            <v>0</v>
          </cell>
          <cell r="EG286">
            <v>0</v>
          </cell>
          <cell r="EH286">
            <v>0</v>
          </cell>
          <cell r="EI286">
            <v>0</v>
          </cell>
          <cell r="EJ286">
            <v>0</v>
          </cell>
        </row>
        <row r="287">
          <cell r="AW287">
            <v>241</v>
          </cell>
          <cell r="AX287">
            <v>0</v>
          </cell>
          <cell r="AY287">
            <v>75</v>
          </cell>
          <cell r="AZ287">
            <v>50</v>
          </cell>
          <cell r="BA287">
            <v>25</v>
          </cell>
          <cell r="BB287">
            <v>100</v>
          </cell>
          <cell r="BC287">
            <v>0</v>
          </cell>
          <cell r="BD287">
            <v>50</v>
          </cell>
          <cell r="BE287">
            <v>33.300000000000004</v>
          </cell>
          <cell r="BF287">
            <v>66.600000000000009</v>
          </cell>
          <cell r="BG287">
            <v>83.3</v>
          </cell>
          <cell r="BH287">
            <v>16.600000000000001</v>
          </cell>
          <cell r="BI287">
            <v>100</v>
          </cell>
          <cell r="BJ287">
            <v>44.4</v>
          </cell>
          <cell r="BK287">
            <v>55.500000000000007</v>
          </cell>
          <cell r="BL287">
            <v>66.600000000000009</v>
          </cell>
          <cell r="BM287">
            <v>22.2</v>
          </cell>
          <cell r="BN287">
            <v>11.1</v>
          </cell>
          <cell r="BO287">
            <v>33.300000000000004</v>
          </cell>
          <cell r="BP287">
            <v>100</v>
          </cell>
          <cell r="BQ287">
            <v>0</v>
          </cell>
          <cell r="BR287">
            <v>77.7</v>
          </cell>
          <cell r="BS287">
            <v>88.8</v>
          </cell>
          <cell r="BT287">
            <v>50</v>
          </cell>
          <cell r="BU287">
            <v>100</v>
          </cell>
          <cell r="BV287">
            <v>0</v>
          </cell>
          <cell r="BW287">
            <v>75</v>
          </cell>
          <cell r="BX287">
            <v>25</v>
          </cell>
          <cell r="BY287">
            <v>62.5</v>
          </cell>
          <cell r="BZ287">
            <v>12.5</v>
          </cell>
          <cell r="CA287">
            <v>87.5</v>
          </cell>
          <cell r="CB287">
            <v>37.5</v>
          </cell>
          <cell r="CC287">
            <v>88.8</v>
          </cell>
          <cell r="CD287">
            <v>100</v>
          </cell>
          <cell r="CE287">
            <v>66.600000000000009</v>
          </cell>
          <cell r="CF287">
            <v>77.7</v>
          </cell>
          <cell r="CG287">
            <v>33.300000000000004</v>
          </cell>
          <cell r="CH287">
            <v>0</v>
          </cell>
          <cell r="CI287">
            <v>0</v>
          </cell>
          <cell r="CJ287">
            <v>44.4</v>
          </cell>
          <cell r="CK287">
            <v>55.500000000000007</v>
          </cell>
          <cell r="CL287">
            <v>11.1</v>
          </cell>
          <cell r="CM287">
            <v>22.2</v>
          </cell>
          <cell r="CN287">
            <v>22.199996948242188</v>
          </cell>
          <cell r="CO287">
            <v>22.199996948242188</v>
          </cell>
          <cell r="CP287">
            <v>22.199996948242188</v>
          </cell>
          <cell r="CQ287">
            <v>241</v>
          </cell>
          <cell r="CR287">
            <v>25</v>
          </cell>
          <cell r="CS287">
            <v>50</v>
          </cell>
          <cell r="CT287">
            <v>42.5</v>
          </cell>
          <cell r="CU287">
            <v>32.5</v>
          </cell>
          <cell r="CV287">
            <v>52.5</v>
          </cell>
          <cell r="CW287">
            <v>2.5</v>
          </cell>
          <cell r="CX287">
            <v>27.500000000000004</v>
          </cell>
          <cell r="CY287">
            <v>22.5</v>
          </cell>
          <cell r="CZ287">
            <v>47.5</v>
          </cell>
          <cell r="DA287">
            <v>75</v>
          </cell>
          <cell r="DB287">
            <v>15</v>
          </cell>
          <cell r="DC287">
            <v>82.5</v>
          </cell>
          <cell r="DD287">
            <v>40</v>
          </cell>
          <cell r="DE287">
            <v>55.000000000000007</v>
          </cell>
          <cell r="DF287">
            <v>67.5</v>
          </cell>
          <cell r="DG287">
            <v>17.5</v>
          </cell>
          <cell r="DH287">
            <v>10</v>
          </cell>
          <cell r="DI287">
            <v>30</v>
          </cell>
          <cell r="DJ287">
            <v>95</v>
          </cell>
          <cell r="DK287">
            <v>5</v>
          </cell>
          <cell r="DL287">
            <v>72.5</v>
          </cell>
          <cell r="DM287">
            <v>77.5</v>
          </cell>
          <cell r="DN287">
            <v>62.5</v>
          </cell>
          <cell r="DO287">
            <v>100</v>
          </cell>
          <cell r="DP287">
            <v>7.5</v>
          </cell>
          <cell r="DQ287">
            <v>87.5</v>
          </cell>
          <cell r="DR287">
            <v>20</v>
          </cell>
          <cell r="DS287">
            <v>80</v>
          </cell>
          <cell r="DT287">
            <v>12.5</v>
          </cell>
          <cell r="DU287">
            <v>97.5</v>
          </cell>
          <cell r="DV287">
            <v>57.499999999999993</v>
          </cell>
          <cell r="DW287">
            <v>90</v>
          </cell>
          <cell r="DX287">
            <v>92.5</v>
          </cell>
          <cell r="DY287">
            <v>70</v>
          </cell>
          <cell r="DZ287">
            <v>85</v>
          </cell>
          <cell r="EA287">
            <v>45</v>
          </cell>
          <cell r="EB287">
            <v>0</v>
          </cell>
          <cell r="EC287">
            <v>0</v>
          </cell>
          <cell r="ED287">
            <v>60</v>
          </cell>
          <cell r="EE287">
            <v>65</v>
          </cell>
          <cell r="EF287">
            <v>35</v>
          </cell>
          <cell r="EG287">
            <v>37.5</v>
          </cell>
          <cell r="EH287">
            <v>37.5</v>
          </cell>
          <cell r="EI287">
            <v>37.5</v>
          </cell>
          <cell r="EJ287">
            <v>37.5</v>
          </cell>
        </row>
        <row r="288">
          <cell r="AW288">
            <v>242</v>
          </cell>
          <cell r="AX288">
            <v>0</v>
          </cell>
          <cell r="AY288">
            <v>75</v>
          </cell>
          <cell r="AZ288">
            <v>25</v>
          </cell>
          <cell r="BA288">
            <v>50</v>
          </cell>
          <cell r="BB288">
            <v>100</v>
          </cell>
          <cell r="BC288">
            <v>0</v>
          </cell>
          <cell r="BD288">
            <v>40</v>
          </cell>
          <cell r="BE288">
            <v>60</v>
          </cell>
          <cell r="BF288">
            <v>100</v>
          </cell>
          <cell r="BG288">
            <v>80</v>
          </cell>
          <cell r="BH288">
            <v>20</v>
          </cell>
          <cell r="BI288">
            <v>20</v>
          </cell>
          <cell r="BJ288">
            <v>62.5</v>
          </cell>
          <cell r="BK288">
            <v>50</v>
          </cell>
          <cell r="BL288">
            <v>37.5</v>
          </cell>
          <cell r="BM288">
            <v>12.5</v>
          </cell>
          <cell r="BN288">
            <v>0</v>
          </cell>
          <cell r="BO288">
            <v>25</v>
          </cell>
          <cell r="BP288">
            <v>100</v>
          </cell>
          <cell r="BQ288">
            <v>100</v>
          </cell>
          <cell r="BR288">
            <v>75</v>
          </cell>
          <cell r="BS288">
            <v>87.5</v>
          </cell>
          <cell r="BT288">
            <v>100</v>
          </cell>
          <cell r="BU288">
            <v>0</v>
          </cell>
          <cell r="BV288">
            <v>25</v>
          </cell>
          <cell r="BW288">
            <v>50</v>
          </cell>
          <cell r="BX288">
            <v>50</v>
          </cell>
          <cell r="BY288">
            <v>75</v>
          </cell>
          <cell r="BZ288">
            <v>75</v>
          </cell>
          <cell r="CA288">
            <v>75</v>
          </cell>
          <cell r="CB288">
            <v>75</v>
          </cell>
          <cell r="CC288">
            <v>62.5</v>
          </cell>
          <cell r="CD288">
            <v>50</v>
          </cell>
          <cell r="CE288">
            <v>100</v>
          </cell>
          <cell r="CF288">
            <v>75</v>
          </cell>
          <cell r="CG288">
            <v>75</v>
          </cell>
          <cell r="CH288">
            <v>0</v>
          </cell>
          <cell r="CI288">
            <v>0</v>
          </cell>
          <cell r="CJ288">
            <v>37.5</v>
          </cell>
          <cell r="CK288">
            <v>87.5</v>
          </cell>
          <cell r="CL288">
            <v>12.5</v>
          </cell>
          <cell r="CM288">
            <v>25</v>
          </cell>
          <cell r="CN288">
            <v>25</v>
          </cell>
          <cell r="CO288">
            <v>25</v>
          </cell>
          <cell r="CP288">
            <v>25</v>
          </cell>
          <cell r="CQ288">
            <v>242</v>
          </cell>
          <cell r="CR288">
            <v>27.200000000000003</v>
          </cell>
          <cell r="CS288">
            <v>60.6</v>
          </cell>
          <cell r="CT288">
            <v>39.300000000000004</v>
          </cell>
          <cell r="CU288">
            <v>45.4</v>
          </cell>
          <cell r="CV288">
            <v>72.7</v>
          </cell>
          <cell r="CW288">
            <v>3</v>
          </cell>
          <cell r="CX288">
            <v>18.099999999999998</v>
          </cell>
          <cell r="CY288">
            <v>24.2</v>
          </cell>
          <cell r="CZ288">
            <v>51.5</v>
          </cell>
          <cell r="DA288">
            <v>42.4</v>
          </cell>
          <cell r="DB288">
            <v>9</v>
          </cell>
          <cell r="DC288">
            <v>9</v>
          </cell>
          <cell r="DD288">
            <v>63.6</v>
          </cell>
          <cell r="DE288">
            <v>57.499999999999993</v>
          </cell>
          <cell r="DF288">
            <v>48.4</v>
          </cell>
          <cell r="DG288">
            <v>12.1</v>
          </cell>
          <cell r="DH288">
            <v>6</v>
          </cell>
          <cell r="DI288">
            <v>15.1</v>
          </cell>
          <cell r="DJ288">
            <v>96.899999999999991</v>
          </cell>
          <cell r="DK288">
            <v>96.89996337890625</v>
          </cell>
          <cell r="DL288">
            <v>69.599999999999994</v>
          </cell>
          <cell r="DM288">
            <v>75.7</v>
          </cell>
          <cell r="DN288">
            <v>90.9</v>
          </cell>
          <cell r="DO288">
            <v>21.2</v>
          </cell>
          <cell r="DP288">
            <v>30.3</v>
          </cell>
          <cell r="DQ288">
            <v>66.600000000000009</v>
          </cell>
          <cell r="DR288">
            <v>66.5999755859375</v>
          </cell>
          <cell r="DS288">
            <v>84.8</v>
          </cell>
          <cell r="DT288">
            <v>84.79998779296875</v>
          </cell>
          <cell r="DU288">
            <v>84.79998779296875</v>
          </cell>
          <cell r="DV288">
            <v>84.79998779296875</v>
          </cell>
          <cell r="DW288">
            <v>81.8</v>
          </cell>
          <cell r="DX288">
            <v>78.7</v>
          </cell>
          <cell r="DY288">
            <v>100</v>
          </cell>
          <cell r="DZ288">
            <v>87.8</v>
          </cell>
          <cell r="EA288">
            <v>87.79998779296875</v>
          </cell>
          <cell r="EB288">
            <v>0</v>
          </cell>
          <cell r="EC288">
            <v>0</v>
          </cell>
          <cell r="ED288">
            <v>54.500000000000007</v>
          </cell>
          <cell r="EE288">
            <v>93.899999999999991</v>
          </cell>
          <cell r="EF288">
            <v>33.300000000000004</v>
          </cell>
          <cell r="EG288">
            <v>36.299999999999997</v>
          </cell>
          <cell r="EH288">
            <v>36.29998779296875</v>
          </cell>
          <cell r="EI288">
            <v>36.29998779296875</v>
          </cell>
          <cell r="EJ288">
            <v>36.29998779296875</v>
          </cell>
        </row>
        <row r="289">
          <cell r="AW289">
            <v>243</v>
          </cell>
          <cell r="AX289">
            <v>0</v>
          </cell>
          <cell r="AY289">
            <v>75</v>
          </cell>
          <cell r="AZ289">
            <v>25</v>
          </cell>
          <cell r="BA289">
            <v>50</v>
          </cell>
          <cell r="BB289">
            <v>100</v>
          </cell>
          <cell r="BC289">
            <v>0</v>
          </cell>
          <cell r="BD289">
            <v>40</v>
          </cell>
          <cell r="BE289">
            <v>60</v>
          </cell>
          <cell r="BF289">
            <v>80</v>
          </cell>
          <cell r="BG289">
            <v>100</v>
          </cell>
          <cell r="BH289">
            <v>20</v>
          </cell>
          <cell r="BI289">
            <v>20</v>
          </cell>
          <cell r="BJ289">
            <v>50</v>
          </cell>
          <cell r="BK289">
            <v>37.5</v>
          </cell>
          <cell r="BL289">
            <v>25</v>
          </cell>
          <cell r="BM289">
            <v>62.5</v>
          </cell>
          <cell r="BN289">
            <v>0</v>
          </cell>
          <cell r="BO289">
            <v>12.5</v>
          </cell>
          <cell r="BP289">
            <v>100</v>
          </cell>
          <cell r="BQ289">
            <v>100</v>
          </cell>
          <cell r="BR289">
            <v>75</v>
          </cell>
          <cell r="BS289">
            <v>87.5</v>
          </cell>
          <cell r="BT289">
            <v>100</v>
          </cell>
          <cell r="BU289">
            <v>25</v>
          </cell>
          <cell r="BV289">
            <v>0</v>
          </cell>
          <cell r="BW289">
            <v>50</v>
          </cell>
          <cell r="BX289">
            <v>50</v>
          </cell>
          <cell r="BY289">
            <v>75</v>
          </cell>
          <cell r="BZ289">
            <v>75</v>
          </cell>
          <cell r="CA289">
            <v>75</v>
          </cell>
          <cell r="CB289">
            <v>75</v>
          </cell>
          <cell r="CC289">
            <v>75</v>
          </cell>
          <cell r="CD289">
            <v>62.5</v>
          </cell>
          <cell r="CE289">
            <v>100</v>
          </cell>
          <cell r="CF289">
            <v>50</v>
          </cell>
          <cell r="CG289">
            <v>50</v>
          </cell>
          <cell r="CH289">
            <v>0</v>
          </cell>
          <cell r="CI289">
            <v>0</v>
          </cell>
          <cell r="CJ289">
            <v>37.5</v>
          </cell>
          <cell r="CK289">
            <v>87.5</v>
          </cell>
          <cell r="CL289">
            <v>12.5</v>
          </cell>
          <cell r="CM289">
            <v>25</v>
          </cell>
          <cell r="CN289">
            <v>25</v>
          </cell>
          <cell r="CO289">
            <v>25</v>
          </cell>
          <cell r="CP289">
            <v>25</v>
          </cell>
          <cell r="CQ289">
            <v>243</v>
          </cell>
          <cell r="CR289">
            <v>24.2</v>
          </cell>
          <cell r="CS289">
            <v>63.6</v>
          </cell>
          <cell r="CT289">
            <v>39.300000000000004</v>
          </cell>
          <cell r="CU289">
            <v>45.4</v>
          </cell>
          <cell r="CV289">
            <v>96.899999999999991</v>
          </cell>
          <cell r="CW289">
            <v>0</v>
          </cell>
          <cell r="CX289">
            <v>18.099999999999998</v>
          </cell>
          <cell r="CY289">
            <v>27.200000000000003</v>
          </cell>
          <cell r="CZ289">
            <v>42.4</v>
          </cell>
          <cell r="DA289">
            <v>69.599999999999994</v>
          </cell>
          <cell r="DB289">
            <v>6</v>
          </cell>
          <cell r="DC289">
            <v>6</v>
          </cell>
          <cell r="DD289">
            <v>51.5</v>
          </cell>
          <cell r="DE289">
            <v>48.4</v>
          </cell>
          <cell r="DF289">
            <v>36.299999999999997</v>
          </cell>
          <cell r="DG289">
            <v>54.500000000000007</v>
          </cell>
          <cell r="DH289">
            <v>3</v>
          </cell>
          <cell r="DI289">
            <v>15.1</v>
          </cell>
          <cell r="DJ289">
            <v>93.899999999999991</v>
          </cell>
          <cell r="DK289">
            <v>93.89996337890625</v>
          </cell>
          <cell r="DL289">
            <v>66.600000000000009</v>
          </cell>
          <cell r="DM289">
            <v>75.7</v>
          </cell>
          <cell r="DN289">
            <v>87.8</v>
          </cell>
          <cell r="DO289">
            <v>21.2</v>
          </cell>
          <cell r="DP289">
            <v>12.1</v>
          </cell>
          <cell r="DQ289">
            <v>60.6</v>
          </cell>
          <cell r="DR289">
            <v>60.5999755859375</v>
          </cell>
          <cell r="DS289">
            <v>84.8</v>
          </cell>
          <cell r="DT289">
            <v>84.79998779296875</v>
          </cell>
          <cell r="DU289">
            <v>84.79998779296875</v>
          </cell>
          <cell r="DV289">
            <v>84.79998779296875</v>
          </cell>
          <cell r="DW289">
            <v>81.8</v>
          </cell>
          <cell r="DX289">
            <v>78.7</v>
          </cell>
          <cell r="DY289">
            <v>100</v>
          </cell>
          <cell r="DZ289">
            <v>72.7</v>
          </cell>
          <cell r="EA289">
            <v>72.699951171875</v>
          </cell>
          <cell r="EB289">
            <v>9</v>
          </cell>
          <cell r="EC289">
            <v>9</v>
          </cell>
          <cell r="ED289">
            <v>57.499999999999993</v>
          </cell>
          <cell r="EE289">
            <v>90.9</v>
          </cell>
          <cell r="EF289">
            <v>30.3</v>
          </cell>
          <cell r="EG289">
            <v>33.300000000000004</v>
          </cell>
          <cell r="EH289">
            <v>33.29998779296875</v>
          </cell>
          <cell r="EI289">
            <v>33.29998779296875</v>
          </cell>
          <cell r="EJ289">
            <v>33.29998779296875</v>
          </cell>
        </row>
        <row r="290">
          <cell r="AW290">
            <v>244</v>
          </cell>
          <cell r="AX290">
            <v>50</v>
          </cell>
          <cell r="AY290">
            <v>0</v>
          </cell>
          <cell r="AZ290">
            <v>25</v>
          </cell>
          <cell r="BA290">
            <v>100</v>
          </cell>
          <cell r="BB290">
            <v>75</v>
          </cell>
          <cell r="BC290">
            <v>0</v>
          </cell>
          <cell r="BD290">
            <v>20</v>
          </cell>
          <cell r="BE290">
            <v>60</v>
          </cell>
          <cell r="BF290">
            <v>40</v>
          </cell>
          <cell r="BG290">
            <v>80</v>
          </cell>
          <cell r="BH290">
            <v>100</v>
          </cell>
          <cell r="BI290">
            <v>100</v>
          </cell>
          <cell r="BJ290">
            <v>50</v>
          </cell>
          <cell r="BK290">
            <v>33.300000000000004</v>
          </cell>
          <cell r="BL290">
            <v>66.600000000000009</v>
          </cell>
          <cell r="BM290">
            <v>0</v>
          </cell>
          <cell r="BN290">
            <v>100</v>
          </cell>
          <cell r="BO290">
            <v>16.600000000000001</v>
          </cell>
          <cell r="BP290">
            <v>16.599990844726562</v>
          </cell>
          <cell r="BQ290">
            <v>16.599990844726562</v>
          </cell>
          <cell r="BR290">
            <v>16.599990844726562</v>
          </cell>
          <cell r="BS290">
            <v>83.3</v>
          </cell>
          <cell r="BT290">
            <v>100</v>
          </cell>
          <cell r="BU290">
            <v>0</v>
          </cell>
          <cell r="BV290">
            <v>50</v>
          </cell>
          <cell r="BW290">
            <v>50</v>
          </cell>
          <cell r="BX290">
            <v>50</v>
          </cell>
          <cell r="BY290">
            <v>50</v>
          </cell>
          <cell r="BZ290">
            <v>50</v>
          </cell>
          <cell r="CA290">
            <v>50</v>
          </cell>
          <cell r="CB290">
            <v>50</v>
          </cell>
          <cell r="CC290">
            <v>75</v>
          </cell>
          <cell r="CD290">
            <v>75</v>
          </cell>
          <cell r="CE290">
            <v>75</v>
          </cell>
          <cell r="CF290">
            <v>100</v>
          </cell>
          <cell r="CG290">
            <v>100</v>
          </cell>
          <cell r="CH290">
            <v>0</v>
          </cell>
          <cell r="CI290">
            <v>0</v>
          </cell>
          <cell r="CJ290">
            <v>25</v>
          </cell>
          <cell r="CK290">
            <v>50</v>
          </cell>
          <cell r="CL290">
            <v>50</v>
          </cell>
          <cell r="CM290">
            <v>50</v>
          </cell>
          <cell r="CN290">
            <v>50</v>
          </cell>
          <cell r="CO290">
            <v>50</v>
          </cell>
          <cell r="CP290">
            <v>50</v>
          </cell>
          <cell r="CQ290">
            <v>244</v>
          </cell>
          <cell r="CR290">
            <v>36</v>
          </cell>
          <cell r="CS290">
            <v>12</v>
          </cell>
          <cell r="CT290">
            <v>20</v>
          </cell>
          <cell r="CU290">
            <v>96</v>
          </cell>
          <cell r="CV290">
            <v>48</v>
          </cell>
          <cell r="CW290">
            <v>8</v>
          </cell>
          <cell r="CX290">
            <v>16</v>
          </cell>
          <cell r="CY290">
            <v>84</v>
          </cell>
          <cell r="CZ290">
            <v>40</v>
          </cell>
          <cell r="DA290">
            <v>88</v>
          </cell>
          <cell r="DB290">
            <v>92</v>
          </cell>
          <cell r="DC290">
            <v>92</v>
          </cell>
          <cell r="DD290">
            <v>64</v>
          </cell>
          <cell r="DE290">
            <v>52</v>
          </cell>
          <cell r="DF290">
            <v>68</v>
          </cell>
          <cell r="DG290">
            <v>4</v>
          </cell>
          <cell r="DH290">
            <v>80</v>
          </cell>
          <cell r="DI290">
            <v>32</v>
          </cell>
          <cell r="DJ290">
            <v>32</v>
          </cell>
          <cell r="DK290">
            <v>32</v>
          </cell>
          <cell r="DL290">
            <v>32</v>
          </cell>
          <cell r="DM290">
            <v>76</v>
          </cell>
          <cell r="DN290">
            <v>72</v>
          </cell>
          <cell r="DO290">
            <v>24</v>
          </cell>
          <cell r="DP290">
            <v>56.000000000000007</v>
          </cell>
          <cell r="DQ290">
            <v>56</v>
          </cell>
          <cell r="DR290">
            <v>56</v>
          </cell>
          <cell r="DS290">
            <v>56</v>
          </cell>
          <cell r="DT290">
            <v>56</v>
          </cell>
          <cell r="DU290">
            <v>56</v>
          </cell>
          <cell r="DV290">
            <v>56</v>
          </cell>
          <cell r="DW290">
            <v>60</v>
          </cell>
          <cell r="DX290">
            <v>60</v>
          </cell>
          <cell r="DY290">
            <v>60</v>
          </cell>
          <cell r="DZ290">
            <v>100</v>
          </cell>
          <cell r="EA290">
            <v>100</v>
          </cell>
          <cell r="EB290">
            <v>0</v>
          </cell>
          <cell r="EC290">
            <v>0</v>
          </cell>
          <cell r="ED290">
            <v>28.000000000000004</v>
          </cell>
          <cell r="EE290">
            <v>44</v>
          </cell>
          <cell r="EF290">
            <v>44</v>
          </cell>
          <cell r="EG290">
            <v>44</v>
          </cell>
          <cell r="EH290">
            <v>44</v>
          </cell>
          <cell r="EI290">
            <v>44</v>
          </cell>
          <cell r="EJ290">
            <v>44</v>
          </cell>
        </row>
        <row r="291">
          <cell r="AW291">
            <v>245</v>
          </cell>
          <cell r="AX291">
            <v>0</v>
          </cell>
          <cell r="AY291">
            <v>0</v>
          </cell>
          <cell r="AZ291">
            <v>0</v>
          </cell>
          <cell r="BA291">
            <v>0</v>
          </cell>
          <cell r="BB291">
            <v>0</v>
          </cell>
          <cell r="BC291">
            <v>0</v>
          </cell>
          <cell r="BD291">
            <v>0</v>
          </cell>
          <cell r="BE291">
            <v>0</v>
          </cell>
          <cell r="BF291">
            <v>0</v>
          </cell>
          <cell r="BG291">
            <v>0</v>
          </cell>
          <cell r="BH291">
            <v>0</v>
          </cell>
          <cell r="BI291">
            <v>0</v>
          </cell>
          <cell r="BJ291">
            <v>0</v>
          </cell>
          <cell r="BK291">
            <v>0</v>
          </cell>
          <cell r="BL291">
            <v>0</v>
          </cell>
          <cell r="BM291">
            <v>0</v>
          </cell>
          <cell r="BN291">
            <v>0</v>
          </cell>
          <cell r="BO291">
            <v>0</v>
          </cell>
          <cell r="BP291">
            <v>0</v>
          </cell>
          <cell r="BQ291">
            <v>0</v>
          </cell>
          <cell r="BR291">
            <v>0</v>
          </cell>
          <cell r="BS291">
            <v>0</v>
          </cell>
          <cell r="BT291">
            <v>0</v>
          </cell>
          <cell r="BU291">
            <v>0</v>
          </cell>
          <cell r="BV291">
            <v>0</v>
          </cell>
          <cell r="BW291">
            <v>0</v>
          </cell>
          <cell r="BX291">
            <v>0</v>
          </cell>
          <cell r="BY291">
            <v>0</v>
          </cell>
          <cell r="BZ291">
            <v>0</v>
          </cell>
          <cell r="CA291">
            <v>0</v>
          </cell>
          <cell r="CB291">
            <v>0</v>
          </cell>
          <cell r="CC291">
            <v>0</v>
          </cell>
          <cell r="CD291">
            <v>0</v>
          </cell>
          <cell r="CE291">
            <v>0</v>
          </cell>
          <cell r="CF291">
            <v>0</v>
          </cell>
          <cell r="CG291">
            <v>0</v>
          </cell>
          <cell r="CH291">
            <v>0</v>
          </cell>
          <cell r="CI291">
            <v>0</v>
          </cell>
          <cell r="CJ291">
            <v>0</v>
          </cell>
          <cell r="CK291">
            <v>0</v>
          </cell>
          <cell r="CL291">
            <v>0</v>
          </cell>
          <cell r="CM291">
            <v>0</v>
          </cell>
          <cell r="CN291">
            <v>0</v>
          </cell>
          <cell r="CO291">
            <v>0</v>
          </cell>
          <cell r="CP291">
            <v>0</v>
          </cell>
          <cell r="CQ291">
            <v>245</v>
          </cell>
          <cell r="CR291">
            <v>0</v>
          </cell>
          <cell r="CS291">
            <v>0</v>
          </cell>
          <cell r="CT291">
            <v>0</v>
          </cell>
          <cell r="CU291">
            <v>0</v>
          </cell>
          <cell r="CV291">
            <v>0</v>
          </cell>
          <cell r="CW291">
            <v>0</v>
          </cell>
          <cell r="CX291">
            <v>0</v>
          </cell>
          <cell r="CY291">
            <v>0</v>
          </cell>
          <cell r="CZ291">
            <v>0</v>
          </cell>
          <cell r="DA291">
            <v>0</v>
          </cell>
          <cell r="DB291">
            <v>0</v>
          </cell>
          <cell r="DC291">
            <v>0</v>
          </cell>
          <cell r="DD291">
            <v>0</v>
          </cell>
          <cell r="DE291">
            <v>0</v>
          </cell>
          <cell r="DF291">
            <v>0</v>
          </cell>
          <cell r="DG291">
            <v>0</v>
          </cell>
          <cell r="DH291">
            <v>0</v>
          </cell>
          <cell r="DI291">
            <v>0</v>
          </cell>
          <cell r="DJ291">
            <v>0</v>
          </cell>
          <cell r="DK291">
            <v>0</v>
          </cell>
          <cell r="DL291">
            <v>0</v>
          </cell>
          <cell r="DM291">
            <v>0</v>
          </cell>
          <cell r="DN291">
            <v>0</v>
          </cell>
          <cell r="DO291">
            <v>0</v>
          </cell>
          <cell r="DP291">
            <v>0</v>
          </cell>
          <cell r="DQ291">
            <v>0</v>
          </cell>
          <cell r="DR291">
            <v>0</v>
          </cell>
          <cell r="DS291">
            <v>0</v>
          </cell>
          <cell r="DT291">
            <v>0</v>
          </cell>
          <cell r="DU291">
            <v>0</v>
          </cell>
          <cell r="DV291">
            <v>0</v>
          </cell>
          <cell r="DW291">
            <v>0</v>
          </cell>
          <cell r="DX291">
            <v>0</v>
          </cell>
          <cell r="DY291">
            <v>0</v>
          </cell>
          <cell r="DZ291">
            <v>0</v>
          </cell>
          <cell r="EA291">
            <v>0</v>
          </cell>
          <cell r="EB291">
            <v>0</v>
          </cell>
          <cell r="EC291">
            <v>0</v>
          </cell>
          <cell r="ED291">
            <v>0</v>
          </cell>
          <cell r="EE291">
            <v>0</v>
          </cell>
          <cell r="EF291">
            <v>0</v>
          </cell>
          <cell r="EG291">
            <v>0</v>
          </cell>
          <cell r="EH291">
            <v>0</v>
          </cell>
          <cell r="EI291">
            <v>0</v>
          </cell>
          <cell r="EJ291">
            <v>0</v>
          </cell>
        </row>
        <row r="292">
          <cell r="AW292">
            <v>246</v>
          </cell>
          <cell r="AX292">
            <v>0</v>
          </cell>
          <cell r="AY292">
            <v>0</v>
          </cell>
          <cell r="AZ292">
            <v>0</v>
          </cell>
          <cell r="BA292">
            <v>0</v>
          </cell>
          <cell r="BB292">
            <v>0</v>
          </cell>
          <cell r="BC292">
            <v>0</v>
          </cell>
          <cell r="BD292">
            <v>0</v>
          </cell>
          <cell r="BE292">
            <v>0</v>
          </cell>
          <cell r="BF292">
            <v>0</v>
          </cell>
          <cell r="BG292">
            <v>0</v>
          </cell>
          <cell r="BH292">
            <v>0</v>
          </cell>
          <cell r="BI292">
            <v>0</v>
          </cell>
          <cell r="BJ292">
            <v>0</v>
          </cell>
          <cell r="BK292">
            <v>0</v>
          </cell>
          <cell r="BL292">
            <v>0</v>
          </cell>
          <cell r="BM292">
            <v>0</v>
          </cell>
          <cell r="BN292">
            <v>0</v>
          </cell>
          <cell r="BO292">
            <v>0</v>
          </cell>
          <cell r="BP292">
            <v>0</v>
          </cell>
          <cell r="BQ292">
            <v>0</v>
          </cell>
          <cell r="BR292">
            <v>0</v>
          </cell>
          <cell r="BS292">
            <v>0</v>
          </cell>
          <cell r="BT292">
            <v>0</v>
          </cell>
          <cell r="BU292">
            <v>0</v>
          </cell>
          <cell r="BV292">
            <v>0</v>
          </cell>
          <cell r="BW292">
            <v>0</v>
          </cell>
          <cell r="BX292">
            <v>0</v>
          </cell>
          <cell r="BY292">
            <v>0</v>
          </cell>
          <cell r="BZ292">
            <v>0</v>
          </cell>
          <cell r="CA292">
            <v>0</v>
          </cell>
          <cell r="CB292">
            <v>0</v>
          </cell>
          <cell r="CC292">
            <v>0</v>
          </cell>
          <cell r="CD292">
            <v>0</v>
          </cell>
          <cell r="CE292">
            <v>0</v>
          </cell>
          <cell r="CF292">
            <v>0</v>
          </cell>
          <cell r="CG292">
            <v>0</v>
          </cell>
          <cell r="CH292">
            <v>0</v>
          </cell>
          <cell r="CI292">
            <v>0</v>
          </cell>
          <cell r="CJ292">
            <v>0</v>
          </cell>
          <cell r="CK292">
            <v>0</v>
          </cell>
          <cell r="CL292">
            <v>0</v>
          </cell>
          <cell r="CM292">
            <v>0</v>
          </cell>
          <cell r="CN292">
            <v>0</v>
          </cell>
          <cell r="CO292">
            <v>0</v>
          </cell>
          <cell r="CP292">
            <v>0</v>
          </cell>
          <cell r="CQ292">
            <v>246</v>
          </cell>
          <cell r="CR292">
            <v>0</v>
          </cell>
          <cell r="CS292">
            <v>0</v>
          </cell>
          <cell r="CT292">
            <v>0</v>
          </cell>
          <cell r="CU292">
            <v>0</v>
          </cell>
          <cell r="CV292">
            <v>0</v>
          </cell>
          <cell r="CW292">
            <v>0</v>
          </cell>
          <cell r="CX292">
            <v>0</v>
          </cell>
          <cell r="CY292">
            <v>0</v>
          </cell>
          <cell r="CZ292">
            <v>0</v>
          </cell>
          <cell r="DA292">
            <v>0</v>
          </cell>
          <cell r="DB292">
            <v>0</v>
          </cell>
          <cell r="DC292">
            <v>0</v>
          </cell>
          <cell r="DD292">
            <v>0</v>
          </cell>
          <cell r="DE292">
            <v>0</v>
          </cell>
          <cell r="DF292">
            <v>0</v>
          </cell>
          <cell r="DG292">
            <v>0</v>
          </cell>
          <cell r="DH292">
            <v>0</v>
          </cell>
          <cell r="DI292">
            <v>0</v>
          </cell>
          <cell r="DJ292">
            <v>0</v>
          </cell>
          <cell r="DK292">
            <v>0</v>
          </cell>
          <cell r="DL292">
            <v>0</v>
          </cell>
          <cell r="DM292">
            <v>0</v>
          </cell>
          <cell r="DN292">
            <v>0</v>
          </cell>
          <cell r="DO292">
            <v>0</v>
          </cell>
          <cell r="DP292">
            <v>0</v>
          </cell>
          <cell r="DQ292">
            <v>0</v>
          </cell>
          <cell r="DR292">
            <v>0</v>
          </cell>
          <cell r="DS292">
            <v>0</v>
          </cell>
          <cell r="DT292">
            <v>0</v>
          </cell>
          <cell r="DU292">
            <v>0</v>
          </cell>
          <cell r="DV292">
            <v>0</v>
          </cell>
          <cell r="DW292">
            <v>0</v>
          </cell>
          <cell r="DX292">
            <v>0</v>
          </cell>
          <cell r="DY292">
            <v>0</v>
          </cell>
          <cell r="DZ292">
            <v>0</v>
          </cell>
          <cell r="EA292">
            <v>0</v>
          </cell>
          <cell r="EB292">
            <v>0</v>
          </cell>
          <cell r="EC292">
            <v>0</v>
          </cell>
          <cell r="ED292">
            <v>0</v>
          </cell>
          <cell r="EE292">
            <v>0</v>
          </cell>
          <cell r="EF292">
            <v>0</v>
          </cell>
          <cell r="EG292">
            <v>0</v>
          </cell>
          <cell r="EH292">
            <v>0</v>
          </cell>
          <cell r="EI292">
            <v>0</v>
          </cell>
          <cell r="EJ292">
            <v>0</v>
          </cell>
        </row>
        <row r="293">
          <cell r="AW293">
            <v>247</v>
          </cell>
          <cell r="AX293">
            <v>50</v>
          </cell>
          <cell r="AY293">
            <v>100</v>
          </cell>
          <cell r="AZ293">
            <v>75</v>
          </cell>
          <cell r="BA293">
            <v>25</v>
          </cell>
          <cell r="BB293">
            <v>0</v>
          </cell>
          <cell r="BC293">
            <v>60</v>
          </cell>
          <cell r="BD293">
            <v>80</v>
          </cell>
          <cell r="BE293">
            <v>40</v>
          </cell>
          <cell r="BF293">
            <v>100</v>
          </cell>
          <cell r="BG293">
            <v>20</v>
          </cell>
          <cell r="BH293">
            <v>0</v>
          </cell>
          <cell r="BI293">
            <v>0</v>
          </cell>
          <cell r="BJ293">
            <v>66.600000000000009</v>
          </cell>
          <cell r="BK293">
            <v>0</v>
          </cell>
          <cell r="BL293">
            <v>0</v>
          </cell>
          <cell r="BM293">
            <v>33.300000000000004</v>
          </cell>
          <cell r="BN293">
            <v>100</v>
          </cell>
          <cell r="BO293">
            <v>100</v>
          </cell>
          <cell r="BP293">
            <v>100</v>
          </cell>
          <cell r="BQ293">
            <v>100</v>
          </cell>
          <cell r="BR293">
            <v>100</v>
          </cell>
          <cell r="BS293">
            <v>100</v>
          </cell>
          <cell r="BT293">
            <v>100</v>
          </cell>
          <cell r="BU293">
            <v>100</v>
          </cell>
          <cell r="BV293">
            <v>100</v>
          </cell>
          <cell r="BW293">
            <v>100</v>
          </cell>
          <cell r="BX293">
            <v>100</v>
          </cell>
          <cell r="BY293">
            <v>100</v>
          </cell>
          <cell r="BZ293">
            <v>100</v>
          </cell>
          <cell r="CA293">
            <v>100</v>
          </cell>
          <cell r="CB293">
            <v>100</v>
          </cell>
          <cell r="CC293">
            <v>100</v>
          </cell>
          <cell r="CD293">
            <v>100</v>
          </cell>
          <cell r="CE293">
            <v>100</v>
          </cell>
          <cell r="CF293">
            <v>100</v>
          </cell>
          <cell r="CG293">
            <v>100</v>
          </cell>
          <cell r="CH293">
            <v>100</v>
          </cell>
          <cell r="CI293">
            <v>100</v>
          </cell>
          <cell r="CJ293">
            <v>100</v>
          </cell>
          <cell r="CK293">
            <v>100</v>
          </cell>
          <cell r="CL293">
            <v>100</v>
          </cell>
          <cell r="CM293">
            <v>100</v>
          </cell>
          <cell r="CN293">
            <v>100</v>
          </cell>
          <cell r="CO293">
            <v>100</v>
          </cell>
          <cell r="CP293">
            <v>100</v>
          </cell>
          <cell r="CQ293">
            <v>247</v>
          </cell>
          <cell r="CR293">
            <v>43.7</v>
          </cell>
          <cell r="CS293">
            <v>75</v>
          </cell>
          <cell r="CT293">
            <v>62.5</v>
          </cell>
          <cell r="CU293">
            <v>31.2</v>
          </cell>
          <cell r="CV293">
            <v>12.5</v>
          </cell>
          <cell r="CW293">
            <v>68.7</v>
          </cell>
          <cell r="CX293">
            <v>81.2</v>
          </cell>
          <cell r="CY293">
            <v>25</v>
          </cell>
          <cell r="CZ293">
            <v>93.7</v>
          </cell>
          <cell r="DA293">
            <v>18.7</v>
          </cell>
          <cell r="DB293">
            <v>6.2</v>
          </cell>
          <cell r="DC293">
            <v>6.1999969482421875</v>
          </cell>
          <cell r="DD293">
            <v>87.5</v>
          </cell>
          <cell r="DE293">
            <v>50</v>
          </cell>
          <cell r="DF293">
            <v>50</v>
          </cell>
          <cell r="DG293">
            <v>56.2</v>
          </cell>
          <cell r="DH293">
            <v>100</v>
          </cell>
          <cell r="DI293">
            <v>100</v>
          </cell>
          <cell r="DJ293">
            <v>100</v>
          </cell>
          <cell r="DK293">
            <v>100</v>
          </cell>
          <cell r="DL293">
            <v>100</v>
          </cell>
          <cell r="DM293">
            <v>100</v>
          </cell>
          <cell r="DN293">
            <v>37.5</v>
          </cell>
          <cell r="DO293">
            <v>37.5</v>
          </cell>
          <cell r="DP293">
            <v>37.5</v>
          </cell>
          <cell r="DQ293">
            <v>37.5</v>
          </cell>
          <cell r="DR293">
            <v>37.5</v>
          </cell>
          <cell r="DS293">
            <v>37.5</v>
          </cell>
          <cell r="DT293">
            <v>37.5</v>
          </cell>
          <cell r="DU293">
            <v>37.5</v>
          </cell>
          <cell r="DV293">
            <v>37.5</v>
          </cell>
          <cell r="DW293">
            <v>37.5</v>
          </cell>
          <cell r="DX293">
            <v>37.5</v>
          </cell>
          <cell r="DY293">
            <v>37.5</v>
          </cell>
          <cell r="DZ293">
            <v>37.5</v>
          </cell>
          <cell r="EA293">
            <v>37.5</v>
          </cell>
          <cell r="EB293">
            <v>37.5</v>
          </cell>
          <cell r="EC293">
            <v>37.5</v>
          </cell>
          <cell r="ED293">
            <v>0</v>
          </cell>
          <cell r="EE293">
            <v>0</v>
          </cell>
          <cell r="EF293">
            <v>0</v>
          </cell>
          <cell r="EG293">
            <v>0</v>
          </cell>
          <cell r="EH293">
            <v>0</v>
          </cell>
          <cell r="EI293">
            <v>0</v>
          </cell>
          <cell r="EJ293">
            <v>0</v>
          </cell>
        </row>
        <row r="294">
          <cell r="AW294">
            <v>248</v>
          </cell>
          <cell r="AX294">
            <v>0</v>
          </cell>
          <cell r="AY294">
            <v>0</v>
          </cell>
          <cell r="AZ294">
            <v>0</v>
          </cell>
          <cell r="BA294">
            <v>0</v>
          </cell>
          <cell r="BB294">
            <v>0</v>
          </cell>
          <cell r="BC294">
            <v>0</v>
          </cell>
          <cell r="BD294">
            <v>0</v>
          </cell>
          <cell r="BE294">
            <v>0</v>
          </cell>
          <cell r="BF294">
            <v>0</v>
          </cell>
          <cell r="BG294">
            <v>0</v>
          </cell>
          <cell r="BH294">
            <v>0</v>
          </cell>
          <cell r="BI294">
            <v>0</v>
          </cell>
          <cell r="BJ294">
            <v>0</v>
          </cell>
          <cell r="BK294">
            <v>0</v>
          </cell>
          <cell r="BL294">
            <v>0</v>
          </cell>
          <cell r="BM294">
            <v>0</v>
          </cell>
          <cell r="BN294">
            <v>0</v>
          </cell>
          <cell r="BO294">
            <v>0</v>
          </cell>
          <cell r="BP294">
            <v>0</v>
          </cell>
          <cell r="BQ294">
            <v>0</v>
          </cell>
          <cell r="BR294">
            <v>0</v>
          </cell>
          <cell r="BS294">
            <v>0</v>
          </cell>
          <cell r="BT294">
            <v>0</v>
          </cell>
          <cell r="BU294">
            <v>0</v>
          </cell>
          <cell r="BV294">
            <v>0</v>
          </cell>
          <cell r="BW294">
            <v>0</v>
          </cell>
          <cell r="BX294">
            <v>0</v>
          </cell>
          <cell r="BY294">
            <v>0</v>
          </cell>
          <cell r="BZ294">
            <v>0</v>
          </cell>
          <cell r="CA294">
            <v>0</v>
          </cell>
          <cell r="CB294">
            <v>0</v>
          </cell>
          <cell r="CC294">
            <v>0</v>
          </cell>
          <cell r="CD294">
            <v>0</v>
          </cell>
          <cell r="CE294">
            <v>0</v>
          </cell>
          <cell r="CF294">
            <v>0</v>
          </cell>
          <cell r="CG294">
            <v>0</v>
          </cell>
          <cell r="CH294">
            <v>0</v>
          </cell>
          <cell r="CI294">
            <v>0</v>
          </cell>
          <cell r="CJ294">
            <v>0</v>
          </cell>
          <cell r="CK294">
            <v>0</v>
          </cell>
          <cell r="CL294">
            <v>0</v>
          </cell>
          <cell r="CM294">
            <v>0</v>
          </cell>
          <cell r="CN294">
            <v>0</v>
          </cell>
          <cell r="CO294">
            <v>0</v>
          </cell>
          <cell r="CP294">
            <v>0</v>
          </cell>
          <cell r="CQ294">
            <v>248</v>
          </cell>
          <cell r="CR294">
            <v>0</v>
          </cell>
          <cell r="CS294">
            <v>0</v>
          </cell>
          <cell r="CT294">
            <v>0</v>
          </cell>
          <cell r="CU294">
            <v>0</v>
          </cell>
          <cell r="CV294">
            <v>0</v>
          </cell>
          <cell r="CW294">
            <v>0</v>
          </cell>
          <cell r="CX294">
            <v>0</v>
          </cell>
          <cell r="CY294">
            <v>0</v>
          </cell>
          <cell r="CZ294">
            <v>0</v>
          </cell>
          <cell r="DA294">
            <v>0</v>
          </cell>
          <cell r="DB294">
            <v>0</v>
          </cell>
          <cell r="DC294">
            <v>0</v>
          </cell>
          <cell r="DD294">
            <v>0</v>
          </cell>
          <cell r="DE294">
            <v>0</v>
          </cell>
          <cell r="DF294">
            <v>0</v>
          </cell>
          <cell r="DG294">
            <v>0</v>
          </cell>
          <cell r="DH294">
            <v>0</v>
          </cell>
          <cell r="DI294">
            <v>0</v>
          </cell>
          <cell r="DJ294">
            <v>0</v>
          </cell>
          <cell r="DK294">
            <v>0</v>
          </cell>
          <cell r="DL294">
            <v>0</v>
          </cell>
          <cell r="DM294">
            <v>0</v>
          </cell>
          <cell r="DN294">
            <v>0</v>
          </cell>
          <cell r="DO294">
            <v>0</v>
          </cell>
          <cell r="DP294">
            <v>0</v>
          </cell>
          <cell r="DQ294">
            <v>0</v>
          </cell>
          <cell r="DR294">
            <v>0</v>
          </cell>
          <cell r="DS294">
            <v>0</v>
          </cell>
          <cell r="DT294">
            <v>0</v>
          </cell>
          <cell r="DU294">
            <v>0</v>
          </cell>
          <cell r="DV294">
            <v>0</v>
          </cell>
          <cell r="DW294">
            <v>0</v>
          </cell>
          <cell r="DX294">
            <v>0</v>
          </cell>
          <cell r="DY294">
            <v>0</v>
          </cell>
          <cell r="DZ294">
            <v>0</v>
          </cell>
          <cell r="EA294">
            <v>0</v>
          </cell>
          <cell r="EB294">
            <v>0</v>
          </cell>
          <cell r="EC294">
            <v>0</v>
          </cell>
          <cell r="ED294">
            <v>0</v>
          </cell>
          <cell r="EE294">
            <v>0</v>
          </cell>
          <cell r="EF294">
            <v>0</v>
          </cell>
          <cell r="EG294">
            <v>0</v>
          </cell>
          <cell r="EH294">
            <v>0</v>
          </cell>
          <cell r="EI294">
            <v>0</v>
          </cell>
          <cell r="EJ294">
            <v>0</v>
          </cell>
        </row>
        <row r="295">
          <cell r="AW295">
            <v>249</v>
          </cell>
          <cell r="AX295">
            <v>0</v>
          </cell>
          <cell r="AY295">
            <v>0</v>
          </cell>
          <cell r="AZ295">
            <v>0</v>
          </cell>
          <cell r="BA295">
            <v>0</v>
          </cell>
          <cell r="BB295">
            <v>0</v>
          </cell>
          <cell r="BC295">
            <v>0</v>
          </cell>
          <cell r="BD295">
            <v>0</v>
          </cell>
          <cell r="BE295">
            <v>0</v>
          </cell>
          <cell r="BF295">
            <v>0</v>
          </cell>
          <cell r="BG295">
            <v>0</v>
          </cell>
          <cell r="BH295">
            <v>0</v>
          </cell>
          <cell r="BI295">
            <v>0</v>
          </cell>
          <cell r="BJ295">
            <v>0</v>
          </cell>
          <cell r="BK295">
            <v>0</v>
          </cell>
          <cell r="BL295">
            <v>0</v>
          </cell>
          <cell r="BM295">
            <v>0</v>
          </cell>
          <cell r="BN295">
            <v>0</v>
          </cell>
          <cell r="BO295">
            <v>0</v>
          </cell>
          <cell r="BP295">
            <v>0</v>
          </cell>
          <cell r="BQ295">
            <v>0</v>
          </cell>
          <cell r="BR295">
            <v>0</v>
          </cell>
          <cell r="BS295">
            <v>0</v>
          </cell>
          <cell r="BT295">
            <v>0</v>
          </cell>
          <cell r="BU295">
            <v>0</v>
          </cell>
          <cell r="BV295">
            <v>0</v>
          </cell>
          <cell r="BW295">
            <v>0</v>
          </cell>
          <cell r="BX295">
            <v>0</v>
          </cell>
          <cell r="BY295">
            <v>0</v>
          </cell>
          <cell r="BZ295">
            <v>0</v>
          </cell>
          <cell r="CA295">
            <v>0</v>
          </cell>
          <cell r="CB295">
            <v>0</v>
          </cell>
          <cell r="CC295">
            <v>0</v>
          </cell>
          <cell r="CD295">
            <v>0</v>
          </cell>
          <cell r="CE295">
            <v>0</v>
          </cell>
          <cell r="CF295">
            <v>0</v>
          </cell>
          <cell r="CG295">
            <v>0</v>
          </cell>
          <cell r="CH295">
            <v>0</v>
          </cell>
          <cell r="CI295">
            <v>0</v>
          </cell>
          <cell r="CJ295">
            <v>0</v>
          </cell>
          <cell r="CK295">
            <v>0</v>
          </cell>
          <cell r="CL295">
            <v>0</v>
          </cell>
          <cell r="CM295">
            <v>0</v>
          </cell>
          <cell r="CN295">
            <v>0</v>
          </cell>
          <cell r="CO295">
            <v>0</v>
          </cell>
          <cell r="CP295">
            <v>0</v>
          </cell>
          <cell r="CQ295">
            <v>249</v>
          </cell>
          <cell r="CR295">
            <v>0</v>
          </cell>
          <cell r="CS295">
            <v>0</v>
          </cell>
          <cell r="CT295">
            <v>0</v>
          </cell>
          <cell r="CU295">
            <v>0</v>
          </cell>
          <cell r="CV295">
            <v>0</v>
          </cell>
          <cell r="CW295">
            <v>0</v>
          </cell>
          <cell r="CX295">
            <v>0</v>
          </cell>
          <cell r="CY295">
            <v>0</v>
          </cell>
          <cell r="CZ295">
            <v>0</v>
          </cell>
          <cell r="DA295">
            <v>0</v>
          </cell>
          <cell r="DB295">
            <v>0</v>
          </cell>
          <cell r="DC295">
            <v>0</v>
          </cell>
          <cell r="DD295">
            <v>0</v>
          </cell>
          <cell r="DE295">
            <v>0</v>
          </cell>
          <cell r="DF295">
            <v>0</v>
          </cell>
          <cell r="DG295">
            <v>0</v>
          </cell>
          <cell r="DH295">
            <v>0</v>
          </cell>
          <cell r="DI295">
            <v>0</v>
          </cell>
          <cell r="DJ295">
            <v>0</v>
          </cell>
          <cell r="DK295">
            <v>0</v>
          </cell>
          <cell r="DL295">
            <v>0</v>
          </cell>
          <cell r="DM295">
            <v>0</v>
          </cell>
          <cell r="DN295">
            <v>0</v>
          </cell>
          <cell r="DO295">
            <v>0</v>
          </cell>
          <cell r="DP295">
            <v>0</v>
          </cell>
          <cell r="DQ295">
            <v>0</v>
          </cell>
          <cell r="DR295">
            <v>0</v>
          </cell>
          <cell r="DS295">
            <v>0</v>
          </cell>
          <cell r="DT295">
            <v>0</v>
          </cell>
          <cell r="DU295">
            <v>0</v>
          </cell>
          <cell r="DV295">
            <v>0</v>
          </cell>
          <cell r="DW295">
            <v>0</v>
          </cell>
          <cell r="DX295">
            <v>0</v>
          </cell>
          <cell r="DY295">
            <v>0</v>
          </cell>
          <cell r="DZ295">
            <v>0</v>
          </cell>
          <cell r="EA295">
            <v>0</v>
          </cell>
          <cell r="EB295">
            <v>0</v>
          </cell>
          <cell r="EC295">
            <v>0</v>
          </cell>
          <cell r="ED295">
            <v>0</v>
          </cell>
          <cell r="EE295">
            <v>0</v>
          </cell>
          <cell r="EF295">
            <v>0</v>
          </cell>
          <cell r="EG295">
            <v>0</v>
          </cell>
          <cell r="EH295">
            <v>0</v>
          </cell>
          <cell r="EI295">
            <v>0</v>
          </cell>
          <cell r="EJ295">
            <v>0</v>
          </cell>
        </row>
        <row r="296">
          <cell r="AW296">
            <v>250</v>
          </cell>
          <cell r="AX296">
            <v>50</v>
          </cell>
          <cell r="AY296">
            <v>0</v>
          </cell>
          <cell r="AZ296">
            <v>100</v>
          </cell>
          <cell r="BA296">
            <v>75</v>
          </cell>
          <cell r="BB296">
            <v>25</v>
          </cell>
          <cell r="BC296">
            <v>100</v>
          </cell>
          <cell r="BD296">
            <v>50</v>
          </cell>
          <cell r="BE296">
            <v>66.600000000000009</v>
          </cell>
          <cell r="BF296">
            <v>16.600000000000001</v>
          </cell>
          <cell r="BG296">
            <v>33.300000000000004</v>
          </cell>
          <cell r="BH296">
            <v>0</v>
          </cell>
          <cell r="BI296">
            <v>83.3</v>
          </cell>
          <cell r="BJ296">
            <v>42.8</v>
          </cell>
          <cell r="BK296">
            <v>71.399999999999991</v>
          </cell>
          <cell r="BL296">
            <v>85.7</v>
          </cell>
          <cell r="BM296">
            <v>0</v>
          </cell>
          <cell r="BN296">
            <v>14.2</v>
          </cell>
          <cell r="BO296">
            <v>57.099999999999994</v>
          </cell>
          <cell r="BP296">
            <v>57.0999755859375</v>
          </cell>
          <cell r="BQ296">
            <v>28.499999999999996</v>
          </cell>
          <cell r="BR296">
            <v>100</v>
          </cell>
          <cell r="BS296">
            <v>100</v>
          </cell>
          <cell r="BT296">
            <v>25</v>
          </cell>
          <cell r="BU296">
            <v>100</v>
          </cell>
          <cell r="BV296">
            <v>50</v>
          </cell>
          <cell r="BW296">
            <v>75</v>
          </cell>
          <cell r="BX296">
            <v>37.5</v>
          </cell>
          <cell r="BY296">
            <v>0</v>
          </cell>
          <cell r="BZ296">
            <v>12.5</v>
          </cell>
          <cell r="CA296">
            <v>87.5</v>
          </cell>
          <cell r="CB296">
            <v>62.5</v>
          </cell>
          <cell r="CC296">
            <v>100</v>
          </cell>
          <cell r="CD296">
            <v>100</v>
          </cell>
          <cell r="CE296">
            <v>100</v>
          </cell>
          <cell r="CF296">
            <v>33.300000000000004</v>
          </cell>
          <cell r="CG296">
            <v>66.600000000000009</v>
          </cell>
          <cell r="CH296">
            <v>66.5999755859375</v>
          </cell>
          <cell r="CI296">
            <v>66.5999755859375</v>
          </cell>
          <cell r="CJ296">
            <v>66.5999755859375</v>
          </cell>
          <cell r="CK296">
            <v>0</v>
          </cell>
          <cell r="CL296">
            <v>0</v>
          </cell>
          <cell r="CM296">
            <v>0</v>
          </cell>
          <cell r="CN296">
            <v>0</v>
          </cell>
          <cell r="CO296">
            <v>0</v>
          </cell>
          <cell r="CP296">
            <v>0</v>
          </cell>
          <cell r="CQ296">
            <v>250</v>
          </cell>
          <cell r="CR296">
            <v>31.2</v>
          </cell>
          <cell r="CS296">
            <v>15.6</v>
          </cell>
          <cell r="CT296">
            <v>71.8</v>
          </cell>
          <cell r="CU296">
            <v>62.5</v>
          </cell>
          <cell r="CV296">
            <v>25</v>
          </cell>
          <cell r="CW296">
            <v>93.7</v>
          </cell>
          <cell r="CX296">
            <v>53.1</v>
          </cell>
          <cell r="CY296">
            <v>75</v>
          </cell>
          <cell r="CZ296">
            <v>12.5</v>
          </cell>
          <cell r="DA296">
            <v>18.7</v>
          </cell>
          <cell r="DB296">
            <v>9.3000000000000007</v>
          </cell>
          <cell r="DC296">
            <v>78.100000000000009</v>
          </cell>
          <cell r="DD296">
            <v>43.7</v>
          </cell>
          <cell r="DE296">
            <v>68.7</v>
          </cell>
          <cell r="DF296">
            <v>87.5</v>
          </cell>
          <cell r="DG296">
            <v>0</v>
          </cell>
          <cell r="DH296">
            <v>3.1</v>
          </cell>
          <cell r="DI296">
            <v>56.2</v>
          </cell>
          <cell r="DJ296">
            <v>56.199981689453125</v>
          </cell>
          <cell r="DK296">
            <v>6.2</v>
          </cell>
          <cell r="DL296">
            <v>100</v>
          </cell>
          <cell r="DM296">
            <v>100</v>
          </cell>
          <cell r="DN296">
            <v>34.300000000000004</v>
          </cell>
          <cell r="DO296">
            <v>96.8</v>
          </cell>
          <cell r="DP296">
            <v>40.6</v>
          </cell>
          <cell r="DQ296">
            <v>81.2</v>
          </cell>
          <cell r="DR296">
            <v>37.5</v>
          </cell>
          <cell r="DS296">
            <v>21.8</v>
          </cell>
          <cell r="DT296">
            <v>28.1</v>
          </cell>
          <cell r="DU296">
            <v>90.600000000000009</v>
          </cell>
          <cell r="DV296">
            <v>65.600000000000009</v>
          </cell>
          <cell r="DW296">
            <v>84.3</v>
          </cell>
          <cell r="DX296">
            <v>84.29998779296875</v>
          </cell>
          <cell r="DY296">
            <v>84.29998779296875</v>
          </cell>
          <cell r="DZ296">
            <v>50</v>
          </cell>
          <cell r="EA296">
            <v>59.3</v>
          </cell>
          <cell r="EB296">
            <v>59.29998779296875</v>
          </cell>
          <cell r="EC296">
            <v>59.29998779296875</v>
          </cell>
          <cell r="ED296">
            <v>59.29998779296875</v>
          </cell>
          <cell r="EE296">
            <v>46.800000000000004</v>
          </cell>
          <cell r="EF296">
            <v>46.79998779296875</v>
          </cell>
          <cell r="EG296">
            <v>46.79998779296875</v>
          </cell>
          <cell r="EH296">
            <v>46.79998779296875</v>
          </cell>
          <cell r="EI296">
            <v>46.79998779296875</v>
          </cell>
          <cell r="EJ296">
            <v>46.79998779296875</v>
          </cell>
        </row>
        <row r="297">
          <cell r="AW297">
            <v>251</v>
          </cell>
          <cell r="AX297">
            <v>0</v>
          </cell>
          <cell r="AY297">
            <v>25</v>
          </cell>
          <cell r="AZ297">
            <v>50</v>
          </cell>
          <cell r="BA297">
            <v>100</v>
          </cell>
          <cell r="BB297">
            <v>75</v>
          </cell>
          <cell r="BC297">
            <v>75</v>
          </cell>
          <cell r="BD297">
            <v>50</v>
          </cell>
          <cell r="BE297">
            <v>50</v>
          </cell>
          <cell r="BF297">
            <v>100</v>
          </cell>
          <cell r="BG297">
            <v>100</v>
          </cell>
          <cell r="BH297">
            <v>0</v>
          </cell>
          <cell r="BI297">
            <v>0</v>
          </cell>
          <cell r="BJ297">
            <v>0</v>
          </cell>
          <cell r="BK297">
            <v>0</v>
          </cell>
          <cell r="BL297">
            <v>100</v>
          </cell>
          <cell r="BM297">
            <v>100</v>
          </cell>
          <cell r="BN297">
            <v>100</v>
          </cell>
          <cell r="BO297">
            <v>100</v>
          </cell>
          <cell r="BP297">
            <v>100</v>
          </cell>
          <cell r="BQ297">
            <v>100</v>
          </cell>
          <cell r="BR297">
            <v>100</v>
          </cell>
          <cell r="BS297">
            <v>100</v>
          </cell>
          <cell r="BT297">
            <v>28.499999999999996</v>
          </cell>
          <cell r="BU297">
            <v>85.7</v>
          </cell>
          <cell r="BV297">
            <v>71.399999999999991</v>
          </cell>
          <cell r="BW297">
            <v>42.8</v>
          </cell>
          <cell r="BX297">
            <v>14.2</v>
          </cell>
          <cell r="BY297">
            <v>0</v>
          </cell>
          <cell r="BZ297">
            <v>0</v>
          </cell>
          <cell r="CA297">
            <v>100</v>
          </cell>
          <cell r="CB297">
            <v>57.099999999999994</v>
          </cell>
          <cell r="CC297">
            <v>57.0999755859375</v>
          </cell>
          <cell r="CD297">
            <v>57.0999755859375</v>
          </cell>
          <cell r="CE297">
            <v>57.0999755859375</v>
          </cell>
          <cell r="CF297">
            <v>100</v>
          </cell>
          <cell r="CG297">
            <v>100</v>
          </cell>
          <cell r="CH297">
            <v>100</v>
          </cell>
          <cell r="CI297">
            <v>100</v>
          </cell>
          <cell r="CJ297">
            <v>100</v>
          </cell>
          <cell r="CK297">
            <v>100</v>
          </cell>
          <cell r="CL297">
            <v>100</v>
          </cell>
          <cell r="CM297">
            <v>100</v>
          </cell>
          <cell r="CN297">
            <v>100</v>
          </cell>
          <cell r="CO297">
            <v>100</v>
          </cell>
          <cell r="CP297">
            <v>100</v>
          </cell>
          <cell r="CQ297">
            <v>251</v>
          </cell>
          <cell r="CR297">
            <v>27.700000000000003</v>
          </cell>
          <cell r="CS297">
            <v>38.800000000000004</v>
          </cell>
          <cell r="CT297">
            <v>50</v>
          </cell>
          <cell r="CU297">
            <v>66.600000000000009</v>
          </cell>
          <cell r="CV297">
            <v>55.500000000000007</v>
          </cell>
          <cell r="CW297">
            <v>55.5</v>
          </cell>
          <cell r="CX297">
            <v>11.1</v>
          </cell>
          <cell r="CY297">
            <v>11.099998474121094</v>
          </cell>
          <cell r="CZ297">
            <v>22.2</v>
          </cell>
          <cell r="DA297">
            <v>22.199996948242188</v>
          </cell>
          <cell r="DB297">
            <v>0</v>
          </cell>
          <cell r="DC297">
            <v>0</v>
          </cell>
          <cell r="DD297">
            <v>44.4</v>
          </cell>
          <cell r="DE297">
            <v>44.399993896484375</v>
          </cell>
          <cell r="DF297">
            <v>61.1</v>
          </cell>
          <cell r="DG297">
            <v>61.0999755859375</v>
          </cell>
          <cell r="DH297">
            <v>61.0999755859375</v>
          </cell>
          <cell r="DI297">
            <v>61.0999755859375</v>
          </cell>
          <cell r="DJ297">
            <v>61.0999755859375</v>
          </cell>
          <cell r="DK297">
            <v>61.0999755859375</v>
          </cell>
          <cell r="DL297">
            <v>61.0999755859375</v>
          </cell>
          <cell r="DM297">
            <v>61.0999755859375</v>
          </cell>
          <cell r="DN297">
            <v>72.2</v>
          </cell>
          <cell r="DO297">
            <v>94.399999999999991</v>
          </cell>
          <cell r="DP297">
            <v>88.8</v>
          </cell>
          <cell r="DQ297">
            <v>77.7</v>
          </cell>
          <cell r="DR297">
            <v>33.300000000000004</v>
          </cell>
          <cell r="DS297">
            <v>16.600000000000001</v>
          </cell>
          <cell r="DT297">
            <v>16.599990844726562</v>
          </cell>
          <cell r="DU297">
            <v>100</v>
          </cell>
          <cell r="DV297">
            <v>83.3</v>
          </cell>
          <cell r="DW297">
            <v>83.29998779296875</v>
          </cell>
          <cell r="DX297">
            <v>83.29998779296875</v>
          </cell>
          <cell r="DY297">
            <v>83.29998779296875</v>
          </cell>
          <cell r="DZ297">
            <v>5.5</v>
          </cell>
          <cell r="EA297">
            <v>5.5</v>
          </cell>
          <cell r="EB297">
            <v>5.5</v>
          </cell>
          <cell r="EC297">
            <v>5.5</v>
          </cell>
          <cell r="ED297">
            <v>5.5</v>
          </cell>
          <cell r="EE297">
            <v>5.5</v>
          </cell>
          <cell r="EF297">
            <v>5.5</v>
          </cell>
          <cell r="EG297">
            <v>5.5</v>
          </cell>
          <cell r="EH297">
            <v>5.5</v>
          </cell>
          <cell r="EI297">
            <v>5.5</v>
          </cell>
          <cell r="EJ297">
            <v>5.5</v>
          </cell>
        </row>
        <row r="298">
          <cell r="AW298">
            <v>252</v>
          </cell>
          <cell r="AX298">
            <v>50</v>
          </cell>
          <cell r="AY298">
            <v>100</v>
          </cell>
          <cell r="AZ298">
            <v>25</v>
          </cell>
          <cell r="BA298">
            <v>75</v>
          </cell>
          <cell r="BB298">
            <v>0</v>
          </cell>
          <cell r="BC298">
            <v>100</v>
          </cell>
          <cell r="BD298">
            <v>60</v>
          </cell>
          <cell r="BE298">
            <v>0</v>
          </cell>
          <cell r="BF298">
            <v>20</v>
          </cell>
          <cell r="BG298">
            <v>80</v>
          </cell>
          <cell r="BH298">
            <v>80</v>
          </cell>
          <cell r="BI298">
            <v>40</v>
          </cell>
          <cell r="BJ298">
            <v>50</v>
          </cell>
          <cell r="BK298">
            <v>50</v>
          </cell>
          <cell r="BL298">
            <v>75</v>
          </cell>
          <cell r="BM298">
            <v>100</v>
          </cell>
          <cell r="BN298">
            <v>0</v>
          </cell>
          <cell r="BO298">
            <v>25</v>
          </cell>
          <cell r="BP298">
            <v>25</v>
          </cell>
          <cell r="BQ298">
            <v>25</v>
          </cell>
          <cell r="BR298">
            <v>25</v>
          </cell>
          <cell r="BS298">
            <v>25</v>
          </cell>
          <cell r="BT298">
            <v>83.3</v>
          </cell>
          <cell r="BU298">
            <v>100</v>
          </cell>
          <cell r="BV298">
            <v>0</v>
          </cell>
          <cell r="BW298">
            <v>66.600000000000009</v>
          </cell>
          <cell r="BX298">
            <v>16.600000000000001</v>
          </cell>
          <cell r="BY298">
            <v>16.599990844726562</v>
          </cell>
          <cell r="BZ298">
            <v>16.599990844726562</v>
          </cell>
          <cell r="CA298">
            <v>50</v>
          </cell>
          <cell r="CB298">
            <v>33.300000000000004</v>
          </cell>
          <cell r="CC298">
            <v>100</v>
          </cell>
          <cell r="CD298">
            <v>100</v>
          </cell>
          <cell r="CE298">
            <v>100</v>
          </cell>
          <cell r="CF298">
            <v>100</v>
          </cell>
          <cell r="CG298">
            <v>50</v>
          </cell>
          <cell r="CH298">
            <v>50</v>
          </cell>
          <cell r="CI298">
            <v>50</v>
          </cell>
          <cell r="CJ298">
            <v>50</v>
          </cell>
          <cell r="CK298">
            <v>0</v>
          </cell>
          <cell r="CL298">
            <v>0</v>
          </cell>
          <cell r="CM298">
            <v>0</v>
          </cell>
          <cell r="CN298">
            <v>0</v>
          </cell>
          <cell r="CO298">
            <v>0</v>
          </cell>
          <cell r="CP298">
            <v>0</v>
          </cell>
          <cell r="CQ298">
            <v>252</v>
          </cell>
          <cell r="CR298">
            <v>24</v>
          </cell>
          <cell r="CS298">
            <v>56.000000000000007</v>
          </cell>
          <cell r="CT298">
            <v>16</v>
          </cell>
          <cell r="CU298">
            <v>28.000000000000004</v>
          </cell>
          <cell r="CV298">
            <v>12</v>
          </cell>
          <cell r="CW298">
            <v>100</v>
          </cell>
          <cell r="CX298">
            <v>80</v>
          </cell>
          <cell r="CY298">
            <v>8</v>
          </cell>
          <cell r="CZ298">
            <v>48</v>
          </cell>
          <cell r="DA298">
            <v>84</v>
          </cell>
          <cell r="DB298">
            <v>84</v>
          </cell>
          <cell r="DC298">
            <v>64</v>
          </cell>
          <cell r="DD298">
            <v>20</v>
          </cell>
          <cell r="DE298">
            <v>20</v>
          </cell>
          <cell r="DF298">
            <v>32</v>
          </cell>
          <cell r="DG298">
            <v>72</v>
          </cell>
          <cell r="DH298">
            <v>0</v>
          </cell>
          <cell r="DI298">
            <v>4</v>
          </cell>
          <cell r="DJ298">
            <v>4</v>
          </cell>
          <cell r="DK298">
            <v>4</v>
          </cell>
          <cell r="DL298">
            <v>4</v>
          </cell>
          <cell r="DM298">
            <v>4</v>
          </cell>
          <cell r="DN298">
            <v>92</v>
          </cell>
          <cell r="DO298">
            <v>96</v>
          </cell>
          <cell r="DP298">
            <v>40</v>
          </cell>
          <cell r="DQ298">
            <v>88</v>
          </cell>
          <cell r="DR298">
            <v>44</v>
          </cell>
          <cell r="DS298">
            <v>44</v>
          </cell>
          <cell r="DT298">
            <v>44</v>
          </cell>
          <cell r="DU298">
            <v>76</v>
          </cell>
          <cell r="DV298">
            <v>60</v>
          </cell>
          <cell r="DW298">
            <v>68</v>
          </cell>
          <cell r="DX298">
            <v>68</v>
          </cell>
          <cell r="DY298">
            <v>68</v>
          </cell>
          <cell r="DZ298">
            <v>68</v>
          </cell>
          <cell r="EA298">
            <v>52</v>
          </cell>
          <cell r="EB298">
            <v>52</v>
          </cell>
          <cell r="EC298">
            <v>52</v>
          </cell>
          <cell r="ED298">
            <v>52</v>
          </cell>
          <cell r="EE298">
            <v>36</v>
          </cell>
          <cell r="EF298">
            <v>36</v>
          </cell>
          <cell r="EG298">
            <v>36</v>
          </cell>
          <cell r="EH298">
            <v>36</v>
          </cell>
          <cell r="EI298">
            <v>36</v>
          </cell>
          <cell r="EJ298">
            <v>36</v>
          </cell>
        </row>
        <row r="299">
          <cell r="AW299">
            <v>253</v>
          </cell>
          <cell r="AX299">
            <v>50</v>
          </cell>
          <cell r="AY299">
            <v>0</v>
          </cell>
          <cell r="AZ299">
            <v>100</v>
          </cell>
          <cell r="BA299">
            <v>75</v>
          </cell>
          <cell r="BB299">
            <v>25</v>
          </cell>
          <cell r="BC299">
            <v>66.600000000000009</v>
          </cell>
          <cell r="BD299">
            <v>33.300000000000004</v>
          </cell>
          <cell r="BE299">
            <v>33.29998779296875</v>
          </cell>
          <cell r="BF299">
            <v>0</v>
          </cell>
          <cell r="BG299">
            <v>100</v>
          </cell>
          <cell r="BH299">
            <v>100</v>
          </cell>
          <cell r="BI299">
            <v>100</v>
          </cell>
          <cell r="BJ299">
            <v>100</v>
          </cell>
          <cell r="BK299">
            <v>100</v>
          </cell>
          <cell r="BL299">
            <v>100</v>
          </cell>
          <cell r="BM299">
            <v>100</v>
          </cell>
          <cell r="BN299">
            <v>100</v>
          </cell>
          <cell r="BO299">
            <v>100</v>
          </cell>
          <cell r="BP299">
            <v>100</v>
          </cell>
          <cell r="BQ299">
            <v>100</v>
          </cell>
          <cell r="BR299">
            <v>100</v>
          </cell>
          <cell r="BS299">
            <v>100</v>
          </cell>
          <cell r="BT299">
            <v>100</v>
          </cell>
          <cell r="BU299">
            <v>100</v>
          </cell>
          <cell r="BV299">
            <v>0</v>
          </cell>
          <cell r="BW299">
            <v>0</v>
          </cell>
          <cell r="BX299">
            <v>0</v>
          </cell>
          <cell r="BY299">
            <v>0</v>
          </cell>
          <cell r="BZ299">
            <v>0</v>
          </cell>
          <cell r="CA299">
            <v>0</v>
          </cell>
          <cell r="CB299">
            <v>0</v>
          </cell>
          <cell r="CC299">
            <v>0</v>
          </cell>
          <cell r="CD299">
            <v>0</v>
          </cell>
          <cell r="CE299">
            <v>0</v>
          </cell>
          <cell r="CF299">
            <v>0</v>
          </cell>
          <cell r="CG299">
            <v>0</v>
          </cell>
          <cell r="CH299">
            <v>0</v>
          </cell>
          <cell r="CI299">
            <v>0</v>
          </cell>
          <cell r="CJ299">
            <v>0</v>
          </cell>
          <cell r="CK299">
            <v>100</v>
          </cell>
          <cell r="CL299">
            <v>100</v>
          </cell>
          <cell r="CM299">
            <v>100</v>
          </cell>
          <cell r="CN299">
            <v>100</v>
          </cell>
          <cell r="CO299">
            <v>100</v>
          </cell>
          <cell r="CP299">
            <v>100</v>
          </cell>
          <cell r="CQ299">
            <v>253</v>
          </cell>
          <cell r="CR299">
            <v>53.800000000000004</v>
          </cell>
          <cell r="CS299">
            <v>0</v>
          </cell>
          <cell r="CT299">
            <v>92.300000000000011</v>
          </cell>
          <cell r="CU299">
            <v>61.5</v>
          </cell>
          <cell r="CV299">
            <v>15.299999999999999</v>
          </cell>
          <cell r="CW299">
            <v>38.4</v>
          </cell>
          <cell r="CX299">
            <v>23</v>
          </cell>
          <cell r="CY299">
            <v>23</v>
          </cell>
          <cell r="CZ299">
            <v>7.6</v>
          </cell>
          <cell r="DA299">
            <v>76.900000000000006</v>
          </cell>
          <cell r="DB299">
            <v>76.89996337890625</v>
          </cell>
          <cell r="DC299">
            <v>76.89996337890625</v>
          </cell>
          <cell r="DD299">
            <v>46.1</v>
          </cell>
          <cell r="DE299">
            <v>46.0999755859375</v>
          </cell>
          <cell r="DF299">
            <v>46.0999755859375</v>
          </cell>
          <cell r="DG299">
            <v>46.0999755859375</v>
          </cell>
          <cell r="DH299">
            <v>46.0999755859375</v>
          </cell>
          <cell r="DI299">
            <v>46.0999755859375</v>
          </cell>
          <cell r="DJ299">
            <v>46.0999755859375</v>
          </cell>
          <cell r="DK299">
            <v>46.0999755859375</v>
          </cell>
          <cell r="DL299">
            <v>46.0999755859375</v>
          </cell>
          <cell r="DM299">
            <v>46.0999755859375</v>
          </cell>
          <cell r="DN299">
            <v>100</v>
          </cell>
          <cell r="DO299">
            <v>100</v>
          </cell>
          <cell r="DP299">
            <v>30.7</v>
          </cell>
          <cell r="DQ299">
            <v>30.699996948242188</v>
          </cell>
          <cell r="DR299">
            <v>30.699996948242188</v>
          </cell>
          <cell r="DS299">
            <v>30.699996948242188</v>
          </cell>
          <cell r="DT299">
            <v>30.699996948242188</v>
          </cell>
          <cell r="DU299">
            <v>30.699996948242188</v>
          </cell>
          <cell r="DV299">
            <v>30.699996948242188</v>
          </cell>
          <cell r="DW299">
            <v>30.699996948242188</v>
          </cell>
          <cell r="DX299">
            <v>30.699996948242188</v>
          </cell>
          <cell r="DY299">
            <v>30.699996948242188</v>
          </cell>
          <cell r="DZ299">
            <v>69.199999999999989</v>
          </cell>
          <cell r="EA299">
            <v>69.199951171875</v>
          </cell>
          <cell r="EB299">
            <v>69.199951171875</v>
          </cell>
          <cell r="EC299">
            <v>69.199951171875</v>
          </cell>
          <cell r="ED299">
            <v>69.199951171875</v>
          </cell>
          <cell r="EE299">
            <v>84.6</v>
          </cell>
          <cell r="EF299">
            <v>84.5999755859375</v>
          </cell>
          <cell r="EG299">
            <v>84.5999755859375</v>
          </cell>
          <cell r="EH299">
            <v>84.5999755859375</v>
          </cell>
          <cell r="EI299">
            <v>84.5999755859375</v>
          </cell>
          <cell r="EJ299">
            <v>84.5999755859375</v>
          </cell>
        </row>
        <row r="300">
          <cell r="AW300">
            <v>254</v>
          </cell>
          <cell r="AX300">
            <v>100</v>
          </cell>
          <cell r="AY300">
            <v>0</v>
          </cell>
          <cell r="AZ300">
            <v>75</v>
          </cell>
          <cell r="BA300">
            <v>50</v>
          </cell>
          <cell r="BB300">
            <v>25</v>
          </cell>
          <cell r="BC300">
            <v>75</v>
          </cell>
          <cell r="BD300">
            <v>50</v>
          </cell>
          <cell r="BE300">
            <v>100</v>
          </cell>
          <cell r="BF300">
            <v>25</v>
          </cell>
          <cell r="BG300">
            <v>0</v>
          </cell>
          <cell r="BH300">
            <v>0</v>
          </cell>
          <cell r="BI300">
            <v>0</v>
          </cell>
          <cell r="BJ300">
            <v>100</v>
          </cell>
          <cell r="BK300">
            <v>100</v>
          </cell>
          <cell r="BL300">
            <v>100</v>
          </cell>
          <cell r="BM300">
            <v>100</v>
          </cell>
          <cell r="BN300">
            <v>100</v>
          </cell>
          <cell r="BO300">
            <v>0</v>
          </cell>
          <cell r="BP300">
            <v>0</v>
          </cell>
          <cell r="BQ300">
            <v>0</v>
          </cell>
          <cell r="BR300">
            <v>0</v>
          </cell>
          <cell r="BS300">
            <v>0</v>
          </cell>
          <cell r="BT300">
            <v>100</v>
          </cell>
          <cell r="BU300">
            <v>33.300000000000004</v>
          </cell>
          <cell r="BV300">
            <v>0</v>
          </cell>
          <cell r="BW300">
            <v>0</v>
          </cell>
          <cell r="BX300">
            <v>0</v>
          </cell>
          <cell r="BY300">
            <v>0</v>
          </cell>
          <cell r="BZ300">
            <v>66.600000000000009</v>
          </cell>
          <cell r="CA300">
            <v>66.5999755859375</v>
          </cell>
          <cell r="CB300">
            <v>66.5999755859375</v>
          </cell>
          <cell r="CC300">
            <v>66.5999755859375</v>
          </cell>
          <cell r="CD300">
            <v>66.5999755859375</v>
          </cell>
          <cell r="CE300">
            <v>66.5999755859375</v>
          </cell>
          <cell r="CF300">
            <v>100</v>
          </cell>
          <cell r="CG300">
            <v>100</v>
          </cell>
          <cell r="CH300">
            <v>100</v>
          </cell>
          <cell r="CI300">
            <v>100</v>
          </cell>
          <cell r="CJ300">
            <v>100</v>
          </cell>
          <cell r="CK300">
            <v>0</v>
          </cell>
          <cell r="CL300">
            <v>0</v>
          </cell>
          <cell r="CM300">
            <v>0</v>
          </cell>
          <cell r="CN300">
            <v>0</v>
          </cell>
          <cell r="CO300">
            <v>0</v>
          </cell>
          <cell r="CP300">
            <v>0</v>
          </cell>
          <cell r="CQ300">
            <v>254</v>
          </cell>
          <cell r="CR300">
            <v>94.1</v>
          </cell>
          <cell r="CS300">
            <v>17.599999999999998</v>
          </cell>
          <cell r="CT300">
            <v>58.8</v>
          </cell>
          <cell r="CU300">
            <v>52.900000000000006</v>
          </cell>
          <cell r="CV300">
            <v>29.4</v>
          </cell>
          <cell r="CW300">
            <v>82.3</v>
          </cell>
          <cell r="CX300">
            <v>64.7</v>
          </cell>
          <cell r="CY300">
            <v>88.2</v>
          </cell>
          <cell r="CZ300">
            <v>41.099999999999994</v>
          </cell>
          <cell r="DA300">
            <v>11.700000000000001</v>
          </cell>
          <cell r="DB300">
            <v>11.699996948242188</v>
          </cell>
          <cell r="DC300">
            <v>11.699996948242188</v>
          </cell>
          <cell r="DD300">
            <v>76.400000000000006</v>
          </cell>
          <cell r="DE300">
            <v>76.39996337890625</v>
          </cell>
          <cell r="DF300">
            <v>76.39996337890625</v>
          </cell>
          <cell r="DG300">
            <v>76.39996337890625</v>
          </cell>
          <cell r="DH300">
            <v>76.39996337890625</v>
          </cell>
          <cell r="DI300">
            <v>35.199999999999996</v>
          </cell>
          <cell r="DJ300">
            <v>35.199981689453125</v>
          </cell>
          <cell r="DK300">
            <v>35.199981689453125</v>
          </cell>
          <cell r="DL300">
            <v>35.199981689453125</v>
          </cell>
          <cell r="DM300">
            <v>35.199981689453125</v>
          </cell>
          <cell r="DN300">
            <v>47</v>
          </cell>
          <cell r="DO300">
            <v>5.8000000000000007</v>
          </cell>
          <cell r="DP300">
            <v>0</v>
          </cell>
          <cell r="DQ300">
            <v>0</v>
          </cell>
          <cell r="DR300">
            <v>0</v>
          </cell>
          <cell r="DS300">
            <v>0</v>
          </cell>
          <cell r="DT300">
            <v>23.5</v>
          </cell>
          <cell r="DU300">
            <v>23.5</v>
          </cell>
          <cell r="DV300">
            <v>23.5</v>
          </cell>
          <cell r="DW300">
            <v>23.5</v>
          </cell>
          <cell r="DX300">
            <v>23.5</v>
          </cell>
          <cell r="DY300">
            <v>23.5</v>
          </cell>
          <cell r="DZ300">
            <v>100</v>
          </cell>
          <cell r="EA300">
            <v>100</v>
          </cell>
          <cell r="EB300">
            <v>100</v>
          </cell>
          <cell r="EC300">
            <v>100</v>
          </cell>
          <cell r="ED300">
            <v>100</v>
          </cell>
          <cell r="EE300">
            <v>70.5</v>
          </cell>
          <cell r="EF300">
            <v>70.5</v>
          </cell>
          <cell r="EG300">
            <v>70.5</v>
          </cell>
          <cell r="EH300">
            <v>70.5</v>
          </cell>
          <cell r="EI300">
            <v>70.5</v>
          </cell>
          <cell r="EJ300">
            <v>70.5</v>
          </cell>
        </row>
        <row r="301">
          <cell r="AW301">
            <v>255</v>
          </cell>
          <cell r="AX301">
            <v>0</v>
          </cell>
          <cell r="AY301">
            <v>100</v>
          </cell>
          <cell r="AZ301">
            <v>33.300000000000004</v>
          </cell>
          <cell r="BA301">
            <v>33.29998779296875</v>
          </cell>
          <cell r="BB301">
            <v>66.600000000000009</v>
          </cell>
          <cell r="BC301">
            <v>33.300000000000004</v>
          </cell>
          <cell r="BD301">
            <v>33.29998779296875</v>
          </cell>
          <cell r="BE301">
            <v>33.29998779296875</v>
          </cell>
          <cell r="BF301">
            <v>66.600000000000009</v>
          </cell>
          <cell r="BG301">
            <v>0</v>
          </cell>
          <cell r="BH301">
            <v>0</v>
          </cell>
          <cell r="BI301">
            <v>100</v>
          </cell>
          <cell r="BJ301">
            <v>100</v>
          </cell>
          <cell r="BK301">
            <v>40</v>
          </cell>
          <cell r="BL301">
            <v>40</v>
          </cell>
          <cell r="BM301">
            <v>0</v>
          </cell>
          <cell r="BN301">
            <v>0</v>
          </cell>
          <cell r="BO301">
            <v>60</v>
          </cell>
          <cell r="BP301">
            <v>60</v>
          </cell>
          <cell r="BQ301">
            <v>20</v>
          </cell>
          <cell r="BR301">
            <v>80</v>
          </cell>
          <cell r="BS301">
            <v>80</v>
          </cell>
          <cell r="BT301">
            <v>80</v>
          </cell>
          <cell r="BU301">
            <v>0</v>
          </cell>
          <cell r="BV301">
            <v>0</v>
          </cell>
          <cell r="BW301">
            <v>0</v>
          </cell>
          <cell r="BX301">
            <v>0</v>
          </cell>
          <cell r="BY301">
            <v>100</v>
          </cell>
          <cell r="BZ301">
            <v>100</v>
          </cell>
          <cell r="CA301">
            <v>50</v>
          </cell>
          <cell r="CB301">
            <v>50</v>
          </cell>
          <cell r="CC301">
            <v>50</v>
          </cell>
          <cell r="CD301">
            <v>50</v>
          </cell>
          <cell r="CE301">
            <v>50</v>
          </cell>
          <cell r="CF301">
            <v>50</v>
          </cell>
          <cell r="CG301">
            <v>50</v>
          </cell>
          <cell r="CH301">
            <v>50</v>
          </cell>
          <cell r="CI301">
            <v>50</v>
          </cell>
          <cell r="CJ301">
            <v>50</v>
          </cell>
          <cell r="CK301">
            <v>0</v>
          </cell>
          <cell r="CL301">
            <v>0</v>
          </cell>
          <cell r="CM301">
            <v>0</v>
          </cell>
          <cell r="CN301">
            <v>0</v>
          </cell>
          <cell r="CO301">
            <v>0</v>
          </cell>
          <cell r="CP301">
            <v>0</v>
          </cell>
          <cell r="CQ301">
            <v>255</v>
          </cell>
          <cell r="CR301">
            <v>10.5</v>
          </cell>
          <cell r="CS301">
            <v>100</v>
          </cell>
          <cell r="CT301">
            <v>26.3</v>
          </cell>
          <cell r="CU301">
            <v>26.29998779296875</v>
          </cell>
          <cell r="CV301">
            <v>78.900000000000006</v>
          </cell>
          <cell r="CW301">
            <v>57.8</v>
          </cell>
          <cell r="CX301">
            <v>57.79998779296875</v>
          </cell>
          <cell r="CY301">
            <v>57.79998779296875</v>
          </cell>
          <cell r="CZ301">
            <v>63.1</v>
          </cell>
          <cell r="DA301">
            <v>15.7</v>
          </cell>
          <cell r="DB301">
            <v>15.699996948242188</v>
          </cell>
          <cell r="DC301">
            <v>73.599999999999994</v>
          </cell>
          <cell r="DD301">
            <v>89.4</v>
          </cell>
          <cell r="DE301">
            <v>36.799999999999997</v>
          </cell>
          <cell r="DF301">
            <v>36.79998779296875</v>
          </cell>
          <cell r="DG301">
            <v>0</v>
          </cell>
          <cell r="DH301">
            <v>0</v>
          </cell>
          <cell r="DI301">
            <v>68.400000000000006</v>
          </cell>
          <cell r="DJ301">
            <v>68.39996337890625</v>
          </cell>
          <cell r="DK301">
            <v>21</v>
          </cell>
          <cell r="DL301">
            <v>84.2</v>
          </cell>
          <cell r="DM301">
            <v>84.199951171875</v>
          </cell>
          <cell r="DN301">
            <v>84.199951171875</v>
          </cell>
          <cell r="DO301">
            <v>31.5</v>
          </cell>
          <cell r="DP301">
            <v>31.5</v>
          </cell>
          <cell r="DQ301">
            <v>31.5</v>
          </cell>
          <cell r="DR301">
            <v>31.5</v>
          </cell>
          <cell r="DS301">
            <v>94.699999999999989</v>
          </cell>
          <cell r="DT301">
            <v>94.699951171875</v>
          </cell>
          <cell r="DU301">
            <v>42.1</v>
          </cell>
          <cell r="DV301">
            <v>42.0999755859375</v>
          </cell>
          <cell r="DW301">
            <v>42.1</v>
          </cell>
          <cell r="DX301">
            <v>42.0999755859375</v>
          </cell>
          <cell r="DY301">
            <v>42.0999755859375</v>
          </cell>
          <cell r="DZ301">
            <v>42.1</v>
          </cell>
          <cell r="EA301">
            <v>42.0999755859375</v>
          </cell>
          <cell r="EB301">
            <v>42.0999755859375</v>
          </cell>
          <cell r="EC301">
            <v>42.0999755859375</v>
          </cell>
          <cell r="ED301">
            <v>42.0999755859375</v>
          </cell>
          <cell r="EE301">
            <v>5.2</v>
          </cell>
          <cell r="EF301">
            <v>5.1999969482421875</v>
          </cell>
          <cell r="EG301">
            <v>5.1999969482421875</v>
          </cell>
          <cell r="EH301">
            <v>5.1999969482421875</v>
          </cell>
          <cell r="EI301">
            <v>5.1999969482421875</v>
          </cell>
          <cell r="EJ301">
            <v>5.1999969482421875</v>
          </cell>
        </row>
        <row r="302">
          <cell r="AW302">
            <v>256</v>
          </cell>
          <cell r="AX302">
            <v>0</v>
          </cell>
          <cell r="AY302">
            <v>100</v>
          </cell>
          <cell r="AZ302">
            <v>75</v>
          </cell>
          <cell r="BA302">
            <v>25</v>
          </cell>
          <cell r="BB302">
            <v>50</v>
          </cell>
          <cell r="BC302">
            <v>0</v>
          </cell>
          <cell r="BD302">
            <v>80</v>
          </cell>
          <cell r="BE302">
            <v>60</v>
          </cell>
          <cell r="BF302">
            <v>20</v>
          </cell>
          <cell r="BG302">
            <v>100</v>
          </cell>
          <cell r="BH302">
            <v>40</v>
          </cell>
          <cell r="BI302">
            <v>40</v>
          </cell>
          <cell r="BJ302">
            <v>33.300000000000004</v>
          </cell>
          <cell r="BK302">
            <v>66.600000000000009</v>
          </cell>
          <cell r="BL302">
            <v>100</v>
          </cell>
          <cell r="BM302">
            <v>0</v>
          </cell>
          <cell r="BN302">
            <v>50</v>
          </cell>
          <cell r="BO302">
            <v>83.3</v>
          </cell>
          <cell r="BP302">
            <v>83.29998779296875</v>
          </cell>
          <cell r="BQ302">
            <v>83.29998779296875</v>
          </cell>
          <cell r="BR302">
            <v>16.600000000000001</v>
          </cell>
          <cell r="BS302">
            <v>16.599990844726562</v>
          </cell>
          <cell r="BT302">
            <v>100</v>
          </cell>
          <cell r="BU302">
            <v>0</v>
          </cell>
          <cell r="BV302">
            <v>50</v>
          </cell>
          <cell r="BW302">
            <v>50</v>
          </cell>
          <cell r="BX302">
            <v>50</v>
          </cell>
          <cell r="BY302">
            <v>50</v>
          </cell>
          <cell r="BZ302">
            <v>50</v>
          </cell>
          <cell r="CA302">
            <v>50</v>
          </cell>
          <cell r="CB302">
            <v>50</v>
          </cell>
          <cell r="CC302">
            <v>50</v>
          </cell>
          <cell r="CD302">
            <v>50</v>
          </cell>
          <cell r="CE302">
            <v>50</v>
          </cell>
          <cell r="CF302">
            <v>50</v>
          </cell>
          <cell r="CG302">
            <v>50</v>
          </cell>
          <cell r="CH302">
            <v>50</v>
          </cell>
          <cell r="CI302">
            <v>50</v>
          </cell>
          <cell r="CJ302">
            <v>100</v>
          </cell>
          <cell r="CK302">
            <v>0</v>
          </cell>
          <cell r="CL302">
            <v>0</v>
          </cell>
          <cell r="CM302">
            <v>0</v>
          </cell>
          <cell r="CN302">
            <v>0</v>
          </cell>
          <cell r="CO302">
            <v>0</v>
          </cell>
          <cell r="CP302">
            <v>0</v>
          </cell>
          <cell r="CQ302">
            <v>256</v>
          </cell>
          <cell r="CR302">
            <v>26</v>
          </cell>
          <cell r="CS302">
            <v>65.2</v>
          </cell>
          <cell r="CT302">
            <v>60.8</v>
          </cell>
          <cell r="CU302">
            <v>34.699999999999996</v>
          </cell>
          <cell r="CV302">
            <v>47.8</v>
          </cell>
          <cell r="CW302">
            <v>4.3</v>
          </cell>
          <cell r="CX302">
            <v>73.900000000000006</v>
          </cell>
          <cell r="CY302">
            <v>69.5</v>
          </cell>
          <cell r="CZ302">
            <v>13</v>
          </cell>
          <cell r="DA302">
            <v>100</v>
          </cell>
          <cell r="DB302">
            <v>43.4</v>
          </cell>
          <cell r="DC302">
            <v>43.399993896484375</v>
          </cell>
          <cell r="DD302">
            <v>39.1</v>
          </cell>
          <cell r="DE302">
            <v>78.2</v>
          </cell>
          <cell r="DF302">
            <v>86.9</v>
          </cell>
          <cell r="DG302">
            <v>0</v>
          </cell>
          <cell r="DH302">
            <v>56.499999999999993</v>
          </cell>
          <cell r="DI302">
            <v>82.6</v>
          </cell>
          <cell r="DJ302">
            <v>82.5999755859375</v>
          </cell>
          <cell r="DK302">
            <v>82.5999755859375</v>
          </cell>
          <cell r="DL302">
            <v>30.4</v>
          </cell>
          <cell r="DM302">
            <v>30.399993896484375</v>
          </cell>
          <cell r="DN302">
            <v>52.1</v>
          </cell>
          <cell r="DO302">
            <v>17.299999999999997</v>
          </cell>
          <cell r="DP302">
            <v>21.7</v>
          </cell>
          <cell r="DQ302">
            <v>21.699996948242188</v>
          </cell>
          <cell r="DR302">
            <v>21.699996948242188</v>
          </cell>
          <cell r="DS302">
            <v>21.699996948242188</v>
          </cell>
          <cell r="DT302">
            <v>21.699996948242188</v>
          </cell>
          <cell r="DU302">
            <v>21.699996948242188</v>
          </cell>
          <cell r="DV302">
            <v>21.699996948242188</v>
          </cell>
          <cell r="DW302">
            <v>21.699996948242188</v>
          </cell>
          <cell r="DX302">
            <v>21.699996948242188</v>
          </cell>
          <cell r="DY302">
            <v>91.3</v>
          </cell>
          <cell r="DZ302">
            <v>91.29998779296875</v>
          </cell>
          <cell r="EA302">
            <v>91.29998779296875</v>
          </cell>
          <cell r="EB302">
            <v>91.29998779296875</v>
          </cell>
          <cell r="EC302">
            <v>91.29998779296875</v>
          </cell>
          <cell r="ED302">
            <v>95.6</v>
          </cell>
          <cell r="EE302">
            <v>8.6</v>
          </cell>
          <cell r="EF302">
            <v>8.5999984741210937</v>
          </cell>
          <cell r="EG302">
            <v>8.5999984741210937</v>
          </cell>
          <cell r="EH302">
            <v>8.5999984741210937</v>
          </cell>
          <cell r="EI302">
            <v>8.5999984741210937</v>
          </cell>
          <cell r="EJ302">
            <v>8.5999984741210937</v>
          </cell>
        </row>
        <row r="303">
          <cell r="AW303">
            <v>257</v>
          </cell>
          <cell r="AX303">
            <v>75</v>
          </cell>
          <cell r="AY303">
            <v>100</v>
          </cell>
          <cell r="AZ303">
            <v>50</v>
          </cell>
          <cell r="BA303">
            <v>0</v>
          </cell>
          <cell r="BB303">
            <v>25</v>
          </cell>
          <cell r="BC303">
            <v>0</v>
          </cell>
          <cell r="BD303">
            <v>100</v>
          </cell>
          <cell r="BE303">
            <v>60</v>
          </cell>
          <cell r="BF303">
            <v>20</v>
          </cell>
          <cell r="BG303">
            <v>80</v>
          </cell>
          <cell r="BH303">
            <v>40</v>
          </cell>
          <cell r="BI303">
            <v>40</v>
          </cell>
          <cell r="BJ303">
            <v>20</v>
          </cell>
          <cell r="BK303">
            <v>60</v>
          </cell>
          <cell r="BL303">
            <v>100</v>
          </cell>
          <cell r="BM303">
            <v>0</v>
          </cell>
          <cell r="BN303">
            <v>40</v>
          </cell>
          <cell r="BO303">
            <v>80</v>
          </cell>
          <cell r="BP303">
            <v>80</v>
          </cell>
          <cell r="BQ303">
            <v>80</v>
          </cell>
          <cell r="BR303">
            <v>80</v>
          </cell>
          <cell r="BS303">
            <v>80</v>
          </cell>
          <cell r="BT303">
            <v>100</v>
          </cell>
          <cell r="BU303">
            <v>50</v>
          </cell>
          <cell r="BV303">
            <v>0</v>
          </cell>
          <cell r="BW303">
            <v>0</v>
          </cell>
          <cell r="BX303">
            <v>0</v>
          </cell>
          <cell r="BY303">
            <v>0</v>
          </cell>
          <cell r="BZ303">
            <v>0</v>
          </cell>
          <cell r="CA303">
            <v>0</v>
          </cell>
          <cell r="CB303">
            <v>0</v>
          </cell>
          <cell r="CC303">
            <v>0</v>
          </cell>
          <cell r="CD303">
            <v>0</v>
          </cell>
          <cell r="CE303">
            <v>100</v>
          </cell>
          <cell r="CF303">
            <v>100</v>
          </cell>
          <cell r="CG303">
            <v>100</v>
          </cell>
          <cell r="CH303">
            <v>100</v>
          </cell>
          <cell r="CI303">
            <v>100</v>
          </cell>
          <cell r="CJ303">
            <v>100</v>
          </cell>
          <cell r="CK303">
            <v>0</v>
          </cell>
          <cell r="CL303">
            <v>0</v>
          </cell>
          <cell r="CM303">
            <v>0</v>
          </cell>
          <cell r="CN303">
            <v>0</v>
          </cell>
          <cell r="CO303">
            <v>0</v>
          </cell>
          <cell r="CP303">
            <v>0</v>
          </cell>
          <cell r="CQ303">
            <v>257</v>
          </cell>
          <cell r="CR303">
            <v>66.600000000000009</v>
          </cell>
          <cell r="CS303">
            <v>90.4</v>
          </cell>
          <cell r="CT303">
            <v>57.099999999999994</v>
          </cell>
          <cell r="CU303">
            <v>28.499999999999996</v>
          </cell>
          <cell r="CV303">
            <v>42.8</v>
          </cell>
          <cell r="CW303">
            <v>4.7</v>
          </cell>
          <cell r="CX303">
            <v>80.900000000000006</v>
          </cell>
          <cell r="CY303">
            <v>61.9</v>
          </cell>
          <cell r="CZ303">
            <v>9.5</v>
          </cell>
          <cell r="DA303">
            <v>71.399999999999991</v>
          </cell>
          <cell r="DB303">
            <v>38</v>
          </cell>
          <cell r="DC303">
            <v>38</v>
          </cell>
          <cell r="DD303">
            <v>33.300000000000004</v>
          </cell>
          <cell r="DE303">
            <v>76.099999999999994</v>
          </cell>
          <cell r="DF303">
            <v>95.199999999999989</v>
          </cell>
          <cell r="DG303">
            <v>0</v>
          </cell>
          <cell r="DH303">
            <v>52.300000000000004</v>
          </cell>
          <cell r="DI303">
            <v>85.7</v>
          </cell>
          <cell r="DJ303">
            <v>85.699951171875</v>
          </cell>
          <cell r="DK303">
            <v>85.699951171875</v>
          </cell>
          <cell r="DL303">
            <v>85.699951171875</v>
          </cell>
          <cell r="DM303">
            <v>85.699951171875</v>
          </cell>
          <cell r="DN303">
            <v>47.599999999999994</v>
          </cell>
          <cell r="DO303">
            <v>23.799999999999997</v>
          </cell>
          <cell r="DP303">
            <v>19</v>
          </cell>
          <cell r="DQ303">
            <v>19</v>
          </cell>
          <cell r="DR303">
            <v>19</v>
          </cell>
          <cell r="DS303">
            <v>19</v>
          </cell>
          <cell r="DT303">
            <v>19</v>
          </cell>
          <cell r="DU303">
            <v>19</v>
          </cell>
          <cell r="DV303">
            <v>19</v>
          </cell>
          <cell r="DW303">
            <v>19</v>
          </cell>
          <cell r="DX303">
            <v>19</v>
          </cell>
          <cell r="DY303">
            <v>100</v>
          </cell>
          <cell r="DZ303">
            <v>100</v>
          </cell>
          <cell r="EA303">
            <v>100</v>
          </cell>
          <cell r="EB303">
            <v>100</v>
          </cell>
          <cell r="EC303">
            <v>100</v>
          </cell>
          <cell r="ED303">
            <v>100</v>
          </cell>
          <cell r="EE303">
            <v>14.2</v>
          </cell>
          <cell r="EF303">
            <v>14.199996948242187</v>
          </cell>
          <cell r="EG303">
            <v>14.199996948242187</v>
          </cell>
          <cell r="EH303">
            <v>14.199996948242187</v>
          </cell>
          <cell r="EI303">
            <v>14.199996948242187</v>
          </cell>
          <cell r="EJ303">
            <v>14.199996948242187</v>
          </cell>
        </row>
        <row r="304">
          <cell r="AW304">
            <v>258</v>
          </cell>
          <cell r="AX304">
            <v>75</v>
          </cell>
          <cell r="AY304">
            <v>0</v>
          </cell>
          <cell r="AZ304">
            <v>25</v>
          </cell>
          <cell r="BA304">
            <v>50</v>
          </cell>
          <cell r="BB304">
            <v>100</v>
          </cell>
          <cell r="BC304">
            <v>100</v>
          </cell>
          <cell r="BD304">
            <v>0</v>
          </cell>
          <cell r="BE304">
            <v>50</v>
          </cell>
          <cell r="BF304">
            <v>50</v>
          </cell>
          <cell r="BG304">
            <v>100</v>
          </cell>
          <cell r="BH304">
            <v>100</v>
          </cell>
          <cell r="BI304">
            <v>100</v>
          </cell>
          <cell r="BJ304">
            <v>100</v>
          </cell>
          <cell r="BK304">
            <v>100</v>
          </cell>
          <cell r="BL304">
            <v>100</v>
          </cell>
          <cell r="BM304">
            <v>100</v>
          </cell>
          <cell r="BN304">
            <v>50</v>
          </cell>
          <cell r="BO304">
            <v>50</v>
          </cell>
          <cell r="BP304">
            <v>50</v>
          </cell>
          <cell r="BQ304">
            <v>50</v>
          </cell>
          <cell r="BR304">
            <v>0</v>
          </cell>
          <cell r="BS304">
            <v>0</v>
          </cell>
          <cell r="BT304">
            <v>100</v>
          </cell>
          <cell r="BU304">
            <v>0</v>
          </cell>
          <cell r="BV304">
            <v>0</v>
          </cell>
          <cell r="BW304">
            <v>0</v>
          </cell>
          <cell r="BX304">
            <v>0</v>
          </cell>
          <cell r="BY304">
            <v>0</v>
          </cell>
          <cell r="BZ304">
            <v>0</v>
          </cell>
          <cell r="CA304">
            <v>0</v>
          </cell>
          <cell r="CB304">
            <v>0</v>
          </cell>
          <cell r="CC304">
            <v>0</v>
          </cell>
          <cell r="CD304">
            <v>0</v>
          </cell>
          <cell r="CE304">
            <v>0</v>
          </cell>
          <cell r="CF304">
            <v>0</v>
          </cell>
          <cell r="CG304">
            <v>0</v>
          </cell>
          <cell r="CH304">
            <v>0</v>
          </cell>
          <cell r="CI304">
            <v>0</v>
          </cell>
          <cell r="CJ304">
            <v>100</v>
          </cell>
          <cell r="CK304">
            <v>0</v>
          </cell>
          <cell r="CL304">
            <v>0</v>
          </cell>
          <cell r="CM304">
            <v>0</v>
          </cell>
          <cell r="CN304">
            <v>0</v>
          </cell>
          <cell r="CO304">
            <v>0</v>
          </cell>
          <cell r="CP304">
            <v>0</v>
          </cell>
          <cell r="CQ304">
            <v>258</v>
          </cell>
          <cell r="CR304">
            <v>35.699999999999996</v>
          </cell>
          <cell r="CS304">
            <v>0</v>
          </cell>
          <cell r="CT304">
            <v>7.1</v>
          </cell>
          <cell r="CU304">
            <v>28.499999999999996</v>
          </cell>
          <cell r="CV304">
            <v>57.099999999999994</v>
          </cell>
          <cell r="CW304">
            <v>57.0999755859375</v>
          </cell>
          <cell r="CX304">
            <v>71.399999999999991</v>
          </cell>
          <cell r="CY304">
            <v>85.7</v>
          </cell>
          <cell r="CZ304">
            <v>85.699951171875</v>
          </cell>
          <cell r="DA304">
            <v>92.800000000000011</v>
          </cell>
          <cell r="DB304">
            <v>92.79998779296875</v>
          </cell>
          <cell r="DC304">
            <v>92.79998779296875</v>
          </cell>
          <cell r="DD304">
            <v>92.79998779296875</v>
          </cell>
          <cell r="DE304">
            <v>100</v>
          </cell>
          <cell r="DF304">
            <v>100</v>
          </cell>
          <cell r="DG304">
            <v>100</v>
          </cell>
          <cell r="DH304">
            <v>64.2</v>
          </cell>
          <cell r="DI304">
            <v>64.199951171875</v>
          </cell>
          <cell r="DJ304">
            <v>64.199951171875</v>
          </cell>
          <cell r="DK304">
            <v>64.199951171875</v>
          </cell>
          <cell r="DL304">
            <v>42.8</v>
          </cell>
          <cell r="DM304">
            <v>42.79998779296875</v>
          </cell>
          <cell r="DN304">
            <v>50</v>
          </cell>
          <cell r="DO304">
            <v>21.4</v>
          </cell>
          <cell r="DP304">
            <v>21.399993896484375</v>
          </cell>
          <cell r="DQ304">
            <v>21.399993896484375</v>
          </cell>
          <cell r="DR304">
            <v>21.399993896484375</v>
          </cell>
          <cell r="DS304">
            <v>21.399993896484375</v>
          </cell>
          <cell r="DT304">
            <v>21.399993896484375</v>
          </cell>
          <cell r="DU304">
            <v>21.399993896484375</v>
          </cell>
          <cell r="DV304">
            <v>21.399993896484375</v>
          </cell>
          <cell r="DW304">
            <v>21.399993896484375</v>
          </cell>
          <cell r="DX304">
            <v>21.399993896484375</v>
          </cell>
          <cell r="DY304">
            <v>21.399993896484375</v>
          </cell>
          <cell r="DZ304">
            <v>21.399993896484375</v>
          </cell>
          <cell r="EA304">
            <v>21.399993896484375</v>
          </cell>
          <cell r="EB304">
            <v>21.399993896484375</v>
          </cell>
          <cell r="EC304">
            <v>21.399993896484375</v>
          </cell>
          <cell r="ED304">
            <v>78.5</v>
          </cell>
          <cell r="EE304">
            <v>14.2</v>
          </cell>
          <cell r="EF304">
            <v>14.199996948242187</v>
          </cell>
          <cell r="EG304">
            <v>14.199996948242187</v>
          </cell>
          <cell r="EH304">
            <v>14.199996948242187</v>
          </cell>
          <cell r="EI304">
            <v>14.199996948242187</v>
          </cell>
          <cell r="EJ304">
            <v>14.199996948242187</v>
          </cell>
        </row>
        <row r="305">
          <cell r="AX305">
            <v>14.199996948242187</v>
          </cell>
          <cell r="AY305">
            <v>14.199996948242187</v>
          </cell>
          <cell r="AZ305">
            <v>14.199996948242187</v>
          </cell>
          <cell r="BA305">
            <v>14.199996948242187</v>
          </cell>
          <cell r="BB305">
            <v>14.199996948242187</v>
          </cell>
          <cell r="BC305">
            <v>14.199996948242187</v>
          </cell>
          <cell r="BD305">
            <v>14.199996948242187</v>
          </cell>
          <cell r="BE305">
            <v>14.199996948242187</v>
          </cell>
          <cell r="BF305">
            <v>14.199996948242187</v>
          </cell>
          <cell r="BG305">
            <v>14.199996948242187</v>
          </cell>
          <cell r="BH305">
            <v>14.199996948242187</v>
          </cell>
          <cell r="BI305">
            <v>14.199996948242187</v>
          </cell>
          <cell r="BJ305">
            <v>14.199996948242187</v>
          </cell>
          <cell r="BK305">
            <v>14.199996948242187</v>
          </cell>
          <cell r="BL305">
            <v>14.199996948242187</v>
          </cell>
          <cell r="BM305">
            <v>14.199996948242187</v>
          </cell>
          <cell r="BN305">
            <v>14.199996948242187</v>
          </cell>
          <cell r="BO305">
            <v>14.199996948242187</v>
          </cell>
          <cell r="BP305">
            <v>14.199996948242187</v>
          </cell>
          <cell r="BQ305">
            <v>14.199996948242187</v>
          </cell>
          <cell r="BR305">
            <v>14.199996948242187</v>
          </cell>
          <cell r="BS305">
            <v>14.199996948242187</v>
          </cell>
          <cell r="BT305">
            <v>14.199996948242187</v>
          </cell>
          <cell r="BU305">
            <v>14.199996948242187</v>
          </cell>
          <cell r="BV305">
            <v>14.199996948242187</v>
          </cell>
          <cell r="BW305">
            <v>14.199996948242187</v>
          </cell>
          <cell r="BX305">
            <v>14.199996948242187</v>
          </cell>
          <cell r="BY305">
            <v>14.199996948242187</v>
          </cell>
          <cell r="BZ305">
            <v>14.199996948242187</v>
          </cell>
          <cell r="CA305">
            <v>14.199996948242187</v>
          </cell>
          <cell r="CB305">
            <v>14.199996948242187</v>
          </cell>
          <cell r="CC305">
            <v>14.199996948242187</v>
          </cell>
          <cell r="CD305">
            <v>14.199996948242187</v>
          </cell>
          <cell r="CE305">
            <v>14.199996948242187</v>
          </cell>
          <cell r="CF305">
            <v>14.199996948242187</v>
          </cell>
          <cell r="CG305">
            <v>14.199996948242187</v>
          </cell>
          <cell r="CH305">
            <v>14.199996948242187</v>
          </cell>
          <cell r="CI305">
            <v>14.199996948242187</v>
          </cell>
          <cell r="CJ305">
            <v>14.199996948242187</v>
          </cell>
          <cell r="CK305">
            <v>14.199996948242187</v>
          </cell>
          <cell r="CL305">
            <v>14.199996948242187</v>
          </cell>
          <cell r="CM305">
            <v>14.199996948242187</v>
          </cell>
          <cell r="CN305">
            <v>14.199996948242187</v>
          </cell>
          <cell r="CO305">
            <v>14.199996948242187</v>
          </cell>
          <cell r="CP305">
            <v>14.199996948242187</v>
          </cell>
          <cell r="CR305">
            <v>14.199996948242187</v>
          </cell>
          <cell r="CS305">
            <v>14.199996948242187</v>
          </cell>
          <cell r="CT305">
            <v>14.199996948242187</v>
          </cell>
          <cell r="CU305">
            <v>14.199996948242187</v>
          </cell>
          <cell r="CV305">
            <v>14.199996948242187</v>
          </cell>
          <cell r="CW305">
            <v>14.199996948242187</v>
          </cell>
          <cell r="CX305">
            <v>14.199996948242187</v>
          </cell>
          <cell r="CY305">
            <v>14.199996948242187</v>
          </cell>
          <cell r="CZ305">
            <v>14.199996948242187</v>
          </cell>
          <cell r="DA305">
            <v>14.199996948242187</v>
          </cell>
          <cell r="DB305">
            <v>14.199996948242187</v>
          </cell>
          <cell r="DC305">
            <v>14.199996948242187</v>
          </cell>
          <cell r="DD305">
            <v>14.199996948242187</v>
          </cell>
          <cell r="DE305">
            <v>14.199996948242187</v>
          </cell>
          <cell r="DF305">
            <v>14.199996948242187</v>
          </cell>
          <cell r="DG305">
            <v>14.199996948242187</v>
          </cell>
          <cell r="DH305">
            <v>14.199996948242187</v>
          </cell>
          <cell r="DI305">
            <v>14.199996948242187</v>
          </cell>
          <cell r="DJ305">
            <v>14.199996948242187</v>
          </cell>
          <cell r="DK305">
            <v>14.199996948242187</v>
          </cell>
          <cell r="DL305">
            <v>14.199996948242187</v>
          </cell>
          <cell r="DM305">
            <v>14.199996948242187</v>
          </cell>
          <cell r="DN305">
            <v>14.199996948242187</v>
          </cell>
          <cell r="DO305">
            <v>14.199996948242187</v>
          </cell>
          <cell r="DP305">
            <v>14.199996948242187</v>
          </cell>
          <cell r="DQ305">
            <v>14.199996948242187</v>
          </cell>
          <cell r="DR305">
            <v>14.199996948242187</v>
          </cell>
          <cell r="DS305">
            <v>14.199996948242187</v>
          </cell>
          <cell r="DT305">
            <v>14.199996948242187</v>
          </cell>
          <cell r="DU305">
            <v>14.199996948242187</v>
          </cell>
          <cell r="DV305">
            <v>14.199996948242187</v>
          </cell>
          <cell r="DW305">
            <v>14.199996948242187</v>
          </cell>
          <cell r="DX305">
            <v>14.199996948242187</v>
          </cell>
          <cell r="DY305">
            <v>14.199996948242187</v>
          </cell>
          <cell r="DZ305">
            <v>14.199996948242187</v>
          </cell>
          <cell r="EA305">
            <v>14.199996948242187</v>
          </cell>
          <cell r="EB305">
            <v>14.199996948242187</v>
          </cell>
          <cell r="EC305">
            <v>14.199996948242187</v>
          </cell>
          <cell r="ED305">
            <v>14.199996948242187</v>
          </cell>
          <cell r="EE305">
            <v>14.199996948242187</v>
          </cell>
          <cell r="EF305">
            <v>14.199996948242187</v>
          </cell>
          <cell r="EG305">
            <v>14.199996948242187</v>
          </cell>
          <cell r="EH305">
            <v>14.199996948242187</v>
          </cell>
          <cell r="EI305">
            <v>14.199996948242187</v>
          </cell>
          <cell r="EJ305">
            <v>14.199996948242187</v>
          </cell>
        </row>
        <row r="306">
          <cell r="AX306">
            <v>14.199996948242187</v>
          </cell>
          <cell r="AY306">
            <v>14.199996948242187</v>
          </cell>
          <cell r="AZ306">
            <v>14.199996948242187</v>
          </cell>
          <cell r="BA306">
            <v>14.199996948242187</v>
          </cell>
          <cell r="BB306">
            <v>14.199996948242187</v>
          </cell>
          <cell r="BC306">
            <v>14.199996948242187</v>
          </cell>
          <cell r="BD306">
            <v>14.199996948242187</v>
          </cell>
          <cell r="BE306">
            <v>14.199996948242187</v>
          </cell>
          <cell r="BF306">
            <v>14.199996948242187</v>
          </cell>
          <cell r="BG306">
            <v>14.199996948242187</v>
          </cell>
          <cell r="BH306">
            <v>14.199996948242187</v>
          </cell>
          <cell r="BI306">
            <v>14.199996948242187</v>
          </cell>
          <cell r="BJ306">
            <v>14.199996948242187</v>
          </cell>
          <cell r="BK306">
            <v>14.199996948242187</v>
          </cell>
          <cell r="BL306">
            <v>14.199996948242187</v>
          </cell>
          <cell r="BM306">
            <v>14.199996948242187</v>
          </cell>
          <cell r="BN306">
            <v>14.199996948242187</v>
          </cell>
          <cell r="BO306">
            <v>14.199996948242187</v>
          </cell>
          <cell r="BP306">
            <v>14.199996948242187</v>
          </cell>
          <cell r="BQ306">
            <v>14.199996948242187</v>
          </cell>
          <cell r="BR306">
            <v>14.199996948242187</v>
          </cell>
          <cell r="BS306">
            <v>14.199996948242187</v>
          </cell>
          <cell r="BT306">
            <v>14.199996948242187</v>
          </cell>
          <cell r="BU306">
            <v>14.199996948242187</v>
          </cell>
          <cell r="BV306">
            <v>14.199996948242187</v>
          </cell>
          <cell r="BW306">
            <v>14.199996948242187</v>
          </cell>
          <cell r="BX306">
            <v>14.199996948242187</v>
          </cell>
          <cell r="BY306">
            <v>14.199996948242187</v>
          </cell>
          <cell r="BZ306">
            <v>14.199996948242187</v>
          </cell>
          <cell r="CA306">
            <v>14.199996948242187</v>
          </cell>
          <cell r="CB306">
            <v>14.199996948242187</v>
          </cell>
          <cell r="CC306">
            <v>14.199996948242187</v>
          </cell>
          <cell r="CD306">
            <v>14.199996948242187</v>
          </cell>
          <cell r="CE306">
            <v>14.199996948242187</v>
          </cell>
          <cell r="CF306">
            <v>14.199996948242187</v>
          </cell>
          <cell r="CG306">
            <v>14.199996948242187</v>
          </cell>
          <cell r="CH306">
            <v>14.199996948242187</v>
          </cell>
          <cell r="CI306">
            <v>14.199996948242187</v>
          </cell>
          <cell r="CJ306">
            <v>14.199996948242187</v>
          </cell>
          <cell r="CK306">
            <v>14.199996948242187</v>
          </cell>
          <cell r="CL306">
            <v>14.199996948242187</v>
          </cell>
          <cell r="CM306">
            <v>14.199996948242187</v>
          </cell>
          <cell r="CN306">
            <v>14.199996948242187</v>
          </cell>
          <cell r="CO306">
            <v>14.199996948242187</v>
          </cell>
          <cell r="CP306">
            <v>14.199996948242187</v>
          </cell>
          <cell r="CR306">
            <v>14.199996948242187</v>
          </cell>
          <cell r="CS306">
            <v>14.199996948242187</v>
          </cell>
          <cell r="CT306">
            <v>14.199996948242187</v>
          </cell>
          <cell r="CU306">
            <v>14.199996948242187</v>
          </cell>
          <cell r="CV306">
            <v>14.199996948242187</v>
          </cell>
          <cell r="CW306">
            <v>14.199996948242187</v>
          </cell>
          <cell r="CX306">
            <v>14.199996948242187</v>
          </cell>
          <cell r="CY306">
            <v>14.199996948242187</v>
          </cell>
          <cell r="CZ306">
            <v>14.199996948242187</v>
          </cell>
          <cell r="DA306">
            <v>14.199996948242187</v>
          </cell>
          <cell r="DB306">
            <v>14.199996948242187</v>
          </cell>
          <cell r="DC306">
            <v>14.199996948242187</v>
          </cell>
          <cell r="DD306">
            <v>14.199996948242187</v>
          </cell>
          <cell r="DE306">
            <v>14.199996948242187</v>
          </cell>
          <cell r="DF306">
            <v>14.199996948242187</v>
          </cell>
          <cell r="DG306">
            <v>14.199996948242187</v>
          </cell>
          <cell r="DH306">
            <v>14.199996948242187</v>
          </cell>
          <cell r="DI306">
            <v>14.199996948242187</v>
          </cell>
          <cell r="DJ306">
            <v>14.199996948242187</v>
          </cell>
          <cell r="DK306">
            <v>14.199996948242187</v>
          </cell>
          <cell r="DL306">
            <v>14.199996948242187</v>
          </cell>
          <cell r="DM306">
            <v>14.199996948242187</v>
          </cell>
          <cell r="DN306">
            <v>14.199996948242187</v>
          </cell>
          <cell r="DO306">
            <v>14.199996948242187</v>
          </cell>
          <cell r="DP306">
            <v>14.199996948242187</v>
          </cell>
          <cell r="DQ306">
            <v>14.199996948242187</v>
          </cell>
          <cell r="DR306">
            <v>14.199996948242187</v>
          </cell>
          <cell r="DS306">
            <v>14.199996948242187</v>
          </cell>
          <cell r="DT306">
            <v>14.199996948242187</v>
          </cell>
          <cell r="DU306">
            <v>14.199996948242187</v>
          </cell>
          <cell r="DV306">
            <v>14.199996948242187</v>
          </cell>
          <cell r="DW306">
            <v>14.199996948242187</v>
          </cell>
          <cell r="DX306">
            <v>14.199996948242187</v>
          </cell>
          <cell r="DY306">
            <v>14.199996948242187</v>
          </cell>
          <cell r="DZ306">
            <v>14.199996948242187</v>
          </cell>
          <cell r="EA306">
            <v>14.199996948242187</v>
          </cell>
          <cell r="EB306">
            <v>14.199996948242187</v>
          </cell>
          <cell r="EC306">
            <v>14.199996948242187</v>
          </cell>
          <cell r="ED306">
            <v>14.199996948242187</v>
          </cell>
          <cell r="EE306">
            <v>14.199996948242187</v>
          </cell>
          <cell r="EF306">
            <v>14.199996948242187</v>
          </cell>
          <cell r="EG306">
            <v>14.199996948242187</v>
          </cell>
          <cell r="EH306">
            <v>14.199996948242187</v>
          </cell>
          <cell r="EI306">
            <v>14.199996948242187</v>
          </cell>
          <cell r="EJ306">
            <v>14.199996948242187</v>
          </cell>
        </row>
        <row r="307">
          <cell r="AW307">
            <v>259</v>
          </cell>
          <cell r="AX307">
            <v>0</v>
          </cell>
          <cell r="AY307">
            <v>75</v>
          </cell>
          <cell r="AZ307">
            <v>100</v>
          </cell>
          <cell r="BA307">
            <v>50</v>
          </cell>
          <cell r="BB307">
            <v>25</v>
          </cell>
          <cell r="BC307">
            <v>16.600000000000001</v>
          </cell>
          <cell r="BD307">
            <v>50</v>
          </cell>
          <cell r="BE307">
            <v>0</v>
          </cell>
          <cell r="BF307">
            <v>66.600000000000009</v>
          </cell>
          <cell r="BG307">
            <v>83.3</v>
          </cell>
          <cell r="BH307">
            <v>33.300000000000004</v>
          </cell>
          <cell r="BI307">
            <v>100</v>
          </cell>
          <cell r="BJ307">
            <v>44.4</v>
          </cell>
          <cell r="BK307">
            <v>55.500000000000007</v>
          </cell>
          <cell r="BL307">
            <v>33.300000000000004</v>
          </cell>
          <cell r="BM307">
            <v>22.2</v>
          </cell>
          <cell r="BN307">
            <v>100</v>
          </cell>
          <cell r="BO307">
            <v>66.600000000000009</v>
          </cell>
          <cell r="BP307">
            <v>77.7</v>
          </cell>
          <cell r="BQ307">
            <v>0</v>
          </cell>
          <cell r="BR307">
            <v>88.8</v>
          </cell>
          <cell r="BS307">
            <v>11.1</v>
          </cell>
          <cell r="BT307">
            <v>37.5</v>
          </cell>
          <cell r="BU307">
            <v>50</v>
          </cell>
          <cell r="BV307">
            <v>75</v>
          </cell>
          <cell r="BW307">
            <v>87.5</v>
          </cell>
          <cell r="BX307">
            <v>25</v>
          </cell>
          <cell r="BY307">
            <v>62.5</v>
          </cell>
          <cell r="BZ307">
            <v>0</v>
          </cell>
          <cell r="CA307">
            <v>12.5</v>
          </cell>
          <cell r="CB307">
            <v>100</v>
          </cell>
          <cell r="CC307">
            <v>50</v>
          </cell>
          <cell r="CD307">
            <v>90</v>
          </cell>
          <cell r="CE307">
            <v>10</v>
          </cell>
          <cell r="CF307">
            <v>20</v>
          </cell>
          <cell r="CG307">
            <v>80</v>
          </cell>
          <cell r="CH307">
            <v>60</v>
          </cell>
          <cell r="CI307">
            <v>60</v>
          </cell>
          <cell r="CJ307">
            <v>40</v>
          </cell>
          <cell r="CK307">
            <v>70</v>
          </cell>
          <cell r="CL307">
            <v>0</v>
          </cell>
          <cell r="CM307">
            <v>30</v>
          </cell>
          <cell r="CN307">
            <v>30</v>
          </cell>
          <cell r="CO307">
            <v>100</v>
          </cell>
          <cell r="CP307">
            <v>100</v>
          </cell>
          <cell r="CQ307">
            <v>259</v>
          </cell>
          <cell r="CR307">
            <v>31.7</v>
          </cell>
          <cell r="CS307">
            <v>53.6</v>
          </cell>
          <cell r="CT307">
            <v>58.5</v>
          </cell>
          <cell r="CU307">
            <v>51.2</v>
          </cell>
          <cell r="CV307">
            <v>43.9</v>
          </cell>
          <cell r="CW307">
            <v>29.2</v>
          </cell>
          <cell r="CX307">
            <v>63.4</v>
          </cell>
          <cell r="CY307">
            <v>9.7000000000000011</v>
          </cell>
          <cell r="CZ307">
            <v>68.2</v>
          </cell>
          <cell r="DA307">
            <v>75.599999999999994</v>
          </cell>
          <cell r="DB307">
            <v>48.699999999999996</v>
          </cell>
          <cell r="DC307">
            <v>87.8</v>
          </cell>
          <cell r="DD307">
            <v>36.5</v>
          </cell>
          <cell r="DE307">
            <v>56.000000000000007</v>
          </cell>
          <cell r="DF307">
            <v>34.1</v>
          </cell>
          <cell r="DG307">
            <v>21.9</v>
          </cell>
          <cell r="DH307">
            <v>82.899999999999991</v>
          </cell>
          <cell r="DI307">
            <v>60.9</v>
          </cell>
          <cell r="DJ307">
            <v>65.8</v>
          </cell>
          <cell r="DK307">
            <v>4.8</v>
          </cell>
          <cell r="DL307">
            <v>73.099999999999994</v>
          </cell>
          <cell r="DM307">
            <v>17</v>
          </cell>
          <cell r="DN307">
            <v>39</v>
          </cell>
          <cell r="DO307">
            <v>70.7</v>
          </cell>
          <cell r="DP307">
            <v>80.400000000000006</v>
          </cell>
          <cell r="DQ307">
            <v>85.3</v>
          </cell>
          <cell r="DR307">
            <v>26.8</v>
          </cell>
          <cell r="DS307">
            <v>78</v>
          </cell>
          <cell r="DT307">
            <v>7.3</v>
          </cell>
          <cell r="DU307">
            <v>24.3</v>
          </cell>
          <cell r="DV307">
            <v>97.5</v>
          </cell>
          <cell r="DW307">
            <v>41.4</v>
          </cell>
          <cell r="DX307">
            <v>95.1</v>
          </cell>
          <cell r="DY307">
            <v>2.4</v>
          </cell>
          <cell r="DZ307">
            <v>12.1</v>
          </cell>
          <cell r="EA307">
            <v>92.600000000000009</v>
          </cell>
          <cell r="EB307">
            <v>46.300000000000004</v>
          </cell>
          <cell r="EC307">
            <v>46.29998779296875</v>
          </cell>
          <cell r="ED307">
            <v>19.5</v>
          </cell>
          <cell r="EE307">
            <v>90.2</v>
          </cell>
          <cell r="EF307">
            <v>0</v>
          </cell>
          <cell r="EG307">
            <v>14.6</v>
          </cell>
          <cell r="EH307">
            <v>14.599998474121094</v>
          </cell>
          <cell r="EI307">
            <v>100</v>
          </cell>
          <cell r="EJ307">
            <v>100</v>
          </cell>
        </row>
        <row r="308">
          <cell r="AW308">
            <v>260</v>
          </cell>
          <cell r="AX308">
            <v>0</v>
          </cell>
          <cell r="AY308">
            <v>100</v>
          </cell>
          <cell r="AZ308">
            <v>75</v>
          </cell>
          <cell r="BA308">
            <v>50</v>
          </cell>
          <cell r="BB308">
            <v>25</v>
          </cell>
          <cell r="BC308">
            <v>33.300000000000004</v>
          </cell>
          <cell r="BD308">
            <v>50</v>
          </cell>
          <cell r="BE308">
            <v>16.600000000000001</v>
          </cell>
          <cell r="BF308">
            <v>83.3</v>
          </cell>
          <cell r="BG308">
            <v>100</v>
          </cell>
          <cell r="BH308">
            <v>66.600000000000009</v>
          </cell>
          <cell r="BI308">
            <v>0</v>
          </cell>
          <cell r="BJ308">
            <v>55.500000000000007</v>
          </cell>
          <cell r="BK308">
            <v>66.600000000000009</v>
          </cell>
          <cell r="BL308">
            <v>44.4</v>
          </cell>
          <cell r="BM308">
            <v>33.300000000000004</v>
          </cell>
          <cell r="BN308">
            <v>88.8</v>
          </cell>
          <cell r="BO308">
            <v>77.7</v>
          </cell>
          <cell r="BP308">
            <v>100</v>
          </cell>
          <cell r="BQ308">
            <v>11.1</v>
          </cell>
          <cell r="BR308">
            <v>0</v>
          </cell>
          <cell r="BS308">
            <v>22.2</v>
          </cell>
          <cell r="BT308">
            <v>25</v>
          </cell>
          <cell r="BU308">
            <v>37.5</v>
          </cell>
          <cell r="BV308">
            <v>62.5</v>
          </cell>
          <cell r="BW308">
            <v>75</v>
          </cell>
          <cell r="BX308">
            <v>0</v>
          </cell>
          <cell r="BY308">
            <v>50</v>
          </cell>
          <cell r="BZ308">
            <v>12.5</v>
          </cell>
          <cell r="CA308">
            <v>87.5</v>
          </cell>
          <cell r="CB308">
            <v>100</v>
          </cell>
          <cell r="CC308">
            <v>55.500000000000007</v>
          </cell>
          <cell r="CD308">
            <v>88.8</v>
          </cell>
          <cell r="CE308">
            <v>11.1</v>
          </cell>
          <cell r="CF308">
            <v>33.300000000000004</v>
          </cell>
          <cell r="CG308">
            <v>100</v>
          </cell>
          <cell r="CH308">
            <v>66.600000000000009</v>
          </cell>
          <cell r="CI308">
            <v>66.5999755859375</v>
          </cell>
          <cell r="CJ308">
            <v>22.2</v>
          </cell>
          <cell r="CK308">
            <v>77.7</v>
          </cell>
          <cell r="CL308">
            <v>0</v>
          </cell>
          <cell r="CM308">
            <v>44.4</v>
          </cell>
          <cell r="CN308">
            <v>44.399993896484375</v>
          </cell>
          <cell r="CO308">
            <v>44.399993896484375</v>
          </cell>
          <cell r="CP308">
            <v>44.399993896484375</v>
          </cell>
          <cell r="CQ308">
            <v>260</v>
          </cell>
          <cell r="CR308">
            <v>35</v>
          </cell>
          <cell r="CS308">
            <v>62.5</v>
          </cell>
          <cell r="CT308">
            <v>60</v>
          </cell>
          <cell r="CU308">
            <v>50</v>
          </cell>
          <cell r="CV308">
            <v>45</v>
          </cell>
          <cell r="CW308">
            <v>30</v>
          </cell>
          <cell r="CX308">
            <v>57.499999999999993</v>
          </cell>
          <cell r="CY308">
            <v>20</v>
          </cell>
          <cell r="CZ308">
            <v>72.5</v>
          </cell>
          <cell r="DA308">
            <v>80</v>
          </cell>
          <cell r="DB308">
            <v>67.5</v>
          </cell>
          <cell r="DC308">
            <v>0</v>
          </cell>
          <cell r="DD308">
            <v>40</v>
          </cell>
          <cell r="DE308">
            <v>52.5</v>
          </cell>
          <cell r="DF308">
            <v>37.5</v>
          </cell>
          <cell r="DG308">
            <v>32.5</v>
          </cell>
          <cell r="DH308">
            <v>82.5</v>
          </cell>
          <cell r="DI308">
            <v>55.000000000000007</v>
          </cell>
          <cell r="DJ308">
            <v>85</v>
          </cell>
          <cell r="DK308">
            <v>10</v>
          </cell>
          <cell r="DL308">
            <v>5</v>
          </cell>
          <cell r="DM308">
            <v>27.500000000000004</v>
          </cell>
          <cell r="DN308">
            <v>42.5</v>
          </cell>
          <cell r="DO308">
            <v>65</v>
          </cell>
          <cell r="DP308">
            <v>77.5</v>
          </cell>
          <cell r="DQ308">
            <v>87.5</v>
          </cell>
          <cell r="DR308">
            <v>7.5</v>
          </cell>
          <cell r="DS308">
            <v>75</v>
          </cell>
          <cell r="DT308">
            <v>15</v>
          </cell>
          <cell r="DU308">
            <v>90</v>
          </cell>
          <cell r="DV308">
            <v>100</v>
          </cell>
          <cell r="DW308">
            <v>47.5</v>
          </cell>
          <cell r="DX308">
            <v>95</v>
          </cell>
          <cell r="DY308">
            <v>12.5</v>
          </cell>
          <cell r="DZ308">
            <v>22.5</v>
          </cell>
          <cell r="EA308">
            <v>97.5</v>
          </cell>
          <cell r="EB308">
            <v>70</v>
          </cell>
          <cell r="EC308">
            <v>70</v>
          </cell>
          <cell r="ED308">
            <v>17.5</v>
          </cell>
          <cell r="EE308">
            <v>92.5</v>
          </cell>
          <cell r="EF308">
            <v>2.5</v>
          </cell>
          <cell r="EG308">
            <v>25</v>
          </cell>
          <cell r="EH308">
            <v>25</v>
          </cell>
          <cell r="EI308">
            <v>25</v>
          </cell>
          <cell r="EJ308">
            <v>25</v>
          </cell>
        </row>
        <row r="309">
          <cell r="AW309">
            <v>261</v>
          </cell>
          <cell r="AX309">
            <v>261</v>
          </cell>
          <cell r="AY309">
            <v>66.600000000000009</v>
          </cell>
          <cell r="AZ309">
            <v>100</v>
          </cell>
          <cell r="BA309">
            <v>33.300000000000004</v>
          </cell>
          <cell r="BB309">
            <v>0</v>
          </cell>
          <cell r="BC309">
            <v>0</v>
          </cell>
          <cell r="BD309">
            <v>0</v>
          </cell>
          <cell r="BE309">
            <v>0</v>
          </cell>
          <cell r="BF309">
            <v>0</v>
          </cell>
          <cell r="BG309">
            <v>100</v>
          </cell>
          <cell r="BH309">
            <v>50</v>
          </cell>
          <cell r="BI309">
            <v>50</v>
          </cell>
          <cell r="BJ309">
            <v>0</v>
          </cell>
          <cell r="BK309">
            <v>100</v>
          </cell>
          <cell r="BL309">
            <v>100</v>
          </cell>
          <cell r="BM309">
            <v>100</v>
          </cell>
          <cell r="BN309">
            <v>100</v>
          </cell>
          <cell r="BO309">
            <v>100</v>
          </cell>
          <cell r="BP309">
            <v>100</v>
          </cell>
          <cell r="BQ309">
            <v>100</v>
          </cell>
          <cell r="BR309">
            <v>100</v>
          </cell>
          <cell r="BS309">
            <v>100</v>
          </cell>
          <cell r="BT309">
            <v>100</v>
          </cell>
          <cell r="BU309">
            <v>100</v>
          </cell>
          <cell r="BV309">
            <v>100</v>
          </cell>
          <cell r="BW309">
            <v>100</v>
          </cell>
          <cell r="BX309">
            <v>0</v>
          </cell>
          <cell r="BY309">
            <v>0</v>
          </cell>
          <cell r="BZ309">
            <v>0</v>
          </cell>
          <cell r="CA309">
            <v>0</v>
          </cell>
          <cell r="CB309">
            <v>0</v>
          </cell>
          <cell r="CC309">
            <v>0</v>
          </cell>
          <cell r="CD309">
            <v>0</v>
          </cell>
          <cell r="CE309">
            <v>0</v>
          </cell>
          <cell r="CF309">
            <v>0</v>
          </cell>
          <cell r="CG309">
            <v>0</v>
          </cell>
          <cell r="CH309">
            <v>0</v>
          </cell>
          <cell r="CI309">
            <v>0</v>
          </cell>
          <cell r="CJ309">
            <v>0</v>
          </cell>
          <cell r="CK309">
            <v>0</v>
          </cell>
          <cell r="CL309">
            <v>0</v>
          </cell>
          <cell r="CM309">
            <v>0</v>
          </cell>
          <cell r="CN309">
            <v>0</v>
          </cell>
          <cell r="CO309">
            <v>0</v>
          </cell>
          <cell r="CP309">
            <v>0</v>
          </cell>
          <cell r="CQ309">
            <v>261</v>
          </cell>
          <cell r="CR309">
            <v>261</v>
          </cell>
          <cell r="CS309">
            <v>60</v>
          </cell>
          <cell r="CT309">
            <v>80</v>
          </cell>
          <cell r="CU309">
            <v>30</v>
          </cell>
          <cell r="CV309">
            <v>10</v>
          </cell>
          <cell r="CW309">
            <v>10</v>
          </cell>
          <cell r="CX309">
            <v>10</v>
          </cell>
          <cell r="CY309">
            <v>0</v>
          </cell>
          <cell r="CZ309">
            <v>0</v>
          </cell>
          <cell r="DA309">
            <v>90</v>
          </cell>
          <cell r="DB309">
            <v>40</v>
          </cell>
          <cell r="DC309">
            <v>40</v>
          </cell>
          <cell r="DD309">
            <v>20</v>
          </cell>
          <cell r="DE309">
            <v>70</v>
          </cell>
          <cell r="DF309">
            <v>70</v>
          </cell>
          <cell r="DG309">
            <v>70</v>
          </cell>
          <cell r="DH309">
            <v>70</v>
          </cell>
          <cell r="DI309">
            <v>70</v>
          </cell>
          <cell r="DJ309">
            <v>70</v>
          </cell>
          <cell r="DK309">
            <v>70</v>
          </cell>
          <cell r="DL309">
            <v>70</v>
          </cell>
          <cell r="DM309">
            <v>70</v>
          </cell>
          <cell r="DN309">
            <v>70</v>
          </cell>
          <cell r="DO309">
            <v>100</v>
          </cell>
          <cell r="DP309">
            <v>100</v>
          </cell>
          <cell r="DQ309">
            <v>100</v>
          </cell>
          <cell r="DR309">
            <v>50</v>
          </cell>
          <cell r="DS309">
            <v>50</v>
          </cell>
          <cell r="DT309">
            <v>50</v>
          </cell>
          <cell r="DU309">
            <v>50</v>
          </cell>
          <cell r="DV309">
            <v>50</v>
          </cell>
          <cell r="DW309">
            <v>50</v>
          </cell>
          <cell r="DX309">
            <v>50</v>
          </cell>
          <cell r="DY309">
            <v>50</v>
          </cell>
          <cell r="DZ309">
            <v>50</v>
          </cell>
          <cell r="EA309">
            <v>50</v>
          </cell>
          <cell r="EB309">
            <v>50</v>
          </cell>
          <cell r="EC309">
            <v>50</v>
          </cell>
          <cell r="ED309">
            <v>50</v>
          </cell>
          <cell r="EE309">
            <v>50</v>
          </cell>
          <cell r="EF309">
            <v>50</v>
          </cell>
          <cell r="EG309">
            <v>50</v>
          </cell>
          <cell r="EH309">
            <v>50</v>
          </cell>
          <cell r="EI309">
            <v>50</v>
          </cell>
          <cell r="EJ309">
            <v>50</v>
          </cell>
        </row>
        <row r="310">
          <cell r="AW310">
            <v>262</v>
          </cell>
          <cell r="AX310">
            <v>0</v>
          </cell>
          <cell r="AY310">
            <v>75</v>
          </cell>
          <cell r="AZ310">
            <v>100</v>
          </cell>
          <cell r="BA310">
            <v>50</v>
          </cell>
          <cell r="BB310">
            <v>25</v>
          </cell>
          <cell r="BC310">
            <v>16.600000000000001</v>
          </cell>
          <cell r="BD310">
            <v>50</v>
          </cell>
          <cell r="BE310">
            <v>0</v>
          </cell>
          <cell r="BF310">
            <v>66.600000000000009</v>
          </cell>
          <cell r="BG310">
            <v>83.3</v>
          </cell>
          <cell r="BH310">
            <v>33.300000000000004</v>
          </cell>
          <cell r="BI310">
            <v>100</v>
          </cell>
          <cell r="BJ310">
            <v>44.4</v>
          </cell>
          <cell r="BK310">
            <v>55.500000000000007</v>
          </cell>
          <cell r="BL310">
            <v>33.300000000000004</v>
          </cell>
          <cell r="BM310">
            <v>22.2</v>
          </cell>
          <cell r="BN310">
            <v>100</v>
          </cell>
          <cell r="BO310">
            <v>66.600000000000009</v>
          </cell>
          <cell r="BP310">
            <v>77.7</v>
          </cell>
          <cell r="BQ310">
            <v>0</v>
          </cell>
          <cell r="BR310">
            <v>88.8</v>
          </cell>
          <cell r="BS310">
            <v>11.1</v>
          </cell>
          <cell r="BT310">
            <v>37.5</v>
          </cell>
          <cell r="BU310">
            <v>50</v>
          </cell>
          <cell r="BV310">
            <v>75</v>
          </cell>
          <cell r="BW310">
            <v>87.5</v>
          </cell>
          <cell r="BX310">
            <v>25</v>
          </cell>
          <cell r="BY310">
            <v>62.5</v>
          </cell>
          <cell r="BZ310">
            <v>0</v>
          </cell>
          <cell r="CA310">
            <v>12.5</v>
          </cell>
          <cell r="CB310">
            <v>100</v>
          </cell>
          <cell r="CC310">
            <v>50</v>
          </cell>
          <cell r="CD310">
            <v>90</v>
          </cell>
          <cell r="CE310">
            <v>10</v>
          </cell>
          <cell r="CF310">
            <v>20</v>
          </cell>
          <cell r="CG310">
            <v>80</v>
          </cell>
          <cell r="CH310">
            <v>60</v>
          </cell>
          <cell r="CI310">
            <v>60</v>
          </cell>
          <cell r="CJ310">
            <v>40</v>
          </cell>
          <cell r="CK310">
            <v>70</v>
          </cell>
          <cell r="CL310">
            <v>0</v>
          </cell>
          <cell r="CM310">
            <v>30</v>
          </cell>
          <cell r="CN310">
            <v>30</v>
          </cell>
          <cell r="CO310">
            <v>100</v>
          </cell>
          <cell r="CP310">
            <v>100</v>
          </cell>
          <cell r="CQ310">
            <v>262</v>
          </cell>
          <cell r="CR310">
            <v>29.2</v>
          </cell>
          <cell r="CS310">
            <v>53.6</v>
          </cell>
          <cell r="CT310">
            <v>58.5</v>
          </cell>
          <cell r="CU310">
            <v>51.2</v>
          </cell>
          <cell r="CV310">
            <v>43.9</v>
          </cell>
          <cell r="CW310">
            <v>26.8</v>
          </cell>
          <cell r="CX310">
            <v>63.4</v>
          </cell>
          <cell r="CY310">
            <v>12.1</v>
          </cell>
          <cell r="CZ310">
            <v>68.2</v>
          </cell>
          <cell r="DA310">
            <v>75.599999999999994</v>
          </cell>
          <cell r="DB310">
            <v>48.699999999999996</v>
          </cell>
          <cell r="DC310">
            <v>87.8</v>
          </cell>
          <cell r="DD310">
            <v>36.5</v>
          </cell>
          <cell r="DE310">
            <v>56.000000000000007</v>
          </cell>
          <cell r="DF310">
            <v>34.1</v>
          </cell>
          <cell r="DG310">
            <v>21.9</v>
          </cell>
          <cell r="DH310">
            <v>82.899999999999991</v>
          </cell>
          <cell r="DI310">
            <v>60.9</v>
          </cell>
          <cell r="DJ310">
            <v>65.8</v>
          </cell>
          <cell r="DK310">
            <v>4.8</v>
          </cell>
          <cell r="DL310">
            <v>73.099999999999994</v>
          </cell>
          <cell r="DM310">
            <v>17</v>
          </cell>
          <cell r="DN310">
            <v>39</v>
          </cell>
          <cell r="DO310">
            <v>70.7</v>
          </cell>
          <cell r="DP310">
            <v>80.400000000000006</v>
          </cell>
          <cell r="DQ310">
            <v>85.3</v>
          </cell>
          <cell r="DR310">
            <v>31.7</v>
          </cell>
          <cell r="DS310">
            <v>78</v>
          </cell>
          <cell r="DT310">
            <v>7.3</v>
          </cell>
          <cell r="DU310">
            <v>24.3</v>
          </cell>
          <cell r="DV310">
            <v>97.5</v>
          </cell>
          <cell r="DW310">
            <v>41.4</v>
          </cell>
          <cell r="DX310">
            <v>95.1</v>
          </cell>
          <cell r="DY310">
            <v>2.4</v>
          </cell>
          <cell r="DZ310">
            <v>9.7000000000000011</v>
          </cell>
          <cell r="EA310">
            <v>92.600000000000009</v>
          </cell>
          <cell r="EB310">
            <v>46.300000000000004</v>
          </cell>
          <cell r="EC310">
            <v>46.29998779296875</v>
          </cell>
          <cell r="ED310">
            <v>19.5</v>
          </cell>
          <cell r="EE310">
            <v>90.2</v>
          </cell>
          <cell r="EF310">
            <v>0</v>
          </cell>
          <cell r="EG310">
            <v>14.6</v>
          </cell>
          <cell r="EH310">
            <v>14.599998474121094</v>
          </cell>
          <cell r="EI310">
            <v>100</v>
          </cell>
          <cell r="EJ310">
            <v>100</v>
          </cell>
        </row>
        <row r="311">
          <cell r="AW311">
            <v>263</v>
          </cell>
          <cell r="AX311">
            <v>0</v>
          </cell>
          <cell r="AY311">
            <v>100</v>
          </cell>
          <cell r="AZ311">
            <v>50</v>
          </cell>
          <cell r="BA311">
            <v>25</v>
          </cell>
          <cell r="BB311">
            <v>75</v>
          </cell>
          <cell r="BC311">
            <v>66.600000000000009</v>
          </cell>
          <cell r="BD311">
            <v>83.3</v>
          </cell>
          <cell r="BE311">
            <v>16.600000000000001</v>
          </cell>
          <cell r="BF311">
            <v>0</v>
          </cell>
          <cell r="BG311">
            <v>50</v>
          </cell>
          <cell r="BH311">
            <v>33.300000000000004</v>
          </cell>
          <cell r="BI311">
            <v>100</v>
          </cell>
          <cell r="BJ311">
            <v>11.1</v>
          </cell>
          <cell r="BK311">
            <v>22.2</v>
          </cell>
          <cell r="BL311">
            <v>100</v>
          </cell>
          <cell r="BM311">
            <v>77.7</v>
          </cell>
          <cell r="BN311">
            <v>66.600000000000009</v>
          </cell>
          <cell r="BO311">
            <v>88.8</v>
          </cell>
          <cell r="BP311">
            <v>44.4</v>
          </cell>
          <cell r="BQ311">
            <v>0</v>
          </cell>
          <cell r="BR311">
            <v>55.500000000000007</v>
          </cell>
          <cell r="BS311">
            <v>33.300000000000004</v>
          </cell>
          <cell r="BT311">
            <v>37.5</v>
          </cell>
          <cell r="BU311">
            <v>87.5</v>
          </cell>
          <cell r="BV311">
            <v>75</v>
          </cell>
          <cell r="BW311">
            <v>62.5</v>
          </cell>
          <cell r="BX311">
            <v>12.5</v>
          </cell>
          <cell r="BY311">
            <v>50</v>
          </cell>
          <cell r="BZ311">
            <v>0</v>
          </cell>
          <cell r="CA311">
            <v>25</v>
          </cell>
          <cell r="CB311">
            <v>100</v>
          </cell>
          <cell r="CC311">
            <v>40</v>
          </cell>
          <cell r="CD311">
            <v>100</v>
          </cell>
          <cell r="CE311">
            <v>50</v>
          </cell>
          <cell r="CF311">
            <v>10</v>
          </cell>
          <cell r="CG311">
            <v>90</v>
          </cell>
          <cell r="CH311">
            <v>30</v>
          </cell>
          <cell r="CI311">
            <v>30</v>
          </cell>
          <cell r="CJ311">
            <v>70</v>
          </cell>
          <cell r="CK311">
            <v>60</v>
          </cell>
          <cell r="CL311">
            <v>0</v>
          </cell>
          <cell r="CM311">
            <v>80</v>
          </cell>
          <cell r="CN311">
            <v>80</v>
          </cell>
          <cell r="CO311">
            <v>20</v>
          </cell>
          <cell r="CP311">
            <v>20</v>
          </cell>
          <cell r="CQ311">
            <v>263</v>
          </cell>
          <cell r="CR311">
            <v>29.2</v>
          </cell>
          <cell r="CS311">
            <v>63.4</v>
          </cell>
          <cell r="CT311">
            <v>43.9</v>
          </cell>
          <cell r="CU311">
            <v>36.5</v>
          </cell>
          <cell r="CV311">
            <v>48.699999999999996</v>
          </cell>
          <cell r="CW311">
            <v>53.6</v>
          </cell>
          <cell r="CX311">
            <v>73.099999999999994</v>
          </cell>
          <cell r="CY311">
            <v>19.5</v>
          </cell>
          <cell r="CZ311">
            <v>12.1</v>
          </cell>
          <cell r="DA311">
            <v>46.300000000000004</v>
          </cell>
          <cell r="DB311">
            <v>24.3</v>
          </cell>
          <cell r="DC311">
            <v>82.899999999999991</v>
          </cell>
          <cell r="DD311">
            <v>26.8</v>
          </cell>
          <cell r="DE311">
            <v>41.4</v>
          </cell>
          <cell r="DF311">
            <v>95.1</v>
          </cell>
          <cell r="DG311">
            <v>85.3</v>
          </cell>
          <cell r="DH311">
            <v>75.599999999999994</v>
          </cell>
          <cell r="DI311">
            <v>87.8</v>
          </cell>
          <cell r="DJ311">
            <v>65.8</v>
          </cell>
          <cell r="DK311">
            <v>17</v>
          </cell>
          <cell r="DL311">
            <v>68.2</v>
          </cell>
          <cell r="DM311">
            <v>51.2</v>
          </cell>
          <cell r="DN311">
            <v>60.9</v>
          </cell>
          <cell r="DO311">
            <v>90.2</v>
          </cell>
          <cell r="DP311">
            <v>80.400000000000006</v>
          </cell>
          <cell r="DQ311">
            <v>78</v>
          </cell>
          <cell r="DR311">
            <v>56.000000000000007</v>
          </cell>
          <cell r="DS311">
            <v>70.7</v>
          </cell>
          <cell r="DT311">
            <v>34.1</v>
          </cell>
          <cell r="DU311">
            <v>58.5</v>
          </cell>
          <cell r="DV311">
            <v>100</v>
          </cell>
          <cell r="DW311">
            <v>9.7000000000000011</v>
          </cell>
          <cell r="DX311">
            <v>97.5</v>
          </cell>
          <cell r="DY311">
            <v>14.6</v>
          </cell>
          <cell r="DZ311">
            <v>2.4</v>
          </cell>
          <cell r="EA311">
            <v>92.600000000000009</v>
          </cell>
          <cell r="EB311">
            <v>7.3</v>
          </cell>
          <cell r="EC311">
            <v>7.2999992370605469</v>
          </cell>
          <cell r="ED311">
            <v>31.7</v>
          </cell>
          <cell r="EE311">
            <v>21.9</v>
          </cell>
          <cell r="EF311">
            <v>0</v>
          </cell>
          <cell r="EG311">
            <v>39</v>
          </cell>
          <cell r="EH311">
            <v>39</v>
          </cell>
          <cell r="EI311">
            <v>4.8</v>
          </cell>
          <cell r="EJ311">
            <v>4.7999992370605469</v>
          </cell>
        </row>
        <row r="312">
          <cell r="AX312">
            <v>4.7999992370605469</v>
          </cell>
          <cell r="AY312">
            <v>4.7999992370605469</v>
          </cell>
          <cell r="AZ312">
            <v>4.7999992370605469</v>
          </cell>
          <cell r="BA312">
            <v>4.7999992370605469</v>
          </cell>
          <cell r="BB312">
            <v>4.7999992370605469</v>
          </cell>
          <cell r="BC312">
            <v>4.7999992370605469</v>
          </cell>
          <cell r="BD312">
            <v>4.7999992370605469</v>
          </cell>
          <cell r="BE312">
            <v>4.7999992370605469</v>
          </cell>
          <cell r="BF312">
            <v>4.7999992370605469</v>
          </cell>
          <cell r="BG312">
            <v>4.7999992370605469</v>
          </cell>
          <cell r="BH312">
            <v>4.7999992370605469</v>
          </cell>
          <cell r="BI312">
            <v>4.7999992370605469</v>
          </cell>
          <cell r="BJ312">
            <v>4.7999992370605469</v>
          </cell>
          <cell r="BK312">
            <v>4.7999992370605469</v>
          </cell>
          <cell r="BL312">
            <v>4.7999992370605469</v>
          </cell>
          <cell r="BM312">
            <v>4.7999992370605469</v>
          </cell>
          <cell r="BN312">
            <v>4.7999992370605469</v>
          </cell>
          <cell r="BO312">
            <v>4.7999992370605469</v>
          </cell>
          <cell r="BP312">
            <v>4.7999992370605469</v>
          </cell>
          <cell r="BQ312">
            <v>4.7999992370605469</v>
          </cell>
          <cell r="BR312">
            <v>4.7999992370605469</v>
          </cell>
          <cell r="BS312">
            <v>4.7999992370605469</v>
          </cell>
          <cell r="BT312">
            <v>4.7999992370605469</v>
          </cell>
          <cell r="BU312">
            <v>4.7999992370605469</v>
          </cell>
          <cell r="BV312">
            <v>4.7999992370605469</v>
          </cell>
          <cell r="BW312">
            <v>4.7999992370605469</v>
          </cell>
          <cell r="BX312">
            <v>4.7999992370605469</v>
          </cell>
          <cell r="BY312">
            <v>4.7999992370605469</v>
          </cell>
          <cell r="BZ312">
            <v>4.7999992370605469</v>
          </cell>
          <cell r="CA312">
            <v>4.7999992370605469</v>
          </cell>
          <cell r="CB312">
            <v>4.7999992370605469</v>
          </cell>
          <cell r="CC312">
            <v>4.7999992370605469</v>
          </cell>
          <cell r="CD312">
            <v>4.7999992370605469</v>
          </cell>
          <cell r="CE312">
            <v>4.7999992370605469</v>
          </cell>
          <cell r="CF312">
            <v>4.7999992370605469</v>
          </cell>
          <cell r="CG312">
            <v>4.7999992370605469</v>
          </cell>
          <cell r="CH312">
            <v>4.7999992370605469</v>
          </cell>
          <cell r="CI312">
            <v>4.7999992370605469</v>
          </cell>
          <cell r="CJ312">
            <v>4.7999992370605469</v>
          </cell>
          <cell r="CK312">
            <v>4.7999992370605469</v>
          </cell>
          <cell r="CL312">
            <v>4.7999992370605469</v>
          </cell>
          <cell r="CM312">
            <v>4.7999992370605469</v>
          </cell>
          <cell r="CN312">
            <v>4.7999992370605469</v>
          </cell>
          <cell r="CO312">
            <v>4.7999992370605469</v>
          </cell>
          <cell r="CP312">
            <v>4.7999992370605469</v>
          </cell>
          <cell r="CR312">
            <v>4.7999992370605469</v>
          </cell>
          <cell r="CS312">
            <v>4.7999992370605469</v>
          </cell>
          <cell r="CT312">
            <v>4.7999992370605469</v>
          </cell>
          <cell r="CU312">
            <v>4.7999992370605469</v>
          </cell>
          <cell r="CV312">
            <v>4.7999992370605469</v>
          </cell>
          <cell r="CW312">
            <v>4.7999992370605469</v>
          </cell>
          <cell r="CX312">
            <v>4.7999992370605469</v>
          </cell>
          <cell r="CY312">
            <v>4.7999992370605469</v>
          </cell>
          <cell r="CZ312">
            <v>4.7999992370605469</v>
          </cell>
          <cell r="DA312">
            <v>4.7999992370605469</v>
          </cell>
          <cell r="DB312">
            <v>4.7999992370605469</v>
          </cell>
          <cell r="DC312">
            <v>4.7999992370605469</v>
          </cell>
          <cell r="DD312">
            <v>4.7999992370605469</v>
          </cell>
          <cell r="DE312">
            <v>4.7999992370605469</v>
          </cell>
          <cell r="DF312">
            <v>4.7999992370605469</v>
          </cell>
          <cell r="DG312">
            <v>4.7999992370605469</v>
          </cell>
          <cell r="DH312">
            <v>4.7999992370605469</v>
          </cell>
          <cell r="DI312">
            <v>4.7999992370605469</v>
          </cell>
          <cell r="DJ312">
            <v>4.7999992370605469</v>
          </cell>
          <cell r="DK312">
            <v>4.7999992370605469</v>
          </cell>
          <cell r="DL312">
            <v>4.7999992370605469</v>
          </cell>
          <cell r="DM312">
            <v>4.7999992370605469</v>
          </cell>
          <cell r="DN312">
            <v>4.7999992370605469</v>
          </cell>
          <cell r="DO312">
            <v>4.7999992370605469</v>
          </cell>
          <cell r="DP312">
            <v>4.7999992370605469</v>
          </cell>
          <cell r="DQ312">
            <v>4.7999992370605469</v>
          </cell>
          <cell r="DR312">
            <v>4.7999992370605469</v>
          </cell>
          <cell r="DS312">
            <v>4.7999992370605469</v>
          </cell>
          <cell r="DT312">
            <v>4.7999992370605469</v>
          </cell>
          <cell r="DU312">
            <v>4.7999992370605469</v>
          </cell>
          <cell r="DV312">
            <v>4.7999992370605469</v>
          </cell>
          <cell r="DW312">
            <v>4.7999992370605469</v>
          </cell>
          <cell r="DX312">
            <v>4.7999992370605469</v>
          </cell>
          <cell r="DY312">
            <v>4.7999992370605469</v>
          </cell>
          <cell r="DZ312">
            <v>4.7999992370605469</v>
          </cell>
          <cell r="EA312">
            <v>4.7999992370605469</v>
          </cell>
          <cell r="EB312">
            <v>4.7999992370605469</v>
          </cell>
          <cell r="EC312">
            <v>4.7999992370605469</v>
          </cell>
          <cell r="ED312">
            <v>4.7999992370605469</v>
          </cell>
          <cell r="EE312">
            <v>4.7999992370605469</v>
          </cell>
          <cell r="EF312">
            <v>4.7999992370605469</v>
          </cell>
          <cell r="EG312">
            <v>4.7999992370605469</v>
          </cell>
          <cell r="EH312">
            <v>4.7999992370605469</v>
          </cell>
          <cell r="EI312">
            <v>4.7999992370605469</v>
          </cell>
          <cell r="EJ312">
            <v>4.7999992370605469</v>
          </cell>
        </row>
        <row r="313">
          <cell r="AX313">
            <v>4.7999992370605469</v>
          </cell>
          <cell r="AY313">
            <v>4.7999992370605469</v>
          </cell>
          <cell r="AZ313">
            <v>4.7999992370605469</v>
          </cell>
          <cell r="BA313">
            <v>4.7999992370605469</v>
          </cell>
          <cell r="BB313">
            <v>4.7999992370605469</v>
          </cell>
          <cell r="BC313">
            <v>4.7999992370605469</v>
          </cell>
          <cell r="BD313">
            <v>4.7999992370605469</v>
          </cell>
          <cell r="BE313">
            <v>4.7999992370605469</v>
          </cell>
          <cell r="BF313">
            <v>4.7999992370605469</v>
          </cell>
          <cell r="BG313">
            <v>4.7999992370605469</v>
          </cell>
          <cell r="BH313">
            <v>4.7999992370605469</v>
          </cell>
          <cell r="BI313">
            <v>4.7999992370605469</v>
          </cell>
          <cell r="BJ313">
            <v>4.7999992370605469</v>
          </cell>
          <cell r="BK313">
            <v>4.7999992370605469</v>
          </cell>
          <cell r="BL313">
            <v>4.7999992370605469</v>
          </cell>
          <cell r="BM313">
            <v>4.7999992370605469</v>
          </cell>
          <cell r="BN313">
            <v>4.7999992370605469</v>
          </cell>
          <cell r="BO313">
            <v>4.7999992370605469</v>
          </cell>
          <cell r="BP313">
            <v>4.7999992370605469</v>
          </cell>
          <cell r="BQ313">
            <v>4.7999992370605469</v>
          </cell>
          <cell r="BR313">
            <v>4.7999992370605469</v>
          </cell>
          <cell r="BS313">
            <v>4.7999992370605469</v>
          </cell>
          <cell r="BT313">
            <v>4.7999992370605469</v>
          </cell>
          <cell r="BU313">
            <v>4.7999992370605469</v>
          </cell>
          <cell r="BV313">
            <v>4.7999992370605469</v>
          </cell>
          <cell r="BW313">
            <v>4.7999992370605469</v>
          </cell>
          <cell r="BX313">
            <v>4.7999992370605469</v>
          </cell>
          <cell r="BY313">
            <v>4.7999992370605469</v>
          </cell>
          <cell r="BZ313">
            <v>4.7999992370605469</v>
          </cell>
          <cell r="CA313">
            <v>4.7999992370605469</v>
          </cell>
          <cell r="CB313">
            <v>4.7999992370605469</v>
          </cell>
          <cell r="CC313">
            <v>4.7999992370605469</v>
          </cell>
          <cell r="CD313">
            <v>4.7999992370605469</v>
          </cell>
          <cell r="CE313">
            <v>4.7999992370605469</v>
          </cell>
          <cell r="CF313">
            <v>4.7999992370605469</v>
          </cell>
          <cell r="CG313">
            <v>4.7999992370605469</v>
          </cell>
          <cell r="CH313">
            <v>4.7999992370605469</v>
          </cell>
          <cell r="CI313">
            <v>4.7999992370605469</v>
          </cell>
          <cell r="CJ313">
            <v>4.7999992370605469</v>
          </cell>
          <cell r="CK313">
            <v>4.7999992370605469</v>
          </cell>
          <cell r="CL313">
            <v>4.7999992370605469</v>
          </cell>
          <cell r="CM313">
            <v>4.7999992370605469</v>
          </cell>
          <cell r="CN313">
            <v>4.7999992370605469</v>
          </cell>
          <cell r="CO313">
            <v>4.7999992370605469</v>
          </cell>
          <cell r="CP313">
            <v>4.7999992370605469</v>
          </cell>
          <cell r="CR313">
            <v>4.7999992370605469</v>
          </cell>
          <cell r="CS313">
            <v>4.7999992370605469</v>
          </cell>
          <cell r="CT313">
            <v>4.7999992370605469</v>
          </cell>
          <cell r="CU313">
            <v>4.7999992370605469</v>
          </cell>
          <cell r="CV313">
            <v>4.7999992370605469</v>
          </cell>
          <cell r="CW313">
            <v>4.7999992370605469</v>
          </cell>
          <cell r="CX313">
            <v>4.7999992370605469</v>
          </cell>
          <cell r="CY313">
            <v>4.7999992370605469</v>
          </cell>
          <cell r="CZ313">
            <v>4.7999992370605469</v>
          </cell>
          <cell r="DA313">
            <v>4.7999992370605469</v>
          </cell>
          <cell r="DB313">
            <v>4.7999992370605469</v>
          </cell>
          <cell r="DC313">
            <v>4.7999992370605469</v>
          </cell>
          <cell r="DD313">
            <v>4.7999992370605469</v>
          </cell>
          <cell r="DE313">
            <v>4.7999992370605469</v>
          </cell>
          <cell r="DF313">
            <v>4.7999992370605469</v>
          </cell>
          <cell r="DG313">
            <v>4.7999992370605469</v>
          </cell>
          <cell r="DH313">
            <v>4.7999992370605469</v>
          </cell>
          <cell r="DI313">
            <v>4.7999992370605469</v>
          </cell>
          <cell r="DJ313">
            <v>4.7999992370605469</v>
          </cell>
          <cell r="DK313">
            <v>4.7999992370605469</v>
          </cell>
          <cell r="DL313">
            <v>4.7999992370605469</v>
          </cell>
          <cell r="DM313">
            <v>4.7999992370605469</v>
          </cell>
          <cell r="DN313">
            <v>4.7999992370605469</v>
          </cell>
          <cell r="DO313">
            <v>4.7999992370605469</v>
          </cell>
          <cell r="DP313">
            <v>4.7999992370605469</v>
          </cell>
          <cell r="DQ313">
            <v>4.7999992370605469</v>
          </cell>
          <cell r="DR313">
            <v>4.7999992370605469</v>
          </cell>
          <cell r="DS313">
            <v>4.7999992370605469</v>
          </cell>
          <cell r="DT313">
            <v>4.7999992370605469</v>
          </cell>
          <cell r="DU313">
            <v>4.7999992370605469</v>
          </cell>
          <cell r="DV313">
            <v>4.7999992370605469</v>
          </cell>
          <cell r="DW313">
            <v>4.7999992370605469</v>
          </cell>
          <cell r="DX313">
            <v>4.7999992370605469</v>
          </cell>
          <cell r="DY313">
            <v>4.7999992370605469</v>
          </cell>
          <cell r="DZ313">
            <v>4.7999992370605469</v>
          </cell>
          <cell r="EA313">
            <v>4.7999992370605469</v>
          </cell>
          <cell r="EB313">
            <v>4.7999992370605469</v>
          </cell>
          <cell r="EC313">
            <v>4.7999992370605469</v>
          </cell>
          <cell r="ED313">
            <v>4.7999992370605469</v>
          </cell>
          <cell r="EE313">
            <v>4.7999992370605469</v>
          </cell>
          <cell r="EF313">
            <v>4.7999992370605469</v>
          </cell>
          <cell r="EG313">
            <v>4.7999992370605469</v>
          </cell>
          <cell r="EH313">
            <v>4.7999992370605469</v>
          </cell>
          <cell r="EI313">
            <v>4.7999992370605469</v>
          </cell>
          <cell r="EJ313">
            <v>4.7999992370605469</v>
          </cell>
        </row>
        <row r="314">
          <cell r="AW314">
            <v>264</v>
          </cell>
          <cell r="AX314">
            <v>0</v>
          </cell>
          <cell r="AY314">
            <v>100</v>
          </cell>
          <cell r="AZ314">
            <v>25</v>
          </cell>
          <cell r="BA314">
            <v>50</v>
          </cell>
          <cell r="BB314">
            <v>75</v>
          </cell>
          <cell r="BC314">
            <v>100</v>
          </cell>
          <cell r="BD314">
            <v>66.600000000000009</v>
          </cell>
          <cell r="BE314">
            <v>0</v>
          </cell>
          <cell r="BF314">
            <v>33.300000000000004</v>
          </cell>
          <cell r="BG314">
            <v>16.600000000000001</v>
          </cell>
          <cell r="BH314">
            <v>83.3</v>
          </cell>
          <cell r="BI314">
            <v>50</v>
          </cell>
          <cell r="BJ314">
            <v>66.600000000000009</v>
          </cell>
          <cell r="BK314">
            <v>0</v>
          </cell>
          <cell r="BL314">
            <v>100</v>
          </cell>
          <cell r="BM314">
            <v>77.7</v>
          </cell>
          <cell r="BN314">
            <v>44.4</v>
          </cell>
          <cell r="BO314">
            <v>55.500000000000007</v>
          </cell>
          <cell r="BP314">
            <v>22.2</v>
          </cell>
          <cell r="BQ314">
            <v>33.300000000000004</v>
          </cell>
          <cell r="BR314">
            <v>11.1</v>
          </cell>
          <cell r="BS314">
            <v>88.8</v>
          </cell>
          <cell r="BT314">
            <v>87.5</v>
          </cell>
          <cell r="BU314">
            <v>75</v>
          </cell>
          <cell r="BV314">
            <v>25</v>
          </cell>
          <cell r="BW314">
            <v>100</v>
          </cell>
          <cell r="BX314">
            <v>62.5</v>
          </cell>
          <cell r="BY314">
            <v>37.5</v>
          </cell>
          <cell r="BZ314">
            <v>12.5</v>
          </cell>
          <cell r="CA314">
            <v>0</v>
          </cell>
          <cell r="CB314">
            <v>50</v>
          </cell>
          <cell r="CC314">
            <v>25</v>
          </cell>
          <cell r="CD314">
            <v>58.3</v>
          </cell>
          <cell r="CE314">
            <v>75</v>
          </cell>
          <cell r="CF314">
            <v>8.3000000000000007</v>
          </cell>
          <cell r="CG314">
            <v>91.600000000000009</v>
          </cell>
          <cell r="CH314">
            <v>41.6</v>
          </cell>
          <cell r="CI314">
            <v>100</v>
          </cell>
          <cell r="CJ314">
            <v>33.300000000000004</v>
          </cell>
          <cell r="CK314">
            <v>16.600000000000001</v>
          </cell>
          <cell r="CL314">
            <v>50</v>
          </cell>
          <cell r="CM314">
            <v>83.3</v>
          </cell>
          <cell r="CN314">
            <v>66.600000000000009</v>
          </cell>
          <cell r="CO314">
            <v>0</v>
          </cell>
          <cell r="CP314">
            <v>0</v>
          </cell>
          <cell r="CQ314">
            <v>264</v>
          </cell>
          <cell r="CR314">
            <v>20.9</v>
          </cell>
          <cell r="CS314">
            <v>76.7</v>
          </cell>
          <cell r="CT314">
            <v>53.400000000000006</v>
          </cell>
          <cell r="CU314">
            <v>55.800000000000004</v>
          </cell>
          <cell r="CV314">
            <v>65.100000000000009</v>
          </cell>
          <cell r="CW314">
            <v>83.7</v>
          </cell>
          <cell r="CX314">
            <v>51.1</v>
          </cell>
          <cell r="CY314">
            <v>6.9</v>
          </cell>
          <cell r="CZ314">
            <v>16.2</v>
          </cell>
          <cell r="DA314">
            <v>11.600000000000001</v>
          </cell>
          <cell r="DB314">
            <v>69.699999999999989</v>
          </cell>
          <cell r="DC314">
            <v>39.5</v>
          </cell>
          <cell r="DD314">
            <v>72</v>
          </cell>
          <cell r="DE314">
            <v>9.3000000000000007</v>
          </cell>
          <cell r="DF314">
            <v>86</v>
          </cell>
          <cell r="DG314">
            <v>79</v>
          </cell>
          <cell r="DH314">
            <v>46.5</v>
          </cell>
          <cell r="DI314">
            <v>62.7</v>
          </cell>
          <cell r="DJ314">
            <v>18.600000000000001</v>
          </cell>
          <cell r="DK314">
            <v>25.5</v>
          </cell>
          <cell r="DL314">
            <v>13.900000000000002</v>
          </cell>
          <cell r="DM314">
            <v>81.3</v>
          </cell>
          <cell r="DN314">
            <v>60.4</v>
          </cell>
          <cell r="DO314">
            <v>48.8</v>
          </cell>
          <cell r="DP314">
            <v>27.900000000000002</v>
          </cell>
          <cell r="DQ314">
            <v>97.6</v>
          </cell>
          <cell r="DR314">
            <v>41.8</v>
          </cell>
          <cell r="DS314">
            <v>32.5</v>
          </cell>
          <cell r="DT314">
            <v>23.200000000000003</v>
          </cell>
          <cell r="DU314">
            <v>2.2999999999999998</v>
          </cell>
          <cell r="DV314">
            <v>34.799999999999997</v>
          </cell>
          <cell r="DW314">
            <v>37.200000000000003</v>
          </cell>
          <cell r="DX314">
            <v>74.400000000000006</v>
          </cell>
          <cell r="DY314">
            <v>90.600000000000009</v>
          </cell>
          <cell r="DZ314">
            <v>4.5999999999999996</v>
          </cell>
          <cell r="EA314">
            <v>95.3</v>
          </cell>
          <cell r="EB314">
            <v>58.099999999999994</v>
          </cell>
          <cell r="EC314">
            <v>100</v>
          </cell>
          <cell r="ED314">
            <v>44.1</v>
          </cell>
          <cell r="EE314">
            <v>30.2</v>
          </cell>
          <cell r="EF314">
            <v>67.400000000000006</v>
          </cell>
          <cell r="EG314">
            <v>93</v>
          </cell>
          <cell r="EH314">
            <v>88.3</v>
          </cell>
          <cell r="EI314">
            <v>0</v>
          </cell>
          <cell r="EJ314">
            <v>0</v>
          </cell>
        </row>
        <row r="315">
          <cell r="AW315">
            <v>265</v>
          </cell>
          <cell r="AX315">
            <v>0</v>
          </cell>
          <cell r="AY315">
            <v>100</v>
          </cell>
          <cell r="AZ315">
            <v>75</v>
          </cell>
          <cell r="BA315">
            <v>50</v>
          </cell>
          <cell r="BB315">
            <v>25</v>
          </cell>
          <cell r="BC315">
            <v>83.3</v>
          </cell>
          <cell r="BD315">
            <v>66.600000000000009</v>
          </cell>
          <cell r="BE315">
            <v>16.600000000000001</v>
          </cell>
          <cell r="BF315">
            <v>50</v>
          </cell>
          <cell r="BG315">
            <v>33.300000000000004</v>
          </cell>
          <cell r="BH315">
            <v>100</v>
          </cell>
          <cell r="BI315">
            <v>0</v>
          </cell>
          <cell r="BJ315">
            <v>55.500000000000007</v>
          </cell>
          <cell r="BK315">
            <v>33.300000000000004</v>
          </cell>
          <cell r="BL315">
            <v>100</v>
          </cell>
          <cell r="BM315">
            <v>77.7</v>
          </cell>
          <cell r="BN315">
            <v>22.2</v>
          </cell>
          <cell r="BO315">
            <v>66.600000000000009</v>
          </cell>
          <cell r="BP315">
            <v>0</v>
          </cell>
          <cell r="BQ315">
            <v>44.4</v>
          </cell>
          <cell r="BR315">
            <v>11.1</v>
          </cell>
          <cell r="BS315">
            <v>88.8</v>
          </cell>
          <cell r="BT315">
            <v>71.399999999999991</v>
          </cell>
          <cell r="BU315">
            <v>42.8</v>
          </cell>
          <cell r="BV315">
            <v>0</v>
          </cell>
          <cell r="BW315">
            <v>28.499999999999996</v>
          </cell>
          <cell r="BX315">
            <v>28.499984741210938</v>
          </cell>
          <cell r="BY315">
            <v>57.099999999999994</v>
          </cell>
          <cell r="BZ315">
            <v>85.7</v>
          </cell>
          <cell r="CA315">
            <v>100</v>
          </cell>
          <cell r="CB315">
            <v>14.2</v>
          </cell>
          <cell r="CC315">
            <v>18.099999999999998</v>
          </cell>
          <cell r="CD315">
            <v>63.6</v>
          </cell>
          <cell r="CE315">
            <v>90.9</v>
          </cell>
          <cell r="CF315">
            <v>0</v>
          </cell>
          <cell r="CG315">
            <v>72.7</v>
          </cell>
          <cell r="CH315">
            <v>54.500000000000007</v>
          </cell>
          <cell r="CI315">
            <v>100</v>
          </cell>
          <cell r="CJ315">
            <v>36.299999999999997</v>
          </cell>
          <cell r="CK315">
            <v>9</v>
          </cell>
          <cell r="CL315">
            <v>27.200000000000003</v>
          </cell>
          <cell r="CM315">
            <v>81.8</v>
          </cell>
          <cell r="CN315">
            <v>45.4</v>
          </cell>
          <cell r="CO315">
            <v>45.399993896484375</v>
          </cell>
          <cell r="CP315">
            <v>45.399993896484375</v>
          </cell>
          <cell r="CQ315">
            <v>265</v>
          </cell>
          <cell r="CR315">
            <v>43.9</v>
          </cell>
          <cell r="CS315">
            <v>65.8</v>
          </cell>
          <cell r="CT315">
            <v>51.2</v>
          </cell>
          <cell r="CU315">
            <v>48.699999999999996</v>
          </cell>
          <cell r="CV315">
            <v>46.300000000000004</v>
          </cell>
          <cell r="CW315">
            <v>53.6</v>
          </cell>
          <cell r="CX315">
            <v>39</v>
          </cell>
          <cell r="CY315">
            <v>2.4</v>
          </cell>
          <cell r="CZ315">
            <v>19.5</v>
          </cell>
          <cell r="DA315">
            <v>14.6</v>
          </cell>
          <cell r="DB315">
            <v>63.4</v>
          </cell>
          <cell r="DC315">
            <v>0</v>
          </cell>
          <cell r="DD315">
            <v>60.9</v>
          </cell>
          <cell r="DE315">
            <v>12.1</v>
          </cell>
          <cell r="DF315">
            <v>97.5</v>
          </cell>
          <cell r="DG315">
            <v>70.7</v>
          </cell>
          <cell r="DH315">
            <v>9.7000000000000011</v>
          </cell>
          <cell r="DI315">
            <v>68.2</v>
          </cell>
          <cell r="DJ315">
            <v>4.8</v>
          </cell>
          <cell r="DK315">
            <v>29.2</v>
          </cell>
          <cell r="DL315">
            <v>7.3</v>
          </cell>
          <cell r="DM315">
            <v>80.400000000000006</v>
          </cell>
          <cell r="DN315">
            <v>56.000000000000007</v>
          </cell>
          <cell r="DO315">
            <v>34.1</v>
          </cell>
          <cell r="DP315">
            <v>21.9</v>
          </cell>
          <cell r="DQ315">
            <v>31.7</v>
          </cell>
          <cell r="DR315">
            <v>31.699996948242187</v>
          </cell>
          <cell r="DS315">
            <v>36.5</v>
          </cell>
          <cell r="DT315">
            <v>58.5</v>
          </cell>
          <cell r="DU315">
            <v>73.099999999999994</v>
          </cell>
          <cell r="DV315">
            <v>24.3</v>
          </cell>
          <cell r="DW315">
            <v>41.4</v>
          </cell>
          <cell r="DX315">
            <v>87.8</v>
          </cell>
          <cell r="DY315">
            <v>95.1</v>
          </cell>
          <cell r="DZ315">
            <v>17</v>
          </cell>
          <cell r="EA315">
            <v>90.2</v>
          </cell>
          <cell r="EB315">
            <v>85.3</v>
          </cell>
          <cell r="EC315">
            <v>100</v>
          </cell>
          <cell r="ED315">
            <v>78</v>
          </cell>
          <cell r="EE315">
            <v>26.8</v>
          </cell>
          <cell r="EF315">
            <v>75.599999999999994</v>
          </cell>
          <cell r="EG315">
            <v>92.600000000000009</v>
          </cell>
          <cell r="EH315">
            <v>82.899999999999991</v>
          </cell>
          <cell r="EI315">
            <v>82.89996337890625</v>
          </cell>
          <cell r="EJ315">
            <v>82.89996337890625</v>
          </cell>
        </row>
        <row r="316">
          <cell r="AW316">
            <v>266</v>
          </cell>
          <cell r="AX316">
            <v>100</v>
          </cell>
          <cell r="AY316">
            <v>0</v>
          </cell>
          <cell r="AZ316">
            <v>75</v>
          </cell>
          <cell r="BA316">
            <v>25</v>
          </cell>
          <cell r="BB316">
            <v>50</v>
          </cell>
          <cell r="BC316">
            <v>100</v>
          </cell>
          <cell r="BD316">
            <v>16.600000000000001</v>
          </cell>
          <cell r="BE316">
            <v>0</v>
          </cell>
          <cell r="BF316">
            <v>66.600000000000009</v>
          </cell>
          <cell r="BG316">
            <v>33.300000000000004</v>
          </cell>
          <cell r="BH316">
            <v>83.3</v>
          </cell>
          <cell r="BI316">
            <v>50</v>
          </cell>
          <cell r="BJ316">
            <v>22.2</v>
          </cell>
          <cell r="BK316">
            <v>33.300000000000004</v>
          </cell>
          <cell r="BL316">
            <v>77.7</v>
          </cell>
          <cell r="BM316">
            <v>11.1</v>
          </cell>
          <cell r="BN316">
            <v>88.8</v>
          </cell>
          <cell r="BO316">
            <v>55.500000000000007</v>
          </cell>
          <cell r="BP316">
            <v>0</v>
          </cell>
          <cell r="BQ316">
            <v>66.600000000000009</v>
          </cell>
          <cell r="BR316">
            <v>44.4</v>
          </cell>
          <cell r="BS316">
            <v>100</v>
          </cell>
          <cell r="BT316">
            <v>25</v>
          </cell>
          <cell r="BU316">
            <v>50</v>
          </cell>
          <cell r="BV316">
            <v>75</v>
          </cell>
          <cell r="BW316">
            <v>100</v>
          </cell>
          <cell r="BX316">
            <v>37.5</v>
          </cell>
          <cell r="BY316">
            <v>87.5</v>
          </cell>
          <cell r="BZ316">
            <v>12.5</v>
          </cell>
          <cell r="CA316">
            <v>0</v>
          </cell>
          <cell r="CB316">
            <v>62.5</v>
          </cell>
          <cell r="CC316">
            <v>66.600000000000009</v>
          </cell>
          <cell r="CD316">
            <v>33.300000000000004</v>
          </cell>
          <cell r="CE316">
            <v>0</v>
          </cell>
          <cell r="CF316">
            <v>50</v>
          </cell>
          <cell r="CG316">
            <v>91.600000000000009</v>
          </cell>
          <cell r="CH316">
            <v>100</v>
          </cell>
          <cell r="CI316">
            <v>16.600000000000001</v>
          </cell>
          <cell r="CJ316">
            <v>83.3</v>
          </cell>
          <cell r="CK316">
            <v>75</v>
          </cell>
          <cell r="CL316">
            <v>58.3</v>
          </cell>
          <cell r="CM316">
            <v>41.6</v>
          </cell>
          <cell r="CN316">
            <v>25</v>
          </cell>
          <cell r="CO316">
            <v>8.3000000000000007</v>
          </cell>
          <cell r="CP316">
            <v>8.2999954223632812</v>
          </cell>
          <cell r="CQ316">
            <v>266</v>
          </cell>
          <cell r="CR316">
            <v>86</v>
          </cell>
          <cell r="CS316">
            <v>44.1</v>
          </cell>
          <cell r="CT316">
            <v>65.100000000000009</v>
          </cell>
          <cell r="CU316">
            <v>51.1</v>
          </cell>
          <cell r="CV316">
            <v>58.099999999999994</v>
          </cell>
          <cell r="CW316">
            <v>100</v>
          </cell>
          <cell r="CX316">
            <v>39.5</v>
          </cell>
          <cell r="CY316">
            <v>27.900000000000002</v>
          </cell>
          <cell r="CZ316">
            <v>60.4</v>
          </cell>
          <cell r="DA316">
            <v>46.5</v>
          </cell>
          <cell r="DB316">
            <v>81.3</v>
          </cell>
          <cell r="DC316">
            <v>55.800000000000004</v>
          </cell>
          <cell r="DD316">
            <v>25.5</v>
          </cell>
          <cell r="DE316">
            <v>30.2</v>
          </cell>
          <cell r="DF316">
            <v>79</v>
          </cell>
          <cell r="DG316">
            <v>20.9</v>
          </cell>
          <cell r="DH316">
            <v>88.3</v>
          </cell>
          <cell r="DI316">
            <v>67.400000000000006</v>
          </cell>
          <cell r="DJ316">
            <v>16.2</v>
          </cell>
          <cell r="DK316">
            <v>76.7</v>
          </cell>
          <cell r="DL316">
            <v>34.799999999999997</v>
          </cell>
          <cell r="DM316">
            <v>90.600000000000009</v>
          </cell>
          <cell r="DN316">
            <v>37.200000000000003</v>
          </cell>
          <cell r="DO316">
            <v>53.400000000000006</v>
          </cell>
          <cell r="DP316">
            <v>72</v>
          </cell>
          <cell r="DQ316">
            <v>95.3</v>
          </cell>
          <cell r="DR316">
            <v>48.8</v>
          </cell>
          <cell r="DS316">
            <v>83.7</v>
          </cell>
          <cell r="DT316">
            <v>23.200000000000003</v>
          </cell>
          <cell r="DU316">
            <v>0</v>
          </cell>
          <cell r="DV316">
            <v>62.7</v>
          </cell>
          <cell r="DW316">
            <v>41.8</v>
          </cell>
          <cell r="DX316">
            <v>11.600000000000001</v>
          </cell>
          <cell r="DY316">
            <v>2.2999999999999998</v>
          </cell>
          <cell r="DZ316">
            <v>18.600000000000001</v>
          </cell>
          <cell r="EA316">
            <v>93</v>
          </cell>
          <cell r="EB316">
            <v>97.6</v>
          </cell>
          <cell r="EC316">
            <v>6.9</v>
          </cell>
          <cell r="ED316">
            <v>74.400000000000006</v>
          </cell>
          <cell r="EE316">
            <v>69.699999999999989</v>
          </cell>
          <cell r="EF316">
            <v>32.5</v>
          </cell>
          <cell r="EG316">
            <v>13.900000000000002</v>
          </cell>
          <cell r="EH316">
            <v>9.3000000000000007</v>
          </cell>
          <cell r="EI316">
            <v>4.5999999999999996</v>
          </cell>
          <cell r="EJ316">
            <v>4.5999984741210938</v>
          </cell>
        </row>
        <row r="317">
          <cell r="AW317">
            <v>267</v>
          </cell>
          <cell r="AX317">
            <v>100</v>
          </cell>
          <cell r="AY317">
            <v>0</v>
          </cell>
          <cell r="AZ317">
            <v>75</v>
          </cell>
          <cell r="BA317">
            <v>50</v>
          </cell>
          <cell r="BB317">
            <v>25</v>
          </cell>
          <cell r="BC317">
            <v>100</v>
          </cell>
          <cell r="BD317">
            <v>50</v>
          </cell>
          <cell r="BE317">
            <v>16.600000000000001</v>
          </cell>
          <cell r="BF317">
            <v>66.600000000000009</v>
          </cell>
          <cell r="BG317">
            <v>33.300000000000004</v>
          </cell>
          <cell r="BH317">
            <v>83.3</v>
          </cell>
          <cell r="BI317">
            <v>0</v>
          </cell>
          <cell r="BJ317">
            <v>44.4</v>
          </cell>
          <cell r="BK317">
            <v>22.2</v>
          </cell>
          <cell r="BL317">
            <v>88.8</v>
          </cell>
          <cell r="BM317">
            <v>33.300000000000004</v>
          </cell>
          <cell r="BN317">
            <v>100</v>
          </cell>
          <cell r="BO317">
            <v>55.500000000000007</v>
          </cell>
          <cell r="BP317">
            <v>0</v>
          </cell>
          <cell r="BQ317">
            <v>66.600000000000009</v>
          </cell>
          <cell r="BR317">
            <v>11.1</v>
          </cell>
          <cell r="BS317">
            <v>77.7</v>
          </cell>
          <cell r="BT317">
            <v>14.2</v>
          </cell>
          <cell r="BU317">
            <v>28.499999999999996</v>
          </cell>
          <cell r="BV317">
            <v>71.399999999999991</v>
          </cell>
          <cell r="BW317">
            <v>42.8</v>
          </cell>
          <cell r="BX317">
            <v>42.79998779296875</v>
          </cell>
          <cell r="BY317">
            <v>85.7</v>
          </cell>
          <cell r="BZ317">
            <v>0</v>
          </cell>
          <cell r="CA317">
            <v>100</v>
          </cell>
          <cell r="CB317">
            <v>57.099999999999994</v>
          </cell>
          <cell r="CC317">
            <v>63.6</v>
          </cell>
          <cell r="CD317">
            <v>9</v>
          </cell>
          <cell r="CE317">
            <v>0</v>
          </cell>
          <cell r="CF317">
            <v>54.500000000000007</v>
          </cell>
          <cell r="CG317">
            <v>90.9</v>
          </cell>
          <cell r="CH317">
            <v>100</v>
          </cell>
          <cell r="CI317">
            <v>36.299999999999997</v>
          </cell>
          <cell r="CJ317">
            <v>81.8</v>
          </cell>
          <cell r="CK317">
            <v>72.7</v>
          </cell>
          <cell r="CL317">
            <v>45.4</v>
          </cell>
          <cell r="CM317">
            <v>18.099999999999998</v>
          </cell>
          <cell r="CN317">
            <v>27.200000000000003</v>
          </cell>
          <cell r="CO317">
            <v>27.199996948242187</v>
          </cell>
          <cell r="CP317">
            <v>27.199996948242187</v>
          </cell>
          <cell r="CQ317">
            <v>267</v>
          </cell>
          <cell r="CR317">
            <v>80.400000000000006</v>
          </cell>
          <cell r="CS317">
            <v>46.300000000000004</v>
          </cell>
          <cell r="CT317">
            <v>63.4</v>
          </cell>
          <cell r="CU317">
            <v>53.6</v>
          </cell>
          <cell r="CV317">
            <v>48.699999999999996</v>
          </cell>
          <cell r="CW317">
            <v>87.8</v>
          </cell>
          <cell r="CX317">
            <v>41.4</v>
          </cell>
          <cell r="CY317">
            <v>7.3</v>
          </cell>
          <cell r="CZ317">
            <v>65.8</v>
          </cell>
          <cell r="DA317">
            <v>36.5</v>
          </cell>
          <cell r="DB317">
            <v>78</v>
          </cell>
          <cell r="DC317">
            <v>0</v>
          </cell>
          <cell r="DD317">
            <v>34.1</v>
          </cell>
          <cell r="DE317">
            <v>24.3</v>
          </cell>
          <cell r="DF317">
            <v>90.2</v>
          </cell>
          <cell r="DG317">
            <v>26.8</v>
          </cell>
          <cell r="DH317">
            <v>95.1</v>
          </cell>
          <cell r="DI317">
            <v>70.7</v>
          </cell>
          <cell r="DJ317">
            <v>19.5</v>
          </cell>
          <cell r="DK317">
            <v>73.099999999999994</v>
          </cell>
          <cell r="DL317">
            <v>21.9</v>
          </cell>
          <cell r="DM317">
            <v>85.3</v>
          </cell>
          <cell r="DN317">
            <v>39</v>
          </cell>
          <cell r="DO317">
            <v>51.2</v>
          </cell>
          <cell r="DP317">
            <v>68.2</v>
          </cell>
          <cell r="DQ317">
            <v>56.000000000000007</v>
          </cell>
          <cell r="DR317">
            <v>56</v>
          </cell>
          <cell r="DS317">
            <v>75.599999999999994</v>
          </cell>
          <cell r="DT317">
            <v>9.7000000000000011</v>
          </cell>
          <cell r="DU317">
            <v>100</v>
          </cell>
          <cell r="DV317">
            <v>58.5</v>
          </cell>
          <cell r="DW317">
            <v>43.9</v>
          </cell>
          <cell r="DX317">
            <v>4.8</v>
          </cell>
          <cell r="DY317">
            <v>2.4</v>
          </cell>
          <cell r="DZ317">
            <v>31.7</v>
          </cell>
          <cell r="EA317">
            <v>92.600000000000009</v>
          </cell>
          <cell r="EB317">
            <v>97.5</v>
          </cell>
          <cell r="EC317">
            <v>17</v>
          </cell>
          <cell r="ED317">
            <v>82.899999999999991</v>
          </cell>
          <cell r="EE317">
            <v>60.9</v>
          </cell>
          <cell r="EF317">
            <v>29.2</v>
          </cell>
          <cell r="EG317">
            <v>12.1</v>
          </cell>
          <cell r="EH317">
            <v>14.6</v>
          </cell>
          <cell r="EI317">
            <v>14.599998474121094</v>
          </cell>
          <cell r="EJ317">
            <v>14.599998474121094</v>
          </cell>
        </row>
        <row r="318">
          <cell r="AW318">
            <v>268</v>
          </cell>
          <cell r="AX318">
            <v>25</v>
          </cell>
          <cell r="AY318">
            <v>75</v>
          </cell>
          <cell r="AZ318">
            <v>100</v>
          </cell>
          <cell r="BA318">
            <v>0</v>
          </cell>
          <cell r="BB318">
            <v>50</v>
          </cell>
          <cell r="BC318">
            <v>16.600000000000001</v>
          </cell>
          <cell r="BD318">
            <v>50</v>
          </cell>
          <cell r="BE318">
            <v>0</v>
          </cell>
          <cell r="BF318">
            <v>66.600000000000009</v>
          </cell>
          <cell r="BG318">
            <v>83.3</v>
          </cell>
          <cell r="BH318">
            <v>33.300000000000004</v>
          </cell>
          <cell r="BI318">
            <v>100</v>
          </cell>
          <cell r="BJ318">
            <v>11.1</v>
          </cell>
          <cell r="BK318">
            <v>0</v>
          </cell>
          <cell r="BL318">
            <v>55.500000000000007</v>
          </cell>
          <cell r="BM318">
            <v>44.4</v>
          </cell>
          <cell r="BN318">
            <v>100</v>
          </cell>
          <cell r="BO318">
            <v>77.7</v>
          </cell>
          <cell r="BP318">
            <v>22.2</v>
          </cell>
          <cell r="BQ318">
            <v>88.8</v>
          </cell>
          <cell r="BR318">
            <v>33.300000000000004</v>
          </cell>
          <cell r="BS318">
            <v>66.600000000000009</v>
          </cell>
          <cell r="BT318">
            <v>50</v>
          </cell>
          <cell r="BU318">
            <v>25</v>
          </cell>
          <cell r="BV318">
            <v>75</v>
          </cell>
          <cell r="BW318">
            <v>100</v>
          </cell>
          <cell r="BX318">
            <v>12.5</v>
          </cell>
          <cell r="BY318">
            <v>37.5</v>
          </cell>
          <cell r="BZ318">
            <v>62.5</v>
          </cell>
          <cell r="CA318">
            <v>0</v>
          </cell>
          <cell r="CB318">
            <v>87.5</v>
          </cell>
          <cell r="CC318">
            <v>83.3</v>
          </cell>
          <cell r="CD318">
            <v>25</v>
          </cell>
          <cell r="CE318">
            <v>100</v>
          </cell>
          <cell r="CF318">
            <v>33.300000000000004</v>
          </cell>
          <cell r="CG318">
            <v>8.3000000000000007</v>
          </cell>
          <cell r="CH318">
            <v>16.600000000000001</v>
          </cell>
          <cell r="CI318">
            <v>91.600000000000009</v>
          </cell>
          <cell r="CJ318">
            <v>58.3</v>
          </cell>
          <cell r="CK318">
            <v>66.600000000000009</v>
          </cell>
          <cell r="CL318">
            <v>50</v>
          </cell>
          <cell r="CM318">
            <v>41.6</v>
          </cell>
          <cell r="CN318">
            <v>75</v>
          </cell>
          <cell r="CO318">
            <v>0</v>
          </cell>
          <cell r="CP318">
            <v>0</v>
          </cell>
          <cell r="CQ318">
            <v>268</v>
          </cell>
          <cell r="CR318">
            <v>25.5</v>
          </cell>
          <cell r="CS318">
            <v>51.1</v>
          </cell>
          <cell r="CT318">
            <v>65.100000000000009</v>
          </cell>
          <cell r="CU318">
            <v>18.600000000000001</v>
          </cell>
          <cell r="CV318">
            <v>46.5</v>
          </cell>
          <cell r="CW318">
            <v>13.900000000000002</v>
          </cell>
          <cell r="CX318">
            <v>58.099999999999994</v>
          </cell>
          <cell r="CY318">
            <v>6.9</v>
          </cell>
          <cell r="CZ318">
            <v>67.400000000000006</v>
          </cell>
          <cell r="DA318">
            <v>74.400000000000006</v>
          </cell>
          <cell r="DB318">
            <v>37.200000000000003</v>
          </cell>
          <cell r="DC318">
            <v>86</v>
          </cell>
          <cell r="DD318">
            <v>16.2</v>
          </cell>
          <cell r="DE318">
            <v>11.600000000000001</v>
          </cell>
          <cell r="DF318">
            <v>48.8</v>
          </cell>
          <cell r="DG318">
            <v>39.5</v>
          </cell>
          <cell r="DH318">
            <v>93</v>
          </cell>
          <cell r="DI318">
            <v>81.3</v>
          </cell>
          <cell r="DJ318">
            <v>20.9</v>
          </cell>
          <cell r="DK318">
            <v>88.3</v>
          </cell>
          <cell r="DL318">
            <v>23.200000000000003</v>
          </cell>
          <cell r="DM318">
            <v>72</v>
          </cell>
          <cell r="DN318">
            <v>53.400000000000006</v>
          </cell>
          <cell r="DO318">
            <v>34.799999999999997</v>
          </cell>
          <cell r="DP318">
            <v>76.7</v>
          </cell>
          <cell r="DQ318">
            <v>100</v>
          </cell>
          <cell r="DR318">
            <v>32.5</v>
          </cell>
          <cell r="DS318">
            <v>41.8</v>
          </cell>
          <cell r="DT318">
            <v>60.4</v>
          </cell>
          <cell r="DU318">
            <v>0</v>
          </cell>
          <cell r="DV318">
            <v>79</v>
          </cell>
          <cell r="DW318">
            <v>90.600000000000009</v>
          </cell>
          <cell r="DX318">
            <v>27.900000000000002</v>
          </cell>
          <cell r="DY318">
            <v>97.6</v>
          </cell>
          <cell r="DZ318">
            <v>30.2</v>
          </cell>
          <cell r="EA318">
            <v>4.5999999999999996</v>
          </cell>
          <cell r="EB318">
            <v>9.3000000000000007</v>
          </cell>
          <cell r="EC318">
            <v>95.3</v>
          </cell>
          <cell r="ED318">
            <v>62.7</v>
          </cell>
          <cell r="EE318">
            <v>69.699999999999989</v>
          </cell>
          <cell r="EF318">
            <v>55.800000000000004</v>
          </cell>
          <cell r="EG318">
            <v>44.1</v>
          </cell>
          <cell r="EH318">
            <v>83.7</v>
          </cell>
          <cell r="EI318">
            <v>2.2999999999999998</v>
          </cell>
          <cell r="EJ318">
            <v>2.2999992370605469</v>
          </cell>
        </row>
        <row r="319">
          <cell r="AW319">
            <v>269</v>
          </cell>
          <cell r="AX319">
            <v>50</v>
          </cell>
          <cell r="AY319">
            <v>75</v>
          </cell>
          <cell r="AZ319">
            <v>100</v>
          </cell>
          <cell r="BA319">
            <v>0</v>
          </cell>
          <cell r="BB319">
            <v>25</v>
          </cell>
          <cell r="BC319">
            <v>66.600000000000009</v>
          </cell>
          <cell r="BD319">
            <v>100</v>
          </cell>
          <cell r="BE319">
            <v>16.600000000000001</v>
          </cell>
          <cell r="BF319">
            <v>50</v>
          </cell>
          <cell r="BG319">
            <v>83.3</v>
          </cell>
          <cell r="BH319">
            <v>33.300000000000004</v>
          </cell>
          <cell r="BI319">
            <v>0</v>
          </cell>
          <cell r="BJ319">
            <v>66.600000000000009</v>
          </cell>
          <cell r="BK319">
            <v>33.300000000000004</v>
          </cell>
          <cell r="BL319">
            <v>0</v>
          </cell>
          <cell r="BM319">
            <v>55.500000000000007</v>
          </cell>
          <cell r="BN319">
            <v>44.4</v>
          </cell>
          <cell r="BO319">
            <v>88.8</v>
          </cell>
          <cell r="BP319">
            <v>11.1</v>
          </cell>
          <cell r="BQ319">
            <v>77.7</v>
          </cell>
          <cell r="BR319">
            <v>22.2</v>
          </cell>
          <cell r="BS319">
            <v>100</v>
          </cell>
          <cell r="BT319">
            <v>57.099999999999994</v>
          </cell>
          <cell r="BU319">
            <v>14.2</v>
          </cell>
          <cell r="BV319">
            <v>42.8</v>
          </cell>
          <cell r="BW319">
            <v>85.7</v>
          </cell>
          <cell r="BX319">
            <v>85.699951171875</v>
          </cell>
          <cell r="BY319">
            <v>71.399999999999991</v>
          </cell>
          <cell r="BZ319">
            <v>0</v>
          </cell>
          <cell r="CA319">
            <v>100</v>
          </cell>
          <cell r="CB319">
            <v>28.499999999999996</v>
          </cell>
          <cell r="CC319">
            <v>54.500000000000007</v>
          </cell>
          <cell r="CD319">
            <v>9</v>
          </cell>
          <cell r="CE319">
            <v>100</v>
          </cell>
          <cell r="CF319">
            <v>45.4</v>
          </cell>
          <cell r="CG319">
            <v>0</v>
          </cell>
          <cell r="CH319">
            <v>81.8</v>
          </cell>
          <cell r="CI319">
            <v>90.9</v>
          </cell>
          <cell r="CJ319">
            <v>72.7</v>
          </cell>
          <cell r="CK319">
            <v>36.299999999999997</v>
          </cell>
          <cell r="CL319">
            <v>27.200000000000003</v>
          </cell>
          <cell r="CM319">
            <v>63.6</v>
          </cell>
          <cell r="CN319">
            <v>18.099999999999998</v>
          </cell>
          <cell r="CO319">
            <v>18.099990844726563</v>
          </cell>
          <cell r="CP319">
            <v>18.099990844726563</v>
          </cell>
          <cell r="CQ319">
            <v>269</v>
          </cell>
          <cell r="CR319">
            <v>41.4</v>
          </cell>
          <cell r="CS319">
            <v>58.5</v>
          </cell>
          <cell r="CT319">
            <v>63.4</v>
          </cell>
          <cell r="CU319">
            <v>34.1</v>
          </cell>
          <cell r="CV319">
            <v>36.5</v>
          </cell>
          <cell r="CW319">
            <v>53.6</v>
          </cell>
          <cell r="CX319">
            <v>60.9</v>
          </cell>
          <cell r="CY319">
            <v>2.4</v>
          </cell>
          <cell r="CZ319">
            <v>51.2</v>
          </cell>
          <cell r="DA319">
            <v>56.000000000000007</v>
          </cell>
          <cell r="DB319">
            <v>43.9</v>
          </cell>
          <cell r="DC319">
            <v>0</v>
          </cell>
          <cell r="DD319">
            <v>46.300000000000004</v>
          </cell>
          <cell r="DE319">
            <v>19.5</v>
          </cell>
          <cell r="DF319">
            <v>9.7000000000000011</v>
          </cell>
          <cell r="DG319">
            <v>26.8</v>
          </cell>
          <cell r="DH319">
            <v>21.9</v>
          </cell>
          <cell r="DI319">
            <v>80.400000000000006</v>
          </cell>
          <cell r="DJ319">
            <v>12.1</v>
          </cell>
          <cell r="DK319">
            <v>70.7</v>
          </cell>
          <cell r="DL319">
            <v>17</v>
          </cell>
          <cell r="DM319">
            <v>85.3</v>
          </cell>
          <cell r="DN319">
            <v>68.2</v>
          </cell>
          <cell r="DO319">
            <v>31.7</v>
          </cell>
          <cell r="DP319">
            <v>48.699999999999996</v>
          </cell>
          <cell r="DQ319">
            <v>75.599999999999994</v>
          </cell>
          <cell r="DR319">
            <v>75.5999755859375</v>
          </cell>
          <cell r="DS319">
            <v>73.099999999999994</v>
          </cell>
          <cell r="DT319">
            <v>14.6</v>
          </cell>
          <cell r="DU319">
            <v>100</v>
          </cell>
          <cell r="DV319">
            <v>39</v>
          </cell>
          <cell r="DW319">
            <v>82.899999999999991</v>
          </cell>
          <cell r="DX319">
            <v>7.3</v>
          </cell>
          <cell r="DY319">
            <v>97.5</v>
          </cell>
          <cell r="DZ319">
            <v>78</v>
          </cell>
          <cell r="EA319">
            <v>4.8</v>
          </cell>
          <cell r="EB319">
            <v>92.600000000000009</v>
          </cell>
          <cell r="EC319">
            <v>95.1</v>
          </cell>
          <cell r="ED319">
            <v>90.2</v>
          </cell>
          <cell r="EE319">
            <v>65.8</v>
          </cell>
          <cell r="EF319">
            <v>29.2</v>
          </cell>
          <cell r="EG319">
            <v>87.8</v>
          </cell>
          <cell r="EH319">
            <v>24.3</v>
          </cell>
          <cell r="EI319">
            <v>24.29998779296875</v>
          </cell>
          <cell r="EJ319">
            <v>24.29998779296875</v>
          </cell>
        </row>
      </sheetData>
      <sheetData sheetId="23"/>
      <sheetData sheetId="24"/>
      <sheetData sheetId="2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ción"/>
      <sheetName val="RESULTADOS&gt;&gt;"/>
      <sheetName val="Supuestos"/>
      <sheetName val="Rdos resumen"/>
      <sheetName val="Rdos gráficos"/>
      <sheetName val="Shocks"/>
      <sheetName val="Rdos detalle"/>
      <sheetName val="INPUT&gt;&gt;"/>
      <sheetName val="Escenarios macro"/>
      <sheetName val="Estados financieros"/>
      <sheetName val="ASR"/>
      <sheetName val="Capital"/>
      <sheetName val="Rentabilidad"/>
      <sheetName val="Mercado"/>
      <sheetName val="Definiciones"/>
      <sheetName val="CALCULOS&gt;&gt;"/>
      <sheetName val="Balance"/>
      <sheetName val="Estado resultados"/>
      <sheetName val="Crecimientos"/>
      <sheetName val="ASRC"/>
      <sheetName val="CapitalC"/>
      <sheetName val="CALCULADORA&gt;&gt;"/>
      <sheetName val="Bandas"/>
      <sheetName val="Parámetros_bandas"/>
      <sheetName val="ASR C_Bandas"/>
      <sheetName val="CapitalC_Bandas"/>
    </sheetNames>
    <sheetDataSet>
      <sheetData sheetId="0">
        <row r="3">
          <cell r="A3" t="str">
            <v>Herramienta de planificación financiera basada en escenarios</v>
          </cell>
        </row>
      </sheetData>
      <sheetData sheetId="1"/>
      <sheetData sheetId="2"/>
      <sheetData sheetId="3"/>
      <sheetData sheetId="4"/>
      <sheetData sheetId="5"/>
      <sheetData sheetId="6"/>
      <sheetData sheetId="7"/>
      <sheetData sheetId="8"/>
      <sheetData sheetId="9"/>
      <sheetData sheetId="10">
        <row r="12">
          <cell r="J12">
            <v>1643.4232</v>
          </cell>
        </row>
        <row r="23">
          <cell r="C23">
            <v>0.15</v>
          </cell>
        </row>
      </sheetData>
      <sheetData sheetId="11">
        <row r="12">
          <cell r="D12">
            <v>650</v>
          </cell>
        </row>
      </sheetData>
      <sheetData sheetId="12"/>
      <sheetData sheetId="13"/>
      <sheetData sheetId="14">
        <row r="7">
          <cell r="C7" t="str">
            <v>Escenario base</v>
          </cell>
        </row>
      </sheetData>
      <sheetData sheetId="15"/>
      <sheetData sheetId="16"/>
      <sheetData sheetId="17">
        <row r="53">
          <cell r="M53">
            <v>-271.82668085855238</v>
          </cell>
        </row>
      </sheetData>
      <sheetData sheetId="18"/>
      <sheetData sheetId="19">
        <row r="11">
          <cell r="P11">
            <v>1573.8106</v>
          </cell>
        </row>
      </sheetData>
      <sheetData sheetId="20"/>
      <sheetData sheetId="21"/>
      <sheetData sheetId="22"/>
      <sheetData sheetId="23"/>
      <sheetData sheetId="24"/>
      <sheetData sheetId="2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ción"/>
      <sheetName val="OUTPUT&gt;&gt;"/>
      <sheetName val="Escenarios"/>
      <sheetName val="Resumenejecutivo"/>
      <sheetName val="Gráficos"/>
      <sheetName val="ROE-CIR"/>
      <sheetName val="SHOCKS"/>
      <sheetName val="Detalleresultados"/>
      <sheetName val="INPUT&gt;&gt;"/>
      <sheetName val="Escenarios var"/>
      <sheetName val="Estados fin"/>
      <sheetName val="Libroexistente"/>
      <sheetName val="Libronuevo"/>
      <sheetName val="ASR"/>
      <sheetName val="Capital"/>
      <sheetName val="Crédito"/>
      <sheetName val="Mercado"/>
      <sheetName val="Definiciones"/>
      <sheetName val="Parámetros"/>
      <sheetName val="CALC&gt;&gt;"/>
      <sheetName val="Comparación"/>
      <sheetName val="BalanceC"/>
      <sheetName val="NIIvolsC"/>
      <sheetName val="NIIrentC"/>
      <sheetName val="NIImarginC"/>
      <sheetName val="Comisiones y Gastos"/>
      <sheetName val="CResultadosC"/>
      <sheetName val="ASRCyMC"/>
      <sheetName val="ASRopC"/>
      <sheetName val="CapitalC"/>
      <sheetName val="CréditoC"/>
      <sheetName val="MercadoC"/>
    </sheetNames>
    <sheetDataSet>
      <sheetData sheetId="0"/>
      <sheetData sheetId="1"/>
      <sheetData sheetId="2"/>
      <sheetData sheetId="3"/>
      <sheetData sheetId="4"/>
      <sheetData sheetId="5"/>
      <sheetData sheetId="6">
        <row r="6">
          <cell r="D6" t="str">
            <v>Escenario base</v>
          </cell>
        </row>
      </sheetData>
      <sheetData sheetId="7"/>
      <sheetData sheetId="8"/>
      <sheetData sheetId="9"/>
      <sheetData sheetId="10"/>
      <sheetData sheetId="11"/>
      <sheetData sheetId="12"/>
      <sheetData sheetId="13"/>
      <sheetData sheetId="14"/>
      <sheetData sheetId="15"/>
      <sheetData sheetId="16"/>
      <sheetData sheetId="17">
        <row r="7">
          <cell r="C7" t="str">
            <v>Escenario base</v>
          </cell>
        </row>
        <row r="8">
          <cell r="C8" t="str">
            <v>Escenario adverso</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A 2"/>
      <sheetName val="Catálogo y consulta"/>
      <sheetName val="TABLA"/>
      <sheetName val="ICAP"/>
      <sheetName val="Datos"/>
      <sheetName val="Definiciones"/>
    </sheetNames>
    <sheetDataSet>
      <sheetData sheetId="0"/>
      <sheetData sheetId="1"/>
      <sheetData sheetId="2">
        <row r="6">
          <cell r="A6" t="str">
            <v>cve_concepto2</v>
          </cell>
          <cell r="B6">
            <v>201112</v>
          </cell>
          <cell r="C6">
            <v>201203</v>
          </cell>
          <cell r="D6">
            <v>201206</v>
          </cell>
          <cell r="E6">
            <v>201209</v>
          </cell>
          <cell r="F6">
            <v>201212</v>
          </cell>
          <cell r="G6">
            <v>201303</v>
          </cell>
          <cell r="H6">
            <v>201306</v>
          </cell>
          <cell r="I6">
            <v>201309</v>
          </cell>
          <cell r="J6">
            <v>201312</v>
          </cell>
          <cell r="K6">
            <v>201403</v>
          </cell>
          <cell r="L6">
            <v>201406</v>
          </cell>
          <cell r="M6">
            <v>201409</v>
          </cell>
          <cell r="N6">
            <v>201412</v>
          </cell>
          <cell r="O6">
            <v>201503</v>
          </cell>
          <cell r="P6">
            <v>201506</v>
          </cell>
          <cell r="Q6">
            <v>201509</v>
          </cell>
          <cell r="R6">
            <v>201512</v>
          </cell>
          <cell r="S6">
            <v>201603</v>
          </cell>
          <cell r="T6">
            <v>201606</v>
          </cell>
          <cell r="U6">
            <v>201609</v>
          </cell>
          <cell r="V6">
            <v>201612</v>
          </cell>
        </row>
        <row r="7">
          <cell r="A7">
            <v>100000000000</v>
          </cell>
          <cell r="B7">
            <v>0</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409.44898000000001</v>
          </cell>
          <cell r="S7">
            <v>379.98009000000002</v>
          </cell>
          <cell r="T7">
            <v>351.23191100000003</v>
          </cell>
          <cell r="U7">
            <v>299.14762500000001</v>
          </cell>
          <cell r="V7">
            <v>283.29819199999997</v>
          </cell>
        </row>
        <row r="8">
          <cell r="A8">
            <v>110000000000</v>
          </cell>
          <cell r="B8">
            <v>0</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317.75607600000001</v>
          </cell>
          <cell r="S8">
            <v>294.00754499999999</v>
          </cell>
          <cell r="T8">
            <v>277.54979100000003</v>
          </cell>
          <cell r="U8">
            <v>230.444785</v>
          </cell>
          <cell r="V8">
            <v>196.22468499999999</v>
          </cell>
        </row>
        <row r="9">
          <cell r="A9" t="str">
            <v>Divisas</v>
          </cell>
          <cell r="B9">
            <v>0</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row>
        <row r="10">
          <cell r="A10">
            <v>115000000000</v>
          </cell>
          <cell r="B10">
            <v>0</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row>
        <row r="11">
          <cell r="A11" t="str">
            <v>Deuda gubernamental</v>
          </cell>
          <cell r="B11">
            <v>0</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row>
        <row r="12">
          <cell r="A12" t="str">
            <v>Deuda bancaria</v>
          </cell>
          <cell r="B12">
            <v>0</v>
          </cell>
          <cell r="C12">
            <v>0</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row>
        <row r="13">
          <cell r="A13" t="str">
            <v>Otros títulos de deuda</v>
          </cell>
          <cell r="B13">
            <v>0</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row>
        <row r="14">
          <cell r="A14" t="str">
            <v>Instrumentos de Patrimonio Neto</v>
          </cell>
          <cell r="B14">
            <v>0</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row>
        <row r="15">
          <cell r="A15" t="str">
            <v>Deuda gubernamental (vto)</v>
          </cell>
          <cell r="B15">
            <v>0</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row>
        <row r="16">
          <cell r="A16" t="str">
            <v>Deuda bancaria (vto)</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row>
        <row r="17">
          <cell r="A17" t="str">
            <v>Otros títulos de deuda (vto)</v>
          </cell>
          <cell r="B17">
            <v>0</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row>
        <row r="18">
          <cell r="A18">
            <v>120800000000</v>
          </cell>
          <cell r="B18">
            <v>0</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row>
        <row r="19">
          <cell r="A19">
            <v>121400000000</v>
          </cell>
          <cell r="B19">
            <v>0</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row>
        <row r="20">
          <cell r="A20">
            <v>140000000000</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7.9156870000000001</v>
          </cell>
          <cell r="S20">
            <v>4.5056370000000001</v>
          </cell>
          <cell r="T20">
            <v>3.7157779999999998</v>
          </cell>
          <cell r="U20">
            <v>1.5553680000000001</v>
          </cell>
          <cell r="V20">
            <v>2.3656679999999999</v>
          </cell>
        </row>
        <row r="21">
          <cell r="A21">
            <v>140900000000</v>
          </cell>
          <cell r="B21">
            <v>0</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row>
        <row r="22">
          <cell r="A22">
            <v>140901000000</v>
          </cell>
          <cell r="B22">
            <v>0</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row>
        <row r="23">
          <cell r="A23">
            <v>140902000000</v>
          </cell>
          <cell r="B23">
            <v>0</v>
          </cell>
          <cell r="C23">
            <v>0</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row>
        <row r="24">
          <cell r="A24">
            <v>200000000000</v>
          </cell>
          <cell r="B24">
            <v>0</v>
          </cell>
          <cell r="C24">
            <v>0</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15.378196000000001</v>
          </cell>
          <cell r="S24">
            <v>21.027785000000002</v>
          </cell>
          <cell r="T24">
            <v>43.720157</v>
          </cell>
          <cell r="U24">
            <v>16.824984000000001</v>
          </cell>
          <cell r="V24">
            <v>2.8083619999999998</v>
          </cell>
        </row>
        <row r="25">
          <cell r="A25">
            <v>220800000000</v>
          </cell>
          <cell r="B25">
            <v>0</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row>
        <row r="26">
          <cell r="A26">
            <v>220900000000</v>
          </cell>
          <cell r="B26">
            <v>0</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row>
        <row r="27">
          <cell r="A27">
            <v>221400000000</v>
          </cell>
          <cell r="B27">
            <v>0</v>
          </cell>
          <cell r="C27">
            <v>0</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row>
        <row r="28">
          <cell r="A28">
            <v>230000000000</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row>
        <row r="29">
          <cell r="A29">
            <v>240000000000</v>
          </cell>
          <cell r="B29">
            <v>0</v>
          </cell>
          <cell r="C29">
            <v>0</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15.378196000000001</v>
          </cell>
          <cell r="S29">
            <v>21.027785000000002</v>
          </cell>
          <cell r="T29">
            <v>43.720157</v>
          </cell>
          <cell r="U29">
            <v>16.824984000000001</v>
          </cell>
          <cell r="V29">
            <v>2.8083619999999998</v>
          </cell>
        </row>
        <row r="30">
          <cell r="A30">
            <v>240900000000</v>
          </cell>
          <cell r="B30">
            <v>0</v>
          </cell>
          <cell r="C30">
            <v>0</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row>
        <row r="31">
          <cell r="A31">
            <v>240901000000</v>
          </cell>
          <cell r="B31">
            <v>0</v>
          </cell>
          <cell r="C31">
            <v>0</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row>
        <row r="32">
          <cell r="A32">
            <v>240902000000</v>
          </cell>
          <cell r="B32">
            <v>0</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row>
        <row r="33">
          <cell r="A33">
            <v>410000000000</v>
          </cell>
          <cell r="B33">
            <v>0</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456.92500000000001</v>
          </cell>
          <cell r="S33">
            <v>456.92500000000001</v>
          </cell>
          <cell r="T33">
            <v>456.92500000000001</v>
          </cell>
          <cell r="U33">
            <v>456.92500000000001</v>
          </cell>
          <cell r="V33">
            <v>456.92500000000001</v>
          </cell>
        </row>
        <row r="34">
          <cell r="A34">
            <v>420000000000</v>
          </cell>
          <cell r="B34">
            <v>0</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-62.854216000000001</v>
          </cell>
          <cell r="S34">
            <v>-97.972695000000002</v>
          </cell>
          <cell r="T34">
            <v>-149.41324599999999</v>
          </cell>
          <cell r="U34">
            <v>-174.60235900000001</v>
          </cell>
          <cell r="V34">
            <v>-176.43517</v>
          </cell>
        </row>
        <row r="35">
          <cell r="A35">
            <v>420100000000</v>
          </cell>
          <cell r="B35">
            <v>0</v>
          </cell>
          <cell r="C35">
            <v>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4.8011999999999999E-2</v>
          </cell>
          <cell r="S35">
            <v>4.8011999999999999E-2</v>
          </cell>
          <cell r="T35">
            <v>4.8011999999999999E-2</v>
          </cell>
          <cell r="U35">
            <v>4.8011999999999999E-2</v>
          </cell>
          <cell r="V35">
            <v>4.8011999999999999E-2</v>
          </cell>
        </row>
        <row r="36">
          <cell r="A36">
            <v>420300000000</v>
          </cell>
          <cell r="B36">
            <v>0</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0.91222999999999999</v>
          </cell>
          <cell r="S36">
            <v>-64.499716000000006</v>
          </cell>
          <cell r="T36">
            <v>-64.499716000000006</v>
          </cell>
          <cell r="U36">
            <v>-64.499716000000006</v>
          </cell>
          <cell r="V36">
            <v>-62.902228000000001</v>
          </cell>
        </row>
        <row r="37">
          <cell r="A37">
            <v>421100000000</v>
          </cell>
          <cell r="B37">
            <v>0</v>
          </cell>
          <cell r="C37">
            <v>0</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-63.814458000000002</v>
          </cell>
          <cell r="S37">
            <v>-33.440747999999999</v>
          </cell>
          <cell r="T37">
            <v>-84.881298999999999</v>
          </cell>
          <cell r="U37">
            <v>-110.150655</v>
          </cell>
          <cell r="V37">
            <v>-113.58095400000001</v>
          </cell>
        </row>
        <row r="38">
          <cell r="A38">
            <v>505000000000</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8.3427609999999994</v>
          </cell>
          <cell r="S38">
            <v>4.8218399999999999</v>
          </cell>
          <cell r="T38">
            <v>8.8241130000000005</v>
          </cell>
          <cell r="U38">
            <v>16.338263000000001</v>
          </cell>
          <cell r="V38">
            <v>15.414437</v>
          </cell>
        </row>
        <row r="39">
          <cell r="A39">
            <v>510000000000</v>
          </cell>
          <cell r="B39">
            <v>0</v>
          </cell>
          <cell r="C39">
            <v>0</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12.702926</v>
          </cell>
          <cell r="S39">
            <v>2.8208829999999998</v>
          </cell>
          <cell r="T39">
            <v>6.0504170000000004</v>
          </cell>
          <cell r="U39">
            <v>9.0897570000000005</v>
          </cell>
          <cell r="V39">
            <v>17.330058999999999</v>
          </cell>
        </row>
        <row r="40">
          <cell r="A40">
            <v>510100000000</v>
          </cell>
          <cell r="B40">
            <v>0</v>
          </cell>
          <cell r="C40">
            <v>0</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12.333826999999999</v>
          </cell>
          <cell r="S40">
            <v>2.592705</v>
          </cell>
          <cell r="T40">
            <v>5.1053649999999999</v>
          </cell>
          <cell r="U40">
            <v>7.5691519999999999</v>
          </cell>
          <cell r="V40">
            <v>9.3645610000000001</v>
          </cell>
        </row>
        <row r="41">
          <cell r="A41">
            <v>510300000000</v>
          </cell>
          <cell r="B41">
            <v>0</v>
          </cell>
          <cell r="C41">
            <v>0</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row>
        <row r="42">
          <cell r="A42">
            <v>510400000000</v>
          </cell>
          <cell r="B42">
            <v>0</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row>
        <row r="43">
          <cell r="A43">
            <v>511200000000</v>
          </cell>
          <cell r="B43">
            <v>0</v>
          </cell>
          <cell r="C43">
            <v>0</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row>
        <row r="44">
          <cell r="A44">
            <v>520000000000</v>
          </cell>
          <cell r="B44">
            <v>0</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row>
        <row r="45">
          <cell r="A45">
            <v>530000000000</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0.42364400000000002</v>
          </cell>
          <cell r="S45">
            <v>2.0353759999999999</v>
          </cell>
          <cell r="T45">
            <v>4.044543</v>
          </cell>
          <cell r="U45">
            <v>5.6700920000000004</v>
          </cell>
          <cell r="V45">
            <v>6.6567499999999997</v>
          </cell>
        </row>
        <row r="46">
          <cell r="A46">
            <v>532200000000</v>
          </cell>
          <cell r="B46">
            <v>0</v>
          </cell>
          <cell r="C46">
            <v>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row>
        <row r="47">
          <cell r="A47">
            <v>532400000000</v>
          </cell>
          <cell r="B47">
            <v>0</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0.42364400000000002</v>
          </cell>
          <cell r="S47">
            <v>2.0353759999999999</v>
          </cell>
          <cell r="T47">
            <v>4.044543</v>
          </cell>
          <cell r="U47">
            <v>5.6700920000000004</v>
          </cell>
          <cell r="V47">
            <v>6.6567499999999997</v>
          </cell>
        </row>
        <row r="48">
          <cell r="A48">
            <v>540000000000</v>
          </cell>
          <cell r="B48">
            <v>0</v>
          </cell>
          <cell r="C48">
            <v>0</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row>
        <row r="49">
          <cell r="A49" t="str">
            <v>Fines de negociación</v>
          </cell>
          <cell r="B49">
            <v>0</v>
          </cell>
          <cell r="C49">
            <v>0</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row>
        <row r="50">
          <cell r="A50" t="str">
            <v>Fines de cobertura</v>
          </cell>
          <cell r="B50">
            <v>0</v>
          </cell>
          <cell r="C50">
            <v>0</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row>
        <row r="51">
          <cell r="A51">
            <v>540400000000</v>
          </cell>
          <cell r="B51">
            <v>0</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row>
        <row r="52">
          <cell r="A52">
            <v>560000000000</v>
          </cell>
          <cell r="B52">
            <v>0</v>
          </cell>
          <cell r="C52">
            <v>0</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0.98424500000000004</v>
          </cell>
          <cell r="S52">
            <v>1.1108340000000001</v>
          </cell>
          <cell r="T52">
            <v>0.540663</v>
          </cell>
          <cell r="U52">
            <v>-0.27205099999999999</v>
          </cell>
          <cell r="V52">
            <v>24.232734000000001</v>
          </cell>
        </row>
        <row r="53">
          <cell r="A53">
            <v>570000000000</v>
          </cell>
          <cell r="B53">
            <v>0</v>
          </cell>
          <cell r="C53">
            <v>0</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row>
        <row r="54">
          <cell r="A54">
            <v>580000000000</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row>
        <row r="55">
          <cell r="A55">
            <v>590000000000</v>
          </cell>
          <cell r="B55">
            <v>0</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3.0760000000000002E-3</v>
          </cell>
          <cell r="U55">
            <v>3.0760000000000002E-3</v>
          </cell>
          <cell r="V55">
            <v>3.0850000000000001E-3</v>
          </cell>
        </row>
        <row r="56">
          <cell r="A56" t="str">
            <v>Inversiones en valores (ut)</v>
          </cell>
          <cell r="B56">
            <v>0</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3.0760000000000002E-3</v>
          </cell>
          <cell r="U56">
            <v>3.0760000000000002E-3</v>
          </cell>
          <cell r="V56">
            <v>3.0850000000000001E-3</v>
          </cell>
        </row>
        <row r="57">
          <cell r="A57" t="str">
            <v>Derivados (ut)</v>
          </cell>
          <cell r="B57">
            <v>0</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row>
        <row r="58">
          <cell r="A58">
            <v>590600000000</v>
          </cell>
          <cell r="B58">
            <v>0</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row>
        <row r="59">
          <cell r="A59">
            <v>610000000000</v>
          </cell>
          <cell r="B59">
            <v>0</v>
          </cell>
          <cell r="C59">
            <v>0</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6.1953000000000001E-2</v>
          </cell>
          <cell r="S59">
            <v>0.43185200000000001</v>
          </cell>
          <cell r="T59">
            <v>0.51974100000000001</v>
          </cell>
          <cell r="U59">
            <v>0.55309399999999997</v>
          </cell>
          <cell r="V59">
            <v>1.4496869999999999</v>
          </cell>
        </row>
        <row r="60">
          <cell r="A60">
            <v>610400000000</v>
          </cell>
          <cell r="B60">
            <v>0</v>
          </cell>
          <cell r="C60">
            <v>0</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row>
        <row r="61">
          <cell r="A61">
            <v>611400000000</v>
          </cell>
          <cell r="B61">
            <v>0</v>
          </cell>
          <cell r="C61">
            <v>0</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1.2847000000000001E-2</v>
          </cell>
          <cell r="S61">
            <v>4.3001999999999999E-2</v>
          </cell>
          <cell r="T61">
            <v>7.2606000000000004E-2</v>
          </cell>
          <cell r="U61">
            <v>9.7243999999999997E-2</v>
          </cell>
          <cell r="V61">
            <v>0.122152</v>
          </cell>
        </row>
        <row r="62">
          <cell r="A62">
            <v>630000000000</v>
          </cell>
          <cell r="B62">
            <v>0</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0.19220400000000001</v>
          </cell>
          <cell r="S62">
            <v>3.0286309999999999</v>
          </cell>
          <cell r="T62">
            <v>5.5657779999999999</v>
          </cell>
          <cell r="U62">
            <v>8.7174359999999993</v>
          </cell>
          <cell r="V62">
            <v>11.128256</v>
          </cell>
        </row>
        <row r="63">
          <cell r="A63">
            <v>640000000000</v>
          </cell>
          <cell r="B63">
            <v>0</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86.013876999999994</v>
          </cell>
          <cell r="S63">
            <v>40.769198000000003</v>
          </cell>
          <cell r="T63">
            <v>98.256889000000001</v>
          </cell>
          <cell r="U63">
            <v>131.707559</v>
          </cell>
          <cell r="V63">
            <v>164.638318</v>
          </cell>
        </row>
        <row r="64">
          <cell r="A64" t="str">
            <v>Personal</v>
          </cell>
          <cell r="B64">
            <v>0</v>
          </cell>
          <cell r="C64">
            <v>0</v>
          </cell>
          <cell r="D64">
            <v>0</v>
          </cell>
          <cell r="E64">
            <v>0</v>
          </cell>
          <cell r="F64">
            <v>0</v>
          </cell>
          <cell r="G64">
            <v>0</v>
          </cell>
          <cell r="H64">
            <v>0</v>
          </cell>
          <cell r="I64">
            <v>0</v>
          </cell>
          <cell r="J64">
            <v>0</v>
          </cell>
          <cell r="K64">
            <v>0</v>
          </cell>
          <cell r="L64">
            <v>0</v>
          </cell>
          <cell r="M64">
            <v>0</v>
          </cell>
          <cell r="N64">
            <v>0</v>
          </cell>
          <cell r="O64">
            <v>0</v>
          </cell>
          <cell r="P64">
            <v>0</v>
          </cell>
          <cell r="Q64">
            <v>0</v>
          </cell>
          <cell r="R64">
            <v>46.564729</v>
          </cell>
          <cell r="S64">
            <v>25.270672999999999</v>
          </cell>
          <cell r="T64">
            <v>60.226709</v>
          </cell>
          <cell r="U64">
            <v>75.482672999999991</v>
          </cell>
          <cell r="V64">
            <v>88.929856000000001</v>
          </cell>
        </row>
        <row r="65">
          <cell r="A65" t="str">
            <v>Mantenimiento, tecnología y publicidad</v>
          </cell>
          <cell r="B65">
            <v>0</v>
          </cell>
          <cell r="C65">
            <v>0</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21.125333000000001</v>
          </cell>
          <cell r="S65">
            <v>6.6899559999999996</v>
          </cell>
          <cell r="T65">
            <v>14.153184999999999</v>
          </cell>
          <cell r="U65">
            <v>21.669871999999998</v>
          </cell>
          <cell r="V65">
            <v>29.916011999999998</v>
          </cell>
        </row>
        <row r="66">
          <cell r="A66">
            <v>660000000000</v>
          </cell>
          <cell r="B66">
            <v>0</v>
          </cell>
          <cell r="C66">
            <v>0</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row>
        <row r="67">
          <cell r="A67">
            <v>671100000000</v>
          </cell>
          <cell r="B67">
            <v>0</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-63.814458000000002</v>
          </cell>
          <cell r="S67">
            <v>-33.440747999999999</v>
          </cell>
          <cell r="T67">
            <v>-84.881298999999999</v>
          </cell>
          <cell r="U67">
            <v>-110.150655</v>
          </cell>
          <cell r="V67">
            <v>-113.58095400000001</v>
          </cell>
        </row>
        <row r="68">
          <cell r="A68">
            <v>671400000000</v>
          </cell>
          <cell r="B68">
            <v>0</v>
          </cell>
          <cell r="C68">
            <v>0</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0.23144000000000001</v>
          </cell>
          <cell r="S68">
            <v>-0.993255</v>
          </cell>
          <cell r="T68">
            <v>-1.5212349999999999</v>
          </cell>
          <cell r="U68">
            <v>-3.0473439999999998</v>
          </cell>
          <cell r="V68">
            <v>-4.4715059999999998</v>
          </cell>
        </row>
        <row r="69">
          <cell r="A69">
            <v>690000000000</v>
          </cell>
          <cell r="B69">
            <v>0</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1.7030000000000001E-3</v>
          </cell>
          <cell r="U69">
            <v>1.7030000000000001E-3</v>
          </cell>
          <cell r="V69">
            <v>1.758E-3</v>
          </cell>
        </row>
        <row r="70">
          <cell r="A70" t="str">
            <v>Inversiones en valores (per)</v>
          </cell>
          <cell r="B70">
            <v>0</v>
          </cell>
          <cell r="C70">
            <v>0</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1.7030000000000001E-3</v>
          </cell>
          <cell r="U70">
            <v>1.7030000000000001E-3</v>
          </cell>
          <cell r="V70">
            <v>1.758E-3</v>
          </cell>
        </row>
        <row r="71">
          <cell r="A71" t="str">
            <v>Derivados (per)</v>
          </cell>
          <cell r="B71">
            <v>0</v>
          </cell>
          <cell r="C71">
            <v>0</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row>
        <row r="72">
          <cell r="A72">
            <v>690600000000</v>
          </cell>
          <cell r="B72">
            <v>0</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row>
        <row r="73">
          <cell r="A73">
            <v>710000000000</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49.183154000000002</v>
          </cell>
          <cell r="S73">
            <v>153.42878400000001</v>
          </cell>
          <cell r="T73">
            <v>14.103092999999999</v>
          </cell>
          <cell r="U73">
            <v>0</v>
          </cell>
          <cell r="V73">
            <v>61.992316000000002</v>
          </cell>
        </row>
        <row r="74">
          <cell r="A74">
            <v>720000000000</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row>
        <row r="75">
          <cell r="A75">
            <v>720101000000</v>
          </cell>
          <cell r="B75">
            <v>0</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row>
        <row r="76">
          <cell r="A76">
            <v>720103000000</v>
          </cell>
          <cell r="B76">
            <v>0</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row>
        <row r="77">
          <cell r="A77">
            <v>720105000000</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row>
        <row r="78">
          <cell r="A78">
            <v>720107000000</v>
          </cell>
          <cell r="B78">
            <v>0</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row>
        <row r="79">
          <cell r="A79">
            <v>730000000000</v>
          </cell>
          <cell r="B79">
            <v>0</v>
          </cell>
          <cell r="C79">
            <v>0</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row>
        <row r="80">
          <cell r="A80" t="str">
            <v>Operaciones de reporto por cuenta de clientes</v>
          </cell>
          <cell r="B80">
            <v>0</v>
          </cell>
          <cell r="C80">
            <v>0</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row>
        <row r="81">
          <cell r="A81">
            <v>730300000000</v>
          </cell>
          <cell r="B81">
            <v>0</v>
          </cell>
          <cell r="C81">
            <v>0</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row>
        <row r="82">
          <cell r="A82" t="str">
            <v>Colaterales recibidos y entregados en garantía por cuenta de clientes</v>
          </cell>
          <cell r="B82">
            <v>0</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row>
        <row r="83">
          <cell r="A83">
            <v>740000000000</v>
          </cell>
          <cell r="B83">
            <v>0</v>
          </cell>
          <cell r="C83">
            <v>0</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row>
      </sheetData>
      <sheetData sheetId="3"/>
      <sheetData sheetId="4"/>
      <sheetData sheetId="5"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L37"/>
  <sheetViews>
    <sheetView zoomScale="80" zoomScaleNormal="80" workbookViewId="0">
      <selection activeCell="E11" sqref="E11"/>
    </sheetView>
  </sheetViews>
  <sheetFormatPr baseColWidth="10" defaultColWidth="11.42578125" defaultRowHeight="14.25" x14ac:dyDescent="0.2"/>
  <cols>
    <col min="1" max="1" width="4.5703125" style="199" customWidth="1"/>
    <col min="2" max="2" width="20.28515625" style="199" customWidth="1"/>
    <col min="3" max="16384" width="11.42578125" style="199"/>
  </cols>
  <sheetData>
    <row r="1" spans="1:12" x14ac:dyDescent="0.2">
      <c r="A1" s="118"/>
      <c r="B1" s="118"/>
      <c r="C1" s="118"/>
      <c r="D1" s="118"/>
      <c r="E1" s="118"/>
      <c r="F1" s="118"/>
      <c r="G1" s="118"/>
      <c r="H1" s="118"/>
      <c r="I1" s="118"/>
      <c r="J1" s="118"/>
      <c r="K1" s="118"/>
    </row>
    <row r="2" spans="1:12" x14ac:dyDescent="0.2">
      <c r="A2" s="118"/>
      <c r="B2" s="118"/>
      <c r="C2" s="118"/>
      <c r="D2" s="118"/>
      <c r="E2" s="118"/>
      <c r="F2" s="118"/>
      <c r="G2" s="118"/>
      <c r="H2" s="118"/>
      <c r="I2" s="118"/>
      <c r="J2" s="118"/>
      <c r="K2" s="118"/>
    </row>
    <row r="3" spans="1:12" x14ac:dyDescent="0.2">
      <c r="A3" s="118"/>
      <c r="B3" s="118"/>
      <c r="C3" s="118"/>
      <c r="D3" s="118"/>
      <c r="E3" s="118"/>
      <c r="F3" s="118"/>
      <c r="G3" s="118"/>
      <c r="H3" s="118"/>
      <c r="I3" s="118"/>
      <c r="J3" s="118"/>
      <c r="K3" s="118"/>
    </row>
    <row r="4" spans="1:12" x14ac:dyDescent="0.2">
      <c r="A4" s="118"/>
      <c r="B4" s="118"/>
      <c r="C4" s="118"/>
      <c r="D4" s="118"/>
      <c r="E4" s="118"/>
      <c r="F4" s="118"/>
      <c r="G4" s="118"/>
      <c r="H4" s="118"/>
      <c r="I4" s="118"/>
      <c r="J4" s="118"/>
      <c r="K4" s="118"/>
    </row>
    <row r="5" spans="1:12" x14ac:dyDescent="0.2">
      <c r="A5" s="118"/>
      <c r="B5" s="118"/>
      <c r="C5" s="118"/>
      <c r="D5" s="118"/>
      <c r="E5" s="118"/>
      <c r="F5" s="118"/>
      <c r="G5" s="118"/>
      <c r="H5" s="118"/>
      <c r="I5" s="118"/>
      <c r="J5" s="118"/>
      <c r="K5" s="118"/>
    </row>
    <row r="6" spans="1:12" x14ac:dyDescent="0.2">
      <c r="A6" s="118"/>
      <c r="B6" s="118"/>
      <c r="C6" s="118"/>
      <c r="D6" s="118"/>
      <c r="E6" s="118"/>
      <c r="F6" s="118"/>
      <c r="G6" s="118"/>
      <c r="H6" s="118"/>
      <c r="I6" s="118"/>
      <c r="J6" s="118"/>
      <c r="K6" s="118"/>
    </row>
    <row r="7" spans="1:12" x14ac:dyDescent="0.2">
      <c r="A7" s="118"/>
      <c r="B7" s="118"/>
      <c r="C7" s="118"/>
      <c r="D7" s="118"/>
      <c r="E7" s="118"/>
      <c r="F7" s="118"/>
      <c r="G7" s="118"/>
      <c r="H7" s="118"/>
      <c r="I7" s="118"/>
      <c r="J7" s="118"/>
      <c r="K7" s="118"/>
    </row>
    <row r="8" spans="1:12" x14ac:dyDescent="0.2">
      <c r="A8" s="118"/>
      <c r="B8" s="118"/>
      <c r="C8" s="118"/>
      <c r="D8" s="118"/>
      <c r="E8" s="118"/>
      <c r="F8" s="118"/>
      <c r="G8" s="118"/>
      <c r="H8" s="118"/>
      <c r="I8" s="118"/>
      <c r="J8" s="118"/>
      <c r="K8" s="118"/>
    </row>
    <row r="9" spans="1:12" x14ac:dyDescent="0.2">
      <c r="A9" s="118"/>
      <c r="B9" s="118"/>
      <c r="C9" s="118"/>
      <c r="D9" s="118"/>
      <c r="E9" s="118"/>
      <c r="F9" s="118"/>
      <c r="G9" s="118"/>
      <c r="H9" s="118"/>
      <c r="I9" s="118"/>
      <c r="J9" s="118"/>
      <c r="K9" s="118"/>
    </row>
    <row r="10" spans="1:12" ht="56.25" customHeight="1" x14ac:dyDescent="0.2">
      <c r="A10" s="118"/>
      <c r="B10" s="689" t="s">
        <v>733</v>
      </c>
      <c r="C10" s="689"/>
      <c r="D10" s="689"/>
      <c r="E10" s="689"/>
      <c r="F10" s="689"/>
      <c r="G10" s="689"/>
      <c r="H10" s="689"/>
      <c r="I10" s="689"/>
      <c r="J10" s="118"/>
      <c r="K10" s="118"/>
    </row>
    <row r="11" spans="1:12" x14ac:dyDescent="0.2">
      <c r="A11" s="118"/>
      <c r="B11" s="118"/>
      <c r="C11" s="118"/>
      <c r="D11" s="118"/>
      <c r="E11" s="118"/>
      <c r="F11" s="118"/>
      <c r="G11" s="118"/>
      <c r="H11" s="118"/>
      <c r="I11" s="118"/>
      <c r="J11" s="118"/>
      <c r="K11" s="118"/>
    </row>
    <row r="12" spans="1:12" ht="15.75" x14ac:dyDescent="0.25">
      <c r="A12" s="118"/>
      <c r="B12" s="119" t="s">
        <v>110</v>
      </c>
      <c r="C12" s="118"/>
      <c r="D12" s="118"/>
      <c r="E12" s="118"/>
      <c r="F12" s="118"/>
      <c r="G12" s="118"/>
      <c r="H12" s="118"/>
      <c r="I12" s="118"/>
      <c r="J12" s="118"/>
      <c r="K12" s="118"/>
    </row>
    <row r="13" spans="1:12" s="200" customFormat="1" ht="18" x14ac:dyDescent="0.25">
      <c r="A13" s="118"/>
      <c r="B13" s="118"/>
      <c r="C13" s="118"/>
      <c r="D13" s="118"/>
      <c r="E13" s="118"/>
      <c r="F13" s="118"/>
      <c r="G13" s="118"/>
      <c r="H13" s="118"/>
      <c r="I13" s="118"/>
      <c r="J13" s="118"/>
      <c r="K13" s="118"/>
      <c r="L13" s="199"/>
    </row>
    <row r="14" spans="1:12" ht="15" customHeight="1" x14ac:dyDescent="0.2">
      <c r="A14" s="118"/>
      <c r="B14" s="118"/>
      <c r="C14" s="120" t="s">
        <v>0</v>
      </c>
      <c r="D14" s="686"/>
      <c r="E14" s="687"/>
      <c r="F14" s="687"/>
      <c r="G14" s="687"/>
      <c r="H14" s="687"/>
      <c r="I14" s="687"/>
      <c r="J14" s="688"/>
      <c r="K14" s="118"/>
    </row>
    <row r="15" spans="1:12" ht="15" customHeight="1" x14ac:dyDescent="0.2">
      <c r="A15" s="118"/>
      <c r="B15" s="118"/>
      <c r="C15" s="120" t="s">
        <v>222</v>
      </c>
      <c r="D15" s="690"/>
      <c r="E15" s="691"/>
      <c r="F15" s="691"/>
      <c r="G15" s="691"/>
      <c r="H15" s="691"/>
      <c r="I15" s="691"/>
      <c r="J15" s="692"/>
      <c r="K15" s="118"/>
      <c r="L15" s="201"/>
    </row>
    <row r="16" spans="1:12" x14ac:dyDescent="0.2">
      <c r="A16" s="118"/>
      <c r="B16" s="118"/>
      <c r="C16" s="121"/>
      <c r="D16" s="56"/>
      <c r="E16" s="56"/>
      <c r="F16" s="57"/>
      <c r="G16" s="57"/>
      <c r="H16" s="57"/>
      <c r="I16" s="57"/>
      <c r="J16" s="56"/>
      <c r="K16" s="118"/>
    </row>
    <row r="17" spans="1:11" ht="15" x14ac:dyDescent="0.25">
      <c r="A17" s="118"/>
      <c r="B17" s="122" t="s">
        <v>385</v>
      </c>
      <c r="C17" s="123"/>
      <c r="D17" s="56"/>
      <c r="E17" s="56"/>
      <c r="F17" s="57"/>
      <c r="G17" s="57"/>
      <c r="H17" s="57"/>
      <c r="I17" s="57"/>
      <c r="J17" s="56"/>
      <c r="K17" s="118"/>
    </row>
    <row r="18" spans="1:11" x14ac:dyDescent="0.2">
      <c r="A18" s="118"/>
      <c r="B18" s="118"/>
      <c r="C18" s="120" t="s">
        <v>1</v>
      </c>
      <c r="D18" s="686"/>
      <c r="E18" s="687"/>
      <c r="F18" s="687"/>
      <c r="G18" s="687"/>
      <c r="H18" s="687"/>
      <c r="I18" s="687"/>
      <c r="J18" s="688"/>
      <c r="K18" s="118"/>
    </row>
    <row r="19" spans="1:11" x14ac:dyDescent="0.2">
      <c r="A19" s="118"/>
      <c r="B19" s="118"/>
      <c r="C19" s="120" t="s">
        <v>2</v>
      </c>
      <c r="D19" s="686"/>
      <c r="E19" s="687"/>
      <c r="F19" s="687"/>
      <c r="G19" s="687"/>
      <c r="H19" s="687"/>
      <c r="I19" s="687"/>
      <c r="J19" s="688"/>
      <c r="K19" s="118"/>
    </row>
    <row r="20" spans="1:11" x14ac:dyDescent="0.2">
      <c r="A20" s="118"/>
      <c r="B20" s="118"/>
      <c r="C20" s="120" t="s">
        <v>3</v>
      </c>
      <c r="D20" s="686"/>
      <c r="E20" s="687"/>
      <c r="F20" s="687"/>
      <c r="G20" s="687"/>
      <c r="H20" s="687"/>
      <c r="I20" s="687"/>
      <c r="J20" s="688"/>
      <c r="K20" s="118"/>
    </row>
    <row r="21" spans="1:11" x14ac:dyDescent="0.2">
      <c r="A21" s="118"/>
      <c r="B21" s="118"/>
      <c r="C21" s="120" t="s">
        <v>4</v>
      </c>
      <c r="D21" s="686"/>
      <c r="E21" s="687"/>
      <c r="F21" s="687"/>
      <c r="G21" s="687"/>
      <c r="H21" s="687"/>
      <c r="I21" s="687"/>
      <c r="J21" s="688"/>
      <c r="K21" s="118"/>
    </row>
    <row r="22" spans="1:11" ht="15" x14ac:dyDescent="0.2">
      <c r="A22" s="118"/>
      <c r="B22" s="118"/>
      <c r="C22" s="120"/>
      <c r="D22" s="117"/>
      <c r="E22" s="117"/>
      <c r="F22" s="117"/>
      <c r="G22" s="117"/>
      <c r="H22" s="117"/>
      <c r="I22" s="117"/>
      <c r="J22" s="117"/>
      <c r="K22" s="118"/>
    </row>
    <row r="23" spans="1:11" x14ac:dyDescent="0.2">
      <c r="A23" s="118"/>
      <c r="B23" s="118"/>
      <c r="C23" s="118"/>
      <c r="D23" s="118"/>
      <c r="E23" s="118"/>
      <c r="F23" s="118"/>
      <c r="G23" s="118"/>
      <c r="H23" s="118"/>
      <c r="I23" s="118"/>
      <c r="J23" s="118"/>
      <c r="K23" s="118"/>
    </row>
    <row r="24" spans="1:11" ht="15.75" x14ac:dyDescent="0.25">
      <c r="A24" s="118"/>
      <c r="B24" s="119" t="s">
        <v>155</v>
      </c>
      <c r="C24" s="118"/>
      <c r="D24" s="118"/>
      <c r="E24" s="118"/>
      <c r="F24" s="118"/>
      <c r="G24" s="118"/>
      <c r="H24" s="118"/>
      <c r="I24" s="118"/>
      <c r="J24" s="118"/>
      <c r="K24" s="118"/>
    </row>
    <row r="25" spans="1:11" x14ac:dyDescent="0.2">
      <c r="A25" s="118"/>
      <c r="B25" s="118"/>
      <c r="C25" s="118"/>
      <c r="D25" s="118"/>
      <c r="E25" s="118"/>
      <c r="F25" s="118"/>
      <c r="G25" s="118"/>
      <c r="H25" s="118"/>
      <c r="I25" s="118"/>
      <c r="J25" s="118"/>
      <c r="K25" s="118"/>
    </row>
    <row r="26" spans="1:11" x14ac:dyDescent="0.2">
      <c r="A26" s="118"/>
      <c r="B26" s="210"/>
      <c r="C26" s="118"/>
      <c r="D26" s="118" t="s">
        <v>113</v>
      </c>
      <c r="E26" s="118"/>
      <c r="F26" s="118"/>
      <c r="G26" s="118"/>
      <c r="H26" s="118"/>
      <c r="I26" s="118"/>
      <c r="J26" s="118"/>
      <c r="K26" s="118"/>
    </row>
    <row r="27" spans="1:11" x14ac:dyDescent="0.2">
      <c r="A27" s="118"/>
      <c r="B27" s="124"/>
      <c r="C27" s="118"/>
      <c r="D27" s="118"/>
      <c r="E27" s="118"/>
      <c r="F27" s="118"/>
      <c r="G27" s="118"/>
      <c r="H27" s="118"/>
      <c r="I27" s="118"/>
      <c r="J27" s="118"/>
      <c r="K27" s="118"/>
    </row>
    <row r="28" spans="1:11" x14ac:dyDescent="0.2">
      <c r="A28" s="118"/>
      <c r="B28" s="211"/>
      <c r="C28" s="118"/>
      <c r="D28" s="118" t="s">
        <v>322</v>
      </c>
      <c r="E28" s="118"/>
      <c r="F28" s="118"/>
      <c r="G28" s="118"/>
      <c r="H28" s="118"/>
      <c r="I28" s="118"/>
      <c r="J28" s="118"/>
      <c r="K28" s="118"/>
    </row>
    <row r="29" spans="1:11" x14ac:dyDescent="0.2">
      <c r="A29" s="118"/>
      <c r="B29" s="118"/>
      <c r="C29" s="118"/>
      <c r="D29" s="118"/>
      <c r="E29" s="118"/>
      <c r="F29" s="118"/>
      <c r="G29" s="118"/>
      <c r="H29" s="118"/>
      <c r="I29" s="118"/>
      <c r="J29" s="118"/>
      <c r="K29" s="118"/>
    </row>
    <row r="30" spans="1:11" x14ac:dyDescent="0.2">
      <c r="A30" s="118"/>
      <c r="B30" s="212"/>
      <c r="C30" s="118"/>
      <c r="D30" s="118" t="s">
        <v>111</v>
      </c>
      <c r="E30" s="118"/>
      <c r="F30" s="118"/>
      <c r="G30" s="118"/>
      <c r="H30" s="118"/>
      <c r="I30" s="118"/>
      <c r="J30" s="118"/>
      <c r="K30" s="118"/>
    </row>
    <row r="31" spans="1:11" x14ac:dyDescent="0.2">
      <c r="A31" s="118"/>
      <c r="B31" s="118"/>
      <c r="C31" s="118"/>
      <c r="D31" s="118"/>
      <c r="E31" s="118"/>
      <c r="F31" s="118"/>
      <c r="G31" s="118"/>
      <c r="H31" s="118"/>
      <c r="I31" s="118"/>
      <c r="J31" s="118"/>
      <c r="K31" s="118"/>
    </row>
    <row r="32" spans="1:11" x14ac:dyDescent="0.2">
      <c r="A32" s="118"/>
      <c r="B32" s="125"/>
      <c r="C32" s="118"/>
      <c r="D32" s="118" t="s">
        <v>112</v>
      </c>
      <c r="E32" s="118"/>
      <c r="F32" s="118"/>
      <c r="G32" s="118"/>
      <c r="H32" s="118"/>
      <c r="I32" s="118"/>
      <c r="J32" s="118"/>
      <c r="K32" s="118"/>
    </row>
    <row r="33" spans="1:11" x14ac:dyDescent="0.2">
      <c r="A33" s="118"/>
      <c r="B33" s="118"/>
      <c r="C33" s="118"/>
      <c r="D33" s="118"/>
      <c r="E33" s="118"/>
      <c r="F33" s="118"/>
      <c r="G33" s="118"/>
      <c r="H33" s="118"/>
      <c r="I33" s="118"/>
      <c r="J33" s="118"/>
      <c r="K33" s="118"/>
    </row>
    <row r="34" spans="1:11" x14ac:dyDescent="0.2">
      <c r="A34" s="118"/>
      <c r="B34" s="534"/>
      <c r="C34" s="118"/>
      <c r="D34" s="118" t="s">
        <v>613</v>
      </c>
      <c r="E34" s="118"/>
      <c r="F34" s="118"/>
      <c r="G34" s="118"/>
      <c r="H34" s="118"/>
      <c r="I34" s="118"/>
      <c r="J34" s="118"/>
      <c r="K34" s="118"/>
    </row>
    <row r="35" spans="1:11" x14ac:dyDescent="0.2">
      <c r="A35" s="118"/>
      <c r="B35" s="118"/>
      <c r="C35" s="118"/>
      <c r="D35" s="118"/>
      <c r="E35" s="118"/>
      <c r="F35" s="118"/>
      <c r="G35" s="118"/>
      <c r="H35" s="118"/>
      <c r="I35" s="118"/>
      <c r="J35" s="118"/>
      <c r="K35" s="118"/>
    </row>
    <row r="36" spans="1:11" x14ac:dyDescent="0.2">
      <c r="A36" s="118"/>
      <c r="B36" s="213"/>
      <c r="C36" s="118"/>
      <c r="D36" s="118" t="s">
        <v>149</v>
      </c>
      <c r="E36" s="118"/>
      <c r="F36" s="118"/>
      <c r="G36" s="118"/>
      <c r="H36" s="118"/>
      <c r="I36" s="118"/>
      <c r="J36" s="118"/>
      <c r="K36" s="118"/>
    </row>
    <row r="37" spans="1:11" x14ac:dyDescent="0.2">
      <c r="A37" s="118"/>
      <c r="B37" s="118"/>
      <c r="C37" s="118"/>
      <c r="D37" s="118"/>
      <c r="E37" s="118"/>
      <c r="F37" s="118"/>
      <c r="G37" s="118"/>
      <c r="H37" s="118"/>
      <c r="I37" s="118"/>
      <c r="J37" s="118"/>
      <c r="K37" s="118"/>
    </row>
  </sheetData>
  <mergeCells count="7">
    <mergeCell ref="D21:J21"/>
    <mergeCell ref="B10:I10"/>
    <mergeCell ref="D14:J14"/>
    <mergeCell ref="D15:J15"/>
    <mergeCell ref="D18:J18"/>
    <mergeCell ref="D19:J19"/>
    <mergeCell ref="D20:J20"/>
  </mergeCells>
  <conditionalFormatting sqref="B30">
    <cfRule type="expression" dxfId="334" priority="1">
      <formula>IF(ABS(#REF!)&gt;0.04, 1, 0)</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BO149"/>
  <sheetViews>
    <sheetView showGridLines="0" tabSelected="1" zoomScale="90" zoomScaleNormal="90" workbookViewId="0">
      <pane xSplit="2" ySplit="6" topLeftCell="AB30" activePane="bottomRight" state="frozen"/>
      <selection pane="topRight" activeCell="C1" sqref="C1"/>
      <selection pane="bottomLeft" activeCell="A7" sqref="A7"/>
      <selection pane="bottomRight" activeCell="AC1" sqref="AC1"/>
    </sheetView>
  </sheetViews>
  <sheetFormatPr baseColWidth="10" defaultColWidth="9.140625" defaultRowHeight="12.75" x14ac:dyDescent="0.2"/>
  <cols>
    <col min="1" max="1" width="3.7109375" style="348" customWidth="1"/>
    <col min="2" max="2" width="65.85546875" style="348" bestFit="1" customWidth="1"/>
    <col min="3" max="3" width="11.5703125" style="348" customWidth="1"/>
    <col min="4" max="4" width="9.140625" style="348"/>
    <col min="5" max="5" width="11.85546875" style="348" bestFit="1" customWidth="1"/>
    <col min="6" max="13" width="9.140625" style="348"/>
    <col min="14" max="14" width="9.140625" style="348" customWidth="1"/>
    <col min="15" max="15" width="2.5703125" style="348" customWidth="1"/>
    <col min="16" max="16" width="10.5703125" style="348" customWidth="1"/>
    <col min="17" max="27" width="9.140625" style="348"/>
    <col min="28" max="28" width="2.5703125" style="348" customWidth="1"/>
    <col min="29" max="40" width="9.140625" style="348"/>
    <col min="41" max="41" width="2.5703125" style="348" customWidth="1"/>
    <col min="42" max="53" width="9.140625" style="348"/>
    <col min="54" max="54" width="2.5703125" style="348" customWidth="1"/>
    <col min="55" max="66" width="9.140625" style="348"/>
    <col min="67" max="67" width="2.5703125" style="348" customWidth="1"/>
    <col min="68" max="16384" width="9.140625" style="348"/>
  </cols>
  <sheetData>
    <row r="1" spans="1:67" ht="23.25" x14ac:dyDescent="0.35">
      <c r="A1" s="152" t="s">
        <v>154</v>
      </c>
      <c r="B1" s="153"/>
      <c r="C1" s="153"/>
      <c r="D1" s="153"/>
      <c r="E1" s="153"/>
      <c r="F1" s="153"/>
      <c r="G1" s="153"/>
      <c r="H1" s="153"/>
      <c r="I1" s="153"/>
      <c r="J1" s="153"/>
      <c r="K1" s="153"/>
      <c r="L1" s="153"/>
      <c r="M1" s="153"/>
      <c r="N1" s="153"/>
      <c r="O1" s="153"/>
      <c r="P1" s="153"/>
      <c r="Q1" s="153"/>
      <c r="R1" s="153"/>
      <c r="S1" s="153"/>
      <c r="T1" s="153"/>
      <c r="U1" s="153"/>
      <c r="V1" s="153"/>
      <c r="W1" s="153"/>
      <c r="X1" s="153"/>
      <c r="Y1" s="153"/>
      <c r="Z1" s="153"/>
      <c r="AA1" s="153"/>
      <c r="AB1" s="153"/>
      <c r="AC1" s="153"/>
      <c r="AD1" s="153"/>
      <c r="AE1" s="153"/>
      <c r="AF1" s="153"/>
      <c r="AG1" s="153"/>
      <c r="AH1" s="153"/>
      <c r="AI1" s="153"/>
      <c r="AJ1" s="153"/>
      <c r="AK1" s="153"/>
      <c r="AL1" s="153"/>
      <c r="AM1" s="153"/>
      <c r="AN1" s="153"/>
      <c r="AO1" s="153"/>
      <c r="AP1" s="153"/>
      <c r="AQ1" s="153"/>
      <c r="AR1" s="153"/>
      <c r="AS1" s="153"/>
      <c r="AT1" s="153"/>
      <c r="AU1" s="153"/>
      <c r="AV1" s="153"/>
      <c r="AW1" s="153"/>
      <c r="AX1" s="153"/>
      <c r="AY1" s="153"/>
      <c r="AZ1" s="153"/>
      <c r="BA1" s="153"/>
      <c r="BB1" s="153"/>
      <c r="BC1" s="153"/>
      <c r="BD1" s="153"/>
      <c r="BE1" s="153"/>
      <c r="BF1" s="153"/>
      <c r="BG1" s="153"/>
      <c r="BH1" s="153"/>
      <c r="BI1" s="153"/>
      <c r="BJ1" s="153"/>
      <c r="BK1" s="153"/>
      <c r="BL1" s="153"/>
      <c r="BM1" s="153"/>
      <c r="BN1" s="153"/>
      <c r="BO1" s="153"/>
    </row>
    <row r="2" spans="1:67" x14ac:dyDescent="0.2">
      <c r="A2" s="154"/>
      <c r="B2" s="155"/>
      <c r="C2" s="155"/>
      <c r="D2" s="155"/>
      <c r="E2" s="155"/>
      <c r="F2" s="155"/>
      <c r="G2" s="155"/>
      <c r="H2" s="155"/>
      <c r="I2" s="155"/>
      <c r="J2" s="155"/>
      <c r="K2" s="155"/>
      <c r="L2" s="155"/>
      <c r="M2" s="155"/>
      <c r="N2" s="155"/>
      <c r="O2" s="155"/>
      <c r="P2" s="155"/>
      <c r="Q2" s="155"/>
      <c r="R2" s="155"/>
      <c r="S2" s="155"/>
      <c r="T2" s="155"/>
      <c r="U2" s="155"/>
      <c r="V2" s="155"/>
      <c r="W2" s="155"/>
      <c r="X2" s="155"/>
      <c r="Y2" s="155"/>
      <c r="Z2" s="155"/>
      <c r="AA2" s="155"/>
      <c r="AB2" s="155"/>
      <c r="AC2" s="155"/>
      <c r="AD2" s="155"/>
      <c r="AE2" s="155"/>
      <c r="AF2" s="155"/>
      <c r="AG2" s="155"/>
      <c r="AH2" s="155"/>
      <c r="AI2" s="155"/>
      <c r="AJ2" s="155"/>
      <c r="AK2" s="155"/>
      <c r="AL2" s="155"/>
      <c r="AM2" s="155"/>
      <c r="AN2" s="155"/>
      <c r="AO2" s="155"/>
      <c r="AP2" s="155"/>
      <c r="AQ2" s="155"/>
      <c r="AR2" s="155"/>
      <c r="AS2" s="155"/>
      <c r="AT2" s="155"/>
      <c r="AU2" s="155"/>
      <c r="AV2" s="155"/>
      <c r="AW2" s="155"/>
      <c r="AX2" s="155"/>
      <c r="AY2" s="155"/>
      <c r="AZ2" s="155"/>
      <c r="BA2" s="155"/>
      <c r="BC2" s="155"/>
      <c r="BD2" s="155"/>
      <c r="BE2" s="155"/>
      <c r="BF2" s="155"/>
      <c r="BG2" s="155"/>
      <c r="BH2" s="155"/>
      <c r="BI2" s="155"/>
      <c r="BJ2" s="155"/>
      <c r="BK2" s="155"/>
      <c r="BL2" s="155"/>
      <c r="BM2" s="155"/>
      <c r="BN2" s="155"/>
    </row>
    <row r="3" spans="1:67" x14ac:dyDescent="0.2">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C3" s="1"/>
      <c r="BD3" s="1"/>
      <c r="BE3" s="1"/>
      <c r="BF3" s="1"/>
      <c r="BG3" s="1"/>
      <c r="BH3" s="1"/>
      <c r="BI3" s="1"/>
      <c r="BJ3" s="1"/>
      <c r="BK3" s="1"/>
      <c r="BL3" s="1"/>
      <c r="BM3" s="1"/>
      <c r="BN3" s="1"/>
    </row>
    <row r="4" spans="1:67" ht="23.25" x14ac:dyDescent="0.35">
      <c r="A4" s="156"/>
      <c r="B4" s="156"/>
      <c r="C4" s="157" t="str">
        <f>Definiciones!$C$5</f>
        <v>Escenario supervisor base</v>
      </c>
      <c r="D4" s="158"/>
      <c r="E4" s="159"/>
      <c r="F4" s="159"/>
      <c r="G4" s="159"/>
      <c r="H4" s="159"/>
      <c r="I4" s="159"/>
      <c r="J4" s="159"/>
      <c r="K4" s="159"/>
      <c r="L4" s="159"/>
      <c r="M4" s="159"/>
      <c r="N4" s="159"/>
      <c r="O4" s="156"/>
      <c r="P4" s="157" t="str">
        <f>Definiciones!$C$6</f>
        <v>Escenario supervisor adverso</v>
      </c>
      <c r="Q4" s="158"/>
      <c r="R4" s="159"/>
      <c r="S4" s="159"/>
      <c r="T4" s="159"/>
      <c r="U4" s="159"/>
      <c r="V4" s="159"/>
      <c r="W4" s="159"/>
      <c r="X4" s="159"/>
      <c r="Y4" s="159"/>
      <c r="Z4" s="159"/>
      <c r="AA4" s="159"/>
      <c r="AB4" s="156"/>
      <c r="AC4" s="157" t="str">
        <f>Definiciones!$C$7</f>
        <v>Escenario interno 1</v>
      </c>
      <c r="AD4" s="158"/>
      <c r="AE4" s="159"/>
      <c r="AF4" s="159"/>
      <c r="AG4" s="159"/>
      <c r="AH4" s="159"/>
      <c r="AI4" s="159"/>
      <c r="AJ4" s="159"/>
      <c r="AK4" s="159"/>
      <c r="AL4" s="159"/>
      <c r="AM4" s="159"/>
      <c r="AN4" s="159"/>
      <c r="AO4" s="156"/>
      <c r="AP4" s="157" t="str">
        <f>Definiciones!$C$8</f>
        <v>Escenario interno 2</v>
      </c>
      <c r="AQ4" s="158"/>
      <c r="AR4" s="159"/>
      <c r="AS4" s="159"/>
      <c r="AT4" s="159"/>
      <c r="AU4" s="159"/>
      <c r="AV4" s="159"/>
      <c r="AW4" s="159"/>
      <c r="AX4" s="159"/>
      <c r="AY4" s="159"/>
      <c r="AZ4" s="159"/>
      <c r="BA4" s="159"/>
      <c r="BB4" s="156"/>
      <c r="BC4" s="386" t="str">
        <f>Definiciones!$C$9</f>
        <v>Escenario interno 3</v>
      </c>
      <c r="BD4" s="158"/>
      <c r="BE4" s="159"/>
      <c r="BF4" s="159"/>
      <c r="BG4" s="159"/>
      <c r="BH4" s="159"/>
      <c r="BI4" s="159"/>
      <c r="BJ4" s="159"/>
      <c r="BK4" s="159"/>
      <c r="BL4" s="159"/>
      <c r="BM4" s="159"/>
      <c r="BN4" s="159"/>
      <c r="BO4" s="156"/>
    </row>
    <row r="5" spans="1:67" x14ac:dyDescent="0.2">
      <c r="A5" s="160"/>
      <c r="B5" s="160"/>
      <c r="C5" s="161" t="s">
        <v>545</v>
      </c>
      <c r="D5" s="412"/>
      <c r="E5" s="412" t="s">
        <v>7</v>
      </c>
      <c r="F5" s="412"/>
      <c r="G5" s="412"/>
      <c r="H5" s="412"/>
      <c r="I5" s="412"/>
      <c r="J5" s="412"/>
      <c r="K5" s="412"/>
      <c r="L5" s="412"/>
      <c r="M5" s="412"/>
      <c r="N5" s="412"/>
      <c r="O5" s="160"/>
      <c r="P5" s="161" t="s">
        <v>6</v>
      </c>
      <c r="Q5" s="161"/>
      <c r="R5" s="161" t="s">
        <v>7</v>
      </c>
      <c r="S5" s="158"/>
      <c r="T5" s="158"/>
      <c r="U5" s="158"/>
      <c r="V5" s="158"/>
      <c r="W5" s="158"/>
      <c r="X5" s="158"/>
      <c r="Y5" s="158"/>
      <c r="Z5" s="158"/>
      <c r="AA5" s="158"/>
      <c r="AB5" s="160"/>
      <c r="AC5" s="161" t="s">
        <v>6</v>
      </c>
      <c r="AD5" s="161"/>
      <c r="AE5" s="161" t="s">
        <v>7</v>
      </c>
      <c r="AF5" s="158"/>
      <c r="AG5" s="158"/>
      <c r="AH5" s="158"/>
      <c r="AI5" s="158"/>
      <c r="AJ5" s="158"/>
      <c r="AK5" s="158"/>
      <c r="AL5" s="158"/>
      <c r="AM5" s="158"/>
      <c r="AN5" s="158"/>
      <c r="AO5" s="160"/>
      <c r="AP5" s="161" t="s">
        <v>6</v>
      </c>
      <c r="AQ5" s="161"/>
      <c r="AR5" s="161" t="s">
        <v>7</v>
      </c>
      <c r="AS5" s="158"/>
      <c r="AT5" s="158"/>
      <c r="AU5" s="158"/>
      <c r="AV5" s="158"/>
      <c r="AW5" s="158"/>
      <c r="AX5" s="158"/>
      <c r="AY5" s="158"/>
      <c r="AZ5" s="158"/>
      <c r="BA5" s="158"/>
      <c r="BB5" s="160"/>
      <c r="BC5" s="161" t="s">
        <v>6</v>
      </c>
      <c r="BD5" s="161"/>
      <c r="BE5" s="161" t="s">
        <v>7</v>
      </c>
      <c r="BF5" s="158"/>
      <c r="BG5" s="158"/>
      <c r="BH5" s="158"/>
      <c r="BI5" s="158"/>
      <c r="BJ5" s="158"/>
      <c r="BK5" s="158"/>
      <c r="BL5" s="158"/>
      <c r="BM5" s="158"/>
      <c r="BN5" s="158"/>
      <c r="BO5" s="160"/>
    </row>
    <row r="6" spans="1:67" x14ac:dyDescent="0.2">
      <c r="A6" s="160"/>
      <c r="B6" s="160"/>
      <c r="C6" s="162">
        <f>Definiciones!$C$14</f>
        <v>43525</v>
      </c>
      <c r="D6" s="162">
        <f>Definiciones!$D$14</f>
        <v>43617</v>
      </c>
      <c r="E6" s="162">
        <f>Definiciones!$E$14</f>
        <v>43709</v>
      </c>
      <c r="F6" s="162">
        <f>Definiciones!$F$14</f>
        <v>43800</v>
      </c>
      <c r="G6" s="162">
        <f>Definiciones!$G$14</f>
        <v>43891</v>
      </c>
      <c r="H6" s="162">
        <f>Definiciones!$H$14</f>
        <v>43983</v>
      </c>
      <c r="I6" s="162">
        <f>Definiciones!$I$14</f>
        <v>44075</v>
      </c>
      <c r="J6" s="162">
        <f>Definiciones!$J$14</f>
        <v>44166</v>
      </c>
      <c r="K6" s="162">
        <f>Definiciones!$K$14</f>
        <v>44256</v>
      </c>
      <c r="L6" s="162">
        <f>Definiciones!$L$14</f>
        <v>44348</v>
      </c>
      <c r="M6" s="162">
        <f>Definiciones!$M$14</f>
        <v>44440</v>
      </c>
      <c r="N6" s="162">
        <f>Definiciones!$N$14</f>
        <v>44531</v>
      </c>
      <c r="O6" s="160"/>
      <c r="P6" s="162">
        <f>Definiciones!$C$14</f>
        <v>43525</v>
      </c>
      <c r="Q6" s="162">
        <f>Definiciones!$D$14</f>
        <v>43617</v>
      </c>
      <c r="R6" s="162">
        <f>Definiciones!$E$14</f>
        <v>43709</v>
      </c>
      <c r="S6" s="162">
        <f>Definiciones!$F$14</f>
        <v>43800</v>
      </c>
      <c r="T6" s="162">
        <f>Definiciones!$G$14</f>
        <v>43891</v>
      </c>
      <c r="U6" s="162">
        <f>Definiciones!$H$14</f>
        <v>43983</v>
      </c>
      <c r="V6" s="162">
        <f>Definiciones!$I$14</f>
        <v>44075</v>
      </c>
      <c r="W6" s="162">
        <f>Definiciones!$J$14</f>
        <v>44166</v>
      </c>
      <c r="X6" s="162">
        <f>Definiciones!$K$14</f>
        <v>44256</v>
      </c>
      <c r="Y6" s="162">
        <f>Definiciones!$L$14</f>
        <v>44348</v>
      </c>
      <c r="Z6" s="162">
        <f>Definiciones!$M$14</f>
        <v>44440</v>
      </c>
      <c r="AA6" s="162">
        <f>Definiciones!$N$14</f>
        <v>44531</v>
      </c>
      <c r="AB6" s="160"/>
      <c r="AC6" s="162">
        <f>Definiciones!$C$14</f>
        <v>43525</v>
      </c>
      <c r="AD6" s="162">
        <f>Definiciones!$D$14</f>
        <v>43617</v>
      </c>
      <c r="AE6" s="162">
        <f>Definiciones!$E$14</f>
        <v>43709</v>
      </c>
      <c r="AF6" s="162">
        <f>Definiciones!$F$14</f>
        <v>43800</v>
      </c>
      <c r="AG6" s="162">
        <f>Definiciones!$G$14</f>
        <v>43891</v>
      </c>
      <c r="AH6" s="162">
        <f>Definiciones!$H$14</f>
        <v>43983</v>
      </c>
      <c r="AI6" s="162">
        <f>Definiciones!$I$14</f>
        <v>44075</v>
      </c>
      <c r="AJ6" s="162">
        <f>Definiciones!$J$14</f>
        <v>44166</v>
      </c>
      <c r="AK6" s="162">
        <f>Definiciones!$K$14</f>
        <v>44256</v>
      </c>
      <c r="AL6" s="162">
        <f>Definiciones!$L$14</f>
        <v>44348</v>
      </c>
      <c r="AM6" s="162">
        <f>Definiciones!$M$14</f>
        <v>44440</v>
      </c>
      <c r="AN6" s="162">
        <f>Definiciones!$N$14</f>
        <v>44531</v>
      </c>
      <c r="AO6" s="160"/>
      <c r="AP6" s="162">
        <f>Definiciones!$C$14</f>
        <v>43525</v>
      </c>
      <c r="AQ6" s="162">
        <f>Definiciones!$D$14</f>
        <v>43617</v>
      </c>
      <c r="AR6" s="162">
        <f>Definiciones!$E$14</f>
        <v>43709</v>
      </c>
      <c r="AS6" s="162">
        <f>Definiciones!$F$14</f>
        <v>43800</v>
      </c>
      <c r="AT6" s="162">
        <f>Definiciones!$G$14</f>
        <v>43891</v>
      </c>
      <c r="AU6" s="162">
        <f>Definiciones!$H$14</f>
        <v>43983</v>
      </c>
      <c r="AV6" s="162">
        <f>Definiciones!$I$14</f>
        <v>44075</v>
      </c>
      <c r="AW6" s="162">
        <f>Definiciones!$J$14</f>
        <v>44166</v>
      </c>
      <c r="AX6" s="162">
        <f>Definiciones!$K$14</f>
        <v>44256</v>
      </c>
      <c r="AY6" s="162">
        <f>Definiciones!$L$14</f>
        <v>44348</v>
      </c>
      <c r="AZ6" s="162">
        <f>Definiciones!$M$14</f>
        <v>44440</v>
      </c>
      <c r="BA6" s="162">
        <f>Definiciones!$N$14</f>
        <v>44531</v>
      </c>
      <c r="BB6" s="160"/>
      <c r="BC6" s="162">
        <f>Definiciones!$C$14</f>
        <v>43525</v>
      </c>
      <c r="BD6" s="162">
        <f>Definiciones!$D$14</f>
        <v>43617</v>
      </c>
      <c r="BE6" s="162">
        <f>Definiciones!$E$14</f>
        <v>43709</v>
      </c>
      <c r="BF6" s="162">
        <f>Definiciones!$F$14</f>
        <v>43800</v>
      </c>
      <c r="BG6" s="162">
        <f>Definiciones!$G$14</f>
        <v>43891</v>
      </c>
      <c r="BH6" s="162">
        <f>Definiciones!$H$14</f>
        <v>43983</v>
      </c>
      <c r="BI6" s="162">
        <f>Definiciones!$I$14</f>
        <v>44075</v>
      </c>
      <c r="BJ6" s="162">
        <f>Definiciones!$J$14</f>
        <v>44166</v>
      </c>
      <c r="BK6" s="162">
        <f>Definiciones!$K$14</f>
        <v>44256</v>
      </c>
      <c r="BL6" s="162">
        <f>Definiciones!$L$14</f>
        <v>44348</v>
      </c>
      <c r="BM6" s="162">
        <f>Definiciones!$M$14</f>
        <v>44440</v>
      </c>
      <c r="BN6" s="162">
        <f>Definiciones!$N$14</f>
        <v>44531</v>
      </c>
      <c r="BO6" s="160"/>
    </row>
    <row r="7" spans="1:67" x14ac:dyDescent="0.2">
      <c r="A7" s="1"/>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row>
    <row r="8" spans="1:67" ht="23.25" x14ac:dyDescent="0.35">
      <c r="A8" s="1"/>
      <c r="B8" s="168" t="s">
        <v>205</v>
      </c>
      <c r="C8" s="302"/>
      <c r="D8" s="302"/>
      <c r="E8" s="302"/>
      <c r="F8" s="302"/>
      <c r="G8" s="302"/>
      <c r="H8" s="302"/>
      <c r="I8" s="302"/>
      <c r="J8" s="302"/>
      <c r="K8" s="302"/>
      <c r="L8" s="302"/>
      <c r="M8" s="302"/>
      <c r="N8" s="302"/>
      <c r="O8" s="1"/>
      <c r="P8" s="301"/>
      <c r="Q8" s="301"/>
      <c r="R8" s="301"/>
      <c r="S8" s="301"/>
      <c r="T8" s="301"/>
      <c r="U8" s="301"/>
      <c r="V8" s="301"/>
      <c r="W8" s="301"/>
      <c r="X8" s="301"/>
      <c r="Y8" s="301"/>
      <c r="Z8" s="301"/>
      <c r="AA8" s="301"/>
      <c r="AB8" s="1"/>
      <c r="AC8" s="301"/>
      <c r="AD8" s="301"/>
      <c r="AE8" s="301"/>
      <c r="AF8" s="301"/>
      <c r="AG8" s="301"/>
      <c r="AH8" s="301"/>
      <c r="AI8" s="301"/>
      <c r="AJ8" s="301"/>
      <c r="AK8" s="301"/>
      <c r="AL8" s="301"/>
      <c r="AM8" s="301"/>
      <c r="AN8" s="301"/>
      <c r="AO8" s="1"/>
      <c r="AP8" s="301"/>
      <c r="AQ8" s="301"/>
      <c r="AR8" s="301"/>
      <c r="AS8" s="301"/>
      <c r="AT8" s="301"/>
      <c r="AU8" s="301"/>
      <c r="AV8" s="301"/>
      <c r="AW8" s="301"/>
      <c r="AX8" s="301"/>
      <c r="AY8" s="301"/>
      <c r="AZ8" s="301"/>
      <c r="BA8" s="301"/>
      <c r="BB8" s="1"/>
      <c r="BC8" s="301"/>
      <c r="BD8" s="301"/>
      <c r="BE8" s="301"/>
      <c r="BF8" s="301"/>
      <c r="BG8" s="301"/>
      <c r="BH8" s="301"/>
      <c r="BI8" s="301"/>
      <c r="BJ8" s="301"/>
      <c r="BK8" s="301"/>
      <c r="BL8" s="301"/>
      <c r="BM8" s="301"/>
      <c r="BN8" s="301"/>
      <c r="BO8" s="1"/>
    </row>
    <row r="9" spans="1:67" x14ac:dyDescent="0.2">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row>
    <row r="10" spans="1:67" x14ac:dyDescent="0.2">
      <c r="A10" s="1"/>
      <c r="B10" s="4" t="s">
        <v>157</v>
      </c>
      <c r="C10" s="303"/>
      <c r="D10" s="303"/>
      <c r="E10" s="303"/>
      <c r="F10" s="303"/>
      <c r="G10" s="303"/>
      <c r="H10" s="303"/>
      <c r="I10" s="303"/>
      <c r="J10" s="303"/>
      <c r="K10" s="303"/>
      <c r="L10" s="303"/>
      <c r="M10" s="303"/>
      <c r="N10" s="303"/>
      <c r="O10" s="1"/>
      <c r="P10" s="303"/>
      <c r="Q10" s="303"/>
      <c r="R10" s="303"/>
      <c r="S10" s="303"/>
      <c r="T10" s="303"/>
      <c r="U10" s="303"/>
      <c r="V10" s="303"/>
      <c r="W10" s="303"/>
      <c r="X10" s="303"/>
      <c r="Y10" s="303"/>
      <c r="Z10" s="303"/>
      <c r="AA10" s="303"/>
      <c r="AB10" s="1"/>
      <c r="AC10" s="390">
        <v>8.5150000000000003E-2</v>
      </c>
      <c r="AD10" s="390">
        <v>8.5099999999999995E-2</v>
      </c>
      <c r="AE10" s="390">
        <v>8.5000000000000006E-2</v>
      </c>
      <c r="AF10" s="390">
        <v>8.2699999999999996E-2</v>
      </c>
      <c r="AG10" s="390">
        <v>8.2600000000000007E-2</v>
      </c>
      <c r="AH10" s="390">
        <v>8.0199999999999994E-2</v>
      </c>
      <c r="AI10" s="390">
        <v>8.0100000000000005E-2</v>
      </c>
      <c r="AJ10" s="390">
        <v>7.7700000000000005E-2</v>
      </c>
      <c r="AK10" s="390">
        <v>7.7700000000000005E-2</v>
      </c>
      <c r="AL10" s="390">
        <v>7.5200000000000003E-2</v>
      </c>
      <c r="AM10" s="390">
        <v>7.51E-2</v>
      </c>
      <c r="AN10" s="390">
        <v>7.2599999999999998E-2</v>
      </c>
      <c r="AO10" s="1"/>
      <c r="AP10" s="390">
        <v>8.5150000000000003E-2</v>
      </c>
      <c r="AQ10" s="390">
        <v>8.7562433500000009E-2</v>
      </c>
      <c r="AR10" s="390">
        <v>9.1444067150000002E-2</v>
      </c>
      <c r="AS10" s="390">
        <v>9.1991846900000021E-2</v>
      </c>
      <c r="AT10" s="390">
        <v>9.9101789999999995E-2</v>
      </c>
      <c r="AU10" s="390">
        <v>9.9959304630000009E-2</v>
      </c>
      <c r="AV10" s="390">
        <v>0.10028541971999999</v>
      </c>
      <c r="AW10" s="390">
        <v>0.1005909</v>
      </c>
      <c r="AX10" s="390">
        <v>9.8352170000000003E-2</v>
      </c>
      <c r="AY10" s="390">
        <v>9.8033075000000025E-2</v>
      </c>
      <c r="AZ10" s="390">
        <v>9.7501250000000025E-2</v>
      </c>
      <c r="BA10" s="390">
        <v>9.6969425000000026E-2</v>
      </c>
      <c r="BB10" s="1"/>
      <c r="BC10" s="390"/>
      <c r="BD10" s="390"/>
      <c r="BE10" s="390"/>
      <c r="BF10" s="390"/>
      <c r="BG10" s="390"/>
      <c r="BH10" s="390"/>
      <c r="BI10" s="390"/>
      <c r="BJ10" s="390"/>
      <c r="BK10" s="390"/>
      <c r="BL10" s="390"/>
      <c r="BM10" s="390"/>
      <c r="BN10" s="390"/>
      <c r="BO10" s="1"/>
    </row>
    <row r="11" spans="1:67" x14ac:dyDescent="0.2">
      <c r="A11" s="1"/>
      <c r="B11" s="1" t="s">
        <v>606</v>
      </c>
      <c r="C11" s="517"/>
      <c r="D11" s="517"/>
      <c r="E11" s="517"/>
      <c r="F11" s="517"/>
      <c r="G11" s="517"/>
      <c r="H11" s="517"/>
      <c r="I11" s="517"/>
      <c r="J11" s="517"/>
      <c r="K11" s="517"/>
      <c r="L11" s="517"/>
      <c r="M11" s="517"/>
      <c r="N11" s="517"/>
      <c r="O11" s="1"/>
      <c r="P11" s="517"/>
      <c r="Q11" s="517"/>
      <c r="R11" s="517"/>
      <c r="S11" s="517"/>
      <c r="T11" s="517"/>
      <c r="U11" s="517"/>
      <c r="V11" s="517"/>
      <c r="W11" s="517"/>
      <c r="X11" s="517"/>
      <c r="Y11" s="517"/>
      <c r="Z11" s="517"/>
      <c r="AA11" s="517"/>
      <c r="AB11" s="1"/>
      <c r="AC11" s="392">
        <v>8.4900000000000003E-2</v>
      </c>
      <c r="AD11" s="392">
        <v>8.5199999999999998E-2</v>
      </c>
      <c r="AE11" s="392">
        <v>8.5099999999999995E-2</v>
      </c>
      <c r="AF11" s="392">
        <v>8.2900000000000001E-2</v>
      </c>
      <c r="AG11" s="392">
        <v>8.2799999999999999E-2</v>
      </c>
      <c r="AH11" s="392">
        <v>8.0399999999999999E-2</v>
      </c>
      <c r="AI11" s="392">
        <v>8.0299999999999996E-2</v>
      </c>
      <c r="AJ11" s="392">
        <v>7.7899999999999997E-2</v>
      </c>
      <c r="AK11" s="392">
        <v>7.7899999999999997E-2</v>
      </c>
      <c r="AL11" s="392">
        <v>7.5399999999999995E-2</v>
      </c>
      <c r="AM11" s="392">
        <v>7.5300000000000006E-2</v>
      </c>
      <c r="AN11" s="392">
        <v>7.2800000000000004E-2</v>
      </c>
      <c r="AO11" s="1"/>
      <c r="AP11" s="392">
        <v>8.4900000000000003E-2</v>
      </c>
      <c r="AQ11" s="392">
        <v>8.8338433500000008E-2</v>
      </c>
      <c r="AR11" s="392">
        <v>9.2254467150000005E-2</v>
      </c>
      <c r="AS11" s="392">
        <v>9.2802246900000024E-2</v>
      </c>
      <c r="AT11" s="392">
        <v>9.9912189999999998E-2</v>
      </c>
      <c r="AU11" s="392">
        <v>0.10066840463000001</v>
      </c>
      <c r="AV11" s="392">
        <v>0.10099451972000001</v>
      </c>
      <c r="AW11" s="392">
        <v>0.10130000000000002</v>
      </c>
      <c r="AX11" s="392">
        <v>9.9061270000000007E-2</v>
      </c>
      <c r="AY11" s="392">
        <v>9.8640875000000003E-2</v>
      </c>
      <c r="AZ11" s="392">
        <v>9.8109050000000003E-2</v>
      </c>
      <c r="BA11" s="392">
        <v>9.7703849999999995E-2</v>
      </c>
      <c r="BB11" s="1"/>
      <c r="BC11" s="392"/>
      <c r="BD11" s="392"/>
      <c r="BE11" s="392"/>
      <c r="BF11" s="392"/>
      <c r="BG11" s="392"/>
      <c r="BH11" s="392"/>
      <c r="BI11" s="392"/>
      <c r="BJ11" s="392"/>
      <c r="BK11" s="392"/>
      <c r="BL11" s="392"/>
      <c r="BM11" s="392"/>
      <c r="BN11" s="392"/>
      <c r="BO11" s="1"/>
    </row>
    <row r="12" spans="1:67" x14ac:dyDescent="0.2">
      <c r="A12" s="1"/>
      <c r="B12" s="1" t="s">
        <v>607</v>
      </c>
      <c r="C12" s="517"/>
      <c r="D12" s="517"/>
      <c r="E12" s="517"/>
      <c r="F12" s="517"/>
      <c r="G12" s="517"/>
      <c r="H12" s="517"/>
      <c r="I12" s="517"/>
      <c r="J12" s="517"/>
      <c r="K12" s="517"/>
      <c r="L12" s="517"/>
      <c r="M12" s="517"/>
      <c r="N12" s="517"/>
      <c r="O12" s="1"/>
      <c r="P12" s="517"/>
      <c r="Q12" s="517"/>
      <c r="R12" s="517"/>
      <c r="S12" s="517"/>
      <c r="T12" s="517"/>
      <c r="U12" s="517"/>
      <c r="V12" s="517"/>
      <c r="W12" s="517"/>
      <c r="X12" s="517"/>
      <c r="Y12" s="517"/>
      <c r="Z12" s="517"/>
      <c r="AA12" s="517"/>
      <c r="AB12" s="1"/>
      <c r="AC12" s="392">
        <v>8.4750000000000006E-2</v>
      </c>
      <c r="AD12" s="392">
        <v>8.5699999999999998E-2</v>
      </c>
      <c r="AE12" s="392">
        <v>8.5599999999999996E-2</v>
      </c>
      <c r="AF12" s="392">
        <v>8.3400000000000002E-2</v>
      </c>
      <c r="AG12" s="392">
        <v>8.3299999999999999E-2</v>
      </c>
      <c r="AH12" s="392">
        <v>8.09E-2</v>
      </c>
      <c r="AI12" s="392">
        <v>8.0799999999999997E-2</v>
      </c>
      <c r="AJ12" s="392">
        <v>7.8299999999999995E-2</v>
      </c>
      <c r="AK12" s="392">
        <v>7.8299999999999995E-2</v>
      </c>
      <c r="AL12" s="392">
        <v>7.5800000000000006E-2</v>
      </c>
      <c r="AM12" s="392">
        <v>7.5700000000000003E-2</v>
      </c>
      <c r="AN12" s="392">
        <v>7.3200000000000001E-2</v>
      </c>
      <c r="AO12" s="1"/>
      <c r="AP12" s="392">
        <v>8.4750000000000006E-2</v>
      </c>
      <c r="AQ12" s="392">
        <v>8.9308433500000006E-2</v>
      </c>
      <c r="AR12" s="392">
        <v>9.3267467150000005E-2</v>
      </c>
      <c r="AS12" s="392">
        <v>9.3815246900000024E-2</v>
      </c>
      <c r="AT12" s="392">
        <v>0.10092519</v>
      </c>
      <c r="AU12" s="392">
        <v>0.10168140463000001</v>
      </c>
      <c r="AV12" s="392">
        <v>0.10190621972</v>
      </c>
      <c r="AW12" s="392">
        <v>0.1022117</v>
      </c>
      <c r="AX12" s="392">
        <v>9.9972970000000022E-2</v>
      </c>
      <c r="AY12" s="392">
        <v>9.9552575000000018E-2</v>
      </c>
      <c r="AZ12" s="392">
        <v>9.9020750000000018E-2</v>
      </c>
      <c r="BA12" s="392">
        <v>9.8488925000000019E-2</v>
      </c>
      <c r="BB12" s="1"/>
      <c r="BC12" s="392"/>
      <c r="BD12" s="392"/>
      <c r="BE12" s="392"/>
      <c r="BF12" s="392"/>
      <c r="BG12" s="392"/>
      <c r="BH12" s="392"/>
      <c r="BI12" s="392"/>
      <c r="BJ12" s="392"/>
      <c r="BK12" s="392"/>
      <c r="BL12" s="392"/>
      <c r="BM12" s="392"/>
      <c r="BN12" s="392"/>
      <c r="BO12" s="1"/>
    </row>
    <row r="13" spans="1:67" x14ac:dyDescent="0.2">
      <c r="A13" s="1"/>
      <c r="B13" s="1" t="s">
        <v>608</v>
      </c>
      <c r="C13" s="517"/>
      <c r="D13" s="517"/>
      <c r="E13" s="517"/>
      <c r="F13" s="517"/>
      <c r="G13" s="517"/>
      <c r="H13" s="517"/>
      <c r="I13" s="517"/>
      <c r="J13" s="517"/>
      <c r="K13" s="517"/>
      <c r="L13" s="517"/>
      <c r="M13" s="517"/>
      <c r="N13" s="517"/>
      <c r="O13" s="1"/>
      <c r="P13" s="517"/>
      <c r="Q13" s="517"/>
      <c r="R13" s="517"/>
      <c r="S13" s="517"/>
      <c r="T13" s="517"/>
      <c r="U13" s="517"/>
      <c r="V13" s="517"/>
      <c r="W13" s="517"/>
      <c r="X13" s="517"/>
      <c r="Y13" s="517"/>
      <c r="Z13" s="517"/>
      <c r="AA13" s="517"/>
      <c r="AB13" s="1"/>
      <c r="AC13" s="392">
        <v>8.3299999999999999E-2</v>
      </c>
      <c r="AD13" s="392">
        <v>8.6499999999999994E-2</v>
      </c>
      <c r="AE13" s="392">
        <v>8.6399999999999991E-2</v>
      </c>
      <c r="AF13" s="392">
        <v>8.4199999999999997E-2</v>
      </c>
      <c r="AG13" s="392">
        <v>8.4199999999999997E-2</v>
      </c>
      <c r="AH13" s="392">
        <v>8.1799999999999998E-2</v>
      </c>
      <c r="AI13" s="392">
        <v>8.1699999999999995E-2</v>
      </c>
      <c r="AJ13" s="392">
        <v>7.9199999999999993E-2</v>
      </c>
      <c r="AK13" s="392">
        <v>7.9299999999999995E-2</v>
      </c>
      <c r="AL13" s="392">
        <v>7.6800000000000007E-2</v>
      </c>
      <c r="AM13" s="392">
        <v>7.6700000000000004E-2</v>
      </c>
      <c r="AN13" s="392">
        <v>7.4200000000000002E-2</v>
      </c>
      <c r="AO13" s="1"/>
      <c r="AP13" s="392">
        <v>8.3299999999999999E-2</v>
      </c>
      <c r="AQ13" s="392">
        <v>9.0763433500000018E-2</v>
      </c>
      <c r="AR13" s="392">
        <v>9.4786967150000012E-2</v>
      </c>
      <c r="AS13" s="392">
        <v>9.5334746900000031E-2</v>
      </c>
      <c r="AT13" s="392">
        <v>0.10244469</v>
      </c>
      <c r="AU13" s="392">
        <v>0.10320090463000002</v>
      </c>
      <c r="AV13" s="392">
        <v>0.10342571972</v>
      </c>
      <c r="AW13" s="392">
        <v>0.10373120000000001</v>
      </c>
      <c r="AX13" s="392">
        <v>0.10149247000000002</v>
      </c>
      <c r="AY13" s="392">
        <v>0.10107207500000003</v>
      </c>
      <c r="AZ13" s="392">
        <v>0.10054025000000003</v>
      </c>
      <c r="BA13" s="392">
        <v>0.10000842500000003</v>
      </c>
      <c r="BB13" s="1"/>
      <c r="BC13" s="392"/>
      <c r="BD13" s="392"/>
      <c r="BE13" s="392"/>
      <c r="BF13" s="392"/>
      <c r="BG13" s="392"/>
      <c r="BH13" s="392"/>
      <c r="BI13" s="392"/>
      <c r="BJ13" s="392"/>
      <c r="BK13" s="392"/>
      <c r="BL13" s="392"/>
      <c r="BM13" s="392"/>
      <c r="BN13" s="392"/>
      <c r="BO13" s="1"/>
    </row>
    <row r="14" spans="1:67" x14ac:dyDescent="0.2">
      <c r="A14" s="1"/>
      <c r="B14" s="1" t="s">
        <v>609</v>
      </c>
      <c r="C14" s="517"/>
      <c r="D14" s="517"/>
      <c r="E14" s="517"/>
      <c r="F14" s="517"/>
      <c r="G14" s="517"/>
      <c r="H14" s="517"/>
      <c r="I14" s="517"/>
      <c r="J14" s="517"/>
      <c r="K14" s="517"/>
      <c r="L14" s="517"/>
      <c r="M14" s="517"/>
      <c r="N14" s="517"/>
      <c r="O14" s="1"/>
      <c r="P14" s="517"/>
      <c r="Q14" s="517"/>
      <c r="R14" s="517"/>
      <c r="S14" s="517"/>
      <c r="T14" s="517"/>
      <c r="U14" s="517"/>
      <c r="V14" s="517"/>
      <c r="W14" s="517"/>
      <c r="X14" s="517"/>
      <c r="Y14" s="517"/>
      <c r="Z14" s="517"/>
      <c r="AA14" s="517"/>
      <c r="AB14" s="1"/>
      <c r="AC14" s="392">
        <v>7.8600000000000003E-2</v>
      </c>
      <c r="AD14" s="392">
        <v>8.9099999999999999E-2</v>
      </c>
      <c r="AE14" s="392">
        <v>8.8999999999999996E-2</v>
      </c>
      <c r="AF14" s="392">
        <v>8.6800000000000002E-2</v>
      </c>
      <c r="AG14" s="392">
        <v>8.6899999999999991E-2</v>
      </c>
      <c r="AH14" s="392">
        <v>8.4499999999999992E-2</v>
      </c>
      <c r="AI14" s="392">
        <v>8.4399999999999989E-2</v>
      </c>
      <c r="AJ14" s="392">
        <v>8.199999999999999E-2</v>
      </c>
      <c r="AK14" s="392">
        <v>8.2099999999999992E-2</v>
      </c>
      <c r="AL14" s="392">
        <v>7.9600000000000004E-2</v>
      </c>
      <c r="AM14" s="392">
        <v>7.9500000000000001E-2</v>
      </c>
      <c r="AN14" s="392">
        <v>7.6999999999999999E-2</v>
      </c>
      <c r="AO14" s="1"/>
      <c r="AP14" s="392">
        <v>7.8600000000000003E-2</v>
      </c>
      <c r="AQ14" s="392">
        <v>9.2509433500000016E-2</v>
      </c>
      <c r="AR14" s="392">
        <v>9.6610367150000001E-2</v>
      </c>
      <c r="AS14" s="392">
        <v>9.715814690000002E-2</v>
      </c>
      <c r="AT14" s="392">
        <v>0.10426808999999999</v>
      </c>
      <c r="AU14" s="392">
        <v>0.10502430463000002</v>
      </c>
      <c r="AV14" s="392">
        <v>0.10524911971999999</v>
      </c>
      <c r="AW14" s="392">
        <v>0.1055546</v>
      </c>
      <c r="AX14" s="392">
        <v>0.10331587000000002</v>
      </c>
      <c r="AY14" s="392">
        <v>0.10289547500000001</v>
      </c>
      <c r="AZ14" s="392">
        <v>0.10236365000000001</v>
      </c>
      <c r="BA14" s="392">
        <v>0.10183182500000001</v>
      </c>
      <c r="BB14" s="1"/>
      <c r="BC14" s="392"/>
      <c r="BD14" s="392"/>
      <c r="BE14" s="392"/>
      <c r="BF14" s="392"/>
      <c r="BG14" s="392"/>
      <c r="BH14" s="392"/>
      <c r="BI14" s="392"/>
      <c r="BJ14" s="392"/>
      <c r="BK14" s="392"/>
      <c r="BL14" s="392"/>
      <c r="BM14" s="392"/>
      <c r="BN14" s="392"/>
      <c r="BO14" s="1"/>
    </row>
    <row r="15" spans="1:67" x14ac:dyDescent="0.2">
      <c r="A15" s="1"/>
      <c r="B15" s="1" t="s">
        <v>610</v>
      </c>
      <c r="C15" s="517"/>
      <c r="D15" s="517"/>
      <c r="E15" s="517"/>
      <c r="F15" s="517"/>
      <c r="G15" s="517"/>
      <c r="H15" s="517"/>
      <c r="I15" s="517"/>
      <c r="J15" s="517"/>
      <c r="K15" s="517"/>
      <c r="L15" s="517"/>
      <c r="M15" s="517"/>
      <c r="N15" s="517"/>
      <c r="O15" s="1"/>
      <c r="P15" s="517"/>
      <c r="Q15" s="517"/>
      <c r="R15" s="517"/>
      <c r="S15" s="517"/>
      <c r="T15" s="517"/>
      <c r="U15" s="517"/>
      <c r="V15" s="517"/>
      <c r="W15" s="517"/>
      <c r="X15" s="517"/>
      <c r="Y15" s="517"/>
      <c r="Z15" s="517"/>
      <c r="AA15" s="517"/>
      <c r="AB15" s="1"/>
      <c r="AC15" s="392">
        <v>7.8100000000000003E-2</v>
      </c>
      <c r="AD15" s="392">
        <v>8.9200000000000002E-2</v>
      </c>
      <c r="AE15" s="392">
        <v>8.9099999999999999E-2</v>
      </c>
      <c r="AF15" s="392">
        <v>8.6900000000000005E-2</v>
      </c>
      <c r="AG15" s="392">
        <v>8.6999999999999994E-2</v>
      </c>
      <c r="AH15" s="392">
        <v>8.4599999999999995E-2</v>
      </c>
      <c r="AI15" s="392">
        <v>8.4599999999999995E-2</v>
      </c>
      <c r="AJ15" s="392">
        <v>8.2199999999999995E-2</v>
      </c>
      <c r="AK15" s="392">
        <v>8.2299999999999998E-2</v>
      </c>
      <c r="AL15" s="392">
        <v>7.980000000000001E-2</v>
      </c>
      <c r="AM15" s="392">
        <v>7.9700000000000007E-2</v>
      </c>
      <c r="AN15" s="392">
        <v>7.7200000000000005E-2</v>
      </c>
      <c r="AO15" s="1"/>
      <c r="AP15" s="392">
        <v>7.8100000000000003E-2</v>
      </c>
      <c r="AQ15" s="392">
        <v>9.4449433500000013E-2</v>
      </c>
      <c r="AR15" s="392">
        <v>9.8636367150000001E-2</v>
      </c>
      <c r="AS15" s="392">
        <v>9.918414690000002E-2</v>
      </c>
      <c r="AT15" s="392">
        <v>0.10629408999999999</v>
      </c>
      <c r="AU15" s="392">
        <v>0.10705030463000002</v>
      </c>
      <c r="AV15" s="392">
        <v>0.10727511972000001</v>
      </c>
      <c r="AW15" s="392">
        <v>0.10758060000000001</v>
      </c>
      <c r="AX15" s="392">
        <v>0.10534187000000002</v>
      </c>
      <c r="AY15" s="392">
        <v>0.10492147500000001</v>
      </c>
      <c r="AZ15" s="392">
        <v>0.10438965000000001</v>
      </c>
      <c r="BA15" s="392">
        <v>0.10385782500000003</v>
      </c>
      <c r="BB15" s="1"/>
      <c r="BC15" s="392"/>
      <c r="BD15" s="392"/>
      <c r="BE15" s="392"/>
      <c r="BF15" s="392"/>
      <c r="BG15" s="392"/>
      <c r="BH15" s="392"/>
      <c r="BI15" s="392"/>
      <c r="BJ15" s="392"/>
      <c r="BK15" s="392"/>
      <c r="BL15" s="392"/>
      <c r="BM15" s="392"/>
      <c r="BN15" s="392"/>
      <c r="BO15" s="1"/>
    </row>
    <row r="16" spans="1:67" x14ac:dyDescent="0.2">
      <c r="A16" s="1"/>
      <c r="B16" s="1" t="s">
        <v>611</v>
      </c>
      <c r="C16" s="517"/>
      <c r="D16" s="517"/>
      <c r="E16" s="517"/>
      <c r="F16" s="517"/>
      <c r="G16" s="517"/>
      <c r="H16" s="517"/>
      <c r="I16" s="517"/>
      <c r="J16" s="517"/>
      <c r="K16" s="517"/>
      <c r="L16" s="517"/>
      <c r="M16" s="517"/>
      <c r="N16" s="517"/>
      <c r="O16" s="1"/>
      <c r="P16" s="517"/>
      <c r="Q16" s="517"/>
      <c r="R16" s="517"/>
      <c r="S16" s="517"/>
      <c r="T16" s="517"/>
      <c r="U16" s="517"/>
      <c r="V16" s="517"/>
      <c r="W16" s="517"/>
      <c r="X16" s="517"/>
      <c r="Y16" s="517"/>
      <c r="Z16" s="517"/>
      <c r="AA16" s="517"/>
      <c r="AB16" s="1"/>
      <c r="AC16" s="392">
        <v>8.1199999999999994E-2</v>
      </c>
      <c r="AD16" s="392">
        <v>9.2200000000000004E-2</v>
      </c>
      <c r="AE16" s="392">
        <v>9.2100000000000001E-2</v>
      </c>
      <c r="AF16" s="392">
        <v>8.9900000000000008E-2</v>
      </c>
      <c r="AG16" s="392">
        <v>0.09</v>
      </c>
      <c r="AH16" s="392">
        <v>8.7599999999999997E-2</v>
      </c>
      <c r="AI16" s="392">
        <v>8.7599999999999997E-2</v>
      </c>
      <c r="AJ16" s="392">
        <v>8.5300000000000001E-2</v>
      </c>
      <c r="AK16" s="392">
        <v>8.5400000000000004E-2</v>
      </c>
      <c r="AL16" s="392">
        <v>8.2900000000000015E-2</v>
      </c>
      <c r="AM16" s="392">
        <v>8.2800000000000012E-2</v>
      </c>
      <c r="AN16" s="392">
        <v>8.0299999999999996E-2</v>
      </c>
      <c r="AO16" s="1"/>
      <c r="AP16" s="392">
        <v>8.1199999999999994E-2</v>
      </c>
      <c r="AQ16" s="392">
        <v>9.658343350000001E-2</v>
      </c>
      <c r="AR16" s="392">
        <v>0.10086496715</v>
      </c>
      <c r="AS16" s="392">
        <v>0.10141274690000002</v>
      </c>
      <c r="AT16" s="392">
        <v>0.10852268999999999</v>
      </c>
      <c r="AU16" s="392">
        <v>0.10927890463000001</v>
      </c>
      <c r="AV16" s="392">
        <v>0.10950371971999999</v>
      </c>
      <c r="AW16" s="392">
        <v>0.1098092</v>
      </c>
      <c r="AX16" s="392">
        <v>0.10757047</v>
      </c>
      <c r="AY16" s="392">
        <v>0.107150075</v>
      </c>
      <c r="AZ16" s="392">
        <v>0.10661825</v>
      </c>
      <c r="BA16" s="392">
        <v>0.106086425</v>
      </c>
      <c r="BB16" s="1"/>
      <c r="BC16" s="392"/>
      <c r="BD16" s="392"/>
      <c r="BE16" s="392"/>
      <c r="BF16" s="392"/>
      <c r="BG16" s="392"/>
      <c r="BH16" s="392"/>
      <c r="BI16" s="392"/>
      <c r="BJ16" s="392"/>
      <c r="BK16" s="392"/>
      <c r="BL16" s="392"/>
      <c r="BM16" s="392"/>
      <c r="BN16" s="392"/>
      <c r="BO16" s="1"/>
    </row>
    <row r="17" spans="1:67" x14ac:dyDescent="0.2">
      <c r="A17" s="1"/>
      <c r="B17" s="1" t="s">
        <v>158</v>
      </c>
      <c r="C17" s="304"/>
      <c r="D17" s="304"/>
      <c r="E17" s="304"/>
      <c r="F17" s="304"/>
      <c r="G17" s="304"/>
      <c r="H17" s="304"/>
      <c r="I17" s="304"/>
      <c r="J17" s="304"/>
      <c r="K17" s="304"/>
      <c r="L17" s="304"/>
      <c r="M17" s="304"/>
      <c r="N17" s="304"/>
      <c r="O17" s="1"/>
      <c r="P17" s="304"/>
      <c r="Q17" s="304"/>
      <c r="R17" s="304"/>
      <c r="S17" s="304"/>
      <c r="T17" s="304"/>
      <c r="U17" s="304"/>
      <c r="V17" s="304"/>
      <c r="W17" s="304"/>
      <c r="X17" s="304"/>
      <c r="Y17" s="304"/>
      <c r="Z17" s="304"/>
      <c r="AA17" s="304"/>
      <c r="AB17" s="1"/>
      <c r="AC17" s="682">
        <v>8.2799999999999999E-2</v>
      </c>
      <c r="AD17" s="682">
        <v>8.1299999999999997E-2</v>
      </c>
      <c r="AE17" s="682">
        <v>8.1200000000000008E-2</v>
      </c>
      <c r="AF17" s="682">
        <v>7.8799999999999995E-2</v>
      </c>
      <c r="AG17" s="682">
        <v>7.8700000000000006E-2</v>
      </c>
      <c r="AH17" s="682">
        <v>7.6299999999999993E-2</v>
      </c>
      <c r="AI17" s="682">
        <v>7.6200000000000004E-2</v>
      </c>
      <c r="AJ17" s="682">
        <v>7.3800000000000004E-2</v>
      </c>
      <c r="AK17" s="682">
        <v>7.3700000000000002E-2</v>
      </c>
      <c r="AL17" s="682">
        <v>7.1199999999999999E-2</v>
      </c>
      <c r="AM17" s="682">
        <v>7.1099999999999997E-2</v>
      </c>
      <c r="AN17" s="682">
        <v>6.8599999999999994E-2</v>
      </c>
      <c r="AO17" s="1"/>
      <c r="AP17" s="392">
        <v>8.2799999999999999E-2</v>
      </c>
      <c r="AQ17" s="392">
        <v>8.3508269999999996E-2</v>
      </c>
      <c r="AR17" s="392">
        <v>8.7124092E-2</v>
      </c>
      <c r="AS17" s="392">
        <v>8.7645272000000024E-2</v>
      </c>
      <c r="AT17" s="392">
        <v>9.4723199999999994E-2</v>
      </c>
      <c r="AU17" s="392">
        <v>9.5539074400000007E-2</v>
      </c>
      <c r="AV17" s="392">
        <v>9.5849353600000006E-2</v>
      </c>
      <c r="AW17" s="392">
        <v>9.6140000000000003E-2</v>
      </c>
      <c r="AX17" s="392">
        <v>9.39136E-2</v>
      </c>
      <c r="AY17" s="392">
        <v>9.3609999999999999E-2</v>
      </c>
      <c r="AZ17" s="392">
        <v>9.3104000000000006E-2</v>
      </c>
      <c r="BA17" s="392">
        <v>9.2598E-2</v>
      </c>
      <c r="BB17" s="1"/>
      <c r="BC17" s="392"/>
      <c r="BD17" s="392"/>
      <c r="BE17" s="392"/>
      <c r="BF17" s="392"/>
      <c r="BG17" s="392"/>
      <c r="BH17" s="392"/>
      <c r="BI17" s="392"/>
      <c r="BJ17" s="392"/>
      <c r="BK17" s="392"/>
      <c r="BL17" s="392"/>
      <c r="BM17" s="392"/>
      <c r="BN17" s="392"/>
      <c r="BO17" s="1"/>
    </row>
    <row r="18" spans="1:67" x14ac:dyDescent="0.2">
      <c r="A18" s="1"/>
      <c r="B18" s="1" t="s">
        <v>159</v>
      </c>
      <c r="C18" s="304"/>
      <c r="D18" s="304"/>
      <c r="E18" s="304"/>
      <c r="F18" s="304"/>
      <c r="G18" s="304"/>
      <c r="H18" s="304"/>
      <c r="I18" s="304"/>
      <c r="J18" s="304"/>
      <c r="K18" s="304"/>
      <c r="L18" s="304"/>
      <c r="M18" s="304"/>
      <c r="N18" s="304"/>
      <c r="O18" s="1"/>
      <c r="P18" s="304"/>
      <c r="Q18" s="304"/>
      <c r="R18" s="304"/>
      <c r="S18" s="304"/>
      <c r="T18" s="304"/>
      <c r="U18" s="304"/>
      <c r="V18" s="304"/>
      <c r="W18" s="304"/>
      <c r="X18" s="304"/>
      <c r="Y18" s="304"/>
      <c r="Z18" s="304"/>
      <c r="AA18" s="304"/>
      <c r="AB18" s="1"/>
      <c r="AC18" s="682">
        <v>8.09E-2</v>
      </c>
      <c r="AD18" s="682">
        <v>8.2500000000000004E-2</v>
      </c>
      <c r="AE18" s="682">
        <v>8.2400000000000001E-2</v>
      </c>
      <c r="AF18" s="682">
        <v>8.0200000000000007E-2</v>
      </c>
      <c r="AG18" s="682">
        <v>0.08</v>
      </c>
      <c r="AH18" s="682">
        <v>7.7600000000000002E-2</v>
      </c>
      <c r="AI18" s="682">
        <v>7.7499999999999999E-2</v>
      </c>
      <c r="AJ18" s="682">
        <v>7.51E-2</v>
      </c>
      <c r="AK18" s="682">
        <v>7.4999999999999997E-2</v>
      </c>
      <c r="AL18" s="682">
        <v>7.2499999999999995E-2</v>
      </c>
      <c r="AM18" s="682">
        <v>7.2400000000000006E-2</v>
      </c>
      <c r="AN18" s="682">
        <v>6.9900000000000004E-2</v>
      </c>
      <c r="AO18" s="1"/>
      <c r="AP18" s="392">
        <v>8.09E-2</v>
      </c>
      <c r="AQ18" s="392">
        <v>8.4478269999999994E-2</v>
      </c>
      <c r="AR18" s="392">
        <v>8.8136091999999999E-2</v>
      </c>
      <c r="AS18" s="392">
        <v>8.8657272000000023E-2</v>
      </c>
      <c r="AT18" s="392">
        <v>9.5735199999999993E-2</v>
      </c>
      <c r="AU18" s="392">
        <v>9.6551074400000006E-2</v>
      </c>
      <c r="AV18" s="392">
        <v>9.6861353600000005E-2</v>
      </c>
      <c r="AW18" s="392">
        <v>9.7152000000000002E-2</v>
      </c>
      <c r="AX18" s="392">
        <v>9.4925599999999999E-2</v>
      </c>
      <c r="AY18" s="392">
        <v>9.4621999999999998E-2</v>
      </c>
      <c r="AZ18" s="392">
        <v>9.4116000000000005E-2</v>
      </c>
      <c r="BA18" s="392">
        <v>9.3609999999999999E-2</v>
      </c>
      <c r="BB18" s="1"/>
      <c r="BC18" s="392"/>
      <c r="BD18" s="392"/>
      <c r="BE18" s="392"/>
      <c r="BF18" s="392"/>
      <c r="BG18" s="392"/>
      <c r="BH18" s="392"/>
      <c r="BI18" s="392"/>
      <c r="BJ18" s="392"/>
      <c r="BK18" s="392"/>
      <c r="BL18" s="392"/>
      <c r="BM18" s="392"/>
      <c r="BN18" s="392"/>
      <c r="BO18" s="1"/>
    </row>
    <row r="19" spans="1:67" x14ac:dyDescent="0.2">
      <c r="A19" s="1"/>
      <c r="B19" s="1" t="s">
        <v>160</v>
      </c>
      <c r="C19" s="304"/>
      <c r="D19" s="304"/>
      <c r="E19" s="304"/>
      <c r="F19" s="304"/>
      <c r="G19" s="304"/>
      <c r="H19" s="304"/>
      <c r="I19" s="304"/>
      <c r="J19" s="304"/>
      <c r="K19" s="304"/>
      <c r="L19" s="304"/>
      <c r="M19" s="304"/>
      <c r="N19" s="304"/>
      <c r="O19" s="1"/>
      <c r="P19" s="304"/>
      <c r="Q19" s="304"/>
      <c r="R19" s="304"/>
      <c r="S19" s="304"/>
      <c r="T19" s="304"/>
      <c r="U19" s="304"/>
      <c r="V19" s="304"/>
      <c r="W19" s="304"/>
      <c r="X19" s="304"/>
      <c r="Y19" s="304"/>
      <c r="Z19" s="304"/>
      <c r="AA19" s="304"/>
      <c r="AB19" s="1"/>
      <c r="AC19" s="682">
        <v>8.14E-2</v>
      </c>
      <c r="AD19" s="682">
        <v>8.4099999999999994E-2</v>
      </c>
      <c r="AE19" s="682">
        <v>8.3999999999999991E-2</v>
      </c>
      <c r="AF19" s="682">
        <v>8.1799999999999998E-2</v>
      </c>
      <c r="AG19" s="682">
        <v>8.1500000000000003E-2</v>
      </c>
      <c r="AH19" s="682">
        <v>7.9100000000000004E-2</v>
      </c>
      <c r="AI19" s="682">
        <v>7.9000000000000001E-2</v>
      </c>
      <c r="AJ19" s="682">
        <v>7.6399999999999996E-2</v>
      </c>
      <c r="AK19" s="682">
        <v>7.6399999999999996E-2</v>
      </c>
      <c r="AL19" s="682">
        <v>7.3900000000000007E-2</v>
      </c>
      <c r="AM19" s="682">
        <v>7.3800000000000004E-2</v>
      </c>
      <c r="AN19" s="682">
        <v>7.1300000000000002E-2</v>
      </c>
      <c r="AO19" s="1"/>
      <c r="AP19" s="392">
        <v>8.14E-2</v>
      </c>
      <c r="AQ19" s="392">
        <v>8.6745353999999983E-2</v>
      </c>
      <c r="AR19" s="392">
        <v>9.0501338399999992E-2</v>
      </c>
      <c r="AS19" s="392">
        <v>9.0996459400000007E-2</v>
      </c>
      <c r="AT19" s="392">
        <v>9.7759199999999991E-2</v>
      </c>
      <c r="AU19" s="392">
        <v>9.8435013599999996E-2</v>
      </c>
      <c r="AV19" s="392">
        <v>9.8848719200000004E-2</v>
      </c>
      <c r="AW19" s="392">
        <v>9.9175999999999986E-2</v>
      </c>
      <c r="AX19" s="392">
        <v>9.6949599999999997E-2</v>
      </c>
      <c r="AY19" s="392">
        <v>9.6645999999999996E-2</v>
      </c>
      <c r="AZ19" s="392">
        <v>9.6140000000000003E-2</v>
      </c>
      <c r="BA19" s="392">
        <v>9.5633999999999997E-2</v>
      </c>
      <c r="BB19" s="1"/>
      <c r="BC19" s="392"/>
      <c r="BD19" s="392"/>
      <c r="BE19" s="392"/>
      <c r="BF19" s="392"/>
      <c r="BG19" s="392"/>
      <c r="BH19" s="392"/>
      <c r="BI19" s="392"/>
      <c r="BJ19" s="392"/>
      <c r="BK19" s="392"/>
      <c r="BL19" s="392"/>
      <c r="BM19" s="392"/>
      <c r="BN19" s="392"/>
      <c r="BO19" s="1"/>
    </row>
    <row r="20" spans="1:67" x14ac:dyDescent="0.2">
      <c r="A20" s="1"/>
      <c r="B20" s="1" t="s">
        <v>161</v>
      </c>
      <c r="C20" s="304"/>
      <c r="D20" s="304"/>
      <c r="E20" s="304"/>
      <c r="F20" s="304"/>
      <c r="G20" s="304"/>
      <c r="H20" s="304"/>
      <c r="I20" s="304"/>
      <c r="J20" s="304"/>
      <c r="K20" s="304"/>
      <c r="L20" s="304"/>
      <c r="M20" s="304"/>
      <c r="N20" s="304"/>
      <c r="O20" s="1"/>
      <c r="P20" s="304"/>
      <c r="Q20" s="304"/>
      <c r="R20" s="304"/>
      <c r="S20" s="304"/>
      <c r="T20" s="304"/>
      <c r="U20" s="304"/>
      <c r="V20" s="304"/>
      <c r="W20" s="304"/>
      <c r="X20" s="304"/>
      <c r="Y20" s="304"/>
      <c r="Z20" s="304"/>
      <c r="AA20" s="304"/>
      <c r="AB20" s="1"/>
      <c r="AC20" s="682">
        <v>8.1500000000000003E-2</v>
      </c>
      <c r="AD20" s="682">
        <v>8.4199999999999997E-2</v>
      </c>
      <c r="AE20" s="682">
        <v>8.4099999999999994E-2</v>
      </c>
      <c r="AF20" s="682">
        <v>8.1900000000000001E-2</v>
      </c>
      <c r="AG20" s="682">
        <v>8.1799999999999998E-2</v>
      </c>
      <c r="AH20" s="682">
        <v>7.9399999999999998E-2</v>
      </c>
      <c r="AI20" s="682">
        <v>7.9299999999999995E-2</v>
      </c>
      <c r="AJ20" s="682">
        <v>7.669999999999999E-2</v>
      </c>
      <c r="AK20" s="682">
        <v>7.6799999999999993E-2</v>
      </c>
      <c r="AL20" s="682">
        <v>7.4300000000000005E-2</v>
      </c>
      <c r="AM20" s="682">
        <v>7.4200000000000002E-2</v>
      </c>
      <c r="AN20" s="682">
        <v>7.17E-2</v>
      </c>
      <c r="AO20" s="1"/>
      <c r="AP20" s="392">
        <v>8.1500000000000003E-2</v>
      </c>
      <c r="AQ20" s="392">
        <v>8.7688000000000002E-2</v>
      </c>
      <c r="AR20" s="392">
        <v>9.1484800000000005E-2</v>
      </c>
      <c r="AS20" s="392">
        <v>9.1990800000000011E-2</v>
      </c>
      <c r="AT20" s="392">
        <v>9.877119999999999E-2</v>
      </c>
      <c r="AU20" s="392">
        <v>9.9479600000000001E-2</v>
      </c>
      <c r="AV20" s="392">
        <v>9.9884399999999998E-2</v>
      </c>
      <c r="AW20" s="392">
        <v>0.10018799999999999</v>
      </c>
      <c r="AX20" s="392">
        <v>9.7961599999999996E-2</v>
      </c>
      <c r="AY20" s="392">
        <v>9.7658000000000009E-2</v>
      </c>
      <c r="AZ20" s="392">
        <v>9.7152000000000002E-2</v>
      </c>
      <c r="BA20" s="392">
        <v>9.6645999999999996E-2</v>
      </c>
      <c r="BB20" s="1"/>
      <c r="BC20" s="392"/>
      <c r="BD20" s="392"/>
      <c r="BE20" s="392"/>
      <c r="BF20" s="392"/>
      <c r="BG20" s="392"/>
      <c r="BH20" s="392"/>
      <c r="BI20" s="392"/>
      <c r="BJ20" s="392"/>
      <c r="BK20" s="392"/>
      <c r="BL20" s="392"/>
      <c r="BM20" s="392"/>
      <c r="BN20" s="392"/>
      <c r="BO20" s="1"/>
    </row>
    <row r="21" spans="1:67" x14ac:dyDescent="0.2">
      <c r="A21" s="1"/>
      <c r="B21" s="1" t="s">
        <v>538</v>
      </c>
      <c r="C21" s="304"/>
      <c r="D21" s="304"/>
      <c r="E21" s="304"/>
      <c r="F21" s="304"/>
      <c r="G21" s="304"/>
      <c r="H21" s="304"/>
      <c r="I21" s="304"/>
      <c r="J21" s="304"/>
      <c r="K21" s="304"/>
      <c r="L21" s="304"/>
      <c r="M21" s="304"/>
      <c r="N21" s="304"/>
      <c r="O21" s="1"/>
      <c r="P21" s="304"/>
      <c r="Q21" s="304"/>
      <c r="R21" s="304"/>
      <c r="S21" s="304"/>
      <c r="T21" s="304"/>
      <c r="U21" s="304"/>
      <c r="V21" s="304"/>
      <c r="W21" s="304"/>
      <c r="X21" s="304"/>
      <c r="Y21" s="304"/>
      <c r="Z21" s="304"/>
      <c r="AA21" s="304"/>
      <c r="AB21" s="1"/>
      <c r="AC21" s="682">
        <v>7.7899999999999997E-2</v>
      </c>
      <c r="AD21" s="682">
        <v>8.4999999999999992E-2</v>
      </c>
      <c r="AE21" s="682">
        <v>8.4899999999999989E-2</v>
      </c>
      <c r="AF21" s="682">
        <v>8.2799999999999999E-2</v>
      </c>
      <c r="AG21" s="682">
        <v>8.2699999999999996E-2</v>
      </c>
      <c r="AH21" s="682">
        <v>8.0299999999999996E-2</v>
      </c>
      <c r="AI21" s="682">
        <v>8.0199999999999994E-2</v>
      </c>
      <c r="AJ21" s="682">
        <v>7.7699999999999991E-2</v>
      </c>
      <c r="AK21" s="682">
        <v>7.7799999999999994E-2</v>
      </c>
      <c r="AL21" s="682">
        <v>7.5300000000000006E-2</v>
      </c>
      <c r="AM21" s="682">
        <v>7.5200000000000003E-2</v>
      </c>
      <c r="AN21" s="682">
        <v>7.2700000000000001E-2</v>
      </c>
      <c r="AO21" s="1"/>
      <c r="AP21" s="392">
        <v>7.7899999999999997E-2</v>
      </c>
      <c r="AQ21" s="392">
        <v>8.8852000000000014E-2</v>
      </c>
      <c r="AR21" s="392">
        <v>9.2516000000000015E-2</v>
      </c>
      <c r="AS21" s="392">
        <v>9.302100000000002E-2</v>
      </c>
      <c r="AT21" s="392">
        <v>9.9989999999999996E-2</v>
      </c>
      <c r="AU21" s="392">
        <v>0.100394</v>
      </c>
      <c r="AV21" s="392">
        <v>0.100798</v>
      </c>
      <c r="AW21" s="392">
        <v>0.101101</v>
      </c>
      <c r="AX21" s="392">
        <v>9.8778000000000005E-2</v>
      </c>
      <c r="AY21" s="392">
        <v>9.8475000000000007E-2</v>
      </c>
      <c r="AZ21" s="392">
        <v>9.7970000000000002E-2</v>
      </c>
      <c r="BA21" s="392">
        <v>9.746500000000001E-2</v>
      </c>
      <c r="BB21" s="1"/>
      <c r="BC21" s="392"/>
      <c r="BD21" s="392"/>
      <c r="BE21" s="392"/>
      <c r="BF21" s="392"/>
      <c r="BG21" s="392"/>
      <c r="BH21" s="392"/>
      <c r="BI21" s="392"/>
      <c r="BJ21" s="392"/>
      <c r="BK21" s="392"/>
      <c r="BL21" s="392"/>
      <c r="BM21" s="392"/>
      <c r="BN21" s="392"/>
      <c r="BO21" s="1"/>
    </row>
    <row r="22" spans="1:67" x14ac:dyDescent="0.2">
      <c r="A22" s="1"/>
      <c r="B22" s="1" t="s">
        <v>539</v>
      </c>
      <c r="C22" s="304"/>
      <c r="D22" s="304"/>
      <c r="E22" s="304"/>
      <c r="F22" s="304"/>
      <c r="G22" s="304"/>
      <c r="H22" s="304"/>
      <c r="I22" s="304"/>
      <c r="J22" s="304"/>
      <c r="K22" s="304"/>
      <c r="L22" s="304"/>
      <c r="M22" s="304"/>
      <c r="N22" s="304"/>
      <c r="O22" s="1"/>
      <c r="P22" s="304"/>
      <c r="Q22" s="304"/>
      <c r="R22" s="304"/>
      <c r="S22" s="304"/>
      <c r="T22" s="304"/>
      <c r="U22" s="304"/>
      <c r="V22" s="304"/>
      <c r="W22" s="304"/>
      <c r="X22" s="304"/>
      <c r="Y22" s="304"/>
      <c r="Z22" s="304"/>
      <c r="AA22" s="304"/>
      <c r="AB22" s="1"/>
      <c r="AC22" s="682">
        <v>7.8200000000000006E-2</v>
      </c>
      <c r="AD22" s="682">
        <v>8.5799999999999987E-2</v>
      </c>
      <c r="AE22" s="682">
        <v>8.5699999999999985E-2</v>
      </c>
      <c r="AF22" s="682">
        <v>8.3699999999999997E-2</v>
      </c>
      <c r="AG22" s="682">
        <v>8.3599999999999994E-2</v>
      </c>
      <c r="AH22" s="682">
        <v>8.1199999999999994E-2</v>
      </c>
      <c r="AI22" s="682">
        <v>8.1099999999999992E-2</v>
      </c>
      <c r="AJ22" s="682">
        <v>7.8699999999999992E-2</v>
      </c>
      <c r="AK22" s="682">
        <v>7.8799999999999995E-2</v>
      </c>
      <c r="AL22" s="682">
        <v>7.6300000000000007E-2</v>
      </c>
      <c r="AM22" s="682">
        <v>7.6200000000000004E-2</v>
      </c>
      <c r="AN22" s="682">
        <v>7.3700000000000002E-2</v>
      </c>
      <c r="AO22" s="1"/>
      <c r="AP22" s="392">
        <v>7.8200000000000006E-2</v>
      </c>
      <c r="AQ22" s="392">
        <v>9.0598000000000012E-2</v>
      </c>
      <c r="AR22" s="392">
        <v>9.4334000000000015E-2</v>
      </c>
      <c r="AS22" s="392">
        <v>9.4839000000000007E-2</v>
      </c>
      <c r="AT22" s="392">
        <v>0.101505</v>
      </c>
      <c r="AU22" s="392">
        <v>0.101909</v>
      </c>
      <c r="AV22" s="392">
        <v>0.102313</v>
      </c>
      <c r="AW22" s="392">
        <v>0.102616</v>
      </c>
      <c r="AX22" s="392">
        <v>0.10029300000000001</v>
      </c>
      <c r="AY22" s="392">
        <v>9.9687000000000012E-2</v>
      </c>
      <c r="AZ22" s="392">
        <v>9.9182000000000006E-2</v>
      </c>
      <c r="BA22" s="392">
        <v>9.8677000000000015E-2</v>
      </c>
      <c r="BB22" s="1"/>
      <c r="BC22" s="392"/>
      <c r="BD22" s="392"/>
      <c r="BE22" s="392"/>
      <c r="BF22" s="392"/>
      <c r="BG22" s="392"/>
      <c r="BH22" s="392"/>
      <c r="BI22" s="392"/>
      <c r="BJ22" s="392"/>
      <c r="BK22" s="392"/>
      <c r="BL22" s="392"/>
      <c r="BM22" s="392"/>
      <c r="BN22" s="392"/>
      <c r="BO22" s="1"/>
    </row>
    <row r="23" spans="1:67" x14ac:dyDescent="0.2">
      <c r="A23" s="1"/>
      <c r="B23" s="1" t="s">
        <v>540</v>
      </c>
      <c r="C23" s="304"/>
      <c r="D23" s="304"/>
      <c r="E23" s="304"/>
      <c r="F23" s="304"/>
      <c r="G23" s="304"/>
      <c r="H23" s="304"/>
      <c r="I23" s="304"/>
      <c r="J23" s="304"/>
      <c r="K23" s="304"/>
      <c r="L23" s="304"/>
      <c r="M23" s="304"/>
      <c r="N23" s="304"/>
      <c r="O23" s="1"/>
      <c r="P23" s="304"/>
      <c r="Q23" s="304"/>
      <c r="R23" s="304"/>
      <c r="S23" s="304"/>
      <c r="T23" s="304"/>
      <c r="U23" s="304"/>
      <c r="V23" s="304"/>
      <c r="W23" s="304"/>
      <c r="X23" s="304"/>
      <c r="Y23" s="304"/>
      <c r="Z23" s="304"/>
      <c r="AA23" s="304"/>
      <c r="AB23" s="1"/>
      <c r="AC23" s="682">
        <v>8.09E-2</v>
      </c>
      <c r="AD23" s="682">
        <v>8.7899999999999992E-2</v>
      </c>
      <c r="AE23" s="682">
        <v>8.7799999999999989E-2</v>
      </c>
      <c r="AF23" s="682">
        <v>8.5800000000000001E-2</v>
      </c>
      <c r="AG23" s="682">
        <v>8.5699999999999998E-2</v>
      </c>
      <c r="AH23" s="682">
        <v>8.3299999999999999E-2</v>
      </c>
      <c r="AI23" s="682">
        <v>8.3299999999999985E-2</v>
      </c>
      <c r="AJ23" s="682">
        <v>8.0899999999999986E-2</v>
      </c>
      <c r="AK23" s="682">
        <v>8.0999999999999989E-2</v>
      </c>
      <c r="AL23" s="682">
        <v>7.85E-2</v>
      </c>
      <c r="AM23" s="682">
        <v>7.8399999999999997E-2</v>
      </c>
      <c r="AN23" s="682">
        <v>7.5899999999999995E-2</v>
      </c>
      <c r="AO23" s="1"/>
      <c r="AP23" s="392">
        <v>8.09E-2</v>
      </c>
      <c r="AQ23" s="392">
        <v>9.2538000000000009E-2</v>
      </c>
      <c r="AR23" s="392">
        <v>9.6354000000000009E-2</v>
      </c>
      <c r="AS23" s="392">
        <v>9.6859000000000015E-2</v>
      </c>
      <c r="AT23" s="392">
        <v>0.10352499999999999</v>
      </c>
      <c r="AU23" s="392">
        <v>0.103626</v>
      </c>
      <c r="AV23" s="392">
        <v>0.10403</v>
      </c>
      <c r="AW23" s="392">
        <v>0.104333</v>
      </c>
      <c r="AX23" s="392">
        <v>0.10201</v>
      </c>
      <c r="AY23" s="392">
        <v>0.10120200000000001</v>
      </c>
      <c r="AZ23" s="392">
        <v>0.10069700000000001</v>
      </c>
      <c r="BA23" s="392">
        <v>0.10019200000000002</v>
      </c>
      <c r="BB23" s="1"/>
      <c r="BC23" s="392"/>
      <c r="BD23" s="392"/>
      <c r="BE23" s="392"/>
      <c r="BF23" s="392"/>
      <c r="BG23" s="392"/>
      <c r="BH23" s="392"/>
      <c r="BI23" s="392"/>
      <c r="BJ23" s="392"/>
      <c r="BK23" s="392"/>
      <c r="BL23" s="392"/>
      <c r="BM23" s="392"/>
      <c r="BN23" s="392"/>
      <c r="BO23" s="1"/>
    </row>
    <row r="24" spans="1:67" x14ac:dyDescent="0.2">
      <c r="A24" s="1"/>
      <c r="B24" s="1" t="s">
        <v>360</v>
      </c>
      <c r="C24" s="304"/>
      <c r="D24" s="304"/>
      <c r="E24" s="304"/>
      <c r="F24" s="304"/>
      <c r="G24" s="304"/>
      <c r="H24" s="304"/>
      <c r="I24" s="304"/>
      <c r="J24" s="304"/>
      <c r="K24" s="304"/>
      <c r="L24" s="304"/>
      <c r="M24" s="304"/>
      <c r="N24" s="304"/>
      <c r="O24" s="305"/>
      <c r="P24" s="304"/>
      <c r="Q24" s="304"/>
      <c r="R24" s="304"/>
      <c r="S24" s="304"/>
      <c r="T24" s="304"/>
      <c r="U24" s="304"/>
      <c r="V24" s="304"/>
      <c r="W24" s="304"/>
      <c r="X24" s="304"/>
      <c r="Y24" s="304"/>
      <c r="Z24" s="304"/>
      <c r="AA24" s="304"/>
      <c r="AB24" s="305"/>
      <c r="AC24" s="682">
        <v>2.4897499999999999E-2</v>
      </c>
      <c r="AD24" s="682">
        <v>2.47E-2</v>
      </c>
      <c r="AE24" s="682">
        <v>2.4500000000000001E-2</v>
      </c>
      <c r="AF24" s="682">
        <v>2.46E-2</v>
      </c>
      <c r="AG24" s="682">
        <v>2.4799999999999999E-2</v>
      </c>
      <c r="AH24" s="682">
        <v>2.5100000000000001E-2</v>
      </c>
      <c r="AI24" s="682">
        <v>2.53E-2</v>
      </c>
      <c r="AJ24" s="682">
        <v>2.6100000000000002E-2</v>
      </c>
      <c r="AK24" s="682">
        <v>2.63E-2</v>
      </c>
      <c r="AL24" s="682">
        <v>2.6800000000000001E-2</v>
      </c>
      <c r="AM24" s="682">
        <v>2.7699999999999999E-2</v>
      </c>
      <c r="AN24" s="682">
        <v>2.8000000000000001E-2</v>
      </c>
      <c r="AO24" s="305"/>
      <c r="AP24" s="392">
        <v>2.4897499999999999E-2</v>
      </c>
      <c r="AQ24" s="392">
        <v>2.4594999999999999E-2</v>
      </c>
      <c r="AR24" s="392">
        <v>2.0925000000000003E-2</v>
      </c>
      <c r="AS24" s="392">
        <v>2.1010000000000001E-2</v>
      </c>
      <c r="AT24" s="392">
        <v>2.1180000000000001E-2</v>
      </c>
      <c r="AU24" s="392">
        <v>2.1935000000000003E-2</v>
      </c>
      <c r="AV24" s="392">
        <v>2.2105E-2</v>
      </c>
      <c r="AW24" s="392">
        <v>2.3285000000000004E-2</v>
      </c>
      <c r="AX24" s="392">
        <v>2.3455E-2</v>
      </c>
      <c r="AY24" s="392">
        <v>2.4379999999999999E-2</v>
      </c>
      <c r="AZ24" s="392">
        <v>2.5644999999999998E-2</v>
      </c>
      <c r="BA24" s="392">
        <v>2.5899999999999999E-2</v>
      </c>
      <c r="BB24" s="305"/>
      <c r="BC24" s="392"/>
      <c r="BD24" s="392"/>
      <c r="BE24" s="392"/>
      <c r="BF24" s="392"/>
      <c r="BG24" s="392"/>
      <c r="BH24" s="392"/>
      <c r="BI24" s="392"/>
      <c r="BJ24" s="392"/>
      <c r="BK24" s="392"/>
      <c r="BL24" s="392"/>
      <c r="BM24" s="392"/>
      <c r="BN24" s="392"/>
      <c r="BO24" s="305"/>
    </row>
    <row r="25" spans="1:67" x14ac:dyDescent="0.2">
      <c r="A25" s="1"/>
      <c r="B25" s="1" t="s">
        <v>361</v>
      </c>
      <c r="C25" s="304"/>
      <c r="D25" s="304"/>
      <c r="E25" s="304"/>
      <c r="F25" s="304"/>
      <c r="G25" s="304"/>
      <c r="H25" s="304"/>
      <c r="I25" s="304"/>
      <c r="J25" s="304"/>
      <c r="K25" s="304"/>
      <c r="L25" s="304"/>
      <c r="M25" s="304"/>
      <c r="N25" s="304"/>
      <c r="O25" s="305"/>
      <c r="P25" s="304"/>
      <c r="Q25" s="304"/>
      <c r="R25" s="304"/>
      <c r="S25" s="304"/>
      <c r="T25" s="304"/>
      <c r="U25" s="304"/>
      <c r="V25" s="304"/>
      <c r="W25" s="304"/>
      <c r="X25" s="304"/>
      <c r="Y25" s="304"/>
      <c r="Z25" s="304"/>
      <c r="AA25" s="304"/>
      <c r="AB25" s="305"/>
      <c r="AC25" s="682">
        <v>2.5999999999999999E-2</v>
      </c>
      <c r="AD25" s="682">
        <v>2.5100000000000001E-2</v>
      </c>
      <c r="AE25" s="682">
        <v>2.4899999999999999E-2</v>
      </c>
      <c r="AF25" s="682">
        <v>2.5000000000000001E-2</v>
      </c>
      <c r="AG25" s="682">
        <v>2.52E-2</v>
      </c>
      <c r="AH25" s="682">
        <v>2.5499999999999998E-2</v>
      </c>
      <c r="AI25" s="682">
        <v>2.58E-2</v>
      </c>
      <c r="AJ25" s="682">
        <v>2.6499999999999999E-2</v>
      </c>
      <c r="AK25" s="682">
        <v>2.6800000000000001E-2</v>
      </c>
      <c r="AL25" s="682">
        <v>2.7300000000000001E-2</v>
      </c>
      <c r="AM25" s="682">
        <v>2.8199999999999999E-2</v>
      </c>
      <c r="AN25" s="682">
        <v>2.8500000000000001E-2</v>
      </c>
      <c r="AO25" s="305"/>
      <c r="AP25" s="392">
        <v>2.5999999999999999E-2</v>
      </c>
      <c r="AQ25" s="392">
        <v>2.4935000000000002E-2</v>
      </c>
      <c r="AR25" s="392">
        <v>2.1264999999999999E-2</v>
      </c>
      <c r="AS25" s="392">
        <v>2.1350000000000001E-2</v>
      </c>
      <c r="AT25" s="392">
        <v>2.1520000000000001E-2</v>
      </c>
      <c r="AU25" s="392">
        <v>2.2275E-2</v>
      </c>
      <c r="AV25" s="392">
        <v>2.2530000000000001E-2</v>
      </c>
      <c r="AW25" s="392">
        <v>2.3625E-2</v>
      </c>
      <c r="AX25" s="392">
        <v>2.3880000000000002E-2</v>
      </c>
      <c r="AY25" s="392">
        <v>2.4805000000000001E-2</v>
      </c>
      <c r="AZ25" s="392">
        <v>2.6069999999999999E-2</v>
      </c>
      <c r="BA25" s="392">
        <v>2.6325000000000001E-2</v>
      </c>
      <c r="BB25" s="305"/>
      <c r="BC25" s="392"/>
      <c r="BD25" s="392"/>
      <c r="BE25" s="392"/>
      <c r="BF25" s="392"/>
      <c r="BG25" s="392"/>
      <c r="BH25" s="392"/>
      <c r="BI25" s="392"/>
      <c r="BJ25" s="392"/>
      <c r="BK25" s="392"/>
      <c r="BL25" s="392"/>
      <c r="BM25" s="392"/>
      <c r="BN25" s="392"/>
      <c r="BO25" s="305"/>
    </row>
    <row r="26" spans="1:67" x14ac:dyDescent="0.2">
      <c r="A26" s="1"/>
      <c r="B26" s="1" t="s">
        <v>362</v>
      </c>
      <c r="C26" s="304"/>
      <c r="D26" s="304"/>
      <c r="E26" s="304"/>
      <c r="F26" s="304"/>
      <c r="G26" s="304"/>
      <c r="H26" s="304"/>
      <c r="I26" s="304"/>
      <c r="J26" s="304"/>
      <c r="K26" s="304"/>
      <c r="L26" s="304"/>
      <c r="M26" s="304"/>
      <c r="N26" s="304"/>
      <c r="O26" s="305"/>
      <c r="P26" s="304"/>
      <c r="Q26" s="304"/>
      <c r="R26" s="304"/>
      <c r="S26" s="304"/>
      <c r="T26" s="304"/>
      <c r="U26" s="304"/>
      <c r="V26" s="304"/>
      <c r="W26" s="304"/>
      <c r="X26" s="304"/>
      <c r="Y26" s="304"/>
      <c r="Z26" s="304"/>
      <c r="AA26" s="304"/>
      <c r="AB26" s="305"/>
      <c r="AC26" s="682">
        <v>2.6599999999999999E-2</v>
      </c>
      <c r="AD26" s="682">
        <v>2.5600000000000001E-2</v>
      </c>
      <c r="AE26" s="682">
        <v>2.5399999999999999E-2</v>
      </c>
      <c r="AF26" s="682">
        <v>2.5399999999999999E-2</v>
      </c>
      <c r="AG26" s="682">
        <v>2.5700000000000001E-2</v>
      </c>
      <c r="AH26" s="682">
        <v>2.5999999999999999E-2</v>
      </c>
      <c r="AI26" s="682">
        <v>2.63E-2</v>
      </c>
      <c r="AJ26" s="682">
        <v>2.7099999999999999E-2</v>
      </c>
      <c r="AK26" s="682">
        <v>2.7400000000000001E-2</v>
      </c>
      <c r="AL26" s="682">
        <v>2.8000000000000001E-2</v>
      </c>
      <c r="AM26" s="682">
        <v>2.8899999999999999E-2</v>
      </c>
      <c r="AN26" s="682">
        <v>2.92E-2</v>
      </c>
      <c r="AO26" s="305"/>
      <c r="AP26" s="392">
        <v>2.6599999999999999E-2</v>
      </c>
      <c r="AQ26" s="392">
        <v>2.5360000000000001E-2</v>
      </c>
      <c r="AR26" s="392">
        <v>2.1690000000000001E-2</v>
      </c>
      <c r="AS26" s="392">
        <v>2.1690000000000001E-2</v>
      </c>
      <c r="AT26" s="392">
        <v>2.1944999999999999E-2</v>
      </c>
      <c r="AU26" s="392">
        <v>2.2700000000000001E-2</v>
      </c>
      <c r="AV26" s="392">
        <v>2.2955E-2</v>
      </c>
      <c r="AW26" s="392">
        <v>2.4135E-2</v>
      </c>
      <c r="AX26" s="392">
        <v>2.4390000000000002E-2</v>
      </c>
      <c r="AY26" s="392">
        <v>2.5399999999999999E-2</v>
      </c>
      <c r="AZ26" s="392">
        <v>2.6664999999999998E-2</v>
      </c>
      <c r="BA26" s="392">
        <v>2.6919999999999999E-2</v>
      </c>
      <c r="BB26" s="305"/>
      <c r="BC26" s="392"/>
      <c r="BD26" s="392"/>
      <c r="BE26" s="392"/>
      <c r="BF26" s="392"/>
      <c r="BG26" s="392"/>
      <c r="BH26" s="392"/>
      <c r="BI26" s="392"/>
      <c r="BJ26" s="392"/>
      <c r="BK26" s="392"/>
      <c r="BL26" s="392"/>
      <c r="BM26" s="392"/>
      <c r="BN26" s="392"/>
      <c r="BO26" s="305"/>
    </row>
    <row r="27" spans="1:67" x14ac:dyDescent="0.2">
      <c r="A27" s="1"/>
      <c r="B27" s="1" t="s">
        <v>363</v>
      </c>
      <c r="C27" s="304"/>
      <c r="D27" s="304"/>
      <c r="E27" s="304"/>
      <c r="F27" s="304"/>
      <c r="G27" s="304"/>
      <c r="H27" s="304"/>
      <c r="I27" s="304"/>
      <c r="J27" s="304"/>
      <c r="K27" s="304"/>
      <c r="L27" s="304"/>
      <c r="M27" s="304"/>
      <c r="N27" s="304"/>
      <c r="O27" s="305"/>
      <c r="P27" s="304"/>
      <c r="Q27" s="304"/>
      <c r="R27" s="304"/>
      <c r="S27" s="304"/>
      <c r="T27" s="304"/>
      <c r="U27" s="304"/>
      <c r="V27" s="304"/>
      <c r="W27" s="304"/>
      <c r="X27" s="304"/>
      <c r="Y27" s="304"/>
      <c r="Z27" s="304"/>
      <c r="AA27" s="304"/>
      <c r="AB27" s="305"/>
      <c r="AC27" s="682">
        <v>2.7099999999999999E-2</v>
      </c>
      <c r="AD27" s="682">
        <v>2.69E-2</v>
      </c>
      <c r="AE27" s="682">
        <v>2.6700000000000002E-2</v>
      </c>
      <c r="AF27" s="682">
        <v>2.6700000000000002E-2</v>
      </c>
      <c r="AG27" s="682">
        <v>2.7099999999999999E-2</v>
      </c>
      <c r="AH27" s="682">
        <v>2.7400000000000001E-2</v>
      </c>
      <c r="AI27" s="682">
        <v>2.7699999999999999E-2</v>
      </c>
      <c r="AJ27" s="682">
        <v>2.8500000000000001E-2</v>
      </c>
      <c r="AK27" s="682">
        <v>2.8899999999999999E-2</v>
      </c>
      <c r="AL27" s="682">
        <v>2.9499999999999998E-2</v>
      </c>
      <c r="AM27" s="682">
        <v>3.04E-2</v>
      </c>
      <c r="AN27" s="682">
        <v>3.0700000000000002E-2</v>
      </c>
      <c r="AO27" s="305"/>
      <c r="AP27" s="392">
        <v>2.7099999999999999E-2</v>
      </c>
      <c r="AQ27" s="392">
        <v>2.6464999999999999E-2</v>
      </c>
      <c r="AR27" s="392">
        <v>2.2795000000000003E-2</v>
      </c>
      <c r="AS27" s="392">
        <v>2.2795000000000003E-2</v>
      </c>
      <c r="AT27" s="392">
        <v>2.3134999999999999E-2</v>
      </c>
      <c r="AU27" s="392">
        <v>2.3890000000000002E-2</v>
      </c>
      <c r="AV27" s="392">
        <v>2.4145E-2</v>
      </c>
      <c r="AW27" s="392">
        <v>2.5325E-2</v>
      </c>
      <c r="AX27" s="392">
        <v>2.5665E-2</v>
      </c>
      <c r="AY27" s="392">
        <v>2.6674999999999997E-2</v>
      </c>
      <c r="AZ27" s="392">
        <v>2.794E-2</v>
      </c>
      <c r="BA27" s="392">
        <v>2.8194999999999998E-2</v>
      </c>
      <c r="BB27" s="305"/>
      <c r="BC27" s="392"/>
      <c r="BD27" s="392"/>
      <c r="BE27" s="392"/>
      <c r="BF27" s="392"/>
      <c r="BG27" s="392"/>
      <c r="BH27" s="392"/>
      <c r="BI27" s="392"/>
      <c r="BJ27" s="392"/>
      <c r="BK27" s="392"/>
      <c r="BL27" s="392"/>
      <c r="BM27" s="392"/>
      <c r="BN27" s="392"/>
      <c r="BO27" s="305"/>
    </row>
    <row r="28" spans="1:67" x14ac:dyDescent="0.2">
      <c r="A28" s="1"/>
      <c r="B28" s="1" t="s">
        <v>345</v>
      </c>
      <c r="C28" s="218"/>
      <c r="D28" s="218"/>
      <c r="E28" s="218"/>
      <c r="F28" s="218"/>
      <c r="G28" s="218"/>
      <c r="H28" s="218"/>
      <c r="I28" s="218"/>
      <c r="J28" s="218"/>
      <c r="K28" s="218"/>
      <c r="L28" s="218"/>
      <c r="M28" s="218"/>
      <c r="N28" s="218"/>
      <c r="O28" s="1"/>
      <c r="P28" s="218"/>
      <c r="Q28" s="218"/>
      <c r="R28" s="218"/>
      <c r="S28" s="218"/>
      <c r="T28" s="218"/>
      <c r="U28" s="218"/>
      <c r="V28" s="218"/>
      <c r="W28" s="218"/>
      <c r="X28" s="218"/>
      <c r="Y28" s="218"/>
      <c r="Z28" s="218"/>
      <c r="AA28" s="218"/>
      <c r="AB28" s="1"/>
      <c r="AC28" s="682">
        <v>2.41E-2</v>
      </c>
      <c r="AD28" s="682">
        <v>2.4E-2</v>
      </c>
      <c r="AE28" s="682">
        <v>2.4E-2</v>
      </c>
      <c r="AF28" s="682">
        <v>2.4E-2</v>
      </c>
      <c r="AG28" s="682">
        <v>2.4E-2</v>
      </c>
      <c r="AH28" s="682">
        <v>2.4500000000000001E-2</v>
      </c>
      <c r="AI28" s="682">
        <v>2.4500000000000001E-2</v>
      </c>
      <c r="AJ28" s="682">
        <v>2.5000000000000001E-2</v>
      </c>
      <c r="AK28" s="682">
        <v>2.5000000000000001E-2</v>
      </c>
      <c r="AL28" s="682">
        <v>2.5499999999999998E-2</v>
      </c>
      <c r="AM28" s="682">
        <v>2.5999999999999999E-2</v>
      </c>
      <c r="AN28" s="682">
        <v>2.5999999999999999E-2</v>
      </c>
      <c r="AO28" s="1"/>
      <c r="AP28" s="400">
        <v>2.41E-2</v>
      </c>
      <c r="AQ28" s="400">
        <v>2.4E-2</v>
      </c>
      <c r="AR28" s="400">
        <v>2.0500000000000001E-2</v>
      </c>
      <c r="AS28" s="400">
        <v>2.0500000000000001E-2</v>
      </c>
      <c r="AT28" s="400">
        <v>2.0500000000000001E-2</v>
      </c>
      <c r="AU28" s="400">
        <v>2.1000000000000001E-2</v>
      </c>
      <c r="AV28" s="400">
        <v>2.1000000000000001E-2</v>
      </c>
      <c r="AW28" s="400">
        <v>2.1500000000000002E-2</v>
      </c>
      <c r="AX28" s="400">
        <v>2.1500000000000002E-2</v>
      </c>
      <c r="AY28" s="400">
        <v>2.1999999999999999E-2</v>
      </c>
      <c r="AZ28" s="400">
        <v>2.2499999999999999E-2</v>
      </c>
      <c r="BA28" s="400">
        <v>2.2499999999999999E-2</v>
      </c>
      <c r="BB28" s="1"/>
      <c r="BC28" s="393"/>
      <c r="BD28" s="393"/>
      <c r="BE28" s="393"/>
      <c r="BF28" s="393"/>
      <c r="BG28" s="393"/>
      <c r="BH28" s="393"/>
      <c r="BI28" s="393"/>
      <c r="BJ28" s="393"/>
      <c r="BK28" s="393"/>
      <c r="BL28" s="393"/>
      <c r="BM28" s="393"/>
      <c r="BN28" s="393"/>
      <c r="BO28" s="1"/>
    </row>
    <row r="29" spans="1:67" x14ac:dyDescent="0.2">
      <c r="A29" s="1"/>
      <c r="B29" s="1" t="s">
        <v>696</v>
      </c>
      <c r="C29" s="218"/>
      <c r="D29" s="218"/>
      <c r="E29" s="218"/>
      <c r="F29" s="218"/>
      <c r="G29" s="218"/>
      <c r="H29" s="218"/>
      <c r="I29" s="218"/>
      <c r="J29" s="218"/>
      <c r="K29" s="218"/>
      <c r="L29" s="218"/>
      <c r="M29" s="218"/>
      <c r="N29" s="218"/>
      <c r="O29" s="1"/>
      <c r="P29" s="218"/>
      <c r="Q29" s="218"/>
      <c r="R29" s="218"/>
      <c r="S29" s="218"/>
      <c r="T29" s="218"/>
      <c r="U29" s="218"/>
      <c r="V29" s="218"/>
      <c r="W29" s="218"/>
      <c r="X29" s="218"/>
      <c r="Y29" s="218"/>
      <c r="Z29" s="218"/>
      <c r="AA29" s="218"/>
      <c r="AB29" s="1"/>
      <c r="AC29" s="682">
        <v>2.4299999999999999E-2</v>
      </c>
      <c r="AD29" s="682">
        <v>2.4199999999999999E-2</v>
      </c>
      <c r="AE29" s="682">
        <v>2.4299999999999999E-2</v>
      </c>
      <c r="AF29" s="682">
        <v>2.4199999999999999E-2</v>
      </c>
      <c r="AG29" s="682">
        <v>2.4400000000000002E-2</v>
      </c>
      <c r="AH29" s="682">
        <v>2.4899999999999999E-2</v>
      </c>
      <c r="AI29" s="682">
        <v>2.4899999999999999E-2</v>
      </c>
      <c r="AJ29" s="682">
        <v>2.52E-2</v>
      </c>
      <c r="AK29" s="682">
        <v>2.53E-2</v>
      </c>
      <c r="AL29" s="682">
        <v>2.58E-2</v>
      </c>
      <c r="AM29" s="682">
        <v>2.6200000000000001E-2</v>
      </c>
      <c r="AN29" s="682">
        <v>2.63E-2</v>
      </c>
      <c r="AO29" s="1"/>
      <c r="AP29" s="400">
        <v>2.4299999999999999E-2</v>
      </c>
      <c r="AQ29" s="400">
        <v>2.4170000000000001E-2</v>
      </c>
      <c r="AR29" s="400">
        <v>2.0754999999999999E-2</v>
      </c>
      <c r="AS29" s="400">
        <v>2.0670000000000001E-2</v>
      </c>
      <c r="AT29" s="400">
        <v>2.0840000000000001E-2</v>
      </c>
      <c r="AU29" s="400">
        <v>2.1765E-2</v>
      </c>
      <c r="AV29" s="400">
        <v>2.1765E-2</v>
      </c>
      <c r="AW29" s="400">
        <v>2.2520000000000002E-2</v>
      </c>
      <c r="AX29" s="400">
        <v>2.2605E-2</v>
      </c>
      <c r="AY29" s="400">
        <v>2.3529999999999999E-2</v>
      </c>
      <c r="AZ29" s="400">
        <v>2.4369999999999999E-2</v>
      </c>
      <c r="BA29" s="400">
        <v>2.4454999999999998E-2</v>
      </c>
      <c r="BB29" s="1"/>
      <c r="BC29" s="393"/>
      <c r="BD29" s="393"/>
      <c r="BE29" s="393"/>
      <c r="BF29" s="393"/>
      <c r="BG29" s="393"/>
      <c r="BH29" s="393"/>
      <c r="BI29" s="393"/>
      <c r="BJ29" s="393"/>
      <c r="BK29" s="393"/>
      <c r="BL29" s="393"/>
      <c r="BM29" s="393"/>
      <c r="BN29" s="393"/>
      <c r="BO29" s="1"/>
    </row>
    <row r="30" spans="1:67" x14ac:dyDescent="0.2">
      <c r="A30" s="1"/>
      <c r="B30" s="1" t="s">
        <v>697</v>
      </c>
      <c r="C30" s="218"/>
      <c r="D30" s="218"/>
      <c r="E30" s="218"/>
      <c r="F30" s="218"/>
      <c r="G30" s="218"/>
      <c r="H30" s="218"/>
      <c r="I30" s="218"/>
      <c r="J30" s="218"/>
      <c r="K30" s="218"/>
      <c r="L30" s="218"/>
      <c r="M30" s="218"/>
      <c r="N30" s="218"/>
      <c r="O30" s="1"/>
      <c r="P30" s="218"/>
      <c r="Q30" s="218"/>
      <c r="R30" s="218"/>
      <c r="S30" s="218"/>
      <c r="T30" s="218"/>
      <c r="U30" s="218"/>
      <c r="V30" s="218"/>
      <c r="W30" s="218"/>
      <c r="X30" s="218"/>
      <c r="Y30" s="218"/>
      <c r="Z30" s="218"/>
      <c r="AA30" s="218"/>
      <c r="AB30" s="1"/>
      <c r="AC30" s="682">
        <v>2.4E-2</v>
      </c>
      <c r="AD30" s="682">
        <v>2.46E-2</v>
      </c>
      <c r="AE30" s="682">
        <v>2.47E-2</v>
      </c>
      <c r="AF30" s="682">
        <v>2.46E-2</v>
      </c>
      <c r="AG30" s="682">
        <v>2.4799999999999999E-2</v>
      </c>
      <c r="AH30" s="682">
        <v>2.53E-2</v>
      </c>
      <c r="AI30" s="682">
        <v>2.5399999999999999E-2</v>
      </c>
      <c r="AJ30" s="682">
        <v>2.5600000000000001E-2</v>
      </c>
      <c r="AK30" s="682">
        <v>2.5700000000000001E-2</v>
      </c>
      <c r="AL30" s="682">
        <v>2.6200000000000001E-2</v>
      </c>
      <c r="AM30" s="682">
        <v>2.6700000000000002E-2</v>
      </c>
      <c r="AN30" s="682">
        <v>2.6800000000000001E-2</v>
      </c>
      <c r="AO30" s="1"/>
      <c r="AP30" s="400">
        <v>2.4E-2</v>
      </c>
      <c r="AQ30" s="400">
        <v>2.4510000000000001E-2</v>
      </c>
      <c r="AR30" s="400">
        <v>2.1094999999999999E-2</v>
      </c>
      <c r="AS30" s="400">
        <v>2.1010000000000001E-2</v>
      </c>
      <c r="AT30" s="400">
        <v>2.1180000000000001E-2</v>
      </c>
      <c r="AU30" s="400">
        <v>2.2105E-2</v>
      </c>
      <c r="AV30" s="400">
        <v>2.2190000000000001E-2</v>
      </c>
      <c r="AW30" s="400">
        <v>2.2860000000000002E-2</v>
      </c>
      <c r="AX30" s="400">
        <v>2.2945E-2</v>
      </c>
      <c r="AY30" s="400">
        <v>2.3869999999999999E-2</v>
      </c>
      <c r="AZ30" s="400">
        <v>2.4795000000000001E-2</v>
      </c>
      <c r="BA30" s="400">
        <v>2.4879999999999999E-2</v>
      </c>
      <c r="BB30" s="1"/>
      <c r="BC30" s="393"/>
      <c r="BD30" s="393"/>
      <c r="BE30" s="393"/>
      <c r="BF30" s="393"/>
      <c r="BG30" s="393"/>
      <c r="BH30" s="393"/>
      <c r="BI30" s="393"/>
      <c r="BJ30" s="393"/>
      <c r="BK30" s="393"/>
      <c r="BL30" s="393"/>
      <c r="BM30" s="393"/>
      <c r="BN30" s="393"/>
      <c r="BO30" s="1"/>
    </row>
    <row r="31" spans="1:67" x14ac:dyDescent="0.2">
      <c r="A31" s="1"/>
      <c r="B31" s="1" t="s">
        <v>698</v>
      </c>
      <c r="C31" s="218"/>
      <c r="D31" s="218"/>
      <c r="E31" s="218"/>
      <c r="F31" s="218"/>
      <c r="G31" s="218"/>
      <c r="H31" s="218"/>
      <c r="I31" s="218"/>
      <c r="J31" s="218"/>
      <c r="K31" s="218"/>
      <c r="L31" s="218"/>
      <c r="M31" s="218"/>
      <c r="N31" s="218"/>
      <c r="O31" s="1"/>
      <c r="P31" s="218"/>
      <c r="Q31" s="218"/>
      <c r="R31" s="218"/>
      <c r="S31" s="218"/>
      <c r="T31" s="218"/>
      <c r="U31" s="218"/>
      <c r="V31" s="218"/>
      <c r="W31" s="218"/>
      <c r="X31" s="218"/>
      <c r="Y31" s="218"/>
      <c r="Z31" s="218"/>
      <c r="AA31" s="218"/>
      <c r="AB31" s="1"/>
      <c r="AC31" s="682">
        <v>2.4400000000000002E-2</v>
      </c>
      <c r="AD31" s="682">
        <v>2.5000000000000001E-2</v>
      </c>
      <c r="AE31" s="682">
        <v>2.5100000000000001E-2</v>
      </c>
      <c r="AF31" s="682">
        <v>2.5000000000000001E-2</v>
      </c>
      <c r="AG31" s="682">
        <v>2.53E-2</v>
      </c>
      <c r="AH31" s="682">
        <v>2.58E-2</v>
      </c>
      <c r="AI31" s="682">
        <v>2.5899999999999999E-2</v>
      </c>
      <c r="AJ31" s="682">
        <v>2.6200000000000001E-2</v>
      </c>
      <c r="AK31" s="682">
        <v>2.63E-2</v>
      </c>
      <c r="AL31" s="682">
        <v>2.69E-2</v>
      </c>
      <c r="AM31" s="682">
        <v>2.7400000000000001E-2</v>
      </c>
      <c r="AN31" s="682">
        <v>2.75E-2</v>
      </c>
      <c r="AO31" s="1"/>
      <c r="AP31" s="400">
        <v>2.4400000000000002E-2</v>
      </c>
      <c r="AQ31" s="400">
        <v>2.4850000000000001E-2</v>
      </c>
      <c r="AR31" s="400">
        <v>2.1435000000000003E-2</v>
      </c>
      <c r="AS31" s="400">
        <v>2.1350000000000001E-2</v>
      </c>
      <c r="AT31" s="400">
        <v>2.1604999999999999E-2</v>
      </c>
      <c r="AU31" s="400">
        <v>2.2530000000000001E-2</v>
      </c>
      <c r="AV31" s="400">
        <v>2.2615E-2</v>
      </c>
      <c r="AW31" s="400">
        <v>2.3370000000000002E-2</v>
      </c>
      <c r="AX31" s="400">
        <v>2.3455E-2</v>
      </c>
      <c r="AY31" s="400">
        <v>2.4464999999999997E-2</v>
      </c>
      <c r="AZ31" s="400">
        <v>2.5389999999999999E-2</v>
      </c>
      <c r="BA31" s="400">
        <v>2.5474999999999998E-2</v>
      </c>
      <c r="BB31" s="1"/>
      <c r="BC31" s="393"/>
      <c r="BD31" s="393"/>
      <c r="BE31" s="393"/>
      <c r="BF31" s="393"/>
      <c r="BG31" s="393"/>
      <c r="BH31" s="393"/>
      <c r="BI31" s="393"/>
      <c r="BJ31" s="393"/>
      <c r="BK31" s="393"/>
      <c r="BL31" s="393"/>
      <c r="BM31" s="393"/>
      <c r="BN31" s="393"/>
      <c r="BO31" s="1"/>
    </row>
    <row r="32" spans="1:67" x14ac:dyDescent="0.2">
      <c r="A32" s="1"/>
      <c r="B32" s="1" t="s">
        <v>699</v>
      </c>
      <c r="C32" s="218"/>
      <c r="D32" s="218"/>
      <c r="E32" s="218"/>
      <c r="F32" s="218"/>
      <c r="G32" s="218"/>
      <c r="H32" s="218"/>
      <c r="I32" s="218"/>
      <c r="J32" s="218"/>
      <c r="K32" s="218"/>
      <c r="L32" s="218"/>
      <c r="M32" s="218"/>
      <c r="N32" s="218"/>
      <c r="O32" s="1"/>
      <c r="P32" s="218"/>
      <c r="Q32" s="218"/>
      <c r="R32" s="218"/>
      <c r="S32" s="218"/>
      <c r="T32" s="218"/>
      <c r="U32" s="218"/>
      <c r="V32" s="218"/>
      <c r="W32" s="218"/>
      <c r="X32" s="218"/>
      <c r="Y32" s="218"/>
      <c r="Z32" s="218"/>
      <c r="AA32" s="218"/>
      <c r="AB32" s="1"/>
      <c r="AC32" s="682">
        <v>2.4E-2</v>
      </c>
      <c r="AD32" s="682">
        <v>2.58E-2</v>
      </c>
      <c r="AE32" s="682">
        <v>2.5899999999999999E-2</v>
      </c>
      <c r="AF32" s="682">
        <v>2.58E-2</v>
      </c>
      <c r="AG32" s="682">
        <v>2.6100000000000002E-2</v>
      </c>
      <c r="AH32" s="682">
        <v>2.6700000000000002E-2</v>
      </c>
      <c r="AI32" s="682">
        <v>2.6800000000000001E-2</v>
      </c>
      <c r="AJ32" s="682">
        <v>2.7099999999999999E-2</v>
      </c>
      <c r="AK32" s="682">
        <v>2.7199999999999998E-2</v>
      </c>
      <c r="AL32" s="682">
        <v>2.7900000000000001E-2</v>
      </c>
      <c r="AM32" s="682">
        <v>2.8400000000000002E-2</v>
      </c>
      <c r="AN32" s="682">
        <v>2.8500000000000001E-2</v>
      </c>
      <c r="AO32" s="1"/>
      <c r="AP32" s="400">
        <v>2.4E-2</v>
      </c>
      <c r="AQ32" s="400">
        <v>2.5530000000000001E-2</v>
      </c>
      <c r="AR32" s="400">
        <v>2.2114999999999999E-2</v>
      </c>
      <c r="AS32" s="400">
        <v>2.2030000000000001E-2</v>
      </c>
      <c r="AT32" s="400">
        <v>2.2285000000000003E-2</v>
      </c>
      <c r="AU32" s="400">
        <v>2.3295000000000003E-2</v>
      </c>
      <c r="AV32" s="400">
        <v>2.3380000000000001E-2</v>
      </c>
      <c r="AW32" s="400">
        <v>2.4135E-2</v>
      </c>
      <c r="AX32" s="400">
        <v>2.4219999999999998E-2</v>
      </c>
      <c r="AY32" s="400">
        <v>2.5315000000000001E-2</v>
      </c>
      <c r="AZ32" s="400">
        <v>2.6239999999999999E-2</v>
      </c>
      <c r="BA32" s="400">
        <v>2.6325000000000001E-2</v>
      </c>
      <c r="BB32" s="1"/>
      <c r="BC32" s="393"/>
      <c r="BD32" s="393"/>
      <c r="BE32" s="393"/>
      <c r="BF32" s="393"/>
      <c r="BG32" s="393"/>
      <c r="BH32" s="393"/>
      <c r="BI32" s="393"/>
      <c r="BJ32" s="393"/>
      <c r="BK32" s="393"/>
      <c r="BL32" s="393"/>
      <c r="BM32" s="393"/>
      <c r="BN32" s="393"/>
      <c r="BO32" s="1"/>
    </row>
    <row r="33" spans="1:67" x14ac:dyDescent="0.2">
      <c r="A33" s="1"/>
      <c r="B33" s="1" t="s">
        <v>700</v>
      </c>
      <c r="C33" s="218"/>
      <c r="D33" s="218"/>
      <c r="E33" s="218"/>
      <c r="F33" s="218"/>
      <c r="G33" s="218"/>
      <c r="H33" s="218"/>
      <c r="I33" s="218"/>
      <c r="J33" s="218"/>
      <c r="K33" s="218"/>
      <c r="L33" s="218"/>
      <c r="M33" s="218"/>
      <c r="N33" s="218"/>
      <c r="O33" s="1"/>
      <c r="P33" s="218"/>
      <c r="Q33" s="218"/>
      <c r="R33" s="218"/>
      <c r="S33" s="218"/>
      <c r="T33" s="218"/>
      <c r="U33" s="218"/>
      <c r="V33" s="218"/>
      <c r="W33" s="218"/>
      <c r="X33" s="218"/>
      <c r="Y33" s="218"/>
      <c r="Z33" s="218"/>
      <c r="AA33" s="218"/>
      <c r="AB33" s="1"/>
      <c r="AC33" s="682">
        <v>2.2100000000000002E-2</v>
      </c>
      <c r="AD33" s="682">
        <v>2.8799999999999999E-2</v>
      </c>
      <c r="AE33" s="682">
        <v>2.8899999999999999E-2</v>
      </c>
      <c r="AF33" s="682">
        <v>2.8799999999999999E-2</v>
      </c>
      <c r="AG33" s="682">
        <v>2.9100000000000001E-2</v>
      </c>
      <c r="AH33" s="682">
        <v>2.9700000000000001E-2</v>
      </c>
      <c r="AI33" s="682">
        <v>2.98E-2</v>
      </c>
      <c r="AJ33" s="682">
        <v>3.1099999999999999E-2</v>
      </c>
      <c r="AK33" s="682">
        <v>3.1300000000000001E-2</v>
      </c>
      <c r="AL33" s="682">
        <v>3.1899999999999998E-2</v>
      </c>
      <c r="AM33" s="682">
        <v>3.2399999999999998E-2</v>
      </c>
      <c r="AN33" s="682">
        <v>3.2500000000000001E-2</v>
      </c>
      <c r="AO33" s="1"/>
      <c r="AP33" s="400">
        <v>2.2100000000000002E-2</v>
      </c>
      <c r="AQ33" s="400">
        <v>2.8080000000000001E-2</v>
      </c>
      <c r="AR33" s="400">
        <v>2.4664999999999999E-2</v>
      </c>
      <c r="AS33" s="400">
        <v>2.4579999999999998E-2</v>
      </c>
      <c r="AT33" s="400">
        <v>2.4835000000000003E-2</v>
      </c>
      <c r="AU33" s="400">
        <v>2.5845E-2</v>
      </c>
      <c r="AV33" s="400">
        <v>2.5930000000000002E-2</v>
      </c>
      <c r="AW33" s="400">
        <v>2.7535E-2</v>
      </c>
      <c r="AX33" s="400">
        <v>2.7705E-2</v>
      </c>
      <c r="AY33" s="400">
        <v>2.8714999999999997E-2</v>
      </c>
      <c r="AZ33" s="400">
        <v>2.9639999999999996E-2</v>
      </c>
      <c r="BA33" s="400">
        <v>2.9725000000000001E-2</v>
      </c>
      <c r="BB33" s="1"/>
      <c r="BC33" s="393"/>
      <c r="BD33" s="393"/>
      <c r="BE33" s="393"/>
      <c r="BF33" s="393"/>
      <c r="BG33" s="393"/>
      <c r="BH33" s="393"/>
      <c r="BI33" s="393"/>
      <c r="BJ33" s="393"/>
      <c r="BK33" s="393"/>
      <c r="BL33" s="393"/>
      <c r="BM33" s="393"/>
      <c r="BN33" s="393"/>
      <c r="BO33" s="1"/>
    </row>
    <row r="34" spans="1:67" x14ac:dyDescent="0.2">
      <c r="A34" s="1"/>
      <c r="B34" s="1" t="s">
        <v>701</v>
      </c>
      <c r="C34" s="218"/>
      <c r="D34" s="218"/>
      <c r="E34" s="218"/>
      <c r="F34" s="218"/>
      <c r="G34" s="218"/>
      <c r="H34" s="218"/>
      <c r="I34" s="218"/>
      <c r="J34" s="218"/>
      <c r="K34" s="218"/>
      <c r="L34" s="218"/>
      <c r="M34" s="218"/>
      <c r="N34" s="218"/>
      <c r="O34" s="1"/>
      <c r="P34" s="218"/>
      <c r="Q34" s="218"/>
      <c r="R34" s="218"/>
      <c r="S34" s="218"/>
      <c r="T34" s="218"/>
      <c r="U34" s="218"/>
      <c r="V34" s="218"/>
      <c r="W34" s="218"/>
      <c r="X34" s="218"/>
      <c r="Y34" s="218"/>
      <c r="Z34" s="218"/>
      <c r="AA34" s="218"/>
      <c r="AB34" s="1"/>
      <c r="AC34" s="682">
        <v>2.23E-2</v>
      </c>
      <c r="AD34" s="682">
        <v>2.9100000000000001E-2</v>
      </c>
      <c r="AE34" s="682">
        <v>2.92E-2</v>
      </c>
      <c r="AF34" s="682">
        <v>2.9100000000000001E-2</v>
      </c>
      <c r="AG34" s="682">
        <v>2.9499999999999998E-2</v>
      </c>
      <c r="AH34" s="682">
        <v>3.0099999999999998E-2</v>
      </c>
      <c r="AI34" s="682">
        <v>3.0200000000000001E-2</v>
      </c>
      <c r="AJ34" s="682">
        <v>3.15E-2</v>
      </c>
      <c r="AK34" s="682">
        <v>3.1800000000000002E-2</v>
      </c>
      <c r="AL34" s="682">
        <v>3.2399999999999998E-2</v>
      </c>
      <c r="AM34" s="682">
        <v>3.2899999999999999E-2</v>
      </c>
      <c r="AN34" s="682">
        <v>3.3000000000000002E-2</v>
      </c>
      <c r="AO34" s="1"/>
      <c r="AP34" s="400">
        <v>2.23E-2</v>
      </c>
      <c r="AQ34" s="400">
        <v>2.8334999999999999E-2</v>
      </c>
      <c r="AR34" s="400">
        <v>2.4920000000000001E-2</v>
      </c>
      <c r="AS34" s="400">
        <v>2.4835000000000003E-2</v>
      </c>
      <c r="AT34" s="400">
        <v>2.5174999999999999E-2</v>
      </c>
      <c r="AU34" s="400">
        <v>2.6185E-2</v>
      </c>
      <c r="AV34" s="400">
        <v>2.6270000000000002E-2</v>
      </c>
      <c r="AW34" s="400">
        <v>2.7875E-2</v>
      </c>
      <c r="AX34" s="400">
        <v>2.8130000000000002E-2</v>
      </c>
      <c r="AY34" s="400">
        <v>2.9139999999999996E-2</v>
      </c>
      <c r="AZ34" s="400">
        <v>3.0064999999999998E-2</v>
      </c>
      <c r="BA34" s="400">
        <v>3.015E-2</v>
      </c>
      <c r="BB34" s="1"/>
      <c r="BC34" s="393"/>
      <c r="BD34" s="393"/>
      <c r="BE34" s="393"/>
      <c r="BF34" s="393"/>
      <c r="BG34" s="393"/>
      <c r="BH34" s="393"/>
      <c r="BI34" s="393"/>
      <c r="BJ34" s="393"/>
      <c r="BK34" s="393"/>
      <c r="BL34" s="393"/>
      <c r="BM34" s="393"/>
      <c r="BN34" s="393"/>
      <c r="BO34" s="1"/>
    </row>
    <row r="35" spans="1:67" x14ac:dyDescent="0.2">
      <c r="A35" s="1"/>
      <c r="B35" s="1" t="s">
        <v>702</v>
      </c>
      <c r="C35" s="218"/>
      <c r="D35" s="218"/>
      <c r="E35" s="218"/>
      <c r="F35" s="218"/>
      <c r="G35" s="218"/>
      <c r="H35" s="218"/>
      <c r="I35" s="218"/>
      <c r="J35" s="218"/>
      <c r="K35" s="218"/>
      <c r="L35" s="218"/>
      <c r="M35" s="218"/>
      <c r="N35" s="218"/>
      <c r="O35" s="1"/>
      <c r="P35" s="218"/>
      <c r="Q35" s="218"/>
      <c r="R35" s="218"/>
      <c r="S35" s="218"/>
      <c r="T35" s="218"/>
      <c r="U35" s="218"/>
      <c r="V35" s="218"/>
      <c r="W35" s="218"/>
      <c r="X35" s="218"/>
      <c r="Y35" s="218"/>
      <c r="Z35" s="218"/>
      <c r="AA35" s="218"/>
      <c r="AB35" s="1"/>
      <c r="AC35" s="682">
        <v>2.41E-2</v>
      </c>
      <c r="AD35" s="682">
        <v>2.9600000000000001E-2</v>
      </c>
      <c r="AE35" s="682">
        <v>2.9700000000000001E-2</v>
      </c>
      <c r="AF35" s="682">
        <v>2.9600000000000001E-2</v>
      </c>
      <c r="AG35" s="682">
        <v>0.03</v>
      </c>
      <c r="AH35" s="682">
        <v>3.0599999999999999E-2</v>
      </c>
      <c r="AI35" s="682">
        <v>3.0700000000000002E-2</v>
      </c>
      <c r="AJ35" s="682">
        <v>3.2000000000000001E-2</v>
      </c>
      <c r="AK35" s="682">
        <v>3.2300000000000002E-2</v>
      </c>
      <c r="AL35" s="682">
        <v>3.2899999999999999E-2</v>
      </c>
      <c r="AM35" s="682">
        <v>3.3399999999999999E-2</v>
      </c>
      <c r="AN35" s="682">
        <v>3.3500000000000002E-2</v>
      </c>
      <c r="AO35" s="1"/>
      <c r="AP35" s="400">
        <v>2.41E-2</v>
      </c>
      <c r="AQ35" s="400">
        <v>2.8760000000000001E-2</v>
      </c>
      <c r="AR35" s="400">
        <v>2.5344999999999999E-2</v>
      </c>
      <c r="AS35" s="400">
        <v>2.5260000000000001E-2</v>
      </c>
      <c r="AT35" s="400">
        <v>2.5599999999999998E-2</v>
      </c>
      <c r="AU35" s="400">
        <v>2.6610000000000002E-2</v>
      </c>
      <c r="AV35" s="400">
        <v>2.6695000000000003E-2</v>
      </c>
      <c r="AW35" s="400">
        <v>2.8300000000000002E-2</v>
      </c>
      <c r="AX35" s="400">
        <v>2.8555000000000004E-2</v>
      </c>
      <c r="AY35" s="400">
        <v>2.9564999999999998E-2</v>
      </c>
      <c r="AZ35" s="400">
        <v>3.0489999999999996E-2</v>
      </c>
      <c r="BA35" s="400">
        <v>3.0574999999999998E-2</v>
      </c>
      <c r="BB35" s="1"/>
      <c r="BC35" s="393"/>
      <c r="BD35" s="393"/>
      <c r="BE35" s="393"/>
      <c r="BF35" s="393"/>
      <c r="BG35" s="393"/>
      <c r="BH35" s="393"/>
      <c r="BI35" s="393"/>
      <c r="BJ35" s="393"/>
      <c r="BK35" s="393"/>
      <c r="BL35" s="393"/>
      <c r="BM35" s="393"/>
      <c r="BN35" s="393"/>
      <c r="BO35" s="1"/>
    </row>
    <row r="36" spans="1:67" x14ac:dyDescent="0.2">
      <c r="A36" s="1"/>
      <c r="B36" s="1" t="s">
        <v>308</v>
      </c>
      <c r="C36" s="218"/>
      <c r="D36" s="218"/>
      <c r="E36" s="218"/>
      <c r="F36" s="218"/>
      <c r="G36" s="218"/>
      <c r="H36" s="218"/>
      <c r="I36" s="218"/>
      <c r="J36" s="218"/>
      <c r="K36" s="218"/>
      <c r="L36" s="218"/>
      <c r="M36" s="218"/>
      <c r="N36" s="218"/>
      <c r="O36" s="1"/>
      <c r="P36" s="218"/>
      <c r="Q36" s="218"/>
      <c r="R36" s="218"/>
      <c r="S36" s="218"/>
      <c r="T36" s="218"/>
      <c r="U36" s="218"/>
      <c r="V36" s="218"/>
      <c r="W36" s="218"/>
      <c r="X36" s="218"/>
      <c r="Y36" s="218"/>
      <c r="Z36" s="218"/>
      <c r="AA36" s="218"/>
      <c r="AB36" s="1"/>
      <c r="AC36" s="682">
        <v>3.8800000000000001E-2</v>
      </c>
      <c r="AD36" s="682">
        <v>3.6299999999999999E-2</v>
      </c>
      <c r="AE36" s="682">
        <v>3.7999999999999999E-2</v>
      </c>
      <c r="AF36" s="682">
        <v>3.6499999999999998E-2</v>
      </c>
      <c r="AG36" s="682">
        <v>3.4000000000000002E-2</v>
      </c>
      <c r="AH36" s="682">
        <v>3.5299999999999998E-2</v>
      </c>
      <c r="AI36" s="682">
        <v>3.7000000000000005E-2</v>
      </c>
      <c r="AJ36" s="682">
        <v>3.6000000000000004E-2</v>
      </c>
      <c r="AK36" s="682">
        <v>3.3500000000000002E-2</v>
      </c>
      <c r="AL36" s="682">
        <v>3.4500000000000003E-2</v>
      </c>
      <c r="AM36" s="682">
        <v>3.5099999999999999E-2</v>
      </c>
      <c r="AN36" s="682">
        <v>3.5499999999999997E-2</v>
      </c>
      <c r="AO36" s="1"/>
      <c r="AP36" s="393">
        <v>3.8800000000000001E-2</v>
      </c>
      <c r="AQ36" s="393">
        <v>3.5999999999999997E-2</v>
      </c>
      <c r="AR36" s="393">
        <v>0.06</v>
      </c>
      <c r="AS36" s="393">
        <v>6.6000000000000003E-2</v>
      </c>
      <c r="AT36" s="393">
        <v>6.9000000000000006E-2</v>
      </c>
      <c r="AU36" s="393">
        <v>7.3499999999999996E-2</v>
      </c>
      <c r="AV36" s="393">
        <v>7.85E-2</v>
      </c>
      <c r="AW36" s="393">
        <v>8.4000000000000005E-2</v>
      </c>
      <c r="AX36" s="393">
        <v>8.2000000000000003E-2</v>
      </c>
      <c r="AY36" s="393">
        <v>7.8E-2</v>
      </c>
      <c r="AZ36" s="393">
        <v>7.4999999999999997E-2</v>
      </c>
      <c r="BA36" s="393">
        <v>6.8000000000000005E-2</v>
      </c>
      <c r="BB36" s="1"/>
      <c r="BC36" s="393"/>
      <c r="BD36" s="393"/>
      <c r="BE36" s="393"/>
      <c r="BF36" s="393"/>
      <c r="BG36" s="393"/>
      <c r="BH36" s="393"/>
      <c r="BI36" s="393"/>
      <c r="BJ36" s="393"/>
      <c r="BK36" s="393"/>
      <c r="BL36" s="393"/>
      <c r="BM36" s="393"/>
      <c r="BN36" s="393"/>
      <c r="BO36" s="1"/>
    </row>
    <row r="37" spans="1:67" x14ac:dyDescent="0.2">
      <c r="A37" s="1"/>
      <c r="B37" s="1" t="s">
        <v>163</v>
      </c>
      <c r="C37" s="304"/>
      <c r="D37" s="304"/>
      <c r="E37" s="304"/>
      <c r="F37" s="304"/>
      <c r="G37" s="304"/>
      <c r="H37" s="304"/>
      <c r="I37" s="304"/>
      <c r="J37" s="304"/>
      <c r="K37" s="304"/>
      <c r="L37" s="304"/>
      <c r="M37" s="304"/>
      <c r="N37" s="304"/>
      <c r="O37" s="1"/>
      <c r="P37" s="304"/>
      <c r="Q37" s="304"/>
      <c r="R37" s="304"/>
      <c r="S37" s="304"/>
      <c r="T37" s="304"/>
      <c r="U37" s="304"/>
      <c r="V37" s="304"/>
      <c r="W37" s="304"/>
      <c r="X37" s="304"/>
      <c r="Y37" s="304"/>
      <c r="Z37" s="304"/>
      <c r="AA37" s="304"/>
      <c r="AB37" s="1"/>
      <c r="AC37" s="682">
        <v>3.2270692237874599E-3</v>
      </c>
      <c r="AD37" s="682">
        <v>-3.5666503609333988E-3</v>
      </c>
      <c r="AE37" s="682">
        <v>1.7167893063768647E-2</v>
      </c>
      <c r="AF37" s="682">
        <v>1.9363706487807164E-2</v>
      </c>
      <c r="AG37" s="682">
        <v>8.0732231297298007E-4</v>
      </c>
      <c r="AH37" s="682">
        <v>-2.3138811592597897E-3</v>
      </c>
      <c r="AI37" s="682">
        <v>1.883811948916092E-2</v>
      </c>
      <c r="AJ37" s="682">
        <v>1.8380713521088277E-2</v>
      </c>
      <c r="AK37" s="682">
        <v>-1.6077532717591048E-3</v>
      </c>
      <c r="AL37" s="682">
        <v>-1.3485341647356819E-3</v>
      </c>
      <c r="AM37" s="682">
        <v>1.9429035749860102E-2</v>
      </c>
      <c r="AN37" s="682">
        <v>1.87742525853416E-2</v>
      </c>
      <c r="AO37" s="1"/>
      <c r="AP37" s="394">
        <v>3.2270692237874599E-3</v>
      </c>
      <c r="AQ37" s="394">
        <v>-3.8551093061151009E-3</v>
      </c>
      <c r="AR37" s="394">
        <v>3.9027154273609144E-2</v>
      </c>
      <c r="AS37" s="394">
        <v>2.6617240657884178E-2</v>
      </c>
      <c r="AT37" s="394">
        <v>6.0504099439293579E-3</v>
      </c>
      <c r="AU37" s="394">
        <v>6.2787730359015193E-4</v>
      </c>
      <c r="AV37" s="394">
        <v>2.1905517158150811E-2</v>
      </c>
      <c r="AW37" s="394">
        <v>2.4562130582089114E-2</v>
      </c>
      <c r="AX37" s="394">
        <v>-1.039185661774189E-3</v>
      </c>
      <c r="AY37" s="394">
        <v>-6.0021847409261753E-3</v>
      </c>
      <c r="AZ37" s="394">
        <v>1.6002762941417226E-2</v>
      </c>
      <c r="BA37" s="394">
        <v>1.1749397246997528E-2</v>
      </c>
      <c r="BB37" s="1"/>
      <c r="BC37" s="394"/>
      <c r="BD37" s="394"/>
      <c r="BE37" s="394"/>
      <c r="BF37" s="394"/>
      <c r="BG37" s="394"/>
      <c r="BH37" s="394"/>
      <c r="BI37" s="394"/>
      <c r="BJ37" s="394"/>
      <c r="BK37" s="394"/>
      <c r="BL37" s="394"/>
      <c r="BM37" s="394"/>
      <c r="BN37" s="394"/>
      <c r="BO37" s="1"/>
    </row>
    <row r="38" spans="1:67" x14ac:dyDescent="0.2">
      <c r="A38" s="1"/>
      <c r="B38" s="1" t="s">
        <v>703</v>
      </c>
      <c r="C38" s="304"/>
      <c r="D38" s="304"/>
      <c r="E38" s="304"/>
      <c r="F38" s="304"/>
      <c r="G38" s="304"/>
      <c r="H38" s="304"/>
      <c r="I38" s="304"/>
      <c r="J38" s="304"/>
      <c r="K38" s="304"/>
      <c r="L38" s="304"/>
      <c r="M38" s="304"/>
      <c r="N38" s="304"/>
      <c r="O38" s="1"/>
      <c r="P38" s="304"/>
      <c r="Q38" s="304"/>
      <c r="R38" s="304"/>
      <c r="S38" s="304"/>
      <c r="T38" s="304"/>
      <c r="U38" s="304"/>
      <c r="V38" s="304"/>
      <c r="W38" s="304"/>
      <c r="X38" s="304"/>
      <c r="Y38" s="304"/>
      <c r="Z38" s="304"/>
      <c r="AA38" s="304"/>
      <c r="AB38" s="1"/>
      <c r="AC38" s="682">
        <v>2.8836569654736976E-2</v>
      </c>
      <c r="AD38" s="682">
        <v>3.117690272262854E-2</v>
      </c>
      <c r="AE38" s="682">
        <v>3.1725525101956566E-2</v>
      </c>
      <c r="AF38" s="682">
        <v>3.2215460288319925E-2</v>
      </c>
      <c r="AG38" s="682">
        <v>3.0152819938146832E-2</v>
      </c>
      <c r="AH38" s="682">
        <v>3.4198223750479408E-2</v>
      </c>
      <c r="AI38" s="682">
        <v>3.2606986447963747E-2</v>
      </c>
      <c r="AJ38" s="682">
        <v>3.2119847142168242E-2</v>
      </c>
      <c r="AK38" s="682">
        <v>3.084202396342434E-2</v>
      </c>
      <c r="AL38" s="682">
        <v>2.9998966993753127E-2</v>
      </c>
      <c r="AM38" s="682">
        <v>3.2665676652167831E-2</v>
      </c>
      <c r="AN38" s="682">
        <v>3.3538686044152444E-2</v>
      </c>
      <c r="AO38" s="1"/>
      <c r="AP38" s="394">
        <v>2.8836569654736976E-2</v>
      </c>
      <c r="AQ38" s="394">
        <v>3.2465204488026415E-2</v>
      </c>
      <c r="AR38" s="394">
        <v>5.2597581090085888E-2</v>
      </c>
      <c r="AS38" s="394">
        <v>6.1165243780289633E-2</v>
      </c>
      <c r="AT38" s="394">
        <v>6.4252111897609945E-2</v>
      </c>
      <c r="AU38" s="394">
        <v>7.47662299700637E-2</v>
      </c>
      <c r="AV38" s="394">
        <v>7.2638671837119237E-2</v>
      </c>
      <c r="AW38" s="394">
        <v>7.8693625498312186E-2</v>
      </c>
      <c r="AX38" s="394">
        <v>7.9268604873159274E-2</v>
      </c>
      <c r="AY38" s="394">
        <v>7.1214939037344369E-2</v>
      </c>
      <c r="AZ38" s="394">
        <v>7.3288377104222702E-2</v>
      </c>
      <c r="BA38" s="394">
        <v>6.745527277612634E-2</v>
      </c>
      <c r="BB38" s="1"/>
      <c r="BC38" s="394"/>
      <c r="BD38" s="394"/>
      <c r="BE38" s="394"/>
      <c r="BF38" s="394"/>
      <c r="BG38" s="394"/>
      <c r="BH38" s="394"/>
      <c r="BI38" s="394"/>
      <c r="BJ38" s="394"/>
      <c r="BK38" s="394"/>
      <c r="BL38" s="394"/>
      <c r="BM38" s="394"/>
      <c r="BN38" s="394"/>
      <c r="BO38" s="1"/>
    </row>
    <row r="39" spans="1:67" x14ac:dyDescent="0.2">
      <c r="A39" s="1"/>
      <c r="B39" s="1" t="s">
        <v>541</v>
      </c>
      <c r="C39" s="354"/>
      <c r="D39" s="354"/>
      <c r="E39" s="354"/>
      <c r="F39" s="354"/>
      <c r="G39" s="354"/>
      <c r="H39" s="354"/>
      <c r="I39" s="354"/>
      <c r="J39" s="354"/>
      <c r="K39" s="354"/>
      <c r="L39" s="354"/>
      <c r="M39" s="354"/>
      <c r="N39" s="354"/>
      <c r="O39" s="1"/>
      <c r="P39" s="354"/>
      <c r="Q39" s="354"/>
      <c r="R39" s="354"/>
      <c r="S39" s="354"/>
      <c r="T39" s="354"/>
      <c r="U39" s="354"/>
      <c r="V39" s="354"/>
      <c r="W39" s="354"/>
      <c r="X39" s="354"/>
      <c r="Y39" s="354"/>
      <c r="Z39" s="354"/>
      <c r="AA39" s="354"/>
      <c r="AB39" s="1"/>
      <c r="AC39" s="683">
        <v>19.3779</v>
      </c>
      <c r="AD39" s="683">
        <v>19.100000000000001</v>
      </c>
      <c r="AE39" s="683">
        <v>19.149999999999999</v>
      </c>
      <c r="AF39" s="683">
        <v>19.079999999999998</v>
      </c>
      <c r="AG39" s="683">
        <v>19.18</v>
      </c>
      <c r="AH39" s="683">
        <v>19.22</v>
      </c>
      <c r="AI39" s="683">
        <v>19.25</v>
      </c>
      <c r="AJ39" s="683">
        <v>19.28</v>
      </c>
      <c r="AK39" s="683">
        <v>19.3</v>
      </c>
      <c r="AL39" s="683">
        <v>19.32</v>
      </c>
      <c r="AM39" s="683">
        <v>19.350000000000001</v>
      </c>
      <c r="AN39" s="683">
        <v>19.399999999999999</v>
      </c>
      <c r="AO39" s="1"/>
      <c r="AP39" s="395">
        <v>19.3779</v>
      </c>
      <c r="AQ39" s="395">
        <v>22</v>
      </c>
      <c r="AR39" s="395">
        <v>22.346999999999998</v>
      </c>
      <c r="AS39" s="395">
        <v>23.5</v>
      </c>
      <c r="AT39" s="395">
        <v>23.8</v>
      </c>
      <c r="AU39" s="395">
        <v>24.85</v>
      </c>
      <c r="AV39" s="395">
        <v>26.4</v>
      </c>
      <c r="AW39" s="395">
        <v>26.2</v>
      </c>
      <c r="AX39" s="395">
        <v>26</v>
      </c>
      <c r="AY39" s="395">
        <v>25.8</v>
      </c>
      <c r="AZ39" s="395">
        <v>25.5</v>
      </c>
      <c r="BA39" s="395">
        <v>25</v>
      </c>
      <c r="BB39" s="1"/>
      <c r="BC39" s="395"/>
      <c r="BD39" s="395"/>
      <c r="BE39" s="395"/>
      <c r="BF39" s="395"/>
      <c r="BG39" s="395"/>
      <c r="BH39" s="395"/>
      <c r="BI39" s="395"/>
      <c r="BJ39" s="395"/>
      <c r="BK39" s="395"/>
      <c r="BL39" s="395"/>
      <c r="BM39" s="395"/>
      <c r="BN39" s="395"/>
      <c r="BO39" s="1"/>
    </row>
    <row r="40" spans="1:67" x14ac:dyDescent="0.2">
      <c r="A40" s="1"/>
      <c r="B40" s="139" t="s">
        <v>542</v>
      </c>
      <c r="C40" s="306"/>
      <c r="D40" s="306"/>
      <c r="E40" s="306"/>
      <c r="F40" s="306"/>
      <c r="G40" s="306"/>
      <c r="H40" s="306"/>
      <c r="I40" s="306"/>
      <c r="J40" s="306"/>
      <c r="K40" s="306"/>
      <c r="L40" s="306"/>
      <c r="M40" s="306"/>
      <c r="N40" s="306"/>
      <c r="O40" s="307"/>
      <c r="P40" s="306"/>
      <c r="Q40" s="306"/>
      <c r="R40" s="306"/>
      <c r="S40" s="306"/>
      <c r="T40" s="306"/>
      <c r="U40" s="306"/>
      <c r="V40" s="306"/>
      <c r="W40" s="306"/>
      <c r="X40" s="306"/>
      <c r="Y40" s="306"/>
      <c r="Z40" s="306"/>
      <c r="AA40" s="306"/>
      <c r="AB40" s="307"/>
      <c r="AC40" s="683">
        <v>21.7546</v>
      </c>
      <c r="AD40" s="683">
        <v>21.92</v>
      </c>
      <c r="AE40" s="683">
        <v>21.939999999999998</v>
      </c>
      <c r="AF40" s="683">
        <v>21.81</v>
      </c>
      <c r="AG40" s="683">
        <v>21.82</v>
      </c>
      <c r="AH40" s="683">
        <v>21.84</v>
      </c>
      <c r="AI40" s="683">
        <v>21.85</v>
      </c>
      <c r="AJ40" s="683">
        <v>21.87</v>
      </c>
      <c r="AK40" s="683">
        <v>21.78</v>
      </c>
      <c r="AL40" s="683">
        <v>21.79</v>
      </c>
      <c r="AM40" s="683">
        <v>21.810000000000002</v>
      </c>
      <c r="AN40" s="683">
        <v>21.849999999999998</v>
      </c>
      <c r="AO40" s="307"/>
      <c r="AP40" s="396">
        <v>21.7546</v>
      </c>
      <c r="AQ40" s="396">
        <v>25.1584</v>
      </c>
      <c r="AR40" s="396">
        <v>25.471799999999998</v>
      </c>
      <c r="AS40" s="396">
        <v>26.557600000000001</v>
      </c>
      <c r="AT40" s="396">
        <v>26.756800000000002</v>
      </c>
      <c r="AU40" s="396">
        <v>27.784400000000002</v>
      </c>
      <c r="AV40" s="396">
        <v>29.26</v>
      </c>
      <c r="AW40" s="396">
        <v>29.048999999999999</v>
      </c>
      <c r="AX40" s="396">
        <v>28.728000000000002</v>
      </c>
      <c r="AY40" s="396">
        <v>28.516999999999999</v>
      </c>
      <c r="AZ40" s="396">
        <v>28.206000000000003</v>
      </c>
      <c r="BA40" s="396">
        <v>27.695</v>
      </c>
      <c r="BB40" s="307"/>
      <c r="BC40" s="396"/>
      <c r="BD40" s="396"/>
      <c r="BE40" s="396"/>
      <c r="BF40" s="396"/>
      <c r="BG40" s="396"/>
      <c r="BH40" s="396"/>
      <c r="BI40" s="396"/>
      <c r="BJ40" s="396"/>
      <c r="BK40" s="396"/>
      <c r="BL40" s="396"/>
      <c r="BM40" s="396"/>
      <c r="BN40" s="396"/>
      <c r="BO40" s="307"/>
    </row>
    <row r="41" spans="1:67" x14ac:dyDescent="0.2">
      <c r="A41" s="1"/>
      <c r="B41" s="1" t="s">
        <v>543</v>
      </c>
      <c r="C41" s="218"/>
      <c r="D41" s="218"/>
      <c r="E41" s="218"/>
      <c r="F41" s="218"/>
      <c r="G41" s="218"/>
      <c r="H41" s="218"/>
      <c r="I41" s="218"/>
      <c r="J41" s="218"/>
      <c r="K41" s="218"/>
      <c r="L41" s="218"/>
      <c r="M41" s="218"/>
      <c r="N41" s="218"/>
      <c r="O41" s="1"/>
      <c r="P41" s="218"/>
      <c r="Q41" s="218"/>
      <c r="R41" s="218"/>
      <c r="S41" s="218"/>
      <c r="T41" s="218"/>
      <c r="U41" s="218"/>
      <c r="V41" s="218"/>
      <c r="W41" s="218"/>
      <c r="X41" s="218"/>
      <c r="Y41" s="218"/>
      <c r="Z41" s="218"/>
      <c r="AA41" s="218"/>
      <c r="AB41" s="1"/>
      <c r="AC41" s="682">
        <v>3.4000000000000002E-2</v>
      </c>
      <c r="AD41" s="682">
        <v>3.5999999999999997E-2</v>
      </c>
      <c r="AE41" s="682">
        <v>3.5000000000000003E-2</v>
      </c>
      <c r="AF41" s="682">
        <v>3.5000000000000003E-2</v>
      </c>
      <c r="AG41" s="682">
        <v>3.4000000000000002E-2</v>
      </c>
      <c r="AH41" s="682">
        <v>3.3000000000000002E-2</v>
      </c>
      <c r="AI41" s="682">
        <v>3.4000000000000002E-2</v>
      </c>
      <c r="AJ41" s="682">
        <v>3.4000000000000002E-2</v>
      </c>
      <c r="AK41" s="682">
        <v>3.3000000000000002E-2</v>
      </c>
      <c r="AL41" s="682">
        <v>3.2000000000000001E-2</v>
      </c>
      <c r="AM41" s="682">
        <v>3.1E-2</v>
      </c>
      <c r="AN41" s="682">
        <v>3.2000000000000001E-2</v>
      </c>
      <c r="AO41" s="1"/>
      <c r="AP41" s="393">
        <v>3.4000000000000002E-2</v>
      </c>
      <c r="AQ41" s="393">
        <v>3.5999999999999997E-2</v>
      </c>
      <c r="AR41" s="393">
        <v>3.9E-2</v>
      </c>
      <c r="AS41" s="393">
        <v>4.4999999999999998E-2</v>
      </c>
      <c r="AT41" s="393">
        <v>5.1999999999999998E-2</v>
      </c>
      <c r="AU41" s="393">
        <v>0.06</v>
      </c>
      <c r="AV41" s="393">
        <v>6.0999999999999999E-2</v>
      </c>
      <c r="AW41" s="393">
        <v>5.7000000000000002E-2</v>
      </c>
      <c r="AX41" s="393">
        <v>5.5E-2</v>
      </c>
      <c r="AY41" s="393">
        <v>5.3999999999999999E-2</v>
      </c>
      <c r="AZ41" s="393">
        <v>5.1999999999999998E-2</v>
      </c>
      <c r="BA41" s="393">
        <v>4.7E-2</v>
      </c>
      <c r="BB41" s="1"/>
      <c r="BC41" s="393"/>
      <c r="BD41" s="393"/>
      <c r="BE41" s="393"/>
      <c r="BF41" s="393"/>
      <c r="BG41" s="393"/>
      <c r="BH41" s="393"/>
      <c r="BI41" s="393"/>
      <c r="BJ41" s="393"/>
      <c r="BK41" s="393"/>
      <c r="BL41" s="393"/>
      <c r="BM41" s="393"/>
      <c r="BN41" s="393"/>
      <c r="BO41" s="1"/>
    </row>
    <row r="42" spans="1:67" x14ac:dyDescent="0.2">
      <c r="A42" s="1"/>
      <c r="B42" s="1" t="s">
        <v>162</v>
      </c>
      <c r="C42" s="218"/>
      <c r="D42" s="218"/>
      <c r="E42" s="218"/>
      <c r="F42" s="218"/>
      <c r="G42" s="218"/>
      <c r="H42" s="218"/>
      <c r="I42" s="218"/>
      <c r="J42" s="218"/>
      <c r="K42" s="218"/>
      <c r="L42" s="218"/>
      <c r="M42" s="218"/>
      <c r="N42" s="218"/>
      <c r="O42" s="1"/>
      <c r="P42" s="218"/>
      <c r="Q42" s="218"/>
      <c r="R42" s="218"/>
      <c r="S42" s="218"/>
      <c r="T42" s="218"/>
      <c r="U42" s="218"/>
      <c r="V42" s="218"/>
      <c r="W42" s="218"/>
      <c r="X42" s="218"/>
      <c r="Y42" s="218"/>
      <c r="Z42" s="218"/>
      <c r="AA42" s="218"/>
      <c r="AB42" s="1"/>
      <c r="AC42" s="682">
        <v>1.2E-2</v>
      </c>
      <c r="AD42" s="682">
        <v>1.4999999999999999E-2</v>
      </c>
      <c r="AE42" s="682">
        <v>0.02</v>
      </c>
      <c r="AF42" s="682">
        <v>1.7999999999999999E-2</v>
      </c>
      <c r="AG42" s="682">
        <v>1.9E-2</v>
      </c>
      <c r="AH42" s="682">
        <v>2.5000000000000001E-2</v>
      </c>
      <c r="AI42" s="682">
        <v>2.1999999999999999E-2</v>
      </c>
      <c r="AJ42" s="682">
        <v>0.02</v>
      </c>
      <c r="AK42" s="682">
        <v>2.4E-2</v>
      </c>
      <c r="AL42" s="682">
        <v>2.7E-2</v>
      </c>
      <c r="AM42" s="682">
        <v>0.03</v>
      </c>
      <c r="AN42" s="682">
        <v>2.8000000000000001E-2</v>
      </c>
      <c r="AO42" s="1"/>
      <c r="AP42" s="393">
        <v>1.2E-2</v>
      </c>
      <c r="AQ42" s="393">
        <v>0.01</v>
      </c>
      <c r="AR42" s="393">
        <v>-5.0000000000000001E-3</v>
      </c>
      <c r="AS42" s="393">
        <v>-0.03</v>
      </c>
      <c r="AT42" s="393">
        <v>-0.04</v>
      </c>
      <c r="AU42" s="393">
        <v>-5.5E-2</v>
      </c>
      <c r="AV42" s="393">
        <v>-4.3999999999999997E-2</v>
      </c>
      <c r="AW42" s="393">
        <v>-2.5000000000000001E-2</v>
      </c>
      <c r="AX42" s="393">
        <v>-0.01</v>
      </c>
      <c r="AY42" s="393">
        <v>-3.5000000000000001E-3</v>
      </c>
      <c r="AZ42" s="393">
        <v>0.01</v>
      </c>
      <c r="BA42" s="393">
        <v>1.4999999999999999E-2</v>
      </c>
      <c r="BB42" s="1"/>
      <c r="BC42" s="393"/>
      <c r="BD42" s="393"/>
      <c r="BE42" s="393"/>
      <c r="BF42" s="393"/>
      <c r="BG42" s="393"/>
      <c r="BH42" s="393"/>
      <c r="BI42" s="393"/>
      <c r="BJ42" s="393"/>
      <c r="BK42" s="393"/>
      <c r="BL42" s="393"/>
      <c r="BM42" s="393"/>
      <c r="BN42" s="393"/>
      <c r="BO42" s="1"/>
    </row>
    <row r="43" spans="1:67" x14ac:dyDescent="0.2">
      <c r="A43" s="1"/>
      <c r="B43" s="1" t="s">
        <v>544</v>
      </c>
      <c r="C43" s="355"/>
      <c r="D43" s="355"/>
      <c r="E43" s="355"/>
      <c r="F43" s="355"/>
      <c r="G43" s="355"/>
      <c r="H43" s="355"/>
      <c r="I43" s="355"/>
      <c r="J43" s="355"/>
      <c r="K43" s="355"/>
      <c r="L43" s="355"/>
      <c r="M43" s="355"/>
      <c r="N43" s="355"/>
      <c r="O43" s="1"/>
      <c r="P43" s="355"/>
      <c r="Q43" s="355"/>
      <c r="R43" s="355"/>
      <c r="S43" s="355"/>
      <c r="T43" s="355"/>
      <c r="U43" s="355"/>
      <c r="V43" s="355"/>
      <c r="W43" s="355"/>
      <c r="X43" s="355"/>
      <c r="Y43" s="355"/>
      <c r="Z43" s="355"/>
      <c r="AA43" s="355"/>
      <c r="AB43" s="1"/>
      <c r="AC43" s="103">
        <v>107502.89792815171</v>
      </c>
      <c r="AD43" s="103">
        <v>108900</v>
      </c>
      <c r="AE43" s="103">
        <v>110800</v>
      </c>
      <c r="AF43" s="103">
        <v>112500</v>
      </c>
      <c r="AG43" s="103">
        <v>114400</v>
      </c>
      <c r="AH43" s="103">
        <v>117050</v>
      </c>
      <c r="AI43" s="103">
        <v>119350</v>
      </c>
      <c r="AJ43" s="103">
        <v>121500</v>
      </c>
      <c r="AK43" s="103">
        <v>124200</v>
      </c>
      <c r="AL43" s="103">
        <v>127300</v>
      </c>
      <c r="AM43" s="103">
        <v>130800</v>
      </c>
      <c r="AN43" s="103">
        <v>134150.31731775944</v>
      </c>
      <c r="AO43" s="1"/>
      <c r="AP43" s="214">
        <v>107502.89792815171</v>
      </c>
      <c r="AQ43" s="214">
        <v>102127.75303174411</v>
      </c>
      <c r="AR43" s="214">
        <v>85100</v>
      </c>
      <c r="AS43" s="214">
        <v>83500</v>
      </c>
      <c r="AT43" s="214">
        <v>79600</v>
      </c>
      <c r="AU43" s="214">
        <v>75500</v>
      </c>
      <c r="AV43" s="214">
        <v>71200</v>
      </c>
      <c r="AW43" s="214">
        <v>66600</v>
      </c>
      <c r="AX43" s="214">
        <v>68600</v>
      </c>
      <c r="AY43" s="214">
        <v>72200</v>
      </c>
      <c r="AZ43" s="214">
        <v>75300</v>
      </c>
      <c r="BA43" s="214">
        <v>80600</v>
      </c>
      <c r="BB43" s="1"/>
      <c r="BC43" s="214"/>
      <c r="BD43" s="214"/>
      <c r="BE43" s="214"/>
      <c r="BF43" s="214"/>
      <c r="BG43" s="214"/>
      <c r="BH43" s="214"/>
      <c r="BI43" s="214"/>
      <c r="BJ43" s="214"/>
      <c r="BK43" s="214"/>
      <c r="BL43" s="214"/>
      <c r="BM43" s="214"/>
      <c r="BN43" s="214"/>
      <c r="BO43" s="1"/>
    </row>
    <row r="44" spans="1:67" x14ac:dyDescent="0.2">
      <c r="A44" s="1"/>
      <c r="B44" s="1" t="s">
        <v>309</v>
      </c>
      <c r="C44" s="355"/>
      <c r="D44" s="355"/>
      <c r="E44" s="355"/>
      <c r="F44" s="355"/>
      <c r="G44" s="355"/>
      <c r="H44" s="355"/>
      <c r="I44" s="355"/>
      <c r="J44" s="355"/>
      <c r="K44" s="355"/>
      <c r="L44" s="355"/>
      <c r="M44" s="355"/>
      <c r="N44" s="355"/>
      <c r="O44" s="1"/>
      <c r="P44" s="355"/>
      <c r="Q44" s="355"/>
      <c r="R44" s="355"/>
      <c r="S44" s="355"/>
      <c r="T44" s="355"/>
      <c r="U44" s="355"/>
      <c r="V44" s="355"/>
      <c r="W44" s="355"/>
      <c r="X44" s="355"/>
      <c r="Y44" s="355"/>
      <c r="Z44" s="355"/>
      <c r="AA44" s="355"/>
      <c r="AB44" s="1"/>
      <c r="AC44" s="103">
        <v>42703.38</v>
      </c>
      <c r="AD44" s="103">
        <v>43550</v>
      </c>
      <c r="AE44" s="103">
        <v>44860</v>
      </c>
      <c r="AF44" s="103">
        <v>46119.650399999999</v>
      </c>
      <c r="AG44" s="103">
        <v>48420</v>
      </c>
      <c r="AH44" s="103">
        <v>49880</v>
      </c>
      <c r="AI44" s="103">
        <v>50130</v>
      </c>
      <c r="AJ44" s="103">
        <v>50730</v>
      </c>
      <c r="AK44" s="103">
        <v>52760</v>
      </c>
      <c r="AL44" s="103">
        <v>54340</v>
      </c>
      <c r="AM44" s="103">
        <v>55430</v>
      </c>
      <c r="AN44" s="103">
        <v>56820</v>
      </c>
      <c r="AO44" s="1"/>
      <c r="AP44" s="214">
        <v>42703.38</v>
      </c>
      <c r="AQ44" s="214">
        <v>43660</v>
      </c>
      <c r="AR44" s="214">
        <v>41620</v>
      </c>
      <c r="AS44" s="214">
        <v>40990</v>
      </c>
      <c r="AT44" s="214">
        <v>40050</v>
      </c>
      <c r="AU44" s="214">
        <v>37270</v>
      </c>
      <c r="AV44" s="214">
        <v>37000</v>
      </c>
      <c r="AW44" s="214">
        <v>36895.720319999993</v>
      </c>
      <c r="AX44" s="214">
        <v>37000</v>
      </c>
      <c r="AY44" s="214">
        <v>37250</v>
      </c>
      <c r="AZ44" s="214">
        <v>37800</v>
      </c>
      <c r="BA44" s="214">
        <v>38010</v>
      </c>
      <c r="BB44" s="1"/>
      <c r="BC44" s="214"/>
      <c r="BD44" s="214"/>
      <c r="BE44" s="214"/>
      <c r="BF44" s="214"/>
      <c r="BG44" s="214"/>
      <c r="BH44" s="214"/>
      <c r="BI44" s="214"/>
      <c r="BJ44" s="214"/>
      <c r="BK44" s="214"/>
      <c r="BL44" s="214"/>
      <c r="BM44" s="214"/>
      <c r="BN44" s="214"/>
      <c r="BO44" s="1"/>
    </row>
    <row r="45" spans="1:67" x14ac:dyDescent="0.2">
      <c r="A45" s="1"/>
      <c r="B45" s="1" t="s">
        <v>364</v>
      </c>
      <c r="C45" s="308"/>
      <c r="D45" s="308"/>
      <c r="E45" s="308"/>
      <c r="F45" s="308"/>
      <c r="G45" s="308"/>
      <c r="H45" s="308"/>
      <c r="I45" s="309"/>
      <c r="J45" s="309"/>
      <c r="K45" s="309"/>
      <c r="L45" s="309"/>
      <c r="M45" s="309"/>
      <c r="N45" s="309"/>
      <c r="O45" s="310"/>
      <c r="P45" s="308"/>
      <c r="Q45" s="308"/>
      <c r="R45" s="308"/>
      <c r="S45" s="308"/>
      <c r="T45" s="308"/>
      <c r="U45" s="308"/>
      <c r="V45" s="308"/>
      <c r="W45" s="308"/>
      <c r="X45" s="309"/>
      <c r="Y45" s="309"/>
      <c r="Z45" s="309"/>
      <c r="AA45" s="309"/>
      <c r="AB45" s="310"/>
      <c r="AC45" s="103">
        <v>2798.36</v>
      </c>
      <c r="AD45" s="103">
        <v>2882.3108000000002</v>
      </c>
      <c r="AE45" s="103">
        <v>2997.6032320000004</v>
      </c>
      <c r="AF45" s="103">
        <v>3106.1796000000004</v>
      </c>
      <c r="AG45" s="103">
        <v>3199.3649880000003</v>
      </c>
      <c r="AH45" s="103">
        <v>3295.3459376400006</v>
      </c>
      <c r="AI45" s="103">
        <v>3361.2528563928008</v>
      </c>
      <c r="AJ45" s="103">
        <v>3478.9211520000008</v>
      </c>
      <c r="AK45" s="103">
        <v>3565.8941808000004</v>
      </c>
      <c r="AL45" s="103">
        <v>3637.2120644160004</v>
      </c>
      <c r="AM45" s="103">
        <v>3746.3284263484807</v>
      </c>
      <c r="AN45" s="103">
        <v>3913.7862960000011</v>
      </c>
      <c r="AO45" s="310"/>
      <c r="AP45" s="397">
        <v>2798.36</v>
      </c>
      <c r="AQ45" s="397">
        <v>2820</v>
      </c>
      <c r="AR45" s="397">
        <v>2880</v>
      </c>
      <c r="AS45" s="397">
        <v>2930</v>
      </c>
      <c r="AT45" s="397">
        <v>2950</v>
      </c>
      <c r="AU45" s="397">
        <v>2990</v>
      </c>
      <c r="AV45" s="397">
        <v>3030</v>
      </c>
      <c r="AW45" s="397">
        <v>3080</v>
      </c>
      <c r="AX45" s="397">
        <v>3180</v>
      </c>
      <c r="AY45" s="397">
        <v>3210</v>
      </c>
      <c r="AZ45" s="397">
        <v>3230</v>
      </c>
      <c r="BA45" s="397">
        <v>3341.7999999999997</v>
      </c>
      <c r="BB45" s="310"/>
      <c r="BC45" s="397"/>
      <c r="BD45" s="397"/>
      <c r="BE45" s="397"/>
      <c r="BF45" s="397"/>
      <c r="BG45" s="397"/>
      <c r="BH45" s="397"/>
      <c r="BI45" s="397"/>
      <c r="BJ45" s="397"/>
      <c r="BK45" s="397"/>
      <c r="BL45" s="397"/>
      <c r="BM45" s="397"/>
      <c r="BN45" s="397"/>
      <c r="BO45" s="310"/>
    </row>
    <row r="46" spans="1:67" x14ac:dyDescent="0.2">
      <c r="A46" s="1"/>
      <c r="B46" s="1" t="s">
        <v>365</v>
      </c>
      <c r="C46" s="311"/>
      <c r="D46" s="311"/>
      <c r="E46" s="311"/>
      <c r="F46" s="311"/>
      <c r="G46" s="311"/>
      <c r="H46" s="311"/>
      <c r="I46" s="312"/>
      <c r="J46" s="312"/>
      <c r="K46" s="312"/>
      <c r="L46" s="312"/>
      <c r="M46" s="312"/>
      <c r="N46" s="312"/>
      <c r="O46" s="313"/>
      <c r="P46" s="311"/>
      <c r="Q46" s="311"/>
      <c r="R46" s="311"/>
      <c r="S46" s="311"/>
      <c r="T46" s="311"/>
      <c r="U46" s="311"/>
      <c r="V46" s="311"/>
      <c r="W46" s="311"/>
      <c r="X46" s="312"/>
      <c r="Y46" s="312"/>
      <c r="Z46" s="312"/>
      <c r="AA46" s="312"/>
      <c r="AB46" s="313"/>
      <c r="AC46" s="684">
        <v>14.78</v>
      </c>
      <c r="AD46" s="684">
        <v>10.5</v>
      </c>
      <c r="AE46" s="684">
        <v>15.75</v>
      </c>
      <c r="AF46" s="684">
        <v>14.7</v>
      </c>
      <c r="AG46" s="684">
        <v>15.75</v>
      </c>
      <c r="AH46" s="684">
        <v>14.4375</v>
      </c>
      <c r="AI46" s="684">
        <v>12.899999999999997</v>
      </c>
      <c r="AJ46" s="684">
        <v>13.200000000000001</v>
      </c>
      <c r="AK46" s="684">
        <v>13</v>
      </c>
      <c r="AL46" s="684">
        <v>12.75</v>
      </c>
      <c r="AM46" s="684">
        <v>13.200000000000001</v>
      </c>
      <c r="AN46" s="684">
        <v>13.600000000000001</v>
      </c>
      <c r="AO46" s="313"/>
      <c r="AP46" s="398">
        <v>14.24</v>
      </c>
      <c r="AQ46" s="398">
        <v>15.4</v>
      </c>
      <c r="AR46" s="398">
        <v>16.600000000000001</v>
      </c>
      <c r="AS46" s="398">
        <v>13.7</v>
      </c>
      <c r="AT46" s="398">
        <v>14.2</v>
      </c>
      <c r="AU46" s="398">
        <v>13.1</v>
      </c>
      <c r="AV46" s="398">
        <v>11.3</v>
      </c>
      <c r="AW46" s="398">
        <v>13.8</v>
      </c>
      <c r="AX46" s="398">
        <v>11.1</v>
      </c>
      <c r="AY46" s="398">
        <v>13.7</v>
      </c>
      <c r="AZ46" s="398">
        <v>12.6</v>
      </c>
      <c r="BA46" s="398">
        <v>13.2</v>
      </c>
      <c r="BB46" s="313"/>
      <c r="BC46" s="398"/>
      <c r="BD46" s="398"/>
      <c r="BE46" s="398"/>
      <c r="BF46" s="398"/>
      <c r="BG46" s="398"/>
      <c r="BH46" s="398"/>
      <c r="BI46" s="398"/>
      <c r="BJ46" s="398"/>
      <c r="BK46" s="398"/>
      <c r="BL46" s="398"/>
      <c r="BM46" s="398"/>
      <c r="BN46" s="398"/>
      <c r="BO46" s="313"/>
    </row>
    <row r="47" spans="1:67" x14ac:dyDescent="0.2">
      <c r="A47" s="1"/>
      <c r="B47" s="8" t="s">
        <v>366</v>
      </c>
      <c r="C47" s="314"/>
      <c r="D47" s="314"/>
      <c r="E47" s="314"/>
      <c r="F47" s="314"/>
      <c r="G47" s="314"/>
      <c r="H47" s="314"/>
      <c r="I47" s="315"/>
      <c r="J47" s="315"/>
      <c r="K47" s="315"/>
      <c r="L47" s="315"/>
      <c r="M47" s="315"/>
      <c r="N47" s="315"/>
      <c r="O47" s="313"/>
      <c r="P47" s="314"/>
      <c r="Q47" s="314"/>
      <c r="R47" s="314"/>
      <c r="S47" s="314"/>
      <c r="T47" s="314"/>
      <c r="U47" s="314"/>
      <c r="V47" s="314"/>
      <c r="W47" s="314"/>
      <c r="X47" s="315"/>
      <c r="Y47" s="315"/>
      <c r="Z47" s="315"/>
      <c r="AA47" s="315"/>
      <c r="AB47" s="313"/>
      <c r="AC47" s="685">
        <v>14.24</v>
      </c>
      <c r="AD47" s="685">
        <v>12.659999999999998</v>
      </c>
      <c r="AE47" s="685">
        <v>13.600000000000001</v>
      </c>
      <c r="AF47" s="685">
        <v>14.400000000000002</v>
      </c>
      <c r="AG47" s="685">
        <v>15.2</v>
      </c>
      <c r="AH47" s="685">
        <v>14.7</v>
      </c>
      <c r="AI47" s="685">
        <v>12.1</v>
      </c>
      <c r="AJ47" s="685">
        <v>17.5</v>
      </c>
      <c r="AK47" s="685">
        <v>13.25</v>
      </c>
      <c r="AL47" s="685">
        <v>11.4</v>
      </c>
      <c r="AM47" s="685">
        <v>14.3</v>
      </c>
      <c r="AN47" s="685">
        <v>15.7</v>
      </c>
      <c r="AO47" s="313"/>
      <c r="AP47" s="391">
        <v>14.78</v>
      </c>
      <c r="AQ47" s="391">
        <v>16.899999999999999</v>
      </c>
      <c r="AR47" s="391">
        <v>21.6</v>
      </c>
      <c r="AS47" s="391">
        <v>19.399999999999999</v>
      </c>
      <c r="AT47" s="391">
        <v>17.100000000000001</v>
      </c>
      <c r="AU47" s="391">
        <v>23.4</v>
      </c>
      <c r="AV47" s="391">
        <v>22.7</v>
      </c>
      <c r="AW47" s="391">
        <v>21.9</v>
      </c>
      <c r="AX47" s="391">
        <v>18.2</v>
      </c>
      <c r="AY47" s="391">
        <v>17.5</v>
      </c>
      <c r="AZ47" s="391">
        <v>16</v>
      </c>
      <c r="BA47" s="391">
        <v>15.4</v>
      </c>
      <c r="BB47" s="313"/>
      <c r="BC47" s="391"/>
      <c r="BD47" s="391"/>
      <c r="BE47" s="391"/>
      <c r="BF47" s="391"/>
      <c r="BG47" s="391"/>
      <c r="BH47" s="391"/>
      <c r="BI47" s="391"/>
      <c r="BJ47" s="391"/>
      <c r="BK47" s="391"/>
      <c r="BL47" s="391"/>
      <c r="BM47" s="391"/>
      <c r="BN47" s="391"/>
      <c r="BO47" s="313"/>
    </row>
    <row r="48" spans="1:67" x14ac:dyDescent="0.2">
      <c r="A48" s="1"/>
      <c r="B48" s="5"/>
      <c r="C48" s="389"/>
      <c r="D48" s="215"/>
      <c r="E48" s="215"/>
      <c r="F48" s="215"/>
      <c r="G48" s="215"/>
      <c r="H48" s="215"/>
      <c r="I48" s="215"/>
      <c r="J48" s="215"/>
      <c r="K48" s="215"/>
      <c r="L48" s="215"/>
      <c r="M48" s="215"/>
      <c r="N48" s="215"/>
      <c r="O48" s="1"/>
      <c r="P48" s="215"/>
      <c r="Q48" s="215"/>
      <c r="R48" s="215"/>
      <c r="S48" s="215"/>
      <c r="T48" s="215"/>
      <c r="U48" s="215"/>
      <c r="V48" s="215"/>
      <c r="W48" s="215"/>
      <c r="X48" s="215"/>
      <c r="Y48" s="215"/>
      <c r="Z48" s="215"/>
      <c r="AA48" s="215"/>
      <c r="AB48" s="1"/>
      <c r="AC48" s="215"/>
      <c r="AD48" s="215"/>
      <c r="AE48" s="215"/>
      <c r="AF48" s="215"/>
      <c r="AG48" s="215"/>
      <c r="AH48" s="215"/>
      <c r="AI48" s="215"/>
      <c r="AJ48" s="215"/>
      <c r="AK48" s="215"/>
      <c r="AL48" s="215"/>
      <c r="AM48" s="215"/>
      <c r="AN48" s="215"/>
      <c r="AO48" s="1"/>
      <c r="AP48" s="215"/>
      <c r="AQ48" s="215"/>
      <c r="AR48" s="215"/>
      <c r="AS48" s="215"/>
      <c r="AT48" s="215"/>
      <c r="AU48" s="215"/>
      <c r="AV48" s="215"/>
      <c r="AW48" s="215"/>
      <c r="AX48" s="215"/>
      <c r="AY48" s="215"/>
      <c r="AZ48" s="215"/>
      <c r="BA48" s="215"/>
      <c r="BB48" s="1"/>
      <c r="BC48" s="215"/>
      <c r="BD48" s="215"/>
      <c r="BE48" s="215"/>
      <c r="BF48" s="215"/>
      <c r="BG48" s="215"/>
      <c r="BH48" s="215"/>
      <c r="BI48" s="215"/>
      <c r="BJ48" s="215"/>
      <c r="BK48" s="215"/>
      <c r="BL48" s="215"/>
      <c r="BM48" s="215"/>
      <c r="BN48" s="215"/>
      <c r="BO48" s="1"/>
    </row>
    <row r="49" spans="1:67" x14ac:dyDescent="0.2">
      <c r="A49" s="1"/>
      <c r="B49" s="1" t="s">
        <v>310</v>
      </c>
      <c r="C49" s="681"/>
      <c r="D49" s="1"/>
      <c r="E49" s="389"/>
      <c r="F49" s="1"/>
      <c r="G49" s="1"/>
      <c r="H49" s="1"/>
      <c r="I49" s="1"/>
      <c r="J49" s="1"/>
      <c r="K49" s="1"/>
      <c r="L49" s="1"/>
      <c r="M49" s="1"/>
      <c r="N49" s="1"/>
      <c r="O49" s="1"/>
      <c r="P49" s="681"/>
      <c r="Q49" s="1"/>
      <c r="R49" s="389"/>
      <c r="S49" s="1"/>
      <c r="T49" s="1"/>
      <c r="U49" s="1"/>
      <c r="V49" s="1"/>
      <c r="W49" s="1"/>
      <c r="X49" s="1"/>
      <c r="Y49" s="1"/>
      <c r="Z49" s="1"/>
      <c r="AA49" s="1"/>
      <c r="AB49" s="1"/>
      <c r="AC49" s="684"/>
      <c r="AD49" s="1"/>
      <c r="AE49" s="1"/>
      <c r="AF49" s="1"/>
      <c r="AG49" s="1"/>
      <c r="AH49" s="1"/>
      <c r="AI49" s="1"/>
      <c r="AJ49" s="1"/>
      <c r="AK49" s="1"/>
      <c r="AL49" s="1"/>
      <c r="AM49" s="1"/>
      <c r="AN49" s="1"/>
      <c r="AO49" s="1"/>
      <c r="AP49" s="51"/>
      <c r="AQ49" s="1"/>
      <c r="AR49" s="1"/>
      <c r="AS49" s="1"/>
      <c r="AT49" s="1"/>
      <c r="AU49" s="1"/>
      <c r="AV49" s="1"/>
      <c r="AW49" s="1"/>
      <c r="AX49" s="1"/>
      <c r="AY49" s="1"/>
      <c r="AZ49" s="1"/>
      <c r="BA49" s="1"/>
      <c r="BB49" s="1"/>
      <c r="BC49" s="51"/>
      <c r="BD49" s="1"/>
      <c r="BE49" s="1"/>
      <c r="BF49" s="1"/>
      <c r="BG49" s="1"/>
      <c r="BH49" s="1"/>
      <c r="BI49" s="1"/>
      <c r="BJ49" s="1"/>
      <c r="BK49" s="1"/>
      <c r="BL49" s="1"/>
      <c r="BM49" s="1"/>
      <c r="BN49" s="1"/>
      <c r="BO49" s="1"/>
    </row>
    <row r="50" spans="1:67" x14ac:dyDescent="0.2">
      <c r="A50" s="1"/>
      <c r="B50" s="1" t="s">
        <v>8</v>
      </c>
      <c r="C50" s="1"/>
      <c r="D50" s="1"/>
      <c r="E50" s="1"/>
      <c r="F50" s="1"/>
      <c r="G50" s="1"/>
      <c r="H50" s="1"/>
      <c r="I50" s="1"/>
      <c r="J50" s="1"/>
      <c r="K50" s="1"/>
      <c r="L50" s="1"/>
      <c r="M50" s="1"/>
      <c r="N50" s="51"/>
      <c r="O50" s="1"/>
      <c r="P50" s="1"/>
      <c r="Q50" s="1"/>
      <c r="R50" s="1"/>
      <c r="S50" s="1"/>
      <c r="T50" s="1"/>
      <c r="U50" s="1"/>
      <c r="V50" s="1"/>
      <c r="W50" s="1"/>
      <c r="X50" s="1"/>
      <c r="Y50" s="1"/>
      <c r="Z50" s="1"/>
      <c r="AA50" s="5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row>
    <row r="51" spans="1:67" x14ac:dyDescent="0.2">
      <c r="A51" s="1"/>
      <c r="B51" s="1" t="s">
        <v>9</v>
      </c>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row>
    <row r="52" spans="1:67" x14ac:dyDescent="0.2">
      <c r="A52" s="1"/>
      <c r="B52" s="1" t="s">
        <v>386</v>
      </c>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row>
    <row r="53" spans="1:67" x14ac:dyDescent="0.2">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row>
    <row r="54" spans="1:67" ht="23.25" x14ac:dyDescent="0.35">
      <c r="A54" s="1"/>
      <c r="B54" s="168" t="s">
        <v>334</v>
      </c>
      <c r="C54" s="302"/>
      <c r="D54" s="302"/>
      <c r="E54" s="302"/>
      <c r="F54" s="302"/>
      <c r="G54" s="302"/>
      <c r="H54" s="302"/>
      <c r="I54" s="302"/>
      <c r="J54" s="302"/>
      <c r="K54" s="302"/>
      <c r="L54" s="302"/>
      <c r="M54" s="302"/>
      <c r="N54" s="302"/>
      <c r="O54" s="1"/>
      <c r="P54" s="301"/>
      <c r="Q54" s="301"/>
      <c r="R54" s="301"/>
      <c r="S54" s="301"/>
      <c r="T54" s="301"/>
      <c r="U54" s="301"/>
      <c r="V54" s="301"/>
      <c r="W54" s="301"/>
      <c r="X54" s="301"/>
      <c r="Y54" s="301"/>
      <c r="Z54" s="301"/>
      <c r="AA54" s="301"/>
      <c r="AB54" s="1"/>
      <c r="AC54" s="301"/>
      <c r="AD54" s="301"/>
      <c r="AE54" s="301"/>
      <c r="AF54" s="301"/>
      <c r="AG54" s="301"/>
      <c r="AH54" s="301"/>
      <c r="AI54" s="301"/>
      <c r="AJ54" s="301"/>
      <c r="AK54" s="301"/>
      <c r="AL54" s="301"/>
      <c r="AM54" s="301"/>
      <c r="AN54" s="301"/>
      <c r="AO54" s="1"/>
      <c r="AP54" s="301"/>
      <c r="AQ54" s="301"/>
      <c r="AR54" s="301"/>
      <c r="AS54" s="301"/>
      <c r="AT54" s="301"/>
      <c r="AU54" s="301"/>
      <c r="AV54" s="301"/>
      <c r="AW54" s="301"/>
      <c r="AX54" s="301"/>
      <c r="AY54" s="301"/>
      <c r="AZ54" s="301"/>
      <c r="BA54" s="301"/>
      <c r="BB54" s="1"/>
      <c r="BC54" s="301"/>
      <c r="BD54" s="301"/>
      <c r="BE54" s="301"/>
      <c r="BF54" s="301"/>
      <c r="BG54" s="301"/>
      <c r="BH54" s="301"/>
      <c r="BI54" s="301"/>
      <c r="BJ54" s="301"/>
      <c r="BK54" s="301"/>
      <c r="BL54" s="301"/>
      <c r="BM54" s="301"/>
      <c r="BN54" s="301"/>
      <c r="BO54" s="1"/>
    </row>
    <row r="55" spans="1:67" x14ac:dyDescent="0.2">
      <c r="A55" s="1"/>
      <c r="B55" s="2" t="s">
        <v>194</v>
      </c>
      <c r="C55" s="216"/>
      <c r="D55" s="216"/>
      <c r="E55" s="216"/>
      <c r="F55" s="216"/>
      <c r="G55" s="216"/>
      <c r="H55" s="216"/>
      <c r="I55" s="216"/>
      <c r="J55" s="216"/>
      <c r="K55" s="216"/>
      <c r="L55" s="216"/>
      <c r="M55" s="216"/>
      <c r="N55" s="216"/>
      <c r="O55" s="1"/>
      <c r="P55" s="216"/>
      <c r="Q55" s="216"/>
      <c r="R55" s="216"/>
      <c r="S55" s="216"/>
      <c r="T55" s="216"/>
      <c r="U55" s="216"/>
      <c r="V55" s="216"/>
      <c r="W55" s="216"/>
      <c r="X55" s="216"/>
      <c r="Y55" s="216"/>
      <c r="Z55" s="216"/>
      <c r="AA55" s="216"/>
      <c r="AB55" s="1"/>
      <c r="AC55" s="216"/>
      <c r="AD55" s="216"/>
      <c r="AE55" s="216"/>
      <c r="AF55" s="216"/>
      <c r="AG55" s="216"/>
      <c r="AH55" s="216"/>
      <c r="AI55" s="216"/>
      <c r="AJ55" s="216"/>
      <c r="AK55" s="216"/>
      <c r="AL55" s="216"/>
      <c r="AM55" s="216"/>
      <c r="AN55" s="216"/>
      <c r="AO55" s="1"/>
      <c r="AP55" s="216"/>
      <c r="AQ55" s="216"/>
      <c r="AR55" s="216"/>
      <c r="AS55" s="216"/>
      <c r="AT55" s="216"/>
      <c r="AU55" s="216"/>
      <c r="AV55" s="216"/>
      <c r="AW55" s="216"/>
      <c r="AX55" s="216"/>
      <c r="AY55" s="216"/>
      <c r="AZ55" s="216"/>
      <c r="BA55" s="216"/>
      <c r="BB55" s="1"/>
      <c r="BC55" s="216"/>
      <c r="BD55" s="216"/>
      <c r="BE55" s="216"/>
      <c r="BF55" s="216"/>
      <c r="BG55" s="216"/>
      <c r="BH55" s="216"/>
      <c r="BI55" s="216"/>
      <c r="BJ55" s="216"/>
      <c r="BK55" s="216"/>
      <c r="BL55" s="216"/>
      <c r="BM55" s="216"/>
      <c r="BN55" s="216"/>
      <c r="BO55" s="1"/>
    </row>
    <row r="56" spans="1:67" ht="15" x14ac:dyDescent="0.25">
      <c r="A56" s="1"/>
      <c r="B56" s="194" t="s">
        <v>302</v>
      </c>
      <c r="C56" s="194"/>
      <c r="D56" s="194"/>
      <c r="E56" s="194"/>
      <c r="F56" s="194"/>
      <c r="G56" s="194"/>
      <c r="H56" s="194"/>
      <c r="I56" s="194"/>
      <c r="J56" s="194"/>
      <c r="K56" s="194"/>
      <c r="L56" s="194"/>
      <c r="M56" s="194"/>
      <c r="N56" s="194"/>
      <c r="O56" s="1"/>
      <c r="P56" s="194"/>
      <c r="Q56" s="194"/>
      <c r="R56" s="194"/>
      <c r="S56" s="194"/>
      <c r="T56" s="194"/>
      <c r="U56" s="194"/>
      <c r="V56" s="194"/>
      <c r="W56" s="194"/>
      <c r="X56" s="194"/>
      <c r="Y56" s="194"/>
      <c r="Z56" s="194"/>
      <c r="AA56" s="194"/>
      <c r="AB56" s="1"/>
      <c r="AC56" s="194"/>
      <c r="AD56" s="194"/>
      <c r="AE56" s="194"/>
      <c r="AF56" s="194"/>
      <c r="AG56" s="194"/>
      <c r="AH56" s="194"/>
      <c r="AI56" s="194"/>
      <c r="AJ56" s="194"/>
      <c r="AK56" s="194"/>
      <c r="AL56" s="194"/>
      <c r="AM56" s="194"/>
      <c r="AN56" s="194"/>
      <c r="AO56" s="1"/>
      <c r="AP56" s="194"/>
      <c r="AQ56" s="194"/>
      <c r="AR56" s="194"/>
      <c r="AS56" s="194"/>
      <c r="AT56" s="194"/>
      <c r="AU56" s="194"/>
      <c r="AV56" s="194"/>
      <c r="AW56" s="194"/>
      <c r="AX56" s="194"/>
      <c r="AY56" s="194"/>
      <c r="AZ56" s="194"/>
      <c r="BA56" s="194"/>
      <c r="BB56" s="1"/>
      <c r="BC56" s="194"/>
      <c r="BD56" s="194"/>
      <c r="BE56" s="194"/>
      <c r="BF56" s="194"/>
      <c r="BG56" s="194"/>
      <c r="BH56" s="194"/>
      <c r="BI56" s="194"/>
      <c r="BJ56" s="194"/>
      <c r="BK56" s="194"/>
      <c r="BL56" s="194"/>
      <c r="BM56" s="194"/>
      <c r="BN56" s="194"/>
      <c r="BO56" s="1"/>
    </row>
    <row r="57" spans="1:67" x14ac:dyDescent="0.2">
      <c r="A57" s="1"/>
      <c r="B57" s="6" t="str">
        <f>Definiciones!$C$32</f>
        <v>Paraestatales</v>
      </c>
      <c r="C57" s="217"/>
      <c r="D57" s="217"/>
      <c r="E57" s="373"/>
      <c r="F57" s="217"/>
      <c r="G57" s="217"/>
      <c r="H57" s="217"/>
      <c r="I57" s="217"/>
      <c r="J57" s="217"/>
      <c r="K57" s="217"/>
      <c r="L57" s="217"/>
      <c r="M57" s="217"/>
      <c r="N57" s="217"/>
      <c r="O57" s="1"/>
      <c r="P57" s="217"/>
      <c r="Q57" s="217"/>
      <c r="R57" s="217"/>
      <c r="S57" s="217"/>
      <c r="T57" s="217"/>
      <c r="U57" s="217"/>
      <c r="V57" s="217"/>
      <c r="W57" s="217"/>
      <c r="X57" s="217"/>
      <c r="Y57" s="217"/>
      <c r="Z57" s="217"/>
      <c r="AA57" s="217"/>
      <c r="AB57" s="1"/>
      <c r="AC57" s="399"/>
      <c r="AD57" s="399"/>
      <c r="AE57" s="399"/>
      <c r="AF57" s="399"/>
      <c r="AG57" s="399"/>
      <c r="AH57" s="399"/>
      <c r="AI57" s="399"/>
      <c r="AJ57" s="399"/>
      <c r="AK57" s="399"/>
      <c r="AL57" s="399"/>
      <c r="AM57" s="399"/>
      <c r="AN57" s="399"/>
      <c r="AO57" s="1"/>
      <c r="AP57" s="399"/>
      <c r="AQ57" s="399"/>
      <c r="AR57" s="399"/>
      <c r="AS57" s="399"/>
      <c r="AT57" s="399"/>
      <c r="AU57" s="399"/>
      <c r="AV57" s="399"/>
      <c r="AW57" s="399"/>
      <c r="AX57" s="399"/>
      <c r="AY57" s="399"/>
      <c r="AZ57" s="399"/>
      <c r="BA57" s="399"/>
      <c r="BB57" s="1"/>
      <c r="BC57" s="399"/>
      <c r="BD57" s="399"/>
      <c r="BE57" s="399"/>
      <c r="BF57" s="399"/>
      <c r="BG57" s="399"/>
      <c r="BH57" s="399"/>
      <c r="BI57" s="399"/>
      <c r="BJ57" s="399"/>
      <c r="BK57" s="399"/>
      <c r="BL57" s="399"/>
      <c r="BM57" s="399"/>
      <c r="BN57" s="399"/>
      <c r="BO57" s="1"/>
    </row>
    <row r="58" spans="1:67" x14ac:dyDescent="0.2">
      <c r="A58" s="1"/>
      <c r="B58" s="7" t="str">
        <f>Definiciones!$C$33</f>
        <v>Corporativos - Moneda nacional</v>
      </c>
      <c r="C58" s="218"/>
      <c r="D58" s="218"/>
      <c r="E58" s="374"/>
      <c r="F58" s="218"/>
      <c r="G58" s="218"/>
      <c r="H58" s="218"/>
      <c r="I58" s="218"/>
      <c r="J58" s="218"/>
      <c r="K58" s="218"/>
      <c r="L58" s="218"/>
      <c r="M58" s="218"/>
      <c r="N58" s="218"/>
      <c r="O58" s="1"/>
      <c r="P58" s="218"/>
      <c r="Q58" s="218"/>
      <c r="R58" s="218"/>
      <c r="S58" s="218"/>
      <c r="T58" s="218"/>
      <c r="U58" s="218"/>
      <c r="V58" s="218"/>
      <c r="W58" s="218"/>
      <c r="X58" s="218"/>
      <c r="Y58" s="218"/>
      <c r="Z58" s="218"/>
      <c r="AA58" s="218"/>
      <c r="AB58" s="1"/>
      <c r="AC58" s="400"/>
      <c r="AD58" s="400"/>
      <c r="AE58" s="400"/>
      <c r="AF58" s="400"/>
      <c r="AG58" s="400"/>
      <c r="AH58" s="400"/>
      <c r="AI58" s="400"/>
      <c r="AJ58" s="400"/>
      <c r="AK58" s="400"/>
      <c r="AL58" s="400"/>
      <c r="AM58" s="400"/>
      <c r="AN58" s="400"/>
      <c r="AO58" s="1"/>
      <c r="AP58" s="400"/>
      <c r="AQ58" s="400"/>
      <c r="AR58" s="400"/>
      <c r="AS58" s="400"/>
      <c r="AT58" s="400"/>
      <c r="AU58" s="400"/>
      <c r="AV58" s="400"/>
      <c r="AW58" s="400"/>
      <c r="AX58" s="400"/>
      <c r="AY58" s="400"/>
      <c r="AZ58" s="400"/>
      <c r="BA58" s="400"/>
      <c r="BB58" s="1"/>
      <c r="BC58" s="400"/>
      <c r="BD58" s="400"/>
      <c r="BE58" s="400"/>
      <c r="BF58" s="400"/>
      <c r="BG58" s="400"/>
      <c r="BH58" s="400"/>
      <c r="BI58" s="400"/>
      <c r="BJ58" s="400"/>
      <c r="BK58" s="400"/>
      <c r="BL58" s="400"/>
      <c r="BM58" s="400"/>
      <c r="BN58" s="400"/>
      <c r="BO58" s="1"/>
    </row>
    <row r="59" spans="1:67" x14ac:dyDescent="0.2">
      <c r="A59" s="1"/>
      <c r="B59" s="7" t="str">
        <f>Definiciones!$C$34</f>
        <v>Corporativos - Moneda extranjera</v>
      </c>
      <c r="C59" s="218"/>
      <c r="D59" s="218"/>
      <c r="E59" s="374"/>
      <c r="F59" s="218"/>
      <c r="G59" s="218"/>
      <c r="H59" s="218"/>
      <c r="I59" s="218"/>
      <c r="J59" s="218"/>
      <c r="K59" s="218"/>
      <c r="L59" s="218"/>
      <c r="M59" s="218"/>
      <c r="N59" s="218"/>
      <c r="O59" s="1"/>
      <c r="P59" s="218"/>
      <c r="Q59" s="218"/>
      <c r="R59" s="218"/>
      <c r="S59" s="218"/>
      <c r="T59" s="218"/>
      <c r="U59" s="218"/>
      <c r="V59" s="218"/>
      <c r="W59" s="218"/>
      <c r="X59" s="218"/>
      <c r="Y59" s="218"/>
      <c r="Z59" s="218"/>
      <c r="AA59" s="218"/>
      <c r="AB59" s="1"/>
      <c r="AC59" s="400"/>
      <c r="AD59" s="400"/>
      <c r="AE59" s="400"/>
      <c r="AF59" s="400"/>
      <c r="AG59" s="400"/>
      <c r="AH59" s="400"/>
      <c r="AI59" s="400"/>
      <c r="AJ59" s="400"/>
      <c r="AK59" s="400"/>
      <c r="AL59" s="400"/>
      <c r="AM59" s="400"/>
      <c r="AN59" s="400"/>
      <c r="AO59" s="1"/>
      <c r="AP59" s="400"/>
      <c r="AQ59" s="400"/>
      <c r="AR59" s="400"/>
      <c r="AS59" s="400"/>
      <c r="AT59" s="400"/>
      <c r="AU59" s="400"/>
      <c r="AV59" s="400"/>
      <c r="AW59" s="400"/>
      <c r="AX59" s="400"/>
      <c r="AY59" s="400"/>
      <c r="AZ59" s="400"/>
      <c r="BA59" s="400"/>
      <c r="BB59" s="1"/>
      <c r="BC59" s="400"/>
      <c r="BD59" s="400"/>
      <c r="BE59" s="400"/>
      <c r="BF59" s="400"/>
      <c r="BG59" s="400"/>
      <c r="BH59" s="400"/>
      <c r="BI59" s="400"/>
      <c r="BJ59" s="400"/>
      <c r="BK59" s="400"/>
      <c r="BL59" s="400"/>
      <c r="BM59" s="400"/>
      <c r="BN59" s="400"/>
      <c r="BO59" s="1"/>
    </row>
    <row r="60" spans="1:67" x14ac:dyDescent="0.2">
      <c r="A60" s="1"/>
      <c r="B60" s="7" t="str">
        <f>Definiciones!$C$35</f>
        <v>Fideicomisos</v>
      </c>
      <c r="C60" s="218"/>
      <c r="D60" s="218"/>
      <c r="E60" s="374"/>
      <c r="F60" s="218"/>
      <c r="G60" s="218"/>
      <c r="H60" s="218"/>
      <c r="I60" s="218"/>
      <c r="J60" s="218"/>
      <c r="K60" s="218"/>
      <c r="L60" s="218"/>
      <c r="M60" s="218"/>
      <c r="N60" s="218"/>
      <c r="O60" s="1"/>
      <c r="P60" s="218"/>
      <c r="Q60" s="218"/>
      <c r="R60" s="218"/>
      <c r="S60" s="218"/>
      <c r="T60" s="218"/>
      <c r="U60" s="218"/>
      <c r="V60" s="218"/>
      <c r="W60" s="218"/>
      <c r="X60" s="218"/>
      <c r="Y60" s="218"/>
      <c r="Z60" s="218"/>
      <c r="AA60" s="218"/>
      <c r="AB60" s="1"/>
      <c r="AC60" s="400"/>
      <c r="AD60" s="400"/>
      <c r="AE60" s="400"/>
      <c r="AF60" s="400"/>
      <c r="AG60" s="400"/>
      <c r="AH60" s="400"/>
      <c r="AI60" s="400"/>
      <c r="AJ60" s="400"/>
      <c r="AK60" s="400"/>
      <c r="AL60" s="400"/>
      <c r="AM60" s="400"/>
      <c r="AN60" s="400"/>
      <c r="AO60" s="1"/>
      <c r="AP60" s="400"/>
      <c r="AQ60" s="400"/>
      <c r="AR60" s="400"/>
      <c r="AS60" s="400"/>
      <c r="AT60" s="400"/>
      <c r="AU60" s="400"/>
      <c r="AV60" s="400"/>
      <c r="AW60" s="400"/>
      <c r="AX60" s="400"/>
      <c r="AY60" s="400"/>
      <c r="AZ60" s="400"/>
      <c r="BA60" s="400"/>
      <c r="BB60" s="1"/>
      <c r="BC60" s="400"/>
      <c r="BD60" s="400"/>
      <c r="BE60" s="400"/>
      <c r="BF60" s="400"/>
      <c r="BG60" s="400"/>
      <c r="BH60" s="400"/>
      <c r="BI60" s="400"/>
      <c r="BJ60" s="400"/>
      <c r="BK60" s="400"/>
      <c r="BL60" s="400"/>
      <c r="BM60" s="400"/>
      <c r="BN60" s="400"/>
      <c r="BO60" s="1"/>
    </row>
    <row r="61" spans="1:67" x14ac:dyDescent="0.2">
      <c r="A61" s="1"/>
      <c r="B61" s="7" t="str">
        <f>Definiciones!$C$36</f>
        <v>MiPyMes</v>
      </c>
      <c r="C61" s="218"/>
      <c r="D61" s="218"/>
      <c r="E61" s="374"/>
      <c r="F61" s="218"/>
      <c r="G61" s="218"/>
      <c r="H61" s="218"/>
      <c r="I61" s="218"/>
      <c r="J61" s="218"/>
      <c r="K61" s="218"/>
      <c r="L61" s="218"/>
      <c r="M61" s="218"/>
      <c r="N61" s="218"/>
      <c r="O61" s="1"/>
      <c r="P61" s="218"/>
      <c r="Q61" s="218"/>
      <c r="R61" s="218"/>
      <c r="S61" s="218"/>
      <c r="T61" s="218"/>
      <c r="U61" s="218"/>
      <c r="V61" s="218"/>
      <c r="W61" s="218"/>
      <c r="X61" s="218"/>
      <c r="Y61" s="218"/>
      <c r="Z61" s="218"/>
      <c r="AA61" s="218"/>
      <c r="AB61" s="1"/>
      <c r="AC61" s="400"/>
      <c r="AD61" s="400"/>
      <c r="AE61" s="400"/>
      <c r="AF61" s="400"/>
      <c r="AG61" s="400"/>
      <c r="AH61" s="400"/>
      <c r="AI61" s="400"/>
      <c r="AJ61" s="400"/>
      <c r="AK61" s="400"/>
      <c r="AL61" s="400"/>
      <c r="AM61" s="400"/>
      <c r="AN61" s="400"/>
      <c r="AO61" s="1"/>
      <c r="AP61" s="400"/>
      <c r="AQ61" s="400"/>
      <c r="AR61" s="400"/>
      <c r="AS61" s="400"/>
      <c r="AT61" s="400"/>
      <c r="AU61" s="400"/>
      <c r="AV61" s="400"/>
      <c r="AW61" s="400"/>
      <c r="AX61" s="400"/>
      <c r="AY61" s="400"/>
      <c r="AZ61" s="400"/>
      <c r="BA61" s="400"/>
      <c r="BB61" s="1"/>
      <c r="BC61" s="400"/>
      <c r="BD61" s="400"/>
      <c r="BE61" s="400"/>
      <c r="BF61" s="400"/>
      <c r="BG61" s="400"/>
      <c r="BH61" s="400"/>
      <c r="BI61" s="400"/>
      <c r="BJ61" s="400"/>
      <c r="BK61" s="400"/>
      <c r="BL61" s="400"/>
      <c r="BM61" s="400"/>
      <c r="BN61" s="400"/>
      <c r="BO61" s="1"/>
    </row>
    <row r="62" spans="1:67" x14ac:dyDescent="0.2">
      <c r="A62" s="1"/>
      <c r="B62" s="7" t="str">
        <f>Definiciones!$C$37</f>
        <v>Gobierno Federal</v>
      </c>
      <c r="C62" s="218"/>
      <c r="D62" s="218"/>
      <c r="E62" s="374"/>
      <c r="F62" s="218"/>
      <c r="G62" s="218"/>
      <c r="H62" s="218"/>
      <c r="I62" s="218"/>
      <c r="J62" s="218"/>
      <c r="K62" s="218"/>
      <c r="L62" s="218"/>
      <c r="M62" s="218"/>
      <c r="N62" s="218"/>
      <c r="O62" s="1"/>
      <c r="P62" s="218"/>
      <c r="Q62" s="218"/>
      <c r="R62" s="218"/>
      <c r="S62" s="218"/>
      <c r="T62" s="218"/>
      <c r="U62" s="218"/>
      <c r="V62" s="218"/>
      <c r="W62" s="218"/>
      <c r="X62" s="218"/>
      <c r="Y62" s="218"/>
      <c r="Z62" s="218"/>
      <c r="AA62" s="218"/>
      <c r="AB62" s="1"/>
      <c r="AC62" s="400"/>
      <c r="AD62" s="400"/>
      <c r="AE62" s="400"/>
      <c r="AF62" s="400"/>
      <c r="AG62" s="400"/>
      <c r="AH62" s="400"/>
      <c r="AI62" s="400"/>
      <c r="AJ62" s="400"/>
      <c r="AK62" s="400"/>
      <c r="AL62" s="400"/>
      <c r="AM62" s="400"/>
      <c r="AN62" s="400"/>
      <c r="AO62" s="1"/>
      <c r="AP62" s="400"/>
      <c r="AQ62" s="400"/>
      <c r="AR62" s="400"/>
      <c r="AS62" s="400"/>
      <c r="AT62" s="400"/>
      <c r="AU62" s="400"/>
      <c r="AV62" s="400"/>
      <c r="AW62" s="400"/>
      <c r="AX62" s="400"/>
      <c r="AY62" s="400"/>
      <c r="AZ62" s="400"/>
      <c r="BA62" s="400"/>
      <c r="BB62" s="1"/>
      <c r="BC62" s="400"/>
      <c r="BD62" s="400"/>
      <c r="BE62" s="400"/>
      <c r="BF62" s="400"/>
      <c r="BG62" s="400"/>
      <c r="BH62" s="400"/>
      <c r="BI62" s="400"/>
      <c r="BJ62" s="400"/>
      <c r="BK62" s="400"/>
      <c r="BL62" s="400"/>
      <c r="BM62" s="400"/>
      <c r="BN62" s="400"/>
      <c r="BO62" s="1"/>
    </row>
    <row r="63" spans="1:67" x14ac:dyDescent="0.2">
      <c r="A63" s="1"/>
      <c r="B63" s="7" t="str">
        <f>Definiciones!$C$38</f>
        <v>Estados y Municipios - Garantizados</v>
      </c>
      <c r="C63" s="218"/>
      <c r="D63" s="218"/>
      <c r="E63" s="374"/>
      <c r="F63" s="218"/>
      <c r="G63" s="218"/>
      <c r="H63" s="218"/>
      <c r="I63" s="218"/>
      <c r="J63" s="218"/>
      <c r="K63" s="218"/>
      <c r="L63" s="218"/>
      <c r="M63" s="218"/>
      <c r="N63" s="218"/>
      <c r="O63" s="1"/>
      <c r="P63" s="218"/>
      <c r="Q63" s="218"/>
      <c r="R63" s="218"/>
      <c r="S63" s="218"/>
      <c r="T63" s="218"/>
      <c r="U63" s="218"/>
      <c r="V63" s="218"/>
      <c r="W63" s="218"/>
      <c r="X63" s="218"/>
      <c r="Y63" s="218"/>
      <c r="Z63" s="218"/>
      <c r="AA63" s="218"/>
      <c r="AB63" s="1"/>
      <c r="AC63" s="400"/>
      <c r="AD63" s="400"/>
      <c r="AE63" s="400"/>
      <c r="AF63" s="400"/>
      <c r="AG63" s="400"/>
      <c r="AH63" s="400"/>
      <c r="AI63" s="400"/>
      <c r="AJ63" s="400"/>
      <c r="AK63" s="400"/>
      <c r="AL63" s="400"/>
      <c r="AM63" s="400"/>
      <c r="AN63" s="400"/>
      <c r="AO63" s="1"/>
      <c r="AP63" s="400"/>
      <c r="AQ63" s="400"/>
      <c r="AR63" s="400"/>
      <c r="AS63" s="400"/>
      <c r="AT63" s="400"/>
      <c r="AU63" s="400"/>
      <c r="AV63" s="400"/>
      <c r="AW63" s="400"/>
      <c r="AX63" s="400"/>
      <c r="AY63" s="400"/>
      <c r="AZ63" s="400"/>
      <c r="BA63" s="400"/>
      <c r="BB63" s="1"/>
      <c r="BC63" s="400"/>
      <c r="BD63" s="400"/>
      <c r="BE63" s="400"/>
      <c r="BF63" s="400"/>
      <c r="BG63" s="400"/>
      <c r="BH63" s="400"/>
      <c r="BI63" s="400"/>
      <c r="BJ63" s="400"/>
      <c r="BK63" s="400"/>
      <c r="BL63" s="400"/>
      <c r="BM63" s="400"/>
      <c r="BN63" s="400"/>
      <c r="BO63" s="1"/>
    </row>
    <row r="64" spans="1:67" x14ac:dyDescent="0.2">
      <c r="A64" s="1"/>
      <c r="B64" s="7" t="str">
        <f>Definiciones!$C$39</f>
        <v>Estados y Municipios - No garantizados</v>
      </c>
      <c r="C64" s="218"/>
      <c r="D64" s="218"/>
      <c r="E64" s="374"/>
      <c r="F64" s="218"/>
      <c r="G64" s="218"/>
      <c r="H64" s="218"/>
      <c r="I64" s="218"/>
      <c r="J64" s="218"/>
      <c r="K64" s="218"/>
      <c r="L64" s="218"/>
      <c r="M64" s="218"/>
      <c r="N64" s="218"/>
      <c r="O64" s="1"/>
      <c r="P64" s="218"/>
      <c r="Q64" s="218"/>
      <c r="R64" s="218"/>
      <c r="S64" s="218"/>
      <c r="T64" s="218"/>
      <c r="U64" s="218"/>
      <c r="V64" s="218"/>
      <c r="W64" s="218"/>
      <c r="X64" s="218"/>
      <c r="Y64" s="218"/>
      <c r="Z64" s="218"/>
      <c r="AA64" s="218"/>
      <c r="AB64" s="1"/>
      <c r="AC64" s="400"/>
      <c r="AD64" s="400"/>
      <c r="AE64" s="400"/>
      <c r="AF64" s="400"/>
      <c r="AG64" s="400"/>
      <c r="AH64" s="400"/>
      <c r="AI64" s="400"/>
      <c r="AJ64" s="400"/>
      <c r="AK64" s="400"/>
      <c r="AL64" s="400"/>
      <c r="AM64" s="400"/>
      <c r="AN64" s="400"/>
      <c r="AO64" s="1"/>
      <c r="AP64" s="400"/>
      <c r="AQ64" s="400"/>
      <c r="AR64" s="400"/>
      <c r="AS64" s="400"/>
      <c r="AT64" s="400"/>
      <c r="AU64" s="400"/>
      <c r="AV64" s="400"/>
      <c r="AW64" s="400"/>
      <c r="AX64" s="400"/>
      <c r="AY64" s="400"/>
      <c r="AZ64" s="400"/>
      <c r="BA64" s="400"/>
      <c r="BB64" s="1"/>
      <c r="BC64" s="400"/>
      <c r="BD64" s="400"/>
      <c r="BE64" s="400"/>
      <c r="BF64" s="400"/>
      <c r="BG64" s="400"/>
      <c r="BH64" s="400"/>
      <c r="BI64" s="400"/>
      <c r="BJ64" s="400"/>
      <c r="BK64" s="400"/>
      <c r="BL64" s="400"/>
      <c r="BM64" s="400"/>
      <c r="BN64" s="400"/>
      <c r="BO64" s="1"/>
    </row>
    <row r="65" spans="1:67" x14ac:dyDescent="0.2">
      <c r="A65" s="1"/>
      <c r="B65" s="7" t="str">
        <f>Definiciones!$C$40</f>
        <v>Entidades Financieras</v>
      </c>
      <c r="C65" s="218"/>
      <c r="D65" s="218"/>
      <c r="E65" s="374"/>
      <c r="F65" s="218"/>
      <c r="G65" s="218"/>
      <c r="H65" s="218"/>
      <c r="I65" s="218"/>
      <c r="J65" s="218"/>
      <c r="K65" s="218"/>
      <c r="L65" s="218"/>
      <c r="M65" s="218"/>
      <c r="N65" s="218"/>
      <c r="O65" s="1"/>
      <c r="P65" s="218"/>
      <c r="Q65" s="218"/>
      <c r="R65" s="218"/>
      <c r="S65" s="218"/>
      <c r="T65" s="218"/>
      <c r="U65" s="218"/>
      <c r="V65" s="218"/>
      <c r="W65" s="218"/>
      <c r="X65" s="218"/>
      <c r="Y65" s="218"/>
      <c r="Z65" s="218"/>
      <c r="AA65" s="218"/>
      <c r="AB65" s="1"/>
      <c r="AC65" s="400"/>
      <c r="AD65" s="400"/>
      <c r="AE65" s="400"/>
      <c r="AF65" s="400"/>
      <c r="AG65" s="400"/>
      <c r="AH65" s="400"/>
      <c r="AI65" s="400"/>
      <c r="AJ65" s="400"/>
      <c r="AK65" s="400"/>
      <c r="AL65" s="400"/>
      <c r="AM65" s="400"/>
      <c r="AN65" s="400"/>
      <c r="AO65" s="1"/>
      <c r="AP65" s="400"/>
      <c r="AQ65" s="400"/>
      <c r="AR65" s="400"/>
      <c r="AS65" s="400"/>
      <c r="AT65" s="400"/>
      <c r="AU65" s="400"/>
      <c r="AV65" s="400"/>
      <c r="AW65" s="400"/>
      <c r="AX65" s="400"/>
      <c r="AY65" s="400"/>
      <c r="AZ65" s="400"/>
      <c r="BA65" s="400"/>
      <c r="BB65" s="1"/>
      <c r="BC65" s="400"/>
      <c r="BD65" s="400"/>
      <c r="BE65" s="400"/>
      <c r="BF65" s="400"/>
      <c r="BG65" s="400"/>
      <c r="BH65" s="400"/>
      <c r="BI65" s="400"/>
      <c r="BJ65" s="400"/>
      <c r="BK65" s="400"/>
      <c r="BL65" s="400"/>
      <c r="BM65" s="400"/>
      <c r="BN65" s="400"/>
      <c r="BO65" s="1"/>
    </row>
    <row r="66" spans="1:67" x14ac:dyDescent="0.2">
      <c r="A66" s="1"/>
      <c r="B66" s="7" t="str">
        <f>Definiciones!$C$41</f>
        <v>Consumo-Revolvente</v>
      </c>
      <c r="C66" s="218"/>
      <c r="D66" s="218"/>
      <c r="E66" s="374"/>
      <c r="F66" s="218"/>
      <c r="G66" s="218"/>
      <c r="H66" s="218"/>
      <c r="I66" s="218"/>
      <c r="J66" s="218"/>
      <c r="K66" s="218"/>
      <c r="L66" s="218"/>
      <c r="M66" s="218"/>
      <c r="N66" s="218"/>
      <c r="O66" s="1"/>
      <c r="P66" s="218"/>
      <c r="Q66" s="218"/>
      <c r="R66" s="218"/>
      <c r="S66" s="218"/>
      <c r="T66" s="218"/>
      <c r="U66" s="218"/>
      <c r="V66" s="218"/>
      <c r="W66" s="218"/>
      <c r="X66" s="218"/>
      <c r="Y66" s="218"/>
      <c r="Z66" s="218"/>
      <c r="AA66" s="218"/>
      <c r="AB66" s="1"/>
      <c r="AC66" s="400"/>
      <c r="AD66" s="400"/>
      <c r="AE66" s="400"/>
      <c r="AF66" s="400"/>
      <c r="AG66" s="400"/>
      <c r="AH66" s="400"/>
      <c r="AI66" s="400"/>
      <c r="AJ66" s="400"/>
      <c r="AK66" s="400"/>
      <c r="AL66" s="400"/>
      <c r="AM66" s="400"/>
      <c r="AN66" s="400"/>
      <c r="AO66" s="1"/>
      <c r="AP66" s="400"/>
      <c r="AQ66" s="400"/>
      <c r="AR66" s="400"/>
      <c r="AS66" s="400"/>
      <c r="AT66" s="400"/>
      <c r="AU66" s="400"/>
      <c r="AV66" s="400"/>
      <c r="AW66" s="400"/>
      <c r="AX66" s="400"/>
      <c r="AY66" s="400"/>
      <c r="AZ66" s="400"/>
      <c r="BA66" s="400"/>
      <c r="BB66" s="1"/>
      <c r="BC66" s="400"/>
      <c r="BD66" s="400"/>
      <c r="BE66" s="400"/>
      <c r="BF66" s="400"/>
      <c r="BG66" s="400"/>
      <c r="BH66" s="400"/>
      <c r="BI66" s="400"/>
      <c r="BJ66" s="400"/>
      <c r="BK66" s="400"/>
      <c r="BL66" s="400"/>
      <c r="BM66" s="400"/>
      <c r="BN66" s="400"/>
      <c r="BO66" s="1"/>
    </row>
    <row r="67" spans="1:67" x14ac:dyDescent="0.2">
      <c r="A67" s="1"/>
      <c r="B67" s="7" t="str">
        <f>Definiciones!$C$42</f>
        <v>Consumo-No revolvente - Nomina</v>
      </c>
      <c r="C67" s="218"/>
      <c r="D67" s="218"/>
      <c r="E67" s="374"/>
      <c r="F67" s="218"/>
      <c r="G67" s="218"/>
      <c r="H67" s="218"/>
      <c r="I67" s="218"/>
      <c r="J67" s="218"/>
      <c r="K67" s="218"/>
      <c r="L67" s="218"/>
      <c r="M67" s="218"/>
      <c r="N67" s="218"/>
      <c r="O67" s="1"/>
      <c r="P67" s="218"/>
      <c r="Q67" s="218"/>
      <c r="R67" s="218"/>
      <c r="S67" s="218"/>
      <c r="T67" s="218"/>
      <c r="U67" s="218"/>
      <c r="V67" s="218"/>
      <c r="W67" s="218"/>
      <c r="X67" s="218"/>
      <c r="Y67" s="218"/>
      <c r="Z67" s="218"/>
      <c r="AA67" s="218"/>
      <c r="AB67" s="1"/>
      <c r="AC67" s="400"/>
      <c r="AD67" s="400"/>
      <c r="AE67" s="400"/>
      <c r="AF67" s="400"/>
      <c r="AG67" s="400"/>
      <c r="AH67" s="400"/>
      <c r="AI67" s="400"/>
      <c r="AJ67" s="400"/>
      <c r="AK67" s="400"/>
      <c r="AL67" s="400"/>
      <c r="AM67" s="400"/>
      <c r="AN67" s="400"/>
      <c r="AO67" s="1"/>
      <c r="AP67" s="400"/>
      <c r="AQ67" s="400"/>
      <c r="AR67" s="400"/>
      <c r="AS67" s="400"/>
      <c r="AT67" s="400"/>
      <c r="AU67" s="400"/>
      <c r="AV67" s="400"/>
      <c r="AW67" s="400"/>
      <c r="AX67" s="400"/>
      <c r="AY67" s="400"/>
      <c r="AZ67" s="400"/>
      <c r="BA67" s="400"/>
      <c r="BB67" s="1"/>
      <c r="BC67" s="400"/>
      <c r="BD67" s="400"/>
      <c r="BE67" s="400"/>
      <c r="BF67" s="400"/>
      <c r="BG67" s="400"/>
      <c r="BH67" s="400"/>
      <c r="BI67" s="400"/>
      <c r="BJ67" s="400"/>
      <c r="BK67" s="400"/>
      <c r="BL67" s="400"/>
      <c r="BM67" s="400"/>
      <c r="BN67" s="400"/>
      <c r="BO67" s="1"/>
    </row>
    <row r="68" spans="1:67" x14ac:dyDescent="0.2">
      <c r="A68" s="1"/>
      <c r="B68" s="7" t="str">
        <f>Definiciones!$C$43</f>
        <v>Consumo-No revolvente - Personales</v>
      </c>
      <c r="C68" s="218"/>
      <c r="D68" s="218"/>
      <c r="E68" s="374"/>
      <c r="F68" s="218"/>
      <c r="G68" s="218"/>
      <c r="H68" s="218"/>
      <c r="I68" s="218"/>
      <c r="J68" s="218"/>
      <c r="K68" s="218"/>
      <c r="L68" s="218"/>
      <c r="M68" s="218"/>
      <c r="N68" s="218"/>
      <c r="O68" s="1"/>
      <c r="P68" s="218"/>
      <c r="Q68" s="218"/>
      <c r="R68" s="218"/>
      <c r="S68" s="218"/>
      <c r="T68" s="218"/>
      <c r="U68" s="218"/>
      <c r="V68" s="218"/>
      <c r="W68" s="218"/>
      <c r="X68" s="218"/>
      <c r="Y68" s="218"/>
      <c r="Z68" s="218"/>
      <c r="AA68" s="218"/>
      <c r="AB68" s="1"/>
      <c r="AC68" s="400"/>
      <c r="AD68" s="400"/>
      <c r="AE68" s="400"/>
      <c r="AF68" s="400"/>
      <c r="AG68" s="400"/>
      <c r="AH68" s="400"/>
      <c r="AI68" s="400"/>
      <c r="AJ68" s="400"/>
      <c r="AK68" s="400"/>
      <c r="AL68" s="400"/>
      <c r="AM68" s="400"/>
      <c r="AN68" s="400"/>
      <c r="AO68" s="1"/>
      <c r="AP68" s="400"/>
      <c r="AQ68" s="400"/>
      <c r="AR68" s="400"/>
      <c r="AS68" s="400"/>
      <c r="AT68" s="400"/>
      <c r="AU68" s="400"/>
      <c r="AV68" s="400"/>
      <c r="AW68" s="400"/>
      <c r="AX68" s="400"/>
      <c r="AY68" s="400"/>
      <c r="AZ68" s="400"/>
      <c r="BA68" s="400"/>
      <c r="BB68" s="1"/>
      <c r="BC68" s="400"/>
      <c r="BD68" s="400"/>
      <c r="BE68" s="400"/>
      <c r="BF68" s="400"/>
      <c r="BG68" s="400"/>
      <c r="BH68" s="400"/>
      <c r="BI68" s="400"/>
      <c r="BJ68" s="400"/>
      <c r="BK68" s="400"/>
      <c r="BL68" s="400"/>
      <c r="BM68" s="400"/>
      <c r="BN68" s="400"/>
      <c r="BO68" s="1"/>
    </row>
    <row r="69" spans="1:67" x14ac:dyDescent="0.2">
      <c r="A69" s="1"/>
      <c r="B69" s="402" t="str">
        <f>Definiciones!$C$44</f>
        <v>Consumo-No revolvente - Autos y ABCD</v>
      </c>
      <c r="C69" s="218"/>
      <c r="D69" s="218"/>
      <c r="E69" s="374"/>
      <c r="F69" s="218"/>
      <c r="G69" s="218"/>
      <c r="H69" s="218"/>
      <c r="I69" s="218"/>
      <c r="J69" s="218"/>
      <c r="K69" s="218"/>
      <c r="L69" s="218"/>
      <c r="M69" s="218"/>
      <c r="N69" s="218"/>
      <c r="O69" s="1"/>
      <c r="P69" s="218"/>
      <c r="Q69" s="218"/>
      <c r="R69" s="218"/>
      <c r="S69" s="218"/>
      <c r="T69" s="218"/>
      <c r="U69" s="218"/>
      <c r="V69" s="218"/>
      <c r="W69" s="218"/>
      <c r="X69" s="218"/>
      <c r="Y69" s="218"/>
      <c r="Z69" s="218"/>
      <c r="AA69" s="218"/>
      <c r="AB69" s="1"/>
      <c r="AC69" s="400"/>
      <c r="AD69" s="400"/>
      <c r="AE69" s="400"/>
      <c r="AF69" s="400"/>
      <c r="AG69" s="400"/>
      <c r="AH69" s="400"/>
      <c r="AI69" s="400"/>
      <c r="AJ69" s="400"/>
      <c r="AK69" s="400"/>
      <c r="AL69" s="400"/>
      <c r="AM69" s="400"/>
      <c r="AN69" s="400"/>
      <c r="AO69" s="1"/>
      <c r="AP69" s="400"/>
      <c r="AQ69" s="400"/>
      <c r="AR69" s="400"/>
      <c r="AS69" s="400"/>
      <c r="AT69" s="400"/>
      <c r="AU69" s="400"/>
      <c r="AV69" s="400"/>
      <c r="AW69" s="400"/>
      <c r="AX69" s="400"/>
      <c r="AY69" s="400"/>
      <c r="AZ69" s="400"/>
      <c r="BA69" s="400"/>
      <c r="BB69" s="1"/>
      <c r="BC69" s="400"/>
      <c r="BD69" s="400"/>
      <c r="BE69" s="400"/>
      <c r="BF69" s="400"/>
      <c r="BG69" s="400"/>
      <c r="BH69" s="400"/>
      <c r="BI69" s="400"/>
      <c r="BJ69" s="400"/>
      <c r="BK69" s="400"/>
      <c r="BL69" s="400"/>
      <c r="BM69" s="400"/>
      <c r="BN69" s="400"/>
      <c r="BO69" s="1"/>
    </row>
    <row r="70" spans="1:67" x14ac:dyDescent="0.2">
      <c r="A70" s="1"/>
      <c r="B70" s="402" t="str">
        <f>Definiciones!$C$45</f>
        <v>Consumo-No revolvente - Otros</v>
      </c>
      <c r="C70" s="218"/>
      <c r="D70" s="218"/>
      <c r="E70" s="374"/>
      <c r="F70" s="218"/>
      <c r="G70" s="218"/>
      <c r="H70" s="218"/>
      <c r="I70" s="218"/>
      <c r="J70" s="218"/>
      <c r="K70" s="218"/>
      <c r="L70" s="218"/>
      <c r="M70" s="218"/>
      <c r="N70" s="218"/>
      <c r="O70" s="1"/>
      <c r="P70" s="218"/>
      <c r="Q70" s="218"/>
      <c r="R70" s="218"/>
      <c r="S70" s="218"/>
      <c r="T70" s="218"/>
      <c r="U70" s="218"/>
      <c r="V70" s="218"/>
      <c r="W70" s="218"/>
      <c r="X70" s="218"/>
      <c r="Y70" s="218"/>
      <c r="Z70" s="218"/>
      <c r="AA70" s="218"/>
      <c r="AB70" s="1"/>
      <c r="AC70" s="400"/>
      <c r="AD70" s="400"/>
      <c r="AE70" s="400"/>
      <c r="AF70" s="400"/>
      <c r="AG70" s="400"/>
      <c r="AH70" s="400"/>
      <c r="AI70" s="400"/>
      <c r="AJ70" s="400"/>
      <c r="AK70" s="400"/>
      <c r="AL70" s="400"/>
      <c r="AM70" s="400"/>
      <c r="AN70" s="400"/>
      <c r="AO70" s="1"/>
      <c r="AP70" s="400"/>
      <c r="AQ70" s="400"/>
      <c r="AR70" s="400"/>
      <c r="AS70" s="400"/>
      <c r="AT70" s="400"/>
      <c r="AU70" s="400"/>
      <c r="AV70" s="400"/>
      <c r="AW70" s="400"/>
      <c r="AX70" s="400"/>
      <c r="AY70" s="400"/>
      <c r="AZ70" s="400"/>
      <c r="BA70" s="400"/>
      <c r="BB70" s="1"/>
      <c r="BC70" s="400"/>
      <c r="BD70" s="400"/>
      <c r="BE70" s="400"/>
      <c r="BF70" s="400"/>
      <c r="BG70" s="400"/>
      <c r="BH70" s="400"/>
      <c r="BI70" s="400"/>
      <c r="BJ70" s="400"/>
      <c r="BK70" s="400"/>
      <c r="BL70" s="400"/>
      <c r="BM70" s="400"/>
      <c r="BN70" s="400"/>
      <c r="BO70" s="1"/>
    </row>
    <row r="71" spans="1:67" x14ac:dyDescent="0.2">
      <c r="A71" s="1"/>
      <c r="B71" s="402" t="str">
        <f>Definiciones!$C$46</f>
        <v>Hipotecaria a la Vivienda - Media, Residencial e Interés Social</v>
      </c>
      <c r="C71" s="218"/>
      <c r="D71" s="218"/>
      <c r="E71" s="374"/>
      <c r="F71" s="218"/>
      <c r="G71" s="218"/>
      <c r="H71" s="218"/>
      <c r="I71" s="218"/>
      <c r="J71" s="218"/>
      <c r="K71" s="218"/>
      <c r="L71" s="218"/>
      <c r="M71" s="218"/>
      <c r="N71" s="218"/>
      <c r="O71" s="1"/>
      <c r="P71" s="218"/>
      <c r="Q71" s="218"/>
      <c r="R71" s="218"/>
      <c r="S71" s="218"/>
      <c r="T71" s="218"/>
      <c r="U71" s="218"/>
      <c r="V71" s="218"/>
      <c r="W71" s="218"/>
      <c r="X71" s="218"/>
      <c r="Y71" s="218"/>
      <c r="Z71" s="218"/>
      <c r="AA71" s="218"/>
      <c r="AB71" s="1"/>
      <c r="AC71" s="400"/>
      <c r="AD71" s="400"/>
      <c r="AE71" s="400"/>
      <c r="AF71" s="400"/>
      <c r="AG71" s="400"/>
      <c r="AH71" s="400"/>
      <c r="AI71" s="400"/>
      <c r="AJ71" s="400"/>
      <c r="AK71" s="400"/>
      <c r="AL71" s="400"/>
      <c r="AM71" s="400"/>
      <c r="AN71" s="400"/>
      <c r="AO71" s="1"/>
      <c r="AP71" s="400"/>
      <c r="AQ71" s="400"/>
      <c r="AR71" s="400"/>
      <c r="AS71" s="400"/>
      <c r="AT71" s="400"/>
      <c r="AU71" s="400"/>
      <c r="AV71" s="400"/>
      <c r="AW71" s="400"/>
      <c r="AX71" s="400"/>
      <c r="AY71" s="400"/>
      <c r="AZ71" s="400"/>
      <c r="BA71" s="400"/>
      <c r="BB71" s="1"/>
      <c r="BC71" s="400"/>
      <c r="BD71" s="400"/>
      <c r="BE71" s="400"/>
      <c r="BF71" s="400"/>
      <c r="BG71" s="400"/>
      <c r="BH71" s="400"/>
      <c r="BI71" s="400"/>
      <c r="BJ71" s="400"/>
      <c r="BK71" s="400"/>
      <c r="BL71" s="400"/>
      <c r="BM71" s="400"/>
      <c r="BN71" s="400"/>
      <c r="BO71" s="1"/>
    </row>
    <row r="72" spans="1:67" x14ac:dyDescent="0.2">
      <c r="A72" s="1"/>
      <c r="B72" s="402" t="str">
        <f>Definiciones!$C$47</f>
        <v>Hipotecaria a la Vivienda - Infonavit e ISSSTE</v>
      </c>
      <c r="C72" s="218"/>
      <c r="D72" s="218"/>
      <c r="E72" s="374"/>
      <c r="F72" s="218"/>
      <c r="G72" s="218"/>
      <c r="H72" s="218"/>
      <c r="I72" s="218"/>
      <c r="J72" s="218"/>
      <c r="K72" s="218"/>
      <c r="L72" s="218"/>
      <c r="M72" s="218"/>
      <c r="N72" s="218"/>
      <c r="O72" s="1"/>
      <c r="P72" s="218"/>
      <c r="Q72" s="218"/>
      <c r="R72" s="218"/>
      <c r="S72" s="218"/>
      <c r="T72" s="218"/>
      <c r="U72" s="218"/>
      <c r="V72" s="218"/>
      <c r="W72" s="218"/>
      <c r="X72" s="218"/>
      <c r="Y72" s="218"/>
      <c r="Z72" s="218"/>
      <c r="AA72" s="218"/>
      <c r="AB72" s="1"/>
      <c r="AC72" s="400"/>
      <c r="AD72" s="400"/>
      <c r="AE72" s="400"/>
      <c r="AF72" s="400"/>
      <c r="AG72" s="400"/>
      <c r="AH72" s="400"/>
      <c r="AI72" s="400"/>
      <c r="AJ72" s="400"/>
      <c r="AK72" s="400"/>
      <c r="AL72" s="400"/>
      <c r="AM72" s="400"/>
      <c r="AN72" s="400"/>
      <c r="AO72" s="1"/>
      <c r="AP72" s="400"/>
      <c r="AQ72" s="400"/>
      <c r="AR72" s="400"/>
      <c r="AS72" s="400"/>
      <c r="AT72" s="400"/>
      <c r="AU72" s="400"/>
      <c r="AV72" s="400"/>
      <c r="AW72" s="400"/>
      <c r="AX72" s="400"/>
      <c r="AY72" s="400"/>
      <c r="AZ72" s="400"/>
      <c r="BA72" s="400"/>
      <c r="BB72" s="1"/>
      <c r="BC72" s="400"/>
      <c r="BD72" s="400"/>
      <c r="BE72" s="400"/>
      <c r="BF72" s="400"/>
      <c r="BG72" s="400"/>
      <c r="BH72" s="400"/>
      <c r="BI72" s="400"/>
      <c r="BJ72" s="400"/>
      <c r="BK72" s="400"/>
      <c r="BL72" s="400"/>
      <c r="BM72" s="400"/>
      <c r="BN72" s="400"/>
      <c r="BO72" s="1"/>
    </row>
    <row r="73" spans="1:67" x14ac:dyDescent="0.2">
      <c r="A73" s="1"/>
      <c r="B73" s="403" t="str">
        <f>Definiciones!$C$48</f>
        <v>Hipotecaria a la Vivienda - Créditos de Remodelación</v>
      </c>
      <c r="C73" s="219"/>
      <c r="D73" s="219"/>
      <c r="E73" s="375"/>
      <c r="F73" s="219"/>
      <c r="G73" s="219"/>
      <c r="H73" s="219"/>
      <c r="I73" s="219"/>
      <c r="J73" s="219"/>
      <c r="K73" s="219"/>
      <c r="L73" s="219"/>
      <c r="M73" s="219"/>
      <c r="N73" s="219"/>
      <c r="O73" s="1"/>
      <c r="P73" s="219"/>
      <c r="Q73" s="219"/>
      <c r="R73" s="219"/>
      <c r="S73" s="219"/>
      <c r="T73" s="219"/>
      <c r="U73" s="219"/>
      <c r="V73" s="219"/>
      <c r="W73" s="219"/>
      <c r="X73" s="219"/>
      <c r="Y73" s="219"/>
      <c r="Z73" s="219"/>
      <c r="AA73" s="219"/>
      <c r="AB73" s="1"/>
      <c r="AC73" s="401"/>
      <c r="AD73" s="401"/>
      <c r="AE73" s="401"/>
      <c r="AF73" s="401"/>
      <c r="AG73" s="401"/>
      <c r="AH73" s="401"/>
      <c r="AI73" s="401"/>
      <c r="AJ73" s="401"/>
      <c r="AK73" s="401"/>
      <c r="AL73" s="401"/>
      <c r="AM73" s="401"/>
      <c r="AN73" s="401"/>
      <c r="AO73" s="1"/>
      <c r="AP73" s="401"/>
      <c r="AQ73" s="401"/>
      <c r="AR73" s="401"/>
      <c r="AS73" s="401"/>
      <c r="AT73" s="401"/>
      <c r="AU73" s="401"/>
      <c r="AV73" s="401"/>
      <c r="AW73" s="401"/>
      <c r="AX73" s="401"/>
      <c r="AY73" s="401"/>
      <c r="AZ73" s="401"/>
      <c r="BA73" s="401"/>
      <c r="BB73" s="1"/>
      <c r="BC73" s="401"/>
      <c r="BD73" s="401"/>
      <c r="BE73" s="401"/>
      <c r="BF73" s="401"/>
      <c r="BG73" s="401"/>
      <c r="BH73" s="401"/>
      <c r="BI73" s="401"/>
      <c r="BJ73" s="401"/>
      <c r="BK73" s="401"/>
      <c r="BL73" s="401"/>
      <c r="BM73" s="401"/>
      <c r="BN73" s="401"/>
      <c r="BO73" s="1"/>
    </row>
    <row r="74" spans="1:67" x14ac:dyDescent="0.2">
      <c r="A74" s="1"/>
      <c r="B74" s="402"/>
      <c r="C74" s="51"/>
      <c r="D74" s="51"/>
      <c r="E74" s="51"/>
      <c r="F74" s="51"/>
      <c r="G74" s="51"/>
      <c r="H74" s="51"/>
      <c r="I74" s="51"/>
      <c r="J74" s="51"/>
      <c r="K74" s="51"/>
      <c r="L74" s="51"/>
      <c r="M74" s="51"/>
      <c r="N74" s="51"/>
      <c r="O74" s="1"/>
      <c r="P74" s="51"/>
      <c r="Q74" s="51"/>
      <c r="R74" s="51"/>
      <c r="S74" s="51"/>
      <c r="T74" s="51"/>
      <c r="U74" s="51"/>
      <c r="V74" s="51"/>
      <c r="W74" s="51"/>
      <c r="X74" s="51"/>
      <c r="Y74" s="51"/>
      <c r="Z74" s="51"/>
      <c r="AA74" s="51"/>
      <c r="AB74" s="1"/>
      <c r="AC74" s="51"/>
      <c r="AD74" s="51"/>
      <c r="AE74" s="51"/>
      <c r="AF74" s="51"/>
      <c r="AG74" s="51"/>
      <c r="AH74" s="51"/>
      <c r="AI74" s="51"/>
      <c r="AJ74" s="51"/>
      <c r="AK74" s="51"/>
      <c r="AL74" s="51"/>
      <c r="AM74" s="51"/>
      <c r="AN74" s="51"/>
      <c r="AO74" s="1"/>
      <c r="AP74" s="51"/>
      <c r="AQ74" s="51"/>
      <c r="AR74" s="51"/>
      <c r="AS74" s="51"/>
      <c r="AT74" s="51"/>
      <c r="AU74" s="51"/>
      <c r="AV74" s="51"/>
      <c r="AW74" s="51"/>
      <c r="AX74" s="51"/>
      <c r="AY74" s="51"/>
      <c r="AZ74" s="51"/>
      <c r="BA74" s="51"/>
      <c r="BB74" s="1"/>
      <c r="BC74" s="51"/>
      <c r="BD74" s="51"/>
      <c r="BE74" s="51"/>
      <c r="BF74" s="51"/>
      <c r="BG74" s="51"/>
      <c r="BH74" s="51"/>
      <c r="BI74" s="51"/>
      <c r="BJ74" s="51"/>
      <c r="BK74" s="51"/>
      <c r="BL74" s="51"/>
      <c r="BM74" s="51"/>
      <c r="BN74" s="51"/>
      <c r="BO74" s="1"/>
    </row>
    <row r="75" spans="1:67" ht="15" x14ac:dyDescent="0.25">
      <c r="A75" s="1"/>
      <c r="B75" s="194" t="s">
        <v>311</v>
      </c>
      <c r="C75" s="194"/>
      <c r="D75" s="194"/>
      <c r="E75" s="194"/>
      <c r="F75" s="194"/>
      <c r="G75" s="194"/>
      <c r="H75" s="194"/>
      <c r="I75" s="194"/>
      <c r="J75" s="194"/>
      <c r="K75" s="194"/>
      <c r="L75" s="194"/>
      <c r="M75" s="194"/>
      <c r="N75" s="194"/>
      <c r="O75" s="1"/>
      <c r="P75" s="194"/>
      <c r="Q75" s="194"/>
      <c r="R75" s="194"/>
      <c r="S75" s="194"/>
      <c r="T75" s="194"/>
      <c r="U75" s="194"/>
      <c r="V75" s="194"/>
      <c r="W75" s="194"/>
      <c r="X75" s="194"/>
      <c r="Y75" s="194"/>
      <c r="Z75" s="194"/>
      <c r="AA75" s="194"/>
      <c r="AB75" s="1"/>
      <c r="AC75" s="194"/>
      <c r="AD75" s="194"/>
      <c r="AE75" s="194"/>
      <c r="AF75" s="194"/>
      <c r="AG75" s="194"/>
      <c r="AH75" s="194"/>
      <c r="AI75" s="194"/>
      <c r="AJ75" s="194"/>
      <c r="AK75" s="194"/>
      <c r="AL75" s="194"/>
      <c r="AM75" s="194"/>
      <c r="AN75" s="194"/>
      <c r="AO75" s="1"/>
      <c r="AP75" s="194"/>
      <c r="AQ75" s="194"/>
      <c r="AR75" s="194"/>
      <c r="AS75" s="194"/>
      <c r="AT75" s="194"/>
      <c r="AU75" s="194"/>
      <c r="AV75" s="194"/>
      <c r="AW75" s="194"/>
      <c r="AX75" s="194"/>
      <c r="AY75" s="194"/>
      <c r="AZ75" s="194"/>
      <c r="BA75" s="194"/>
      <c r="BB75" s="1"/>
      <c r="BC75" s="194"/>
      <c r="BD75" s="194"/>
      <c r="BE75" s="194"/>
      <c r="BF75" s="194"/>
      <c r="BG75" s="194"/>
      <c r="BH75" s="194"/>
      <c r="BI75" s="194"/>
      <c r="BJ75" s="194"/>
      <c r="BK75" s="194"/>
      <c r="BL75" s="194"/>
      <c r="BM75" s="194"/>
      <c r="BN75" s="194"/>
      <c r="BO75" s="1"/>
    </row>
    <row r="76" spans="1:67" x14ac:dyDescent="0.2">
      <c r="A76" s="1"/>
      <c r="B76" s="6" t="str">
        <f>Definiciones!$C$32</f>
        <v>Paraestatales</v>
      </c>
      <c r="C76" s="217"/>
      <c r="D76" s="217"/>
      <c r="E76" s="373"/>
      <c r="F76" s="217"/>
      <c r="G76" s="217"/>
      <c r="H76" s="217"/>
      <c r="I76" s="217"/>
      <c r="J76" s="217"/>
      <c r="K76" s="217"/>
      <c r="L76" s="217"/>
      <c r="M76" s="217"/>
      <c r="N76" s="217"/>
      <c r="O76" s="1"/>
      <c r="P76" s="217"/>
      <c r="Q76" s="217"/>
      <c r="R76" s="217"/>
      <c r="S76" s="217"/>
      <c r="T76" s="217"/>
      <c r="U76" s="217"/>
      <c r="V76" s="217"/>
      <c r="W76" s="217"/>
      <c r="X76" s="217"/>
      <c r="Y76" s="217"/>
      <c r="Z76" s="217"/>
      <c r="AA76" s="217"/>
      <c r="AB76" s="1"/>
      <c r="AC76" s="399"/>
      <c r="AD76" s="399"/>
      <c r="AE76" s="399"/>
      <c r="AF76" s="399"/>
      <c r="AG76" s="399"/>
      <c r="AH76" s="399"/>
      <c r="AI76" s="399"/>
      <c r="AJ76" s="399"/>
      <c r="AK76" s="399"/>
      <c r="AL76" s="399"/>
      <c r="AM76" s="399"/>
      <c r="AN76" s="399"/>
      <c r="AO76" s="1"/>
      <c r="AP76" s="399"/>
      <c r="AQ76" s="399"/>
      <c r="AR76" s="399"/>
      <c r="AS76" s="399"/>
      <c r="AT76" s="399"/>
      <c r="AU76" s="399"/>
      <c r="AV76" s="399"/>
      <c r="AW76" s="399"/>
      <c r="AX76" s="399"/>
      <c r="AY76" s="399"/>
      <c r="AZ76" s="399"/>
      <c r="BA76" s="399"/>
      <c r="BB76" s="1"/>
      <c r="BC76" s="399"/>
      <c r="BD76" s="399"/>
      <c r="BE76" s="399"/>
      <c r="BF76" s="399"/>
      <c r="BG76" s="399"/>
      <c r="BH76" s="399"/>
      <c r="BI76" s="399"/>
      <c r="BJ76" s="399"/>
      <c r="BK76" s="399"/>
      <c r="BL76" s="399"/>
      <c r="BM76" s="399"/>
      <c r="BN76" s="399"/>
      <c r="BO76" s="1"/>
    </row>
    <row r="77" spans="1:67" x14ac:dyDescent="0.2">
      <c r="A77" s="1"/>
      <c r="B77" s="7" t="str">
        <f>Definiciones!$C$33</f>
        <v>Corporativos - Moneda nacional</v>
      </c>
      <c r="C77" s="218"/>
      <c r="D77" s="218"/>
      <c r="E77" s="374"/>
      <c r="F77" s="218"/>
      <c r="G77" s="218"/>
      <c r="H77" s="218"/>
      <c r="I77" s="218"/>
      <c r="J77" s="218"/>
      <c r="K77" s="218"/>
      <c r="L77" s="218"/>
      <c r="M77" s="218"/>
      <c r="N77" s="218"/>
      <c r="O77" s="1"/>
      <c r="P77" s="218"/>
      <c r="Q77" s="218"/>
      <c r="R77" s="218"/>
      <c r="S77" s="218"/>
      <c r="T77" s="218"/>
      <c r="U77" s="218"/>
      <c r="V77" s="218"/>
      <c r="W77" s="218"/>
      <c r="X77" s="218"/>
      <c r="Y77" s="218"/>
      <c r="Z77" s="218"/>
      <c r="AA77" s="218"/>
      <c r="AB77" s="1"/>
      <c r="AC77" s="400"/>
      <c r="AD77" s="400"/>
      <c r="AE77" s="400"/>
      <c r="AF77" s="400"/>
      <c r="AG77" s="400"/>
      <c r="AH77" s="400"/>
      <c r="AI77" s="400"/>
      <c r="AJ77" s="400"/>
      <c r="AK77" s="400"/>
      <c r="AL77" s="400"/>
      <c r="AM77" s="400"/>
      <c r="AN77" s="400"/>
      <c r="AO77" s="1"/>
      <c r="AP77" s="400"/>
      <c r="AQ77" s="400"/>
      <c r="AR77" s="400"/>
      <c r="AS77" s="400"/>
      <c r="AT77" s="400"/>
      <c r="AU77" s="400"/>
      <c r="AV77" s="400"/>
      <c r="AW77" s="400"/>
      <c r="AX77" s="400"/>
      <c r="AY77" s="400"/>
      <c r="AZ77" s="400"/>
      <c r="BA77" s="400"/>
      <c r="BB77" s="1"/>
      <c r="BC77" s="400"/>
      <c r="BD77" s="400"/>
      <c r="BE77" s="400"/>
      <c r="BF77" s="400"/>
      <c r="BG77" s="400"/>
      <c r="BH77" s="400"/>
      <c r="BI77" s="400"/>
      <c r="BJ77" s="400"/>
      <c r="BK77" s="400"/>
      <c r="BL77" s="400"/>
      <c r="BM77" s="400"/>
      <c r="BN77" s="400"/>
      <c r="BO77" s="1"/>
    </row>
    <row r="78" spans="1:67" x14ac:dyDescent="0.2">
      <c r="A78" s="1"/>
      <c r="B78" s="7" t="str">
        <f>Definiciones!$C$34</f>
        <v>Corporativos - Moneda extranjera</v>
      </c>
      <c r="C78" s="218"/>
      <c r="D78" s="218"/>
      <c r="E78" s="374"/>
      <c r="F78" s="218"/>
      <c r="G78" s="218"/>
      <c r="H78" s="218"/>
      <c r="I78" s="218"/>
      <c r="J78" s="218"/>
      <c r="K78" s="218"/>
      <c r="L78" s="218"/>
      <c r="M78" s="218"/>
      <c r="N78" s="218"/>
      <c r="O78" s="1"/>
      <c r="P78" s="218"/>
      <c r="Q78" s="218"/>
      <c r="R78" s="218"/>
      <c r="S78" s="218"/>
      <c r="T78" s="218"/>
      <c r="U78" s="218"/>
      <c r="V78" s="218"/>
      <c r="W78" s="218"/>
      <c r="X78" s="218"/>
      <c r="Y78" s="218"/>
      <c r="Z78" s="218"/>
      <c r="AA78" s="218"/>
      <c r="AB78" s="1"/>
      <c r="AC78" s="400"/>
      <c r="AD78" s="400"/>
      <c r="AE78" s="400"/>
      <c r="AF78" s="400"/>
      <c r="AG78" s="400"/>
      <c r="AH78" s="400"/>
      <c r="AI78" s="400"/>
      <c r="AJ78" s="400"/>
      <c r="AK78" s="400"/>
      <c r="AL78" s="400"/>
      <c r="AM78" s="400"/>
      <c r="AN78" s="400"/>
      <c r="AO78" s="1"/>
      <c r="AP78" s="400"/>
      <c r="AQ78" s="400"/>
      <c r="AR78" s="400"/>
      <c r="AS78" s="400"/>
      <c r="AT78" s="400"/>
      <c r="AU78" s="400"/>
      <c r="AV78" s="400"/>
      <c r="AW78" s="400"/>
      <c r="AX78" s="400"/>
      <c r="AY78" s="400"/>
      <c r="AZ78" s="400"/>
      <c r="BA78" s="400"/>
      <c r="BB78" s="1"/>
      <c r="BC78" s="400"/>
      <c r="BD78" s="400"/>
      <c r="BE78" s="400"/>
      <c r="BF78" s="400"/>
      <c r="BG78" s="400"/>
      <c r="BH78" s="400"/>
      <c r="BI78" s="400"/>
      <c r="BJ78" s="400"/>
      <c r="BK78" s="400"/>
      <c r="BL78" s="400"/>
      <c r="BM78" s="400"/>
      <c r="BN78" s="400"/>
      <c r="BO78" s="1"/>
    </row>
    <row r="79" spans="1:67" x14ac:dyDescent="0.2">
      <c r="A79" s="1"/>
      <c r="B79" s="7" t="str">
        <f>Definiciones!$C$35</f>
        <v>Fideicomisos</v>
      </c>
      <c r="C79" s="218"/>
      <c r="D79" s="218"/>
      <c r="E79" s="374"/>
      <c r="F79" s="218"/>
      <c r="G79" s="218"/>
      <c r="H79" s="218"/>
      <c r="I79" s="218"/>
      <c r="J79" s="218"/>
      <c r="K79" s="218"/>
      <c r="L79" s="218"/>
      <c r="M79" s="218"/>
      <c r="N79" s="218"/>
      <c r="O79" s="1"/>
      <c r="P79" s="218"/>
      <c r="Q79" s="218"/>
      <c r="R79" s="218"/>
      <c r="S79" s="218"/>
      <c r="T79" s="218"/>
      <c r="U79" s="218"/>
      <c r="V79" s="218"/>
      <c r="W79" s="218"/>
      <c r="X79" s="218"/>
      <c r="Y79" s="218"/>
      <c r="Z79" s="218"/>
      <c r="AA79" s="218"/>
      <c r="AB79" s="1"/>
      <c r="AC79" s="400"/>
      <c r="AD79" s="400"/>
      <c r="AE79" s="400"/>
      <c r="AF79" s="400"/>
      <c r="AG79" s="400"/>
      <c r="AH79" s="400"/>
      <c r="AI79" s="400"/>
      <c r="AJ79" s="400"/>
      <c r="AK79" s="400"/>
      <c r="AL79" s="400"/>
      <c r="AM79" s="400"/>
      <c r="AN79" s="400"/>
      <c r="AO79" s="1"/>
      <c r="AP79" s="400"/>
      <c r="AQ79" s="400"/>
      <c r="AR79" s="400"/>
      <c r="AS79" s="400"/>
      <c r="AT79" s="400"/>
      <c r="AU79" s="400"/>
      <c r="AV79" s="400"/>
      <c r="AW79" s="400"/>
      <c r="AX79" s="400"/>
      <c r="AY79" s="400"/>
      <c r="AZ79" s="400"/>
      <c r="BA79" s="400"/>
      <c r="BB79" s="1"/>
      <c r="BC79" s="400"/>
      <c r="BD79" s="400"/>
      <c r="BE79" s="400"/>
      <c r="BF79" s="400"/>
      <c r="BG79" s="400"/>
      <c r="BH79" s="400"/>
      <c r="BI79" s="400"/>
      <c r="BJ79" s="400"/>
      <c r="BK79" s="400"/>
      <c r="BL79" s="400"/>
      <c r="BM79" s="400"/>
      <c r="BN79" s="400"/>
      <c r="BO79" s="1"/>
    </row>
    <row r="80" spans="1:67" x14ac:dyDescent="0.2">
      <c r="A80" s="1"/>
      <c r="B80" s="7" t="str">
        <f>Definiciones!$C$36</f>
        <v>MiPyMes</v>
      </c>
      <c r="C80" s="218"/>
      <c r="D80" s="218"/>
      <c r="E80" s="374"/>
      <c r="F80" s="218"/>
      <c r="G80" s="218"/>
      <c r="H80" s="218"/>
      <c r="I80" s="218"/>
      <c r="J80" s="218"/>
      <c r="K80" s="218"/>
      <c r="L80" s="218"/>
      <c r="M80" s="218"/>
      <c r="N80" s="218"/>
      <c r="O80" s="1"/>
      <c r="P80" s="218"/>
      <c r="Q80" s="218"/>
      <c r="R80" s="218"/>
      <c r="S80" s="218"/>
      <c r="T80" s="218"/>
      <c r="U80" s="218"/>
      <c r="V80" s="218"/>
      <c r="W80" s="218"/>
      <c r="X80" s="218"/>
      <c r="Y80" s="218"/>
      <c r="Z80" s="218"/>
      <c r="AA80" s="218"/>
      <c r="AB80" s="1"/>
      <c r="AC80" s="400"/>
      <c r="AD80" s="400"/>
      <c r="AE80" s="400"/>
      <c r="AF80" s="400"/>
      <c r="AG80" s="400"/>
      <c r="AH80" s="400"/>
      <c r="AI80" s="400"/>
      <c r="AJ80" s="400"/>
      <c r="AK80" s="400"/>
      <c r="AL80" s="400"/>
      <c r="AM80" s="400"/>
      <c r="AN80" s="400"/>
      <c r="AO80" s="1"/>
      <c r="AP80" s="400"/>
      <c r="AQ80" s="400"/>
      <c r="AR80" s="400"/>
      <c r="AS80" s="400"/>
      <c r="AT80" s="400"/>
      <c r="AU80" s="400"/>
      <c r="AV80" s="400"/>
      <c r="AW80" s="400"/>
      <c r="AX80" s="400"/>
      <c r="AY80" s="400"/>
      <c r="AZ80" s="400"/>
      <c r="BA80" s="400"/>
      <c r="BB80" s="1"/>
      <c r="BC80" s="400"/>
      <c r="BD80" s="400"/>
      <c r="BE80" s="400"/>
      <c r="BF80" s="400"/>
      <c r="BG80" s="400"/>
      <c r="BH80" s="400"/>
      <c r="BI80" s="400"/>
      <c r="BJ80" s="400"/>
      <c r="BK80" s="400"/>
      <c r="BL80" s="400"/>
      <c r="BM80" s="400"/>
      <c r="BN80" s="400"/>
      <c r="BO80" s="1"/>
    </row>
    <row r="81" spans="1:67" x14ac:dyDescent="0.2">
      <c r="A81" s="1"/>
      <c r="B81" s="7" t="str">
        <f>Definiciones!$C$37</f>
        <v>Gobierno Federal</v>
      </c>
      <c r="C81" s="218"/>
      <c r="D81" s="218"/>
      <c r="E81" s="374"/>
      <c r="F81" s="218"/>
      <c r="G81" s="218"/>
      <c r="H81" s="218"/>
      <c r="I81" s="218"/>
      <c r="J81" s="218"/>
      <c r="K81" s="218"/>
      <c r="L81" s="218"/>
      <c r="M81" s="218"/>
      <c r="N81" s="218"/>
      <c r="O81" s="1"/>
      <c r="P81" s="218"/>
      <c r="Q81" s="218"/>
      <c r="R81" s="218"/>
      <c r="S81" s="218"/>
      <c r="T81" s="218"/>
      <c r="U81" s="218"/>
      <c r="V81" s="218"/>
      <c r="W81" s="218"/>
      <c r="X81" s="218"/>
      <c r="Y81" s="218"/>
      <c r="Z81" s="218"/>
      <c r="AA81" s="218"/>
      <c r="AB81" s="1"/>
      <c r="AC81" s="400"/>
      <c r="AD81" s="400"/>
      <c r="AE81" s="400"/>
      <c r="AF81" s="400"/>
      <c r="AG81" s="400"/>
      <c r="AH81" s="400"/>
      <c r="AI81" s="400"/>
      <c r="AJ81" s="400"/>
      <c r="AK81" s="400"/>
      <c r="AL81" s="400"/>
      <c r="AM81" s="400"/>
      <c r="AN81" s="400"/>
      <c r="AO81" s="1"/>
      <c r="AP81" s="400"/>
      <c r="AQ81" s="400"/>
      <c r="AR81" s="400"/>
      <c r="AS81" s="400"/>
      <c r="AT81" s="400"/>
      <c r="AU81" s="400"/>
      <c r="AV81" s="400"/>
      <c r="AW81" s="400"/>
      <c r="AX81" s="400"/>
      <c r="AY81" s="400"/>
      <c r="AZ81" s="400"/>
      <c r="BA81" s="400"/>
      <c r="BB81" s="1"/>
      <c r="BC81" s="400"/>
      <c r="BD81" s="400"/>
      <c r="BE81" s="400"/>
      <c r="BF81" s="400"/>
      <c r="BG81" s="400"/>
      <c r="BH81" s="400"/>
      <c r="BI81" s="400"/>
      <c r="BJ81" s="400"/>
      <c r="BK81" s="400"/>
      <c r="BL81" s="400"/>
      <c r="BM81" s="400"/>
      <c r="BN81" s="400"/>
      <c r="BO81" s="1"/>
    </row>
    <row r="82" spans="1:67" x14ac:dyDescent="0.2">
      <c r="A82" s="1"/>
      <c r="B82" s="7" t="str">
        <f>Definiciones!$C$38</f>
        <v>Estados y Municipios - Garantizados</v>
      </c>
      <c r="C82" s="218"/>
      <c r="D82" s="218"/>
      <c r="E82" s="374"/>
      <c r="F82" s="218"/>
      <c r="G82" s="218"/>
      <c r="H82" s="218"/>
      <c r="I82" s="218"/>
      <c r="J82" s="218"/>
      <c r="K82" s="218"/>
      <c r="L82" s="218"/>
      <c r="M82" s="218"/>
      <c r="N82" s="218"/>
      <c r="O82" s="1"/>
      <c r="P82" s="218"/>
      <c r="Q82" s="218"/>
      <c r="R82" s="218"/>
      <c r="S82" s="218"/>
      <c r="T82" s="218"/>
      <c r="U82" s="218"/>
      <c r="V82" s="218"/>
      <c r="W82" s="218"/>
      <c r="X82" s="218"/>
      <c r="Y82" s="218"/>
      <c r="Z82" s="218"/>
      <c r="AA82" s="218"/>
      <c r="AB82" s="1"/>
      <c r="AC82" s="400"/>
      <c r="AD82" s="400"/>
      <c r="AE82" s="400"/>
      <c r="AF82" s="400"/>
      <c r="AG82" s="400"/>
      <c r="AH82" s="400"/>
      <c r="AI82" s="400"/>
      <c r="AJ82" s="400"/>
      <c r="AK82" s="400"/>
      <c r="AL82" s="400"/>
      <c r="AM82" s="400"/>
      <c r="AN82" s="400"/>
      <c r="AO82" s="1"/>
      <c r="AP82" s="400"/>
      <c r="AQ82" s="400"/>
      <c r="AR82" s="400"/>
      <c r="AS82" s="400"/>
      <c r="AT82" s="400"/>
      <c r="AU82" s="400"/>
      <c r="AV82" s="400"/>
      <c r="AW82" s="400"/>
      <c r="AX82" s="400"/>
      <c r="AY82" s="400"/>
      <c r="AZ82" s="400"/>
      <c r="BA82" s="400"/>
      <c r="BB82" s="1"/>
      <c r="BC82" s="400"/>
      <c r="BD82" s="400"/>
      <c r="BE82" s="400"/>
      <c r="BF82" s="400"/>
      <c r="BG82" s="400"/>
      <c r="BH82" s="400"/>
      <c r="BI82" s="400"/>
      <c r="BJ82" s="400"/>
      <c r="BK82" s="400"/>
      <c r="BL82" s="400"/>
      <c r="BM82" s="400"/>
      <c r="BN82" s="400"/>
      <c r="BO82" s="1"/>
    </row>
    <row r="83" spans="1:67" x14ac:dyDescent="0.2">
      <c r="A83" s="1"/>
      <c r="B83" s="7" t="str">
        <f>Definiciones!$C$39</f>
        <v>Estados y Municipios - No garantizados</v>
      </c>
      <c r="C83" s="218"/>
      <c r="D83" s="218"/>
      <c r="E83" s="374"/>
      <c r="F83" s="218"/>
      <c r="G83" s="218"/>
      <c r="H83" s="218"/>
      <c r="I83" s="218"/>
      <c r="J83" s="218"/>
      <c r="K83" s="218"/>
      <c r="L83" s="218"/>
      <c r="M83" s="218"/>
      <c r="N83" s="218"/>
      <c r="O83" s="1"/>
      <c r="P83" s="218"/>
      <c r="Q83" s="218"/>
      <c r="R83" s="218"/>
      <c r="S83" s="218"/>
      <c r="T83" s="218"/>
      <c r="U83" s="218"/>
      <c r="V83" s="218"/>
      <c r="W83" s="218"/>
      <c r="X83" s="218"/>
      <c r="Y83" s="218"/>
      <c r="Z83" s="218"/>
      <c r="AA83" s="218"/>
      <c r="AB83" s="1"/>
      <c r="AC83" s="400"/>
      <c r="AD83" s="400"/>
      <c r="AE83" s="400"/>
      <c r="AF83" s="400"/>
      <c r="AG83" s="400"/>
      <c r="AH83" s="400"/>
      <c r="AI83" s="400"/>
      <c r="AJ83" s="400"/>
      <c r="AK83" s="400"/>
      <c r="AL83" s="400"/>
      <c r="AM83" s="400"/>
      <c r="AN83" s="400"/>
      <c r="AO83" s="1"/>
      <c r="AP83" s="400"/>
      <c r="AQ83" s="400"/>
      <c r="AR83" s="400"/>
      <c r="AS83" s="400"/>
      <c r="AT83" s="400"/>
      <c r="AU83" s="400"/>
      <c r="AV83" s="400"/>
      <c r="AW83" s="400"/>
      <c r="AX83" s="400"/>
      <c r="AY83" s="400"/>
      <c r="AZ83" s="400"/>
      <c r="BA83" s="400"/>
      <c r="BB83" s="1"/>
      <c r="BC83" s="400"/>
      <c r="BD83" s="400"/>
      <c r="BE83" s="400"/>
      <c r="BF83" s="400"/>
      <c r="BG83" s="400"/>
      <c r="BH83" s="400"/>
      <c r="BI83" s="400"/>
      <c r="BJ83" s="400"/>
      <c r="BK83" s="400"/>
      <c r="BL83" s="400"/>
      <c r="BM83" s="400"/>
      <c r="BN83" s="400"/>
      <c r="BO83" s="1"/>
    </row>
    <row r="84" spans="1:67" x14ac:dyDescent="0.2">
      <c r="A84" s="1"/>
      <c r="B84" s="7" t="str">
        <f>Definiciones!$C$40</f>
        <v>Entidades Financieras</v>
      </c>
      <c r="C84" s="218"/>
      <c r="D84" s="218"/>
      <c r="E84" s="374"/>
      <c r="F84" s="218"/>
      <c r="G84" s="218"/>
      <c r="H84" s="218"/>
      <c r="I84" s="218"/>
      <c r="J84" s="218"/>
      <c r="K84" s="218"/>
      <c r="L84" s="218"/>
      <c r="M84" s="218"/>
      <c r="N84" s="218"/>
      <c r="O84" s="1"/>
      <c r="P84" s="218"/>
      <c r="Q84" s="218"/>
      <c r="R84" s="218"/>
      <c r="S84" s="218"/>
      <c r="T84" s="218"/>
      <c r="U84" s="218"/>
      <c r="V84" s="218"/>
      <c r="W84" s="218"/>
      <c r="X84" s="218"/>
      <c r="Y84" s="218"/>
      <c r="Z84" s="218"/>
      <c r="AA84" s="218"/>
      <c r="AB84" s="1"/>
      <c r="AC84" s="400"/>
      <c r="AD84" s="400"/>
      <c r="AE84" s="400"/>
      <c r="AF84" s="400"/>
      <c r="AG84" s="400"/>
      <c r="AH84" s="400"/>
      <c r="AI84" s="400"/>
      <c r="AJ84" s="400"/>
      <c r="AK84" s="400"/>
      <c r="AL84" s="400"/>
      <c r="AM84" s="400"/>
      <c r="AN84" s="400"/>
      <c r="AO84" s="1"/>
      <c r="AP84" s="400"/>
      <c r="AQ84" s="400"/>
      <c r="AR84" s="400"/>
      <c r="AS84" s="400"/>
      <c r="AT84" s="400"/>
      <c r="AU84" s="400"/>
      <c r="AV84" s="400"/>
      <c r="AW84" s="400"/>
      <c r="AX84" s="400"/>
      <c r="AY84" s="400"/>
      <c r="AZ84" s="400"/>
      <c r="BA84" s="400"/>
      <c r="BB84" s="1"/>
      <c r="BC84" s="400"/>
      <c r="BD84" s="400"/>
      <c r="BE84" s="400"/>
      <c r="BF84" s="400"/>
      <c r="BG84" s="400"/>
      <c r="BH84" s="400"/>
      <c r="BI84" s="400"/>
      <c r="BJ84" s="400"/>
      <c r="BK84" s="400"/>
      <c r="BL84" s="400"/>
      <c r="BM84" s="400"/>
      <c r="BN84" s="400"/>
      <c r="BO84" s="1"/>
    </row>
    <row r="85" spans="1:67" x14ac:dyDescent="0.2">
      <c r="A85" s="1"/>
      <c r="B85" s="7" t="str">
        <f>Definiciones!$C$41</f>
        <v>Consumo-Revolvente</v>
      </c>
      <c r="C85" s="218"/>
      <c r="D85" s="218"/>
      <c r="E85" s="374"/>
      <c r="F85" s="218"/>
      <c r="G85" s="218"/>
      <c r="H85" s="218"/>
      <c r="I85" s="218"/>
      <c r="J85" s="218"/>
      <c r="K85" s="218"/>
      <c r="L85" s="218"/>
      <c r="M85" s="218"/>
      <c r="N85" s="218"/>
      <c r="O85" s="1"/>
      <c r="P85" s="218"/>
      <c r="Q85" s="218"/>
      <c r="R85" s="218"/>
      <c r="S85" s="218"/>
      <c r="T85" s="218"/>
      <c r="U85" s="218"/>
      <c r="V85" s="218"/>
      <c r="W85" s="218"/>
      <c r="X85" s="218"/>
      <c r="Y85" s="218"/>
      <c r="Z85" s="218"/>
      <c r="AA85" s="218"/>
      <c r="AB85" s="1"/>
      <c r="AC85" s="400"/>
      <c r="AD85" s="400"/>
      <c r="AE85" s="400"/>
      <c r="AF85" s="400"/>
      <c r="AG85" s="400"/>
      <c r="AH85" s="400"/>
      <c r="AI85" s="400"/>
      <c r="AJ85" s="400"/>
      <c r="AK85" s="400"/>
      <c r="AL85" s="400"/>
      <c r="AM85" s="400"/>
      <c r="AN85" s="400"/>
      <c r="AO85" s="1"/>
      <c r="AP85" s="400"/>
      <c r="AQ85" s="400"/>
      <c r="AR85" s="400"/>
      <c r="AS85" s="400"/>
      <c r="AT85" s="400"/>
      <c r="AU85" s="400"/>
      <c r="AV85" s="400"/>
      <c r="AW85" s="400"/>
      <c r="AX85" s="400"/>
      <c r="AY85" s="400"/>
      <c r="AZ85" s="400"/>
      <c r="BA85" s="400"/>
      <c r="BB85" s="1"/>
      <c r="BC85" s="400"/>
      <c r="BD85" s="400"/>
      <c r="BE85" s="400"/>
      <c r="BF85" s="400"/>
      <c r="BG85" s="400"/>
      <c r="BH85" s="400"/>
      <c r="BI85" s="400"/>
      <c r="BJ85" s="400"/>
      <c r="BK85" s="400"/>
      <c r="BL85" s="400"/>
      <c r="BM85" s="400"/>
      <c r="BN85" s="400"/>
      <c r="BO85" s="1"/>
    </row>
    <row r="86" spans="1:67" x14ac:dyDescent="0.2">
      <c r="A86" s="1"/>
      <c r="B86" s="7" t="str">
        <f>Definiciones!$C$42</f>
        <v>Consumo-No revolvente - Nomina</v>
      </c>
      <c r="C86" s="218"/>
      <c r="D86" s="218"/>
      <c r="E86" s="374"/>
      <c r="F86" s="218"/>
      <c r="G86" s="218"/>
      <c r="H86" s="218"/>
      <c r="I86" s="218"/>
      <c r="J86" s="218"/>
      <c r="K86" s="218"/>
      <c r="L86" s="218"/>
      <c r="M86" s="218"/>
      <c r="N86" s="218"/>
      <c r="O86" s="1"/>
      <c r="P86" s="218"/>
      <c r="Q86" s="218"/>
      <c r="R86" s="218"/>
      <c r="S86" s="218"/>
      <c r="T86" s="218"/>
      <c r="U86" s="218"/>
      <c r="V86" s="218"/>
      <c r="W86" s="218"/>
      <c r="X86" s="218"/>
      <c r="Y86" s="218"/>
      <c r="Z86" s="218"/>
      <c r="AA86" s="218"/>
      <c r="AB86" s="1"/>
      <c r="AC86" s="400"/>
      <c r="AD86" s="400"/>
      <c r="AE86" s="400"/>
      <c r="AF86" s="400"/>
      <c r="AG86" s="400"/>
      <c r="AH86" s="400"/>
      <c r="AI86" s="400"/>
      <c r="AJ86" s="400"/>
      <c r="AK86" s="400"/>
      <c r="AL86" s="400"/>
      <c r="AM86" s="400"/>
      <c r="AN86" s="400"/>
      <c r="AO86" s="1"/>
      <c r="AP86" s="400"/>
      <c r="AQ86" s="400"/>
      <c r="AR86" s="400"/>
      <c r="AS86" s="400"/>
      <c r="AT86" s="400"/>
      <c r="AU86" s="400"/>
      <c r="AV86" s="400"/>
      <c r="AW86" s="400"/>
      <c r="AX86" s="400"/>
      <c r="AY86" s="400"/>
      <c r="AZ86" s="400"/>
      <c r="BA86" s="400"/>
      <c r="BB86" s="1"/>
      <c r="BC86" s="400"/>
      <c r="BD86" s="400"/>
      <c r="BE86" s="400"/>
      <c r="BF86" s="400"/>
      <c r="BG86" s="400"/>
      <c r="BH86" s="400"/>
      <c r="BI86" s="400"/>
      <c r="BJ86" s="400"/>
      <c r="BK86" s="400"/>
      <c r="BL86" s="400"/>
      <c r="BM86" s="400"/>
      <c r="BN86" s="400"/>
      <c r="BO86" s="1"/>
    </row>
    <row r="87" spans="1:67" x14ac:dyDescent="0.2">
      <c r="A87" s="1"/>
      <c r="B87" s="402" t="str">
        <f>Definiciones!$C$43</f>
        <v>Consumo-No revolvente - Personales</v>
      </c>
      <c r="C87" s="218"/>
      <c r="D87" s="218"/>
      <c r="E87" s="374"/>
      <c r="F87" s="218"/>
      <c r="G87" s="218"/>
      <c r="H87" s="218"/>
      <c r="I87" s="218"/>
      <c r="J87" s="218"/>
      <c r="K87" s="218"/>
      <c r="L87" s="218"/>
      <c r="M87" s="218"/>
      <c r="N87" s="218"/>
      <c r="O87" s="1"/>
      <c r="P87" s="218"/>
      <c r="Q87" s="218"/>
      <c r="R87" s="218"/>
      <c r="S87" s="218"/>
      <c r="T87" s="218"/>
      <c r="U87" s="218"/>
      <c r="V87" s="218"/>
      <c r="W87" s="218"/>
      <c r="X87" s="218"/>
      <c r="Y87" s="218"/>
      <c r="Z87" s="218"/>
      <c r="AA87" s="218"/>
      <c r="AB87" s="1"/>
      <c r="AC87" s="400"/>
      <c r="AD87" s="400"/>
      <c r="AE87" s="400"/>
      <c r="AF87" s="400"/>
      <c r="AG87" s="400"/>
      <c r="AH87" s="400"/>
      <c r="AI87" s="400"/>
      <c r="AJ87" s="400"/>
      <c r="AK87" s="400"/>
      <c r="AL87" s="400"/>
      <c r="AM87" s="400"/>
      <c r="AN87" s="400"/>
      <c r="AO87" s="1"/>
      <c r="AP87" s="400"/>
      <c r="AQ87" s="400"/>
      <c r="AR87" s="400"/>
      <c r="AS87" s="400"/>
      <c r="AT87" s="400"/>
      <c r="AU87" s="400"/>
      <c r="AV87" s="400"/>
      <c r="AW87" s="400"/>
      <c r="AX87" s="400"/>
      <c r="AY87" s="400"/>
      <c r="AZ87" s="400"/>
      <c r="BA87" s="400"/>
      <c r="BB87" s="1"/>
      <c r="BC87" s="400"/>
      <c r="BD87" s="400"/>
      <c r="BE87" s="400"/>
      <c r="BF87" s="400"/>
      <c r="BG87" s="400"/>
      <c r="BH87" s="400"/>
      <c r="BI87" s="400"/>
      <c r="BJ87" s="400"/>
      <c r="BK87" s="400"/>
      <c r="BL87" s="400"/>
      <c r="BM87" s="400"/>
      <c r="BN87" s="400"/>
      <c r="BO87" s="1"/>
    </row>
    <row r="88" spans="1:67" x14ac:dyDescent="0.2">
      <c r="A88" s="1"/>
      <c r="B88" s="402" t="str">
        <f>Definiciones!$C$44</f>
        <v>Consumo-No revolvente - Autos y ABCD</v>
      </c>
      <c r="C88" s="218"/>
      <c r="D88" s="218"/>
      <c r="E88" s="374"/>
      <c r="F88" s="218"/>
      <c r="G88" s="218"/>
      <c r="H88" s="218"/>
      <c r="I88" s="218"/>
      <c r="J88" s="218"/>
      <c r="K88" s="218"/>
      <c r="L88" s="218"/>
      <c r="M88" s="218"/>
      <c r="N88" s="218"/>
      <c r="O88" s="1"/>
      <c r="P88" s="218"/>
      <c r="Q88" s="218"/>
      <c r="R88" s="218"/>
      <c r="S88" s="218"/>
      <c r="T88" s="218"/>
      <c r="U88" s="218"/>
      <c r="V88" s="218"/>
      <c r="W88" s="218"/>
      <c r="X88" s="218"/>
      <c r="Y88" s="218"/>
      <c r="Z88" s="218"/>
      <c r="AA88" s="218"/>
      <c r="AB88" s="1"/>
      <c r="AC88" s="400"/>
      <c r="AD88" s="400"/>
      <c r="AE88" s="400"/>
      <c r="AF88" s="400"/>
      <c r="AG88" s="400"/>
      <c r="AH88" s="400"/>
      <c r="AI88" s="400"/>
      <c r="AJ88" s="400"/>
      <c r="AK88" s="400"/>
      <c r="AL88" s="400"/>
      <c r="AM88" s="400"/>
      <c r="AN88" s="400"/>
      <c r="AO88" s="1"/>
      <c r="AP88" s="400"/>
      <c r="AQ88" s="400"/>
      <c r="AR88" s="400"/>
      <c r="AS88" s="400"/>
      <c r="AT88" s="400"/>
      <c r="AU88" s="400"/>
      <c r="AV88" s="400"/>
      <c r="AW88" s="400"/>
      <c r="AX88" s="400"/>
      <c r="AY88" s="400"/>
      <c r="AZ88" s="400"/>
      <c r="BA88" s="400"/>
      <c r="BB88" s="1"/>
      <c r="BC88" s="400"/>
      <c r="BD88" s="400"/>
      <c r="BE88" s="400"/>
      <c r="BF88" s="400"/>
      <c r="BG88" s="400"/>
      <c r="BH88" s="400"/>
      <c r="BI88" s="400"/>
      <c r="BJ88" s="400"/>
      <c r="BK88" s="400"/>
      <c r="BL88" s="400"/>
      <c r="BM88" s="400"/>
      <c r="BN88" s="400"/>
      <c r="BO88" s="1"/>
    </row>
    <row r="89" spans="1:67" x14ac:dyDescent="0.2">
      <c r="A89" s="1"/>
      <c r="B89" s="402" t="str">
        <f>Definiciones!$C$45</f>
        <v>Consumo-No revolvente - Otros</v>
      </c>
      <c r="C89" s="218"/>
      <c r="D89" s="218"/>
      <c r="E89" s="374"/>
      <c r="F89" s="218"/>
      <c r="G89" s="218"/>
      <c r="H89" s="218"/>
      <c r="I89" s="218"/>
      <c r="J89" s="218"/>
      <c r="K89" s="218"/>
      <c r="L89" s="218"/>
      <c r="M89" s="218"/>
      <c r="N89" s="218"/>
      <c r="O89" s="1"/>
      <c r="P89" s="218"/>
      <c r="Q89" s="218"/>
      <c r="R89" s="218"/>
      <c r="S89" s="218"/>
      <c r="T89" s="218"/>
      <c r="U89" s="218"/>
      <c r="V89" s="218"/>
      <c r="W89" s="218"/>
      <c r="X89" s="218"/>
      <c r="Y89" s="218"/>
      <c r="Z89" s="218"/>
      <c r="AA89" s="218"/>
      <c r="AB89" s="1"/>
      <c r="AC89" s="400"/>
      <c r="AD89" s="400"/>
      <c r="AE89" s="400"/>
      <c r="AF89" s="400"/>
      <c r="AG89" s="400"/>
      <c r="AH89" s="400"/>
      <c r="AI89" s="400"/>
      <c r="AJ89" s="400"/>
      <c r="AK89" s="400"/>
      <c r="AL89" s="400"/>
      <c r="AM89" s="400"/>
      <c r="AN89" s="400"/>
      <c r="AO89" s="1"/>
      <c r="AP89" s="400"/>
      <c r="AQ89" s="400"/>
      <c r="AR89" s="400"/>
      <c r="AS89" s="400"/>
      <c r="AT89" s="400"/>
      <c r="AU89" s="400"/>
      <c r="AV89" s="400"/>
      <c r="AW89" s="400"/>
      <c r="AX89" s="400"/>
      <c r="AY89" s="400"/>
      <c r="AZ89" s="400"/>
      <c r="BA89" s="400"/>
      <c r="BB89" s="1"/>
      <c r="BC89" s="400"/>
      <c r="BD89" s="400"/>
      <c r="BE89" s="400"/>
      <c r="BF89" s="400"/>
      <c r="BG89" s="400"/>
      <c r="BH89" s="400"/>
      <c r="BI89" s="400"/>
      <c r="BJ89" s="400"/>
      <c r="BK89" s="400"/>
      <c r="BL89" s="400"/>
      <c r="BM89" s="400"/>
      <c r="BN89" s="400"/>
      <c r="BO89" s="1"/>
    </row>
    <row r="90" spans="1:67" x14ac:dyDescent="0.2">
      <c r="A90" s="1"/>
      <c r="B90" s="402" t="str">
        <f>Definiciones!$C$46</f>
        <v>Hipotecaria a la Vivienda - Media, Residencial e Interés Social</v>
      </c>
      <c r="C90" s="218"/>
      <c r="D90" s="218"/>
      <c r="E90" s="374"/>
      <c r="F90" s="218"/>
      <c r="G90" s="218"/>
      <c r="H90" s="218"/>
      <c r="I90" s="218"/>
      <c r="J90" s="218"/>
      <c r="K90" s="218"/>
      <c r="L90" s="218"/>
      <c r="M90" s="218"/>
      <c r="N90" s="218"/>
      <c r="O90" s="1"/>
      <c r="P90" s="218"/>
      <c r="Q90" s="218"/>
      <c r="R90" s="218"/>
      <c r="S90" s="218"/>
      <c r="T90" s="218"/>
      <c r="U90" s="218"/>
      <c r="V90" s="218"/>
      <c r="W90" s="218"/>
      <c r="X90" s="218"/>
      <c r="Y90" s="218"/>
      <c r="Z90" s="218"/>
      <c r="AA90" s="218"/>
      <c r="AB90" s="1"/>
      <c r="AC90" s="400"/>
      <c r="AD90" s="400"/>
      <c r="AE90" s="400"/>
      <c r="AF90" s="400"/>
      <c r="AG90" s="400"/>
      <c r="AH90" s="400"/>
      <c r="AI90" s="400"/>
      <c r="AJ90" s="400"/>
      <c r="AK90" s="400"/>
      <c r="AL90" s="400"/>
      <c r="AM90" s="400"/>
      <c r="AN90" s="400"/>
      <c r="AO90" s="1"/>
      <c r="AP90" s="400"/>
      <c r="AQ90" s="400"/>
      <c r="AR90" s="400"/>
      <c r="AS90" s="400"/>
      <c r="AT90" s="400"/>
      <c r="AU90" s="400"/>
      <c r="AV90" s="400"/>
      <c r="AW90" s="400"/>
      <c r="AX90" s="400"/>
      <c r="AY90" s="400"/>
      <c r="AZ90" s="400"/>
      <c r="BA90" s="400"/>
      <c r="BB90" s="1"/>
      <c r="BC90" s="400"/>
      <c r="BD90" s="400"/>
      <c r="BE90" s="400"/>
      <c r="BF90" s="400"/>
      <c r="BG90" s="400"/>
      <c r="BH90" s="400"/>
      <c r="BI90" s="400"/>
      <c r="BJ90" s="400"/>
      <c r="BK90" s="400"/>
      <c r="BL90" s="400"/>
      <c r="BM90" s="400"/>
      <c r="BN90" s="400"/>
      <c r="BO90" s="1"/>
    </row>
    <row r="91" spans="1:67" x14ac:dyDescent="0.2">
      <c r="A91" s="1"/>
      <c r="B91" s="402" t="str">
        <f>Definiciones!$C$47</f>
        <v>Hipotecaria a la Vivienda - Infonavit e ISSSTE</v>
      </c>
      <c r="C91" s="218"/>
      <c r="D91" s="218"/>
      <c r="E91" s="374"/>
      <c r="F91" s="218"/>
      <c r="G91" s="218"/>
      <c r="H91" s="218"/>
      <c r="I91" s="218"/>
      <c r="J91" s="218"/>
      <c r="K91" s="218"/>
      <c r="L91" s="218"/>
      <c r="M91" s="218"/>
      <c r="N91" s="218"/>
      <c r="O91" s="1"/>
      <c r="P91" s="218"/>
      <c r="Q91" s="218"/>
      <c r="R91" s="218"/>
      <c r="S91" s="218"/>
      <c r="T91" s="218"/>
      <c r="U91" s="218"/>
      <c r="V91" s="218"/>
      <c r="W91" s="218"/>
      <c r="X91" s="218"/>
      <c r="Y91" s="218"/>
      <c r="Z91" s="218"/>
      <c r="AA91" s="218"/>
      <c r="AB91" s="1"/>
      <c r="AC91" s="400"/>
      <c r="AD91" s="400"/>
      <c r="AE91" s="400"/>
      <c r="AF91" s="400"/>
      <c r="AG91" s="400"/>
      <c r="AH91" s="400"/>
      <c r="AI91" s="400"/>
      <c r="AJ91" s="400"/>
      <c r="AK91" s="400"/>
      <c r="AL91" s="400"/>
      <c r="AM91" s="400"/>
      <c r="AN91" s="400"/>
      <c r="AO91" s="1"/>
      <c r="AP91" s="400"/>
      <c r="AQ91" s="400"/>
      <c r="AR91" s="400"/>
      <c r="AS91" s="400"/>
      <c r="AT91" s="400"/>
      <c r="AU91" s="400"/>
      <c r="AV91" s="400"/>
      <c r="AW91" s="400"/>
      <c r="AX91" s="400"/>
      <c r="AY91" s="400"/>
      <c r="AZ91" s="400"/>
      <c r="BA91" s="400"/>
      <c r="BB91" s="1"/>
      <c r="BC91" s="400"/>
      <c r="BD91" s="400"/>
      <c r="BE91" s="400"/>
      <c r="BF91" s="400"/>
      <c r="BG91" s="400"/>
      <c r="BH91" s="400"/>
      <c r="BI91" s="400"/>
      <c r="BJ91" s="400"/>
      <c r="BK91" s="400"/>
      <c r="BL91" s="400"/>
      <c r="BM91" s="400"/>
      <c r="BN91" s="400"/>
      <c r="BO91" s="1"/>
    </row>
    <row r="92" spans="1:67" x14ac:dyDescent="0.2">
      <c r="A92" s="1"/>
      <c r="B92" s="403" t="str">
        <f>Definiciones!$C$48</f>
        <v>Hipotecaria a la Vivienda - Créditos de Remodelación</v>
      </c>
      <c r="C92" s="219"/>
      <c r="D92" s="219"/>
      <c r="E92" s="375"/>
      <c r="F92" s="219"/>
      <c r="G92" s="219"/>
      <c r="H92" s="219"/>
      <c r="I92" s="219"/>
      <c r="J92" s="219"/>
      <c r="K92" s="219"/>
      <c r="L92" s="219"/>
      <c r="M92" s="219"/>
      <c r="N92" s="219"/>
      <c r="O92" s="1"/>
      <c r="P92" s="219"/>
      <c r="Q92" s="219"/>
      <c r="R92" s="219"/>
      <c r="S92" s="219"/>
      <c r="T92" s="219"/>
      <c r="U92" s="219"/>
      <c r="V92" s="219"/>
      <c r="W92" s="219"/>
      <c r="X92" s="219"/>
      <c r="Y92" s="219"/>
      <c r="Z92" s="219"/>
      <c r="AA92" s="219"/>
      <c r="AB92" s="1"/>
      <c r="AC92" s="401"/>
      <c r="AD92" s="401"/>
      <c r="AE92" s="401"/>
      <c r="AF92" s="401"/>
      <c r="AG92" s="401"/>
      <c r="AH92" s="401"/>
      <c r="AI92" s="401"/>
      <c r="AJ92" s="401"/>
      <c r="AK92" s="401"/>
      <c r="AL92" s="401"/>
      <c r="AM92" s="401"/>
      <c r="AN92" s="401"/>
      <c r="AO92" s="1"/>
      <c r="AP92" s="401"/>
      <c r="AQ92" s="401"/>
      <c r="AR92" s="401"/>
      <c r="AS92" s="401"/>
      <c r="AT92" s="401"/>
      <c r="AU92" s="401"/>
      <c r="AV92" s="401"/>
      <c r="AW92" s="401"/>
      <c r="AX92" s="401"/>
      <c r="AY92" s="401"/>
      <c r="AZ92" s="401"/>
      <c r="BA92" s="401"/>
      <c r="BB92" s="1"/>
      <c r="BC92" s="401"/>
      <c r="BD92" s="401"/>
      <c r="BE92" s="401"/>
      <c r="BF92" s="401"/>
      <c r="BG92" s="401"/>
      <c r="BH92" s="401"/>
      <c r="BI92" s="401"/>
      <c r="BJ92" s="401"/>
      <c r="BK92" s="401"/>
      <c r="BL92" s="401"/>
      <c r="BM92" s="401"/>
      <c r="BN92" s="401"/>
      <c r="BO92" s="1"/>
    </row>
    <row r="93" spans="1:67" x14ac:dyDescent="0.2">
      <c r="A93" s="1"/>
      <c r="B93" s="402"/>
      <c r="C93" s="51"/>
      <c r="D93" s="51"/>
      <c r="E93" s="51"/>
      <c r="F93" s="51"/>
      <c r="G93" s="51"/>
      <c r="H93" s="51"/>
      <c r="I93" s="51"/>
      <c r="J93" s="51"/>
      <c r="K93" s="51"/>
      <c r="L93" s="51"/>
      <c r="M93" s="51"/>
      <c r="N93" s="51"/>
      <c r="O93" s="1"/>
      <c r="P93" s="51"/>
      <c r="Q93" s="51"/>
      <c r="R93" s="51"/>
      <c r="S93" s="51"/>
      <c r="T93" s="51"/>
      <c r="U93" s="51"/>
      <c r="V93" s="51"/>
      <c r="W93" s="51"/>
      <c r="X93" s="51"/>
      <c r="Y93" s="51"/>
      <c r="Z93" s="51"/>
      <c r="AA93" s="51"/>
      <c r="AB93" s="1"/>
      <c r="AC93" s="51"/>
      <c r="AD93" s="51"/>
      <c r="AE93" s="51"/>
      <c r="AF93" s="51"/>
      <c r="AG93" s="51"/>
      <c r="AH93" s="51"/>
      <c r="AI93" s="51"/>
      <c r="AJ93" s="51"/>
      <c r="AK93" s="51"/>
      <c r="AL93" s="51"/>
      <c r="AM93" s="51"/>
      <c r="AN93" s="51"/>
      <c r="AO93" s="1"/>
      <c r="AP93" s="51"/>
      <c r="AQ93" s="51"/>
      <c r="AR93" s="51"/>
      <c r="AS93" s="51"/>
      <c r="AT93" s="51"/>
      <c r="AU93" s="51"/>
      <c r="AV93" s="51"/>
      <c r="AW93" s="51"/>
      <c r="AX93" s="51"/>
      <c r="AY93" s="51"/>
      <c r="AZ93" s="51"/>
      <c r="BA93" s="51"/>
      <c r="BB93" s="1"/>
      <c r="BC93" s="51"/>
      <c r="BD93" s="51"/>
      <c r="BE93" s="51"/>
      <c r="BF93" s="51"/>
      <c r="BG93" s="51"/>
      <c r="BH93" s="51"/>
      <c r="BI93" s="51"/>
      <c r="BJ93" s="51"/>
      <c r="BK93" s="51"/>
      <c r="BL93" s="51"/>
      <c r="BM93" s="51"/>
      <c r="BN93" s="51"/>
      <c r="BO93" s="1"/>
    </row>
    <row r="94" spans="1:67" ht="15" x14ac:dyDescent="0.25">
      <c r="A94" s="1"/>
      <c r="B94" s="194" t="s">
        <v>335</v>
      </c>
      <c r="C94" s="194"/>
      <c r="D94" s="194"/>
      <c r="E94" s="194"/>
      <c r="F94" s="194"/>
      <c r="G94" s="194"/>
      <c r="H94" s="194"/>
      <c r="I94" s="194"/>
      <c r="J94" s="194"/>
      <c r="K94" s="194"/>
      <c r="L94" s="194"/>
      <c r="M94" s="194"/>
      <c r="N94" s="194"/>
      <c r="O94" s="1"/>
      <c r="P94" s="194"/>
      <c r="Q94" s="194"/>
      <c r="R94" s="194"/>
      <c r="S94" s="194"/>
      <c r="T94" s="194"/>
      <c r="U94" s="194"/>
      <c r="V94" s="194"/>
      <c r="W94" s="194"/>
      <c r="X94" s="194"/>
      <c r="Y94" s="194"/>
      <c r="Z94" s="194"/>
      <c r="AA94" s="194"/>
      <c r="AB94" s="1"/>
      <c r="AC94" s="194"/>
      <c r="AD94" s="194"/>
      <c r="AE94" s="194"/>
      <c r="AF94" s="194"/>
      <c r="AG94" s="194"/>
      <c r="AH94" s="194"/>
      <c r="AI94" s="194"/>
      <c r="AJ94" s="194"/>
      <c r="AK94" s="194"/>
      <c r="AL94" s="194"/>
      <c r="AM94" s="194"/>
      <c r="AN94" s="194"/>
      <c r="AO94" s="1"/>
      <c r="AP94" s="194"/>
      <c r="AQ94" s="194"/>
      <c r="AR94" s="194"/>
      <c r="AS94" s="194"/>
      <c r="AT94" s="194"/>
      <c r="AU94" s="194"/>
      <c r="AV94" s="194"/>
      <c r="AW94" s="194"/>
      <c r="AX94" s="194"/>
      <c r="AY94" s="194"/>
      <c r="AZ94" s="194"/>
      <c r="BA94" s="194"/>
      <c r="BB94" s="1"/>
      <c r="BC94" s="194"/>
      <c r="BD94" s="194"/>
      <c r="BE94" s="194"/>
      <c r="BF94" s="194"/>
      <c r="BG94" s="194"/>
      <c r="BH94" s="194"/>
      <c r="BI94" s="194"/>
      <c r="BJ94" s="194"/>
      <c r="BK94" s="194"/>
      <c r="BL94" s="194"/>
      <c r="BM94" s="194"/>
      <c r="BN94" s="194"/>
      <c r="BO94" s="1"/>
    </row>
    <row r="95" spans="1:67" x14ac:dyDescent="0.2">
      <c r="A95" s="1"/>
      <c r="B95" s="6" t="str">
        <f>Definiciones!$C$32</f>
        <v>Paraestatales</v>
      </c>
      <c r="C95" s="217"/>
      <c r="D95" s="217"/>
      <c r="E95" s="373"/>
      <c r="F95" s="217"/>
      <c r="G95" s="217"/>
      <c r="H95" s="217"/>
      <c r="I95" s="217"/>
      <c r="J95" s="217"/>
      <c r="K95" s="217"/>
      <c r="L95" s="217"/>
      <c r="M95" s="217"/>
      <c r="N95" s="217"/>
      <c r="O95" s="1"/>
      <c r="P95" s="217"/>
      <c r="Q95" s="217"/>
      <c r="R95" s="217"/>
      <c r="S95" s="217"/>
      <c r="T95" s="217"/>
      <c r="U95" s="217"/>
      <c r="V95" s="217"/>
      <c r="W95" s="217"/>
      <c r="X95" s="217"/>
      <c r="Y95" s="217"/>
      <c r="Z95" s="217"/>
      <c r="AA95" s="217"/>
      <c r="AB95" s="1"/>
      <c r="AC95" s="399"/>
      <c r="AD95" s="399"/>
      <c r="AE95" s="399"/>
      <c r="AF95" s="399"/>
      <c r="AG95" s="399"/>
      <c r="AH95" s="399"/>
      <c r="AI95" s="399"/>
      <c r="AJ95" s="399"/>
      <c r="AK95" s="399"/>
      <c r="AL95" s="399"/>
      <c r="AM95" s="399"/>
      <c r="AN95" s="399"/>
      <c r="AO95" s="1"/>
      <c r="AP95" s="399"/>
      <c r="AQ95" s="399"/>
      <c r="AR95" s="399"/>
      <c r="AS95" s="399"/>
      <c r="AT95" s="399"/>
      <c r="AU95" s="399"/>
      <c r="AV95" s="399"/>
      <c r="AW95" s="399"/>
      <c r="AX95" s="399"/>
      <c r="AY95" s="399"/>
      <c r="AZ95" s="399"/>
      <c r="BA95" s="399"/>
      <c r="BB95" s="1"/>
      <c r="BC95" s="399"/>
      <c r="BD95" s="399"/>
      <c r="BE95" s="399"/>
      <c r="BF95" s="399"/>
      <c r="BG95" s="399"/>
      <c r="BH95" s="399"/>
      <c r="BI95" s="399"/>
      <c r="BJ95" s="399"/>
      <c r="BK95" s="399"/>
      <c r="BL95" s="399"/>
      <c r="BM95" s="399"/>
      <c r="BN95" s="399"/>
      <c r="BO95" s="1"/>
    </row>
    <row r="96" spans="1:67" x14ac:dyDescent="0.2">
      <c r="A96" s="1"/>
      <c r="B96" s="7" t="str">
        <f>Definiciones!$C$33</f>
        <v>Corporativos - Moneda nacional</v>
      </c>
      <c r="C96" s="218"/>
      <c r="D96" s="218"/>
      <c r="E96" s="374"/>
      <c r="F96" s="218"/>
      <c r="G96" s="218"/>
      <c r="H96" s="218"/>
      <c r="I96" s="218"/>
      <c r="J96" s="218"/>
      <c r="K96" s="218"/>
      <c r="L96" s="218"/>
      <c r="M96" s="218"/>
      <c r="N96" s="218"/>
      <c r="O96" s="1"/>
      <c r="P96" s="218"/>
      <c r="Q96" s="218"/>
      <c r="R96" s="218"/>
      <c r="S96" s="218"/>
      <c r="T96" s="218"/>
      <c r="U96" s="218"/>
      <c r="V96" s="218"/>
      <c r="W96" s="218"/>
      <c r="X96" s="218"/>
      <c r="Y96" s="218"/>
      <c r="Z96" s="218"/>
      <c r="AA96" s="218"/>
      <c r="AB96" s="1"/>
      <c r="AC96" s="400"/>
      <c r="AD96" s="400"/>
      <c r="AE96" s="400"/>
      <c r="AF96" s="400"/>
      <c r="AG96" s="400"/>
      <c r="AH96" s="400"/>
      <c r="AI96" s="400"/>
      <c r="AJ96" s="400"/>
      <c r="AK96" s="400"/>
      <c r="AL96" s="400"/>
      <c r="AM96" s="400"/>
      <c r="AN96" s="400"/>
      <c r="AO96" s="1"/>
      <c r="AP96" s="400"/>
      <c r="AQ96" s="400"/>
      <c r="AR96" s="400"/>
      <c r="AS96" s="400"/>
      <c r="AT96" s="400"/>
      <c r="AU96" s="400"/>
      <c r="AV96" s="400"/>
      <c r="AW96" s="400"/>
      <c r="AX96" s="400"/>
      <c r="AY96" s="400"/>
      <c r="AZ96" s="400"/>
      <c r="BA96" s="400"/>
      <c r="BB96" s="1"/>
      <c r="BC96" s="400"/>
      <c r="BD96" s="400"/>
      <c r="BE96" s="400"/>
      <c r="BF96" s="400"/>
      <c r="BG96" s="400"/>
      <c r="BH96" s="400"/>
      <c r="BI96" s="400"/>
      <c r="BJ96" s="400"/>
      <c r="BK96" s="400"/>
      <c r="BL96" s="400"/>
      <c r="BM96" s="400"/>
      <c r="BN96" s="400"/>
      <c r="BO96" s="1"/>
    </row>
    <row r="97" spans="1:67" x14ac:dyDescent="0.2">
      <c r="A97" s="1"/>
      <c r="B97" s="7" t="str">
        <f>Definiciones!$C$34</f>
        <v>Corporativos - Moneda extranjera</v>
      </c>
      <c r="C97" s="218"/>
      <c r="D97" s="218"/>
      <c r="E97" s="374"/>
      <c r="F97" s="218"/>
      <c r="G97" s="218"/>
      <c r="H97" s="218"/>
      <c r="I97" s="218"/>
      <c r="J97" s="218"/>
      <c r="K97" s="218"/>
      <c r="L97" s="218"/>
      <c r="M97" s="218"/>
      <c r="N97" s="218"/>
      <c r="O97" s="1"/>
      <c r="P97" s="218"/>
      <c r="Q97" s="218"/>
      <c r="R97" s="218"/>
      <c r="S97" s="218"/>
      <c r="T97" s="218"/>
      <c r="U97" s="218"/>
      <c r="V97" s="218"/>
      <c r="W97" s="218"/>
      <c r="X97" s="218"/>
      <c r="Y97" s="218"/>
      <c r="Z97" s="218"/>
      <c r="AA97" s="218"/>
      <c r="AB97" s="1"/>
      <c r="AC97" s="400"/>
      <c r="AD97" s="400"/>
      <c r="AE97" s="400"/>
      <c r="AF97" s="400"/>
      <c r="AG97" s="400"/>
      <c r="AH97" s="400"/>
      <c r="AI97" s="400"/>
      <c r="AJ97" s="400"/>
      <c r="AK97" s="400"/>
      <c r="AL97" s="400"/>
      <c r="AM97" s="400"/>
      <c r="AN97" s="400"/>
      <c r="AO97" s="1"/>
      <c r="AP97" s="400"/>
      <c r="AQ97" s="400"/>
      <c r="AR97" s="400"/>
      <c r="AS97" s="400"/>
      <c r="AT97" s="400"/>
      <c r="AU97" s="400"/>
      <c r="AV97" s="400"/>
      <c r="AW97" s="400"/>
      <c r="AX97" s="400"/>
      <c r="AY97" s="400"/>
      <c r="AZ97" s="400"/>
      <c r="BA97" s="400"/>
      <c r="BB97" s="1"/>
      <c r="BC97" s="400"/>
      <c r="BD97" s="400"/>
      <c r="BE97" s="400"/>
      <c r="BF97" s="400"/>
      <c r="BG97" s="400"/>
      <c r="BH97" s="400"/>
      <c r="BI97" s="400"/>
      <c r="BJ97" s="400"/>
      <c r="BK97" s="400"/>
      <c r="BL97" s="400"/>
      <c r="BM97" s="400"/>
      <c r="BN97" s="400"/>
      <c r="BO97" s="1"/>
    </row>
    <row r="98" spans="1:67" x14ac:dyDescent="0.2">
      <c r="A98" s="1"/>
      <c r="B98" s="7" t="str">
        <f>Definiciones!$C$35</f>
        <v>Fideicomisos</v>
      </c>
      <c r="C98" s="218"/>
      <c r="D98" s="218"/>
      <c r="E98" s="374"/>
      <c r="F98" s="218"/>
      <c r="G98" s="218"/>
      <c r="H98" s="218"/>
      <c r="I98" s="218"/>
      <c r="J98" s="218"/>
      <c r="K98" s="218"/>
      <c r="L98" s="218"/>
      <c r="M98" s="218"/>
      <c r="N98" s="218"/>
      <c r="O98" s="1"/>
      <c r="P98" s="218"/>
      <c r="Q98" s="218"/>
      <c r="R98" s="218"/>
      <c r="S98" s="218"/>
      <c r="T98" s="218"/>
      <c r="U98" s="218"/>
      <c r="V98" s="218"/>
      <c r="W98" s="218"/>
      <c r="X98" s="218"/>
      <c r="Y98" s="218"/>
      <c r="Z98" s="218"/>
      <c r="AA98" s="218"/>
      <c r="AB98" s="1"/>
      <c r="AC98" s="400"/>
      <c r="AD98" s="400"/>
      <c r="AE98" s="400"/>
      <c r="AF98" s="400"/>
      <c r="AG98" s="400"/>
      <c r="AH98" s="400"/>
      <c r="AI98" s="400"/>
      <c r="AJ98" s="400"/>
      <c r="AK98" s="400"/>
      <c r="AL98" s="400"/>
      <c r="AM98" s="400"/>
      <c r="AN98" s="400"/>
      <c r="AO98" s="1"/>
      <c r="AP98" s="400"/>
      <c r="AQ98" s="400"/>
      <c r="AR98" s="400"/>
      <c r="AS98" s="400"/>
      <c r="AT98" s="400"/>
      <c r="AU98" s="400"/>
      <c r="AV98" s="400"/>
      <c r="AW98" s="400"/>
      <c r="AX98" s="400"/>
      <c r="AY98" s="400"/>
      <c r="AZ98" s="400"/>
      <c r="BA98" s="400"/>
      <c r="BB98" s="1"/>
      <c r="BC98" s="400"/>
      <c r="BD98" s="400"/>
      <c r="BE98" s="400"/>
      <c r="BF98" s="400"/>
      <c r="BG98" s="400"/>
      <c r="BH98" s="400"/>
      <c r="BI98" s="400"/>
      <c r="BJ98" s="400"/>
      <c r="BK98" s="400"/>
      <c r="BL98" s="400"/>
      <c r="BM98" s="400"/>
      <c r="BN98" s="400"/>
      <c r="BO98" s="1"/>
    </row>
    <row r="99" spans="1:67" x14ac:dyDescent="0.2">
      <c r="A99" s="1"/>
      <c r="B99" s="7" t="str">
        <f>Definiciones!$C$36</f>
        <v>MiPyMes</v>
      </c>
      <c r="C99" s="218"/>
      <c r="D99" s="218"/>
      <c r="E99" s="374"/>
      <c r="F99" s="218"/>
      <c r="G99" s="218"/>
      <c r="H99" s="218"/>
      <c r="I99" s="218"/>
      <c r="J99" s="218"/>
      <c r="K99" s="218"/>
      <c r="L99" s="218"/>
      <c r="M99" s="218"/>
      <c r="N99" s="218"/>
      <c r="O99" s="1"/>
      <c r="P99" s="218"/>
      <c r="Q99" s="218"/>
      <c r="R99" s="218"/>
      <c r="S99" s="218"/>
      <c r="T99" s="218"/>
      <c r="U99" s="218"/>
      <c r="V99" s="218"/>
      <c r="W99" s="218"/>
      <c r="X99" s="218"/>
      <c r="Y99" s="218"/>
      <c r="Z99" s="218"/>
      <c r="AA99" s="218"/>
      <c r="AB99" s="1"/>
      <c r="AC99" s="400"/>
      <c r="AD99" s="400"/>
      <c r="AE99" s="400"/>
      <c r="AF99" s="400"/>
      <c r="AG99" s="400"/>
      <c r="AH99" s="400"/>
      <c r="AI99" s="400"/>
      <c r="AJ99" s="400"/>
      <c r="AK99" s="400"/>
      <c r="AL99" s="400"/>
      <c r="AM99" s="400"/>
      <c r="AN99" s="400"/>
      <c r="AO99" s="1"/>
      <c r="AP99" s="400"/>
      <c r="AQ99" s="400"/>
      <c r="AR99" s="400"/>
      <c r="AS99" s="400"/>
      <c r="AT99" s="400"/>
      <c r="AU99" s="400"/>
      <c r="AV99" s="400"/>
      <c r="AW99" s="400"/>
      <c r="AX99" s="400"/>
      <c r="AY99" s="400"/>
      <c r="AZ99" s="400"/>
      <c r="BA99" s="400"/>
      <c r="BB99" s="1"/>
      <c r="BC99" s="400"/>
      <c r="BD99" s="400"/>
      <c r="BE99" s="400"/>
      <c r="BF99" s="400"/>
      <c r="BG99" s="400"/>
      <c r="BH99" s="400"/>
      <c r="BI99" s="400"/>
      <c r="BJ99" s="400"/>
      <c r="BK99" s="400"/>
      <c r="BL99" s="400"/>
      <c r="BM99" s="400"/>
      <c r="BN99" s="400"/>
      <c r="BO99" s="1"/>
    </row>
    <row r="100" spans="1:67" x14ac:dyDescent="0.2">
      <c r="A100" s="1"/>
      <c r="B100" s="7" t="str">
        <f>Definiciones!$C$37</f>
        <v>Gobierno Federal</v>
      </c>
      <c r="C100" s="218"/>
      <c r="D100" s="218"/>
      <c r="E100" s="374"/>
      <c r="F100" s="218"/>
      <c r="G100" s="218"/>
      <c r="H100" s="218"/>
      <c r="I100" s="218"/>
      <c r="J100" s="218"/>
      <c r="K100" s="218"/>
      <c r="L100" s="218"/>
      <c r="M100" s="218"/>
      <c r="N100" s="218"/>
      <c r="O100" s="1"/>
      <c r="P100" s="218"/>
      <c r="Q100" s="218"/>
      <c r="R100" s="218"/>
      <c r="S100" s="218"/>
      <c r="T100" s="218"/>
      <c r="U100" s="218"/>
      <c r="V100" s="218"/>
      <c r="W100" s="218"/>
      <c r="X100" s="218"/>
      <c r="Y100" s="218"/>
      <c r="Z100" s="218"/>
      <c r="AA100" s="218"/>
      <c r="AB100" s="1"/>
      <c r="AC100" s="400"/>
      <c r="AD100" s="400"/>
      <c r="AE100" s="400"/>
      <c r="AF100" s="400"/>
      <c r="AG100" s="400"/>
      <c r="AH100" s="400"/>
      <c r="AI100" s="400"/>
      <c r="AJ100" s="400"/>
      <c r="AK100" s="400"/>
      <c r="AL100" s="400"/>
      <c r="AM100" s="400"/>
      <c r="AN100" s="400"/>
      <c r="AO100" s="1"/>
      <c r="AP100" s="400"/>
      <c r="AQ100" s="400"/>
      <c r="AR100" s="400"/>
      <c r="AS100" s="400"/>
      <c r="AT100" s="400"/>
      <c r="AU100" s="400"/>
      <c r="AV100" s="400"/>
      <c r="AW100" s="400"/>
      <c r="AX100" s="400"/>
      <c r="AY100" s="400"/>
      <c r="AZ100" s="400"/>
      <c r="BA100" s="400"/>
      <c r="BB100" s="1"/>
      <c r="BC100" s="400"/>
      <c r="BD100" s="400"/>
      <c r="BE100" s="400"/>
      <c r="BF100" s="400"/>
      <c r="BG100" s="400"/>
      <c r="BH100" s="400"/>
      <c r="BI100" s="400"/>
      <c r="BJ100" s="400"/>
      <c r="BK100" s="400"/>
      <c r="BL100" s="400"/>
      <c r="BM100" s="400"/>
      <c r="BN100" s="400"/>
      <c r="BO100" s="1"/>
    </row>
    <row r="101" spans="1:67" x14ac:dyDescent="0.2">
      <c r="A101" s="1"/>
      <c r="B101" s="7" t="str">
        <f>Definiciones!$C$38</f>
        <v>Estados y Municipios - Garantizados</v>
      </c>
      <c r="C101" s="218"/>
      <c r="D101" s="218"/>
      <c r="E101" s="374"/>
      <c r="F101" s="218"/>
      <c r="G101" s="218"/>
      <c r="H101" s="218"/>
      <c r="I101" s="218"/>
      <c r="J101" s="218"/>
      <c r="K101" s="218"/>
      <c r="L101" s="218"/>
      <c r="M101" s="218"/>
      <c r="N101" s="218"/>
      <c r="O101" s="1"/>
      <c r="P101" s="218"/>
      <c r="Q101" s="218"/>
      <c r="R101" s="218"/>
      <c r="S101" s="218"/>
      <c r="T101" s="218"/>
      <c r="U101" s="218"/>
      <c r="V101" s="218"/>
      <c r="W101" s="218"/>
      <c r="X101" s="218"/>
      <c r="Y101" s="218"/>
      <c r="Z101" s="218"/>
      <c r="AA101" s="218"/>
      <c r="AB101" s="1"/>
      <c r="AC101" s="400"/>
      <c r="AD101" s="400"/>
      <c r="AE101" s="400"/>
      <c r="AF101" s="400"/>
      <c r="AG101" s="400"/>
      <c r="AH101" s="400"/>
      <c r="AI101" s="400"/>
      <c r="AJ101" s="400"/>
      <c r="AK101" s="400"/>
      <c r="AL101" s="400"/>
      <c r="AM101" s="400"/>
      <c r="AN101" s="400"/>
      <c r="AO101" s="1"/>
      <c r="AP101" s="400"/>
      <c r="AQ101" s="400"/>
      <c r="AR101" s="400"/>
      <c r="AS101" s="400"/>
      <c r="AT101" s="400"/>
      <c r="AU101" s="400"/>
      <c r="AV101" s="400"/>
      <c r="AW101" s="400"/>
      <c r="AX101" s="400"/>
      <c r="AY101" s="400"/>
      <c r="AZ101" s="400"/>
      <c r="BA101" s="400"/>
      <c r="BB101" s="1"/>
      <c r="BC101" s="400"/>
      <c r="BD101" s="400"/>
      <c r="BE101" s="400"/>
      <c r="BF101" s="400"/>
      <c r="BG101" s="400"/>
      <c r="BH101" s="400"/>
      <c r="BI101" s="400"/>
      <c r="BJ101" s="400"/>
      <c r="BK101" s="400"/>
      <c r="BL101" s="400"/>
      <c r="BM101" s="400"/>
      <c r="BN101" s="400"/>
      <c r="BO101" s="1"/>
    </row>
    <row r="102" spans="1:67" x14ac:dyDescent="0.2">
      <c r="A102" s="1"/>
      <c r="B102" s="7" t="str">
        <f>Definiciones!$C$39</f>
        <v>Estados y Municipios - No garantizados</v>
      </c>
      <c r="C102" s="218"/>
      <c r="D102" s="218"/>
      <c r="E102" s="374"/>
      <c r="F102" s="218"/>
      <c r="G102" s="218"/>
      <c r="H102" s="218"/>
      <c r="I102" s="218"/>
      <c r="J102" s="218"/>
      <c r="K102" s="218"/>
      <c r="L102" s="218"/>
      <c r="M102" s="218"/>
      <c r="N102" s="218"/>
      <c r="O102" s="1"/>
      <c r="P102" s="218"/>
      <c r="Q102" s="218"/>
      <c r="R102" s="218"/>
      <c r="S102" s="218"/>
      <c r="T102" s="218"/>
      <c r="U102" s="218"/>
      <c r="V102" s="218"/>
      <c r="W102" s="218"/>
      <c r="X102" s="218"/>
      <c r="Y102" s="218"/>
      <c r="Z102" s="218"/>
      <c r="AA102" s="218"/>
      <c r="AB102" s="1"/>
      <c r="AC102" s="400"/>
      <c r="AD102" s="400"/>
      <c r="AE102" s="400"/>
      <c r="AF102" s="400"/>
      <c r="AG102" s="400"/>
      <c r="AH102" s="400"/>
      <c r="AI102" s="400"/>
      <c r="AJ102" s="400"/>
      <c r="AK102" s="400"/>
      <c r="AL102" s="400"/>
      <c r="AM102" s="400"/>
      <c r="AN102" s="400"/>
      <c r="AO102" s="1"/>
      <c r="AP102" s="400"/>
      <c r="AQ102" s="400"/>
      <c r="AR102" s="400"/>
      <c r="AS102" s="400"/>
      <c r="AT102" s="400"/>
      <c r="AU102" s="400"/>
      <c r="AV102" s="400"/>
      <c r="AW102" s="400"/>
      <c r="AX102" s="400"/>
      <c r="AY102" s="400"/>
      <c r="AZ102" s="400"/>
      <c r="BA102" s="400"/>
      <c r="BB102" s="1"/>
      <c r="BC102" s="400"/>
      <c r="BD102" s="400"/>
      <c r="BE102" s="400"/>
      <c r="BF102" s="400"/>
      <c r="BG102" s="400"/>
      <c r="BH102" s="400"/>
      <c r="BI102" s="400"/>
      <c r="BJ102" s="400"/>
      <c r="BK102" s="400"/>
      <c r="BL102" s="400"/>
      <c r="BM102" s="400"/>
      <c r="BN102" s="400"/>
      <c r="BO102" s="1"/>
    </row>
    <row r="103" spans="1:67" x14ac:dyDescent="0.2">
      <c r="A103" s="1"/>
      <c r="B103" s="7" t="str">
        <f>Definiciones!$C$40</f>
        <v>Entidades Financieras</v>
      </c>
      <c r="C103" s="218"/>
      <c r="D103" s="218"/>
      <c r="E103" s="374"/>
      <c r="F103" s="218"/>
      <c r="G103" s="218"/>
      <c r="H103" s="218"/>
      <c r="I103" s="218"/>
      <c r="J103" s="218"/>
      <c r="K103" s="218"/>
      <c r="L103" s="218"/>
      <c r="M103" s="218"/>
      <c r="N103" s="218"/>
      <c r="O103" s="1"/>
      <c r="P103" s="218"/>
      <c r="Q103" s="218"/>
      <c r="R103" s="218"/>
      <c r="S103" s="218"/>
      <c r="T103" s="218"/>
      <c r="U103" s="218"/>
      <c r="V103" s="218"/>
      <c r="W103" s="218"/>
      <c r="X103" s="218"/>
      <c r="Y103" s="218"/>
      <c r="Z103" s="218"/>
      <c r="AA103" s="218"/>
      <c r="AB103" s="1"/>
      <c r="AC103" s="400"/>
      <c r="AD103" s="400"/>
      <c r="AE103" s="400"/>
      <c r="AF103" s="400"/>
      <c r="AG103" s="400"/>
      <c r="AH103" s="400"/>
      <c r="AI103" s="400"/>
      <c r="AJ103" s="400"/>
      <c r="AK103" s="400"/>
      <c r="AL103" s="400"/>
      <c r="AM103" s="400"/>
      <c r="AN103" s="400"/>
      <c r="AO103" s="1"/>
      <c r="AP103" s="400"/>
      <c r="AQ103" s="400"/>
      <c r="AR103" s="400"/>
      <c r="AS103" s="400"/>
      <c r="AT103" s="400"/>
      <c r="AU103" s="400"/>
      <c r="AV103" s="400"/>
      <c r="AW103" s="400"/>
      <c r="AX103" s="400"/>
      <c r="AY103" s="400"/>
      <c r="AZ103" s="400"/>
      <c r="BA103" s="400"/>
      <c r="BB103" s="1"/>
      <c r="BC103" s="400"/>
      <c r="BD103" s="400"/>
      <c r="BE103" s="400"/>
      <c r="BF103" s="400"/>
      <c r="BG103" s="400"/>
      <c r="BH103" s="400"/>
      <c r="BI103" s="400"/>
      <c r="BJ103" s="400"/>
      <c r="BK103" s="400"/>
      <c r="BL103" s="400"/>
      <c r="BM103" s="400"/>
      <c r="BN103" s="400"/>
      <c r="BO103" s="1"/>
    </row>
    <row r="104" spans="1:67" x14ac:dyDescent="0.2">
      <c r="A104" s="1"/>
      <c r="B104" s="7" t="str">
        <f>Definiciones!$C$41</f>
        <v>Consumo-Revolvente</v>
      </c>
      <c r="C104" s="218"/>
      <c r="D104" s="218"/>
      <c r="E104" s="374"/>
      <c r="F104" s="218"/>
      <c r="G104" s="218"/>
      <c r="H104" s="218"/>
      <c r="I104" s="218"/>
      <c r="J104" s="218"/>
      <c r="K104" s="218"/>
      <c r="L104" s="218"/>
      <c r="M104" s="218"/>
      <c r="N104" s="218"/>
      <c r="O104" s="1"/>
      <c r="P104" s="218"/>
      <c r="Q104" s="218"/>
      <c r="R104" s="218"/>
      <c r="S104" s="218"/>
      <c r="T104" s="218"/>
      <c r="U104" s="218"/>
      <c r="V104" s="218"/>
      <c r="W104" s="218"/>
      <c r="X104" s="218"/>
      <c r="Y104" s="218"/>
      <c r="Z104" s="218"/>
      <c r="AA104" s="218"/>
      <c r="AB104" s="1"/>
      <c r="AC104" s="400"/>
      <c r="AD104" s="400"/>
      <c r="AE104" s="400"/>
      <c r="AF104" s="400"/>
      <c r="AG104" s="400"/>
      <c r="AH104" s="400"/>
      <c r="AI104" s="400"/>
      <c r="AJ104" s="400"/>
      <c r="AK104" s="400"/>
      <c r="AL104" s="400"/>
      <c r="AM104" s="400"/>
      <c r="AN104" s="400"/>
      <c r="AO104" s="1"/>
      <c r="AP104" s="400"/>
      <c r="AQ104" s="400"/>
      <c r="AR104" s="400"/>
      <c r="AS104" s="400"/>
      <c r="AT104" s="400"/>
      <c r="AU104" s="400"/>
      <c r="AV104" s="400"/>
      <c r="AW104" s="400"/>
      <c r="AX104" s="400"/>
      <c r="AY104" s="400"/>
      <c r="AZ104" s="400"/>
      <c r="BA104" s="400"/>
      <c r="BB104" s="1"/>
      <c r="BC104" s="400"/>
      <c r="BD104" s="400"/>
      <c r="BE104" s="400"/>
      <c r="BF104" s="400"/>
      <c r="BG104" s="400"/>
      <c r="BH104" s="400"/>
      <c r="BI104" s="400"/>
      <c r="BJ104" s="400"/>
      <c r="BK104" s="400"/>
      <c r="BL104" s="400"/>
      <c r="BM104" s="400"/>
      <c r="BN104" s="400"/>
      <c r="BO104" s="1"/>
    </row>
    <row r="105" spans="1:67" x14ac:dyDescent="0.2">
      <c r="A105" s="1"/>
      <c r="B105" s="7" t="str">
        <f>Definiciones!$C$42</f>
        <v>Consumo-No revolvente - Nomina</v>
      </c>
      <c r="C105" s="218"/>
      <c r="D105" s="218"/>
      <c r="E105" s="374"/>
      <c r="F105" s="218"/>
      <c r="G105" s="218"/>
      <c r="H105" s="218"/>
      <c r="I105" s="218"/>
      <c r="J105" s="218"/>
      <c r="K105" s="218"/>
      <c r="L105" s="218"/>
      <c r="M105" s="218"/>
      <c r="N105" s="218"/>
      <c r="O105" s="1"/>
      <c r="P105" s="218"/>
      <c r="Q105" s="218"/>
      <c r="R105" s="218"/>
      <c r="S105" s="218"/>
      <c r="T105" s="218"/>
      <c r="U105" s="218"/>
      <c r="V105" s="218"/>
      <c r="W105" s="218"/>
      <c r="X105" s="218"/>
      <c r="Y105" s="218"/>
      <c r="Z105" s="218"/>
      <c r="AA105" s="218"/>
      <c r="AB105" s="1"/>
      <c r="AC105" s="400"/>
      <c r="AD105" s="400"/>
      <c r="AE105" s="400"/>
      <c r="AF105" s="400"/>
      <c r="AG105" s="400"/>
      <c r="AH105" s="400"/>
      <c r="AI105" s="400"/>
      <c r="AJ105" s="400"/>
      <c r="AK105" s="400"/>
      <c r="AL105" s="400"/>
      <c r="AM105" s="400"/>
      <c r="AN105" s="400"/>
      <c r="AO105" s="1"/>
      <c r="AP105" s="400"/>
      <c r="AQ105" s="400"/>
      <c r="AR105" s="400"/>
      <c r="AS105" s="400"/>
      <c r="AT105" s="400"/>
      <c r="AU105" s="400"/>
      <c r="AV105" s="400"/>
      <c r="AW105" s="400"/>
      <c r="AX105" s="400"/>
      <c r="AY105" s="400"/>
      <c r="AZ105" s="400"/>
      <c r="BA105" s="400"/>
      <c r="BB105" s="1"/>
      <c r="BC105" s="400"/>
      <c r="BD105" s="400"/>
      <c r="BE105" s="400"/>
      <c r="BF105" s="400"/>
      <c r="BG105" s="400"/>
      <c r="BH105" s="400"/>
      <c r="BI105" s="400"/>
      <c r="BJ105" s="400"/>
      <c r="BK105" s="400"/>
      <c r="BL105" s="400"/>
      <c r="BM105" s="400"/>
      <c r="BN105" s="400"/>
      <c r="BO105" s="1"/>
    </row>
    <row r="106" spans="1:67" x14ac:dyDescent="0.2">
      <c r="A106" s="1"/>
      <c r="B106" s="7" t="str">
        <f>Definiciones!$C$43</f>
        <v>Consumo-No revolvente - Personales</v>
      </c>
      <c r="C106" s="218"/>
      <c r="D106" s="218"/>
      <c r="E106" s="374"/>
      <c r="F106" s="218"/>
      <c r="G106" s="218"/>
      <c r="H106" s="218"/>
      <c r="I106" s="218"/>
      <c r="J106" s="218"/>
      <c r="K106" s="218"/>
      <c r="L106" s="218"/>
      <c r="M106" s="218"/>
      <c r="N106" s="218"/>
      <c r="O106" s="1"/>
      <c r="P106" s="218"/>
      <c r="Q106" s="218"/>
      <c r="R106" s="218"/>
      <c r="S106" s="218"/>
      <c r="T106" s="218"/>
      <c r="U106" s="218"/>
      <c r="V106" s="218"/>
      <c r="W106" s="218"/>
      <c r="X106" s="218"/>
      <c r="Y106" s="218"/>
      <c r="Z106" s="218"/>
      <c r="AA106" s="218"/>
      <c r="AB106" s="1"/>
      <c r="AC106" s="400"/>
      <c r="AD106" s="400"/>
      <c r="AE106" s="400"/>
      <c r="AF106" s="400"/>
      <c r="AG106" s="400"/>
      <c r="AH106" s="400"/>
      <c r="AI106" s="400"/>
      <c r="AJ106" s="400"/>
      <c r="AK106" s="400"/>
      <c r="AL106" s="400"/>
      <c r="AM106" s="400"/>
      <c r="AN106" s="400"/>
      <c r="AO106" s="1"/>
      <c r="AP106" s="400"/>
      <c r="AQ106" s="400"/>
      <c r="AR106" s="400"/>
      <c r="AS106" s="400"/>
      <c r="AT106" s="400"/>
      <c r="AU106" s="400"/>
      <c r="AV106" s="400"/>
      <c r="AW106" s="400"/>
      <c r="AX106" s="400"/>
      <c r="AY106" s="400"/>
      <c r="AZ106" s="400"/>
      <c r="BA106" s="400"/>
      <c r="BB106" s="1"/>
      <c r="BC106" s="400"/>
      <c r="BD106" s="400"/>
      <c r="BE106" s="400"/>
      <c r="BF106" s="400"/>
      <c r="BG106" s="400"/>
      <c r="BH106" s="400"/>
      <c r="BI106" s="400"/>
      <c r="BJ106" s="400"/>
      <c r="BK106" s="400"/>
      <c r="BL106" s="400"/>
      <c r="BM106" s="400"/>
      <c r="BN106" s="400"/>
      <c r="BO106" s="1"/>
    </row>
    <row r="107" spans="1:67" x14ac:dyDescent="0.2">
      <c r="A107" s="1"/>
      <c r="B107" s="402" t="str">
        <f>Definiciones!$C$44</f>
        <v>Consumo-No revolvente - Autos y ABCD</v>
      </c>
      <c r="C107" s="218"/>
      <c r="D107" s="218"/>
      <c r="E107" s="374"/>
      <c r="F107" s="218"/>
      <c r="G107" s="218"/>
      <c r="H107" s="218"/>
      <c r="I107" s="218"/>
      <c r="J107" s="218"/>
      <c r="K107" s="218"/>
      <c r="L107" s="218"/>
      <c r="M107" s="218"/>
      <c r="N107" s="218"/>
      <c r="O107" s="1"/>
      <c r="P107" s="218"/>
      <c r="Q107" s="218"/>
      <c r="R107" s="218"/>
      <c r="S107" s="218"/>
      <c r="T107" s="218"/>
      <c r="U107" s="218"/>
      <c r="V107" s="218"/>
      <c r="W107" s="218"/>
      <c r="X107" s="218"/>
      <c r="Y107" s="218"/>
      <c r="Z107" s="218"/>
      <c r="AA107" s="218"/>
      <c r="AB107" s="1"/>
      <c r="AC107" s="400"/>
      <c r="AD107" s="400"/>
      <c r="AE107" s="400"/>
      <c r="AF107" s="400"/>
      <c r="AG107" s="400"/>
      <c r="AH107" s="400"/>
      <c r="AI107" s="400"/>
      <c r="AJ107" s="400"/>
      <c r="AK107" s="400"/>
      <c r="AL107" s="400"/>
      <c r="AM107" s="400"/>
      <c r="AN107" s="400"/>
      <c r="AO107" s="1"/>
      <c r="AP107" s="400"/>
      <c r="AQ107" s="400"/>
      <c r="AR107" s="400"/>
      <c r="AS107" s="400"/>
      <c r="AT107" s="400"/>
      <c r="AU107" s="400"/>
      <c r="AV107" s="400"/>
      <c r="AW107" s="400"/>
      <c r="AX107" s="400"/>
      <c r="AY107" s="400"/>
      <c r="AZ107" s="400"/>
      <c r="BA107" s="400"/>
      <c r="BB107" s="1"/>
      <c r="BC107" s="400"/>
      <c r="BD107" s="400"/>
      <c r="BE107" s="400"/>
      <c r="BF107" s="400"/>
      <c r="BG107" s="400"/>
      <c r="BH107" s="400"/>
      <c r="BI107" s="400"/>
      <c r="BJ107" s="400"/>
      <c r="BK107" s="400"/>
      <c r="BL107" s="400"/>
      <c r="BM107" s="400"/>
      <c r="BN107" s="400"/>
      <c r="BO107" s="1"/>
    </row>
    <row r="108" spans="1:67" x14ac:dyDescent="0.2">
      <c r="A108" s="1"/>
      <c r="B108" s="402" t="str">
        <f>Definiciones!$C$45</f>
        <v>Consumo-No revolvente - Otros</v>
      </c>
      <c r="C108" s="218"/>
      <c r="D108" s="218"/>
      <c r="E108" s="374"/>
      <c r="F108" s="218"/>
      <c r="G108" s="218"/>
      <c r="H108" s="218"/>
      <c r="I108" s="218"/>
      <c r="J108" s="218"/>
      <c r="K108" s="218"/>
      <c r="L108" s="218"/>
      <c r="M108" s="218"/>
      <c r="N108" s="218"/>
      <c r="O108" s="1"/>
      <c r="P108" s="218"/>
      <c r="Q108" s="218"/>
      <c r="R108" s="218"/>
      <c r="S108" s="218"/>
      <c r="T108" s="218"/>
      <c r="U108" s="218"/>
      <c r="V108" s="218"/>
      <c r="W108" s="218"/>
      <c r="X108" s="218"/>
      <c r="Y108" s="218"/>
      <c r="Z108" s="218"/>
      <c r="AA108" s="218"/>
      <c r="AB108" s="1"/>
      <c r="AC108" s="400"/>
      <c r="AD108" s="400"/>
      <c r="AE108" s="400"/>
      <c r="AF108" s="400"/>
      <c r="AG108" s="400"/>
      <c r="AH108" s="400"/>
      <c r="AI108" s="400"/>
      <c r="AJ108" s="400"/>
      <c r="AK108" s="400"/>
      <c r="AL108" s="400"/>
      <c r="AM108" s="400"/>
      <c r="AN108" s="400"/>
      <c r="AO108" s="1"/>
      <c r="AP108" s="400"/>
      <c r="AQ108" s="400"/>
      <c r="AR108" s="400"/>
      <c r="AS108" s="400"/>
      <c r="AT108" s="400"/>
      <c r="AU108" s="400"/>
      <c r="AV108" s="400"/>
      <c r="AW108" s="400"/>
      <c r="AX108" s="400"/>
      <c r="AY108" s="400"/>
      <c r="AZ108" s="400"/>
      <c r="BA108" s="400"/>
      <c r="BB108" s="1"/>
      <c r="BC108" s="400"/>
      <c r="BD108" s="400"/>
      <c r="BE108" s="400"/>
      <c r="BF108" s="400"/>
      <c r="BG108" s="400"/>
      <c r="BH108" s="400"/>
      <c r="BI108" s="400"/>
      <c r="BJ108" s="400"/>
      <c r="BK108" s="400"/>
      <c r="BL108" s="400"/>
      <c r="BM108" s="400"/>
      <c r="BN108" s="400"/>
      <c r="BO108" s="1"/>
    </row>
    <row r="109" spans="1:67" x14ac:dyDescent="0.2">
      <c r="A109" s="1"/>
      <c r="B109" s="402" t="str">
        <f>Definiciones!$C$46</f>
        <v>Hipotecaria a la Vivienda - Media, Residencial e Interés Social</v>
      </c>
      <c r="C109" s="218"/>
      <c r="D109" s="218"/>
      <c r="E109" s="374"/>
      <c r="F109" s="218"/>
      <c r="G109" s="218"/>
      <c r="H109" s="218"/>
      <c r="I109" s="218"/>
      <c r="J109" s="218"/>
      <c r="K109" s="218"/>
      <c r="L109" s="218"/>
      <c r="M109" s="218"/>
      <c r="N109" s="218"/>
      <c r="O109" s="1"/>
      <c r="P109" s="218"/>
      <c r="Q109" s="218"/>
      <c r="R109" s="218"/>
      <c r="S109" s="218"/>
      <c r="T109" s="218"/>
      <c r="U109" s="218"/>
      <c r="V109" s="218"/>
      <c r="W109" s="218"/>
      <c r="X109" s="218"/>
      <c r="Y109" s="218"/>
      <c r="Z109" s="218"/>
      <c r="AA109" s="218"/>
      <c r="AB109" s="1"/>
      <c r="AC109" s="400"/>
      <c r="AD109" s="400"/>
      <c r="AE109" s="400"/>
      <c r="AF109" s="400"/>
      <c r="AG109" s="400"/>
      <c r="AH109" s="400"/>
      <c r="AI109" s="400"/>
      <c r="AJ109" s="400"/>
      <c r="AK109" s="400"/>
      <c r="AL109" s="400"/>
      <c r="AM109" s="400"/>
      <c r="AN109" s="400"/>
      <c r="AO109" s="1"/>
      <c r="AP109" s="400"/>
      <c r="AQ109" s="400"/>
      <c r="AR109" s="400"/>
      <c r="AS109" s="400"/>
      <c r="AT109" s="400"/>
      <c r="AU109" s="400"/>
      <c r="AV109" s="400"/>
      <c r="AW109" s="400"/>
      <c r="AX109" s="400"/>
      <c r="AY109" s="400"/>
      <c r="AZ109" s="400"/>
      <c r="BA109" s="400"/>
      <c r="BB109" s="1"/>
      <c r="BC109" s="400"/>
      <c r="BD109" s="400"/>
      <c r="BE109" s="400"/>
      <c r="BF109" s="400"/>
      <c r="BG109" s="400"/>
      <c r="BH109" s="400"/>
      <c r="BI109" s="400"/>
      <c r="BJ109" s="400"/>
      <c r="BK109" s="400"/>
      <c r="BL109" s="400"/>
      <c r="BM109" s="400"/>
      <c r="BN109" s="400"/>
      <c r="BO109" s="1"/>
    </row>
    <row r="110" spans="1:67" x14ac:dyDescent="0.2">
      <c r="A110" s="1"/>
      <c r="B110" s="402" t="str">
        <f>Definiciones!$C$47</f>
        <v>Hipotecaria a la Vivienda - Infonavit e ISSSTE</v>
      </c>
      <c r="C110" s="218"/>
      <c r="D110" s="218"/>
      <c r="E110" s="374"/>
      <c r="F110" s="218"/>
      <c r="G110" s="218"/>
      <c r="H110" s="218"/>
      <c r="I110" s="218"/>
      <c r="J110" s="218"/>
      <c r="K110" s="218"/>
      <c r="L110" s="218"/>
      <c r="M110" s="218"/>
      <c r="N110" s="218"/>
      <c r="O110" s="1"/>
      <c r="P110" s="218"/>
      <c r="Q110" s="218"/>
      <c r="R110" s="218"/>
      <c r="S110" s="218"/>
      <c r="T110" s="218"/>
      <c r="U110" s="218"/>
      <c r="V110" s="218"/>
      <c r="W110" s="218"/>
      <c r="X110" s="218"/>
      <c r="Y110" s="218"/>
      <c r="Z110" s="218"/>
      <c r="AA110" s="218"/>
      <c r="AB110" s="1"/>
      <c r="AC110" s="400"/>
      <c r="AD110" s="400"/>
      <c r="AE110" s="400"/>
      <c r="AF110" s="400"/>
      <c r="AG110" s="400"/>
      <c r="AH110" s="400"/>
      <c r="AI110" s="400"/>
      <c r="AJ110" s="400"/>
      <c r="AK110" s="400"/>
      <c r="AL110" s="400"/>
      <c r="AM110" s="400"/>
      <c r="AN110" s="400"/>
      <c r="AO110" s="1"/>
      <c r="AP110" s="400"/>
      <c r="AQ110" s="400"/>
      <c r="AR110" s="400"/>
      <c r="AS110" s="400"/>
      <c r="AT110" s="400"/>
      <c r="AU110" s="400"/>
      <c r="AV110" s="400"/>
      <c r="AW110" s="400"/>
      <c r="AX110" s="400"/>
      <c r="AY110" s="400"/>
      <c r="AZ110" s="400"/>
      <c r="BA110" s="400"/>
      <c r="BB110" s="1"/>
      <c r="BC110" s="400"/>
      <c r="BD110" s="400"/>
      <c r="BE110" s="400"/>
      <c r="BF110" s="400"/>
      <c r="BG110" s="400"/>
      <c r="BH110" s="400"/>
      <c r="BI110" s="400"/>
      <c r="BJ110" s="400"/>
      <c r="BK110" s="400"/>
      <c r="BL110" s="400"/>
      <c r="BM110" s="400"/>
      <c r="BN110" s="400"/>
      <c r="BO110" s="1"/>
    </row>
    <row r="111" spans="1:67" x14ac:dyDescent="0.2">
      <c r="A111" s="1"/>
      <c r="B111" s="403" t="str">
        <f>Definiciones!$C$48</f>
        <v>Hipotecaria a la Vivienda - Créditos de Remodelación</v>
      </c>
      <c r="C111" s="219"/>
      <c r="D111" s="219"/>
      <c r="E111" s="375"/>
      <c r="F111" s="219"/>
      <c r="G111" s="219"/>
      <c r="H111" s="219"/>
      <c r="I111" s="219"/>
      <c r="J111" s="219"/>
      <c r="K111" s="219"/>
      <c r="L111" s="219"/>
      <c r="M111" s="219"/>
      <c r="N111" s="219"/>
      <c r="O111" s="1"/>
      <c r="P111" s="219"/>
      <c r="Q111" s="219"/>
      <c r="R111" s="219"/>
      <c r="S111" s="219"/>
      <c r="T111" s="219"/>
      <c r="U111" s="219"/>
      <c r="V111" s="219"/>
      <c r="W111" s="219"/>
      <c r="X111" s="219"/>
      <c r="Y111" s="219"/>
      <c r="Z111" s="219"/>
      <c r="AA111" s="219"/>
      <c r="AB111" s="1"/>
      <c r="AC111" s="401"/>
      <c r="AD111" s="401"/>
      <c r="AE111" s="401"/>
      <c r="AF111" s="401"/>
      <c r="AG111" s="401"/>
      <c r="AH111" s="401"/>
      <c r="AI111" s="401"/>
      <c r="AJ111" s="401"/>
      <c r="AK111" s="401"/>
      <c r="AL111" s="401"/>
      <c r="AM111" s="401"/>
      <c r="AN111" s="401"/>
      <c r="AO111" s="1"/>
      <c r="AP111" s="401"/>
      <c r="AQ111" s="401"/>
      <c r="AR111" s="401"/>
      <c r="AS111" s="401"/>
      <c r="AT111" s="401"/>
      <c r="AU111" s="401"/>
      <c r="AV111" s="401"/>
      <c r="AW111" s="401"/>
      <c r="AX111" s="401"/>
      <c r="AY111" s="401"/>
      <c r="AZ111" s="401"/>
      <c r="BA111" s="401"/>
      <c r="BB111" s="1"/>
      <c r="BC111" s="401"/>
      <c r="BD111" s="401"/>
      <c r="BE111" s="401"/>
      <c r="BF111" s="401"/>
      <c r="BG111" s="401"/>
      <c r="BH111" s="401"/>
      <c r="BI111" s="401"/>
      <c r="BJ111" s="401"/>
      <c r="BK111" s="401"/>
      <c r="BL111" s="401"/>
      <c r="BM111" s="401"/>
      <c r="BN111" s="401"/>
      <c r="BO111" s="1"/>
    </row>
    <row r="112" spans="1:67" x14ac:dyDescent="0.2">
      <c r="A112" s="1"/>
      <c r="B112" s="7"/>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row>
    <row r="113" spans="1:67" ht="15" x14ac:dyDescent="0.25">
      <c r="A113" s="1"/>
      <c r="B113" s="194" t="s">
        <v>367</v>
      </c>
      <c r="C113" s="194"/>
      <c r="D113" s="194"/>
      <c r="E113" s="194"/>
      <c r="F113" s="194"/>
      <c r="G113" s="194"/>
      <c r="H113" s="194"/>
      <c r="I113" s="194"/>
      <c r="J113" s="194"/>
      <c r="K113" s="194"/>
      <c r="L113" s="194"/>
      <c r="M113" s="194"/>
      <c r="N113" s="194"/>
      <c r="O113" s="1"/>
      <c r="P113" s="194"/>
      <c r="Q113" s="194"/>
      <c r="R113" s="194"/>
      <c r="S113" s="194"/>
      <c r="T113" s="194"/>
      <c r="U113" s="194"/>
      <c r="V113" s="194"/>
      <c r="W113" s="194"/>
      <c r="X113" s="194"/>
      <c r="Y113" s="194"/>
      <c r="Z113" s="194"/>
      <c r="AA113" s="194"/>
      <c r="AB113" s="1"/>
      <c r="AC113" s="194"/>
      <c r="AD113" s="194"/>
      <c r="AE113" s="194"/>
      <c r="AF113" s="194"/>
      <c r="AG113" s="194"/>
      <c r="AH113" s="194"/>
      <c r="AI113" s="194"/>
      <c r="AJ113" s="194"/>
      <c r="AK113" s="194"/>
      <c r="AL113" s="194"/>
      <c r="AM113" s="194"/>
      <c r="AN113" s="194"/>
      <c r="AO113" s="1"/>
      <c r="AP113" s="194"/>
      <c r="AQ113" s="194"/>
      <c r="AR113" s="194"/>
      <c r="AS113" s="194"/>
      <c r="AT113" s="194"/>
      <c r="AU113" s="194"/>
      <c r="AV113" s="194"/>
      <c r="AW113" s="194"/>
      <c r="AX113" s="194"/>
      <c r="AY113" s="194"/>
      <c r="AZ113" s="194"/>
      <c r="BA113" s="194"/>
      <c r="BB113" s="1"/>
      <c r="BC113" s="194"/>
      <c r="BD113" s="194"/>
      <c r="BE113" s="194"/>
      <c r="BF113" s="194"/>
      <c r="BG113" s="194"/>
      <c r="BH113" s="194"/>
      <c r="BI113" s="194"/>
      <c r="BJ113" s="194"/>
      <c r="BK113" s="194"/>
      <c r="BL113" s="194"/>
      <c r="BM113" s="194"/>
      <c r="BN113" s="194"/>
      <c r="BO113" s="1"/>
    </row>
    <row r="114" spans="1:67" x14ac:dyDescent="0.2">
      <c r="A114" s="1"/>
      <c r="B114" s="420" t="s">
        <v>548</v>
      </c>
      <c r="C114" s="416"/>
      <c r="D114" s="416"/>
      <c r="E114" s="416"/>
      <c r="F114" s="416"/>
      <c r="G114" s="416"/>
      <c r="H114" s="416"/>
      <c r="I114" s="416"/>
      <c r="J114" s="416"/>
      <c r="K114" s="416"/>
      <c r="L114" s="416"/>
      <c r="M114" s="416"/>
      <c r="N114" s="416"/>
      <c r="O114" s="5"/>
      <c r="P114" s="416"/>
      <c r="Q114" s="416"/>
      <c r="R114" s="416"/>
      <c r="S114" s="416"/>
      <c r="T114" s="416"/>
      <c r="U114" s="416"/>
      <c r="V114" s="416"/>
      <c r="W114" s="416"/>
      <c r="X114" s="416"/>
      <c r="Y114" s="416"/>
      <c r="Z114" s="416"/>
      <c r="AA114" s="416"/>
      <c r="AB114" s="1"/>
      <c r="AC114" s="399"/>
      <c r="AD114" s="399"/>
      <c r="AE114" s="399"/>
      <c r="AF114" s="399"/>
      <c r="AG114" s="399"/>
      <c r="AH114" s="399"/>
      <c r="AI114" s="399"/>
      <c r="AJ114" s="399"/>
      <c r="AK114" s="399"/>
      <c r="AL114" s="399"/>
      <c r="AM114" s="399"/>
      <c r="AN114" s="399"/>
      <c r="AO114" s="1"/>
      <c r="AP114" s="399"/>
      <c r="AQ114" s="399"/>
      <c r="AR114" s="399"/>
      <c r="AS114" s="399"/>
      <c r="AT114" s="399"/>
      <c r="AU114" s="399"/>
      <c r="AV114" s="399"/>
      <c r="AW114" s="399"/>
      <c r="AX114" s="399"/>
      <c r="AY114" s="399"/>
      <c r="AZ114" s="399"/>
      <c r="BA114" s="399"/>
      <c r="BB114" s="1"/>
      <c r="BC114" s="399"/>
      <c r="BD114" s="399"/>
      <c r="BE114" s="399"/>
      <c r="BF114" s="399"/>
      <c r="BG114" s="399"/>
      <c r="BH114" s="399"/>
      <c r="BI114" s="399"/>
      <c r="BJ114" s="399"/>
      <c r="BK114" s="399"/>
      <c r="BL114" s="399"/>
      <c r="BM114" s="399"/>
      <c r="BN114" s="399"/>
      <c r="BO114" s="1"/>
    </row>
    <row r="115" spans="1:67" x14ac:dyDescent="0.2">
      <c r="A115" s="1"/>
      <c r="B115" s="383" t="s">
        <v>373</v>
      </c>
      <c r="C115" s="218"/>
      <c r="D115" s="218"/>
      <c r="E115" s="374"/>
      <c r="F115" s="218"/>
      <c r="G115" s="218"/>
      <c r="H115" s="218"/>
      <c r="I115" s="218"/>
      <c r="J115" s="218"/>
      <c r="K115" s="218"/>
      <c r="L115" s="218"/>
      <c r="M115" s="218"/>
      <c r="N115" s="218"/>
      <c r="O115" s="5"/>
      <c r="P115" s="218"/>
      <c r="Q115" s="218"/>
      <c r="R115" s="374"/>
      <c r="S115" s="218"/>
      <c r="T115" s="218"/>
      <c r="U115" s="218"/>
      <c r="V115" s="218"/>
      <c r="W115" s="218"/>
      <c r="X115" s="218"/>
      <c r="Y115" s="218"/>
      <c r="Z115" s="218"/>
      <c r="AA115" s="218"/>
      <c r="AB115" s="1"/>
      <c r="AC115" s="400"/>
      <c r="AD115" s="400"/>
      <c r="AE115" s="400"/>
      <c r="AF115" s="400"/>
      <c r="AG115" s="400"/>
      <c r="AH115" s="400"/>
      <c r="AI115" s="400"/>
      <c r="AJ115" s="400"/>
      <c r="AK115" s="400"/>
      <c r="AL115" s="400"/>
      <c r="AM115" s="400"/>
      <c r="AN115" s="400"/>
      <c r="AO115" s="1"/>
      <c r="AP115" s="400"/>
      <c r="AQ115" s="400"/>
      <c r="AR115" s="400"/>
      <c r="AS115" s="400"/>
      <c r="AT115" s="400"/>
      <c r="AU115" s="400"/>
      <c r="AV115" s="400"/>
      <c r="AW115" s="400"/>
      <c r="AX115" s="400"/>
      <c r="AY115" s="400"/>
      <c r="AZ115" s="400"/>
      <c r="BA115" s="400"/>
      <c r="BB115" s="1"/>
      <c r="BC115" s="400"/>
      <c r="BD115" s="400"/>
      <c r="BE115" s="400"/>
      <c r="BF115" s="400"/>
      <c r="BG115" s="400"/>
      <c r="BH115" s="400"/>
      <c r="BI115" s="400"/>
      <c r="BJ115" s="400"/>
      <c r="BK115" s="400"/>
      <c r="BL115" s="400"/>
      <c r="BM115" s="400"/>
      <c r="BN115" s="400"/>
      <c r="BO115" s="1"/>
    </row>
    <row r="116" spans="1:67" x14ac:dyDescent="0.2">
      <c r="A116" s="1"/>
      <c r="B116" s="383" t="s">
        <v>374</v>
      </c>
      <c r="C116" s="218"/>
      <c r="D116" s="218"/>
      <c r="E116" s="374"/>
      <c r="F116" s="218"/>
      <c r="G116" s="218"/>
      <c r="H116" s="218"/>
      <c r="I116" s="218"/>
      <c r="J116" s="218"/>
      <c r="K116" s="218"/>
      <c r="L116" s="218"/>
      <c r="M116" s="218"/>
      <c r="N116" s="218"/>
      <c r="O116" s="5"/>
      <c r="P116" s="218"/>
      <c r="Q116" s="218"/>
      <c r="R116" s="374"/>
      <c r="S116" s="218"/>
      <c r="T116" s="218"/>
      <c r="U116" s="218"/>
      <c r="V116" s="218"/>
      <c r="W116" s="218"/>
      <c r="X116" s="218"/>
      <c r="Y116" s="218"/>
      <c r="Z116" s="218"/>
      <c r="AA116" s="218"/>
      <c r="AB116" s="1"/>
      <c r="AC116" s="400"/>
      <c r="AD116" s="400"/>
      <c r="AE116" s="400"/>
      <c r="AF116" s="400"/>
      <c r="AG116" s="400"/>
      <c r="AH116" s="400"/>
      <c r="AI116" s="400"/>
      <c r="AJ116" s="400"/>
      <c r="AK116" s="400"/>
      <c r="AL116" s="400"/>
      <c r="AM116" s="400"/>
      <c r="AN116" s="400"/>
      <c r="AO116" s="1"/>
      <c r="AP116" s="400"/>
      <c r="AQ116" s="400"/>
      <c r="AR116" s="400"/>
      <c r="AS116" s="400"/>
      <c r="AT116" s="400"/>
      <c r="AU116" s="400"/>
      <c r="AV116" s="400"/>
      <c r="AW116" s="400"/>
      <c r="AX116" s="400"/>
      <c r="AY116" s="400"/>
      <c r="AZ116" s="400"/>
      <c r="BA116" s="400"/>
      <c r="BB116" s="1"/>
      <c r="BC116" s="400"/>
      <c r="BD116" s="400"/>
      <c r="BE116" s="400"/>
      <c r="BF116" s="400"/>
      <c r="BG116" s="400"/>
      <c r="BH116" s="400"/>
      <c r="BI116" s="400"/>
      <c r="BJ116" s="400"/>
      <c r="BK116" s="400"/>
      <c r="BL116" s="400"/>
      <c r="BM116" s="400"/>
      <c r="BN116" s="400"/>
      <c r="BO116" s="1"/>
    </row>
    <row r="117" spans="1:67" x14ac:dyDescent="0.2">
      <c r="A117" s="1"/>
      <c r="B117" s="383" t="s">
        <v>170</v>
      </c>
      <c r="C117" s="218"/>
      <c r="D117" s="218"/>
      <c r="E117" s="374"/>
      <c r="F117" s="218"/>
      <c r="G117" s="218"/>
      <c r="H117" s="218"/>
      <c r="I117" s="218"/>
      <c r="J117" s="218"/>
      <c r="K117" s="218"/>
      <c r="L117" s="218"/>
      <c r="M117" s="218"/>
      <c r="N117" s="218"/>
      <c r="O117" s="5"/>
      <c r="P117" s="218"/>
      <c r="Q117" s="218"/>
      <c r="R117" s="374"/>
      <c r="S117" s="218"/>
      <c r="T117" s="218"/>
      <c r="U117" s="218"/>
      <c r="V117" s="218"/>
      <c r="W117" s="218"/>
      <c r="X117" s="218"/>
      <c r="Y117" s="218"/>
      <c r="Z117" s="218"/>
      <c r="AA117" s="218"/>
      <c r="AB117" s="1"/>
      <c r="AC117" s="400"/>
      <c r="AD117" s="400"/>
      <c r="AE117" s="400"/>
      <c r="AF117" s="400"/>
      <c r="AG117" s="400"/>
      <c r="AH117" s="400"/>
      <c r="AI117" s="400"/>
      <c r="AJ117" s="400"/>
      <c r="AK117" s="400"/>
      <c r="AL117" s="400"/>
      <c r="AM117" s="400"/>
      <c r="AN117" s="400"/>
      <c r="AO117" s="1"/>
      <c r="AP117" s="400"/>
      <c r="AQ117" s="400"/>
      <c r="AR117" s="400"/>
      <c r="AS117" s="400"/>
      <c r="AT117" s="400"/>
      <c r="AU117" s="400"/>
      <c r="AV117" s="400"/>
      <c r="AW117" s="400"/>
      <c r="AX117" s="400"/>
      <c r="AY117" s="400"/>
      <c r="AZ117" s="400"/>
      <c r="BA117" s="400"/>
      <c r="BB117" s="1"/>
      <c r="BC117" s="400"/>
      <c r="BD117" s="400"/>
      <c r="BE117" s="400"/>
      <c r="BF117" s="400"/>
      <c r="BG117" s="400"/>
      <c r="BH117" s="400"/>
      <c r="BI117" s="400"/>
      <c r="BJ117" s="400"/>
      <c r="BK117" s="400"/>
      <c r="BL117" s="400"/>
      <c r="BM117" s="400"/>
      <c r="BN117" s="400"/>
      <c r="BO117" s="1"/>
    </row>
    <row r="118" spans="1:67" x14ac:dyDescent="0.2">
      <c r="A118" s="1"/>
      <c r="B118" s="383" t="s">
        <v>171</v>
      </c>
      <c r="C118" s="218"/>
      <c r="D118" s="218"/>
      <c r="E118" s="374"/>
      <c r="F118" s="218"/>
      <c r="G118" s="218"/>
      <c r="H118" s="218"/>
      <c r="I118" s="218"/>
      <c r="J118" s="218"/>
      <c r="K118" s="218"/>
      <c r="L118" s="218"/>
      <c r="M118" s="218"/>
      <c r="N118" s="218"/>
      <c r="O118" s="5"/>
      <c r="P118" s="218"/>
      <c r="Q118" s="218"/>
      <c r="R118" s="374"/>
      <c r="S118" s="218"/>
      <c r="T118" s="218"/>
      <c r="U118" s="218"/>
      <c r="V118" s="218"/>
      <c r="W118" s="218"/>
      <c r="X118" s="218"/>
      <c r="Y118" s="218"/>
      <c r="Z118" s="218"/>
      <c r="AA118" s="218"/>
      <c r="AB118" s="1"/>
      <c r="AC118" s="400"/>
      <c r="AD118" s="400"/>
      <c r="AE118" s="400"/>
      <c r="AF118" s="400"/>
      <c r="AG118" s="400"/>
      <c r="AH118" s="400"/>
      <c r="AI118" s="400"/>
      <c r="AJ118" s="400"/>
      <c r="AK118" s="400"/>
      <c r="AL118" s="400"/>
      <c r="AM118" s="400"/>
      <c r="AN118" s="400"/>
      <c r="AO118" s="1"/>
      <c r="AP118" s="400"/>
      <c r="AQ118" s="400"/>
      <c r="AR118" s="400"/>
      <c r="AS118" s="400"/>
      <c r="AT118" s="400"/>
      <c r="AU118" s="400"/>
      <c r="AV118" s="400"/>
      <c r="AW118" s="400"/>
      <c r="AX118" s="400"/>
      <c r="AY118" s="400"/>
      <c r="AZ118" s="400"/>
      <c r="BA118" s="400"/>
      <c r="BB118" s="1"/>
      <c r="BC118" s="400"/>
      <c r="BD118" s="400"/>
      <c r="BE118" s="400"/>
      <c r="BF118" s="400"/>
      <c r="BG118" s="400"/>
      <c r="BH118" s="400"/>
      <c r="BI118" s="400"/>
      <c r="BJ118" s="400"/>
      <c r="BK118" s="400"/>
      <c r="BL118" s="400"/>
      <c r="BM118" s="400"/>
      <c r="BN118" s="400"/>
      <c r="BO118" s="1"/>
    </row>
    <row r="119" spans="1:67" x14ac:dyDescent="0.2">
      <c r="A119" s="1"/>
      <c r="B119" s="419" t="s">
        <v>549</v>
      </c>
      <c r="C119" s="417"/>
      <c r="D119" s="417"/>
      <c r="E119" s="417"/>
      <c r="F119" s="417"/>
      <c r="G119" s="417"/>
      <c r="H119" s="417"/>
      <c r="I119" s="417"/>
      <c r="J119" s="417"/>
      <c r="K119" s="417"/>
      <c r="L119" s="417"/>
      <c r="M119" s="417"/>
      <c r="N119" s="417"/>
      <c r="O119" s="5"/>
      <c r="P119" s="417"/>
      <c r="Q119" s="417"/>
      <c r="R119" s="417"/>
      <c r="S119" s="417"/>
      <c r="T119" s="417"/>
      <c r="U119" s="417"/>
      <c r="V119" s="417"/>
      <c r="W119" s="417"/>
      <c r="X119" s="417"/>
      <c r="Y119" s="417"/>
      <c r="Z119" s="417"/>
      <c r="AA119" s="417"/>
      <c r="AB119" s="1"/>
      <c r="AC119" s="400"/>
      <c r="AD119" s="400"/>
      <c r="AE119" s="400"/>
      <c r="AF119" s="400"/>
      <c r="AG119" s="400"/>
      <c r="AH119" s="400"/>
      <c r="AI119" s="400"/>
      <c r="AJ119" s="400"/>
      <c r="AK119" s="400"/>
      <c r="AL119" s="400"/>
      <c r="AM119" s="400"/>
      <c r="AN119" s="400"/>
      <c r="AO119" s="1"/>
      <c r="AP119" s="400"/>
      <c r="AQ119" s="400"/>
      <c r="AR119" s="400"/>
      <c r="AS119" s="400"/>
      <c r="AT119" s="400"/>
      <c r="AU119" s="400"/>
      <c r="AV119" s="400"/>
      <c r="AW119" s="400"/>
      <c r="AX119" s="400"/>
      <c r="AY119" s="400"/>
      <c r="AZ119" s="400"/>
      <c r="BA119" s="400"/>
      <c r="BB119" s="1"/>
      <c r="BC119" s="400"/>
      <c r="BD119" s="400"/>
      <c r="BE119" s="400"/>
      <c r="BF119" s="400"/>
      <c r="BG119" s="400"/>
      <c r="BH119" s="400"/>
      <c r="BI119" s="400"/>
      <c r="BJ119" s="400"/>
      <c r="BK119" s="400"/>
      <c r="BL119" s="400"/>
      <c r="BM119" s="400"/>
      <c r="BN119" s="400"/>
      <c r="BO119" s="1"/>
    </row>
    <row r="120" spans="1:67" x14ac:dyDescent="0.2">
      <c r="A120" s="1"/>
      <c r="B120" s="418" t="s">
        <v>550</v>
      </c>
      <c r="C120" s="417"/>
      <c r="D120" s="417"/>
      <c r="E120" s="417"/>
      <c r="F120" s="417"/>
      <c r="G120" s="417"/>
      <c r="H120" s="417"/>
      <c r="I120" s="417"/>
      <c r="J120" s="417"/>
      <c r="K120" s="417"/>
      <c r="L120" s="417"/>
      <c r="M120" s="417"/>
      <c r="N120" s="417"/>
      <c r="O120" s="5"/>
      <c r="P120" s="417"/>
      <c r="Q120" s="417"/>
      <c r="R120" s="417"/>
      <c r="S120" s="417"/>
      <c r="T120" s="417"/>
      <c r="U120" s="417"/>
      <c r="V120" s="417"/>
      <c r="W120" s="417"/>
      <c r="X120" s="417"/>
      <c r="Y120" s="417"/>
      <c r="Z120" s="417"/>
      <c r="AA120" s="417"/>
      <c r="AB120" s="1"/>
      <c r="AC120" s="400"/>
      <c r="AD120" s="400"/>
      <c r="AE120" s="400"/>
      <c r="AF120" s="400"/>
      <c r="AG120" s="400"/>
      <c r="AH120" s="400"/>
      <c r="AI120" s="400"/>
      <c r="AJ120" s="400"/>
      <c r="AK120" s="400"/>
      <c r="AL120" s="400"/>
      <c r="AM120" s="400"/>
      <c r="AN120" s="400"/>
      <c r="AO120" s="1"/>
      <c r="AP120" s="400"/>
      <c r="AQ120" s="400"/>
      <c r="AR120" s="400"/>
      <c r="AS120" s="400"/>
      <c r="AT120" s="400"/>
      <c r="AU120" s="400"/>
      <c r="AV120" s="400"/>
      <c r="AW120" s="400"/>
      <c r="AX120" s="400"/>
      <c r="AY120" s="400"/>
      <c r="AZ120" s="400"/>
      <c r="BA120" s="400"/>
      <c r="BB120" s="1"/>
      <c r="BC120" s="400"/>
      <c r="BD120" s="400"/>
      <c r="BE120" s="400"/>
      <c r="BF120" s="400"/>
      <c r="BG120" s="400"/>
      <c r="BH120" s="400"/>
      <c r="BI120" s="400"/>
      <c r="BJ120" s="400"/>
      <c r="BK120" s="400"/>
      <c r="BL120" s="400"/>
      <c r="BM120" s="400"/>
      <c r="BN120" s="400"/>
      <c r="BO120" s="1"/>
    </row>
    <row r="121" spans="1:67" x14ac:dyDescent="0.2">
      <c r="A121" s="1"/>
      <c r="B121" s="402" t="s">
        <v>173</v>
      </c>
      <c r="C121" s="218"/>
      <c r="D121" s="218"/>
      <c r="E121" s="374"/>
      <c r="F121" s="218"/>
      <c r="G121" s="218"/>
      <c r="H121" s="218"/>
      <c r="I121" s="218"/>
      <c r="J121" s="218"/>
      <c r="K121" s="218"/>
      <c r="L121" s="218"/>
      <c r="M121" s="218"/>
      <c r="N121" s="218"/>
      <c r="O121" s="5"/>
      <c r="P121" s="218"/>
      <c r="Q121" s="218"/>
      <c r="R121" s="374"/>
      <c r="S121" s="218"/>
      <c r="T121" s="218"/>
      <c r="U121" s="218"/>
      <c r="V121" s="218"/>
      <c r="W121" s="218"/>
      <c r="X121" s="218"/>
      <c r="Y121" s="218"/>
      <c r="Z121" s="218"/>
      <c r="AA121" s="218"/>
      <c r="AB121" s="1"/>
      <c r="AC121" s="400"/>
      <c r="AD121" s="400"/>
      <c r="AE121" s="400"/>
      <c r="AF121" s="400"/>
      <c r="AG121" s="400"/>
      <c r="AH121" s="400"/>
      <c r="AI121" s="400"/>
      <c r="AJ121" s="400"/>
      <c r="AK121" s="400"/>
      <c r="AL121" s="400"/>
      <c r="AM121" s="400"/>
      <c r="AN121" s="400"/>
      <c r="AO121" s="1"/>
      <c r="AP121" s="400"/>
      <c r="AQ121" s="400"/>
      <c r="AR121" s="400"/>
      <c r="AS121" s="400"/>
      <c r="AT121" s="400"/>
      <c r="AU121" s="400"/>
      <c r="AV121" s="400"/>
      <c r="AW121" s="400"/>
      <c r="AX121" s="400"/>
      <c r="AY121" s="400"/>
      <c r="AZ121" s="400"/>
      <c r="BA121" s="400"/>
      <c r="BB121" s="1"/>
      <c r="BC121" s="400"/>
      <c r="BD121" s="400"/>
      <c r="BE121" s="400"/>
      <c r="BF121" s="400"/>
      <c r="BG121" s="400"/>
      <c r="BH121" s="400"/>
      <c r="BI121" s="400"/>
      <c r="BJ121" s="400"/>
      <c r="BK121" s="400"/>
      <c r="BL121" s="400"/>
      <c r="BM121" s="400"/>
      <c r="BN121" s="400"/>
      <c r="BO121" s="1"/>
    </row>
    <row r="122" spans="1:67" x14ac:dyDescent="0.2">
      <c r="B122" s="419" t="s">
        <v>551</v>
      </c>
      <c r="C122" s="417"/>
      <c r="D122" s="417"/>
      <c r="E122" s="417"/>
      <c r="F122" s="417"/>
      <c r="G122" s="417"/>
      <c r="H122" s="417"/>
      <c r="I122" s="417"/>
      <c r="J122" s="417"/>
      <c r="K122" s="417"/>
      <c r="L122" s="417"/>
      <c r="M122" s="417"/>
      <c r="N122" s="417"/>
      <c r="O122" s="5"/>
      <c r="P122" s="417"/>
      <c r="Q122" s="417"/>
      <c r="R122" s="417"/>
      <c r="S122" s="417"/>
      <c r="T122" s="417"/>
      <c r="U122" s="417"/>
      <c r="V122" s="417"/>
      <c r="W122" s="417"/>
      <c r="X122" s="417"/>
      <c r="Y122" s="417"/>
      <c r="Z122" s="417"/>
      <c r="AA122" s="417"/>
      <c r="AC122" s="400"/>
      <c r="AD122" s="400"/>
      <c r="AE122" s="400"/>
      <c r="AF122" s="400"/>
      <c r="AG122" s="400"/>
      <c r="AH122" s="400"/>
      <c r="AI122" s="400"/>
      <c r="AJ122" s="400"/>
      <c r="AK122" s="400"/>
      <c r="AL122" s="400"/>
      <c r="AM122" s="400"/>
      <c r="AN122" s="400"/>
      <c r="AP122" s="400"/>
      <c r="AQ122" s="400"/>
      <c r="AR122" s="400"/>
      <c r="AS122" s="400"/>
      <c r="AT122" s="400"/>
      <c r="AU122" s="400"/>
      <c r="AV122" s="400"/>
      <c r="AW122" s="400"/>
      <c r="AX122" s="400"/>
      <c r="AY122" s="400"/>
      <c r="AZ122" s="400"/>
      <c r="BA122" s="400"/>
      <c r="BC122" s="400"/>
      <c r="BD122" s="400"/>
      <c r="BE122" s="400"/>
      <c r="BF122" s="400"/>
      <c r="BG122" s="400"/>
      <c r="BH122" s="400"/>
      <c r="BI122" s="400"/>
      <c r="BJ122" s="400"/>
      <c r="BK122" s="400"/>
      <c r="BL122" s="400"/>
      <c r="BM122" s="400"/>
      <c r="BN122" s="400"/>
    </row>
    <row r="123" spans="1:67" x14ac:dyDescent="0.2">
      <c r="B123" s="383" t="s">
        <v>175</v>
      </c>
      <c r="C123" s="218"/>
      <c r="D123" s="218"/>
      <c r="E123" s="374"/>
      <c r="F123" s="218"/>
      <c r="G123" s="218"/>
      <c r="H123" s="218"/>
      <c r="I123" s="218"/>
      <c r="J123" s="218"/>
      <c r="K123" s="218"/>
      <c r="L123" s="218"/>
      <c r="M123" s="218"/>
      <c r="N123" s="218"/>
      <c r="O123" s="5"/>
      <c r="P123" s="218"/>
      <c r="Q123" s="218"/>
      <c r="R123" s="374"/>
      <c r="S123" s="218"/>
      <c r="T123" s="218"/>
      <c r="U123" s="218"/>
      <c r="V123" s="218"/>
      <c r="W123" s="218"/>
      <c r="X123" s="218"/>
      <c r="Y123" s="218"/>
      <c r="Z123" s="218"/>
      <c r="AA123" s="218"/>
      <c r="AC123" s="400"/>
      <c r="AD123" s="400"/>
      <c r="AE123" s="400"/>
      <c r="AF123" s="400"/>
      <c r="AG123" s="400"/>
      <c r="AH123" s="400"/>
      <c r="AI123" s="400"/>
      <c r="AJ123" s="400"/>
      <c r="AK123" s="400"/>
      <c r="AL123" s="400"/>
      <c r="AM123" s="400"/>
      <c r="AN123" s="400"/>
      <c r="AP123" s="400"/>
      <c r="AQ123" s="400"/>
      <c r="AR123" s="400"/>
      <c r="AS123" s="400"/>
      <c r="AT123" s="400"/>
      <c r="AU123" s="400"/>
      <c r="AV123" s="400"/>
      <c r="AW123" s="400"/>
      <c r="AX123" s="400"/>
      <c r="AY123" s="400"/>
      <c r="AZ123" s="400"/>
      <c r="BA123" s="400"/>
      <c r="BC123" s="400"/>
      <c r="BD123" s="400"/>
      <c r="BE123" s="400"/>
      <c r="BF123" s="400"/>
      <c r="BG123" s="400"/>
      <c r="BH123" s="400"/>
      <c r="BI123" s="400"/>
      <c r="BJ123" s="400"/>
      <c r="BK123" s="400"/>
      <c r="BL123" s="400"/>
      <c r="BM123" s="400"/>
      <c r="BN123" s="400"/>
    </row>
    <row r="124" spans="1:67" x14ac:dyDescent="0.2">
      <c r="B124" s="383" t="s">
        <v>495</v>
      </c>
      <c r="C124" s="218"/>
      <c r="D124" s="218"/>
      <c r="E124" s="374"/>
      <c r="F124" s="218"/>
      <c r="G124" s="218"/>
      <c r="H124" s="218"/>
      <c r="I124" s="218"/>
      <c r="J124" s="218"/>
      <c r="K124" s="218"/>
      <c r="L124" s="218"/>
      <c r="M124" s="218"/>
      <c r="N124" s="218"/>
      <c r="O124" s="5"/>
      <c r="P124" s="218"/>
      <c r="Q124" s="218"/>
      <c r="R124" s="374"/>
      <c r="S124" s="218"/>
      <c r="T124" s="218"/>
      <c r="U124" s="218"/>
      <c r="V124" s="218"/>
      <c r="W124" s="218"/>
      <c r="X124" s="218"/>
      <c r="Y124" s="218"/>
      <c r="Z124" s="218"/>
      <c r="AA124" s="218"/>
      <c r="AC124" s="400"/>
      <c r="AD124" s="400"/>
      <c r="AE124" s="400"/>
      <c r="AF124" s="400"/>
      <c r="AG124" s="400"/>
      <c r="AH124" s="400"/>
      <c r="AI124" s="400"/>
      <c r="AJ124" s="400"/>
      <c r="AK124" s="400"/>
      <c r="AL124" s="400"/>
      <c r="AM124" s="400"/>
      <c r="AN124" s="400"/>
      <c r="AP124" s="400"/>
      <c r="AQ124" s="400"/>
      <c r="AR124" s="400"/>
      <c r="AS124" s="400"/>
      <c r="AT124" s="400"/>
      <c r="AU124" s="400"/>
      <c r="AV124" s="400"/>
      <c r="AW124" s="400"/>
      <c r="AX124" s="400"/>
      <c r="AY124" s="400"/>
      <c r="AZ124" s="400"/>
      <c r="BA124" s="400"/>
      <c r="BC124" s="400"/>
      <c r="BD124" s="400"/>
      <c r="BE124" s="400"/>
      <c r="BF124" s="400"/>
      <c r="BG124" s="400"/>
      <c r="BH124" s="400"/>
      <c r="BI124" s="400"/>
      <c r="BJ124" s="400"/>
      <c r="BK124" s="400"/>
      <c r="BL124" s="400"/>
      <c r="BM124" s="400"/>
      <c r="BN124" s="400"/>
    </row>
    <row r="125" spans="1:67" x14ac:dyDescent="0.2">
      <c r="B125" s="383" t="s">
        <v>496</v>
      </c>
      <c r="C125" s="218"/>
      <c r="D125" s="218"/>
      <c r="E125" s="374"/>
      <c r="F125" s="218"/>
      <c r="G125" s="218"/>
      <c r="H125" s="218"/>
      <c r="I125" s="218"/>
      <c r="J125" s="218"/>
      <c r="K125" s="218"/>
      <c r="L125" s="218"/>
      <c r="M125" s="218"/>
      <c r="N125" s="218"/>
      <c r="O125" s="5"/>
      <c r="P125" s="218"/>
      <c r="Q125" s="218"/>
      <c r="R125" s="374"/>
      <c r="S125" s="218"/>
      <c r="T125" s="218"/>
      <c r="U125" s="218"/>
      <c r="V125" s="218"/>
      <c r="W125" s="218"/>
      <c r="X125" s="218"/>
      <c r="Y125" s="218"/>
      <c r="Z125" s="218"/>
      <c r="AA125" s="218"/>
      <c r="AC125" s="400"/>
      <c r="AD125" s="400"/>
      <c r="AE125" s="400"/>
      <c r="AF125" s="400"/>
      <c r="AG125" s="400"/>
      <c r="AH125" s="400"/>
      <c r="AI125" s="400"/>
      <c r="AJ125" s="400"/>
      <c r="AK125" s="400"/>
      <c r="AL125" s="400"/>
      <c r="AM125" s="400"/>
      <c r="AN125" s="400"/>
      <c r="AP125" s="400"/>
      <c r="AQ125" s="400"/>
      <c r="AR125" s="400"/>
      <c r="AS125" s="400"/>
      <c r="AT125" s="400"/>
      <c r="AU125" s="400"/>
      <c r="AV125" s="400"/>
      <c r="AW125" s="400"/>
      <c r="AX125" s="400"/>
      <c r="AY125" s="400"/>
      <c r="AZ125" s="400"/>
      <c r="BA125" s="400"/>
      <c r="BC125" s="400"/>
      <c r="BD125" s="400"/>
      <c r="BE125" s="400"/>
      <c r="BF125" s="400"/>
      <c r="BG125" s="400"/>
      <c r="BH125" s="400"/>
      <c r="BI125" s="400"/>
      <c r="BJ125" s="400"/>
      <c r="BK125" s="400"/>
      <c r="BL125" s="400"/>
      <c r="BM125" s="400"/>
      <c r="BN125" s="400"/>
    </row>
    <row r="126" spans="1:67" x14ac:dyDescent="0.2">
      <c r="B126" s="383" t="s">
        <v>546</v>
      </c>
      <c r="C126" s="218"/>
      <c r="D126" s="218"/>
      <c r="E126" s="374"/>
      <c r="F126" s="218"/>
      <c r="G126" s="218"/>
      <c r="H126" s="218"/>
      <c r="I126" s="218"/>
      <c r="J126" s="218"/>
      <c r="K126" s="218"/>
      <c r="L126" s="218"/>
      <c r="M126" s="218"/>
      <c r="N126" s="218"/>
      <c r="O126" s="5"/>
      <c r="P126" s="218"/>
      <c r="Q126" s="218"/>
      <c r="R126" s="374"/>
      <c r="S126" s="218"/>
      <c r="T126" s="218"/>
      <c r="U126" s="218"/>
      <c r="V126" s="218"/>
      <c r="W126" s="218"/>
      <c r="X126" s="218"/>
      <c r="Y126" s="218"/>
      <c r="Z126" s="218"/>
      <c r="AA126" s="218"/>
      <c r="AC126" s="400"/>
      <c r="AD126" s="400"/>
      <c r="AE126" s="400"/>
      <c r="AF126" s="400"/>
      <c r="AG126" s="400"/>
      <c r="AH126" s="400"/>
      <c r="AI126" s="400"/>
      <c r="AJ126" s="400"/>
      <c r="AK126" s="400"/>
      <c r="AL126" s="400"/>
      <c r="AM126" s="400"/>
      <c r="AN126" s="400"/>
      <c r="AP126" s="400"/>
      <c r="AQ126" s="400"/>
      <c r="AR126" s="400"/>
      <c r="AS126" s="400"/>
      <c r="AT126" s="400"/>
      <c r="AU126" s="400"/>
      <c r="AV126" s="400"/>
      <c r="AW126" s="400"/>
      <c r="AX126" s="400"/>
      <c r="AY126" s="400"/>
      <c r="AZ126" s="400"/>
      <c r="BA126" s="400"/>
      <c r="BC126" s="400"/>
      <c r="BD126" s="400"/>
      <c r="BE126" s="400"/>
      <c r="BF126" s="400"/>
      <c r="BG126" s="400"/>
      <c r="BH126" s="400"/>
      <c r="BI126" s="400"/>
      <c r="BJ126" s="400"/>
      <c r="BK126" s="400"/>
      <c r="BL126" s="400"/>
      <c r="BM126" s="400"/>
      <c r="BN126" s="400"/>
    </row>
    <row r="127" spans="1:67" x14ac:dyDescent="0.2">
      <c r="B127" s="383" t="s">
        <v>494</v>
      </c>
      <c r="C127" s="218"/>
      <c r="D127" s="218"/>
      <c r="E127" s="374"/>
      <c r="F127" s="218"/>
      <c r="G127" s="218"/>
      <c r="H127" s="218"/>
      <c r="I127" s="218"/>
      <c r="J127" s="218"/>
      <c r="K127" s="218"/>
      <c r="L127" s="218"/>
      <c r="M127" s="218"/>
      <c r="N127" s="218"/>
      <c r="O127" s="5"/>
      <c r="P127" s="218"/>
      <c r="Q127" s="218"/>
      <c r="R127" s="374"/>
      <c r="S127" s="218"/>
      <c r="T127" s="218"/>
      <c r="U127" s="218"/>
      <c r="V127" s="218"/>
      <c r="W127" s="218"/>
      <c r="X127" s="218"/>
      <c r="Y127" s="218"/>
      <c r="Z127" s="218"/>
      <c r="AA127" s="218"/>
      <c r="AC127" s="400"/>
      <c r="AD127" s="400"/>
      <c r="AE127" s="400"/>
      <c r="AF127" s="400"/>
      <c r="AG127" s="400"/>
      <c r="AH127" s="400"/>
      <c r="AI127" s="400"/>
      <c r="AJ127" s="400"/>
      <c r="AK127" s="400"/>
      <c r="AL127" s="400"/>
      <c r="AM127" s="400"/>
      <c r="AN127" s="400"/>
      <c r="AP127" s="400"/>
      <c r="AQ127" s="400"/>
      <c r="AR127" s="400"/>
      <c r="AS127" s="400"/>
      <c r="AT127" s="400"/>
      <c r="AU127" s="400"/>
      <c r="AV127" s="400"/>
      <c r="AW127" s="400"/>
      <c r="AX127" s="400"/>
      <c r="AY127" s="400"/>
      <c r="AZ127" s="400"/>
      <c r="BA127" s="400"/>
      <c r="BC127" s="400"/>
      <c r="BD127" s="400"/>
      <c r="BE127" s="400"/>
      <c r="BF127" s="400"/>
      <c r="BG127" s="400"/>
      <c r="BH127" s="400"/>
      <c r="BI127" s="400"/>
      <c r="BJ127" s="400"/>
      <c r="BK127" s="400"/>
      <c r="BL127" s="400"/>
      <c r="BM127" s="400"/>
      <c r="BN127" s="400"/>
    </row>
    <row r="128" spans="1:67" x14ac:dyDescent="0.2">
      <c r="B128" s="383" t="s">
        <v>528</v>
      </c>
      <c r="C128" s="218"/>
      <c r="D128" s="218"/>
      <c r="E128" s="374"/>
      <c r="F128" s="218"/>
      <c r="G128" s="218"/>
      <c r="H128" s="218"/>
      <c r="I128" s="218"/>
      <c r="J128" s="218"/>
      <c r="K128" s="218"/>
      <c r="L128" s="218"/>
      <c r="M128" s="218"/>
      <c r="N128" s="218"/>
      <c r="O128" s="5"/>
      <c r="P128" s="218"/>
      <c r="Q128" s="218"/>
      <c r="R128" s="374"/>
      <c r="S128" s="218"/>
      <c r="T128" s="218"/>
      <c r="U128" s="218"/>
      <c r="V128" s="218"/>
      <c r="W128" s="218"/>
      <c r="X128" s="218"/>
      <c r="Y128" s="218"/>
      <c r="Z128" s="218"/>
      <c r="AA128" s="218"/>
      <c r="AC128" s="400"/>
      <c r="AD128" s="400"/>
      <c r="AE128" s="400"/>
      <c r="AF128" s="400"/>
      <c r="AG128" s="400"/>
      <c r="AH128" s="400"/>
      <c r="AI128" s="400"/>
      <c r="AJ128" s="400"/>
      <c r="AK128" s="400"/>
      <c r="AL128" s="400"/>
      <c r="AM128" s="400"/>
      <c r="AN128" s="400"/>
      <c r="AP128" s="400"/>
      <c r="AQ128" s="400"/>
      <c r="AR128" s="400"/>
      <c r="AS128" s="400"/>
      <c r="AT128" s="400"/>
      <c r="AU128" s="400"/>
      <c r="AV128" s="400"/>
      <c r="AW128" s="400"/>
      <c r="AX128" s="400"/>
      <c r="AY128" s="400"/>
      <c r="AZ128" s="400"/>
      <c r="BA128" s="400"/>
      <c r="BC128" s="400"/>
      <c r="BD128" s="400"/>
      <c r="BE128" s="400"/>
      <c r="BF128" s="400"/>
      <c r="BG128" s="400"/>
      <c r="BH128" s="400"/>
      <c r="BI128" s="400"/>
      <c r="BJ128" s="400"/>
      <c r="BK128" s="400"/>
      <c r="BL128" s="400"/>
      <c r="BM128" s="400"/>
      <c r="BN128" s="400"/>
    </row>
    <row r="129" spans="1:67" x14ac:dyDescent="0.2">
      <c r="B129" s="383" t="s">
        <v>530</v>
      </c>
      <c r="C129" s="218"/>
      <c r="D129" s="218"/>
      <c r="E129" s="374"/>
      <c r="F129" s="218"/>
      <c r="G129" s="218"/>
      <c r="H129" s="218"/>
      <c r="I129" s="218"/>
      <c r="J129" s="218"/>
      <c r="K129" s="218"/>
      <c r="L129" s="218"/>
      <c r="M129" s="218"/>
      <c r="N129" s="218"/>
      <c r="O129" s="5"/>
      <c r="P129" s="218"/>
      <c r="Q129" s="218"/>
      <c r="R129" s="374"/>
      <c r="S129" s="218"/>
      <c r="T129" s="218"/>
      <c r="U129" s="218"/>
      <c r="V129" s="218"/>
      <c r="W129" s="218"/>
      <c r="X129" s="218"/>
      <c r="Y129" s="218"/>
      <c r="Z129" s="218"/>
      <c r="AA129" s="218"/>
      <c r="AC129" s="400"/>
      <c r="AD129" s="400"/>
      <c r="AE129" s="400"/>
      <c r="AF129" s="400"/>
      <c r="AG129" s="400"/>
      <c r="AH129" s="400"/>
      <c r="AI129" s="400"/>
      <c r="AJ129" s="400"/>
      <c r="AK129" s="400"/>
      <c r="AL129" s="400"/>
      <c r="AM129" s="400"/>
      <c r="AN129" s="400"/>
      <c r="AP129" s="400"/>
      <c r="AQ129" s="400"/>
      <c r="AR129" s="400"/>
      <c r="AS129" s="400"/>
      <c r="AT129" s="400"/>
      <c r="AU129" s="400"/>
      <c r="AV129" s="400"/>
      <c r="AW129" s="400"/>
      <c r="AX129" s="400"/>
      <c r="AY129" s="400"/>
      <c r="AZ129" s="400"/>
      <c r="BA129" s="400"/>
      <c r="BC129" s="400"/>
      <c r="BD129" s="400"/>
      <c r="BE129" s="400"/>
      <c r="BF129" s="400"/>
      <c r="BG129" s="400"/>
      <c r="BH129" s="400"/>
      <c r="BI129" s="400"/>
      <c r="BJ129" s="400"/>
      <c r="BK129" s="400"/>
      <c r="BL129" s="400"/>
      <c r="BM129" s="400"/>
      <c r="BN129" s="400"/>
    </row>
    <row r="130" spans="1:67" x14ac:dyDescent="0.2">
      <c r="B130" s="403" t="s">
        <v>529</v>
      </c>
      <c r="C130" s="219"/>
      <c r="D130" s="219"/>
      <c r="E130" s="375"/>
      <c r="F130" s="219"/>
      <c r="G130" s="219"/>
      <c r="H130" s="219"/>
      <c r="I130" s="219"/>
      <c r="J130" s="219"/>
      <c r="K130" s="219"/>
      <c r="L130" s="219"/>
      <c r="M130" s="219"/>
      <c r="N130" s="219"/>
      <c r="O130" s="5"/>
      <c r="P130" s="219"/>
      <c r="Q130" s="219"/>
      <c r="R130" s="375"/>
      <c r="S130" s="219"/>
      <c r="T130" s="219"/>
      <c r="U130" s="219"/>
      <c r="V130" s="219"/>
      <c r="W130" s="219"/>
      <c r="X130" s="219"/>
      <c r="Y130" s="219"/>
      <c r="Z130" s="219"/>
      <c r="AA130" s="219"/>
      <c r="AC130" s="401"/>
      <c r="AD130" s="401"/>
      <c r="AE130" s="401"/>
      <c r="AF130" s="401"/>
      <c r="AG130" s="401"/>
      <c r="AH130" s="401"/>
      <c r="AI130" s="401"/>
      <c r="AJ130" s="401"/>
      <c r="AK130" s="401"/>
      <c r="AL130" s="401"/>
      <c r="AM130" s="401"/>
      <c r="AN130" s="401"/>
      <c r="AP130" s="401"/>
      <c r="AQ130" s="401"/>
      <c r="AR130" s="401"/>
      <c r="AS130" s="401"/>
      <c r="AT130" s="401"/>
      <c r="AU130" s="401"/>
      <c r="AV130" s="401"/>
      <c r="AW130" s="401"/>
      <c r="AX130" s="401"/>
      <c r="AY130" s="401"/>
      <c r="AZ130" s="401"/>
      <c r="BA130" s="401"/>
      <c r="BC130" s="401"/>
      <c r="BD130" s="401"/>
      <c r="BE130" s="401"/>
      <c r="BF130" s="401"/>
      <c r="BG130" s="401"/>
      <c r="BH130" s="401"/>
      <c r="BI130" s="401"/>
      <c r="BJ130" s="401"/>
      <c r="BK130" s="401"/>
      <c r="BL130" s="401"/>
      <c r="BM130" s="401"/>
      <c r="BN130" s="401"/>
    </row>
    <row r="131" spans="1:67" ht="15" x14ac:dyDescent="0.25">
      <c r="B131" s="415"/>
      <c r="C131" s="415"/>
      <c r="D131" s="415"/>
      <c r="E131" s="415"/>
      <c r="F131" s="415"/>
      <c r="G131" s="415"/>
      <c r="H131" s="415"/>
      <c r="I131" s="415"/>
      <c r="J131" s="415"/>
      <c r="K131" s="415"/>
      <c r="L131" s="415"/>
      <c r="M131" s="415"/>
      <c r="N131" s="415"/>
      <c r="O131" s="415"/>
      <c r="P131" s="415"/>
      <c r="Q131" s="415"/>
      <c r="R131" s="415"/>
      <c r="S131" s="415"/>
      <c r="T131" s="415"/>
      <c r="U131" s="415"/>
      <c r="V131" s="415"/>
      <c r="W131" s="415"/>
      <c r="X131" s="415"/>
      <c r="Y131" s="415"/>
      <c r="Z131" s="415"/>
      <c r="AA131" s="415"/>
    </row>
    <row r="132" spans="1:67" ht="15" x14ac:dyDescent="0.25">
      <c r="A132" s="1"/>
      <c r="B132" s="194" t="s">
        <v>547</v>
      </c>
      <c r="C132" s="194"/>
      <c r="D132" s="194"/>
      <c r="E132" s="194"/>
      <c r="F132" s="194"/>
      <c r="G132" s="194"/>
      <c r="H132" s="194"/>
      <c r="I132" s="194"/>
      <c r="J132" s="194"/>
      <c r="K132" s="194"/>
      <c r="L132" s="194"/>
      <c r="M132" s="194"/>
      <c r="N132" s="194"/>
      <c r="O132" s="1"/>
      <c r="P132" s="194"/>
      <c r="Q132" s="194"/>
      <c r="R132" s="194"/>
      <c r="S132" s="194"/>
      <c r="T132" s="194"/>
      <c r="U132" s="194"/>
      <c r="V132" s="194"/>
      <c r="W132" s="194"/>
      <c r="X132" s="194"/>
      <c r="Y132" s="194"/>
      <c r="Z132" s="194"/>
      <c r="AA132" s="194"/>
      <c r="AB132" s="1"/>
      <c r="AC132" s="194"/>
      <c r="AD132" s="194"/>
      <c r="AE132" s="194"/>
      <c r="AF132" s="194"/>
      <c r="AG132" s="194"/>
      <c r="AH132" s="194"/>
      <c r="AI132" s="194"/>
      <c r="AJ132" s="194"/>
      <c r="AK132" s="194"/>
      <c r="AL132" s="194"/>
      <c r="AM132" s="194"/>
      <c r="AN132" s="194"/>
      <c r="AO132" s="1"/>
      <c r="AP132" s="194"/>
      <c r="AQ132" s="194"/>
      <c r="AR132" s="194"/>
      <c r="AS132" s="194"/>
      <c r="AT132" s="194"/>
      <c r="AU132" s="194"/>
      <c r="AV132" s="194"/>
      <c r="AW132" s="194"/>
      <c r="AX132" s="194"/>
      <c r="AY132" s="194"/>
      <c r="AZ132" s="194"/>
      <c r="BA132" s="194"/>
      <c r="BB132" s="1"/>
      <c r="BC132" s="194"/>
      <c r="BD132" s="194"/>
      <c r="BE132" s="194"/>
      <c r="BF132" s="194"/>
      <c r="BG132" s="194"/>
      <c r="BH132" s="194"/>
      <c r="BI132" s="194"/>
      <c r="BJ132" s="194"/>
      <c r="BK132" s="194"/>
      <c r="BL132" s="194"/>
      <c r="BM132" s="194"/>
      <c r="BN132" s="194"/>
      <c r="BO132" s="1"/>
    </row>
    <row r="133" spans="1:67" x14ac:dyDescent="0.2">
      <c r="B133" s="414" t="s">
        <v>169</v>
      </c>
      <c r="C133" s="217"/>
      <c r="D133" s="217"/>
      <c r="E133" s="373"/>
      <c r="F133" s="217"/>
      <c r="G133" s="217"/>
      <c r="H133" s="217"/>
      <c r="I133" s="217"/>
      <c r="J133" s="217"/>
      <c r="K133" s="217"/>
      <c r="L133" s="217"/>
      <c r="M133" s="217"/>
      <c r="N133" s="217"/>
      <c r="O133" s="5"/>
      <c r="P133" s="217"/>
      <c r="Q133" s="217"/>
      <c r="R133" s="373"/>
      <c r="S133" s="217"/>
      <c r="T133" s="217"/>
      <c r="U133" s="217"/>
      <c r="V133" s="217"/>
      <c r="W133" s="217"/>
      <c r="X133" s="217"/>
      <c r="Y133" s="217"/>
      <c r="Z133" s="217"/>
      <c r="AA133" s="217"/>
      <c r="AC133" s="399"/>
      <c r="AD133" s="399"/>
      <c r="AE133" s="399"/>
      <c r="AF133" s="399"/>
      <c r="AG133" s="399"/>
      <c r="AH133" s="399"/>
      <c r="AI133" s="399"/>
      <c r="AJ133" s="399"/>
      <c r="AK133" s="399"/>
      <c r="AL133" s="399"/>
      <c r="AM133" s="399"/>
      <c r="AN133" s="399"/>
      <c r="AP133" s="399"/>
      <c r="AQ133" s="399"/>
      <c r="AR133" s="399"/>
      <c r="AS133" s="399"/>
      <c r="AT133" s="399"/>
      <c r="AU133" s="399"/>
      <c r="AV133" s="399"/>
      <c r="AW133" s="399"/>
      <c r="AX133" s="399"/>
      <c r="AY133" s="399"/>
      <c r="AZ133" s="399"/>
      <c r="BA133" s="399"/>
      <c r="BC133" s="399"/>
      <c r="BD133" s="399"/>
      <c r="BE133" s="399"/>
      <c r="BF133" s="399"/>
      <c r="BG133" s="399"/>
      <c r="BH133" s="399"/>
      <c r="BI133" s="399"/>
      <c r="BJ133" s="399"/>
      <c r="BK133" s="399"/>
      <c r="BL133" s="399"/>
      <c r="BM133" s="399"/>
      <c r="BN133" s="399"/>
    </row>
    <row r="134" spans="1:67" x14ac:dyDescent="0.2">
      <c r="B134" s="383" t="s">
        <v>373</v>
      </c>
      <c r="C134" s="218"/>
      <c r="D134" s="218"/>
      <c r="E134" s="374"/>
      <c r="F134" s="218"/>
      <c r="G134" s="218"/>
      <c r="H134" s="218"/>
      <c r="I134" s="218"/>
      <c r="J134" s="218"/>
      <c r="K134" s="218"/>
      <c r="L134" s="218"/>
      <c r="M134" s="218"/>
      <c r="N134" s="218"/>
      <c r="O134" s="5"/>
      <c r="P134" s="218"/>
      <c r="Q134" s="218"/>
      <c r="R134" s="374"/>
      <c r="S134" s="218"/>
      <c r="T134" s="218"/>
      <c r="U134" s="218"/>
      <c r="V134" s="218"/>
      <c r="W134" s="218"/>
      <c r="X134" s="218"/>
      <c r="Y134" s="218"/>
      <c r="Z134" s="218"/>
      <c r="AA134" s="218"/>
      <c r="AC134" s="400"/>
      <c r="AD134" s="400"/>
      <c r="AE134" s="400"/>
      <c r="AF134" s="400"/>
      <c r="AG134" s="400"/>
      <c r="AH134" s="400"/>
      <c r="AI134" s="400"/>
      <c r="AJ134" s="400"/>
      <c r="AK134" s="400"/>
      <c r="AL134" s="400"/>
      <c r="AM134" s="400"/>
      <c r="AN134" s="400"/>
      <c r="AP134" s="400"/>
      <c r="AQ134" s="400"/>
      <c r="AR134" s="400"/>
      <c r="AS134" s="400"/>
      <c r="AT134" s="400"/>
      <c r="AU134" s="400"/>
      <c r="AV134" s="400"/>
      <c r="AW134" s="400"/>
      <c r="AX134" s="400"/>
      <c r="AY134" s="400"/>
      <c r="AZ134" s="400"/>
      <c r="BA134" s="400"/>
      <c r="BC134" s="400"/>
      <c r="BD134" s="400"/>
      <c r="BE134" s="400"/>
      <c r="BF134" s="400"/>
      <c r="BG134" s="400"/>
      <c r="BH134" s="400"/>
      <c r="BI134" s="400"/>
      <c r="BJ134" s="400"/>
      <c r="BK134" s="400"/>
      <c r="BL134" s="400"/>
      <c r="BM134" s="400"/>
      <c r="BN134" s="400"/>
    </row>
    <row r="135" spans="1:67" x14ac:dyDescent="0.2">
      <c r="B135" s="383" t="s">
        <v>374</v>
      </c>
      <c r="C135" s="218"/>
      <c r="D135" s="218"/>
      <c r="E135" s="374"/>
      <c r="F135" s="218"/>
      <c r="G135" s="218"/>
      <c r="H135" s="218"/>
      <c r="I135" s="218"/>
      <c r="J135" s="218"/>
      <c r="K135" s="218"/>
      <c r="L135" s="218"/>
      <c r="M135" s="218"/>
      <c r="N135" s="218"/>
      <c r="O135" s="5"/>
      <c r="P135" s="218"/>
      <c r="Q135" s="218"/>
      <c r="R135" s="374"/>
      <c r="S135" s="218"/>
      <c r="T135" s="218"/>
      <c r="U135" s="218"/>
      <c r="V135" s="218"/>
      <c r="W135" s="218"/>
      <c r="X135" s="218"/>
      <c r="Y135" s="218"/>
      <c r="Z135" s="218"/>
      <c r="AA135" s="218"/>
      <c r="AC135" s="400"/>
      <c r="AD135" s="400"/>
      <c r="AE135" s="400"/>
      <c r="AF135" s="400"/>
      <c r="AG135" s="400"/>
      <c r="AH135" s="400"/>
      <c r="AI135" s="400"/>
      <c r="AJ135" s="400"/>
      <c r="AK135" s="400"/>
      <c r="AL135" s="400"/>
      <c r="AM135" s="400"/>
      <c r="AN135" s="400"/>
      <c r="AP135" s="400"/>
      <c r="AQ135" s="400"/>
      <c r="AR135" s="400"/>
      <c r="AS135" s="400"/>
      <c r="AT135" s="400"/>
      <c r="AU135" s="400"/>
      <c r="AV135" s="400"/>
      <c r="AW135" s="400"/>
      <c r="AX135" s="400"/>
      <c r="AY135" s="400"/>
      <c r="AZ135" s="400"/>
      <c r="BA135" s="400"/>
      <c r="BC135" s="400"/>
      <c r="BD135" s="400"/>
      <c r="BE135" s="400"/>
      <c r="BF135" s="400"/>
      <c r="BG135" s="400"/>
      <c r="BH135" s="400"/>
      <c r="BI135" s="400"/>
      <c r="BJ135" s="400"/>
      <c r="BK135" s="400"/>
      <c r="BL135" s="400"/>
      <c r="BM135" s="400"/>
      <c r="BN135" s="400"/>
    </row>
    <row r="136" spans="1:67" x14ac:dyDescent="0.2">
      <c r="B136" s="383" t="s">
        <v>170</v>
      </c>
      <c r="C136" s="218"/>
      <c r="D136" s="218"/>
      <c r="E136" s="374"/>
      <c r="F136" s="218"/>
      <c r="G136" s="218"/>
      <c r="H136" s="218"/>
      <c r="I136" s="218"/>
      <c r="J136" s="218"/>
      <c r="K136" s="218"/>
      <c r="L136" s="218"/>
      <c r="M136" s="218"/>
      <c r="N136" s="218"/>
      <c r="O136" s="5"/>
      <c r="P136" s="218"/>
      <c r="Q136" s="218"/>
      <c r="R136" s="374"/>
      <c r="S136" s="218"/>
      <c r="T136" s="218"/>
      <c r="U136" s="218"/>
      <c r="V136" s="218"/>
      <c r="W136" s="218"/>
      <c r="X136" s="218"/>
      <c r="Y136" s="218"/>
      <c r="Z136" s="218"/>
      <c r="AA136" s="218"/>
      <c r="AC136" s="400"/>
      <c r="AD136" s="400"/>
      <c r="AE136" s="400"/>
      <c r="AF136" s="400"/>
      <c r="AG136" s="400"/>
      <c r="AH136" s="400"/>
      <c r="AI136" s="400"/>
      <c r="AJ136" s="400"/>
      <c r="AK136" s="400"/>
      <c r="AL136" s="400"/>
      <c r="AM136" s="400"/>
      <c r="AN136" s="400"/>
      <c r="AP136" s="400"/>
      <c r="AQ136" s="400"/>
      <c r="AR136" s="400"/>
      <c r="AS136" s="400"/>
      <c r="AT136" s="400"/>
      <c r="AU136" s="400"/>
      <c r="AV136" s="400"/>
      <c r="AW136" s="400"/>
      <c r="AX136" s="400"/>
      <c r="AY136" s="400"/>
      <c r="AZ136" s="400"/>
      <c r="BA136" s="400"/>
      <c r="BC136" s="400"/>
      <c r="BD136" s="400"/>
      <c r="BE136" s="400"/>
      <c r="BF136" s="400"/>
      <c r="BG136" s="400"/>
      <c r="BH136" s="400"/>
      <c r="BI136" s="400"/>
      <c r="BJ136" s="400"/>
      <c r="BK136" s="400"/>
      <c r="BL136" s="400"/>
      <c r="BM136" s="400"/>
      <c r="BN136" s="400"/>
    </row>
    <row r="137" spans="1:67" x14ac:dyDescent="0.2">
      <c r="B137" s="383" t="s">
        <v>171</v>
      </c>
      <c r="C137" s="218"/>
      <c r="D137" s="218"/>
      <c r="E137" s="374"/>
      <c r="F137" s="218"/>
      <c r="G137" s="218"/>
      <c r="H137" s="218"/>
      <c r="I137" s="218"/>
      <c r="J137" s="218"/>
      <c r="K137" s="218"/>
      <c r="L137" s="218"/>
      <c r="M137" s="218"/>
      <c r="N137" s="218"/>
      <c r="O137" s="5"/>
      <c r="P137" s="218"/>
      <c r="Q137" s="218"/>
      <c r="R137" s="374"/>
      <c r="S137" s="218"/>
      <c r="T137" s="218"/>
      <c r="U137" s="218"/>
      <c r="V137" s="218"/>
      <c r="W137" s="218"/>
      <c r="X137" s="218"/>
      <c r="Y137" s="218"/>
      <c r="Z137" s="218"/>
      <c r="AA137" s="218"/>
      <c r="AC137" s="400"/>
      <c r="AD137" s="400"/>
      <c r="AE137" s="400"/>
      <c r="AF137" s="400"/>
      <c r="AG137" s="400"/>
      <c r="AH137" s="400"/>
      <c r="AI137" s="400"/>
      <c r="AJ137" s="400"/>
      <c r="AK137" s="400"/>
      <c r="AL137" s="400"/>
      <c r="AM137" s="400"/>
      <c r="AN137" s="400"/>
      <c r="AP137" s="400"/>
      <c r="AQ137" s="400"/>
      <c r="AR137" s="400"/>
      <c r="AS137" s="400"/>
      <c r="AT137" s="400"/>
      <c r="AU137" s="400"/>
      <c r="AV137" s="400"/>
      <c r="AW137" s="400"/>
      <c r="AX137" s="400"/>
      <c r="AY137" s="400"/>
      <c r="AZ137" s="400"/>
      <c r="BA137" s="400"/>
      <c r="BC137" s="400"/>
      <c r="BD137" s="400"/>
      <c r="BE137" s="400"/>
      <c r="BF137" s="400"/>
      <c r="BG137" s="400"/>
      <c r="BH137" s="400"/>
      <c r="BI137" s="400"/>
      <c r="BJ137" s="400"/>
      <c r="BK137" s="400"/>
      <c r="BL137" s="400"/>
      <c r="BM137" s="400"/>
      <c r="BN137" s="400"/>
    </row>
    <row r="138" spans="1:67" x14ac:dyDescent="0.2">
      <c r="B138" s="383" t="s">
        <v>168</v>
      </c>
      <c r="C138" s="218"/>
      <c r="D138" s="218"/>
      <c r="E138" s="374"/>
      <c r="F138" s="218"/>
      <c r="G138" s="218"/>
      <c r="H138" s="218"/>
      <c r="I138" s="218"/>
      <c r="J138" s="218"/>
      <c r="K138" s="218"/>
      <c r="L138" s="218"/>
      <c r="M138" s="218"/>
      <c r="N138" s="218"/>
      <c r="O138" s="5"/>
      <c r="P138" s="218"/>
      <c r="Q138" s="218"/>
      <c r="R138" s="374"/>
      <c r="S138" s="218"/>
      <c r="T138" s="218"/>
      <c r="U138" s="218"/>
      <c r="V138" s="218"/>
      <c r="W138" s="218"/>
      <c r="X138" s="218"/>
      <c r="Y138" s="218"/>
      <c r="Z138" s="218"/>
      <c r="AA138" s="218"/>
      <c r="AC138" s="400"/>
      <c r="AD138" s="400"/>
      <c r="AE138" s="400"/>
      <c r="AF138" s="400"/>
      <c r="AG138" s="400"/>
      <c r="AH138" s="400"/>
      <c r="AI138" s="400"/>
      <c r="AJ138" s="400"/>
      <c r="AK138" s="400"/>
      <c r="AL138" s="400"/>
      <c r="AM138" s="400"/>
      <c r="AN138" s="400"/>
      <c r="AP138" s="400"/>
      <c r="AQ138" s="400"/>
      <c r="AR138" s="400"/>
      <c r="AS138" s="400"/>
      <c r="AT138" s="400"/>
      <c r="AU138" s="400"/>
      <c r="AV138" s="400"/>
      <c r="AW138" s="400"/>
      <c r="AX138" s="400"/>
      <c r="AY138" s="400"/>
      <c r="AZ138" s="400"/>
      <c r="BA138" s="400"/>
      <c r="BC138" s="400"/>
      <c r="BD138" s="400"/>
      <c r="BE138" s="400"/>
      <c r="BF138" s="400"/>
      <c r="BG138" s="400"/>
      <c r="BH138" s="400"/>
      <c r="BI138" s="400"/>
      <c r="BJ138" s="400"/>
      <c r="BK138" s="400"/>
      <c r="BL138" s="400"/>
      <c r="BM138" s="400"/>
      <c r="BN138" s="400"/>
    </row>
    <row r="139" spans="1:67" x14ac:dyDescent="0.2">
      <c r="B139" s="402" t="s">
        <v>172</v>
      </c>
      <c r="C139" s="218"/>
      <c r="D139" s="218"/>
      <c r="E139" s="374"/>
      <c r="F139" s="218"/>
      <c r="G139" s="218"/>
      <c r="H139" s="218"/>
      <c r="I139" s="218"/>
      <c r="J139" s="218"/>
      <c r="K139" s="218"/>
      <c r="L139" s="218"/>
      <c r="M139" s="218"/>
      <c r="N139" s="218"/>
      <c r="O139" s="5"/>
      <c r="P139" s="218"/>
      <c r="Q139" s="218"/>
      <c r="R139" s="374"/>
      <c r="S139" s="218"/>
      <c r="T139" s="218"/>
      <c r="U139" s="218"/>
      <c r="V139" s="218"/>
      <c r="W139" s="218"/>
      <c r="X139" s="218"/>
      <c r="Y139" s="218"/>
      <c r="Z139" s="218"/>
      <c r="AA139" s="218"/>
      <c r="AC139" s="400"/>
      <c r="AD139" s="400"/>
      <c r="AE139" s="400"/>
      <c r="AF139" s="400"/>
      <c r="AG139" s="400"/>
      <c r="AH139" s="400"/>
      <c r="AI139" s="400"/>
      <c r="AJ139" s="400"/>
      <c r="AK139" s="400"/>
      <c r="AL139" s="400"/>
      <c r="AM139" s="400"/>
      <c r="AN139" s="400"/>
      <c r="AP139" s="400"/>
      <c r="AQ139" s="400"/>
      <c r="AR139" s="400"/>
      <c r="AS139" s="400"/>
      <c r="AT139" s="400"/>
      <c r="AU139" s="400"/>
      <c r="AV139" s="400"/>
      <c r="AW139" s="400"/>
      <c r="AX139" s="400"/>
      <c r="AY139" s="400"/>
      <c r="AZ139" s="400"/>
      <c r="BA139" s="400"/>
      <c r="BC139" s="400"/>
      <c r="BD139" s="400"/>
      <c r="BE139" s="400"/>
      <c r="BF139" s="400"/>
      <c r="BG139" s="400"/>
      <c r="BH139" s="400"/>
      <c r="BI139" s="400"/>
      <c r="BJ139" s="400"/>
      <c r="BK139" s="400"/>
      <c r="BL139" s="400"/>
      <c r="BM139" s="400"/>
      <c r="BN139" s="400"/>
    </row>
    <row r="140" spans="1:67" x14ac:dyDescent="0.2">
      <c r="B140" s="402" t="s">
        <v>173</v>
      </c>
      <c r="C140" s="218"/>
      <c r="D140" s="218"/>
      <c r="E140" s="374"/>
      <c r="F140" s="218"/>
      <c r="G140" s="218"/>
      <c r="H140" s="218"/>
      <c r="I140" s="218"/>
      <c r="J140" s="218"/>
      <c r="K140" s="218"/>
      <c r="L140" s="218"/>
      <c r="M140" s="218"/>
      <c r="N140" s="218"/>
      <c r="O140" s="5"/>
      <c r="P140" s="218"/>
      <c r="Q140" s="218"/>
      <c r="R140" s="374"/>
      <c r="S140" s="218"/>
      <c r="T140" s="218"/>
      <c r="U140" s="218"/>
      <c r="V140" s="218"/>
      <c r="W140" s="218"/>
      <c r="X140" s="218"/>
      <c r="Y140" s="218"/>
      <c r="Z140" s="218"/>
      <c r="AA140" s="218"/>
      <c r="AC140" s="400"/>
      <c r="AD140" s="400"/>
      <c r="AE140" s="400"/>
      <c r="AF140" s="400"/>
      <c r="AG140" s="400"/>
      <c r="AH140" s="400"/>
      <c r="AI140" s="400"/>
      <c r="AJ140" s="400"/>
      <c r="AK140" s="400"/>
      <c r="AL140" s="400"/>
      <c r="AM140" s="400"/>
      <c r="AN140" s="400"/>
      <c r="AP140" s="400"/>
      <c r="AQ140" s="400"/>
      <c r="AR140" s="400"/>
      <c r="AS140" s="400"/>
      <c r="AT140" s="400"/>
      <c r="AU140" s="400"/>
      <c r="AV140" s="400"/>
      <c r="AW140" s="400"/>
      <c r="AX140" s="400"/>
      <c r="AY140" s="400"/>
      <c r="AZ140" s="400"/>
      <c r="BA140" s="400"/>
      <c r="BC140" s="400"/>
      <c r="BD140" s="400"/>
      <c r="BE140" s="400"/>
      <c r="BF140" s="400"/>
      <c r="BG140" s="400"/>
      <c r="BH140" s="400"/>
      <c r="BI140" s="400"/>
      <c r="BJ140" s="400"/>
      <c r="BK140" s="400"/>
      <c r="BL140" s="400"/>
      <c r="BM140" s="400"/>
      <c r="BN140" s="400"/>
    </row>
    <row r="141" spans="1:67" x14ac:dyDescent="0.2">
      <c r="B141" s="383" t="s">
        <v>174</v>
      </c>
      <c r="C141" s="218"/>
      <c r="D141" s="218"/>
      <c r="E141" s="374"/>
      <c r="F141" s="218"/>
      <c r="G141" s="218"/>
      <c r="H141" s="218"/>
      <c r="I141" s="218"/>
      <c r="J141" s="218"/>
      <c r="K141" s="218"/>
      <c r="L141" s="218"/>
      <c r="M141" s="218"/>
      <c r="N141" s="218"/>
      <c r="O141" s="5"/>
      <c r="P141" s="218"/>
      <c r="Q141" s="218"/>
      <c r="R141" s="374"/>
      <c r="S141" s="218"/>
      <c r="T141" s="218"/>
      <c r="U141" s="218"/>
      <c r="V141" s="218"/>
      <c r="W141" s="218"/>
      <c r="X141" s="218"/>
      <c r="Y141" s="218"/>
      <c r="Z141" s="218"/>
      <c r="AA141" s="218"/>
      <c r="AC141" s="400"/>
      <c r="AD141" s="400"/>
      <c r="AE141" s="400"/>
      <c r="AF141" s="400"/>
      <c r="AG141" s="400"/>
      <c r="AH141" s="400"/>
      <c r="AI141" s="400"/>
      <c r="AJ141" s="400"/>
      <c r="AK141" s="400"/>
      <c r="AL141" s="400"/>
      <c r="AM141" s="400"/>
      <c r="AN141" s="400"/>
      <c r="AP141" s="400"/>
      <c r="AQ141" s="400"/>
      <c r="AR141" s="400"/>
      <c r="AS141" s="400"/>
      <c r="AT141" s="400"/>
      <c r="AU141" s="400"/>
      <c r="AV141" s="400"/>
      <c r="AW141" s="400"/>
      <c r="AX141" s="400"/>
      <c r="AY141" s="400"/>
      <c r="AZ141" s="400"/>
      <c r="BA141" s="400"/>
      <c r="BC141" s="400"/>
      <c r="BD141" s="400"/>
      <c r="BE141" s="400"/>
      <c r="BF141" s="400"/>
      <c r="BG141" s="400"/>
      <c r="BH141" s="400"/>
      <c r="BI141" s="400"/>
      <c r="BJ141" s="400"/>
      <c r="BK141" s="400"/>
      <c r="BL141" s="400"/>
      <c r="BM141" s="400"/>
      <c r="BN141" s="400"/>
    </row>
    <row r="142" spans="1:67" x14ac:dyDescent="0.2">
      <c r="B142" s="383" t="s">
        <v>175</v>
      </c>
      <c r="C142" s="218"/>
      <c r="D142" s="218"/>
      <c r="E142" s="374"/>
      <c r="F142" s="218"/>
      <c r="G142" s="218"/>
      <c r="H142" s="218"/>
      <c r="I142" s="218"/>
      <c r="J142" s="218"/>
      <c r="K142" s="218"/>
      <c r="L142" s="218"/>
      <c r="M142" s="218"/>
      <c r="N142" s="218"/>
      <c r="O142" s="5"/>
      <c r="P142" s="218"/>
      <c r="Q142" s="218"/>
      <c r="R142" s="374"/>
      <c r="S142" s="218"/>
      <c r="T142" s="218"/>
      <c r="U142" s="218"/>
      <c r="V142" s="218"/>
      <c r="W142" s="218"/>
      <c r="X142" s="218"/>
      <c r="Y142" s="218"/>
      <c r="Z142" s="218"/>
      <c r="AA142" s="218"/>
      <c r="AC142" s="400"/>
      <c r="AD142" s="400"/>
      <c r="AE142" s="400"/>
      <c r="AF142" s="400"/>
      <c r="AG142" s="400"/>
      <c r="AH142" s="400"/>
      <c r="AI142" s="400"/>
      <c r="AJ142" s="400"/>
      <c r="AK142" s="400"/>
      <c r="AL142" s="400"/>
      <c r="AM142" s="400"/>
      <c r="AN142" s="400"/>
      <c r="AP142" s="400"/>
      <c r="AQ142" s="400"/>
      <c r="AR142" s="400"/>
      <c r="AS142" s="400"/>
      <c r="AT142" s="400"/>
      <c r="AU142" s="400"/>
      <c r="AV142" s="400"/>
      <c r="AW142" s="400"/>
      <c r="AX142" s="400"/>
      <c r="AY142" s="400"/>
      <c r="AZ142" s="400"/>
      <c r="BA142" s="400"/>
      <c r="BC142" s="400"/>
      <c r="BD142" s="400"/>
      <c r="BE142" s="400"/>
      <c r="BF142" s="400"/>
      <c r="BG142" s="400"/>
      <c r="BH142" s="400"/>
      <c r="BI142" s="400"/>
      <c r="BJ142" s="400"/>
      <c r="BK142" s="400"/>
      <c r="BL142" s="400"/>
      <c r="BM142" s="400"/>
      <c r="BN142" s="400"/>
    </row>
    <row r="143" spans="1:67" x14ac:dyDescent="0.2">
      <c r="B143" s="383" t="s">
        <v>495</v>
      </c>
      <c r="C143" s="218"/>
      <c r="D143" s="218"/>
      <c r="E143" s="374"/>
      <c r="F143" s="218"/>
      <c r="G143" s="218"/>
      <c r="H143" s="218"/>
      <c r="I143" s="218"/>
      <c r="J143" s="218"/>
      <c r="K143" s="218"/>
      <c r="L143" s="218"/>
      <c r="M143" s="218"/>
      <c r="N143" s="218"/>
      <c r="O143" s="5"/>
      <c r="P143" s="218"/>
      <c r="Q143" s="218"/>
      <c r="R143" s="374"/>
      <c r="S143" s="218"/>
      <c r="T143" s="218"/>
      <c r="U143" s="218"/>
      <c r="V143" s="218"/>
      <c r="W143" s="218"/>
      <c r="X143" s="218"/>
      <c r="Y143" s="218"/>
      <c r="Z143" s="218"/>
      <c r="AA143" s="218"/>
      <c r="AC143" s="400"/>
      <c r="AD143" s="400"/>
      <c r="AE143" s="400"/>
      <c r="AF143" s="400"/>
      <c r="AG143" s="400"/>
      <c r="AH143" s="400"/>
      <c r="AI143" s="400"/>
      <c r="AJ143" s="400"/>
      <c r="AK143" s="400"/>
      <c r="AL143" s="400"/>
      <c r="AM143" s="400"/>
      <c r="AN143" s="400"/>
      <c r="AP143" s="400"/>
      <c r="AQ143" s="400"/>
      <c r="AR143" s="400"/>
      <c r="AS143" s="400"/>
      <c r="AT143" s="400"/>
      <c r="AU143" s="400"/>
      <c r="AV143" s="400"/>
      <c r="AW143" s="400"/>
      <c r="AX143" s="400"/>
      <c r="AY143" s="400"/>
      <c r="AZ143" s="400"/>
      <c r="BA143" s="400"/>
      <c r="BC143" s="400"/>
      <c r="BD143" s="400"/>
      <c r="BE143" s="400"/>
      <c r="BF143" s="400"/>
      <c r="BG143" s="400"/>
      <c r="BH143" s="400"/>
      <c r="BI143" s="400"/>
      <c r="BJ143" s="400"/>
      <c r="BK143" s="400"/>
      <c r="BL143" s="400"/>
      <c r="BM143" s="400"/>
      <c r="BN143" s="400"/>
    </row>
    <row r="144" spans="1:67" x14ac:dyDescent="0.2">
      <c r="B144" s="383" t="s">
        <v>496</v>
      </c>
      <c r="C144" s="218"/>
      <c r="D144" s="218"/>
      <c r="E144" s="374"/>
      <c r="F144" s="218"/>
      <c r="G144" s="218"/>
      <c r="H144" s="218"/>
      <c r="I144" s="218"/>
      <c r="J144" s="218"/>
      <c r="K144" s="218"/>
      <c r="L144" s="218"/>
      <c r="M144" s="218"/>
      <c r="N144" s="218"/>
      <c r="O144" s="5"/>
      <c r="P144" s="218"/>
      <c r="Q144" s="218"/>
      <c r="R144" s="374"/>
      <c r="S144" s="218"/>
      <c r="T144" s="218"/>
      <c r="U144" s="218"/>
      <c r="V144" s="218"/>
      <c r="W144" s="218"/>
      <c r="X144" s="218"/>
      <c r="Y144" s="218"/>
      <c r="Z144" s="218"/>
      <c r="AA144" s="218"/>
      <c r="AC144" s="400"/>
      <c r="AD144" s="400"/>
      <c r="AE144" s="400"/>
      <c r="AF144" s="400"/>
      <c r="AG144" s="400"/>
      <c r="AH144" s="400"/>
      <c r="AI144" s="400"/>
      <c r="AJ144" s="400"/>
      <c r="AK144" s="400"/>
      <c r="AL144" s="400"/>
      <c r="AM144" s="400"/>
      <c r="AN144" s="400"/>
      <c r="AP144" s="400"/>
      <c r="AQ144" s="400"/>
      <c r="AR144" s="400"/>
      <c r="AS144" s="400"/>
      <c r="AT144" s="400"/>
      <c r="AU144" s="400"/>
      <c r="AV144" s="400"/>
      <c r="AW144" s="400"/>
      <c r="AX144" s="400"/>
      <c r="AY144" s="400"/>
      <c r="AZ144" s="400"/>
      <c r="BA144" s="400"/>
      <c r="BC144" s="400"/>
      <c r="BD144" s="400"/>
      <c r="BE144" s="400"/>
      <c r="BF144" s="400"/>
      <c r="BG144" s="400"/>
      <c r="BH144" s="400"/>
      <c r="BI144" s="400"/>
      <c r="BJ144" s="400"/>
      <c r="BK144" s="400"/>
      <c r="BL144" s="400"/>
      <c r="BM144" s="400"/>
      <c r="BN144" s="400"/>
    </row>
    <row r="145" spans="2:66" x14ac:dyDescent="0.2">
      <c r="B145" s="383" t="s">
        <v>546</v>
      </c>
      <c r="C145" s="218"/>
      <c r="D145" s="218"/>
      <c r="E145" s="374"/>
      <c r="F145" s="218"/>
      <c r="G145" s="218"/>
      <c r="H145" s="218"/>
      <c r="I145" s="218"/>
      <c r="J145" s="218"/>
      <c r="K145" s="218"/>
      <c r="L145" s="218"/>
      <c r="M145" s="218"/>
      <c r="N145" s="218"/>
      <c r="O145" s="5"/>
      <c r="P145" s="218"/>
      <c r="Q145" s="218"/>
      <c r="R145" s="374"/>
      <c r="S145" s="218"/>
      <c r="T145" s="218"/>
      <c r="U145" s="218"/>
      <c r="V145" s="218"/>
      <c r="W145" s="218"/>
      <c r="X145" s="218"/>
      <c r="Y145" s="218"/>
      <c r="Z145" s="218"/>
      <c r="AA145" s="218"/>
      <c r="AC145" s="400"/>
      <c r="AD145" s="400"/>
      <c r="AE145" s="400"/>
      <c r="AF145" s="400"/>
      <c r="AG145" s="400"/>
      <c r="AH145" s="400"/>
      <c r="AI145" s="400"/>
      <c r="AJ145" s="400"/>
      <c r="AK145" s="400"/>
      <c r="AL145" s="400"/>
      <c r="AM145" s="400"/>
      <c r="AN145" s="400"/>
      <c r="AP145" s="400"/>
      <c r="AQ145" s="400"/>
      <c r="AR145" s="400"/>
      <c r="AS145" s="400"/>
      <c r="AT145" s="400"/>
      <c r="AU145" s="400"/>
      <c r="AV145" s="400"/>
      <c r="AW145" s="400"/>
      <c r="AX145" s="400"/>
      <c r="AY145" s="400"/>
      <c r="AZ145" s="400"/>
      <c r="BA145" s="400"/>
      <c r="BC145" s="400"/>
      <c r="BD145" s="400"/>
      <c r="BE145" s="400"/>
      <c r="BF145" s="400"/>
      <c r="BG145" s="400"/>
      <c r="BH145" s="400"/>
      <c r="BI145" s="400"/>
      <c r="BJ145" s="400"/>
      <c r="BK145" s="400"/>
      <c r="BL145" s="400"/>
      <c r="BM145" s="400"/>
      <c r="BN145" s="400"/>
    </row>
    <row r="146" spans="2:66" x14ac:dyDescent="0.2">
      <c r="B146" s="383" t="s">
        <v>494</v>
      </c>
      <c r="C146" s="218"/>
      <c r="D146" s="218"/>
      <c r="E146" s="374"/>
      <c r="F146" s="218"/>
      <c r="G146" s="218"/>
      <c r="H146" s="218"/>
      <c r="I146" s="218"/>
      <c r="J146" s="218"/>
      <c r="K146" s="218"/>
      <c r="L146" s="218"/>
      <c r="M146" s="218"/>
      <c r="N146" s="218"/>
      <c r="O146" s="5"/>
      <c r="P146" s="218"/>
      <c r="Q146" s="218"/>
      <c r="R146" s="374"/>
      <c r="S146" s="218"/>
      <c r="T146" s="218"/>
      <c r="U146" s="218"/>
      <c r="V146" s="218"/>
      <c r="W146" s="218"/>
      <c r="X146" s="218"/>
      <c r="Y146" s="218"/>
      <c r="Z146" s="218"/>
      <c r="AA146" s="218"/>
      <c r="AC146" s="400"/>
      <c r="AD146" s="400"/>
      <c r="AE146" s="400"/>
      <c r="AF146" s="400"/>
      <c r="AG146" s="400"/>
      <c r="AH146" s="400"/>
      <c r="AI146" s="400"/>
      <c r="AJ146" s="400"/>
      <c r="AK146" s="400"/>
      <c r="AL146" s="400"/>
      <c r="AM146" s="400"/>
      <c r="AN146" s="400"/>
      <c r="AP146" s="400"/>
      <c r="AQ146" s="400"/>
      <c r="AR146" s="400"/>
      <c r="AS146" s="400"/>
      <c r="AT146" s="400"/>
      <c r="AU146" s="400"/>
      <c r="AV146" s="400"/>
      <c r="AW146" s="400"/>
      <c r="AX146" s="400"/>
      <c r="AY146" s="400"/>
      <c r="AZ146" s="400"/>
      <c r="BA146" s="400"/>
      <c r="BC146" s="400"/>
      <c r="BD146" s="400"/>
      <c r="BE146" s="400"/>
      <c r="BF146" s="400"/>
      <c r="BG146" s="400"/>
      <c r="BH146" s="400"/>
      <c r="BI146" s="400"/>
      <c r="BJ146" s="400"/>
      <c r="BK146" s="400"/>
      <c r="BL146" s="400"/>
      <c r="BM146" s="400"/>
      <c r="BN146" s="400"/>
    </row>
    <row r="147" spans="2:66" x14ac:dyDescent="0.2">
      <c r="B147" s="383" t="s">
        <v>528</v>
      </c>
      <c r="C147" s="218"/>
      <c r="D147" s="218"/>
      <c r="E147" s="374"/>
      <c r="F147" s="218"/>
      <c r="G147" s="218"/>
      <c r="H147" s="218"/>
      <c r="I147" s="218"/>
      <c r="J147" s="218"/>
      <c r="K147" s="218"/>
      <c r="L147" s="218"/>
      <c r="M147" s="218"/>
      <c r="N147" s="218"/>
      <c r="O147" s="5"/>
      <c r="P147" s="218"/>
      <c r="Q147" s="218"/>
      <c r="R147" s="374"/>
      <c r="S147" s="218"/>
      <c r="T147" s="218"/>
      <c r="U147" s="218"/>
      <c r="V147" s="218"/>
      <c r="W147" s="218"/>
      <c r="X147" s="218"/>
      <c r="Y147" s="218"/>
      <c r="Z147" s="218"/>
      <c r="AA147" s="218"/>
      <c r="AC147" s="400"/>
      <c r="AD147" s="400"/>
      <c r="AE147" s="400"/>
      <c r="AF147" s="400"/>
      <c r="AG147" s="400"/>
      <c r="AH147" s="400"/>
      <c r="AI147" s="400"/>
      <c r="AJ147" s="400"/>
      <c r="AK147" s="400"/>
      <c r="AL147" s="400"/>
      <c r="AM147" s="400"/>
      <c r="AN147" s="400"/>
      <c r="AP147" s="400"/>
      <c r="AQ147" s="400"/>
      <c r="AR147" s="400"/>
      <c r="AS147" s="400"/>
      <c r="AT147" s="400"/>
      <c r="AU147" s="400"/>
      <c r="AV147" s="400"/>
      <c r="AW147" s="400"/>
      <c r="AX147" s="400"/>
      <c r="AY147" s="400"/>
      <c r="AZ147" s="400"/>
      <c r="BA147" s="400"/>
      <c r="BC147" s="400"/>
      <c r="BD147" s="400"/>
      <c r="BE147" s="400"/>
      <c r="BF147" s="400"/>
      <c r="BG147" s="400"/>
      <c r="BH147" s="400"/>
      <c r="BI147" s="400"/>
      <c r="BJ147" s="400"/>
      <c r="BK147" s="400"/>
      <c r="BL147" s="400"/>
      <c r="BM147" s="400"/>
      <c r="BN147" s="400"/>
    </row>
    <row r="148" spans="2:66" x14ac:dyDescent="0.2">
      <c r="B148" s="383" t="s">
        <v>530</v>
      </c>
      <c r="C148" s="218"/>
      <c r="D148" s="218"/>
      <c r="E148" s="374"/>
      <c r="F148" s="218"/>
      <c r="G148" s="218"/>
      <c r="H148" s="218"/>
      <c r="I148" s="218"/>
      <c r="J148" s="218"/>
      <c r="K148" s="218"/>
      <c r="L148" s="218"/>
      <c r="M148" s="218"/>
      <c r="N148" s="218"/>
      <c r="O148" s="5"/>
      <c r="P148" s="218"/>
      <c r="Q148" s="218"/>
      <c r="R148" s="374"/>
      <c r="S148" s="218"/>
      <c r="T148" s="218"/>
      <c r="U148" s="218"/>
      <c r="V148" s="218"/>
      <c r="W148" s="218"/>
      <c r="X148" s="218"/>
      <c r="Y148" s="218"/>
      <c r="Z148" s="218"/>
      <c r="AA148" s="218"/>
      <c r="AC148" s="400"/>
      <c r="AD148" s="400"/>
      <c r="AE148" s="400"/>
      <c r="AF148" s="400"/>
      <c r="AG148" s="400"/>
      <c r="AH148" s="400"/>
      <c r="AI148" s="400"/>
      <c r="AJ148" s="400"/>
      <c r="AK148" s="400"/>
      <c r="AL148" s="400"/>
      <c r="AM148" s="400"/>
      <c r="AN148" s="400"/>
      <c r="AP148" s="400"/>
      <c r="AQ148" s="400"/>
      <c r="AR148" s="400"/>
      <c r="AS148" s="400"/>
      <c r="AT148" s="400"/>
      <c r="AU148" s="400"/>
      <c r="AV148" s="400"/>
      <c r="AW148" s="400"/>
      <c r="AX148" s="400"/>
      <c r="AY148" s="400"/>
      <c r="AZ148" s="400"/>
      <c r="BA148" s="400"/>
      <c r="BC148" s="400"/>
      <c r="BD148" s="400"/>
      <c r="BE148" s="400"/>
      <c r="BF148" s="400"/>
      <c r="BG148" s="400"/>
      <c r="BH148" s="400"/>
      <c r="BI148" s="400"/>
      <c r="BJ148" s="400"/>
      <c r="BK148" s="400"/>
      <c r="BL148" s="400"/>
      <c r="BM148" s="400"/>
      <c r="BN148" s="400"/>
    </row>
    <row r="149" spans="2:66" x14ac:dyDescent="0.2">
      <c r="B149" s="403" t="s">
        <v>529</v>
      </c>
      <c r="C149" s="219"/>
      <c r="D149" s="219"/>
      <c r="E149" s="375"/>
      <c r="F149" s="219"/>
      <c r="G149" s="219"/>
      <c r="H149" s="219"/>
      <c r="I149" s="219"/>
      <c r="J149" s="219"/>
      <c r="K149" s="219"/>
      <c r="L149" s="219"/>
      <c r="M149" s="219"/>
      <c r="N149" s="219"/>
      <c r="O149" s="5"/>
      <c r="P149" s="219"/>
      <c r="Q149" s="219"/>
      <c r="R149" s="375"/>
      <c r="S149" s="219"/>
      <c r="T149" s="219"/>
      <c r="U149" s="219"/>
      <c r="V149" s="219"/>
      <c r="W149" s="219"/>
      <c r="X149" s="219"/>
      <c r="Y149" s="219"/>
      <c r="Z149" s="219"/>
      <c r="AA149" s="219"/>
      <c r="AC149" s="401"/>
      <c r="AD149" s="401"/>
      <c r="AE149" s="401"/>
      <c r="AF149" s="401"/>
      <c r="AG149" s="401"/>
      <c r="AH149" s="401"/>
      <c r="AI149" s="401"/>
      <c r="AJ149" s="401"/>
      <c r="AK149" s="401"/>
      <c r="AL149" s="401"/>
      <c r="AM149" s="401"/>
      <c r="AN149" s="401"/>
      <c r="AP149" s="401"/>
      <c r="AQ149" s="401"/>
      <c r="AR149" s="401"/>
      <c r="AS149" s="401"/>
      <c r="AT149" s="401"/>
      <c r="AU149" s="401"/>
      <c r="AV149" s="401"/>
      <c r="AW149" s="401"/>
      <c r="AX149" s="401"/>
      <c r="AY149" s="401"/>
      <c r="AZ149" s="401"/>
      <c r="BA149" s="401"/>
      <c r="BC149" s="401"/>
      <c r="BD149" s="401"/>
      <c r="BE149" s="401"/>
      <c r="BF149" s="401"/>
      <c r="BG149" s="401"/>
      <c r="BH149" s="401"/>
      <c r="BI149" s="401"/>
      <c r="BJ149" s="401"/>
      <c r="BK149" s="401"/>
      <c r="BL149" s="401"/>
      <c r="BM149" s="401"/>
      <c r="BN149" s="401"/>
    </row>
  </sheetData>
  <dataValidations count="1">
    <dataValidation type="decimal" allowBlank="1" showInputMessage="1" showErrorMessage="1" errorTitle="Dato Inválido" error="El usuario solamente puede introducir datos entre 30% y 50%" sqref="C114:N114 C119:N120 C122:N122 P114:AA114 P119:AA120 P122:AA122">
      <formula1>0.3</formula1>
      <formula2>0.5</formula2>
    </dataValidation>
  </dataValidations>
  <pageMargins left="0.74803149606299213" right="0.74803149606299213" top="0.98425196850393704" bottom="0.98425196850393704" header="0.51181102362204722" footer="0.51181102362204722"/>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Q186"/>
  <sheetViews>
    <sheetView showGridLines="0" zoomScale="85" zoomScaleNormal="85" workbookViewId="0">
      <pane xSplit="4" ySplit="6" topLeftCell="E7" activePane="bottomRight" state="frozen"/>
      <selection activeCell="D70" sqref="D70"/>
      <selection pane="topRight" activeCell="D70" sqref="D70"/>
      <selection pane="bottomLeft" activeCell="D70" sqref="D70"/>
      <selection pane="bottomRight" activeCell="AF58" sqref="AF58"/>
    </sheetView>
  </sheetViews>
  <sheetFormatPr baseColWidth="10" defaultColWidth="9.140625" defaultRowHeight="12.75" x14ac:dyDescent="0.2"/>
  <cols>
    <col min="1" max="1" width="3.7109375" style="67" customWidth="1"/>
    <col min="2" max="2" width="22.7109375" style="67" customWidth="1"/>
    <col min="3" max="3" width="49.140625" style="67" customWidth="1"/>
    <col min="4" max="4" width="53.140625" style="67" customWidth="1"/>
    <col min="5" max="16" width="17.28515625" style="67" customWidth="1"/>
    <col min="17" max="17" width="2.7109375" style="67" customWidth="1"/>
    <col min="18" max="29" width="17.28515625" style="67" customWidth="1"/>
    <col min="30" max="30" width="2.7109375" style="67" customWidth="1"/>
    <col min="31" max="42" width="17.28515625" style="67" customWidth="1"/>
    <col min="43" max="43" width="2.7109375" style="67" customWidth="1"/>
    <col min="44" max="55" width="17.28515625" style="67" customWidth="1"/>
    <col min="56" max="56" width="2.7109375" style="67" customWidth="1"/>
    <col min="57" max="68" width="17.28515625" style="67" customWidth="1"/>
    <col min="69" max="69" width="2.7109375" style="67" customWidth="1"/>
    <col min="70" max="16384" width="9.140625" style="67"/>
  </cols>
  <sheetData>
    <row r="1" spans="1:68" s="153" customFormat="1" ht="23.25" x14ac:dyDescent="0.35">
      <c r="A1" s="152" t="s">
        <v>312</v>
      </c>
    </row>
    <row r="2" spans="1:68" s="155" customFormat="1" x14ac:dyDescent="0.2">
      <c r="A2" s="154"/>
    </row>
    <row r="3" spans="1:68" x14ac:dyDescent="0.2">
      <c r="A3" s="66"/>
      <c r="B3" s="66"/>
      <c r="C3" s="66"/>
    </row>
    <row r="4" spans="1:68" s="164" customFormat="1" ht="23.25" x14ac:dyDescent="0.35">
      <c r="A4" s="163"/>
      <c r="B4" s="209" t="s">
        <v>224</v>
      </c>
      <c r="C4" s="163"/>
      <c r="E4" s="157" t="str">
        <f>Definiciones!$C$5</f>
        <v>Escenario supervisor base</v>
      </c>
      <c r="F4" s="158"/>
      <c r="G4" s="159"/>
      <c r="H4" s="159"/>
      <c r="I4" s="159"/>
      <c r="J4" s="159"/>
      <c r="K4" s="159"/>
      <c r="L4" s="159"/>
      <c r="M4" s="159"/>
      <c r="N4" s="159"/>
      <c r="O4" s="159"/>
      <c r="P4" s="159"/>
      <c r="R4" s="157" t="str">
        <f>Definiciones!$C$6</f>
        <v>Escenario supervisor adverso</v>
      </c>
      <c r="S4" s="158"/>
      <c r="T4" s="159"/>
      <c r="U4" s="159"/>
      <c r="V4" s="159"/>
      <c r="W4" s="159"/>
      <c r="X4" s="159"/>
      <c r="Y4" s="159"/>
      <c r="Z4" s="159"/>
      <c r="AA4" s="159"/>
      <c r="AB4" s="159"/>
      <c r="AC4" s="159"/>
      <c r="AE4" s="157" t="str">
        <f>Definiciones!$C$7</f>
        <v>Escenario interno 1</v>
      </c>
      <c r="AF4" s="158"/>
      <c r="AG4" s="159"/>
      <c r="AH4" s="159"/>
      <c r="AI4" s="159"/>
      <c r="AJ4" s="159"/>
      <c r="AK4" s="159"/>
      <c r="AL4" s="159"/>
      <c r="AM4" s="159"/>
      <c r="AN4" s="159"/>
      <c r="AO4" s="159"/>
      <c r="AP4" s="159"/>
      <c r="AR4" s="157" t="str">
        <f>Definiciones!$C$8</f>
        <v>Escenario interno 2</v>
      </c>
      <c r="AS4" s="158"/>
      <c r="AT4" s="159"/>
      <c r="AU4" s="159"/>
      <c r="AV4" s="159"/>
      <c r="AW4" s="159"/>
      <c r="AX4" s="159"/>
      <c r="AY4" s="159"/>
      <c r="AZ4" s="159"/>
      <c r="BA4" s="159"/>
      <c r="BB4" s="159"/>
      <c r="BC4" s="159"/>
      <c r="BE4" s="157" t="str">
        <f>Definiciones!$C$9</f>
        <v>Escenario interno 3</v>
      </c>
      <c r="BF4" s="158"/>
      <c r="BG4" s="159"/>
      <c r="BH4" s="159"/>
      <c r="BI4" s="159"/>
      <c r="BJ4" s="159"/>
      <c r="BK4" s="159"/>
      <c r="BL4" s="159"/>
      <c r="BM4" s="159"/>
      <c r="BN4" s="159"/>
      <c r="BO4" s="159"/>
      <c r="BP4" s="159"/>
    </row>
    <row r="5" spans="1:68" s="164" customFormat="1" x14ac:dyDescent="0.2">
      <c r="A5" s="163"/>
      <c r="B5" s="208"/>
      <c r="C5" s="165"/>
      <c r="E5" s="161" t="s">
        <v>6</v>
      </c>
      <c r="F5" s="161"/>
      <c r="G5" s="161"/>
      <c r="H5" s="161" t="s">
        <v>7</v>
      </c>
      <c r="I5" s="158"/>
      <c r="J5" s="158"/>
      <c r="K5" s="158"/>
      <c r="L5" s="158"/>
      <c r="M5" s="158"/>
      <c r="N5" s="158"/>
      <c r="O5" s="158"/>
      <c r="P5" s="158"/>
      <c r="R5" s="161" t="s">
        <v>6</v>
      </c>
      <c r="S5" s="161"/>
      <c r="T5" s="161"/>
      <c r="U5" s="161" t="s">
        <v>7</v>
      </c>
      <c r="V5" s="158"/>
      <c r="W5" s="158"/>
      <c r="X5" s="158"/>
      <c r="Y5" s="158"/>
      <c r="Z5" s="158"/>
      <c r="AA5" s="158"/>
      <c r="AB5" s="158"/>
      <c r="AC5" s="158"/>
      <c r="AE5" s="161" t="s">
        <v>6</v>
      </c>
      <c r="AF5" s="161"/>
      <c r="AG5" s="161"/>
      <c r="AH5" s="161" t="s">
        <v>7</v>
      </c>
      <c r="AI5" s="158"/>
      <c r="AJ5" s="158"/>
      <c r="AK5" s="158"/>
      <c r="AL5" s="158"/>
      <c r="AM5" s="158"/>
      <c r="AN5" s="158"/>
      <c r="AO5" s="158"/>
      <c r="AP5" s="158"/>
      <c r="AR5" s="161" t="s">
        <v>6</v>
      </c>
      <c r="AS5" s="161"/>
      <c r="AT5" s="161"/>
      <c r="AU5" s="161" t="s">
        <v>7</v>
      </c>
      <c r="AV5" s="158"/>
      <c r="AW5" s="158"/>
      <c r="AX5" s="158"/>
      <c r="AY5" s="158"/>
      <c r="AZ5" s="158"/>
      <c r="BA5" s="158"/>
      <c r="BB5" s="158"/>
      <c r="BC5" s="158"/>
      <c r="BE5" s="161" t="s">
        <v>6</v>
      </c>
      <c r="BF5" s="161"/>
      <c r="BG5" s="161"/>
      <c r="BH5" s="161" t="s">
        <v>7</v>
      </c>
      <c r="BI5" s="158"/>
      <c r="BJ5" s="158"/>
      <c r="BK5" s="158"/>
      <c r="BL5" s="158"/>
      <c r="BM5" s="158"/>
      <c r="BN5" s="158"/>
      <c r="BO5" s="158"/>
      <c r="BP5" s="158"/>
    </row>
    <row r="6" spans="1:68" s="164" customFormat="1" x14ac:dyDescent="0.2">
      <c r="A6" s="163"/>
      <c r="B6" s="166"/>
      <c r="C6" s="167"/>
      <c r="E6" s="162">
        <f>Definiciones!$C$14</f>
        <v>43525</v>
      </c>
      <c r="F6" s="162">
        <f>Definiciones!$D$14</f>
        <v>43617</v>
      </c>
      <c r="G6" s="162">
        <f>Definiciones!$E$14</f>
        <v>43709</v>
      </c>
      <c r="H6" s="162">
        <f>Definiciones!$F$14</f>
        <v>43800</v>
      </c>
      <c r="I6" s="162">
        <f>Definiciones!$G$14</f>
        <v>43891</v>
      </c>
      <c r="J6" s="162">
        <f>Definiciones!$H$14</f>
        <v>43983</v>
      </c>
      <c r="K6" s="162">
        <f>Definiciones!$I$14</f>
        <v>44075</v>
      </c>
      <c r="L6" s="162">
        <f>Definiciones!$J$14</f>
        <v>44166</v>
      </c>
      <c r="M6" s="162">
        <f>Definiciones!$K$14</f>
        <v>44256</v>
      </c>
      <c r="N6" s="162">
        <f>Definiciones!$L$14</f>
        <v>44348</v>
      </c>
      <c r="O6" s="162">
        <f>Definiciones!$M$14</f>
        <v>44440</v>
      </c>
      <c r="P6" s="162">
        <f>Definiciones!$N$14</f>
        <v>44531</v>
      </c>
      <c r="R6" s="162">
        <f>Definiciones!$C$14</f>
        <v>43525</v>
      </c>
      <c r="S6" s="162">
        <f>Definiciones!$D$14</f>
        <v>43617</v>
      </c>
      <c r="T6" s="162">
        <f>Definiciones!$E$14</f>
        <v>43709</v>
      </c>
      <c r="U6" s="162">
        <f>Definiciones!$F$14</f>
        <v>43800</v>
      </c>
      <c r="V6" s="262">
        <f>Definiciones!$G$14</f>
        <v>43891</v>
      </c>
      <c r="W6" s="262">
        <f>Definiciones!$H$14</f>
        <v>43983</v>
      </c>
      <c r="X6" s="262">
        <f>Definiciones!$I$14</f>
        <v>44075</v>
      </c>
      <c r="Y6" s="262">
        <f>Definiciones!$J$14</f>
        <v>44166</v>
      </c>
      <c r="Z6" s="262">
        <f>Definiciones!$K$14</f>
        <v>44256</v>
      </c>
      <c r="AA6" s="262">
        <f>Definiciones!$L$14</f>
        <v>44348</v>
      </c>
      <c r="AB6" s="262">
        <f>Definiciones!$M$14</f>
        <v>44440</v>
      </c>
      <c r="AC6" s="262">
        <f>Definiciones!$N$14</f>
        <v>44531</v>
      </c>
      <c r="AE6" s="262">
        <f>Definiciones!$C$14</f>
        <v>43525</v>
      </c>
      <c r="AF6" s="262">
        <f>Definiciones!$D$14</f>
        <v>43617</v>
      </c>
      <c r="AG6" s="262">
        <f>Definiciones!$E$14</f>
        <v>43709</v>
      </c>
      <c r="AH6" s="262">
        <f>Definiciones!$F$14</f>
        <v>43800</v>
      </c>
      <c r="AI6" s="262">
        <f>Definiciones!$G$14</f>
        <v>43891</v>
      </c>
      <c r="AJ6" s="262">
        <f>Definiciones!$H$14</f>
        <v>43983</v>
      </c>
      <c r="AK6" s="262">
        <f>Definiciones!$I$14</f>
        <v>44075</v>
      </c>
      <c r="AL6" s="262">
        <f>Definiciones!$J$14</f>
        <v>44166</v>
      </c>
      <c r="AM6" s="262">
        <f>Definiciones!$K$14</f>
        <v>44256</v>
      </c>
      <c r="AN6" s="262">
        <f>Definiciones!$L$14</f>
        <v>44348</v>
      </c>
      <c r="AO6" s="262">
        <f>Definiciones!$M$14</f>
        <v>44440</v>
      </c>
      <c r="AP6" s="262">
        <f>Definiciones!$N$14</f>
        <v>44531</v>
      </c>
      <c r="AR6" s="262">
        <f>Definiciones!$C$14</f>
        <v>43525</v>
      </c>
      <c r="AS6" s="262">
        <f>Definiciones!$D$14</f>
        <v>43617</v>
      </c>
      <c r="AT6" s="262">
        <f>Definiciones!$E$14</f>
        <v>43709</v>
      </c>
      <c r="AU6" s="262">
        <f>Definiciones!$F$14</f>
        <v>43800</v>
      </c>
      <c r="AV6" s="262">
        <f>Definiciones!$G$14</f>
        <v>43891</v>
      </c>
      <c r="AW6" s="262">
        <f>Definiciones!$H$14</f>
        <v>43983</v>
      </c>
      <c r="AX6" s="262">
        <f>Definiciones!$I$14</f>
        <v>44075</v>
      </c>
      <c r="AY6" s="262">
        <f>Definiciones!$J$14</f>
        <v>44166</v>
      </c>
      <c r="AZ6" s="262">
        <f>Definiciones!$K$14</f>
        <v>44256</v>
      </c>
      <c r="BA6" s="262">
        <f>Definiciones!$L$14</f>
        <v>44348</v>
      </c>
      <c r="BB6" s="262">
        <f>Definiciones!$M$14</f>
        <v>44440</v>
      </c>
      <c r="BC6" s="262">
        <f>Definiciones!$N$14</f>
        <v>44531</v>
      </c>
      <c r="BE6" s="262">
        <f>Definiciones!$C$14</f>
        <v>43525</v>
      </c>
      <c r="BF6" s="262">
        <f>Definiciones!$D$14</f>
        <v>43617</v>
      </c>
      <c r="BG6" s="262">
        <f>Definiciones!$E$14</f>
        <v>43709</v>
      </c>
      <c r="BH6" s="262">
        <f>Definiciones!$F$14</f>
        <v>43800</v>
      </c>
      <c r="BI6" s="262">
        <f>Definiciones!$G$14</f>
        <v>43891</v>
      </c>
      <c r="BJ6" s="262">
        <f>Definiciones!$H$14</f>
        <v>43983</v>
      </c>
      <c r="BK6" s="262">
        <f>Definiciones!$I$14</f>
        <v>44075</v>
      </c>
      <c r="BL6" s="262">
        <f>Definiciones!$J$14</f>
        <v>44166</v>
      </c>
      <c r="BM6" s="262">
        <f>Definiciones!$K$14</f>
        <v>44256</v>
      </c>
      <c r="BN6" s="262">
        <f>Definiciones!$L$14</f>
        <v>44348</v>
      </c>
      <c r="BO6" s="262">
        <f>Definiciones!$M$14</f>
        <v>44440</v>
      </c>
      <c r="BP6" s="262">
        <f>Definiciones!$N$14</f>
        <v>44531</v>
      </c>
    </row>
    <row r="7" spans="1:68" x14ac:dyDescent="0.2">
      <c r="A7" s="66"/>
      <c r="C7" s="66"/>
    </row>
    <row r="8" spans="1:68" ht="23.25" x14ac:dyDescent="0.35">
      <c r="A8" s="66"/>
      <c r="B8" s="168" t="s">
        <v>225</v>
      </c>
      <c r="C8" s="169"/>
      <c r="D8" s="170"/>
      <c r="E8" s="170"/>
      <c r="F8" s="170"/>
      <c r="G8" s="170"/>
      <c r="H8" s="170"/>
      <c r="I8" s="170"/>
      <c r="J8" s="170"/>
      <c r="K8" s="170"/>
      <c r="L8" s="170"/>
      <c r="M8" s="170"/>
      <c r="N8" s="170"/>
      <c r="O8" s="170"/>
      <c r="P8" s="170"/>
      <c r="R8" s="170"/>
      <c r="S8" s="170"/>
      <c r="T8" s="170"/>
      <c r="U8" s="170"/>
      <c r="V8" s="170"/>
      <c r="W8" s="170"/>
      <c r="X8" s="170"/>
      <c r="Y8" s="170"/>
      <c r="Z8" s="170"/>
      <c r="AA8" s="170"/>
      <c r="AB8" s="170"/>
      <c r="AC8" s="170"/>
      <c r="AE8" s="170"/>
      <c r="AF8" s="170"/>
      <c r="AG8" s="170"/>
      <c r="AH8" s="170"/>
      <c r="AI8" s="170"/>
      <c r="AJ8" s="170"/>
      <c r="AK8" s="170"/>
      <c r="AL8" s="170"/>
      <c r="AM8" s="170"/>
      <c r="AN8" s="170"/>
      <c r="AO8" s="170"/>
      <c r="AP8" s="170"/>
      <c r="AR8" s="170"/>
      <c r="AS8" s="170"/>
      <c r="AT8" s="170"/>
      <c r="AU8" s="170"/>
      <c r="AV8" s="170"/>
      <c r="AW8" s="170"/>
      <c r="AX8" s="170"/>
      <c r="AY8" s="170"/>
      <c r="AZ8" s="170"/>
      <c r="BA8" s="170"/>
      <c r="BB8" s="170"/>
      <c r="BC8" s="170"/>
      <c r="BE8" s="170"/>
      <c r="BF8" s="170"/>
      <c r="BG8" s="170"/>
      <c r="BH8" s="170"/>
      <c r="BI8" s="170"/>
      <c r="BJ8" s="170"/>
      <c r="BK8" s="170"/>
      <c r="BL8" s="170"/>
      <c r="BM8" s="170"/>
      <c r="BN8" s="170"/>
      <c r="BO8" s="170"/>
      <c r="BP8" s="170"/>
    </row>
    <row r="9" spans="1:68" x14ac:dyDescent="0.2">
      <c r="A9" s="66"/>
      <c r="B9" s="171" t="s">
        <v>346</v>
      </c>
      <c r="C9" s="66"/>
    </row>
    <row r="10" spans="1:68" ht="12.75" customHeight="1" x14ac:dyDescent="0.2">
      <c r="A10" s="66"/>
      <c r="B10" s="693" t="s">
        <v>347</v>
      </c>
      <c r="C10" s="266" t="s">
        <v>10</v>
      </c>
      <c r="D10" s="267"/>
      <c r="E10" s="268">
        <f t="shared" ref="E10:P10" si="0">SUM(E14:E59)</f>
        <v>0</v>
      </c>
      <c r="F10" s="268">
        <f t="shared" si="0"/>
        <v>0</v>
      </c>
      <c r="G10" s="268">
        <f t="shared" si="0"/>
        <v>0</v>
      </c>
      <c r="H10" s="268">
        <f t="shared" si="0"/>
        <v>0</v>
      </c>
      <c r="I10" s="268">
        <f t="shared" si="0"/>
        <v>0</v>
      </c>
      <c r="J10" s="268">
        <f t="shared" si="0"/>
        <v>0</v>
      </c>
      <c r="K10" s="268">
        <f t="shared" si="0"/>
        <v>0</v>
      </c>
      <c r="L10" s="268">
        <f t="shared" si="0"/>
        <v>0</v>
      </c>
      <c r="M10" s="268">
        <f t="shared" si="0"/>
        <v>0</v>
      </c>
      <c r="N10" s="268">
        <f t="shared" si="0"/>
        <v>0</v>
      </c>
      <c r="O10" s="268">
        <f t="shared" si="0"/>
        <v>0</v>
      </c>
      <c r="P10" s="268">
        <f t="shared" si="0"/>
        <v>0</v>
      </c>
      <c r="R10" s="268">
        <f t="shared" ref="R10:AC10" si="1">SUM(R14:R59)</f>
        <v>0</v>
      </c>
      <c r="S10" s="268">
        <f t="shared" si="1"/>
        <v>0</v>
      </c>
      <c r="T10" s="268">
        <f t="shared" si="1"/>
        <v>0</v>
      </c>
      <c r="U10" s="268">
        <f t="shared" si="1"/>
        <v>0</v>
      </c>
      <c r="V10" s="268">
        <f t="shared" si="1"/>
        <v>0</v>
      </c>
      <c r="W10" s="268">
        <f t="shared" si="1"/>
        <v>0</v>
      </c>
      <c r="X10" s="268">
        <f t="shared" si="1"/>
        <v>0</v>
      </c>
      <c r="Y10" s="268">
        <f t="shared" si="1"/>
        <v>0</v>
      </c>
      <c r="Z10" s="268">
        <f t="shared" si="1"/>
        <v>0</v>
      </c>
      <c r="AA10" s="268">
        <f t="shared" si="1"/>
        <v>0</v>
      </c>
      <c r="AB10" s="268">
        <f t="shared" si="1"/>
        <v>0</v>
      </c>
      <c r="AC10" s="268">
        <f t="shared" si="1"/>
        <v>0</v>
      </c>
      <c r="AE10" s="268">
        <f t="shared" ref="AE10:AP10" si="2">SUM(AE14:AE59)</f>
        <v>0</v>
      </c>
      <c r="AF10" s="268">
        <f t="shared" si="2"/>
        <v>0</v>
      </c>
      <c r="AG10" s="268">
        <f t="shared" si="2"/>
        <v>0</v>
      </c>
      <c r="AH10" s="268">
        <f t="shared" si="2"/>
        <v>0</v>
      </c>
      <c r="AI10" s="268">
        <f t="shared" si="2"/>
        <v>0</v>
      </c>
      <c r="AJ10" s="268">
        <f t="shared" si="2"/>
        <v>0</v>
      </c>
      <c r="AK10" s="268">
        <f t="shared" si="2"/>
        <v>0</v>
      </c>
      <c r="AL10" s="268">
        <f t="shared" si="2"/>
        <v>0</v>
      </c>
      <c r="AM10" s="268">
        <f t="shared" si="2"/>
        <v>0</v>
      </c>
      <c r="AN10" s="268">
        <f t="shared" si="2"/>
        <v>0</v>
      </c>
      <c r="AO10" s="268">
        <f t="shared" si="2"/>
        <v>0</v>
      </c>
      <c r="AP10" s="268">
        <f t="shared" si="2"/>
        <v>0</v>
      </c>
      <c r="AR10" s="268">
        <f t="shared" ref="AR10:BC10" si="3">SUM(AR14:AR59)</f>
        <v>0</v>
      </c>
      <c r="AS10" s="268">
        <f t="shared" si="3"/>
        <v>0</v>
      </c>
      <c r="AT10" s="268">
        <f t="shared" si="3"/>
        <v>0</v>
      </c>
      <c r="AU10" s="268">
        <f t="shared" si="3"/>
        <v>0</v>
      </c>
      <c r="AV10" s="268">
        <f t="shared" si="3"/>
        <v>0</v>
      </c>
      <c r="AW10" s="268">
        <f t="shared" si="3"/>
        <v>0</v>
      </c>
      <c r="AX10" s="268">
        <f t="shared" si="3"/>
        <v>0</v>
      </c>
      <c r="AY10" s="268">
        <f t="shared" si="3"/>
        <v>0</v>
      </c>
      <c r="AZ10" s="268">
        <f t="shared" si="3"/>
        <v>0</v>
      </c>
      <c r="BA10" s="268">
        <f t="shared" si="3"/>
        <v>0</v>
      </c>
      <c r="BB10" s="268">
        <f t="shared" si="3"/>
        <v>0</v>
      </c>
      <c r="BC10" s="268">
        <f t="shared" si="3"/>
        <v>0</v>
      </c>
      <c r="BE10" s="268">
        <f t="shared" ref="BE10:BP10" si="4">SUM(BE14:BE59)</f>
        <v>0</v>
      </c>
      <c r="BF10" s="268">
        <f t="shared" si="4"/>
        <v>0</v>
      </c>
      <c r="BG10" s="268">
        <f t="shared" si="4"/>
        <v>0</v>
      </c>
      <c r="BH10" s="268">
        <f t="shared" si="4"/>
        <v>0</v>
      </c>
      <c r="BI10" s="268">
        <f t="shared" si="4"/>
        <v>0</v>
      </c>
      <c r="BJ10" s="268">
        <f t="shared" si="4"/>
        <v>0</v>
      </c>
      <c r="BK10" s="268">
        <f t="shared" si="4"/>
        <v>0</v>
      </c>
      <c r="BL10" s="268">
        <f t="shared" si="4"/>
        <v>0</v>
      </c>
      <c r="BM10" s="268">
        <f t="shared" si="4"/>
        <v>0</v>
      </c>
      <c r="BN10" s="268">
        <f t="shared" si="4"/>
        <v>0</v>
      </c>
      <c r="BO10" s="268">
        <f t="shared" si="4"/>
        <v>0</v>
      </c>
      <c r="BP10" s="268">
        <f t="shared" si="4"/>
        <v>0</v>
      </c>
    </row>
    <row r="11" spans="1:68" ht="12.75" customHeight="1" x14ac:dyDescent="0.2">
      <c r="A11" s="66"/>
      <c r="B11" s="694"/>
      <c r="C11" s="270" t="s">
        <v>18</v>
      </c>
      <c r="D11" s="271"/>
      <c r="E11" s="272">
        <f t="shared" ref="E11:P11" si="5">SUM(E60:E74)</f>
        <v>0</v>
      </c>
      <c r="F11" s="272">
        <f t="shared" si="5"/>
        <v>0</v>
      </c>
      <c r="G11" s="272">
        <f t="shared" si="5"/>
        <v>0</v>
      </c>
      <c r="H11" s="272">
        <f t="shared" si="5"/>
        <v>0</v>
      </c>
      <c r="I11" s="272">
        <f t="shared" si="5"/>
        <v>0</v>
      </c>
      <c r="J11" s="272">
        <f t="shared" si="5"/>
        <v>0</v>
      </c>
      <c r="K11" s="272">
        <f t="shared" si="5"/>
        <v>0</v>
      </c>
      <c r="L11" s="272">
        <f t="shared" si="5"/>
        <v>0</v>
      </c>
      <c r="M11" s="272">
        <f t="shared" si="5"/>
        <v>0</v>
      </c>
      <c r="N11" s="272">
        <f t="shared" si="5"/>
        <v>0</v>
      </c>
      <c r="O11" s="272">
        <f t="shared" si="5"/>
        <v>0</v>
      </c>
      <c r="P11" s="272">
        <f t="shared" si="5"/>
        <v>0</v>
      </c>
      <c r="R11" s="272">
        <f t="shared" ref="R11:AC11" si="6">SUM(R60:R74)</f>
        <v>0</v>
      </c>
      <c r="S11" s="272">
        <f t="shared" si="6"/>
        <v>0</v>
      </c>
      <c r="T11" s="272">
        <f t="shared" si="6"/>
        <v>0</v>
      </c>
      <c r="U11" s="272">
        <f t="shared" si="6"/>
        <v>0</v>
      </c>
      <c r="V11" s="272">
        <f t="shared" si="6"/>
        <v>0</v>
      </c>
      <c r="W11" s="272">
        <f t="shared" si="6"/>
        <v>0</v>
      </c>
      <c r="X11" s="272">
        <f t="shared" si="6"/>
        <v>0</v>
      </c>
      <c r="Y11" s="272">
        <f t="shared" si="6"/>
        <v>0</v>
      </c>
      <c r="Z11" s="272">
        <f t="shared" si="6"/>
        <v>0</v>
      </c>
      <c r="AA11" s="272">
        <f t="shared" si="6"/>
        <v>0</v>
      </c>
      <c r="AB11" s="272">
        <f t="shared" si="6"/>
        <v>0</v>
      </c>
      <c r="AC11" s="272">
        <f t="shared" si="6"/>
        <v>0</v>
      </c>
      <c r="AE11" s="272">
        <f t="shared" ref="AE11:AP11" si="7">SUM(AE60:AE74)</f>
        <v>0</v>
      </c>
      <c r="AF11" s="272">
        <f t="shared" si="7"/>
        <v>0</v>
      </c>
      <c r="AG11" s="272">
        <f t="shared" si="7"/>
        <v>0</v>
      </c>
      <c r="AH11" s="272">
        <f t="shared" si="7"/>
        <v>0</v>
      </c>
      <c r="AI11" s="272">
        <f t="shared" si="7"/>
        <v>0</v>
      </c>
      <c r="AJ11" s="272">
        <f t="shared" si="7"/>
        <v>0</v>
      </c>
      <c r="AK11" s="272">
        <f t="shared" si="7"/>
        <v>0</v>
      </c>
      <c r="AL11" s="272">
        <f t="shared" si="7"/>
        <v>0</v>
      </c>
      <c r="AM11" s="272">
        <f t="shared" si="7"/>
        <v>0</v>
      </c>
      <c r="AN11" s="272">
        <f t="shared" si="7"/>
        <v>0</v>
      </c>
      <c r="AO11" s="272">
        <f t="shared" si="7"/>
        <v>0</v>
      </c>
      <c r="AP11" s="272">
        <f t="shared" si="7"/>
        <v>0</v>
      </c>
      <c r="AR11" s="272">
        <f t="shared" ref="AR11:BC11" si="8">SUM(AR60:AR74)</f>
        <v>0</v>
      </c>
      <c r="AS11" s="272">
        <f t="shared" si="8"/>
        <v>0</v>
      </c>
      <c r="AT11" s="272">
        <f t="shared" si="8"/>
        <v>0</v>
      </c>
      <c r="AU11" s="272">
        <f t="shared" si="8"/>
        <v>0</v>
      </c>
      <c r="AV11" s="272">
        <f t="shared" si="8"/>
        <v>0</v>
      </c>
      <c r="AW11" s="272">
        <f t="shared" si="8"/>
        <v>0</v>
      </c>
      <c r="AX11" s="272">
        <f t="shared" si="8"/>
        <v>0</v>
      </c>
      <c r="AY11" s="272">
        <f t="shared" si="8"/>
        <v>0</v>
      </c>
      <c r="AZ11" s="272">
        <f t="shared" si="8"/>
        <v>0</v>
      </c>
      <c r="BA11" s="272">
        <f t="shared" si="8"/>
        <v>0</v>
      </c>
      <c r="BB11" s="272">
        <f t="shared" si="8"/>
        <v>0</v>
      </c>
      <c r="BC11" s="272">
        <f t="shared" si="8"/>
        <v>0</v>
      </c>
      <c r="BE11" s="272">
        <f t="shared" ref="BE11:BP11" si="9">SUM(BE60:BE74)</f>
        <v>0</v>
      </c>
      <c r="BF11" s="272">
        <f t="shared" si="9"/>
        <v>0</v>
      </c>
      <c r="BG11" s="272">
        <f t="shared" si="9"/>
        <v>0</v>
      </c>
      <c r="BH11" s="272">
        <f t="shared" si="9"/>
        <v>0</v>
      </c>
      <c r="BI11" s="272">
        <f t="shared" si="9"/>
        <v>0</v>
      </c>
      <c r="BJ11" s="272">
        <f t="shared" si="9"/>
        <v>0</v>
      </c>
      <c r="BK11" s="272">
        <f t="shared" si="9"/>
        <v>0</v>
      </c>
      <c r="BL11" s="272">
        <f t="shared" si="9"/>
        <v>0</v>
      </c>
      <c r="BM11" s="272">
        <f t="shared" si="9"/>
        <v>0</v>
      </c>
      <c r="BN11" s="272">
        <f t="shared" si="9"/>
        <v>0</v>
      </c>
      <c r="BO11" s="272">
        <f t="shared" si="9"/>
        <v>0</v>
      </c>
      <c r="BP11" s="272">
        <f t="shared" si="9"/>
        <v>0</v>
      </c>
    </row>
    <row r="12" spans="1:68" ht="12.75" customHeight="1" x14ac:dyDescent="0.2">
      <c r="A12" s="66"/>
      <c r="B12" s="695"/>
      <c r="C12" s="273" t="s">
        <v>20</v>
      </c>
      <c r="D12" s="274"/>
      <c r="E12" s="275">
        <f>SUM(E75:E79)</f>
        <v>0</v>
      </c>
      <c r="F12" s="275">
        <f t="shared" ref="F12:P12" si="10">SUM(F75:F79)</f>
        <v>0</v>
      </c>
      <c r="G12" s="275">
        <f t="shared" si="10"/>
        <v>0</v>
      </c>
      <c r="H12" s="275">
        <f t="shared" si="10"/>
        <v>0</v>
      </c>
      <c r="I12" s="275">
        <f t="shared" si="10"/>
        <v>0</v>
      </c>
      <c r="J12" s="275">
        <f t="shared" si="10"/>
        <v>0</v>
      </c>
      <c r="K12" s="275">
        <f t="shared" si="10"/>
        <v>0</v>
      </c>
      <c r="L12" s="275">
        <f t="shared" si="10"/>
        <v>0</v>
      </c>
      <c r="M12" s="275">
        <f t="shared" si="10"/>
        <v>0</v>
      </c>
      <c r="N12" s="275">
        <f t="shared" si="10"/>
        <v>0</v>
      </c>
      <c r="O12" s="275">
        <f t="shared" si="10"/>
        <v>0</v>
      </c>
      <c r="P12" s="275">
        <f t="shared" si="10"/>
        <v>0</v>
      </c>
      <c r="R12" s="275">
        <f>SUM(R75:R79)</f>
        <v>0</v>
      </c>
      <c r="S12" s="275">
        <f t="shared" ref="S12:AC12" si="11">SUM(S75:S79)</f>
        <v>0</v>
      </c>
      <c r="T12" s="275">
        <f t="shared" si="11"/>
        <v>0</v>
      </c>
      <c r="U12" s="275">
        <f t="shared" si="11"/>
        <v>0</v>
      </c>
      <c r="V12" s="275">
        <f t="shared" si="11"/>
        <v>0</v>
      </c>
      <c r="W12" s="275">
        <f t="shared" si="11"/>
        <v>0</v>
      </c>
      <c r="X12" s="275">
        <f t="shared" si="11"/>
        <v>0</v>
      </c>
      <c r="Y12" s="275">
        <f t="shared" si="11"/>
        <v>0</v>
      </c>
      <c r="Z12" s="275">
        <f t="shared" si="11"/>
        <v>0</v>
      </c>
      <c r="AA12" s="275">
        <f t="shared" si="11"/>
        <v>0</v>
      </c>
      <c r="AB12" s="275">
        <f t="shared" si="11"/>
        <v>0</v>
      </c>
      <c r="AC12" s="275">
        <f t="shared" si="11"/>
        <v>0</v>
      </c>
      <c r="AE12" s="275">
        <f>SUM(AE75:AE79)</f>
        <v>0</v>
      </c>
      <c r="AF12" s="275">
        <f t="shared" ref="AF12:AP12" si="12">SUM(AF75:AF79)</f>
        <v>0</v>
      </c>
      <c r="AG12" s="275">
        <f t="shared" si="12"/>
        <v>0</v>
      </c>
      <c r="AH12" s="275">
        <f t="shared" si="12"/>
        <v>0</v>
      </c>
      <c r="AI12" s="275">
        <f t="shared" si="12"/>
        <v>0</v>
      </c>
      <c r="AJ12" s="275">
        <f t="shared" si="12"/>
        <v>0</v>
      </c>
      <c r="AK12" s="275">
        <f t="shared" si="12"/>
        <v>0</v>
      </c>
      <c r="AL12" s="275">
        <f t="shared" si="12"/>
        <v>0</v>
      </c>
      <c r="AM12" s="275">
        <f t="shared" si="12"/>
        <v>0</v>
      </c>
      <c r="AN12" s="275">
        <f t="shared" si="12"/>
        <v>0</v>
      </c>
      <c r="AO12" s="275">
        <f t="shared" si="12"/>
        <v>0</v>
      </c>
      <c r="AP12" s="275">
        <f t="shared" si="12"/>
        <v>0</v>
      </c>
      <c r="AR12" s="275">
        <f>SUM(AR75:AR79)</f>
        <v>0</v>
      </c>
      <c r="AS12" s="275">
        <f t="shared" ref="AS12:BC12" si="13">SUM(AS75:AS79)</f>
        <v>0</v>
      </c>
      <c r="AT12" s="275">
        <f t="shared" si="13"/>
        <v>0</v>
      </c>
      <c r="AU12" s="275">
        <f t="shared" si="13"/>
        <v>0</v>
      </c>
      <c r="AV12" s="275">
        <f t="shared" si="13"/>
        <v>0</v>
      </c>
      <c r="AW12" s="275">
        <f t="shared" si="13"/>
        <v>0</v>
      </c>
      <c r="AX12" s="275">
        <f t="shared" si="13"/>
        <v>0</v>
      </c>
      <c r="AY12" s="275">
        <f t="shared" si="13"/>
        <v>0</v>
      </c>
      <c r="AZ12" s="275">
        <f t="shared" si="13"/>
        <v>0</v>
      </c>
      <c r="BA12" s="275">
        <f t="shared" si="13"/>
        <v>0</v>
      </c>
      <c r="BB12" s="275">
        <f t="shared" si="13"/>
        <v>0</v>
      </c>
      <c r="BC12" s="275">
        <f t="shared" si="13"/>
        <v>0</v>
      </c>
      <c r="BE12" s="275">
        <f>SUM(BE75:BE79)</f>
        <v>0</v>
      </c>
      <c r="BF12" s="275">
        <f t="shared" ref="BF12:BP12" si="14">SUM(BF75:BF79)</f>
        <v>0</v>
      </c>
      <c r="BG12" s="275">
        <f t="shared" si="14"/>
        <v>0</v>
      </c>
      <c r="BH12" s="275">
        <f t="shared" si="14"/>
        <v>0</v>
      </c>
      <c r="BI12" s="275">
        <f t="shared" si="14"/>
        <v>0</v>
      </c>
      <c r="BJ12" s="275">
        <f t="shared" si="14"/>
        <v>0</v>
      </c>
      <c r="BK12" s="275">
        <f t="shared" si="14"/>
        <v>0</v>
      </c>
      <c r="BL12" s="275">
        <f t="shared" si="14"/>
        <v>0</v>
      </c>
      <c r="BM12" s="275">
        <f t="shared" si="14"/>
        <v>0</v>
      </c>
      <c r="BN12" s="275">
        <f t="shared" si="14"/>
        <v>0</v>
      </c>
      <c r="BO12" s="275">
        <f t="shared" si="14"/>
        <v>0</v>
      </c>
      <c r="BP12" s="275">
        <f t="shared" si="14"/>
        <v>0</v>
      </c>
    </row>
    <row r="13" spans="1:68" x14ac:dyDescent="0.2">
      <c r="A13" s="66"/>
      <c r="B13" s="171"/>
      <c r="C13" s="66"/>
    </row>
    <row r="14" spans="1:68" ht="12.75" customHeight="1" x14ac:dyDescent="0.2">
      <c r="B14" s="701" t="s">
        <v>10</v>
      </c>
      <c r="C14" s="699" t="s">
        <v>11</v>
      </c>
      <c r="D14" s="203" t="s">
        <v>359</v>
      </c>
      <c r="E14" s="101"/>
      <c r="F14" s="126"/>
      <c r="G14" s="101"/>
      <c r="H14" s="101"/>
      <c r="I14" s="126"/>
      <c r="J14" s="101"/>
      <c r="K14" s="101"/>
      <c r="L14" s="101"/>
      <c r="M14" s="101"/>
      <c r="N14" s="101"/>
      <c r="O14" s="101"/>
      <c r="P14" s="101"/>
      <c r="R14" s="101"/>
      <c r="S14" s="101"/>
      <c r="T14" s="101"/>
      <c r="U14" s="101"/>
      <c r="V14" s="126"/>
      <c r="W14" s="101"/>
      <c r="X14" s="101"/>
      <c r="Y14" s="101"/>
      <c r="Z14" s="101"/>
      <c r="AA14" s="101"/>
      <c r="AB14" s="101"/>
      <c r="AC14" s="101"/>
      <c r="AE14" s="101"/>
      <c r="AF14" s="101"/>
      <c r="AG14" s="101"/>
      <c r="AH14" s="101"/>
      <c r="AI14" s="126"/>
      <c r="AJ14" s="101"/>
      <c r="AK14" s="101"/>
      <c r="AL14" s="101"/>
      <c r="AM14" s="101"/>
      <c r="AN14" s="101"/>
      <c r="AO14" s="101"/>
      <c r="AP14" s="101"/>
      <c r="AR14" s="101"/>
      <c r="AS14" s="101"/>
      <c r="AT14" s="101"/>
      <c r="AU14" s="101"/>
      <c r="AV14" s="126"/>
      <c r="AW14" s="101"/>
      <c r="AX14" s="101"/>
      <c r="AY14" s="101"/>
      <c r="AZ14" s="101"/>
      <c r="BA14" s="101"/>
      <c r="BB14" s="101"/>
      <c r="BC14" s="101"/>
      <c r="BE14" s="101"/>
      <c r="BF14" s="101"/>
      <c r="BG14" s="101"/>
      <c r="BH14" s="101"/>
      <c r="BI14" s="126"/>
      <c r="BJ14" s="101"/>
      <c r="BK14" s="101"/>
      <c r="BL14" s="101"/>
      <c r="BM14" s="101"/>
      <c r="BN14" s="101"/>
      <c r="BO14" s="101"/>
      <c r="BP14" s="101"/>
    </row>
    <row r="15" spans="1:68" ht="12.75" customHeight="1" x14ac:dyDescent="0.2">
      <c r="B15" s="702"/>
      <c r="C15" s="700"/>
      <c r="D15" s="67" t="s">
        <v>358</v>
      </c>
      <c r="E15" s="103"/>
      <c r="F15" s="103"/>
      <c r="G15" s="103"/>
      <c r="H15" s="103"/>
      <c r="I15" s="103"/>
      <c r="J15" s="103"/>
      <c r="K15" s="103"/>
      <c r="L15" s="103"/>
      <c r="M15" s="103"/>
      <c r="N15" s="103"/>
      <c r="O15" s="103"/>
      <c r="P15" s="103"/>
      <c r="R15" s="103"/>
      <c r="S15" s="103"/>
      <c r="T15" s="103"/>
      <c r="U15" s="103"/>
      <c r="V15" s="103"/>
      <c r="W15" s="103"/>
      <c r="X15" s="103"/>
      <c r="Y15" s="103"/>
      <c r="Z15" s="103"/>
      <c r="AA15" s="103"/>
      <c r="AB15" s="103"/>
      <c r="AC15" s="103"/>
      <c r="AE15" s="103"/>
      <c r="AF15" s="103"/>
      <c r="AG15" s="103"/>
      <c r="AH15" s="103"/>
      <c r="AI15" s="103"/>
      <c r="AJ15" s="103"/>
      <c r="AK15" s="103"/>
      <c r="AL15" s="103"/>
      <c r="AM15" s="103"/>
      <c r="AN15" s="103"/>
      <c r="AO15" s="103"/>
      <c r="AP15" s="103"/>
      <c r="AR15" s="103"/>
      <c r="AS15" s="103"/>
      <c r="AT15" s="103"/>
      <c r="AU15" s="103"/>
      <c r="AV15" s="103"/>
      <c r="AW15" s="103"/>
      <c r="AX15" s="103"/>
      <c r="AY15" s="103"/>
      <c r="AZ15" s="103"/>
      <c r="BA15" s="103"/>
      <c r="BB15" s="103"/>
      <c r="BC15" s="103"/>
      <c r="BE15" s="103"/>
      <c r="BF15" s="103"/>
      <c r="BG15" s="103"/>
      <c r="BH15" s="103"/>
      <c r="BI15" s="103"/>
      <c r="BJ15" s="103"/>
      <c r="BK15" s="103"/>
      <c r="BL15" s="103"/>
      <c r="BM15" s="103"/>
      <c r="BN15" s="103"/>
      <c r="BO15" s="103"/>
      <c r="BP15" s="103"/>
    </row>
    <row r="16" spans="1:68" ht="12.75" customHeight="1" x14ac:dyDescent="0.2">
      <c r="B16" s="702"/>
      <c r="C16" s="704" t="s">
        <v>12</v>
      </c>
      <c r="D16" s="68" t="s">
        <v>13</v>
      </c>
      <c r="E16" s="102"/>
      <c r="F16" s="127"/>
      <c r="G16" s="102"/>
      <c r="H16" s="102"/>
      <c r="I16" s="127"/>
      <c r="J16" s="102"/>
      <c r="K16" s="102"/>
      <c r="L16" s="102"/>
      <c r="M16" s="102"/>
      <c r="N16" s="102"/>
      <c r="O16" s="102"/>
      <c r="P16" s="102"/>
      <c r="R16" s="102"/>
      <c r="S16" s="102"/>
      <c r="T16" s="102"/>
      <c r="U16" s="102"/>
      <c r="V16" s="127"/>
      <c r="W16" s="102"/>
      <c r="X16" s="102"/>
      <c r="Y16" s="102"/>
      <c r="Z16" s="102"/>
      <c r="AA16" s="102"/>
      <c r="AB16" s="102"/>
      <c r="AC16" s="102"/>
      <c r="AE16" s="102"/>
      <c r="AF16" s="102"/>
      <c r="AG16" s="102"/>
      <c r="AH16" s="102"/>
      <c r="AI16" s="127"/>
      <c r="AJ16" s="102"/>
      <c r="AK16" s="102"/>
      <c r="AL16" s="102"/>
      <c r="AM16" s="102"/>
      <c r="AN16" s="102"/>
      <c r="AO16" s="102"/>
      <c r="AP16" s="102"/>
      <c r="AR16" s="102"/>
      <c r="AS16" s="102"/>
      <c r="AT16" s="102"/>
      <c r="AU16" s="102"/>
      <c r="AV16" s="127"/>
      <c r="AW16" s="102"/>
      <c r="AX16" s="102"/>
      <c r="AY16" s="102"/>
      <c r="AZ16" s="102"/>
      <c r="BA16" s="102"/>
      <c r="BB16" s="102"/>
      <c r="BC16" s="102"/>
      <c r="BE16" s="102"/>
      <c r="BF16" s="102"/>
      <c r="BG16" s="102"/>
      <c r="BH16" s="102"/>
      <c r="BI16" s="127"/>
      <c r="BJ16" s="102"/>
      <c r="BK16" s="102"/>
      <c r="BL16" s="102"/>
      <c r="BM16" s="102"/>
      <c r="BN16" s="102"/>
      <c r="BO16" s="102"/>
      <c r="BP16" s="102"/>
    </row>
    <row r="17" spans="2:68" ht="12.75" customHeight="1" x14ac:dyDescent="0.2">
      <c r="B17" s="702"/>
      <c r="C17" s="705"/>
      <c r="D17" s="69" t="s">
        <v>14</v>
      </c>
      <c r="E17" s="103"/>
      <c r="F17" s="128"/>
      <c r="G17" s="103"/>
      <c r="H17" s="103"/>
      <c r="I17" s="103"/>
      <c r="J17" s="103"/>
      <c r="K17" s="103"/>
      <c r="L17" s="103"/>
      <c r="M17" s="103"/>
      <c r="N17" s="103"/>
      <c r="O17" s="103"/>
      <c r="P17" s="103"/>
      <c r="R17" s="103"/>
      <c r="S17" s="103"/>
      <c r="T17" s="103"/>
      <c r="U17" s="103"/>
      <c r="V17" s="103"/>
      <c r="W17" s="103"/>
      <c r="X17" s="103"/>
      <c r="Y17" s="103"/>
      <c r="Z17" s="103"/>
      <c r="AA17" s="103"/>
      <c r="AB17" s="103"/>
      <c r="AC17" s="103"/>
      <c r="AE17" s="103"/>
      <c r="AF17" s="103"/>
      <c r="AG17" s="103"/>
      <c r="AH17" s="103"/>
      <c r="AI17" s="103"/>
      <c r="AJ17" s="103"/>
      <c r="AK17" s="103"/>
      <c r="AL17" s="103"/>
      <c r="AM17" s="103"/>
      <c r="AN17" s="103"/>
      <c r="AO17" s="103"/>
      <c r="AP17" s="103"/>
      <c r="AR17" s="103"/>
      <c r="AS17" s="103"/>
      <c r="AT17" s="103"/>
      <c r="AU17" s="103"/>
      <c r="AV17" s="103"/>
      <c r="AW17" s="103"/>
      <c r="AX17" s="103"/>
      <c r="AY17" s="103"/>
      <c r="AZ17" s="103"/>
      <c r="BA17" s="103"/>
      <c r="BB17" s="103"/>
      <c r="BC17" s="103"/>
      <c r="BE17" s="103"/>
      <c r="BF17" s="103"/>
      <c r="BG17" s="103"/>
      <c r="BH17" s="103"/>
      <c r="BI17" s="103"/>
      <c r="BJ17" s="103"/>
      <c r="BK17" s="103"/>
      <c r="BL17" s="103"/>
      <c r="BM17" s="103"/>
      <c r="BN17" s="103"/>
      <c r="BO17" s="103"/>
      <c r="BP17" s="103"/>
    </row>
    <row r="18" spans="2:68" ht="12.75" customHeight="1" x14ac:dyDescent="0.2">
      <c r="B18" s="702"/>
      <c r="C18" s="706"/>
      <c r="D18" s="70" t="s">
        <v>15</v>
      </c>
      <c r="E18" s="104"/>
      <c r="F18" s="129"/>
      <c r="G18" s="104"/>
      <c r="H18" s="104"/>
      <c r="I18" s="129"/>
      <c r="J18" s="104"/>
      <c r="K18" s="104"/>
      <c r="L18" s="104"/>
      <c r="M18" s="104"/>
      <c r="N18" s="104"/>
      <c r="O18" s="104"/>
      <c r="P18" s="104"/>
      <c r="R18" s="104"/>
      <c r="S18" s="104"/>
      <c r="T18" s="104"/>
      <c r="U18" s="104"/>
      <c r="V18" s="129"/>
      <c r="W18" s="104"/>
      <c r="X18" s="104"/>
      <c r="Y18" s="104"/>
      <c r="Z18" s="104"/>
      <c r="AA18" s="104"/>
      <c r="AB18" s="104"/>
      <c r="AC18" s="104"/>
      <c r="AE18" s="104"/>
      <c r="AF18" s="104"/>
      <c r="AG18" s="104"/>
      <c r="AH18" s="104"/>
      <c r="AI18" s="129"/>
      <c r="AJ18" s="104"/>
      <c r="AK18" s="104"/>
      <c r="AL18" s="104"/>
      <c r="AM18" s="104"/>
      <c r="AN18" s="104"/>
      <c r="AO18" s="104"/>
      <c r="AP18" s="104"/>
      <c r="AR18" s="104"/>
      <c r="AS18" s="104"/>
      <c r="AT18" s="104"/>
      <c r="AU18" s="104"/>
      <c r="AV18" s="129"/>
      <c r="AW18" s="104"/>
      <c r="AX18" s="104"/>
      <c r="AY18" s="104"/>
      <c r="AZ18" s="104"/>
      <c r="BA18" s="104"/>
      <c r="BB18" s="104"/>
      <c r="BC18" s="104"/>
      <c r="BE18" s="104"/>
      <c r="BF18" s="104"/>
      <c r="BG18" s="104"/>
      <c r="BH18" s="104"/>
      <c r="BI18" s="129"/>
      <c r="BJ18" s="104"/>
      <c r="BK18" s="104"/>
      <c r="BL18" s="104"/>
      <c r="BM18" s="104"/>
      <c r="BN18" s="104"/>
      <c r="BO18" s="104"/>
      <c r="BP18" s="104"/>
    </row>
    <row r="19" spans="2:68" ht="12.75" customHeight="1" x14ac:dyDescent="0.2">
      <c r="B19" s="702"/>
      <c r="C19" s="71" t="s">
        <v>350</v>
      </c>
      <c r="D19" s="72"/>
      <c r="E19" s="105"/>
      <c r="F19" s="105"/>
      <c r="G19" s="105"/>
      <c r="H19" s="105"/>
      <c r="I19" s="105"/>
      <c r="J19" s="105"/>
      <c r="K19" s="105"/>
      <c r="L19" s="105"/>
      <c r="M19" s="105"/>
      <c r="N19" s="105"/>
      <c r="O19" s="105"/>
      <c r="P19" s="105"/>
      <c r="R19" s="105"/>
      <c r="S19" s="105"/>
      <c r="T19" s="105"/>
      <c r="U19" s="105"/>
      <c r="V19" s="105"/>
      <c r="W19" s="105"/>
      <c r="X19" s="105"/>
      <c r="Y19" s="105"/>
      <c r="Z19" s="105"/>
      <c r="AA19" s="105"/>
      <c r="AB19" s="105"/>
      <c r="AC19" s="105"/>
      <c r="AE19" s="105"/>
      <c r="AF19" s="105"/>
      <c r="AG19" s="105"/>
      <c r="AH19" s="105"/>
      <c r="AI19" s="105"/>
      <c r="AJ19" s="105"/>
      <c r="AK19" s="105"/>
      <c r="AL19" s="105"/>
      <c r="AM19" s="105"/>
      <c r="AN19" s="105"/>
      <c r="AO19" s="105"/>
      <c r="AP19" s="105"/>
      <c r="AR19" s="105"/>
      <c r="AS19" s="105"/>
      <c r="AT19" s="105"/>
      <c r="AU19" s="105"/>
      <c r="AV19" s="105"/>
      <c r="AW19" s="105"/>
      <c r="AX19" s="105"/>
      <c r="AY19" s="105"/>
      <c r="AZ19" s="105"/>
      <c r="BA19" s="105"/>
      <c r="BB19" s="105"/>
      <c r="BC19" s="105"/>
      <c r="BE19" s="105"/>
      <c r="BF19" s="105"/>
      <c r="BG19" s="105"/>
      <c r="BH19" s="105"/>
      <c r="BI19" s="105"/>
      <c r="BJ19" s="105"/>
      <c r="BK19" s="105"/>
      <c r="BL19" s="105"/>
      <c r="BM19" s="105"/>
      <c r="BN19" s="105"/>
      <c r="BO19" s="105"/>
      <c r="BP19" s="105"/>
    </row>
    <row r="20" spans="2:68" ht="12.75" customHeight="1" x14ac:dyDescent="0.2">
      <c r="B20" s="702"/>
      <c r="C20" s="707" t="s">
        <v>16</v>
      </c>
      <c r="D20" s="68" t="s">
        <v>138</v>
      </c>
      <c r="E20" s="102"/>
      <c r="F20" s="127"/>
      <c r="G20" s="102"/>
      <c r="H20" s="102"/>
      <c r="I20" s="127"/>
      <c r="J20" s="102"/>
      <c r="K20" s="102"/>
      <c r="L20" s="102"/>
      <c r="M20" s="102"/>
      <c r="N20" s="102"/>
      <c r="O20" s="102"/>
      <c r="P20" s="102"/>
      <c r="R20" s="102"/>
      <c r="S20" s="102"/>
      <c r="T20" s="102"/>
      <c r="U20" s="102"/>
      <c r="V20" s="127"/>
      <c r="W20" s="102"/>
      <c r="X20" s="102"/>
      <c r="Y20" s="102"/>
      <c r="Z20" s="102"/>
      <c r="AA20" s="102"/>
      <c r="AB20" s="102"/>
      <c r="AC20" s="102"/>
      <c r="AE20" s="102"/>
      <c r="AF20" s="102"/>
      <c r="AG20" s="102"/>
      <c r="AH20" s="102"/>
      <c r="AI20" s="127"/>
      <c r="AJ20" s="102"/>
      <c r="AK20" s="102"/>
      <c r="AL20" s="102"/>
      <c r="AM20" s="102"/>
      <c r="AN20" s="102"/>
      <c r="AO20" s="102"/>
      <c r="AP20" s="102"/>
      <c r="AR20" s="102"/>
      <c r="AS20" s="102"/>
      <c r="AT20" s="102"/>
      <c r="AU20" s="102"/>
      <c r="AV20" s="127"/>
      <c r="AW20" s="102"/>
      <c r="AX20" s="102"/>
      <c r="AY20" s="102"/>
      <c r="AZ20" s="102"/>
      <c r="BA20" s="102"/>
      <c r="BB20" s="102"/>
      <c r="BC20" s="102"/>
      <c r="BE20" s="102"/>
      <c r="BF20" s="102"/>
      <c r="BG20" s="102"/>
      <c r="BH20" s="102"/>
      <c r="BI20" s="127"/>
      <c r="BJ20" s="102"/>
      <c r="BK20" s="102"/>
      <c r="BL20" s="102"/>
      <c r="BM20" s="102"/>
      <c r="BN20" s="102"/>
      <c r="BO20" s="102"/>
      <c r="BP20" s="102"/>
    </row>
    <row r="21" spans="2:68" ht="12.75" customHeight="1" x14ac:dyDescent="0.2">
      <c r="B21" s="702"/>
      <c r="C21" s="708"/>
      <c r="D21" s="69" t="s">
        <v>139</v>
      </c>
      <c r="E21" s="103"/>
      <c r="F21" s="128"/>
      <c r="G21" s="103"/>
      <c r="H21" s="103"/>
      <c r="I21" s="128"/>
      <c r="J21" s="103"/>
      <c r="K21" s="103"/>
      <c r="L21" s="103"/>
      <c r="M21" s="103"/>
      <c r="N21" s="103"/>
      <c r="O21" s="103"/>
      <c r="P21" s="103"/>
      <c r="R21" s="103"/>
      <c r="S21" s="103"/>
      <c r="T21" s="103"/>
      <c r="U21" s="103"/>
      <c r="V21" s="128"/>
      <c r="W21" s="103"/>
      <c r="X21" s="103"/>
      <c r="Y21" s="103"/>
      <c r="Z21" s="103"/>
      <c r="AA21" s="103"/>
      <c r="AB21" s="103"/>
      <c r="AC21" s="103"/>
      <c r="AE21" s="103"/>
      <c r="AF21" s="103"/>
      <c r="AG21" s="103"/>
      <c r="AH21" s="103"/>
      <c r="AI21" s="128"/>
      <c r="AJ21" s="103"/>
      <c r="AK21" s="103"/>
      <c r="AL21" s="103"/>
      <c r="AM21" s="103"/>
      <c r="AN21" s="103"/>
      <c r="AO21" s="103"/>
      <c r="AP21" s="103"/>
      <c r="AR21" s="103"/>
      <c r="AS21" s="103"/>
      <c r="AT21" s="103"/>
      <c r="AU21" s="103"/>
      <c r="AV21" s="128"/>
      <c r="AW21" s="103"/>
      <c r="AX21" s="103"/>
      <c r="AY21" s="103"/>
      <c r="AZ21" s="103"/>
      <c r="BA21" s="103"/>
      <c r="BB21" s="103"/>
      <c r="BC21" s="103"/>
      <c r="BE21" s="103"/>
      <c r="BF21" s="103"/>
      <c r="BG21" s="103"/>
      <c r="BH21" s="103"/>
      <c r="BI21" s="128"/>
      <c r="BJ21" s="103"/>
      <c r="BK21" s="103"/>
      <c r="BL21" s="103"/>
      <c r="BM21" s="103"/>
      <c r="BN21" s="103"/>
      <c r="BO21" s="103"/>
      <c r="BP21" s="103"/>
    </row>
    <row r="22" spans="2:68" ht="12.75" customHeight="1" x14ac:dyDescent="0.2">
      <c r="B22" s="702"/>
      <c r="C22" s="709"/>
      <c r="D22" s="70" t="s">
        <v>140</v>
      </c>
      <c r="E22" s="104"/>
      <c r="F22" s="129"/>
      <c r="G22" s="104"/>
      <c r="H22" s="104"/>
      <c r="I22" s="129"/>
      <c r="J22" s="104"/>
      <c r="K22" s="104"/>
      <c r="L22" s="104"/>
      <c r="M22" s="104"/>
      <c r="N22" s="104"/>
      <c r="O22" s="104"/>
      <c r="P22" s="104"/>
      <c r="R22" s="104"/>
      <c r="S22" s="104"/>
      <c r="T22" s="104"/>
      <c r="U22" s="104"/>
      <c r="V22" s="129"/>
      <c r="W22" s="104"/>
      <c r="X22" s="104"/>
      <c r="Y22" s="104"/>
      <c r="Z22" s="104"/>
      <c r="AA22" s="104"/>
      <c r="AB22" s="104"/>
      <c r="AC22" s="104"/>
      <c r="AE22" s="104"/>
      <c r="AF22" s="104"/>
      <c r="AG22" s="104"/>
      <c r="AH22" s="104"/>
      <c r="AI22" s="129"/>
      <c r="AJ22" s="104"/>
      <c r="AK22" s="104"/>
      <c r="AL22" s="104"/>
      <c r="AM22" s="104"/>
      <c r="AN22" s="104"/>
      <c r="AO22" s="104"/>
      <c r="AP22" s="104"/>
      <c r="AR22" s="104"/>
      <c r="AS22" s="104"/>
      <c r="AT22" s="104"/>
      <c r="AU22" s="104"/>
      <c r="AV22" s="129"/>
      <c r="AW22" s="104"/>
      <c r="AX22" s="104"/>
      <c r="AY22" s="104"/>
      <c r="AZ22" s="104"/>
      <c r="BA22" s="104"/>
      <c r="BB22" s="104"/>
      <c r="BC22" s="104"/>
      <c r="BE22" s="104"/>
      <c r="BF22" s="104"/>
      <c r="BG22" s="104"/>
      <c r="BH22" s="104"/>
      <c r="BI22" s="129"/>
      <c r="BJ22" s="104"/>
      <c r="BK22" s="104"/>
      <c r="BL22" s="104"/>
      <c r="BM22" s="104"/>
      <c r="BN22" s="104"/>
      <c r="BO22" s="104"/>
      <c r="BP22" s="104"/>
    </row>
    <row r="23" spans="2:68" ht="12.75" customHeight="1" x14ac:dyDescent="0.2">
      <c r="B23" s="702"/>
      <c r="C23" s="704" t="s">
        <v>49</v>
      </c>
      <c r="D23" s="68" t="str">
        <f>Definiciones!$C$32</f>
        <v>Paraestatales</v>
      </c>
      <c r="E23" s="102"/>
      <c r="F23" s="127"/>
      <c r="G23" s="102"/>
      <c r="H23" s="102"/>
      <c r="I23" s="127"/>
      <c r="J23" s="102"/>
      <c r="K23" s="102"/>
      <c r="L23" s="102"/>
      <c r="M23" s="102"/>
      <c r="N23" s="102"/>
      <c r="O23" s="102"/>
      <c r="P23" s="102"/>
      <c r="R23" s="102"/>
      <c r="S23" s="102"/>
      <c r="T23" s="102"/>
      <c r="U23" s="102"/>
      <c r="V23" s="127"/>
      <c r="W23" s="102"/>
      <c r="X23" s="102"/>
      <c r="Y23" s="102"/>
      <c r="Z23" s="102"/>
      <c r="AA23" s="102"/>
      <c r="AB23" s="102"/>
      <c r="AC23" s="102"/>
      <c r="AE23" s="102"/>
      <c r="AF23" s="102"/>
      <c r="AG23" s="102"/>
      <c r="AH23" s="102"/>
      <c r="AI23" s="127"/>
      <c r="AJ23" s="102"/>
      <c r="AK23" s="102"/>
      <c r="AL23" s="102"/>
      <c r="AM23" s="102"/>
      <c r="AN23" s="102"/>
      <c r="AO23" s="102"/>
      <c r="AP23" s="102"/>
      <c r="AR23" s="102"/>
      <c r="AS23" s="102"/>
      <c r="AT23" s="102"/>
      <c r="AU23" s="102"/>
      <c r="AV23" s="127"/>
      <c r="AW23" s="102"/>
      <c r="AX23" s="102"/>
      <c r="AY23" s="102"/>
      <c r="AZ23" s="102"/>
      <c r="BA23" s="102"/>
      <c r="BB23" s="102"/>
      <c r="BC23" s="102"/>
      <c r="BE23" s="102"/>
      <c r="BF23" s="102"/>
      <c r="BG23" s="102"/>
      <c r="BH23" s="102"/>
      <c r="BI23" s="127"/>
      <c r="BJ23" s="102"/>
      <c r="BK23" s="102"/>
      <c r="BL23" s="102"/>
      <c r="BM23" s="102"/>
      <c r="BN23" s="102"/>
      <c r="BO23" s="102"/>
      <c r="BP23" s="102"/>
    </row>
    <row r="24" spans="2:68" ht="12.75" customHeight="1" x14ac:dyDescent="0.2">
      <c r="B24" s="702"/>
      <c r="C24" s="705"/>
      <c r="D24" s="98" t="str">
        <f>Definiciones!$C$33</f>
        <v>Corporativos - Moneda nacional</v>
      </c>
      <c r="E24" s="103"/>
      <c r="F24" s="128"/>
      <c r="G24" s="103"/>
      <c r="H24" s="103"/>
      <c r="I24" s="128"/>
      <c r="J24" s="103"/>
      <c r="K24" s="103"/>
      <c r="L24" s="103"/>
      <c r="M24" s="103"/>
      <c r="N24" s="103"/>
      <c r="O24" s="103"/>
      <c r="P24" s="103"/>
      <c r="R24" s="103"/>
      <c r="S24" s="103"/>
      <c r="T24" s="103"/>
      <c r="U24" s="103"/>
      <c r="V24" s="128"/>
      <c r="W24" s="103"/>
      <c r="X24" s="103"/>
      <c r="Y24" s="103"/>
      <c r="Z24" s="103"/>
      <c r="AA24" s="103"/>
      <c r="AB24" s="103"/>
      <c r="AC24" s="103"/>
      <c r="AE24" s="103"/>
      <c r="AF24" s="103"/>
      <c r="AG24" s="103"/>
      <c r="AH24" s="103"/>
      <c r="AI24" s="128"/>
      <c r="AJ24" s="103"/>
      <c r="AK24" s="103"/>
      <c r="AL24" s="103"/>
      <c r="AM24" s="103"/>
      <c r="AN24" s="103"/>
      <c r="AO24" s="103"/>
      <c r="AP24" s="103"/>
      <c r="AR24" s="103"/>
      <c r="AS24" s="103"/>
      <c r="AT24" s="103"/>
      <c r="AU24" s="103"/>
      <c r="AV24" s="128"/>
      <c r="AW24" s="103"/>
      <c r="AX24" s="103"/>
      <c r="AY24" s="103"/>
      <c r="AZ24" s="103"/>
      <c r="BA24" s="103"/>
      <c r="BB24" s="103"/>
      <c r="BC24" s="103"/>
      <c r="BE24" s="103"/>
      <c r="BF24" s="103"/>
      <c r="BG24" s="103"/>
      <c r="BH24" s="103"/>
      <c r="BI24" s="128"/>
      <c r="BJ24" s="103"/>
      <c r="BK24" s="103"/>
      <c r="BL24" s="103"/>
      <c r="BM24" s="103"/>
      <c r="BN24" s="103"/>
      <c r="BO24" s="103"/>
      <c r="BP24" s="103"/>
    </row>
    <row r="25" spans="2:68" ht="12.75" customHeight="1" x14ac:dyDescent="0.2">
      <c r="B25" s="702"/>
      <c r="C25" s="705"/>
      <c r="D25" s="98" t="str">
        <f>Definiciones!$C$34</f>
        <v>Corporativos - Moneda extranjera</v>
      </c>
      <c r="E25" s="103"/>
      <c r="F25" s="128"/>
      <c r="G25" s="128"/>
      <c r="H25" s="128"/>
      <c r="I25" s="128"/>
      <c r="J25" s="128"/>
      <c r="K25" s="128"/>
      <c r="L25" s="128"/>
      <c r="M25" s="128"/>
      <c r="N25" s="128"/>
      <c r="O25" s="128"/>
      <c r="P25" s="128"/>
      <c r="R25" s="128"/>
      <c r="S25" s="128"/>
      <c r="T25" s="128"/>
      <c r="U25" s="128"/>
      <c r="V25" s="128"/>
      <c r="W25" s="128"/>
      <c r="X25" s="128"/>
      <c r="Y25" s="128"/>
      <c r="Z25" s="128"/>
      <c r="AA25" s="128"/>
      <c r="AB25" s="128"/>
      <c r="AC25" s="128"/>
      <c r="AE25" s="128"/>
      <c r="AF25" s="128"/>
      <c r="AG25" s="128"/>
      <c r="AH25" s="128"/>
      <c r="AI25" s="128"/>
      <c r="AJ25" s="128"/>
      <c r="AK25" s="128"/>
      <c r="AL25" s="128"/>
      <c r="AM25" s="128"/>
      <c r="AN25" s="128"/>
      <c r="AO25" s="128"/>
      <c r="AP25" s="128"/>
      <c r="AR25" s="128"/>
      <c r="AS25" s="128"/>
      <c r="AT25" s="128"/>
      <c r="AU25" s="128"/>
      <c r="AV25" s="128"/>
      <c r="AW25" s="128"/>
      <c r="AX25" s="128"/>
      <c r="AY25" s="128"/>
      <c r="AZ25" s="128"/>
      <c r="BA25" s="128"/>
      <c r="BB25" s="128"/>
      <c r="BC25" s="128"/>
      <c r="BE25" s="128"/>
      <c r="BF25" s="128"/>
      <c r="BG25" s="128"/>
      <c r="BH25" s="128"/>
      <c r="BI25" s="128"/>
      <c r="BJ25" s="128"/>
      <c r="BK25" s="128"/>
      <c r="BL25" s="128"/>
      <c r="BM25" s="128"/>
      <c r="BN25" s="128"/>
      <c r="BO25" s="128"/>
      <c r="BP25" s="128"/>
    </row>
    <row r="26" spans="2:68" ht="12.75" customHeight="1" x14ac:dyDescent="0.2">
      <c r="B26" s="702"/>
      <c r="C26" s="705"/>
      <c r="D26" s="69" t="str">
        <f>Definiciones!$C$35</f>
        <v>Fideicomisos</v>
      </c>
      <c r="E26" s="103"/>
      <c r="F26" s="128"/>
      <c r="G26" s="103"/>
      <c r="H26" s="103"/>
      <c r="I26" s="128"/>
      <c r="J26" s="103"/>
      <c r="K26" s="103"/>
      <c r="L26" s="103"/>
      <c r="M26" s="103"/>
      <c r="N26" s="103"/>
      <c r="O26" s="103"/>
      <c r="P26" s="103"/>
      <c r="R26" s="103"/>
      <c r="S26" s="103"/>
      <c r="T26" s="103"/>
      <c r="U26" s="103"/>
      <c r="V26" s="128"/>
      <c r="W26" s="103"/>
      <c r="X26" s="103"/>
      <c r="Y26" s="103"/>
      <c r="Z26" s="103"/>
      <c r="AA26" s="103"/>
      <c r="AB26" s="103"/>
      <c r="AC26" s="103"/>
      <c r="AE26" s="103"/>
      <c r="AF26" s="103"/>
      <c r="AG26" s="103"/>
      <c r="AH26" s="103"/>
      <c r="AI26" s="128"/>
      <c r="AJ26" s="103"/>
      <c r="AK26" s="103"/>
      <c r="AL26" s="103"/>
      <c r="AM26" s="103"/>
      <c r="AN26" s="103"/>
      <c r="AO26" s="103"/>
      <c r="AP26" s="103"/>
      <c r="AR26" s="103"/>
      <c r="AS26" s="103"/>
      <c r="AT26" s="103"/>
      <c r="AU26" s="103"/>
      <c r="AV26" s="128"/>
      <c r="AW26" s="103"/>
      <c r="AX26" s="103"/>
      <c r="AY26" s="103"/>
      <c r="AZ26" s="103"/>
      <c r="BA26" s="103"/>
      <c r="BB26" s="103"/>
      <c r="BC26" s="103"/>
      <c r="BE26" s="103"/>
      <c r="BF26" s="103"/>
      <c r="BG26" s="103"/>
      <c r="BH26" s="103"/>
      <c r="BI26" s="128"/>
      <c r="BJ26" s="103"/>
      <c r="BK26" s="103"/>
      <c r="BL26" s="103"/>
      <c r="BM26" s="103"/>
      <c r="BN26" s="103"/>
      <c r="BO26" s="103"/>
      <c r="BP26" s="103"/>
    </row>
    <row r="27" spans="2:68" ht="12.75" customHeight="1" x14ac:dyDescent="0.2">
      <c r="B27" s="702"/>
      <c r="C27" s="705"/>
      <c r="D27" s="404" t="str">
        <f>Definiciones!$C$36</f>
        <v>MiPyMes</v>
      </c>
      <c r="E27" s="103"/>
      <c r="F27" s="128"/>
      <c r="G27" s="103"/>
      <c r="H27" s="103"/>
      <c r="I27" s="128"/>
      <c r="J27" s="103"/>
      <c r="K27" s="103"/>
      <c r="L27" s="103"/>
      <c r="M27" s="103"/>
      <c r="N27" s="103"/>
      <c r="O27" s="103"/>
      <c r="P27" s="103"/>
      <c r="R27" s="103"/>
      <c r="S27" s="103"/>
      <c r="T27" s="103"/>
      <c r="U27" s="103"/>
      <c r="V27" s="128"/>
      <c r="W27" s="103"/>
      <c r="X27" s="103"/>
      <c r="Y27" s="103"/>
      <c r="Z27" s="103"/>
      <c r="AA27" s="103"/>
      <c r="AB27" s="103"/>
      <c r="AC27" s="103"/>
      <c r="AE27" s="103"/>
      <c r="AF27" s="103"/>
      <c r="AG27" s="103"/>
      <c r="AH27" s="103"/>
      <c r="AI27" s="128"/>
      <c r="AJ27" s="103"/>
      <c r="AK27" s="103"/>
      <c r="AL27" s="103"/>
      <c r="AM27" s="103"/>
      <c r="AN27" s="103"/>
      <c r="AO27" s="103"/>
      <c r="AP27" s="103"/>
      <c r="AR27" s="103"/>
      <c r="AS27" s="103"/>
      <c r="AT27" s="103"/>
      <c r="AU27" s="103"/>
      <c r="AV27" s="128"/>
      <c r="AW27" s="103"/>
      <c r="AX27" s="103"/>
      <c r="AY27" s="103"/>
      <c r="AZ27" s="103"/>
      <c r="BA27" s="103"/>
      <c r="BB27" s="103"/>
      <c r="BC27" s="103"/>
      <c r="BE27" s="103"/>
      <c r="BF27" s="103"/>
      <c r="BG27" s="103"/>
      <c r="BH27" s="103"/>
      <c r="BI27" s="128"/>
      <c r="BJ27" s="103"/>
      <c r="BK27" s="103"/>
      <c r="BL27" s="103"/>
      <c r="BM27" s="103"/>
      <c r="BN27" s="103"/>
      <c r="BO27" s="103"/>
      <c r="BP27" s="103"/>
    </row>
    <row r="28" spans="2:68" ht="12.75" customHeight="1" x14ac:dyDescent="0.2">
      <c r="B28" s="702"/>
      <c r="C28" s="705"/>
      <c r="D28" s="404" t="str">
        <f>Definiciones!$C$37</f>
        <v>Gobierno Federal</v>
      </c>
      <c r="E28" s="103"/>
      <c r="F28" s="128"/>
      <c r="G28" s="103"/>
      <c r="H28" s="103"/>
      <c r="I28" s="128"/>
      <c r="J28" s="103"/>
      <c r="K28" s="103"/>
      <c r="L28" s="103"/>
      <c r="M28" s="103"/>
      <c r="N28" s="103"/>
      <c r="O28" s="103"/>
      <c r="P28" s="103"/>
      <c r="R28" s="103"/>
      <c r="S28" s="103"/>
      <c r="T28" s="103"/>
      <c r="U28" s="103"/>
      <c r="V28" s="128"/>
      <c r="W28" s="103"/>
      <c r="X28" s="103"/>
      <c r="Y28" s="103"/>
      <c r="Z28" s="103"/>
      <c r="AA28" s="103"/>
      <c r="AB28" s="103"/>
      <c r="AC28" s="103"/>
      <c r="AE28" s="103"/>
      <c r="AF28" s="103"/>
      <c r="AG28" s="103"/>
      <c r="AH28" s="103"/>
      <c r="AI28" s="128"/>
      <c r="AJ28" s="103"/>
      <c r="AK28" s="103"/>
      <c r="AL28" s="103"/>
      <c r="AM28" s="103"/>
      <c r="AN28" s="103"/>
      <c r="AO28" s="103"/>
      <c r="AP28" s="103"/>
      <c r="AR28" s="103"/>
      <c r="AS28" s="103"/>
      <c r="AT28" s="103"/>
      <c r="AU28" s="103"/>
      <c r="AV28" s="128"/>
      <c r="AW28" s="103"/>
      <c r="AX28" s="103"/>
      <c r="AY28" s="103"/>
      <c r="AZ28" s="103"/>
      <c r="BA28" s="103"/>
      <c r="BB28" s="103"/>
      <c r="BC28" s="103"/>
      <c r="BE28" s="103"/>
      <c r="BF28" s="103"/>
      <c r="BG28" s="103"/>
      <c r="BH28" s="103"/>
      <c r="BI28" s="128"/>
      <c r="BJ28" s="103"/>
      <c r="BK28" s="103"/>
      <c r="BL28" s="103"/>
      <c r="BM28" s="103"/>
      <c r="BN28" s="103"/>
      <c r="BO28" s="103"/>
      <c r="BP28" s="103"/>
    </row>
    <row r="29" spans="2:68" ht="12.75" customHeight="1" x14ac:dyDescent="0.2">
      <c r="B29" s="702"/>
      <c r="C29" s="705"/>
      <c r="D29" s="404" t="str">
        <f>Definiciones!$C$38</f>
        <v>Estados y Municipios - Garantizados</v>
      </c>
      <c r="E29" s="103"/>
      <c r="F29" s="128"/>
      <c r="G29" s="103"/>
      <c r="H29" s="103"/>
      <c r="I29" s="128"/>
      <c r="J29" s="103"/>
      <c r="K29" s="103"/>
      <c r="L29" s="103"/>
      <c r="M29" s="103"/>
      <c r="N29" s="103"/>
      <c r="O29" s="103"/>
      <c r="P29" s="103"/>
      <c r="R29" s="103"/>
      <c r="S29" s="103"/>
      <c r="T29" s="103"/>
      <c r="U29" s="103"/>
      <c r="V29" s="128"/>
      <c r="W29" s="103"/>
      <c r="X29" s="103"/>
      <c r="Y29" s="103"/>
      <c r="Z29" s="103"/>
      <c r="AA29" s="103"/>
      <c r="AB29" s="103"/>
      <c r="AC29" s="103"/>
      <c r="AE29" s="103"/>
      <c r="AF29" s="103"/>
      <c r="AG29" s="103"/>
      <c r="AH29" s="103"/>
      <c r="AI29" s="128"/>
      <c r="AJ29" s="103"/>
      <c r="AK29" s="103"/>
      <c r="AL29" s="103"/>
      <c r="AM29" s="103"/>
      <c r="AN29" s="103"/>
      <c r="AO29" s="103"/>
      <c r="AP29" s="103"/>
      <c r="AR29" s="103"/>
      <c r="AS29" s="103"/>
      <c r="AT29" s="103"/>
      <c r="AU29" s="103"/>
      <c r="AV29" s="128"/>
      <c r="AW29" s="103"/>
      <c r="AX29" s="103"/>
      <c r="AY29" s="103"/>
      <c r="AZ29" s="103"/>
      <c r="BA29" s="103"/>
      <c r="BB29" s="103"/>
      <c r="BC29" s="103"/>
      <c r="BE29" s="103"/>
      <c r="BF29" s="103"/>
      <c r="BG29" s="103"/>
      <c r="BH29" s="103"/>
      <c r="BI29" s="128"/>
      <c r="BJ29" s="103"/>
      <c r="BK29" s="103"/>
      <c r="BL29" s="103"/>
      <c r="BM29" s="103"/>
      <c r="BN29" s="103"/>
      <c r="BO29" s="103"/>
      <c r="BP29" s="103"/>
    </row>
    <row r="30" spans="2:68" ht="12.75" customHeight="1" x14ac:dyDescent="0.2">
      <c r="B30" s="702"/>
      <c r="C30" s="705"/>
      <c r="D30" s="404" t="str">
        <f>Definiciones!$C$39</f>
        <v>Estados y Municipios - No garantizados</v>
      </c>
      <c r="E30" s="103"/>
      <c r="F30" s="128"/>
      <c r="G30" s="103"/>
      <c r="H30" s="103"/>
      <c r="I30" s="128"/>
      <c r="J30" s="103"/>
      <c r="K30" s="103"/>
      <c r="L30" s="103"/>
      <c r="M30" s="103"/>
      <c r="N30" s="103"/>
      <c r="O30" s="103"/>
      <c r="P30" s="103"/>
      <c r="R30" s="103"/>
      <c r="S30" s="103"/>
      <c r="T30" s="103"/>
      <c r="U30" s="103"/>
      <c r="V30" s="128"/>
      <c r="W30" s="103"/>
      <c r="X30" s="103"/>
      <c r="Y30" s="103"/>
      <c r="Z30" s="103"/>
      <c r="AA30" s="103"/>
      <c r="AB30" s="103"/>
      <c r="AC30" s="103"/>
      <c r="AE30" s="103"/>
      <c r="AF30" s="103"/>
      <c r="AG30" s="103"/>
      <c r="AH30" s="103"/>
      <c r="AI30" s="128"/>
      <c r="AJ30" s="103"/>
      <c r="AK30" s="103"/>
      <c r="AL30" s="103"/>
      <c r="AM30" s="103"/>
      <c r="AN30" s="103"/>
      <c r="AO30" s="103"/>
      <c r="AP30" s="103"/>
      <c r="AR30" s="103"/>
      <c r="AS30" s="103"/>
      <c r="AT30" s="103"/>
      <c r="AU30" s="103"/>
      <c r="AV30" s="128"/>
      <c r="AW30" s="103"/>
      <c r="AX30" s="103"/>
      <c r="AY30" s="103"/>
      <c r="AZ30" s="103"/>
      <c r="BA30" s="103"/>
      <c r="BB30" s="103"/>
      <c r="BC30" s="103"/>
      <c r="BE30" s="103"/>
      <c r="BF30" s="103"/>
      <c r="BG30" s="103"/>
      <c r="BH30" s="103"/>
      <c r="BI30" s="128"/>
      <c r="BJ30" s="103"/>
      <c r="BK30" s="103"/>
      <c r="BL30" s="103"/>
      <c r="BM30" s="103"/>
      <c r="BN30" s="103"/>
      <c r="BO30" s="103"/>
      <c r="BP30" s="103"/>
    </row>
    <row r="31" spans="2:68" ht="12.75" customHeight="1" x14ac:dyDescent="0.2">
      <c r="B31" s="702"/>
      <c r="C31" s="705"/>
      <c r="D31" s="404" t="str">
        <f>Definiciones!$C$40</f>
        <v>Entidades Financieras</v>
      </c>
      <c r="E31" s="103"/>
      <c r="F31" s="128"/>
      <c r="G31" s="103"/>
      <c r="H31" s="103"/>
      <c r="I31" s="128"/>
      <c r="J31" s="103"/>
      <c r="K31" s="103"/>
      <c r="L31" s="103"/>
      <c r="M31" s="103"/>
      <c r="N31" s="103"/>
      <c r="O31" s="103"/>
      <c r="P31" s="103"/>
      <c r="R31" s="103"/>
      <c r="S31" s="103"/>
      <c r="T31" s="103"/>
      <c r="U31" s="103"/>
      <c r="V31" s="128"/>
      <c r="W31" s="103"/>
      <c r="X31" s="103"/>
      <c r="Y31" s="103"/>
      <c r="Z31" s="103"/>
      <c r="AA31" s="103"/>
      <c r="AB31" s="103"/>
      <c r="AC31" s="103"/>
      <c r="AE31" s="103"/>
      <c r="AF31" s="103"/>
      <c r="AG31" s="103"/>
      <c r="AH31" s="103"/>
      <c r="AI31" s="128"/>
      <c r="AJ31" s="103"/>
      <c r="AK31" s="103"/>
      <c r="AL31" s="103"/>
      <c r="AM31" s="103"/>
      <c r="AN31" s="103"/>
      <c r="AO31" s="103"/>
      <c r="AP31" s="103"/>
      <c r="AR31" s="103"/>
      <c r="AS31" s="103"/>
      <c r="AT31" s="103"/>
      <c r="AU31" s="103"/>
      <c r="AV31" s="128"/>
      <c r="AW31" s="103"/>
      <c r="AX31" s="103"/>
      <c r="AY31" s="103"/>
      <c r="AZ31" s="103"/>
      <c r="BA31" s="103"/>
      <c r="BB31" s="103"/>
      <c r="BC31" s="103"/>
      <c r="BE31" s="103"/>
      <c r="BF31" s="103"/>
      <c r="BG31" s="103"/>
      <c r="BH31" s="103"/>
      <c r="BI31" s="128"/>
      <c r="BJ31" s="103"/>
      <c r="BK31" s="103"/>
      <c r="BL31" s="103"/>
      <c r="BM31" s="103"/>
      <c r="BN31" s="103"/>
      <c r="BO31" s="103"/>
      <c r="BP31" s="103"/>
    </row>
    <row r="32" spans="2:68" ht="12.75" customHeight="1" x14ac:dyDescent="0.2">
      <c r="B32" s="702"/>
      <c r="C32" s="705"/>
      <c r="D32" s="404" t="str">
        <f>Definiciones!$C$41</f>
        <v>Consumo-Revolvente</v>
      </c>
      <c r="E32" s="103"/>
      <c r="F32" s="128"/>
      <c r="G32" s="103"/>
      <c r="H32" s="103"/>
      <c r="I32" s="128"/>
      <c r="J32" s="103"/>
      <c r="K32" s="103"/>
      <c r="L32" s="103"/>
      <c r="M32" s="103"/>
      <c r="N32" s="103"/>
      <c r="O32" s="103"/>
      <c r="P32" s="103"/>
      <c r="R32" s="103"/>
      <c r="S32" s="103"/>
      <c r="T32" s="103"/>
      <c r="U32" s="103"/>
      <c r="V32" s="128"/>
      <c r="W32" s="103"/>
      <c r="X32" s="103"/>
      <c r="Y32" s="103"/>
      <c r="Z32" s="103"/>
      <c r="AA32" s="103"/>
      <c r="AB32" s="103"/>
      <c r="AC32" s="103"/>
      <c r="AE32" s="103"/>
      <c r="AF32" s="103"/>
      <c r="AG32" s="103"/>
      <c r="AH32" s="103"/>
      <c r="AI32" s="128"/>
      <c r="AJ32" s="103"/>
      <c r="AK32" s="103"/>
      <c r="AL32" s="103"/>
      <c r="AM32" s="103"/>
      <c r="AN32" s="103"/>
      <c r="AO32" s="103"/>
      <c r="AP32" s="103"/>
      <c r="AR32" s="103"/>
      <c r="AS32" s="103"/>
      <c r="AT32" s="103"/>
      <c r="AU32" s="103"/>
      <c r="AV32" s="128"/>
      <c r="AW32" s="103"/>
      <c r="AX32" s="103"/>
      <c r="AY32" s="103"/>
      <c r="AZ32" s="103"/>
      <c r="BA32" s="103"/>
      <c r="BB32" s="103"/>
      <c r="BC32" s="103"/>
      <c r="BE32" s="103"/>
      <c r="BF32" s="103"/>
      <c r="BG32" s="103"/>
      <c r="BH32" s="103"/>
      <c r="BI32" s="128"/>
      <c r="BJ32" s="103"/>
      <c r="BK32" s="103"/>
      <c r="BL32" s="103"/>
      <c r="BM32" s="103"/>
      <c r="BN32" s="103"/>
      <c r="BO32" s="103"/>
      <c r="BP32" s="103"/>
    </row>
    <row r="33" spans="2:68" ht="12.75" customHeight="1" x14ac:dyDescent="0.2">
      <c r="B33" s="702"/>
      <c r="C33" s="705"/>
      <c r="D33" s="404" t="str">
        <f>Definiciones!$C$42</f>
        <v>Consumo-No revolvente - Nomina</v>
      </c>
      <c r="E33" s="103"/>
      <c r="F33" s="128"/>
      <c r="G33" s="103"/>
      <c r="H33" s="103"/>
      <c r="I33" s="128"/>
      <c r="J33" s="103"/>
      <c r="K33" s="103"/>
      <c r="L33" s="103"/>
      <c r="M33" s="103"/>
      <c r="N33" s="103"/>
      <c r="O33" s="103"/>
      <c r="P33" s="103"/>
      <c r="R33" s="103"/>
      <c r="S33" s="103"/>
      <c r="T33" s="103"/>
      <c r="U33" s="103"/>
      <c r="V33" s="128"/>
      <c r="W33" s="103"/>
      <c r="X33" s="103"/>
      <c r="Y33" s="103"/>
      <c r="Z33" s="103"/>
      <c r="AA33" s="103"/>
      <c r="AB33" s="103"/>
      <c r="AC33" s="103"/>
      <c r="AE33" s="103"/>
      <c r="AF33" s="103"/>
      <c r="AG33" s="103"/>
      <c r="AH33" s="103"/>
      <c r="AI33" s="128"/>
      <c r="AJ33" s="103"/>
      <c r="AK33" s="103"/>
      <c r="AL33" s="103"/>
      <c r="AM33" s="103"/>
      <c r="AN33" s="103"/>
      <c r="AO33" s="103"/>
      <c r="AP33" s="103"/>
      <c r="AR33" s="103"/>
      <c r="AS33" s="103"/>
      <c r="AT33" s="103"/>
      <c r="AU33" s="103"/>
      <c r="AV33" s="128"/>
      <c r="AW33" s="103"/>
      <c r="AX33" s="103"/>
      <c r="AY33" s="103"/>
      <c r="AZ33" s="103"/>
      <c r="BA33" s="103"/>
      <c r="BB33" s="103"/>
      <c r="BC33" s="103"/>
      <c r="BE33" s="103"/>
      <c r="BF33" s="103"/>
      <c r="BG33" s="103"/>
      <c r="BH33" s="103"/>
      <c r="BI33" s="128"/>
      <c r="BJ33" s="103"/>
      <c r="BK33" s="103"/>
      <c r="BL33" s="103"/>
      <c r="BM33" s="103"/>
      <c r="BN33" s="103"/>
      <c r="BO33" s="103"/>
      <c r="BP33" s="103"/>
    </row>
    <row r="34" spans="2:68" ht="12.75" customHeight="1" x14ac:dyDescent="0.2">
      <c r="B34" s="702"/>
      <c r="C34" s="705"/>
      <c r="D34" s="404" t="str">
        <f>Definiciones!$C$43</f>
        <v>Consumo-No revolvente - Personales</v>
      </c>
      <c r="E34" s="103"/>
      <c r="F34" s="128"/>
      <c r="G34" s="103"/>
      <c r="H34" s="103"/>
      <c r="I34" s="128"/>
      <c r="J34" s="103"/>
      <c r="K34" s="103"/>
      <c r="L34" s="103"/>
      <c r="M34" s="103"/>
      <c r="N34" s="103"/>
      <c r="O34" s="103"/>
      <c r="P34" s="103"/>
      <c r="R34" s="103"/>
      <c r="S34" s="128"/>
      <c r="T34" s="103"/>
      <c r="U34" s="103"/>
      <c r="V34" s="128"/>
      <c r="W34" s="103"/>
      <c r="X34" s="103"/>
      <c r="Y34" s="103"/>
      <c r="Z34" s="103"/>
      <c r="AA34" s="103"/>
      <c r="AB34" s="103"/>
      <c r="AC34" s="103"/>
      <c r="AE34" s="103"/>
      <c r="AF34" s="128"/>
      <c r="AG34" s="103"/>
      <c r="AH34" s="103"/>
      <c r="AI34" s="128"/>
      <c r="AJ34" s="103"/>
      <c r="AK34" s="103"/>
      <c r="AL34" s="103"/>
      <c r="AM34" s="103"/>
      <c r="AN34" s="103"/>
      <c r="AO34" s="103"/>
      <c r="AP34" s="103"/>
      <c r="AR34" s="103"/>
      <c r="AS34" s="128"/>
      <c r="AT34" s="103"/>
      <c r="AU34" s="103"/>
      <c r="AV34" s="128"/>
      <c r="AW34" s="103"/>
      <c r="AX34" s="103"/>
      <c r="AY34" s="103"/>
      <c r="AZ34" s="103"/>
      <c r="BA34" s="103"/>
      <c r="BB34" s="103"/>
      <c r="BC34" s="103"/>
      <c r="BE34" s="103"/>
      <c r="BF34" s="128"/>
      <c r="BG34" s="103"/>
      <c r="BH34" s="103"/>
      <c r="BI34" s="128"/>
      <c r="BJ34" s="103"/>
      <c r="BK34" s="103"/>
      <c r="BL34" s="103"/>
      <c r="BM34" s="103"/>
      <c r="BN34" s="103"/>
      <c r="BO34" s="103"/>
      <c r="BP34" s="103"/>
    </row>
    <row r="35" spans="2:68" ht="12.75" customHeight="1" x14ac:dyDescent="0.2">
      <c r="B35" s="702"/>
      <c r="C35" s="705"/>
      <c r="D35" s="404" t="str">
        <f>Definiciones!$C$44</f>
        <v>Consumo-No revolvente - Autos y ABCD</v>
      </c>
      <c r="E35" s="103"/>
      <c r="F35" s="128"/>
      <c r="G35" s="103"/>
      <c r="H35" s="103"/>
      <c r="I35" s="128"/>
      <c r="J35" s="103"/>
      <c r="K35" s="103"/>
      <c r="L35" s="103"/>
      <c r="M35" s="103"/>
      <c r="N35" s="103"/>
      <c r="O35" s="103"/>
      <c r="P35" s="103"/>
      <c r="R35" s="103"/>
      <c r="S35" s="128"/>
      <c r="T35" s="103"/>
      <c r="U35" s="103"/>
      <c r="V35" s="128"/>
      <c r="W35" s="103"/>
      <c r="X35" s="103"/>
      <c r="Y35" s="103"/>
      <c r="Z35" s="103"/>
      <c r="AA35" s="103"/>
      <c r="AB35" s="103"/>
      <c r="AC35" s="103"/>
      <c r="AE35" s="103"/>
      <c r="AF35" s="128"/>
      <c r="AG35" s="103"/>
      <c r="AH35" s="103"/>
      <c r="AI35" s="128"/>
      <c r="AJ35" s="103"/>
      <c r="AK35" s="103"/>
      <c r="AL35" s="103"/>
      <c r="AM35" s="103"/>
      <c r="AN35" s="103"/>
      <c r="AO35" s="103"/>
      <c r="AP35" s="103"/>
      <c r="AR35" s="103"/>
      <c r="AS35" s="128"/>
      <c r="AT35" s="103"/>
      <c r="AU35" s="103"/>
      <c r="AV35" s="128"/>
      <c r="AW35" s="103"/>
      <c r="AX35" s="103"/>
      <c r="AY35" s="103"/>
      <c r="AZ35" s="103"/>
      <c r="BA35" s="103"/>
      <c r="BB35" s="103"/>
      <c r="BC35" s="103"/>
      <c r="BE35" s="103"/>
      <c r="BF35" s="128"/>
      <c r="BG35" s="103"/>
      <c r="BH35" s="103"/>
      <c r="BI35" s="128"/>
      <c r="BJ35" s="103"/>
      <c r="BK35" s="103"/>
      <c r="BL35" s="103"/>
      <c r="BM35" s="103"/>
      <c r="BN35" s="103"/>
      <c r="BO35" s="103"/>
      <c r="BP35" s="103"/>
    </row>
    <row r="36" spans="2:68" ht="12.75" customHeight="1" x14ac:dyDescent="0.2">
      <c r="B36" s="702"/>
      <c r="C36" s="705"/>
      <c r="D36" s="404" t="str">
        <f>Definiciones!$C$45</f>
        <v>Consumo-No revolvente - Otros</v>
      </c>
      <c r="E36" s="103"/>
      <c r="F36" s="128"/>
      <c r="G36" s="103"/>
      <c r="H36" s="103"/>
      <c r="I36" s="128"/>
      <c r="J36" s="103"/>
      <c r="K36" s="103"/>
      <c r="L36" s="103"/>
      <c r="M36" s="103"/>
      <c r="N36" s="103"/>
      <c r="O36" s="103"/>
      <c r="P36" s="103"/>
      <c r="R36" s="103"/>
      <c r="S36" s="128"/>
      <c r="T36" s="103"/>
      <c r="U36" s="103"/>
      <c r="V36" s="128"/>
      <c r="W36" s="103"/>
      <c r="X36" s="103"/>
      <c r="Y36" s="103"/>
      <c r="Z36" s="103"/>
      <c r="AA36" s="103"/>
      <c r="AB36" s="103"/>
      <c r="AC36" s="103"/>
      <c r="AE36" s="103"/>
      <c r="AF36" s="128"/>
      <c r="AG36" s="103"/>
      <c r="AH36" s="103"/>
      <c r="AI36" s="128"/>
      <c r="AJ36" s="103"/>
      <c r="AK36" s="103"/>
      <c r="AL36" s="103"/>
      <c r="AM36" s="103"/>
      <c r="AN36" s="103"/>
      <c r="AO36" s="103"/>
      <c r="AP36" s="103"/>
      <c r="AR36" s="103"/>
      <c r="AS36" s="128"/>
      <c r="AT36" s="103"/>
      <c r="AU36" s="103"/>
      <c r="AV36" s="128"/>
      <c r="AW36" s="103"/>
      <c r="AX36" s="103"/>
      <c r="AY36" s="103"/>
      <c r="AZ36" s="103"/>
      <c r="BA36" s="103"/>
      <c r="BB36" s="103"/>
      <c r="BC36" s="103"/>
      <c r="BE36" s="103"/>
      <c r="BF36" s="128"/>
      <c r="BG36" s="103"/>
      <c r="BH36" s="103"/>
      <c r="BI36" s="128"/>
      <c r="BJ36" s="103"/>
      <c r="BK36" s="103"/>
      <c r="BL36" s="103"/>
      <c r="BM36" s="103"/>
      <c r="BN36" s="103"/>
      <c r="BO36" s="103"/>
      <c r="BP36" s="103"/>
    </row>
    <row r="37" spans="2:68" ht="12.75" customHeight="1" x14ac:dyDescent="0.2">
      <c r="B37" s="702"/>
      <c r="C37" s="705"/>
      <c r="D37" s="404" t="str">
        <f>Definiciones!$C$46</f>
        <v>Hipotecaria a la Vivienda - Media, Residencial e Interés Social</v>
      </c>
      <c r="E37" s="103"/>
      <c r="F37" s="128"/>
      <c r="G37" s="103"/>
      <c r="H37" s="103"/>
      <c r="I37" s="128"/>
      <c r="J37" s="103"/>
      <c r="K37" s="103"/>
      <c r="L37" s="103"/>
      <c r="M37" s="103"/>
      <c r="N37" s="103"/>
      <c r="O37" s="103"/>
      <c r="P37" s="103"/>
      <c r="R37" s="103"/>
      <c r="S37" s="128"/>
      <c r="T37" s="103"/>
      <c r="U37" s="103"/>
      <c r="V37" s="128"/>
      <c r="W37" s="103"/>
      <c r="X37" s="103"/>
      <c r="Y37" s="103"/>
      <c r="Z37" s="103"/>
      <c r="AA37" s="103"/>
      <c r="AB37" s="103"/>
      <c r="AC37" s="103"/>
      <c r="AE37" s="103"/>
      <c r="AF37" s="128"/>
      <c r="AG37" s="103"/>
      <c r="AH37" s="103"/>
      <c r="AI37" s="128"/>
      <c r="AJ37" s="103"/>
      <c r="AK37" s="103"/>
      <c r="AL37" s="103"/>
      <c r="AM37" s="103"/>
      <c r="AN37" s="103"/>
      <c r="AO37" s="103"/>
      <c r="AP37" s="103"/>
      <c r="AR37" s="103"/>
      <c r="AS37" s="128"/>
      <c r="AT37" s="103"/>
      <c r="AU37" s="103"/>
      <c r="AV37" s="128"/>
      <c r="AW37" s="103"/>
      <c r="AX37" s="103"/>
      <c r="AY37" s="103"/>
      <c r="AZ37" s="103"/>
      <c r="BA37" s="103"/>
      <c r="BB37" s="103"/>
      <c r="BC37" s="103"/>
      <c r="BE37" s="103"/>
      <c r="BF37" s="128"/>
      <c r="BG37" s="103"/>
      <c r="BH37" s="103"/>
      <c r="BI37" s="128"/>
      <c r="BJ37" s="103"/>
      <c r="BK37" s="103"/>
      <c r="BL37" s="103"/>
      <c r="BM37" s="103"/>
      <c r="BN37" s="103"/>
      <c r="BO37" s="103"/>
      <c r="BP37" s="103"/>
    </row>
    <row r="38" spans="2:68" ht="12.75" customHeight="1" x14ac:dyDescent="0.2">
      <c r="B38" s="702"/>
      <c r="C38" s="705"/>
      <c r="D38" s="404" t="str">
        <f>Definiciones!$C$47</f>
        <v>Hipotecaria a la Vivienda - Infonavit e ISSSTE</v>
      </c>
      <c r="E38" s="103"/>
      <c r="F38" s="128"/>
      <c r="G38" s="103"/>
      <c r="H38" s="103"/>
      <c r="I38" s="128"/>
      <c r="J38" s="103"/>
      <c r="K38" s="103"/>
      <c r="L38" s="103"/>
      <c r="M38" s="103"/>
      <c r="N38" s="103"/>
      <c r="O38" s="103"/>
      <c r="P38" s="103"/>
      <c r="R38" s="103"/>
      <c r="S38" s="128"/>
      <c r="T38" s="103"/>
      <c r="U38" s="103"/>
      <c r="V38" s="128"/>
      <c r="W38" s="103"/>
      <c r="X38" s="103"/>
      <c r="Y38" s="103"/>
      <c r="Z38" s="103"/>
      <c r="AA38" s="103"/>
      <c r="AB38" s="103"/>
      <c r="AC38" s="103"/>
      <c r="AE38" s="103"/>
      <c r="AF38" s="128"/>
      <c r="AG38" s="103"/>
      <c r="AH38" s="103"/>
      <c r="AI38" s="128"/>
      <c r="AJ38" s="103"/>
      <c r="AK38" s="103"/>
      <c r="AL38" s="103"/>
      <c r="AM38" s="103"/>
      <c r="AN38" s="103"/>
      <c r="AO38" s="103"/>
      <c r="AP38" s="103"/>
      <c r="AR38" s="103"/>
      <c r="AS38" s="128"/>
      <c r="AT38" s="103"/>
      <c r="AU38" s="103"/>
      <c r="AV38" s="128"/>
      <c r="AW38" s="103"/>
      <c r="AX38" s="103"/>
      <c r="AY38" s="103"/>
      <c r="AZ38" s="103"/>
      <c r="BA38" s="103"/>
      <c r="BB38" s="103"/>
      <c r="BC38" s="103"/>
      <c r="BE38" s="103"/>
      <c r="BF38" s="128"/>
      <c r="BG38" s="103"/>
      <c r="BH38" s="103"/>
      <c r="BI38" s="128"/>
      <c r="BJ38" s="103"/>
      <c r="BK38" s="103"/>
      <c r="BL38" s="103"/>
      <c r="BM38" s="103"/>
      <c r="BN38" s="103"/>
      <c r="BO38" s="103"/>
      <c r="BP38" s="103"/>
    </row>
    <row r="39" spans="2:68" ht="12.75" customHeight="1" x14ac:dyDescent="0.2">
      <c r="B39" s="702"/>
      <c r="C39" s="706"/>
      <c r="D39" s="404" t="str">
        <f>Definiciones!$C$48</f>
        <v>Hipotecaria a la Vivienda - Créditos de Remodelación</v>
      </c>
      <c r="E39" s="104"/>
      <c r="F39" s="129"/>
      <c r="G39" s="104"/>
      <c r="H39" s="104"/>
      <c r="I39" s="129"/>
      <c r="J39" s="104"/>
      <c r="K39" s="104"/>
      <c r="L39" s="104"/>
      <c r="M39" s="104"/>
      <c r="N39" s="104"/>
      <c r="O39" s="104"/>
      <c r="P39" s="104"/>
      <c r="R39" s="104"/>
      <c r="S39" s="104"/>
      <c r="T39" s="104"/>
      <c r="U39" s="104"/>
      <c r="V39" s="129"/>
      <c r="W39" s="104"/>
      <c r="X39" s="104"/>
      <c r="Y39" s="104"/>
      <c r="Z39" s="104"/>
      <c r="AA39" s="104"/>
      <c r="AB39" s="104"/>
      <c r="AC39" s="104"/>
      <c r="AE39" s="104"/>
      <c r="AF39" s="104"/>
      <c r="AG39" s="104"/>
      <c r="AH39" s="104"/>
      <c r="AI39" s="129"/>
      <c r="AJ39" s="104"/>
      <c r="AK39" s="104"/>
      <c r="AL39" s="104"/>
      <c r="AM39" s="104"/>
      <c r="AN39" s="104"/>
      <c r="AO39" s="104"/>
      <c r="AP39" s="104"/>
      <c r="AR39" s="104"/>
      <c r="AS39" s="104"/>
      <c r="AT39" s="104"/>
      <c r="AU39" s="104"/>
      <c r="AV39" s="129"/>
      <c r="AW39" s="104"/>
      <c r="AX39" s="104"/>
      <c r="AY39" s="104"/>
      <c r="AZ39" s="104"/>
      <c r="BA39" s="104"/>
      <c r="BB39" s="104"/>
      <c r="BC39" s="104"/>
      <c r="BE39" s="104"/>
      <c r="BF39" s="104"/>
      <c r="BG39" s="104"/>
      <c r="BH39" s="104"/>
      <c r="BI39" s="129"/>
      <c r="BJ39" s="104"/>
      <c r="BK39" s="104"/>
      <c r="BL39" s="104"/>
      <c r="BM39" s="104"/>
      <c r="BN39" s="104"/>
      <c r="BO39" s="104"/>
      <c r="BP39" s="104"/>
    </row>
    <row r="40" spans="2:68" ht="12.75" customHeight="1" x14ac:dyDescent="0.2">
      <c r="B40" s="702"/>
      <c r="C40" s="704" t="s">
        <v>54</v>
      </c>
      <c r="D40" s="406" t="str">
        <f>Definiciones!$C$32</f>
        <v>Paraestatales</v>
      </c>
      <c r="E40" s="102"/>
      <c r="F40" s="127"/>
      <c r="G40" s="102"/>
      <c r="H40" s="102"/>
      <c r="I40" s="127"/>
      <c r="J40" s="102"/>
      <c r="K40" s="102"/>
      <c r="L40" s="102"/>
      <c r="M40" s="102"/>
      <c r="N40" s="102"/>
      <c r="O40" s="102"/>
      <c r="P40" s="102"/>
      <c r="R40" s="102"/>
      <c r="S40" s="102"/>
      <c r="T40" s="102"/>
      <c r="U40" s="102"/>
      <c r="V40" s="127"/>
      <c r="W40" s="102"/>
      <c r="X40" s="102"/>
      <c r="Y40" s="102"/>
      <c r="Z40" s="102"/>
      <c r="AA40" s="102"/>
      <c r="AB40" s="102"/>
      <c r="AC40" s="102"/>
      <c r="AE40" s="102"/>
      <c r="AF40" s="102"/>
      <c r="AG40" s="102"/>
      <c r="AH40" s="102"/>
      <c r="AI40" s="127"/>
      <c r="AJ40" s="102"/>
      <c r="AK40" s="102"/>
      <c r="AL40" s="102"/>
      <c r="AM40" s="102"/>
      <c r="AN40" s="102"/>
      <c r="AO40" s="102"/>
      <c r="AP40" s="102"/>
      <c r="AR40" s="102"/>
      <c r="AS40" s="102"/>
      <c r="AT40" s="102"/>
      <c r="AU40" s="102"/>
      <c r="AV40" s="127"/>
      <c r="AW40" s="102"/>
      <c r="AX40" s="102"/>
      <c r="AY40" s="102"/>
      <c r="AZ40" s="102"/>
      <c r="BA40" s="102"/>
      <c r="BB40" s="102"/>
      <c r="BC40" s="102"/>
      <c r="BE40" s="102"/>
      <c r="BF40" s="102"/>
      <c r="BG40" s="102"/>
      <c r="BH40" s="102"/>
      <c r="BI40" s="127"/>
      <c r="BJ40" s="102"/>
      <c r="BK40" s="102"/>
      <c r="BL40" s="102"/>
      <c r="BM40" s="102"/>
      <c r="BN40" s="102"/>
      <c r="BO40" s="102"/>
      <c r="BP40" s="102"/>
    </row>
    <row r="41" spans="2:68" ht="12.75" customHeight="1" x14ac:dyDescent="0.2">
      <c r="B41" s="702"/>
      <c r="C41" s="705"/>
      <c r="D41" s="407" t="str">
        <f>Definiciones!$C$33</f>
        <v>Corporativos - Moneda nacional</v>
      </c>
      <c r="E41" s="103"/>
      <c r="F41" s="128"/>
      <c r="G41" s="103"/>
      <c r="H41" s="103"/>
      <c r="I41" s="128"/>
      <c r="J41" s="103"/>
      <c r="K41" s="103"/>
      <c r="L41" s="103"/>
      <c r="M41" s="103"/>
      <c r="N41" s="103"/>
      <c r="O41" s="103"/>
      <c r="P41" s="103"/>
      <c r="R41" s="103"/>
      <c r="S41" s="103"/>
      <c r="T41" s="103"/>
      <c r="U41" s="103"/>
      <c r="V41" s="128"/>
      <c r="W41" s="103"/>
      <c r="X41" s="103"/>
      <c r="Y41" s="103"/>
      <c r="Z41" s="103"/>
      <c r="AA41" s="103"/>
      <c r="AB41" s="103"/>
      <c r="AC41" s="103"/>
      <c r="AE41" s="103"/>
      <c r="AF41" s="103"/>
      <c r="AG41" s="103"/>
      <c r="AH41" s="103"/>
      <c r="AI41" s="128"/>
      <c r="AJ41" s="103"/>
      <c r="AK41" s="103"/>
      <c r="AL41" s="103"/>
      <c r="AM41" s="103"/>
      <c r="AN41" s="103"/>
      <c r="AO41" s="103"/>
      <c r="AP41" s="103"/>
      <c r="AR41" s="103"/>
      <c r="AS41" s="103"/>
      <c r="AT41" s="103"/>
      <c r="AU41" s="103"/>
      <c r="AV41" s="128"/>
      <c r="AW41" s="103"/>
      <c r="AX41" s="103"/>
      <c r="AY41" s="103"/>
      <c r="AZ41" s="103"/>
      <c r="BA41" s="103"/>
      <c r="BB41" s="103"/>
      <c r="BC41" s="103"/>
      <c r="BE41" s="103"/>
      <c r="BF41" s="103"/>
      <c r="BG41" s="103"/>
      <c r="BH41" s="103"/>
      <c r="BI41" s="128"/>
      <c r="BJ41" s="103"/>
      <c r="BK41" s="103"/>
      <c r="BL41" s="103"/>
      <c r="BM41" s="103"/>
      <c r="BN41" s="103"/>
      <c r="BO41" s="103"/>
      <c r="BP41" s="103"/>
    </row>
    <row r="42" spans="2:68" ht="12.75" customHeight="1" x14ac:dyDescent="0.2">
      <c r="B42" s="702"/>
      <c r="C42" s="705"/>
      <c r="D42" s="407" t="str">
        <f>Definiciones!$C$34</f>
        <v>Corporativos - Moneda extranjera</v>
      </c>
      <c r="E42" s="103"/>
      <c r="F42" s="128"/>
      <c r="G42" s="128"/>
      <c r="H42" s="128"/>
      <c r="I42" s="128"/>
      <c r="J42" s="128"/>
      <c r="K42" s="128"/>
      <c r="L42" s="128"/>
      <c r="M42" s="128"/>
      <c r="N42" s="128"/>
      <c r="O42" s="128"/>
      <c r="P42" s="128"/>
      <c r="R42" s="128"/>
      <c r="S42" s="128"/>
      <c r="T42" s="128"/>
      <c r="U42" s="128"/>
      <c r="V42" s="128"/>
      <c r="W42" s="128"/>
      <c r="X42" s="128"/>
      <c r="Y42" s="128"/>
      <c r="Z42" s="128"/>
      <c r="AA42" s="128"/>
      <c r="AB42" s="128"/>
      <c r="AC42" s="128"/>
      <c r="AE42" s="128"/>
      <c r="AF42" s="128"/>
      <c r="AG42" s="128"/>
      <c r="AH42" s="128"/>
      <c r="AI42" s="128"/>
      <c r="AJ42" s="128"/>
      <c r="AK42" s="128"/>
      <c r="AL42" s="128"/>
      <c r="AM42" s="128"/>
      <c r="AN42" s="128"/>
      <c r="AO42" s="128"/>
      <c r="AP42" s="128"/>
      <c r="AR42" s="128"/>
      <c r="AS42" s="128"/>
      <c r="AT42" s="128"/>
      <c r="AU42" s="128"/>
      <c r="AV42" s="128"/>
      <c r="AW42" s="128"/>
      <c r="AX42" s="128"/>
      <c r="AY42" s="128"/>
      <c r="AZ42" s="128"/>
      <c r="BA42" s="128"/>
      <c r="BB42" s="128"/>
      <c r="BC42" s="128"/>
      <c r="BE42" s="128"/>
      <c r="BF42" s="128"/>
      <c r="BG42" s="128"/>
      <c r="BH42" s="128"/>
      <c r="BI42" s="128"/>
      <c r="BJ42" s="128"/>
      <c r="BK42" s="128"/>
      <c r="BL42" s="128"/>
      <c r="BM42" s="128"/>
      <c r="BN42" s="128"/>
      <c r="BO42" s="128"/>
      <c r="BP42" s="128"/>
    </row>
    <row r="43" spans="2:68" ht="12.75" customHeight="1" x14ac:dyDescent="0.2">
      <c r="B43" s="702"/>
      <c r="C43" s="705"/>
      <c r="D43" s="404" t="str">
        <f>Definiciones!$C$35</f>
        <v>Fideicomisos</v>
      </c>
      <c r="E43" s="103"/>
      <c r="F43" s="128"/>
      <c r="G43" s="103"/>
      <c r="H43" s="103"/>
      <c r="I43" s="128"/>
      <c r="J43" s="103"/>
      <c r="K43" s="103"/>
      <c r="L43" s="103"/>
      <c r="M43" s="103"/>
      <c r="N43" s="103"/>
      <c r="O43" s="103"/>
      <c r="P43" s="103"/>
      <c r="R43" s="103"/>
      <c r="S43" s="103"/>
      <c r="T43" s="103"/>
      <c r="U43" s="103"/>
      <c r="V43" s="128"/>
      <c r="W43" s="103"/>
      <c r="X43" s="103"/>
      <c r="Y43" s="103"/>
      <c r="Z43" s="103"/>
      <c r="AA43" s="103"/>
      <c r="AB43" s="103"/>
      <c r="AC43" s="103"/>
      <c r="AE43" s="103"/>
      <c r="AF43" s="103"/>
      <c r="AG43" s="103"/>
      <c r="AH43" s="103"/>
      <c r="AI43" s="128"/>
      <c r="AJ43" s="103"/>
      <c r="AK43" s="103"/>
      <c r="AL43" s="103"/>
      <c r="AM43" s="103"/>
      <c r="AN43" s="103"/>
      <c r="AO43" s="103"/>
      <c r="AP43" s="103"/>
      <c r="AR43" s="103"/>
      <c r="AS43" s="103"/>
      <c r="AT43" s="103"/>
      <c r="AU43" s="103"/>
      <c r="AV43" s="128"/>
      <c r="AW43" s="103"/>
      <c r="AX43" s="103"/>
      <c r="AY43" s="103"/>
      <c r="AZ43" s="103"/>
      <c r="BA43" s="103"/>
      <c r="BB43" s="103"/>
      <c r="BC43" s="103"/>
      <c r="BE43" s="103"/>
      <c r="BF43" s="103"/>
      <c r="BG43" s="103"/>
      <c r="BH43" s="103"/>
      <c r="BI43" s="128"/>
      <c r="BJ43" s="103"/>
      <c r="BK43" s="103"/>
      <c r="BL43" s="103"/>
      <c r="BM43" s="103"/>
      <c r="BN43" s="103"/>
      <c r="BO43" s="103"/>
      <c r="BP43" s="103"/>
    </row>
    <row r="44" spans="2:68" ht="12.75" customHeight="1" x14ac:dyDescent="0.2">
      <c r="B44" s="702"/>
      <c r="C44" s="705"/>
      <c r="D44" s="404" t="str">
        <f>Definiciones!$C$36</f>
        <v>MiPyMes</v>
      </c>
      <c r="E44" s="103"/>
      <c r="F44" s="128"/>
      <c r="G44" s="103"/>
      <c r="H44" s="103"/>
      <c r="I44" s="128"/>
      <c r="J44" s="103"/>
      <c r="K44" s="103"/>
      <c r="L44" s="103"/>
      <c r="M44" s="103"/>
      <c r="N44" s="103"/>
      <c r="O44" s="103"/>
      <c r="P44" s="103"/>
      <c r="R44" s="103"/>
      <c r="S44" s="103"/>
      <c r="T44" s="103"/>
      <c r="U44" s="103"/>
      <c r="V44" s="128"/>
      <c r="W44" s="103"/>
      <c r="X44" s="103"/>
      <c r="Y44" s="103"/>
      <c r="Z44" s="103"/>
      <c r="AA44" s="103"/>
      <c r="AB44" s="103"/>
      <c r="AC44" s="103"/>
      <c r="AE44" s="103"/>
      <c r="AF44" s="103"/>
      <c r="AG44" s="103"/>
      <c r="AH44" s="103"/>
      <c r="AI44" s="128"/>
      <c r="AJ44" s="103"/>
      <c r="AK44" s="103"/>
      <c r="AL44" s="103"/>
      <c r="AM44" s="103"/>
      <c r="AN44" s="103"/>
      <c r="AO44" s="103"/>
      <c r="AP44" s="103"/>
      <c r="AR44" s="103"/>
      <c r="AS44" s="103"/>
      <c r="AT44" s="103"/>
      <c r="AU44" s="103"/>
      <c r="AV44" s="128"/>
      <c r="AW44" s="103"/>
      <c r="AX44" s="103"/>
      <c r="AY44" s="103"/>
      <c r="AZ44" s="103"/>
      <c r="BA44" s="103"/>
      <c r="BB44" s="103"/>
      <c r="BC44" s="103"/>
      <c r="BE44" s="103"/>
      <c r="BF44" s="103"/>
      <c r="BG44" s="103"/>
      <c r="BH44" s="103"/>
      <c r="BI44" s="128"/>
      <c r="BJ44" s="103"/>
      <c r="BK44" s="103"/>
      <c r="BL44" s="103"/>
      <c r="BM44" s="103"/>
      <c r="BN44" s="103"/>
      <c r="BO44" s="103"/>
      <c r="BP44" s="103"/>
    </row>
    <row r="45" spans="2:68" ht="12.75" customHeight="1" x14ac:dyDescent="0.2">
      <c r="B45" s="702"/>
      <c r="C45" s="705"/>
      <c r="D45" s="404" t="str">
        <f>Definiciones!$C$37</f>
        <v>Gobierno Federal</v>
      </c>
      <c r="E45" s="103"/>
      <c r="F45" s="128"/>
      <c r="G45" s="103"/>
      <c r="H45" s="103"/>
      <c r="I45" s="128"/>
      <c r="J45" s="103"/>
      <c r="K45" s="103"/>
      <c r="L45" s="103"/>
      <c r="M45" s="103"/>
      <c r="N45" s="103"/>
      <c r="O45" s="103"/>
      <c r="P45" s="103"/>
      <c r="R45" s="103"/>
      <c r="S45" s="103"/>
      <c r="T45" s="103"/>
      <c r="U45" s="103"/>
      <c r="V45" s="128"/>
      <c r="W45" s="103"/>
      <c r="X45" s="103"/>
      <c r="Y45" s="103"/>
      <c r="Z45" s="103"/>
      <c r="AA45" s="103"/>
      <c r="AB45" s="103"/>
      <c r="AC45" s="103"/>
      <c r="AE45" s="103"/>
      <c r="AF45" s="103"/>
      <c r="AG45" s="103"/>
      <c r="AH45" s="103"/>
      <c r="AI45" s="128"/>
      <c r="AJ45" s="103"/>
      <c r="AK45" s="103"/>
      <c r="AL45" s="103"/>
      <c r="AM45" s="103"/>
      <c r="AN45" s="103"/>
      <c r="AO45" s="103"/>
      <c r="AP45" s="103"/>
      <c r="AR45" s="103"/>
      <c r="AS45" s="103"/>
      <c r="AT45" s="103"/>
      <c r="AU45" s="103"/>
      <c r="AV45" s="128"/>
      <c r="AW45" s="103"/>
      <c r="AX45" s="103"/>
      <c r="AY45" s="103"/>
      <c r="AZ45" s="103"/>
      <c r="BA45" s="103"/>
      <c r="BB45" s="103"/>
      <c r="BC45" s="103"/>
      <c r="BE45" s="103"/>
      <c r="BF45" s="103"/>
      <c r="BG45" s="103"/>
      <c r="BH45" s="103"/>
      <c r="BI45" s="128"/>
      <c r="BJ45" s="103"/>
      <c r="BK45" s="103"/>
      <c r="BL45" s="103"/>
      <c r="BM45" s="103"/>
      <c r="BN45" s="103"/>
      <c r="BO45" s="103"/>
      <c r="BP45" s="103"/>
    </row>
    <row r="46" spans="2:68" ht="12.75" customHeight="1" x14ac:dyDescent="0.2">
      <c r="B46" s="702"/>
      <c r="C46" s="705"/>
      <c r="D46" s="404" t="str">
        <f>Definiciones!$C$38</f>
        <v>Estados y Municipios - Garantizados</v>
      </c>
      <c r="E46" s="103"/>
      <c r="F46" s="128"/>
      <c r="G46" s="103"/>
      <c r="H46" s="103"/>
      <c r="I46" s="128"/>
      <c r="J46" s="103"/>
      <c r="K46" s="103"/>
      <c r="L46" s="103"/>
      <c r="M46" s="103"/>
      <c r="N46" s="103"/>
      <c r="O46" s="103"/>
      <c r="P46" s="103"/>
      <c r="R46" s="103"/>
      <c r="S46" s="103"/>
      <c r="T46" s="103"/>
      <c r="U46" s="103"/>
      <c r="V46" s="128"/>
      <c r="W46" s="103"/>
      <c r="X46" s="103"/>
      <c r="Y46" s="103"/>
      <c r="Z46" s="103"/>
      <c r="AA46" s="103"/>
      <c r="AB46" s="103"/>
      <c r="AC46" s="103"/>
      <c r="AE46" s="103"/>
      <c r="AF46" s="103"/>
      <c r="AG46" s="103"/>
      <c r="AH46" s="103"/>
      <c r="AI46" s="128"/>
      <c r="AJ46" s="103"/>
      <c r="AK46" s="103"/>
      <c r="AL46" s="103"/>
      <c r="AM46" s="103"/>
      <c r="AN46" s="103"/>
      <c r="AO46" s="103"/>
      <c r="AP46" s="103"/>
      <c r="AR46" s="103"/>
      <c r="AS46" s="103"/>
      <c r="AT46" s="103"/>
      <c r="AU46" s="103"/>
      <c r="AV46" s="128"/>
      <c r="AW46" s="103"/>
      <c r="AX46" s="103"/>
      <c r="AY46" s="103"/>
      <c r="AZ46" s="103"/>
      <c r="BA46" s="103"/>
      <c r="BB46" s="103"/>
      <c r="BC46" s="103"/>
      <c r="BE46" s="103"/>
      <c r="BF46" s="103"/>
      <c r="BG46" s="103"/>
      <c r="BH46" s="103"/>
      <c r="BI46" s="128"/>
      <c r="BJ46" s="103"/>
      <c r="BK46" s="103"/>
      <c r="BL46" s="103"/>
      <c r="BM46" s="103"/>
      <c r="BN46" s="103"/>
      <c r="BO46" s="103"/>
      <c r="BP46" s="103"/>
    </row>
    <row r="47" spans="2:68" ht="12.75" customHeight="1" x14ac:dyDescent="0.2">
      <c r="B47" s="702"/>
      <c r="C47" s="705"/>
      <c r="D47" s="404" t="str">
        <f>Definiciones!$C$39</f>
        <v>Estados y Municipios - No garantizados</v>
      </c>
      <c r="E47" s="103"/>
      <c r="F47" s="128"/>
      <c r="G47" s="103"/>
      <c r="H47" s="103"/>
      <c r="I47" s="128"/>
      <c r="J47" s="103"/>
      <c r="K47" s="103"/>
      <c r="L47" s="103"/>
      <c r="M47" s="103"/>
      <c r="N47" s="103"/>
      <c r="O47" s="103"/>
      <c r="P47" s="103"/>
      <c r="R47" s="103"/>
      <c r="S47" s="103"/>
      <c r="T47" s="103"/>
      <c r="U47" s="103"/>
      <c r="V47" s="128"/>
      <c r="W47" s="103"/>
      <c r="X47" s="103"/>
      <c r="Y47" s="103"/>
      <c r="Z47" s="103"/>
      <c r="AA47" s="103"/>
      <c r="AB47" s="103"/>
      <c r="AC47" s="103"/>
      <c r="AE47" s="103"/>
      <c r="AF47" s="103"/>
      <c r="AG47" s="103"/>
      <c r="AH47" s="103"/>
      <c r="AI47" s="128"/>
      <c r="AJ47" s="103"/>
      <c r="AK47" s="103"/>
      <c r="AL47" s="103"/>
      <c r="AM47" s="103"/>
      <c r="AN47" s="103"/>
      <c r="AO47" s="103"/>
      <c r="AP47" s="103"/>
      <c r="AR47" s="103"/>
      <c r="AS47" s="103"/>
      <c r="AT47" s="103"/>
      <c r="AU47" s="103"/>
      <c r="AV47" s="128"/>
      <c r="AW47" s="103"/>
      <c r="AX47" s="103"/>
      <c r="AY47" s="103"/>
      <c r="AZ47" s="103"/>
      <c r="BA47" s="103"/>
      <c r="BB47" s="103"/>
      <c r="BC47" s="103"/>
      <c r="BE47" s="103"/>
      <c r="BF47" s="103"/>
      <c r="BG47" s="103"/>
      <c r="BH47" s="103"/>
      <c r="BI47" s="128"/>
      <c r="BJ47" s="103"/>
      <c r="BK47" s="103"/>
      <c r="BL47" s="103"/>
      <c r="BM47" s="103"/>
      <c r="BN47" s="103"/>
      <c r="BO47" s="103"/>
      <c r="BP47" s="103"/>
    </row>
    <row r="48" spans="2:68" ht="12.75" customHeight="1" x14ac:dyDescent="0.2">
      <c r="B48" s="702"/>
      <c r="C48" s="705"/>
      <c r="D48" s="404" t="str">
        <f>Definiciones!$C$40</f>
        <v>Entidades Financieras</v>
      </c>
      <c r="E48" s="103"/>
      <c r="F48" s="128"/>
      <c r="G48" s="103"/>
      <c r="H48" s="103"/>
      <c r="I48" s="128"/>
      <c r="J48" s="103"/>
      <c r="K48" s="103"/>
      <c r="L48" s="103"/>
      <c r="M48" s="103"/>
      <c r="N48" s="103"/>
      <c r="O48" s="103"/>
      <c r="P48" s="103"/>
      <c r="R48" s="103"/>
      <c r="S48" s="103"/>
      <c r="T48" s="103"/>
      <c r="U48" s="103"/>
      <c r="V48" s="128"/>
      <c r="W48" s="103"/>
      <c r="X48" s="103"/>
      <c r="Y48" s="103"/>
      <c r="Z48" s="103"/>
      <c r="AA48" s="103"/>
      <c r="AB48" s="103"/>
      <c r="AC48" s="103"/>
      <c r="AE48" s="103"/>
      <c r="AF48" s="103"/>
      <c r="AG48" s="103"/>
      <c r="AH48" s="103"/>
      <c r="AI48" s="128"/>
      <c r="AJ48" s="103"/>
      <c r="AK48" s="103"/>
      <c r="AL48" s="103"/>
      <c r="AM48" s="103"/>
      <c r="AN48" s="103"/>
      <c r="AO48" s="103"/>
      <c r="AP48" s="103"/>
      <c r="AR48" s="103"/>
      <c r="AS48" s="103"/>
      <c r="AT48" s="103"/>
      <c r="AU48" s="103"/>
      <c r="AV48" s="128"/>
      <c r="AW48" s="103"/>
      <c r="AX48" s="103"/>
      <c r="AY48" s="103"/>
      <c r="AZ48" s="103"/>
      <c r="BA48" s="103"/>
      <c r="BB48" s="103"/>
      <c r="BC48" s="103"/>
      <c r="BE48" s="103"/>
      <c r="BF48" s="103"/>
      <c r="BG48" s="103"/>
      <c r="BH48" s="103"/>
      <c r="BI48" s="128"/>
      <c r="BJ48" s="103"/>
      <c r="BK48" s="103"/>
      <c r="BL48" s="103"/>
      <c r="BM48" s="103"/>
      <c r="BN48" s="103"/>
      <c r="BO48" s="103"/>
      <c r="BP48" s="103"/>
    </row>
    <row r="49" spans="2:68" ht="12.75" customHeight="1" x14ac:dyDescent="0.2">
      <c r="B49" s="702"/>
      <c r="C49" s="705"/>
      <c r="D49" s="404" t="str">
        <f>Definiciones!$C$41</f>
        <v>Consumo-Revolvente</v>
      </c>
      <c r="E49" s="103"/>
      <c r="F49" s="128"/>
      <c r="G49" s="103"/>
      <c r="H49" s="103"/>
      <c r="I49" s="128"/>
      <c r="J49" s="103"/>
      <c r="K49" s="103"/>
      <c r="L49" s="103"/>
      <c r="M49" s="103"/>
      <c r="N49" s="103"/>
      <c r="O49" s="103"/>
      <c r="P49" s="103"/>
      <c r="R49" s="103"/>
      <c r="S49" s="103"/>
      <c r="T49" s="103"/>
      <c r="U49" s="103"/>
      <c r="V49" s="128"/>
      <c r="W49" s="103"/>
      <c r="X49" s="103"/>
      <c r="Y49" s="103"/>
      <c r="Z49" s="103"/>
      <c r="AA49" s="103"/>
      <c r="AB49" s="103"/>
      <c r="AC49" s="103"/>
      <c r="AE49" s="103"/>
      <c r="AF49" s="103"/>
      <c r="AG49" s="103"/>
      <c r="AH49" s="103"/>
      <c r="AI49" s="128"/>
      <c r="AJ49" s="103"/>
      <c r="AK49" s="103"/>
      <c r="AL49" s="103"/>
      <c r="AM49" s="103"/>
      <c r="AN49" s="103"/>
      <c r="AO49" s="103"/>
      <c r="AP49" s="103"/>
      <c r="AR49" s="103"/>
      <c r="AS49" s="103"/>
      <c r="AT49" s="103"/>
      <c r="AU49" s="103"/>
      <c r="AV49" s="128"/>
      <c r="AW49" s="103"/>
      <c r="AX49" s="103"/>
      <c r="AY49" s="103"/>
      <c r="AZ49" s="103"/>
      <c r="BA49" s="103"/>
      <c r="BB49" s="103"/>
      <c r="BC49" s="103"/>
      <c r="BE49" s="103"/>
      <c r="BF49" s="103"/>
      <c r="BG49" s="103"/>
      <c r="BH49" s="103"/>
      <c r="BI49" s="128"/>
      <c r="BJ49" s="103"/>
      <c r="BK49" s="103"/>
      <c r="BL49" s="103"/>
      <c r="BM49" s="103"/>
      <c r="BN49" s="103"/>
      <c r="BO49" s="103"/>
      <c r="BP49" s="103"/>
    </row>
    <row r="50" spans="2:68" ht="12.75" customHeight="1" x14ac:dyDescent="0.2">
      <c r="B50" s="702"/>
      <c r="C50" s="705"/>
      <c r="D50" s="404" t="str">
        <f>Definiciones!$C$42</f>
        <v>Consumo-No revolvente - Nomina</v>
      </c>
      <c r="E50" s="103"/>
      <c r="F50" s="128"/>
      <c r="G50" s="103"/>
      <c r="H50" s="103"/>
      <c r="I50" s="128"/>
      <c r="J50" s="103"/>
      <c r="K50" s="103"/>
      <c r="L50" s="103"/>
      <c r="M50" s="103"/>
      <c r="N50" s="103"/>
      <c r="O50" s="103"/>
      <c r="P50" s="103"/>
      <c r="R50" s="103"/>
      <c r="S50" s="103"/>
      <c r="T50" s="103"/>
      <c r="U50" s="103"/>
      <c r="V50" s="128"/>
      <c r="W50" s="103"/>
      <c r="X50" s="103"/>
      <c r="Y50" s="103"/>
      <c r="Z50" s="103"/>
      <c r="AA50" s="103"/>
      <c r="AB50" s="103"/>
      <c r="AC50" s="103"/>
      <c r="AE50" s="103"/>
      <c r="AF50" s="103"/>
      <c r="AG50" s="103"/>
      <c r="AH50" s="103"/>
      <c r="AI50" s="128"/>
      <c r="AJ50" s="103"/>
      <c r="AK50" s="103"/>
      <c r="AL50" s="103"/>
      <c r="AM50" s="103"/>
      <c r="AN50" s="103"/>
      <c r="AO50" s="103"/>
      <c r="AP50" s="103"/>
      <c r="AR50" s="103"/>
      <c r="AS50" s="103"/>
      <c r="AT50" s="103"/>
      <c r="AU50" s="103"/>
      <c r="AV50" s="128"/>
      <c r="AW50" s="103"/>
      <c r="AX50" s="103"/>
      <c r="AY50" s="103"/>
      <c r="AZ50" s="103"/>
      <c r="BA50" s="103"/>
      <c r="BB50" s="103"/>
      <c r="BC50" s="103"/>
      <c r="BE50" s="103"/>
      <c r="BF50" s="103"/>
      <c r="BG50" s="103"/>
      <c r="BH50" s="103"/>
      <c r="BI50" s="128"/>
      <c r="BJ50" s="103"/>
      <c r="BK50" s="103"/>
      <c r="BL50" s="103"/>
      <c r="BM50" s="103"/>
      <c r="BN50" s="103"/>
      <c r="BO50" s="103"/>
      <c r="BP50" s="103"/>
    </row>
    <row r="51" spans="2:68" ht="12.75" customHeight="1" x14ac:dyDescent="0.2">
      <c r="B51" s="702"/>
      <c r="C51" s="705"/>
      <c r="D51" s="404" t="str">
        <f>Definiciones!$C$43</f>
        <v>Consumo-No revolvente - Personales</v>
      </c>
      <c r="E51" s="103"/>
      <c r="F51" s="128"/>
      <c r="G51" s="103"/>
      <c r="H51" s="103"/>
      <c r="I51" s="128"/>
      <c r="J51" s="103"/>
      <c r="K51" s="103"/>
      <c r="L51" s="103"/>
      <c r="M51" s="103"/>
      <c r="N51" s="103"/>
      <c r="O51" s="103"/>
      <c r="P51" s="103"/>
      <c r="R51" s="103"/>
      <c r="S51" s="128"/>
      <c r="T51" s="103"/>
      <c r="U51" s="103"/>
      <c r="V51" s="128"/>
      <c r="W51" s="103"/>
      <c r="X51" s="103"/>
      <c r="Y51" s="103"/>
      <c r="Z51" s="103"/>
      <c r="AA51" s="103"/>
      <c r="AB51" s="103"/>
      <c r="AC51" s="103"/>
      <c r="AE51" s="103"/>
      <c r="AF51" s="128"/>
      <c r="AG51" s="103"/>
      <c r="AH51" s="103"/>
      <c r="AI51" s="128"/>
      <c r="AJ51" s="103"/>
      <c r="AK51" s="103"/>
      <c r="AL51" s="103"/>
      <c r="AM51" s="103"/>
      <c r="AN51" s="103"/>
      <c r="AO51" s="103"/>
      <c r="AP51" s="103"/>
      <c r="AR51" s="103"/>
      <c r="AS51" s="128"/>
      <c r="AT51" s="103"/>
      <c r="AU51" s="103"/>
      <c r="AV51" s="128"/>
      <c r="AW51" s="103"/>
      <c r="AX51" s="103"/>
      <c r="AY51" s="103"/>
      <c r="AZ51" s="103"/>
      <c r="BA51" s="103"/>
      <c r="BB51" s="103"/>
      <c r="BC51" s="103"/>
      <c r="BE51" s="103"/>
      <c r="BF51" s="128"/>
      <c r="BG51" s="103"/>
      <c r="BH51" s="103"/>
      <c r="BI51" s="128"/>
      <c r="BJ51" s="103"/>
      <c r="BK51" s="103"/>
      <c r="BL51" s="103"/>
      <c r="BM51" s="103"/>
      <c r="BN51" s="103"/>
      <c r="BO51" s="103"/>
      <c r="BP51" s="103"/>
    </row>
    <row r="52" spans="2:68" ht="12.75" customHeight="1" x14ac:dyDescent="0.2">
      <c r="B52" s="702"/>
      <c r="C52" s="705"/>
      <c r="D52" s="404" t="str">
        <f>Definiciones!$C$44</f>
        <v>Consumo-No revolvente - Autos y ABCD</v>
      </c>
      <c r="E52" s="103"/>
      <c r="F52" s="128"/>
      <c r="G52" s="103"/>
      <c r="H52" s="103"/>
      <c r="I52" s="128"/>
      <c r="J52" s="103"/>
      <c r="K52" s="103"/>
      <c r="L52" s="103"/>
      <c r="M52" s="103"/>
      <c r="N52" s="103"/>
      <c r="O52" s="103"/>
      <c r="P52" s="103"/>
      <c r="R52" s="103"/>
      <c r="S52" s="128"/>
      <c r="T52" s="103"/>
      <c r="U52" s="103"/>
      <c r="V52" s="128"/>
      <c r="W52" s="103"/>
      <c r="X52" s="103"/>
      <c r="Y52" s="103"/>
      <c r="Z52" s="103"/>
      <c r="AA52" s="103"/>
      <c r="AB52" s="103"/>
      <c r="AC52" s="103"/>
      <c r="AE52" s="103"/>
      <c r="AF52" s="128"/>
      <c r="AG52" s="103"/>
      <c r="AH52" s="103"/>
      <c r="AI52" s="128"/>
      <c r="AJ52" s="103"/>
      <c r="AK52" s="103"/>
      <c r="AL52" s="103"/>
      <c r="AM52" s="103"/>
      <c r="AN52" s="103"/>
      <c r="AO52" s="103"/>
      <c r="AP52" s="103"/>
      <c r="AR52" s="103"/>
      <c r="AS52" s="128"/>
      <c r="AT52" s="103"/>
      <c r="AU52" s="103"/>
      <c r="AV52" s="128"/>
      <c r="AW52" s="103"/>
      <c r="AX52" s="103"/>
      <c r="AY52" s="103"/>
      <c r="AZ52" s="103"/>
      <c r="BA52" s="103"/>
      <c r="BB52" s="103"/>
      <c r="BC52" s="103"/>
      <c r="BE52" s="103"/>
      <c r="BF52" s="128"/>
      <c r="BG52" s="103"/>
      <c r="BH52" s="103"/>
      <c r="BI52" s="128"/>
      <c r="BJ52" s="103"/>
      <c r="BK52" s="103"/>
      <c r="BL52" s="103"/>
      <c r="BM52" s="103"/>
      <c r="BN52" s="103"/>
      <c r="BO52" s="103"/>
      <c r="BP52" s="103"/>
    </row>
    <row r="53" spans="2:68" ht="12.75" customHeight="1" x14ac:dyDescent="0.2">
      <c r="B53" s="702"/>
      <c r="C53" s="705"/>
      <c r="D53" s="404" t="str">
        <f>Definiciones!$C$45</f>
        <v>Consumo-No revolvente - Otros</v>
      </c>
      <c r="E53" s="103"/>
      <c r="F53" s="128"/>
      <c r="G53" s="103"/>
      <c r="H53" s="103"/>
      <c r="I53" s="128"/>
      <c r="J53" s="103"/>
      <c r="K53" s="103"/>
      <c r="L53" s="103"/>
      <c r="M53" s="103"/>
      <c r="N53" s="103"/>
      <c r="O53" s="103"/>
      <c r="P53" s="103"/>
      <c r="R53" s="103"/>
      <c r="S53" s="128"/>
      <c r="T53" s="103"/>
      <c r="U53" s="103"/>
      <c r="V53" s="128"/>
      <c r="W53" s="103"/>
      <c r="X53" s="103"/>
      <c r="Y53" s="103"/>
      <c r="Z53" s="103"/>
      <c r="AA53" s="103"/>
      <c r="AB53" s="103"/>
      <c r="AC53" s="103"/>
      <c r="AE53" s="103"/>
      <c r="AF53" s="128"/>
      <c r="AG53" s="103"/>
      <c r="AH53" s="103"/>
      <c r="AI53" s="128"/>
      <c r="AJ53" s="103"/>
      <c r="AK53" s="103"/>
      <c r="AL53" s="103"/>
      <c r="AM53" s="103"/>
      <c r="AN53" s="103"/>
      <c r="AO53" s="103"/>
      <c r="AP53" s="103"/>
      <c r="AR53" s="103"/>
      <c r="AS53" s="128"/>
      <c r="AT53" s="103"/>
      <c r="AU53" s="103"/>
      <c r="AV53" s="128"/>
      <c r="AW53" s="103"/>
      <c r="AX53" s="103"/>
      <c r="AY53" s="103"/>
      <c r="AZ53" s="103"/>
      <c r="BA53" s="103"/>
      <c r="BB53" s="103"/>
      <c r="BC53" s="103"/>
      <c r="BE53" s="103"/>
      <c r="BF53" s="128"/>
      <c r="BG53" s="103"/>
      <c r="BH53" s="103"/>
      <c r="BI53" s="128"/>
      <c r="BJ53" s="103"/>
      <c r="BK53" s="103"/>
      <c r="BL53" s="103"/>
      <c r="BM53" s="103"/>
      <c r="BN53" s="103"/>
      <c r="BO53" s="103"/>
      <c r="BP53" s="103"/>
    </row>
    <row r="54" spans="2:68" ht="12.75" customHeight="1" x14ac:dyDescent="0.2">
      <c r="B54" s="702"/>
      <c r="C54" s="705"/>
      <c r="D54" s="404" t="str">
        <f>Definiciones!$C$46</f>
        <v>Hipotecaria a la Vivienda - Media, Residencial e Interés Social</v>
      </c>
      <c r="E54" s="103"/>
      <c r="F54" s="128"/>
      <c r="G54" s="103"/>
      <c r="H54" s="103"/>
      <c r="I54" s="128"/>
      <c r="J54" s="103"/>
      <c r="K54" s="103"/>
      <c r="L54" s="103"/>
      <c r="M54" s="103"/>
      <c r="N54" s="103"/>
      <c r="O54" s="103"/>
      <c r="P54" s="103"/>
      <c r="R54" s="103"/>
      <c r="S54" s="128"/>
      <c r="T54" s="103"/>
      <c r="U54" s="103"/>
      <c r="V54" s="128"/>
      <c r="W54" s="103"/>
      <c r="X54" s="103"/>
      <c r="Y54" s="103"/>
      <c r="Z54" s="103"/>
      <c r="AA54" s="103"/>
      <c r="AB54" s="103"/>
      <c r="AC54" s="103"/>
      <c r="AE54" s="103"/>
      <c r="AF54" s="128"/>
      <c r="AG54" s="103"/>
      <c r="AH54" s="103"/>
      <c r="AI54" s="128"/>
      <c r="AJ54" s="103"/>
      <c r="AK54" s="103"/>
      <c r="AL54" s="103"/>
      <c r="AM54" s="103"/>
      <c r="AN54" s="103"/>
      <c r="AO54" s="103"/>
      <c r="AP54" s="103"/>
      <c r="AR54" s="103"/>
      <c r="AS54" s="128"/>
      <c r="AT54" s="103"/>
      <c r="AU54" s="103"/>
      <c r="AV54" s="128"/>
      <c r="AW54" s="103"/>
      <c r="AX54" s="103"/>
      <c r="AY54" s="103"/>
      <c r="AZ54" s="103"/>
      <c r="BA54" s="103"/>
      <c r="BB54" s="103"/>
      <c r="BC54" s="103"/>
      <c r="BE54" s="103"/>
      <c r="BF54" s="128"/>
      <c r="BG54" s="103"/>
      <c r="BH54" s="103"/>
      <c r="BI54" s="128"/>
      <c r="BJ54" s="103"/>
      <c r="BK54" s="103"/>
      <c r="BL54" s="103"/>
      <c r="BM54" s="103"/>
      <c r="BN54" s="103"/>
      <c r="BO54" s="103"/>
      <c r="BP54" s="103"/>
    </row>
    <row r="55" spans="2:68" ht="12.75" customHeight="1" x14ac:dyDescent="0.2">
      <c r="B55" s="702"/>
      <c r="C55" s="705"/>
      <c r="D55" s="404" t="str">
        <f>Definiciones!$C$47</f>
        <v>Hipotecaria a la Vivienda - Infonavit e ISSSTE</v>
      </c>
      <c r="E55" s="103"/>
      <c r="F55" s="128"/>
      <c r="G55" s="103"/>
      <c r="H55" s="103"/>
      <c r="I55" s="128"/>
      <c r="J55" s="103"/>
      <c r="K55" s="103"/>
      <c r="L55" s="103"/>
      <c r="M55" s="103"/>
      <c r="N55" s="103"/>
      <c r="O55" s="103"/>
      <c r="P55" s="103"/>
      <c r="R55" s="103"/>
      <c r="S55" s="128"/>
      <c r="T55" s="103"/>
      <c r="U55" s="103"/>
      <c r="V55" s="128"/>
      <c r="W55" s="103"/>
      <c r="X55" s="103"/>
      <c r="Y55" s="103"/>
      <c r="Z55" s="103"/>
      <c r="AA55" s="103"/>
      <c r="AB55" s="103"/>
      <c r="AC55" s="103"/>
      <c r="AE55" s="103"/>
      <c r="AF55" s="128"/>
      <c r="AG55" s="103"/>
      <c r="AH55" s="103"/>
      <c r="AI55" s="128"/>
      <c r="AJ55" s="103"/>
      <c r="AK55" s="103"/>
      <c r="AL55" s="103"/>
      <c r="AM55" s="103"/>
      <c r="AN55" s="103"/>
      <c r="AO55" s="103"/>
      <c r="AP55" s="103"/>
      <c r="AR55" s="103"/>
      <c r="AS55" s="128"/>
      <c r="AT55" s="103"/>
      <c r="AU55" s="103"/>
      <c r="AV55" s="128"/>
      <c r="AW55" s="103"/>
      <c r="AX55" s="103"/>
      <c r="AY55" s="103"/>
      <c r="AZ55" s="103"/>
      <c r="BA55" s="103"/>
      <c r="BB55" s="103"/>
      <c r="BC55" s="103"/>
      <c r="BE55" s="103"/>
      <c r="BF55" s="128"/>
      <c r="BG55" s="103"/>
      <c r="BH55" s="103"/>
      <c r="BI55" s="128"/>
      <c r="BJ55" s="103"/>
      <c r="BK55" s="103"/>
      <c r="BL55" s="103"/>
      <c r="BM55" s="103"/>
      <c r="BN55" s="103"/>
      <c r="BO55" s="103"/>
      <c r="BP55" s="103"/>
    </row>
    <row r="56" spans="2:68" ht="12.75" customHeight="1" x14ac:dyDescent="0.2">
      <c r="B56" s="702"/>
      <c r="C56" s="706"/>
      <c r="D56" s="404" t="str">
        <f>Definiciones!$C$48</f>
        <v>Hipotecaria a la Vivienda - Créditos de Remodelación</v>
      </c>
      <c r="E56" s="104"/>
      <c r="F56" s="129"/>
      <c r="G56" s="104"/>
      <c r="H56" s="104"/>
      <c r="I56" s="129"/>
      <c r="J56" s="104"/>
      <c r="K56" s="104"/>
      <c r="L56" s="104"/>
      <c r="M56" s="104"/>
      <c r="N56" s="104"/>
      <c r="O56" s="104"/>
      <c r="P56" s="104"/>
      <c r="R56" s="104"/>
      <c r="S56" s="104"/>
      <c r="T56" s="104"/>
      <c r="U56" s="104"/>
      <c r="V56" s="129"/>
      <c r="W56" s="104"/>
      <c r="X56" s="104"/>
      <c r="Y56" s="104"/>
      <c r="Z56" s="104"/>
      <c r="AA56" s="104"/>
      <c r="AB56" s="104"/>
      <c r="AC56" s="104"/>
      <c r="AE56" s="104"/>
      <c r="AF56" s="104"/>
      <c r="AG56" s="104"/>
      <c r="AH56" s="104"/>
      <c r="AI56" s="129"/>
      <c r="AJ56" s="104"/>
      <c r="AK56" s="104"/>
      <c r="AL56" s="104"/>
      <c r="AM56" s="104"/>
      <c r="AN56" s="104"/>
      <c r="AO56" s="104"/>
      <c r="AP56" s="104"/>
      <c r="AR56" s="104"/>
      <c r="AS56" s="104"/>
      <c r="AT56" s="104"/>
      <c r="AU56" s="104"/>
      <c r="AV56" s="129"/>
      <c r="AW56" s="104"/>
      <c r="AX56" s="104"/>
      <c r="AY56" s="104"/>
      <c r="AZ56" s="104"/>
      <c r="BA56" s="104"/>
      <c r="BB56" s="104"/>
      <c r="BC56" s="104"/>
      <c r="BE56" s="104"/>
      <c r="BF56" s="104"/>
      <c r="BG56" s="104"/>
      <c r="BH56" s="104"/>
      <c r="BI56" s="129"/>
      <c r="BJ56" s="104"/>
      <c r="BK56" s="104"/>
      <c r="BL56" s="104"/>
      <c r="BM56" s="104"/>
      <c r="BN56" s="104"/>
      <c r="BO56" s="104"/>
      <c r="BP56" s="104"/>
    </row>
    <row r="57" spans="2:68" ht="12.75" customHeight="1" x14ac:dyDescent="0.2">
      <c r="B57" s="702"/>
      <c r="C57" s="71" t="s">
        <v>116</v>
      </c>
      <c r="D57" s="72"/>
      <c r="E57" s="105"/>
      <c r="F57" s="130"/>
      <c r="G57" s="130"/>
      <c r="H57" s="105"/>
      <c r="I57" s="130"/>
      <c r="J57" s="105"/>
      <c r="K57" s="105"/>
      <c r="L57" s="105"/>
      <c r="M57" s="105"/>
      <c r="N57" s="105"/>
      <c r="O57" s="105"/>
      <c r="P57" s="105"/>
      <c r="R57" s="105"/>
      <c r="S57" s="105"/>
      <c r="T57" s="105"/>
      <c r="U57" s="105"/>
      <c r="V57" s="130"/>
      <c r="W57" s="105"/>
      <c r="X57" s="105"/>
      <c r="Y57" s="105"/>
      <c r="Z57" s="105"/>
      <c r="AA57" s="105"/>
      <c r="AB57" s="105"/>
      <c r="AC57" s="105"/>
      <c r="AE57" s="105"/>
      <c r="AF57" s="105"/>
      <c r="AG57" s="105"/>
      <c r="AH57" s="105"/>
      <c r="AI57" s="130"/>
      <c r="AJ57" s="105"/>
      <c r="AK57" s="105"/>
      <c r="AL57" s="105"/>
      <c r="AM57" s="105"/>
      <c r="AN57" s="105"/>
      <c r="AO57" s="105"/>
      <c r="AP57" s="105"/>
      <c r="AR57" s="105"/>
      <c r="AS57" s="105"/>
      <c r="AT57" s="105"/>
      <c r="AU57" s="105"/>
      <c r="AV57" s="130"/>
      <c r="AW57" s="105"/>
      <c r="AX57" s="105"/>
      <c r="AY57" s="105"/>
      <c r="AZ57" s="105"/>
      <c r="BA57" s="105"/>
      <c r="BB57" s="105"/>
      <c r="BC57" s="105"/>
      <c r="BE57" s="105"/>
      <c r="BF57" s="105"/>
      <c r="BG57" s="105"/>
      <c r="BH57" s="105"/>
      <c r="BI57" s="130"/>
      <c r="BJ57" s="105"/>
      <c r="BK57" s="105"/>
      <c r="BL57" s="105"/>
      <c r="BM57" s="105"/>
      <c r="BN57" s="105"/>
      <c r="BO57" s="105"/>
      <c r="BP57" s="105"/>
    </row>
    <row r="58" spans="2:68" ht="12.75" customHeight="1" x14ac:dyDescent="0.2">
      <c r="B58" s="702"/>
      <c r="C58" s="71" t="s">
        <v>352</v>
      </c>
      <c r="D58" s="72"/>
      <c r="E58" s="105"/>
      <c r="F58" s="130"/>
      <c r="G58" s="105"/>
      <c r="H58" s="105"/>
      <c r="I58" s="130"/>
      <c r="J58" s="105"/>
      <c r="K58" s="105"/>
      <c r="L58" s="105"/>
      <c r="M58" s="105"/>
      <c r="N58" s="105"/>
      <c r="O58" s="105"/>
      <c r="P58" s="105"/>
      <c r="R58" s="105"/>
      <c r="S58" s="105"/>
      <c r="T58" s="105"/>
      <c r="U58" s="105"/>
      <c r="V58" s="130"/>
      <c r="W58" s="105"/>
      <c r="X58" s="105"/>
      <c r="Y58" s="105"/>
      <c r="Z58" s="105"/>
      <c r="AA58" s="105"/>
      <c r="AB58" s="105"/>
      <c r="AC58" s="105"/>
      <c r="AE58" s="105"/>
      <c r="AF58" s="105"/>
      <c r="AG58" s="105"/>
      <c r="AH58" s="105"/>
      <c r="AI58" s="130"/>
      <c r="AJ58" s="105"/>
      <c r="AK58" s="105"/>
      <c r="AL58" s="105"/>
      <c r="AM58" s="105"/>
      <c r="AN58" s="105"/>
      <c r="AO58" s="105"/>
      <c r="AP58" s="105"/>
      <c r="AR58" s="105"/>
      <c r="AS58" s="105"/>
      <c r="AT58" s="105"/>
      <c r="AU58" s="105"/>
      <c r="AV58" s="130"/>
      <c r="AW58" s="105"/>
      <c r="AX58" s="105"/>
      <c r="AY58" s="105"/>
      <c r="AZ58" s="105"/>
      <c r="BA58" s="105"/>
      <c r="BB58" s="105"/>
      <c r="BC58" s="105"/>
      <c r="BE58" s="105"/>
      <c r="BF58" s="105"/>
      <c r="BG58" s="105"/>
      <c r="BH58" s="105"/>
      <c r="BI58" s="130"/>
      <c r="BJ58" s="105"/>
      <c r="BK58" s="105"/>
      <c r="BL58" s="105"/>
      <c r="BM58" s="105"/>
      <c r="BN58" s="105"/>
      <c r="BO58" s="105"/>
      <c r="BP58" s="105"/>
    </row>
    <row r="59" spans="2:68" ht="12.75" customHeight="1" x14ac:dyDescent="0.2">
      <c r="B59" s="703"/>
      <c r="C59" s="73" t="s">
        <v>17</v>
      </c>
      <c r="D59" s="74"/>
      <c r="E59" s="106"/>
      <c r="F59" s="131"/>
      <c r="G59" s="106"/>
      <c r="H59" s="106"/>
      <c r="I59" s="131"/>
      <c r="J59" s="106"/>
      <c r="K59" s="106"/>
      <c r="L59" s="106"/>
      <c r="M59" s="106"/>
      <c r="N59" s="106"/>
      <c r="O59" s="106"/>
      <c r="P59" s="106"/>
      <c r="R59" s="106"/>
      <c r="S59" s="106"/>
      <c r="T59" s="106"/>
      <c r="U59" s="106"/>
      <c r="V59" s="131"/>
      <c r="W59" s="106"/>
      <c r="X59" s="106"/>
      <c r="Y59" s="106"/>
      <c r="Z59" s="106"/>
      <c r="AA59" s="106"/>
      <c r="AB59" s="106"/>
      <c r="AC59" s="106"/>
      <c r="AE59" s="106"/>
      <c r="AF59" s="106"/>
      <c r="AG59" s="106"/>
      <c r="AH59" s="106"/>
      <c r="AI59" s="131"/>
      <c r="AJ59" s="106"/>
      <c r="AK59" s="106"/>
      <c r="AL59" s="106"/>
      <c r="AM59" s="106"/>
      <c r="AN59" s="106"/>
      <c r="AO59" s="106"/>
      <c r="AP59" s="106"/>
      <c r="AR59" s="106"/>
      <c r="AS59" s="106"/>
      <c r="AT59" s="106"/>
      <c r="AU59" s="106"/>
      <c r="AV59" s="131"/>
      <c r="AW59" s="106"/>
      <c r="AX59" s="106"/>
      <c r="AY59" s="106"/>
      <c r="AZ59" s="106"/>
      <c r="BA59" s="106"/>
      <c r="BB59" s="106"/>
      <c r="BC59" s="106"/>
      <c r="BE59" s="106"/>
      <c r="BF59" s="106"/>
      <c r="BG59" s="106"/>
      <c r="BH59" s="106"/>
      <c r="BI59" s="131"/>
      <c r="BJ59" s="106"/>
      <c r="BK59" s="106"/>
      <c r="BL59" s="106"/>
      <c r="BM59" s="106"/>
      <c r="BN59" s="106"/>
      <c r="BO59" s="106"/>
      <c r="BP59" s="106"/>
    </row>
    <row r="60" spans="2:68" ht="12.75" customHeight="1" x14ac:dyDescent="0.2">
      <c r="B60" s="701" t="s">
        <v>18</v>
      </c>
      <c r="C60" s="699" t="s">
        <v>135</v>
      </c>
      <c r="D60" s="68" t="s">
        <v>359</v>
      </c>
      <c r="E60" s="102"/>
      <c r="F60" s="127"/>
      <c r="G60" s="102"/>
      <c r="H60" s="102"/>
      <c r="I60" s="127"/>
      <c r="J60" s="102"/>
      <c r="K60" s="102"/>
      <c r="L60" s="102"/>
      <c r="M60" s="102"/>
      <c r="N60" s="102"/>
      <c r="O60" s="102"/>
      <c r="P60" s="102"/>
      <c r="R60" s="102"/>
      <c r="S60" s="127"/>
      <c r="T60" s="102"/>
      <c r="U60" s="102"/>
      <c r="V60" s="127"/>
      <c r="W60" s="102"/>
      <c r="X60" s="102"/>
      <c r="Y60" s="102"/>
      <c r="Z60" s="102"/>
      <c r="AA60" s="102"/>
      <c r="AB60" s="102"/>
      <c r="AC60" s="102"/>
      <c r="AE60" s="102"/>
      <c r="AF60" s="127"/>
      <c r="AG60" s="102"/>
      <c r="AH60" s="102"/>
      <c r="AI60" s="127"/>
      <c r="AJ60" s="102"/>
      <c r="AK60" s="102"/>
      <c r="AL60" s="102"/>
      <c r="AM60" s="102"/>
      <c r="AN60" s="102"/>
      <c r="AO60" s="102"/>
      <c r="AP60" s="102"/>
      <c r="AR60" s="102"/>
      <c r="AS60" s="127"/>
      <c r="AT60" s="102"/>
      <c r="AU60" s="102"/>
      <c r="AV60" s="127"/>
      <c r="AW60" s="102"/>
      <c r="AX60" s="102"/>
      <c r="AY60" s="102"/>
      <c r="AZ60" s="102"/>
      <c r="BA60" s="102"/>
      <c r="BB60" s="102"/>
      <c r="BC60" s="102"/>
      <c r="BE60" s="102"/>
      <c r="BF60" s="127"/>
      <c r="BG60" s="102"/>
      <c r="BH60" s="102"/>
      <c r="BI60" s="127"/>
      <c r="BJ60" s="102"/>
      <c r="BK60" s="102"/>
      <c r="BL60" s="102"/>
      <c r="BM60" s="102"/>
      <c r="BN60" s="102"/>
      <c r="BO60" s="102"/>
      <c r="BP60" s="102"/>
    </row>
    <row r="61" spans="2:68" ht="12.75" customHeight="1" x14ac:dyDescent="0.2">
      <c r="B61" s="702"/>
      <c r="C61" s="700"/>
      <c r="D61" s="70" t="s">
        <v>358</v>
      </c>
      <c r="E61" s="104"/>
      <c r="F61" s="129"/>
      <c r="G61" s="104"/>
      <c r="H61" s="104"/>
      <c r="I61" s="129"/>
      <c r="J61" s="104"/>
      <c r="K61" s="104"/>
      <c r="L61" s="104"/>
      <c r="M61" s="104"/>
      <c r="N61" s="104"/>
      <c r="O61" s="104"/>
      <c r="P61" s="104"/>
      <c r="R61" s="104"/>
      <c r="S61" s="129"/>
      <c r="T61" s="104"/>
      <c r="U61" s="104"/>
      <c r="V61" s="129"/>
      <c r="W61" s="104"/>
      <c r="X61" s="104"/>
      <c r="Y61" s="104"/>
      <c r="Z61" s="104"/>
      <c r="AA61" s="104"/>
      <c r="AB61" s="104"/>
      <c r="AC61" s="104"/>
      <c r="AE61" s="104"/>
      <c r="AF61" s="129"/>
      <c r="AG61" s="104"/>
      <c r="AH61" s="104"/>
      <c r="AI61" s="129"/>
      <c r="AJ61" s="104"/>
      <c r="AK61" s="104"/>
      <c r="AL61" s="104"/>
      <c r="AM61" s="104"/>
      <c r="AN61" s="104"/>
      <c r="AO61" s="104"/>
      <c r="AP61" s="104"/>
      <c r="AR61" s="104"/>
      <c r="AS61" s="129"/>
      <c r="AT61" s="104"/>
      <c r="AU61" s="104"/>
      <c r="AV61" s="129"/>
      <c r="AW61" s="104"/>
      <c r="AX61" s="104"/>
      <c r="AY61" s="104"/>
      <c r="AZ61" s="104"/>
      <c r="BA61" s="104"/>
      <c r="BB61" s="104"/>
      <c r="BC61" s="104"/>
      <c r="BE61" s="104"/>
      <c r="BF61" s="129"/>
      <c r="BG61" s="104"/>
      <c r="BH61" s="104"/>
      <c r="BI61" s="129"/>
      <c r="BJ61" s="104"/>
      <c r="BK61" s="104"/>
      <c r="BL61" s="104"/>
      <c r="BM61" s="104"/>
      <c r="BN61" s="104"/>
      <c r="BO61" s="104"/>
      <c r="BP61" s="104"/>
    </row>
    <row r="62" spans="2:68" ht="12.75" customHeight="1" x14ac:dyDescent="0.2">
      <c r="B62" s="702"/>
      <c r="C62" s="704" t="s">
        <v>136</v>
      </c>
      <c r="D62" s="68" t="s">
        <v>117</v>
      </c>
      <c r="E62" s="102"/>
      <c r="F62" s="127"/>
      <c r="G62" s="102"/>
      <c r="H62" s="102"/>
      <c r="I62" s="127"/>
      <c r="J62" s="102"/>
      <c r="K62" s="102"/>
      <c r="L62" s="102"/>
      <c r="M62" s="102"/>
      <c r="N62" s="102"/>
      <c r="O62" s="102"/>
      <c r="P62" s="102"/>
      <c r="R62" s="102"/>
      <c r="S62" s="127"/>
      <c r="T62" s="102"/>
      <c r="U62" s="102"/>
      <c r="V62" s="127"/>
      <c r="W62" s="102"/>
      <c r="X62" s="102"/>
      <c r="Y62" s="102"/>
      <c r="Z62" s="102"/>
      <c r="AA62" s="102"/>
      <c r="AB62" s="102"/>
      <c r="AC62" s="102"/>
      <c r="AE62" s="102"/>
      <c r="AF62" s="127"/>
      <c r="AG62" s="102"/>
      <c r="AH62" s="102"/>
      <c r="AI62" s="127"/>
      <c r="AJ62" s="102"/>
      <c r="AK62" s="102"/>
      <c r="AL62" s="102"/>
      <c r="AM62" s="102"/>
      <c r="AN62" s="102"/>
      <c r="AO62" s="102"/>
      <c r="AP62" s="102"/>
      <c r="AR62" s="102"/>
      <c r="AS62" s="127"/>
      <c r="AT62" s="102"/>
      <c r="AU62" s="102"/>
      <c r="AV62" s="127"/>
      <c r="AW62" s="102"/>
      <c r="AX62" s="102"/>
      <c r="AY62" s="102"/>
      <c r="AZ62" s="102"/>
      <c r="BA62" s="102"/>
      <c r="BB62" s="102"/>
      <c r="BC62" s="102"/>
      <c r="BE62" s="102"/>
      <c r="BF62" s="127"/>
      <c r="BG62" s="102"/>
      <c r="BH62" s="102"/>
      <c r="BI62" s="127"/>
      <c r="BJ62" s="102"/>
      <c r="BK62" s="102"/>
      <c r="BL62" s="102"/>
      <c r="BM62" s="102"/>
      <c r="BN62" s="102"/>
      <c r="BO62" s="102"/>
      <c r="BP62" s="102"/>
    </row>
    <row r="63" spans="2:68" ht="12.75" customHeight="1" x14ac:dyDescent="0.2">
      <c r="B63" s="702"/>
      <c r="C63" s="706"/>
      <c r="D63" s="70" t="s">
        <v>118</v>
      </c>
      <c r="E63" s="104"/>
      <c r="F63" s="129"/>
      <c r="G63" s="104"/>
      <c r="H63" s="104"/>
      <c r="I63" s="129"/>
      <c r="J63" s="104"/>
      <c r="K63" s="104"/>
      <c r="L63" s="104"/>
      <c r="M63" s="104"/>
      <c r="N63" s="104"/>
      <c r="O63" s="104"/>
      <c r="P63" s="104"/>
      <c r="R63" s="104"/>
      <c r="S63" s="129"/>
      <c r="T63" s="104"/>
      <c r="U63" s="104"/>
      <c r="V63" s="129"/>
      <c r="W63" s="104"/>
      <c r="X63" s="104"/>
      <c r="Y63" s="104"/>
      <c r="Z63" s="104"/>
      <c r="AA63" s="104"/>
      <c r="AB63" s="104"/>
      <c r="AC63" s="104"/>
      <c r="AE63" s="104"/>
      <c r="AF63" s="129"/>
      <c r="AG63" s="104"/>
      <c r="AH63" s="104"/>
      <c r="AI63" s="129"/>
      <c r="AJ63" s="104"/>
      <c r="AK63" s="104"/>
      <c r="AL63" s="104"/>
      <c r="AM63" s="104"/>
      <c r="AN63" s="104"/>
      <c r="AO63" s="104"/>
      <c r="AP63" s="104"/>
      <c r="AR63" s="104"/>
      <c r="AS63" s="129"/>
      <c r="AT63" s="104"/>
      <c r="AU63" s="104"/>
      <c r="AV63" s="129"/>
      <c r="AW63" s="104"/>
      <c r="AX63" s="104"/>
      <c r="AY63" s="104"/>
      <c r="AZ63" s="104"/>
      <c r="BA63" s="104"/>
      <c r="BB63" s="104"/>
      <c r="BC63" s="104"/>
      <c r="BE63" s="104"/>
      <c r="BF63" s="129"/>
      <c r="BG63" s="104"/>
      <c r="BH63" s="104"/>
      <c r="BI63" s="129"/>
      <c r="BJ63" s="104"/>
      <c r="BK63" s="104"/>
      <c r="BL63" s="104"/>
      <c r="BM63" s="104"/>
      <c r="BN63" s="104"/>
      <c r="BO63" s="104"/>
      <c r="BP63" s="104"/>
    </row>
    <row r="64" spans="2:68" ht="12.75" customHeight="1" x14ac:dyDescent="0.2">
      <c r="B64" s="702"/>
      <c r="C64" s="77" t="s">
        <v>19</v>
      </c>
      <c r="D64" s="78"/>
      <c r="E64" s="103"/>
      <c r="F64" s="128"/>
      <c r="G64" s="103"/>
      <c r="H64" s="103"/>
      <c r="I64" s="128"/>
      <c r="J64" s="103"/>
      <c r="K64" s="103"/>
      <c r="L64" s="103"/>
      <c r="M64" s="103"/>
      <c r="N64" s="103"/>
      <c r="O64" s="103"/>
      <c r="P64" s="103"/>
      <c r="R64" s="103"/>
      <c r="S64" s="128"/>
      <c r="T64" s="103"/>
      <c r="U64" s="103"/>
      <c r="V64" s="128"/>
      <c r="W64" s="103"/>
      <c r="X64" s="103"/>
      <c r="Y64" s="103"/>
      <c r="Z64" s="103"/>
      <c r="AA64" s="103"/>
      <c r="AB64" s="103"/>
      <c r="AC64" s="103"/>
      <c r="AE64" s="103"/>
      <c r="AF64" s="128"/>
      <c r="AG64" s="103"/>
      <c r="AH64" s="103"/>
      <c r="AI64" s="128"/>
      <c r="AJ64" s="103"/>
      <c r="AK64" s="103"/>
      <c r="AL64" s="103"/>
      <c r="AM64" s="103"/>
      <c r="AN64" s="103"/>
      <c r="AO64" s="103"/>
      <c r="AP64" s="103"/>
      <c r="AR64" s="103"/>
      <c r="AS64" s="128"/>
      <c r="AT64" s="103"/>
      <c r="AU64" s="103"/>
      <c r="AV64" s="128"/>
      <c r="AW64" s="103"/>
      <c r="AX64" s="103"/>
      <c r="AY64" s="103"/>
      <c r="AZ64" s="103"/>
      <c r="BA64" s="103"/>
      <c r="BB64" s="103"/>
      <c r="BC64" s="103"/>
      <c r="BE64" s="103"/>
      <c r="BF64" s="128"/>
      <c r="BG64" s="103"/>
      <c r="BH64" s="103"/>
      <c r="BI64" s="128"/>
      <c r="BJ64" s="103"/>
      <c r="BK64" s="103"/>
      <c r="BL64" s="103"/>
      <c r="BM64" s="103"/>
      <c r="BN64" s="103"/>
      <c r="BO64" s="103"/>
      <c r="BP64" s="103"/>
    </row>
    <row r="65" spans="1:69" ht="12.75" customHeight="1" x14ac:dyDescent="0.2">
      <c r="B65" s="702"/>
      <c r="C65" s="707" t="s">
        <v>119</v>
      </c>
      <c r="D65" s="68" t="s">
        <v>120</v>
      </c>
      <c r="E65" s="102"/>
      <c r="F65" s="127"/>
      <c r="G65" s="102"/>
      <c r="H65" s="102"/>
      <c r="I65" s="127"/>
      <c r="J65" s="102"/>
      <c r="K65" s="102"/>
      <c r="L65" s="102"/>
      <c r="M65" s="102"/>
      <c r="N65" s="102"/>
      <c r="O65" s="102"/>
      <c r="P65" s="102"/>
      <c r="R65" s="102"/>
      <c r="S65" s="102"/>
      <c r="T65" s="102"/>
      <c r="U65" s="102"/>
      <c r="V65" s="127"/>
      <c r="W65" s="102"/>
      <c r="X65" s="102"/>
      <c r="Y65" s="102"/>
      <c r="Z65" s="102"/>
      <c r="AA65" s="102"/>
      <c r="AB65" s="102"/>
      <c r="AC65" s="102"/>
      <c r="AE65" s="102"/>
      <c r="AF65" s="102"/>
      <c r="AG65" s="102"/>
      <c r="AH65" s="102"/>
      <c r="AI65" s="127"/>
      <c r="AJ65" s="102"/>
      <c r="AK65" s="102"/>
      <c r="AL65" s="102"/>
      <c r="AM65" s="102"/>
      <c r="AN65" s="102"/>
      <c r="AO65" s="102"/>
      <c r="AP65" s="102"/>
      <c r="AR65" s="102"/>
      <c r="AS65" s="102"/>
      <c r="AT65" s="102"/>
      <c r="AU65" s="102"/>
      <c r="AV65" s="127"/>
      <c r="AW65" s="102"/>
      <c r="AX65" s="102"/>
      <c r="AY65" s="102"/>
      <c r="AZ65" s="102"/>
      <c r="BA65" s="102"/>
      <c r="BB65" s="102"/>
      <c r="BC65" s="102"/>
      <c r="BE65" s="102"/>
      <c r="BF65" s="102"/>
      <c r="BG65" s="102"/>
      <c r="BH65" s="102"/>
      <c r="BI65" s="127"/>
      <c r="BJ65" s="102"/>
      <c r="BK65" s="102"/>
      <c r="BL65" s="102"/>
      <c r="BM65" s="102"/>
      <c r="BN65" s="102"/>
      <c r="BO65" s="102"/>
      <c r="BP65" s="102"/>
    </row>
    <row r="66" spans="1:69" ht="12.75" customHeight="1" x14ac:dyDescent="0.2">
      <c r="B66" s="702"/>
      <c r="C66" s="709"/>
      <c r="D66" s="70" t="s">
        <v>137</v>
      </c>
      <c r="E66" s="104"/>
      <c r="F66" s="129"/>
      <c r="G66" s="104"/>
      <c r="H66" s="104"/>
      <c r="I66" s="129"/>
      <c r="J66" s="104"/>
      <c r="K66" s="104"/>
      <c r="L66" s="104"/>
      <c r="M66" s="104"/>
      <c r="N66" s="104"/>
      <c r="O66" s="104"/>
      <c r="P66" s="104"/>
      <c r="R66" s="104"/>
      <c r="S66" s="104"/>
      <c r="T66" s="104"/>
      <c r="U66" s="104"/>
      <c r="V66" s="129"/>
      <c r="W66" s="104"/>
      <c r="X66" s="104"/>
      <c r="Y66" s="104"/>
      <c r="Z66" s="104"/>
      <c r="AA66" s="104"/>
      <c r="AB66" s="104"/>
      <c r="AC66" s="104"/>
      <c r="AE66" s="104"/>
      <c r="AF66" s="104"/>
      <c r="AG66" s="104"/>
      <c r="AH66" s="104"/>
      <c r="AI66" s="129"/>
      <c r="AJ66" s="104"/>
      <c r="AK66" s="104"/>
      <c r="AL66" s="104"/>
      <c r="AM66" s="104"/>
      <c r="AN66" s="104"/>
      <c r="AO66" s="104"/>
      <c r="AP66" s="104"/>
      <c r="AR66" s="104"/>
      <c r="AS66" s="104"/>
      <c r="AT66" s="104"/>
      <c r="AU66" s="104"/>
      <c r="AV66" s="129"/>
      <c r="AW66" s="104"/>
      <c r="AX66" s="104"/>
      <c r="AY66" s="104"/>
      <c r="AZ66" s="104"/>
      <c r="BA66" s="104"/>
      <c r="BB66" s="104"/>
      <c r="BC66" s="104"/>
      <c r="BE66" s="104"/>
      <c r="BF66" s="104"/>
      <c r="BG66" s="104"/>
      <c r="BH66" s="104"/>
      <c r="BI66" s="129"/>
      <c r="BJ66" s="104"/>
      <c r="BK66" s="104"/>
      <c r="BL66" s="104"/>
      <c r="BM66" s="104"/>
      <c r="BN66" s="104"/>
      <c r="BO66" s="104"/>
      <c r="BP66" s="104"/>
    </row>
    <row r="67" spans="1:69" ht="12.75" customHeight="1" x14ac:dyDescent="0.2">
      <c r="B67" s="702"/>
      <c r="C67" s="71" t="s">
        <v>351</v>
      </c>
      <c r="D67" s="72"/>
      <c r="E67" s="105"/>
      <c r="F67" s="130"/>
      <c r="G67" s="105"/>
      <c r="H67" s="105"/>
      <c r="I67" s="130"/>
      <c r="J67" s="105"/>
      <c r="K67" s="105"/>
      <c r="L67" s="105"/>
      <c r="M67" s="105"/>
      <c r="N67" s="105"/>
      <c r="O67" s="105"/>
      <c r="P67" s="105"/>
      <c r="R67" s="105"/>
      <c r="S67" s="105"/>
      <c r="T67" s="105"/>
      <c r="U67" s="105"/>
      <c r="V67" s="130"/>
      <c r="W67" s="105"/>
      <c r="X67" s="105"/>
      <c r="Y67" s="105"/>
      <c r="Z67" s="105"/>
      <c r="AA67" s="105"/>
      <c r="AB67" s="105"/>
      <c r="AC67" s="105"/>
      <c r="AE67" s="105"/>
      <c r="AF67" s="105"/>
      <c r="AG67" s="105"/>
      <c r="AH67" s="105"/>
      <c r="AI67" s="130"/>
      <c r="AJ67" s="105"/>
      <c r="AK67" s="105"/>
      <c r="AL67" s="105"/>
      <c r="AM67" s="105"/>
      <c r="AN67" s="105"/>
      <c r="AO67" s="105"/>
      <c r="AP67" s="105"/>
      <c r="AR67" s="105"/>
      <c r="AS67" s="105"/>
      <c r="AT67" s="105"/>
      <c r="AU67" s="105"/>
      <c r="AV67" s="130"/>
      <c r="AW67" s="105"/>
      <c r="AX67" s="105"/>
      <c r="AY67" s="105"/>
      <c r="AZ67" s="105"/>
      <c r="BA67" s="105"/>
      <c r="BB67" s="105"/>
      <c r="BC67" s="105"/>
      <c r="BE67" s="105"/>
      <c r="BF67" s="105"/>
      <c r="BG67" s="105"/>
      <c r="BH67" s="105"/>
      <c r="BI67" s="130"/>
      <c r="BJ67" s="105"/>
      <c r="BK67" s="105"/>
      <c r="BL67" s="105"/>
      <c r="BM67" s="105"/>
      <c r="BN67" s="105"/>
      <c r="BO67" s="105"/>
      <c r="BP67" s="105"/>
    </row>
    <row r="68" spans="1:69" ht="12.75" customHeight="1" x14ac:dyDescent="0.2">
      <c r="B68" s="702"/>
      <c r="C68" s="71" t="s">
        <v>121</v>
      </c>
      <c r="D68" s="79"/>
      <c r="E68" s="105"/>
      <c r="F68" s="130"/>
      <c r="G68" s="105"/>
      <c r="H68" s="105"/>
      <c r="I68" s="130"/>
      <c r="J68" s="105"/>
      <c r="K68" s="105"/>
      <c r="L68" s="105"/>
      <c r="M68" s="105"/>
      <c r="N68" s="105"/>
      <c r="O68" s="105"/>
      <c r="P68" s="105"/>
      <c r="R68" s="105"/>
      <c r="S68" s="105"/>
      <c r="T68" s="105"/>
      <c r="U68" s="105"/>
      <c r="V68" s="130"/>
      <c r="W68" s="105"/>
      <c r="X68" s="105"/>
      <c r="Y68" s="105"/>
      <c r="Z68" s="105"/>
      <c r="AA68" s="105"/>
      <c r="AB68" s="105"/>
      <c r="AC68" s="105"/>
      <c r="AE68" s="105"/>
      <c r="AF68" s="105"/>
      <c r="AG68" s="105"/>
      <c r="AH68" s="105"/>
      <c r="AI68" s="130"/>
      <c r="AJ68" s="105"/>
      <c r="AK68" s="105"/>
      <c r="AL68" s="105"/>
      <c r="AM68" s="105"/>
      <c r="AN68" s="105"/>
      <c r="AO68" s="105"/>
      <c r="AP68" s="105"/>
      <c r="AR68" s="105"/>
      <c r="AS68" s="105"/>
      <c r="AT68" s="105"/>
      <c r="AU68" s="105"/>
      <c r="AV68" s="130"/>
      <c r="AW68" s="105"/>
      <c r="AX68" s="105"/>
      <c r="AY68" s="105"/>
      <c r="AZ68" s="105"/>
      <c r="BA68" s="105"/>
      <c r="BB68" s="105"/>
      <c r="BC68" s="105"/>
      <c r="BE68" s="105"/>
      <c r="BF68" s="105"/>
      <c r="BG68" s="105"/>
      <c r="BH68" s="105"/>
      <c r="BI68" s="130"/>
      <c r="BJ68" s="105"/>
      <c r="BK68" s="105"/>
      <c r="BL68" s="105"/>
      <c r="BM68" s="105"/>
      <c r="BN68" s="105"/>
      <c r="BO68" s="105"/>
      <c r="BP68" s="105"/>
    </row>
    <row r="69" spans="1:69" ht="12.75" customHeight="1" x14ac:dyDescent="0.2">
      <c r="B69" s="702"/>
      <c r="C69" s="77" t="s">
        <v>122</v>
      </c>
      <c r="D69" s="78"/>
      <c r="E69" s="103"/>
      <c r="F69" s="128"/>
      <c r="G69" s="103"/>
      <c r="H69" s="103"/>
      <c r="I69" s="128"/>
      <c r="J69" s="103"/>
      <c r="K69" s="103"/>
      <c r="L69" s="103"/>
      <c r="M69" s="103"/>
      <c r="N69" s="103"/>
      <c r="O69" s="103"/>
      <c r="P69" s="103"/>
      <c r="R69" s="103"/>
      <c r="S69" s="103"/>
      <c r="T69" s="103"/>
      <c r="U69" s="103"/>
      <c r="V69" s="128"/>
      <c r="W69" s="103"/>
      <c r="X69" s="103"/>
      <c r="Y69" s="103"/>
      <c r="Z69" s="103"/>
      <c r="AA69" s="103"/>
      <c r="AB69" s="103"/>
      <c r="AC69" s="103"/>
      <c r="AE69" s="103"/>
      <c r="AF69" s="103"/>
      <c r="AG69" s="103"/>
      <c r="AH69" s="103"/>
      <c r="AI69" s="128"/>
      <c r="AJ69" s="103"/>
      <c r="AK69" s="103"/>
      <c r="AL69" s="103"/>
      <c r="AM69" s="103"/>
      <c r="AN69" s="103"/>
      <c r="AO69" s="103"/>
      <c r="AP69" s="103"/>
      <c r="AR69" s="103"/>
      <c r="AS69" s="103"/>
      <c r="AT69" s="103"/>
      <c r="AU69" s="103"/>
      <c r="AV69" s="128"/>
      <c r="AW69" s="103"/>
      <c r="AX69" s="103"/>
      <c r="AY69" s="103"/>
      <c r="AZ69" s="103"/>
      <c r="BA69" s="103"/>
      <c r="BB69" s="103"/>
      <c r="BC69" s="103"/>
      <c r="BE69" s="103"/>
      <c r="BF69" s="103"/>
      <c r="BG69" s="103"/>
      <c r="BH69" s="103"/>
      <c r="BI69" s="128"/>
      <c r="BJ69" s="103"/>
      <c r="BK69" s="103"/>
      <c r="BL69" s="103"/>
      <c r="BM69" s="103"/>
      <c r="BN69" s="103"/>
      <c r="BO69" s="103"/>
      <c r="BP69" s="103"/>
    </row>
    <row r="70" spans="1:69" ht="12.75" customHeight="1" x14ac:dyDescent="0.2">
      <c r="B70" s="702"/>
      <c r="C70" s="707" t="s">
        <v>16</v>
      </c>
      <c r="D70" s="68" t="s">
        <v>138</v>
      </c>
      <c r="E70" s="102"/>
      <c r="F70" s="127"/>
      <c r="G70" s="102"/>
      <c r="H70" s="102"/>
      <c r="I70" s="127"/>
      <c r="J70" s="102"/>
      <c r="K70" s="102"/>
      <c r="L70" s="102"/>
      <c r="M70" s="102"/>
      <c r="N70" s="102"/>
      <c r="O70" s="102"/>
      <c r="P70" s="102"/>
      <c r="R70" s="102"/>
      <c r="S70" s="102"/>
      <c r="T70" s="102"/>
      <c r="U70" s="102"/>
      <c r="V70" s="127"/>
      <c r="W70" s="102"/>
      <c r="X70" s="102"/>
      <c r="Y70" s="102"/>
      <c r="Z70" s="102"/>
      <c r="AA70" s="102"/>
      <c r="AB70" s="102"/>
      <c r="AC70" s="102"/>
      <c r="AE70" s="102"/>
      <c r="AF70" s="102"/>
      <c r="AG70" s="102"/>
      <c r="AH70" s="102"/>
      <c r="AI70" s="127"/>
      <c r="AJ70" s="102"/>
      <c r="AK70" s="102"/>
      <c r="AL70" s="102"/>
      <c r="AM70" s="102"/>
      <c r="AN70" s="102"/>
      <c r="AO70" s="102"/>
      <c r="AP70" s="102"/>
      <c r="AR70" s="102"/>
      <c r="AS70" s="102"/>
      <c r="AT70" s="102"/>
      <c r="AU70" s="102"/>
      <c r="AV70" s="127"/>
      <c r="AW70" s="102"/>
      <c r="AX70" s="102"/>
      <c r="AY70" s="102"/>
      <c r="AZ70" s="102"/>
      <c r="BA70" s="102"/>
      <c r="BB70" s="102"/>
      <c r="BC70" s="102"/>
      <c r="BE70" s="102"/>
      <c r="BF70" s="102"/>
      <c r="BG70" s="102"/>
      <c r="BH70" s="102"/>
      <c r="BI70" s="127"/>
      <c r="BJ70" s="102"/>
      <c r="BK70" s="102"/>
      <c r="BL70" s="102"/>
      <c r="BM70" s="102"/>
      <c r="BN70" s="102"/>
      <c r="BO70" s="102"/>
      <c r="BP70" s="102"/>
    </row>
    <row r="71" spans="1:69" ht="12.75" customHeight="1" x14ac:dyDescent="0.2">
      <c r="B71" s="702"/>
      <c r="C71" s="708"/>
      <c r="D71" s="69" t="s">
        <v>139</v>
      </c>
      <c r="E71" s="103"/>
      <c r="F71" s="128"/>
      <c r="G71" s="103"/>
      <c r="H71" s="103"/>
      <c r="I71" s="128"/>
      <c r="J71" s="103"/>
      <c r="K71" s="103"/>
      <c r="L71" s="103"/>
      <c r="M71" s="103"/>
      <c r="N71" s="103"/>
      <c r="O71" s="103"/>
      <c r="P71" s="103"/>
      <c r="R71" s="103"/>
      <c r="S71" s="103"/>
      <c r="T71" s="103"/>
      <c r="U71" s="103"/>
      <c r="V71" s="128"/>
      <c r="W71" s="103"/>
      <c r="X71" s="103"/>
      <c r="Y71" s="103"/>
      <c r="Z71" s="103"/>
      <c r="AA71" s="103"/>
      <c r="AB71" s="103"/>
      <c r="AC71" s="103"/>
      <c r="AE71" s="103"/>
      <c r="AF71" s="103"/>
      <c r="AG71" s="103"/>
      <c r="AH71" s="103"/>
      <c r="AI71" s="128"/>
      <c r="AJ71" s="103"/>
      <c r="AK71" s="103"/>
      <c r="AL71" s="103"/>
      <c r="AM71" s="103"/>
      <c r="AN71" s="103"/>
      <c r="AO71" s="103"/>
      <c r="AP71" s="103"/>
      <c r="AR71" s="103"/>
      <c r="AS71" s="103"/>
      <c r="AT71" s="103"/>
      <c r="AU71" s="103"/>
      <c r="AV71" s="128"/>
      <c r="AW71" s="103"/>
      <c r="AX71" s="103"/>
      <c r="AY71" s="103"/>
      <c r="AZ71" s="103"/>
      <c r="BA71" s="103"/>
      <c r="BB71" s="103"/>
      <c r="BC71" s="103"/>
      <c r="BE71" s="103"/>
      <c r="BF71" s="103"/>
      <c r="BG71" s="103"/>
      <c r="BH71" s="103"/>
      <c r="BI71" s="128"/>
      <c r="BJ71" s="103"/>
      <c r="BK71" s="103"/>
      <c r="BL71" s="103"/>
      <c r="BM71" s="103"/>
      <c r="BN71" s="103"/>
      <c r="BO71" s="103"/>
      <c r="BP71" s="103"/>
    </row>
    <row r="72" spans="1:69" ht="12.75" customHeight="1" x14ac:dyDescent="0.2">
      <c r="B72" s="702"/>
      <c r="C72" s="709"/>
      <c r="D72" s="70" t="s">
        <v>140</v>
      </c>
      <c r="E72" s="104"/>
      <c r="F72" s="129"/>
      <c r="G72" s="104"/>
      <c r="H72" s="104"/>
      <c r="I72" s="129"/>
      <c r="J72" s="104"/>
      <c r="K72" s="104"/>
      <c r="L72" s="104"/>
      <c r="M72" s="104"/>
      <c r="N72" s="104"/>
      <c r="O72" s="104"/>
      <c r="P72" s="104"/>
      <c r="R72" s="104"/>
      <c r="S72" s="104"/>
      <c r="T72" s="104"/>
      <c r="U72" s="104"/>
      <c r="V72" s="129"/>
      <c r="W72" s="104"/>
      <c r="X72" s="104"/>
      <c r="Y72" s="104"/>
      <c r="Z72" s="104"/>
      <c r="AA72" s="104"/>
      <c r="AB72" s="104"/>
      <c r="AC72" s="104"/>
      <c r="AE72" s="104"/>
      <c r="AF72" s="104"/>
      <c r="AG72" s="104"/>
      <c r="AH72" s="104"/>
      <c r="AI72" s="129"/>
      <c r="AJ72" s="104"/>
      <c r="AK72" s="104"/>
      <c r="AL72" s="104"/>
      <c r="AM72" s="104"/>
      <c r="AN72" s="104"/>
      <c r="AO72" s="104"/>
      <c r="AP72" s="104"/>
      <c r="AR72" s="104"/>
      <c r="AS72" s="104"/>
      <c r="AT72" s="104"/>
      <c r="AU72" s="104"/>
      <c r="AV72" s="129"/>
      <c r="AW72" s="104"/>
      <c r="AX72" s="104"/>
      <c r="AY72" s="104"/>
      <c r="AZ72" s="104"/>
      <c r="BA72" s="104"/>
      <c r="BB72" s="104"/>
      <c r="BC72" s="104"/>
      <c r="BE72" s="104"/>
      <c r="BF72" s="104"/>
      <c r="BG72" s="104"/>
      <c r="BH72" s="104"/>
      <c r="BI72" s="129"/>
      <c r="BJ72" s="104"/>
      <c r="BK72" s="104"/>
      <c r="BL72" s="104"/>
      <c r="BM72" s="104"/>
      <c r="BN72" s="104"/>
      <c r="BO72" s="104"/>
      <c r="BP72" s="104"/>
    </row>
    <row r="73" spans="1:69" ht="12.75" customHeight="1" x14ac:dyDescent="0.2">
      <c r="B73" s="702"/>
      <c r="C73" s="71" t="s">
        <v>353</v>
      </c>
      <c r="D73" s="72"/>
      <c r="E73" s="105"/>
      <c r="F73" s="130"/>
      <c r="G73" s="105"/>
      <c r="H73" s="105"/>
      <c r="I73" s="130"/>
      <c r="J73" s="105"/>
      <c r="K73" s="105"/>
      <c r="L73" s="105"/>
      <c r="M73" s="105"/>
      <c r="N73" s="105"/>
      <c r="O73" s="105"/>
      <c r="P73" s="105"/>
      <c r="R73" s="105"/>
      <c r="S73" s="105"/>
      <c r="T73" s="105"/>
      <c r="U73" s="105"/>
      <c r="V73" s="130"/>
      <c r="W73" s="105"/>
      <c r="X73" s="105"/>
      <c r="Y73" s="105"/>
      <c r="Z73" s="105"/>
      <c r="AA73" s="105"/>
      <c r="AB73" s="105"/>
      <c r="AC73" s="105"/>
      <c r="AE73" s="105"/>
      <c r="AF73" s="105"/>
      <c r="AG73" s="105"/>
      <c r="AH73" s="105"/>
      <c r="AI73" s="130"/>
      <c r="AJ73" s="105"/>
      <c r="AK73" s="105"/>
      <c r="AL73" s="105"/>
      <c r="AM73" s="105"/>
      <c r="AN73" s="105"/>
      <c r="AO73" s="105"/>
      <c r="AP73" s="105"/>
      <c r="AR73" s="105"/>
      <c r="AS73" s="105"/>
      <c r="AT73" s="105"/>
      <c r="AU73" s="105"/>
      <c r="AV73" s="130"/>
      <c r="AW73" s="105"/>
      <c r="AX73" s="105"/>
      <c r="AY73" s="105"/>
      <c r="AZ73" s="105"/>
      <c r="BA73" s="105"/>
      <c r="BB73" s="105"/>
      <c r="BC73" s="105"/>
      <c r="BE73" s="105"/>
      <c r="BF73" s="105"/>
      <c r="BG73" s="105"/>
      <c r="BH73" s="105"/>
      <c r="BI73" s="130"/>
      <c r="BJ73" s="105"/>
      <c r="BK73" s="105"/>
      <c r="BL73" s="105"/>
      <c r="BM73" s="105"/>
      <c r="BN73" s="105"/>
      <c r="BO73" s="105"/>
      <c r="BP73" s="105"/>
    </row>
    <row r="74" spans="1:69" ht="12.75" customHeight="1" x14ac:dyDescent="0.2">
      <c r="B74" s="703"/>
      <c r="C74" s="73" t="s">
        <v>313</v>
      </c>
      <c r="D74" s="80"/>
      <c r="E74" s="106"/>
      <c r="F74" s="131"/>
      <c r="G74" s="106"/>
      <c r="H74" s="106"/>
      <c r="I74" s="131"/>
      <c r="J74" s="106"/>
      <c r="K74" s="106"/>
      <c r="L74" s="106"/>
      <c r="M74" s="106"/>
      <c r="N74" s="106"/>
      <c r="O74" s="106"/>
      <c r="P74" s="106"/>
      <c r="R74" s="106"/>
      <c r="S74" s="106"/>
      <c r="T74" s="106"/>
      <c r="U74" s="106"/>
      <c r="V74" s="131"/>
      <c r="W74" s="106"/>
      <c r="X74" s="106"/>
      <c r="Y74" s="106"/>
      <c r="Z74" s="106"/>
      <c r="AA74" s="106"/>
      <c r="AB74" s="106"/>
      <c r="AC74" s="106"/>
      <c r="AE74" s="106"/>
      <c r="AF74" s="106"/>
      <c r="AG74" s="106"/>
      <c r="AH74" s="106"/>
      <c r="AI74" s="131"/>
      <c r="AJ74" s="106"/>
      <c r="AK74" s="106"/>
      <c r="AL74" s="106"/>
      <c r="AM74" s="106"/>
      <c r="AN74" s="106"/>
      <c r="AO74" s="106"/>
      <c r="AP74" s="106"/>
      <c r="AR74" s="106"/>
      <c r="AS74" s="106"/>
      <c r="AT74" s="106"/>
      <c r="AU74" s="106"/>
      <c r="AV74" s="131"/>
      <c r="AW74" s="106"/>
      <c r="AX74" s="106"/>
      <c r="AY74" s="106"/>
      <c r="AZ74" s="106"/>
      <c r="BA74" s="106"/>
      <c r="BB74" s="106"/>
      <c r="BC74" s="106"/>
      <c r="BE74" s="106"/>
      <c r="BF74" s="106"/>
      <c r="BG74" s="106"/>
      <c r="BH74" s="106"/>
      <c r="BI74" s="131"/>
      <c r="BJ74" s="106"/>
      <c r="BK74" s="106"/>
      <c r="BL74" s="106"/>
      <c r="BM74" s="106"/>
      <c r="BN74" s="106"/>
      <c r="BO74" s="106"/>
      <c r="BP74" s="106"/>
    </row>
    <row r="75" spans="1:69" ht="12.75" customHeight="1" x14ac:dyDescent="0.2">
      <c r="B75" s="696" t="s">
        <v>20</v>
      </c>
      <c r="C75" s="75" t="s">
        <v>123</v>
      </c>
      <c r="D75" s="76"/>
      <c r="E75" s="107"/>
      <c r="F75" s="132"/>
      <c r="G75" s="107"/>
      <c r="H75" s="107"/>
      <c r="I75" s="132"/>
      <c r="J75" s="107"/>
      <c r="K75" s="107"/>
      <c r="L75" s="107"/>
      <c r="M75" s="107"/>
      <c r="N75" s="107"/>
      <c r="O75" s="107"/>
      <c r="P75" s="107"/>
      <c r="R75" s="107"/>
      <c r="S75" s="107"/>
      <c r="T75" s="107"/>
      <c r="U75" s="107"/>
      <c r="V75" s="132"/>
      <c r="W75" s="107"/>
      <c r="X75" s="107"/>
      <c r="Y75" s="107"/>
      <c r="Z75" s="107"/>
      <c r="AA75" s="107"/>
      <c r="AB75" s="107"/>
      <c r="AC75" s="107"/>
      <c r="AE75" s="107"/>
      <c r="AF75" s="107"/>
      <c r="AG75" s="107"/>
      <c r="AH75" s="107"/>
      <c r="AI75" s="132"/>
      <c r="AJ75" s="107"/>
      <c r="AK75" s="107"/>
      <c r="AL75" s="107"/>
      <c r="AM75" s="107"/>
      <c r="AN75" s="107"/>
      <c r="AO75" s="107"/>
      <c r="AP75" s="107"/>
      <c r="AR75" s="107"/>
      <c r="AS75" s="107"/>
      <c r="AT75" s="107"/>
      <c r="AU75" s="107"/>
      <c r="AV75" s="132"/>
      <c r="AW75" s="107"/>
      <c r="AX75" s="107"/>
      <c r="AY75" s="107"/>
      <c r="AZ75" s="107"/>
      <c r="BA75" s="107"/>
      <c r="BB75" s="107"/>
      <c r="BC75" s="107"/>
      <c r="BE75" s="107"/>
      <c r="BF75" s="107"/>
      <c r="BG75" s="107"/>
      <c r="BH75" s="107"/>
      <c r="BI75" s="132"/>
      <c r="BJ75" s="107"/>
      <c r="BK75" s="107"/>
      <c r="BL75" s="107"/>
      <c r="BM75" s="107"/>
      <c r="BN75" s="107"/>
      <c r="BO75" s="107"/>
      <c r="BP75" s="107"/>
    </row>
    <row r="76" spans="1:69" ht="12.75" customHeight="1" x14ac:dyDescent="0.2">
      <c r="B76" s="710"/>
      <c r="C76" s="71" t="s">
        <v>124</v>
      </c>
      <c r="D76" s="79"/>
      <c r="E76" s="105"/>
      <c r="F76" s="130"/>
      <c r="G76" s="105"/>
      <c r="H76" s="105"/>
      <c r="I76" s="130"/>
      <c r="J76" s="105"/>
      <c r="K76" s="105"/>
      <c r="L76" s="105"/>
      <c r="M76" s="105"/>
      <c r="N76" s="105"/>
      <c r="O76" s="105"/>
      <c r="P76" s="105"/>
      <c r="R76" s="105"/>
      <c r="S76" s="105"/>
      <c r="T76" s="105"/>
      <c r="U76" s="105"/>
      <c r="V76" s="130"/>
      <c r="W76" s="105"/>
      <c r="X76" s="105"/>
      <c r="Y76" s="105"/>
      <c r="Z76" s="105"/>
      <c r="AA76" s="105"/>
      <c r="AB76" s="105"/>
      <c r="AC76" s="105"/>
      <c r="AE76" s="105"/>
      <c r="AF76" s="105"/>
      <c r="AG76" s="105"/>
      <c r="AH76" s="105"/>
      <c r="AI76" s="130"/>
      <c r="AJ76" s="105"/>
      <c r="AK76" s="105"/>
      <c r="AL76" s="105"/>
      <c r="AM76" s="105"/>
      <c r="AN76" s="105"/>
      <c r="AO76" s="105"/>
      <c r="AP76" s="105"/>
      <c r="AR76" s="105"/>
      <c r="AS76" s="105"/>
      <c r="AT76" s="105"/>
      <c r="AU76" s="105"/>
      <c r="AV76" s="130"/>
      <c r="AW76" s="105"/>
      <c r="AX76" s="105"/>
      <c r="AY76" s="105"/>
      <c r="AZ76" s="105"/>
      <c r="BA76" s="105"/>
      <c r="BB76" s="105"/>
      <c r="BC76" s="105"/>
      <c r="BE76" s="105"/>
      <c r="BF76" s="105"/>
      <c r="BG76" s="105"/>
      <c r="BH76" s="105"/>
      <c r="BI76" s="130"/>
      <c r="BJ76" s="105"/>
      <c r="BK76" s="105"/>
      <c r="BL76" s="105"/>
      <c r="BM76" s="105"/>
      <c r="BN76" s="105"/>
      <c r="BO76" s="105"/>
      <c r="BP76" s="105"/>
    </row>
    <row r="77" spans="1:69" ht="12.75" customHeight="1" x14ac:dyDescent="0.2">
      <c r="A77" s="66"/>
      <c r="B77" s="710"/>
      <c r="C77" s="71" t="s">
        <v>125</v>
      </c>
      <c r="D77" s="79"/>
      <c r="E77" s="105"/>
      <c r="F77" s="130"/>
      <c r="G77" s="105"/>
      <c r="H77" s="105"/>
      <c r="I77" s="130"/>
      <c r="J77" s="105"/>
      <c r="K77" s="105"/>
      <c r="L77" s="105"/>
      <c r="M77" s="105"/>
      <c r="N77" s="105"/>
      <c r="O77" s="105"/>
      <c r="P77" s="105"/>
      <c r="R77" s="105"/>
      <c r="S77" s="105"/>
      <c r="T77" s="105"/>
      <c r="U77" s="105"/>
      <c r="V77" s="130"/>
      <c r="W77" s="105"/>
      <c r="X77" s="105"/>
      <c r="Y77" s="105"/>
      <c r="Z77" s="105"/>
      <c r="AA77" s="105"/>
      <c r="AB77" s="105"/>
      <c r="AC77" s="105"/>
      <c r="AE77" s="105"/>
      <c r="AF77" s="105"/>
      <c r="AG77" s="105"/>
      <c r="AH77" s="105"/>
      <c r="AI77" s="130"/>
      <c r="AJ77" s="105"/>
      <c r="AK77" s="105"/>
      <c r="AL77" s="105"/>
      <c r="AM77" s="105"/>
      <c r="AN77" s="105"/>
      <c r="AO77" s="105"/>
      <c r="AP77" s="105"/>
      <c r="AR77" s="105"/>
      <c r="AS77" s="105"/>
      <c r="AT77" s="105"/>
      <c r="AU77" s="105"/>
      <c r="AV77" s="130"/>
      <c r="AW77" s="105"/>
      <c r="AX77" s="105"/>
      <c r="AY77" s="105"/>
      <c r="AZ77" s="105"/>
      <c r="BA77" s="105"/>
      <c r="BB77" s="105"/>
      <c r="BC77" s="105"/>
      <c r="BE77" s="105"/>
      <c r="BF77" s="105"/>
      <c r="BG77" s="105"/>
      <c r="BH77" s="105"/>
      <c r="BI77" s="130"/>
      <c r="BJ77" s="105"/>
      <c r="BK77" s="105"/>
      <c r="BL77" s="105"/>
      <c r="BM77" s="105"/>
      <c r="BN77" s="105"/>
      <c r="BO77" s="105"/>
      <c r="BP77" s="105"/>
    </row>
    <row r="78" spans="1:69" ht="12.75" customHeight="1" x14ac:dyDescent="0.2">
      <c r="A78" s="66"/>
      <c r="B78" s="710"/>
      <c r="C78" s="71" t="s">
        <v>349</v>
      </c>
      <c r="D78" s="79"/>
      <c r="E78" s="105"/>
      <c r="F78" s="130"/>
      <c r="G78" s="105"/>
      <c r="H78" s="105"/>
      <c r="I78" s="130"/>
      <c r="J78" s="105"/>
      <c r="K78" s="105"/>
      <c r="L78" s="105"/>
      <c r="M78" s="105"/>
      <c r="N78" s="105"/>
      <c r="O78" s="105"/>
      <c r="P78" s="105"/>
      <c r="R78" s="105"/>
      <c r="S78" s="105"/>
      <c r="T78" s="105"/>
      <c r="U78" s="105"/>
      <c r="V78" s="130"/>
      <c r="W78" s="105"/>
      <c r="X78" s="105"/>
      <c r="Y78" s="105"/>
      <c r="Z78" s="105"/>
      <c r="AA78" s="105"/>
      <c r="AB78" s="105"/>
      <c r="AC78" s="105"/>
      <c r="AE78" s="105"/>
      <c r="AF78" s="105"/>
      <c r="AG78" s="105"/>
      <c r="AH78" s="105"/>
      <c r="AI78" s="130"/>
      <c r="AJ78" s="105"/>
      <c r="AK78" s="105"/>
      <c r="AL78" s="105"/>
      <c r="AM78" s="105"/>
      <c r="AN78" s="105"/>
      <c r="AO78" s="105"/>
      <c r="AP78" s="105"/>
      <c r="AR78" s="105"/>
      <c r="AS78" s="105"/>
      <c r="AT78" s="105"/>
      <c r="AU78" s="105"/>
      <c r="AV78" s="130"/>
      <c r="AW78" s="105"/>
      <c r="AX78" s="105"/>
      <c r="AY78" s="105"/>
      <c r="AZ78" s="105"/>
      <c r="BA78" s="105"/>
      <c r="BB78" s="105"/>
      <c r="BC78" s="105"/>
      <c r="BE78" s="105"/>
      <c r="BF78" s="105"/>
      <c r="BG78" s="105"/>
      <c r="BH78" s="105"/>
      <c r="BI78" s="130"/>
      <c r="BJ78" s="105"/>
      <c r="BK78" s="105"/>
      <c r="BL78" s="105"/>
      <c r="BM78" s="105"/>
      <c r="BN78" s="105"/>
      <c r="BO78" s="105"/>
      <c r="BP78" s="105"/>
    </row>
    <row r="79" spans="1:69" ht="12.75" customHeight="1" x14ac:dyDescent="0.2">
      <c r="A79" s="66"/>
      <c r="B79" s="711"/>
      <c r="C79" s="81" t="s">
        <v>126</v>
      </c>
      <c r="D79" s="82"/>
      <c r="E79" s="108"/>
      <c r="F79" s="133"/>
      <c r="G79" s="108"/>
      <c r="H79" s="108"/>
      <c r="I79" s="133"/>
      <c r="J79" s="108"/>
      <c r="K79" s="108"/>
      <c r="L79" s="108"/>
      <c r="M79" s="108"/>
      <c r="N79" s="108"/>
      <c r="O79" s="108"/>
      <c r="P79" s="108"/>
      <c r="R79" s="108"/>
      <c r="S79" s="108"/>
      <c r="T79" s="108"/>
      <c r="U79" s="108"/>
      <c r="V79" s="133"/>
      <c r="W79" s="108"/>
      <c r="X79" s="108"/>
      <c r="Y79" s="108"/>
      <c r="Z79" s="108"/>
      <c r="AA79" s="108"/>
      <c r="AB79" s="108"/>
      <c r="AC79" s="108"/>
      <c r="AE79" s="108"/>
      <c r="AF79" s="108"/>
      <c r="AG79" s="108"/>
      <c r="AH79" s="108"/>
      <c r="AI79" s="133"/>
      <c r="AJ79" s="108"/>
      <c r="AK79" s="108"/>
      <c r="AL79" s="108"/>
      <c r="AM79" s="108"/>
      <c r="AN79" s="108"/>
      <c r="AO79" s="108"/>
      <c r="AP79" s="108"/>
      <c r="AR79" s="108"/>
      <c r="AS79" s="108"/>
      <c r="AT79" s="108"/>
      <c r="AU79" s="108"/>
      <c r="AV79" s="133"/>
      <c r="AW79" s="108"/>
      <c r="AX79" s="108"/>
      <c r="AY79" s="108"/>
      <c r="AZ79" s="108"/>
      <c r="BA79" s="108"/>
      <c r="BB79" s="108"/>
      <c r="BC79" s="108"/>
      <c r="BE79" s="108"/>
      <c r="BF79" s="108"/>
      <c r="BG79" s="108"/>
      <c r="BH79" s="108"/>
      <c r="BI79" s="133"/>
      <c r="BJ79" s="108"/>
      <c r="BK79" s="108"/>
      <c r="BL79" s="108"/>
      <c r="BM79" s="108"/>
      <c r="BN79" s="108"/>
      <c r="BO79" s="108"/>
      <c r="BP79" s="108"/>
    </row>
    <row r="80" spans="1:69" ht="12.75" customHeight="1" x14ac:dyDescent="0.2">
      <c r="A80" s="66"/>
      <c r="B80" s="287"/>
      <c r="C80" s="288"/>
      <c r="D80" s="289"/>
      <c r="E80" s="269"/>
      <c r="F80" s="269"/>
      <c r="G80" s="269"/>
      <c r="H80" s="269"/>
      <c r="I80" s="269"/>
      <c r="J80" s="269"/>
      <c r="K80" s="269"/>
      <c r="L80" s="269"/>
      <c r="M80" s="269"/>
      <c r="N80" s="269"/>
      <c r="O80" s="269"/>
      <c r="P80" s="269"/>
      <c r="Q80" s="290"/>
      <c r="R80" s="269"/>
      <c r="S80" s="269"/>
      <c r="T80" s="269"/>
      <c r="U80" s="269"/>
      <c r="V80" s="269"/>
      <c r="W80" s="269"/>
      <c r="X80" s="269"/>
      <c r="Y80" s="269"/>
      <c r="Z80" s="269"/>
      <c r="AA80" s="269"/>
      <c r="AB80" s="269"/>
      <c r="AC80" s="269"/>
      <c r="AD80" s="290"/>
      <c r="AE80" s="269"/>
      <c r="AF80" s="269"/>
      <c r="AG80" s="269"/>
      <c r="AH80" s="269"/>
      <c r="AI80" s="269"/>
      <c r="AJ80" s="269"/>
      <c r="AK80" s="269"/>
      <c r="AL80" s="269"/>
      <c r="AM80" s="269"/>
      <c r="AN80" s="269"/>
      <c r="AO80" s="269"/>
      <c r="AP80" s="269"/>
      <c r="AQ80" s="290"/>
      <c r="AR80" s="269"/>
      <c r="AS80" s="269"/>
      <c r="AT80" s="269"/>
      <c r="AU80" s="269"/>
      <c r="AV80" s="269"/>
      <c r="AW80" s="269"/>
      <c r="AX80" s="269"/>
      <c r="AY80" s="269"/>
      <c r="AZ80" s="269"/>
      <c r="BA80" s="269"/>
      <c r="BB80" s="269"/>
      <c r="BC80" s="269"/>
      <c r="BD80" s="290"/>
      <c r="BE80" s="269"/>
      <c r="BF80" s="269"/>
      <c r="BG80" s="269"/>
      <c r="BH80" s="269"/>
      <c r="BI80" s="269"/>
      <c r="BJ80" s="269"/>
      <c r="BK80" s="269"/>
      <c r="BL80" s="269"/>
      <c r="BM80" s="269"/>
      <c r="BN80" s="269"/>
      <c r="BO80" s="269"/>
      <c r="BP80" s="269"/>
      <c r="BQ80" s="290"/>
    </row>
    <row r="81" spans="1:68" ht="12.75" customHeight="1" x14ac:dyDescent="0.2">
      <c r="A81" s="66"/>
      <c r="B81" s="696" t="s">
        <v>357</v>
      </c>
      <c r="C81" s="712" t="s">
        <v>368</v>
      </c>
      <c r="D81" s="83" t="s">
        <v>369</v>
      </c>
      <c r="E81" s="101"/>
      <c r="F81" s="126"/>
      <c r="G81" s="101"/>
      <c r="H81" s="101"/>
      <c r="I81" s="126"/>
      <c r="J81" s="101"/>
      <c r="K81" s="101"/>
      <c r="L81" s="101"/>
      <c r="M81" s="101"/>
      <c r="N81" s="101"/>
      <c r="O81" s="101"/>
      <c r="P81" s="101"/>
      <c r="Q81" s="203"/>
      <c r="R81" s="101"/>
      <c r="S81" s="126"/>
      <c r="T81" s="101"/>
      <c r="U81" s="101"/>
      <c r="V81" s="126"/>
      <c r="W81" s="101"/>
      <c r="X81" s="101"/>
      <c r="Y81" s="101"/>
      <c r="Z81" s="101"/>
      <c r="AA81" s="101"/>
      <c r="AB81" s="101"/>
      <c r="AC81" s="101"/>
      <c r="AD81" s="203"/>
      <c r="AE81" s="101"/>
      <c r="AF81" s="126"/>
      <c r="AG81" s="101"/>
      <c r="AH81" s="101"/>
      <c r="AI81" s="126"/>
      <c r="AJ81" s="101"/>
      <c r="AK81" s="101"/>
      <c r="AL81" s="101"/>
      <c r="AM81" s="101"/>
      <c r="AN81" s="101"/>
      <c r="AO81" s="101"/>
      <c r="AP81" s="101"/>
      <c r="AQ81" s="203"/>
      <c r="AR81" s="101"/>
      <c r="AS81" s="126"/>
      <c r="AT81" s="101"/>
      <c r="AU81" s="101"/>
      <c r="AV81" s="126"/>
      <c r="AW81" s="101"/>
      <c r="AX81" s="101"/>
      <c r="AY81" s="101"/>
      <c r="AZ81" s="101"/>
      <c r="BA81" s="101"/>
      <c r="BB81" s="101"/>
      <c r="BC81" s="101"/>
      <c r="BD81" s="203"/>
      <c r="BE81" s="101"/>
      <c r="BF81" s="126"/>
      <c r="BG81" s="101"/>
      <c r="BH81" s="101"/>
      <c r="BI81" s="126"/>
      <c r="BJ81" s="101"/>
      <c r="BK81" s="101"/>
      <c r="BL81" s="101"/>
      <c r="BM81" s="101"/>
      <c r="BN81" s="101"/>
      <c r="BO81" s="101"/>
      <c r="BP81" s="101"/>
    </row>
    <row r="82" spans="1:68" ht="12.75" customHeight="1" x14ac:dyDescent="0.2">
      <c r="A82" s="66"/>
      <c r="B82" s="697"/>
      <c r="C82" s="708"/>
      <c r="D82" s="69" t="s">
        <v>354</v>
      </c>
      <c r="E82" s="103"/>
      <c r="F82" s="128"/>
      <c r="G82" s="103"/>
      <c r="H82" s="103"/>
      <c r="I82" s="128"/>
      <c r="J82" s="103"/>
      <c r="K82" s="103"/>
      <c r="L82" s="103"/>
      <c r="M82" s="103"/>
      <c r="N82" s="103"/>
      <c r="O82" s="103"/>
      <c r="P82" s="103"/>
      <c r="R82" s="103"/>
      <c r="S82" s="128"/>
      <c r="T82" s="103"/>
      <c r="U82" s="103"/>
      <c r="V82" s="128"/>
      <c r="W82" s="103"/>
      <c r="X82" s="103"/>
      <c r="Y82" s="103"/>
      <c r="Z82" s="103"/>
      <c r="AA82" s="103"/>
      <c r="AB82" s="103"/>
      <c r="AC82" s="103"/>
      <c r="AE82" s="103"/>
      <c r="AF82" s="128"/>
      <c r="AG82" s="103"/>
      <c r="AH82" s="103"/>
      <c r="AI82" s="128"/>
      <c r="AJ82" s="103"/>
      <c r="AK82" s="103"/>
      <c r="AL82" s="103"/>
      <c r="AM82" s="103"/>
      <c r="AN82" s="103"/>
      <c r="AO82" s="103"/>
      <c r="AP82" s="103"/>
      <c r="AR82" s="103"/>
      <c r="AS82" s="128"/>
      <c r="AT82" s="103"/>
      <c r="AU82" s="103"/>
      <c r="AV82" s="128"/>
      <c r="AW82" s="103"/>
      <c r="AX82" s="103"/>
      <c r="AY82" s="103"/>
      <c r="AZ82" s="103"/>
      <c r="BA82" s="103"/>
      <c r="BB82" s="103"/>
      <c r="BC82" s="103"/>
      <c r="BE82" s="103"/>
      <c r="BF82" s="128"/>
      <c r="BG82" s="103"/>
      <c r="BH82" s="103"/>
      <c r="BI82" s="128"/>
      <c r="BJ82" s="103"/>
      <c r="BK82" s="103"/>
      <c r="BL82" s="103"/>
      <c r="BM82" s="103"/>
      <c r="BN82" s="103"/>
      <c r="BO82" s="103"/>
      <c r="BP82" s="103"/>
    </row>
    <row r="83" spans="1:68" ht="12.75" customHeight="1" x14ac:dyDescent="0.2">
      <c r="A83" s="66"/>
      <c r="B83" s="697"/>
      <c r="C83" s="709"/>
      <c r="D83" s="70" t="s">
        <v>383</v>
      </c>
      <c r="E83" s="104"/>
      <c r="F83" s="129"/>
      <c r="G83" s="104"/>
      <c r="H83" s="104"/>
      <c r="I83" s="129"/>
      <c r="J83" s="104"/>
      <c r="K83" s="104"/>
      <c r="L83" s="104"/>
      <c r="M83" s="104"/>
      <c r="N83" s="104"/>
      <c r="O83" s="104"/>
      <c r="P83" s="104"/>
      <c r="R83" s="104"/>
      <c r="S83" s="129"/>
      <c r="T83" s="104"/>
      <c r="U83" s="104"/>
      <c r="V83" s="129"/>
      <c r="W83" s="104"/>
      <c r="X83" s="104"/>
      <c r="Y83" s="104"/>
      <c r="Z83" s="104"/>
      <c r="AA83" s="104"/>
      <c r="AB83" s="104"/>
      <c r="AC83" s="104"/>
      <c r="AE83" s="104"/>
      <c r="AF83" s="129"/>
      <c r="AG83" s="104"/>
      <c r="AH83" s="104"/>
      <c r="AI83" s="129"/>
      <c r="AJ83" s="104"/>
      <c r="AK83" s="104"/>
      <c r="AL83" s="104"/>
      <c r="AM83" s="104"/>
      <c r="AN83" s="104"/>
      <c r="AO83" s="104"/>
      <c r="AP83" s="104"/>
      <c r="AR83" s="104"/>
      <c r="AS83" s="129"/>
      <c r="AT83" s="104"/>
      <c r="AU83" s="104"/>
      <c r="AV83" s="129"/>
      <c r="AW83" s="104"/>
      <c r="AX83" s="104"/>
      <c r="AY83" s="104"/>
      <c r="AZ83" s="104"/>
      <c r="BA83" s="104"/>
      <c r="BB83" s="104"/>
      <c r="BC83" s="104"/>
      <c r="BE83" s="104"/>
      <c r="BF83" s="129"/>
      <c r="BG83" s="104"/>
      <c r="BH83" s="104"/>
      <c r="BI83" s="129"/>
      <c r="BJ83" s="104"/>
      <c r="BK83" s="104"/>
      <c r="BL83" s="104"/>
      <c r="BM83" s="104"/>
      <c r="BN83" s="104"/>
      <c r="BO83" s="104"/>
      <c r="BP83" s="104"/>
    </row>
    <row r="84" spans="1:68" ht="12.75" customHeight="1" x14ac:dyDescent="0.2">
      <c r="A84" s="66"/>
      <c r="B84" s="697"/>
      <c r="C84" s="707" t="s">
        <v>370</v>
      </c>
      <c r="D84" s="68" t="s">
        <v>355</v>
      </c>
      <c r="E84" s="102"/>
      <c r="F84" s="127"/>
      <c r="G84" s="102"/>
      <c r="H84" s="102"/>
      <c r="I84" s="127"/>
      <c r="J84" s="102"/>
      <c r="K84" s="102"/>
      <c r="L84" s="102"/>
      <c r="M84" s="102"/>
      <c r="N84" s="102"/>
      <c r="O84" s="102"/>
      <c r="P84" s="102"/>
      <c r="R84" s="102"/>
      <c r="S84" s="127"/>
      <c r="T84" s="102"/>
      <c r="U84" s="102"/>
      <c r="V84" s="127"/>
      <c r="W84" s="102"/>
      <c r="X84" s="102"/>
      <c r="Y84" s="102"/>
      <c r="Z84" s="102"/>
      <c r="AA84" s="102"/>
      <c r="AB84" s="102"/>
      <c r="AC84" s="102"/>
      <c r="AE84" s="102"/>
      <c r="AF84" s="127"/>
      <c r="AG84" s="102"/>
      <c r="AH84" s="102"/>
      <c r="AI84" s="127"/>
      <c r="AJ84" s="102"/>
      <c r="AK84" s="102"/>
      <c r="AL84" s="102"/>
      <c r="AM84" s="102"/>
      <c r="AN84" s="102"/>
      <c r="AO84" s="102"/>
      <c r="AP84" s="102"/>
      <c r="AR84" s="102"/>
      <c r="AS84" s="127"/>
      <c r="AT84" s="102"/>
      <c r="AU84" s="102"/>
      <c r="AV84" s="127"/>
      <c r="AW84" s="102"/>
      <c r="AX84" s="102"/>
      <c r="AY84" s="102"/>
      <c r="AZ84" s="102"/>
      <c r="BA84" s="102"/>
      <c r="BB84" s="102"/>
      <c r="BC84" s="102"/>
      <c r="BE84" s="102"/>
      <c r="BF84" s="127"/>
      <c r="BG84" s="102"/>
      <c r="BH84" s="102"/>
      <c r="BI84" s="127"/>
      <c r="BJ84" s="102"/>
      <c r="BK84" s="102"/>
      <c r="BL84" s="102"/>
      <c r="BM84" s="102"/>
      <c r="BN84" s="102"/>
      <c r="BO84" s="102"/>
      <c r="BP84" s="102"/>
    </row>
    <row r="85" spans="1:68" ht="12.75" customHeight="1" x14ac:dyDescent="0.2">
      <c r="A85" s="66"/>
      <c r="B85" s="697"/>
      <c r="C85" s="709"/>
      <c r="D85" s="70" t="s">
        <v>356</v>
      </c>
      <c r="E85" s="104"/>
      <c r="F85" s="129"/>
      <c r="G85" s="104"/>
      <c r="H85" s="104"/>
      <c r="I85" s="129"/>
      <c r="J85" s="104"/>
      <c r="K85" s="104"/>
      <c r="L85" s="104"/>
      <c r="M85" s="104"/>
      <c r="N85" s="104"/>
      <c r="O85" s="104"/>
      <c r="P85" s="104"/>
      <c r="R85" s="104"/>
      <c r="S85" s="129"/>
      <c r="T85" s="104"/>
      <c r="U85" s="104"/>
      <c r="V85" s="129"/>
      <c r="W85" s="104"/>
      <c r="X85" s="104"/>
      <c r="Y85" s="104"/>
      <c r="Z85" s="104"/>
      <c r="AA85" s="104"/>
      <c r="AB85" s="104"/>
      <c r="AC85" s="104"/>
      <c r="AE85" s="104"/>
      <c r="AF85" s="129"/>
      <c r="AG85" s="104"/>
      <c r="AH85" s="104"/>
      <c r="AI85" s="129"/>
      <c r="AJ85" s="104"/>
      <c r="AK85" s="104"/>
      <c r="AL85" s="104"/>
      <c r="AM85" s="104"/>
      <c r="AN85" s="104"/>
      <c r="AO85" s="104"/>
      <c r="AP85" s="104"/>
      <c r="AR85" s="104"/>
      <c r="AS85" s="129"/>
      <c r="AT85" s="104"/>
      <c r="AU85" s="104"/>
      <c r="AV85" s="129"/>
      <c r="AW85" s="104"/>
      <c r="AX85" s="104"/>
      <c r="AY85" s="104"/>
      <c r="AZ85" s="104"/>
      <c r="BA85" s="104"/>
      <c r="BB85" s="104"/>
      <c r="BC85" s="104"/>
      <c r="BE85" s="104"/>
      <c r="BF85" s="129"/>
      <c r="BG85" s="104"/>
      <c r="BH85" s="104"/>
      <c r="BI85" s="129"/>
      <c r="BJ85" s="104"/>
      <c r="BK85" s="104"/>
      <c r="BL85" s="104"/>
      <c r="BM85" s="104"/>
      <c r="BN85" s="104"/>
      <c r="BO85" s="104"/>
      <c r="BP85" s="104"/>
    </row>
    <row r="86" spans="1:68" ht="12.75" customHeight="1" x14ac:dyDescent="0.2">
      <c r="A86" s="66"/>
      <c r="B86" s="698"/>
      <c r="C86" s="81" t="s">
        <v>371</v>
      </c>
      <c r="D86" s="82"/>
      <c r="E86" s="108"/>
      <c r="F86" s="133"/>
      <c r="G86" s="108"/>
      <c r="H86" s="108"/>
      <c r="I86" s="133"/>
      <c r="J86" s="108"/>
      <c r="K86" s="108"/>
      <c r="L86" s="108"/>
      <c r="M86" s="108"/>
      <c r="N86" s="108"/>
      <c r="O86" s="108"/>
      <c r="P86" s="108"/>
      <c r="Q86" s="74"/>
      <c r="R86" s="108"/>
      <c r="S86" s="133"/>
      <c r="T86" s="108"/>
      <c r="U86" s="108"/>
      <c r="V86" s="133"/>
      <c r="W86" s="108"/>
      <c r="X86" s="108"/>
      <c r="Y86" s="108"/>
      <c r="Z86" s="108"/>
      <c r="AA86" s="108"/>
      <c r="AB86" s="108"/>
      <c r="AC86" s="108"/>
      <c r="AD86" s="74"/>
      <c r="AE86" s="108"/>
      <c r="AF86" s="133"/>
      <c r="AG86" s="108"/>
      <c r="AH86" s="108"/>
      <c r="AI86" s="133"/>
      <c r="AJ86" s="108"/>
      <c r="AK86" s="108"/>
      <c r="AL86" s="108"/>
      <c r="AM86" s="108"/>
      <c r="AN86" s="108"/>
      <c r="AO86" s="108"/>
      <c r="AP86" s="108"/>
      <c r="AQ86" s="74"/>
      <c r="AR86" s="108"/>
      <c r="AS86" s="133"/>
      <c r="AT86" s="108"/>
      <c r="AU86" s="108"/>
      <c r="AV86" s="133"/>
      <c r="AW86" s="108"/>
      <c r="AX86" s="108"/>
      <c r="AY86" s="108"/>
      <c r="AZ86" s="108"/>
      <c r="BA86" s="108"/>
      <c r="BB86" s="108"/>
      <c r="BC86" s="108"/>
      <c r="BD86" s="74"/>
      <c r="BE86" s="108"/>
      <c r="BF86" s="133"/>
      <c r="BG86" s="108"/>
      <c r="BH86" s="108"/>
      <c r="BI86" s="133"/>
      <c r="BJ86" s="108"/>
      <c r="BK86" s="108"/>
      <c r="BL86" s="108"/>
      <c r="BM86" s="108"/>
      <c r="BN86" s="108"/>
      <c r="BO86" s="108"/>
      <c r="BP86" s="108"/>
    </row>
    <row r="87" spans="1:68" x14ac:dyDescent="0.2">
      <c r="A87" s="66"/>
      <c r="E87" s="95"/>
      <c r="F87" s="95"/>
      <c r="G87" s="95"/>
      <c r="H87" s="95"/>
      <c r="I87" s="95"/>
      <c r="J87" s="95"/>
      <c r="K87" s="95"/>
      <c r="L87" s="95"/>
      <c r="M87" s="95"/>
      <c r="N87" s="95"/>
      <c r="O87" s="95"/>
      <c r="P87" s="95"/>
      <c r="R87" s="95"/>
      <c r="S87" s="95"/>
      <c r="T87" s="95"/>
      <c r="U87" s="95"/>
      <c r="V87" s="95"/>
      <c r="W87" s="95"/>
      <c r="X87" s="95"/>
      <c r="Y87" s="95"/>
      <c r="Z87" s="95"/>
      <c r="AA87" s="95"/>
      <c r="AB87" s="95"/>
      <c r="AC87" s="95"/>
      <c r="AE87" s="95"/>
      <c r="AF87" s="95"/>
      <c r="AG87" s="95"/>
      <c r="AH87" s="95"/>
      <c r="AI87" s="95"/>
      <c r="AJ87" s="95"/>
      <c r="AK87" s="95"/>
      <c r="AL87" s="95"/>
      <c r="AM87" s="95"/>
      <c r="AN87" s="95"/>
      <c r="AO87" s="95"/>
      <c r="AP87" s="95"/>
      <c r="AR87" s="95"/>
      <c r="AS87" s="95"/>
      <c r="AT87" s="95"/>
      <c r="AU87" s="95"/>
      <c r="AV87" s="95"/>
      <c r="AW87" s="95"/>
      <c r="AX87" s="95"/>
      <c r="AY87" s="95"/>
      <c r="AZ87" s="95"/>
      <c r="BA87" s="95"/>
      <c r="BB87" s="95"/>
      <c r="BC87" s="95"/>
      <c r="BE87" s="95"/>
      <c r="BF87" s="95"/>
      <c r="BG87" s="95"/>
      <c r="BH87" s="95"/>
      <c r="BI87" s="95"/>
      <c r="BJ87" s="95"/>
      <c r="BK87" s="95"/>
      <c r="BL87" s="95"/>
      <c r="BM87" s="95"/>
      <c r="BN87" s="95"/>
      <c r="BO87" s="95"/>
      <c r="BP87" s="95"/>
    </row>
    <row r="88" spans="1:68" ht="23.25" x14ac:dyDescent="0.35">
      <c r="A88" s="66"/>
      <c r="B88" s="168" t="s">
        <v>190</v>
      </c>
      <c r="C88" s="169"/>
      <c r="D88" s="170"/>
      <c r="E88" s="220"/>
      <c r="F88" s="220"/>
      <c r="G88" s="220"/>
      <c r="H88" s="220"/>
      <c r="I88" s="220"/>
      <c r="J88" s="220"/>
      <c r="K88" s="220"/>
      <c r="L88" s="220"/>
      <c r="M88" s="220"/>
      <c r="N88" s="220"/>
      <c r="O88" s="220"/>
      <c r="P88" s="220"/>
      <c r="R88" s="220"/>
      <c r="S88" s="220"/>
      <c r="T88" s="220"/>
      <c r="U88" s="220"/>
      <c r="V88" s="220"/>
      <c r="W88" s="220"/>
      <c r="X88" s="220"/>
      <c r="Y88" s="220"/>
      <c r="Z88" s="220"/>
      <c r="AA88" s="220"/>
      <c r="AB88" s="220"/>
      <c r="AC88" s="220"/>
      <c r="AE88" s="220"/>
      <c r="AF88" s="220"/>
      <c r="AG88" s="220"/>
      <c r="AH88" s="220"/>
      <c r="AI88" s="220"/>
      <c r="AJ88" s="220"/>
      <c r="AK88" s="220"/>
      <c r="AL88" s="220"/>
      <c r="AM88" s="220"/>
      <c r="AN88" s="220"/>
      <c r="AO88" s="220"/>
      <c r="AP88" s="220"/>
      <c r="AR88" s="220"/>
      <c r="AS88" s="220"/>
      <c r="AT88" s="220"/>
      <c r="AU88" s="220"/>
      <c r="AV88" s="220"/>
      <c r="AW88" s="220"/>
      <c r="AX88" s="220"/>
      <c r="AY88" s="220"/>
      <c r="AZ88" s="220"/>
      <c r="BA88" s="220"/>
      <c r="BB88" s="220"/>
      <c r="BC88" s="220"/>
      <c r="BE88" s="220"/>
      <c r="BF88" s="220"/>
      <c r="BG88" s="220"/>
      <c r="BH88" s="220"/>
      <c r="BI88" s="220"/>
      <c r="BJ88" s="220"/>
      <c r="BK88" s="220"/>
      <c r="BL88" s="220"/>
      <c r="BM88" s="220"/>
      <c r="BN88" s="220"/>
      <c r="BO88" s="220"/>
      <c r="BP88" s="220"/>
    </row>
    <row r="89" spans="1:68" x14ac:dyDescent="0.2">
      <c r="B89" s="286" t="s">
        <v>348</v>
      </c>
      <c r="C89" s="286"/>
      <c r="D89" s="286"/>
      <c r="E89" s="285"/>
      <c r="F89" s="285"/>
      <c r="G89" s="285"/>
      <c r="H89" s="285"/>
      <c r="I89" s="285"/>
      <c r="J89" s="285"/>
      <c r="K89" s="285"/>
      <c r="L89" s="285"/>
      <c r="M89" s="285"/>
      <c r="N89" s="285"/>
      <c r="O89" s="285"/>
      <c r="P89" s="285"/>
      <c r="R89" s="285"/>
      <c r="S89" s="285"/>
      <c r="T89" s="285"/>
      <c r="U89" s="285"/>
      <c r="V89" s="285"/>
      <c r="W89" s="285"/>
      <c r="X89" s="285"/>
      <c r="Y89" s="285"/>
      <c r="Z89" s="285"/>
      <c r="AA89" s="285"/>
      <c r="AB89" s="285"/>
      <c r="AC89" s="285"/>
      <c r="AE89" s="285"/>
      <c r="AF89" s="285"/>
      <c r="AG89" s="285"/>
      <c r="AH89" s="285"/>
      <c r="AI89" s="285"/>
      <c r="AJ89" s="285"/>
      <c r="AK89" s="285"/>
      <c r="AL89" s="285"/>
      <c r="AM89" s="285"/>
      <c r="AN89" s="285"/>
      <c r="AO89" s="285"/>
      <c r="AP89" s="285"/>
      <c r="AR89" s="285"/>
      <c r="AS89" s="285"/>
      <c r="AT89" s="285"/>
      <c r="AU89" s="285"/>
      <c r="AV89" s="285"/>
      <c r="AW89" s="285"/>
      <c r="AX89" s="285"/>
      <c r="AY89" s="285"/>
      <c r="AZ89" s="285"/>
      <c r="BA89" s="285"/>
      <c r="BB89" s="285"/>
      <c r="BC89" s="285"/>
      <c r="BE89" s="285"/>
      <c r="BF89" s="285"/>
      <c r="BG89" s="285"/>
      <c r="BH89" s="285"/>
      <c r="BI89" s="285"/>
      <c r="BJ89" s="285"/>
      <c r="BK89" s="285"/>
      <c r="BL89" s="285"/>
      <c r="BM89" s="285"/>
      <c r="BN89" s="285"/>
      <c r="BO89" s="285"/>
      <c r="BP89" s="285"/>
    </row>
    <row r="90" spans="1:68" ht="12.75" customHeight="1" x14ac:dyDescent="0.2">
      <c r="B90" s="694" t="s">
        <v>347</v>
      </c>
      <c r="C90" s="276" t="s">
        <v>178</v>
      </c>
      <c r="D90" s="271"/>
      <c r="E90" s="283">
        <f>SUM(E97:E132)</f>
        <v>0</v>
      </c>
      <c r="F90" s="283">
        <f>SUM(E97:F132)</f>
        <v>0</v>
      </c>
      <c r="G90" s="283">
        <f>SUM(E97:G132)</f>
        <v>0</v>
      </c>
      <c r="H90" s="283">
        <f>SUM(E97:H132)</f>
        <v>0</v>
      </c>
      <c r="I90" s="283">
        <f>SUM(I97:I132)</f>
        <v>0</v>
      </c>
      <c r="J90" s="283">
        <f>SUM(I97:J132)</f>
        <v>0</v>
      </c>
      <c r="K90" s="283">
        <f>SUM(I97:K132)</f>
        <v>0</v>
      </c>
      <c r="L90" s="283">
        <f>SUM(I97:L132)</f>
        <v>0</v>
      </c>
      <c r="M90" s="283">
        <f>SUM(M97:M132)</f>
        <v>0</v>
      </c>
      <c r="N90" s="283">
        <f>SUM(M97:N132)</f>
        <v>0</v>
      </c>
      <c r="O90" s="283">
        <f>SUM(M97:O132)</f>
        <v>0</v>
      </c>
      <c r="P90" s="283">
        <f>SUM(M97:P132)</f>
        <v>0</v>
      </c>
      <c r="R90" s="283">
        <f>SUM(R97:R132)</f>
        <v>0</v>
      </c>
      <c r="S90" s="283">
        <f>SUM(R97:S132)</f>
        <v>0</v>
      </c>
      <c r="T90" s="283">
        <f>SUM(R97:T132)</f>
        <v>0</v>
      </c>
      <c r="U90" s="283">
        <f>SUM(R97:U132)</f>
        <v>0</v>
      </c>
      <c r="V90" s="283">
        <f>SUM(V97:V132)</f>
        <v>0</v>
      </c>
      <c r="W90" s="283">
        <f>SUM(V97:W132)</f>
        <v>0</v>
      </c>
      <c r="X90" s="283">
        <f>SUM(V97:X132)</f>
        <v>0</v>
      </c>
      <c r="Y90" s="283">
        <f>SUM(V97:Y132)</f>
        <v>0</v>
      </c>
      <c r="Z90" s="283">
        <f>SUM(Z97:Z132)</f>
        <v>0</v>
      </c>
      <c r="AA90" s="283">
        <f>SUM(Z97:AA132)</f>
        <v>0</v>
      </c>
      <c r="AB90" s="283">
        <f>SUM(Z97:AB132)</f>
        <v>0</v>
      </c>
      <c r="AC90" s="283">
        <f>SUM(Z97:AC132)</f>
        <v>0</v>
      </c>
      <c r="AE90" s="283">
        <f>SUM(AE97:AE132)</f>
        <v>0</v>
      </c>
      <c r="AF90" s="283">
        <f>SUM(AE97:AF132)</f>
        <v>0</v>
      </c>
      <c r="AG90" s="283">
        <f>SUM(AE97:AG132)</f>
        <v>0</v>
      </c>
      <c r="AH90" s="283">
        <f>SUM(AE97:AH132)</f>
        <v>0</v>
      </c>
      <c r="AI90" s="283">
        <f>SUM(AI97:AI132)</f>
        <v>0</v>
      </c>
      <c r="AJ90" s="283">
        <f>SUM(AI97:AJ132)</f>
        <v>0</v>
      </c>
      <c r="AK90" s="283">
        <f>SUM(AI97:AK132)</f>
        <v>0</v>
      </c>
      <c r="AL90" s="283">
        <f>SUM(AI97:AL132)</f>
        <v>0</v>
      </c>
      <c r="AM90" s="283">
        <f>SUM(AM97:AM132)</f>
        <v>0</v>
      </c>
      <c r="AN90" s="283">
        <f>SUM(AM97:AN132)</f>
        <v>0</v>
      </c>
      <c r="AO90" s="283">
        <f>SUM(AM97:AO132)</f>
        <v>0</v>
      </c>
      <c r="AP90" s="283">
        <f>SUM(AM97:AP132)</f>
        <v>0</v>
      </c>
      <c r="AR90" s="283">
        <f>SUM(AR97:AR132)</f>
        <v>0</v>
      </c>
      <c r="AS90" s="283">
        <f>SUM(AR97:AS132)</f>
        <v>0</v>
      </c>
      <c r="AT90" s="283">
        <f>SUM(AR97:AT132)</f>
        <v>0</v>
      </c>
      <c r="AU90" s="283">
        <f>SUM(AR97:AU132)</f>
        <v>0</v>
      </c>
      <c r="AV90" s="283">
        <f>SUM(AV97:AV132)</f>
        <v>0</v>
      </c>
      <c r="AW90" s="283">
        <f>SUM(AV97:AW132)</f>
        <v>0</v>
      </c>
      <c r="AX90" s="283">
        <f>SUM(AV97:AX132)</f>
        <v>0</v>
      </c>
      <c r="AY90" s="283">
        <f>SUM(AV97:AY132)</f>
        <v>0</v>
      </c>
      <c r="AZ90" s="283">
        <f>SUM(AZ97:AZ132)</f>
        <v>0</v>
      </c>
      <c r="BA90" s="283">
        <f>SUM(AZ97:BA132)</f>
        <v>0</v>
      </c>
      <c r="BB90" s="283">
        <f>SUM(AZ97:BB132)</f>
        <v>0</v>
      </c>
      <c r="BC90" s="283">
        <f>SUM(AZ97:BC132)</f>
        <v>0</v>
      </c>
      <c r="BE90" s="283">
        <f>SUM(BE97:BE132)</f>
        <v>0</v>
      </c>
      <c r="BF90" s="283">
        <f>SUM(BE97:BF132)</f>
        <v>0</v>
      </c>
      <c r="BG90" s="283">
        <f>SUM(BE97:BG132)</f>
        <v>0</v>
      </c>
      <c r="BH90" s="283">
        <f>SUM(BE97:BH132)</f>
        <v>0</v>
      </c>
      <c r="BI90" s="283">
        <f>SUM(BI97:BI132)</f>
        <v>0</v>
      </c>
      <c r="BJ90" s="283">
        <f>SUM(BI97:BJ132)</f>
        <v>0</v>
      </c>
      <c r="BK90" s="283">
        <f>SUM(BI97:BK132)</f>
        <v>0</v>
      </c>
      <c r="BL90" s="283">
        <f>SUM(BI97:BL132)</f>
        <v>0</v>
      </c>
      <c r="BM90" s="283">
        <f>SUM(BM97:BM132)</f>
        <v>0</v>
      </c>
      <c r="BN90" s="283">
        <f>SUM(BM97:BN132)</f>
        <v>0</v>
      </c>
      <c r="BO90" s="283">
        <f>SUM(BM97:BO132)</f>
        <v>0</v>
      </c>
      <c r="BP90" s="283">
        <f>SUM(BM97:BP132)</f>
        <v>0</v>
      </c>
    </row>
    <row r="91" spans="1:68" ht="12.75" customHeight="1" x14ac:dyDescent="0.2">
      <c r="B91" s="694"/>
      <c r="C91" s="276" t="s">
        <v>179</v>
      </c>
      <c r="D91" s="271"/>
      <c r="E91" s="283">
        <f>SUM(E97:E133)</f>
        <v>0</v>
      </c>
      <c r="F91" s="283">
        <f>SUM(E97:F133)</f>
        <v>0</v>
      </c>
      <c r="G91" s="283">
        <f>SUM(E97:G133)</f>
        <v>0</v>
      </c>
      <c r="H91" s="283">
        <f>SUM(E97:H133)</f>
        <v>0</v>
      </c>
      <c r="I91" s="283">
        <f>SUM(I97:I133)</f>
        <v>0</v>
      </c>
      <c r="J91" s="283">
        <f>SUM(I97:J133)</f>
        <v>0</v>
      </c>
      <c r="K91" s="283">
        <f>SUM(I97:K133)</f>
        <v>0</v>
      </c>
      <c r="L91" s="283">
        <f>SUM(I97:L133)</f>
        <v>0</v>
      </c>
      <c r="M91" s="283">
        <f>SUM(M97:M133)</f>
        <v>0</v>
      </c>
      <c r="N91" s="283">
        <f>SUM(M97:N133)</f>
        <v>0</v>
      </c>
      <c r="O91" s="283">
        <f>SUM(M97:O133)</f>
        <v>0</v>
      </c>
      <c r="P91" s="283">
        <f>SUM(M97:P133)</f>
        <v>0</v>
      </c>
      <c r="R91" s="283">
        <f>SUM(R97:R133)</f>
        <v>0</v>
      </c>
      <c r="S91" s="283">
        <f>SUM(R97:S133)</f>
        <v>0</v>
      </c>
      <c r="T91" s="283">
        <f>SUM(R97:T133)</f>
        <v>0</v>
      </c>
      <c r="U91" s="283">
        <f>SUM(R97:U133)</f>
        <v>0</v>
      </c>
      <c r="V91" s="283">
        <f>SUM(V97:V133)</f>
        <v>0</v>
      </c>
      <c r="W91" s="283">
        <f>SUM(V97:W133)</f>
        <v>0</v>
      </c>
      <c r="X91" s="283">
        <f>SUM(V97:X133)</f>
        <v>0</v>
      </c>
      <c r="Y91" s="283">
        <f>SUM(V97:Y133)</f>
        <v>0</v>
      </c>
      <c r="Z91" s="283">
        <f>SUM(Z97:Z133)</f>
        <v>0</v>
      </c>
      <c r="AA91" s="283">
        <f>SUM(Z97:AA133)</f>
        <v>0</v>
      </c>
      <c r="AB91" s="283">
        <f>SUM(Z97:AB133)</f>
        <v>0</v>
      </c>
      <c r="AC91" s="283">
        <f>SUM(Z97:AC133)</f>
        <v>0</v>
      </c>
      <c r="AE91" s="283">
        <f>SUM(AE97:AE133)</f>
        <v>0</v>
      </c>
      <c r="AF91" s="283">
        <f>SUM(AE97:AF133)</f>
        <v>0</v>
      </c>
      <c r="AG91" s="283">
        <f>SUM(AE97:AG133)</f>
        <v>0</v>
      </c>
      <c r="AH91" s="283">
        <f>SUM(AE97:AH133)</f>
        <v>0</v>
      </c>
      <c r="AI91" s="283">
        <f>SUM(AI97:AI133)</f>
        <v>0</v>
      </c>
      <c r="AJ91" s="283">
        <f>SUM(AI97:AJ133)</f>
        <v>0</v>
      </c>
      <c r="AK91" s="283">
        <f>SUM(AI97:AK133)</f>
        <v>0</v>
      </c>
      <c r="AL91" s="283">
        <f>SUM(AI97:AL133)</f>
        <v>0</v>
      </c>
      <c r="AM91" s="283">
        <f>SUM(AM97:AM133)</f>
        <v>0</v>
      </c>
      <c r="AN91" s="283">
        <f>SUM(AM97:AN133)</f>
        <v>0</v>
      </c>
      <c r="AO91" s="283">
        <f>SUM(AM97:AO133)</f>
        <v>0</v>
      </c>
      <c r="AP91" s="283">
        <f>SUM(AM97:AP133)</f>
        <v>0</v>
      </c>
      <c r="AR91" s="283">
        <f>SUM(AR97:AR133)</f>
        <v>0</v>
      </c>
      <c r="AS91" s="283">
        <f>SUM(AR97:AS133)</f>
        <v>0</v>
      </c>
      <c r="AT91" s="283">
        <f>SUM(AR97:AT133)</f>
        <v>0</v>
      </c>
      <c r="AU91" s="283">
        <f>SUM(AR97:AU133)</f>
        <v>0</v>
      </c>
      <c r="AV91" s="283">
        <f>SUM(AV97:AV133)</f>
        <v>0</v>
      </c>
      <c r="AW91" s="283">
        <f>SUM(AV97:AW133)</f>
        <v>0</v>
      </c>
      <c r="AX91" s="283">
        <f>SUM(AV97:AX133)</f>
        <v>0</v>
      </c>
      <c r="AY91" s="283">
        <f>SUM(AV97:AY133)</f>
        <v>0</v>
      </c>
      <c r="AZ91" s="283">
        <f>SUM(AZ97:AZ133)</f>
        <v>0</v>
      </c>
      <c r="BA91" s="283">
        <f>SUM(AZ97:BA133)</f>
        <v>0</v>
      </c>
      <c r="BB91" s="283">
        <f>SUM(AZ97:BB133)</f>
        <v>0</v>
      </c>
      <c r="BC91" s="283">
        <f>SUM(AZ97:BC133)</f>
        <v>0</v>
      </c>
      <c r="BE91" s="283">
        <f>SUM(BE97:BE133)</f>
        <v>0</v>
      </c>
      <c r="BF91" s="283">
        <f>SUM(BE97:BF133)</f>
        <v>0</v>
      </c>
      <c r="BG91" s="283">
        <f>SUM(BE97:BG133)</f>
        <v>0</v>
      </c>
      <c r="BH91" s="283">
        <f>SUM(BE97:BH133)</f>
        <v>0</v>
      </c>
      <c r="BI91" s="283">
        <f>SUM(BI97:BI133)</f>
        <v>0</v>
      </c>
      <c r="BJ91" s="283">
        <f>SUM(BI97:BJ133)</f>
        <v>0</v>
      </c>
      <c r="BK91" s="283">
        <f>SUM(BI97:BK133)</f>
        <v>0</v>
      </c>
      <c r="BL91" s="283">
        <f>SUM(BI97:BL133)</f>
        <v>0</v>
      </c>
      <c r="BM91" s="283">
        <f>SUM(BM97:BM133)</f>
        <v>0</v>
      </c>
      <c r="BN91" s="283">
        <f>SUM(BM97:BN133)</f>
        <v>0</v>
      </c>
      <c r="BO91" s="283">
        <f>SUM(BM97:BO133)</f>
        <v>0</v>
      </c>
      <c r="BP91" s="283">
        <f>SUM(BM97:BP133)</f>
        <v>0</v>
      </c>
    </row>
    <row r="92" spans="1:68" ht="12.75" customHeight="1" x14ac:dyDescent="0.2">
      <c r="B92" s="694"/>
      <c r="C92" s="276" t="s">
        <v>180</v>
      </c>
      <c r="D92" s="271"/>
      <c r="E92" s="269">
        <f>SUM(E97:E153)</f>
        <v>0</v>
      </c>
      <c r="F92" s="269">
        <f>SUM(E97:F153)</f>
        <v>0</v>
      </c>
      <c r="G92" s="269">
        <f>SUM(E97:G153)</f>
        <v>0</v>
      </c>
      <c r="H92" s="269">
        <f>SUM(E97:H153)</f>
        <v>0</v>
      </c>
      <c r="I92" s="269">
        <f>SUM(I97:I153)</f>
        <v>0</v>
      </c>
      <c r="J92" s="269">
        <f>SUM(I97:J153)</f>
        <v>0</v>
      </c>
      <c r="K92" s="269">
        <f>SUM(I97:K153)</f>
        <v>0</v>
      </c>
      <c r="L92" s="269">
        <f>SUM(I97:L153)</f>
        <v>0</v>
      </c>
      <c r="M92" s="269">
        <f>SUM(M97:M153)</f>
        <v>0</v>
      </c>
      <c r="N92" s="269">
        <f>SUM(M97:N153)</f>
        <v>0</v>
      </c>
      <c r="O92" s="269">
        <f>SUM(M97:O153)</f>
        <v>0</v>
      </c>
      <c r="P92" s="269">
        <f>SUM(M97:P153)</f>
        <v>0</v>
      </c>
      <c r="R92" s="269">
        <f>SUM(R97:R153)</f>
        <v>0</v>
      </c>
      <c r="S92" s="269">
        <f>SUM(R97:S153)</f>
        <v>0</v>
      </c>
      <c r="T92" s="269">
        <f>SUM(R97:T153)</f>
        <v>0</v>
      </c>
      <c r="U92" s="269">
        <f>SUM(R97:U153)</f>
        <v>0</v>
      </c>
      <c r="V92" s="269">
        <f>SUM(V97:V153)</f>
        <v>0</v>
      </c>
      <c r="W92" s="269">
        <f>SUM(V97:W153)</f>
        <v>0</v>
      </c>
      <c r="X92" s="269">
        <f>SUM(V97:X153)</f>
        <v>0</v>
      </c>
      <c r="Y92" s="269">
        <f>SUM(V97:Y153)</f>
        <v>0</v>
      </c>
      <c r="Z92" s="269">
        <f>SUM(Z97:Z153)</f>
        <v>0</v>
      </c>
      <c r="AA92" s="269">
        <f>SUM(Z97:AA153)</f>
        <v>0</v>
      </c>
      <c r="AB92" s="269">
        <f>SUM(Z97:AB153)</f>
        <v>0</v>
      </c>
      <c r="AC92" s="269">
        <f>SUM(Z97:AC153)</f>
        <v>0</v>
      </c>
      <c r="AE92" s="269">
        <f>SUM(AE97:AE153)</f>
        <v>0</v>
      </c>
      <c r="AF92" s="269">
        <f>SUM(AE97:AF153)</f>
        <v>0</v>
      </c>
      <c r="AG92" s="269">
        <f>SUM(AE97:AG153)</f>
        <v>0</v>
      </c>
      <c r="AH92" s="269">
        <f>SUM(AE97:AH153)</f>
        <v>0</v>
      </c>
      <c r="AI92" s="269">
        <f>SUM(AI97:AI153)</f>
        <v>0</v>
      </c>
      <c r="AJ92" s="269">
        <f>SUM(AI97:AJ153)</f>
        <v>0</v>
      </c>
      <c r="AK92" s="269">
        <f>SUM(AI97:AK153)</f>
        <v>0</v>
      </c>
      <c r="AL92" s="269">
        <f>SUM(AI97:AL153)</f>
        <v>0</v>
      </c>
      <c r="AM92" s="269">
        <f>SUM(AM97:AM153)</f>
        <v>0</v>
      </c>
      <c r="AN92" s="269">
        <f>SUM(AM97:AN153)</f>
        <v>0</v>
      </c>
      <c r="AO92" s="269">
        <f>SUM(AM97:AO153)</f>
        <v>0</v>
      </c>
      <c r="AP92" s="269">
        <f>SUM(AM97:AP153)</f>
        <v>0</v>
      </c>
      <c r="AR92" s="269">
        <f>SUM(AR97:AR153)</f>
        <v>0</v>
      </c>
      <c r="AS92" s="269">
        <f>SUM(AR97:AS153)</f>
        <v>0</v>
      </c>
      <c r="AT92" s="269">
        <f>SUM(AR97:AT153)</f>
        <v>0</v>
      </c>
      <c r="AU92" s="269">
        <f>SUM(AR97:AU153)</f>
        <v>0</v>
      </c>
      <c r="AV92" s="269">
        <f>SUM(AV97:AV153)</f>
        <v>0</v>
      </c>
      <c r="AW92" s="269">
        <f>SUM(AV97:AW153)</f>
        <v>0</v>
      </c>
      <c r="AX92" s="269">
        <f>SUM(AV97:AX153)</f>
        <v>0</v>
      </c>
      <c r="AY92" s="269">
        <f>SUM(AV97:AY153)</f>
        <v>0</v>
      </c>
      <c r="AZ92" s="269">
        <f>SUM(AZ97:AZ153)</f>
        <v>0</v>
      </c>
      <c r="BA92" s="269">
        <f>SUM(AZ97:BA153)</f>
        <v>0</v>
      </c>
      <c r="BB92" s="269">
        <f>SUM(AZ97:BB153)</f>
        <v>0</v>
      </c>
      <c r="BC92" s="269">
        <f>SUM(AZ97:BC153)</f>
        <v>0</v>
      </c>
      <c r="BE92" s="269">
        <f>SUM(BE97:BE153)</f>
        <v>0</v>
      </c>
      <c r="BF92" s="269">
        <f>SUM(BE97:BF153)</f>
        <v>0</v>
      </c>
      <c r="BG92" s="269">
        <f>SUM(BE97:BG153)</f>
        <v>0</v>
      </c>
      <c r="BH92" s="269">
        <f>SUM(BE97:BH153)</f>
        <v>0</v>
      </c>
      <c r="BI92" s="269">
        <f>SUM(BI97:BI153)</f>
        <v>0</v>
      </c>
      <c r="BJ92" s="269">
        <f>SUM(BI97:BJ153)</f>
        <v>0</v>
      </c>
      <c r="BK92" s="269">
        <f>SUM(BI97:BK153)</f>
        <v>0</v>
      </c>
      <c r="BL92" s="269">
        <f>SUM(BI97:BL153)</f>
        <v>0</v>
      </c>
      <c r="BM92" s="269">
        <f>SUM(BM97:BM153)</f>
        <v>0</v>
      </c>
      <c r="BN92" s="269">
        <f>SUM(BM97:BN153)</f>
        <v>0</v>
      </c>
      <c r="BO92" s="269">
        <f>SUM(BM97:BO153)</f>
        <v>0</v>
      </c>
      <c r="BP92" s="269">
        <f>SUM(BM97:BP153)</f>
        <v>0</v>
      </c>
    </row>
    <row r="93" spans="1:68" ht="12.75" customHeight="1" x14ac:dyDescent="0.2">
      <c r="B93" s="694"/>
      <c r="C93" s="276" t="s">
        <v>181</v>
      </c>
      <c r="D93" s="277"/>
      <c r="E93" s="269">
        <f>SUM(E97:E154)</f>
        <v>0</v>
      </c>
      <c r="F93" s="269">
        <f>SUM(E97:F154)</f>
        <v>0</v>
      </c>
      <c r="G93" s="269">
        <f>SUM(E97:G154)</f>
        <v>0</v>
      </c>
      <c r="H93" s="269">
        <f>SUM(E97:H154)</f>
        <v>0</v>
      </c>
      <c r="I93" s="269">
        <f>SUM(I97:I154)</f>
        <v>0</v>
      </c>
      <c r="J93" s="269">
        <f>SUM(I97:J154)</f>
        <v>0</v>
      </c>
      <c r="K93" s="269">
        <f>SUM(I97:K154)</f>
        <v>0</v>
      </c>
      <c r="L93" s="269">
        <f>SUM(I97:L154)</f>
        <v>0</v>
      </c>
      <c r="M93" s="269">
        <f>SUM(M97:M154)</f>
        <v>0</v>
      </c>
      <c r="N93" s="269">
        <f>SUM(M97:N154)</f>
        <v>0</v>
      </c>
      <c r="O93" s="269">
        <f>SUM(M97:O154)</f>
        <v>0</v>
      </c>
      <c r="P93" s="269">
        <f>SUM(M97:P154)</f>
        <v>0</v>
      </c>
      <c r="R93" s="269">
        <f>SUM(R97:R154)</f>
        <v>0</v>
      </c>
      <c r="S93" s="269">
        <f>SUM(R97:S154)</f>
        <v>0</v>
      </c>
      <c r="T93" s="269">
        <f>SUM(R97:T154)</f>
        <v>0</v>
      </c>
      <c r="U93" s="269">
        <f>SUM(R97:U154)</f>
        <v>0</v>
      </c>
      <c r="V93" s="269">
        <f>SUM(V97:V154)</f>
        <v>0</v>
      </c>
      <c r="W93" s="269">
        <f>SUM(V97:W154)</f>
        <v>0</v>
      </c>
      <c r="X93" s="269">
        <f>SUM(V97:X154)</f>
        <v>0</v>
      </c>
      <c r="Y93" s="269">
        <f>SUM(V97:Y154)</f>
        <v>0</v>
      </c>
      <c r="Z93" s="269">
        <f>SUM(Z97:Z154)</f>
        <v>0</v>
      </c>
      <c r="AA93" s="269">
        <f>SUM(Z97:AA154)</f>
        <v>0</v>
      </c>
      <c r="AB93" s="269">
        <f>SUM(Z97:AB154)</f>
        <v>0</v>
      </c>
      <c r="AC93" s="269">
        <f>SUM(Z97:AC154)</f>
        <v>0</v>
      </c>
      <c r="AE93" s="269">
        <f>SUM(AE97:AE154)</f>
        <v>0</v>
      </c>
      <c r="AF93" s="269">
        <f>SUM(AE97:AF154)</f>
        <v>0</v>
      </c>
      <c r="AG93" s="269">
        <f>SUM(AE97:AG154)</f>
        <v>0</v>
      </c>
      <c r="AH93" s="269">
        <f>SUM(AE97:AH154)</f>
        <v>0</v>
      </c>
      <c r="AI93" s="269">
        <f>SUM(AI97:AI154)</f>
        <v>0</v>
      </c>
      <c r="AJ93" s="269">
        <f>SUM(AI97:AJ154)</f>
        <v>0</v>
      </c>
      <c r="AK93" s="269">
        <f>SUM(AI97:AK154)</f>
        <v>0</v>
      </c>
      <c r="AL93" s="269">
        <f>SUM(AI97:AL154)</f>
        <v>0</v>
      </c>
      <c r="AM93" s="269">
        <f>SUM(AM97:AM154)</f>
        <v>0</v>
      </c>
      <c r="AN93" s="269">
        <f>SUM(AM97:AN154)</f>
        <v>0</v>
      </c>
      <c r="AO93" s="269">
        <f>SUM(AM97:AO154)</f>
        <v>0</v>
      </c>
      <c r="AP93" s="269">
        <f>SUM(AM97:AP154)</f>
        <v>0</v>
      </c>
      <c r="AR93" s="269">
        <f>SUM(AR97:AR154)</f>
        <v>0</v>
      </c>
      <c r="AS93" s="269">
        <f>SUM(AR97:AS154)</f>
        <v>0</v>
      </c>
      <c r="AT93" s="269">
        <f>SUM(AR97:AT154)</f>
        <v>0</v>
      </c>
      <c r="AU93" s="269">
        <f>SUM(AR97:AU154)</f>
        <v>0</v>
      </c>
      <c r="AV93" s="269">
        <f>SUM(AV97:AV154)</f>
        <v>0</v>
      </c>
      <c r="AW93" s="269">
        <f>SUM(AV97:AW154)</f>
        <v>0</v>
      </c>
      <c r="AX93" s="269">
        <f>SUM(AV97:AX154)</f>
        <v>0</v>
      </c>
      <c r="AY93" s="269">
        <f>SUM(AV97:AY154)</f>
        <v>0</v>
      </c>
      <c r="AZ93" s="269">
        <f>SUM(AZ97:AZ154)</f>
        <v>0</v>
      </c>
      <c r="BA93" s="269">
        <f>SUM(AZ97:BA154)</f>
        <v>0</v>
      </c>
      <c r="BB93" s="269">
        <f>SUM(AZ97:BB154)</f>
        <v>0</v>
      </c>
      <c r="BC93" s="269">
        <f>SUM(AZ97:BC154)</f>
        <v>0</v>
      </c>
      <c r="BE93" s="269">
        <f>SUM(BE97:BE154)</f>
        <v>0</v>
      </c>
      <c r="BF93" s="269">
        <f>SUM(BE97:BF154)</f>
        <v>0</v>
      </c>
      <c r="BG93" s="269">
        <f>SUM(BE97:BG154)</f>
        <v>0</v>
      </c>
      <c r="BH93" s="269">
        <f>SUM(BE97:BH154)</f>
        <v>0</v>
      </c>
      <c r="BI93" s="269">
        <f>SUM(BI97:BI154)</f>
        <v>0</v>
      </c>
      <c r="BJ93" s="269">
        <f>SUM(BI97:BJ154)</f>
        <v>0</v>
      </c>
      <c r="BK93" s="269">
        <f>SUM(BI97:BK154)</f>
        <v>0</v>
      </c>
      <c r="BL93" s="269">
        <f>SUM(BI97:BL154)</f>
        <v>0</v>
      </c>
      <c r="BM93" s="269">
        <f>SUM(BM97:BM154)</f>
        <v>0</v>
      </c>
      <c r="BN93" s="269">
        <f>SUM(BM97:BN154)</f>
        <v>0</v>
      </c>
      <c r="BO93" s="269">
        <f>SUM(BM97:BO154)</f>
        <v>0</v>
      </c>
      <c r="BP93" s="269">
        <f>SUM(BM97:BP154)</f>
        <v>0</v>
      </c>
    </row>
    <row r="94" spans="1:68" ht="12.75" customHeight="1" x14ac:dyDescent="0.2">
      <c r="B94" s="695"/>
      <c r="C94" s="278" t="s">
        <v>182</v>
      </c>
      <c r="D94" s="279"/>
      <c r="E94" s="365">
        <f>SUM(E97:E156)</f>
        <v>0</v>
      </c>
      <c r="F94" s="365">
        <f>SUM(E97:F156)</f>
        <v>0</v>
      </c>
      <c r="G94" s="365">
        <f>SUM(E97:G156)</f>
        <v>0</v>
      </c>
      <c r="H94" s="365">
        <f>SUM(E97:H156)</f>
        <v>0</v>
      </c>
      <c r="I94" s="365">
        <f>SUM(I97:I156)</f>
        <v>0</v>
      </c>
      <c r="J94" s="365">
        <f>SUM(I97:J156)</f>
        <v>0</v>
      </c>
      <c r="K94" s="365">
        <f>SUM(I97:K156)</f>
        <v>0</v>
      </c>
      <c r="L94" s="365">
        <f>SUM(I97:L156)</f>
        <v>0</v>
      </c>
      <c r="M94" s="365">
        <f>SUM(M97:M156)</f>
        <v>0</v>
      </c>
      <c r="N94" s="365">
        <f>SUM(M97:N156)</f>
        <v>0</v>
      </c>
      <c r="O94" s="365">
        <f>SUM(M97:O156)</f>
        <v>0</v>
      </c>
      <c r="P94" s="365">
        <f>SUM(M97:P156)</f>
        <v>0</v>
      </c>
      <c r="R94" s="284">
        <f>SUM(R97:R156)</f>
        <v>0</v>
      </c>
      <c r="S94" s="284">
        <f>SUM(R97:S156)</f>
        <v>0</v>
      </c>
      <c r="T94" s="284">
        <f>SUM(R97:T156)</f>
        <v>0</v>
      </c>
      <c r="U94" s="284">
        <f>SUM(R97:U156)</f>
        <v>0</v>
      </c>
      <c r="V94" s="284">
        <f>SUM(V97:V156)</f>
        <v>0</v>
      </c>
      <c r="W94" s="284">
        <f>SUM(V97:W156)</f>
        <v>0</v>
      </c>
      <c r="X94" s="284">
        <f>SUM(V97:X156)</f>
        <v>0</v>
      </c>
      <c r="Y94" s="365">
        <f>SUM(V97:Y156)</f>
        <v>0</v>
      </c>
      <c r="Z94" s="284">
        <f>SUM(Z97:Z156)</f>
        <v>0</v>
      </c>
      <c r="AA94" s="284">
        <f>SUM(Z97:AA156)</f>
        <v>0</v>
      </c>
      <c r="AB94" s="284">
        <f>SUM(Z97:AB156)</f>
        <v>0</v>
      </c>
      <c r="AC94" s="284">
        <f>SUM(Z97:AC156)</f>
        <v>0</v>
      </c>
      <c r="AE94" s="284">
        <f>SUM(AE97:AE156)</f>
        <v>0</v>
      </c>
      <c r="AF94" s="284">
        <f>SUM(AE97:AF156)</f>
        <v>0</v>
      </c>
      <c r="AG94" s="284">
        <f>SUM(AE97:AG156)</f>
        <v>0</v>
      </c>
      <c r="AH94" s="284">
        <f>SUM(AE97:AH156)</f>
        <v>0</v>
      </c>
      <c r="AI94" s="284">
        <f>SUM(AI97:AI156)</f>
        <v>0</v>
      </c>
      <c r="AJ94" s="284">
        <f>SUM(AI97:AJ156)</f>
        <v>0</v>
      </c>
      <c r="AK94" s="284">
        <f>SUM(AI97:AK156)</f>
        <v>0</v>
      </c>
      <c r="AL94" s="284">
        <f>SUM(AI97:AL156)</f>
        <v>0</v>
      </c>
      <c r="AM94" s="284">
        <f>SUM(AM97:AM156)</f>
        <v>0</v>
      </c>
      <c r="AN94" s="284">
        <f>SUM(AM97:AN156)</f>
        <v>0</v>
      </c>
      <c r="AO94" s="284">
        <f>SUM(AM97:AO156)</f>
        <v>0</v>
      </c>
      <c r="AP94" s="284">
        <f>SUM(AM97:AP156)</f>
        <v>0</v>
      </c>
      <c r="AR94" s="284">
        <f>SUM(AR97:AR156)</f>
        <v>0</v>
      </c>
      <c r="AS94" s="284">
        <f>SUM(AR97:AS156)</f>
        <v>0</v>
      </c>
      <c r="AT94" s="284">
        <f>SUM(AR97:AT156)</f>
        <v>0</v>
      </c>
      <c r="AU94" s="284">
        <f>SUM(AR97:AU156)</f>
        <v>0</v>
      </c>
      <c r="AV94" s="284">
        <f>SUM(AV97:AV156)</f>
        <v>0</v>
      </c>
      <c r="AW94" s="284">
        <f>SUM(AV97:AW156)</f>
        <v>0</v>
      </c>
      <c r="AX94" s="284">
        <f>SUM(AV97:AX156)</f>
        <v>0</v>
      </c>
      <c r="AY94" s="284">
        <f>SUM(AV97:AY156)</f>
        <v>0</v>
      </c>
      <c r="AZ94" s="284">
        <f>SUM(AZ97:AZ156)</f>
        <v>0</v>
      </c>
      <c r="BA94" s="284">
        <f>SUM(AZ97:BA156)</f>
        <v>0</v>
      </c>
      <c r="BB94" s="284">
        <f>SUM(AZ97:BB156)</f>
        <v>0</v>
      </c>
      <c r="BC94" s="284">
        <f>SUM(AZ97:BC156)</f>
        <v>0</v>
      </c>
      <c r="BE94" s="284">
        <f>SUM(BE97:BE156)</f>
        <v>0</v>
      </c>
      <c r="BF94" s="284">
        <f>SUM(BE97:BF156)</f>
        <v>0</v>
      </c>
      <c r="BG94" s="284">
        <f>SUM(BE97:BG156)</f>
        <v>0</v>
      </c>
      <c r="BH94" s="284">
        <f>SUM(BE97:BH156)</f>
        <v>0</v>
      </c>
      <c r="BI94" s="284">
        <f>SUM(BI97:BI156)</f>
        <v>0</v>
      </c>
      <c r="BJ94" s="284">
        <f>SUM(BI97:BJ156)</f>
        <v>0</v>
      </c>
      <c r="BK94" s="284">
        <f>SUM(BI97:BK156)</f>
        <v>0</v>
      </c>
      <c r="BL94" s="284">
        <f>SUM(BI97:BL156)</f>
        <v>0</v>
      </c>
      <c r="BM94" s="284">
        <f>SUM(BM97:BM156)</f>
        <v>0</v>
      </c>
      <c r="BN94" s="284">
        <f>SUM(BM97:BN156)</f>
        <v>0</v>
      </c>
      <c r="BO94" s="284">
        <f>SUM(BM97:BO156)</f>
        <v>0</v>
      </c>
      <c r="BP94" s="284">
        <f>SUM(BM97:BP156)</f>
        <v>0</v>
      </c>
    </row>
    <row r="95" spans="1:68" ht="23.25" x14ac:dyDescent="0.35">
      <c r="B95" s="280"/>
      <c r="C95" s="281"/>
      <c r="D95" s="282"/>
      <c r="E95" s="95"/>
      <c r="F95" s="95"/>
      <c r="G95" s="95"/>
      <c r="H95" s="95"/>
      <c r="I95" s="95"/>
      <c r="J95" s="95"/>
      <c r="K95" s="95"/>
      <c r="L95" s="95"/>
      <c r="M95" s="95"/>
      <c r="N95" s="95"/>
      <c r="O95" s="95"/>
      <c r="P95" s="95"/>
      <c r="R95" s="95"/>
      <c r="S95" s="95"/>
      <c r="T95" s="95"/>
      <c r="U95" s="95"/>
      <c r="V95" s="95"/>
      <c r="W95" s="95"/>
      <c r="X95" s="95"/>
      <c r="Y95" s="95"/>
      <c r="Z95" s="95"/>
      <c r="AA95" s="95"/>
      <c r="AB95" s="95"/>
      <c r="AC95" s="95"/>
      <c r="AE95" s="95"/>
      <c r="AF95" s="95"/>
      <c r="AG95" s="95"/>
      <c r="AH95" s="95"/>
      <c r="AI95" s="95"/>
      <c r="AJ95" s="95"/>
      <c r="AK95" s="95"/>
      <c r="AL95" s="95"/>
      <c r="AM95" s="95"/>
      <c r="AN95" s="95"/>
      <c r="AO95" s="95"/>
      <c r="AP95" s="95"/>
      <c r="AR95" s="95"/>
      <c r="AS95" s="95"/>
      <c r="AT95" s="95"/>
      <c r="AU95" s="95"/>
      <c r="AV95" s="95"/>
      <c r="AW95" s="95"/>
      <c r="AX95" s="95"/>
      <c r="AY95" s="95"/>
      <c r="AZ95" s="95"/>
      <c r="BA95" s="95"/>
      <c r="BB95" s="95"/>
      <c r="BC95" s="95"/>
      <c r="BE95" s="95"/>
      <c r="BF95" s="95"/>
      <c r="BG95" s="95"/>
      <c r="BH95" s="95"/>
      <c r="BI95" s="95"/>
      <c r="BJ95" s="95"/>
      <c r="BK95" s="95"/>
      <c r="BL95" s="95"/>
      <c r="BM95" s="95"/>
      <c r="BN95" s="95"/>
      <c r="BO95" s="95"/>
      <c r="BP95" s="95"/>
    </row>
    <row r="96" spans="1:68" x14ac:dyDescent="0.2">
      <c r="B96" s="171" t="s">
        <v>191</v>
      </c>
      <c r="E96" s="95"/>
      <c r="F96" s="95"/>
      <c r="G96" s="95"/>
      <c r="H96" s="95"/>
      <c r="I96" s="95"/>
      <c r="J96" s="95"/>
      <c r="K96" s="95"/>
      <c r="L96" s="95"/>
      <c r="M96" s="95"/>
      <c r="N96" s="95"/>
      <c r="O96" s="95"/>
      <c r="P96" s="95"/>
      <c r="R96" s="95"/>
      <c r="S96" s="95"/>
      <c r="T96" s="95"/>
      <c r="U96" s="95"/>
      <c r="V96" s="95"/>
      <c r="W96" s="95"/>
      <c r="X96" s="95"/>
      <c r="Y96" s="95"/>
      <c r="Z96" s="95"/>
      <c r="AA96" s="95"/>
      <c r="AB96" s="95"/>
      <c r="AC96" s="95"/>
      <c r="AE96" s="95"/>
      <c r="AF96" s="95"/>
      <c r="AG96" s="95"/>
      <c r="AH96" s="95"/>
      <c r="AI96" s="95"/>
      <c r="AJ96" s="95"/>
      <c r="AK96" s="95"/>
      <c r="AL96" s="95"/>
      <c r="AM96" s="95"/>
      <c r="AN96" s="95"/>
      <c r="AO96" s="95"/>
      <c r="AP96" s="95"/>
      <c r="AR96" s="95"/>
      <c r="AS96" s="95"/>
      <c r="AT96" s="95"/>
      <c r="AU96" s="95"/>
      <c r="AV96" s="95"/>
      <c r="AW96" s="95"/>
      <c r="AX96" s="95"/>
      <c r="AY96" s="95"/>
      <c r="AZ96" s="95"/>
      <c r="BA96" s="95"/>
      <c r="BB96" s="95"/>
      <c r="BC96" s="95"/>
      <c r="BE96" s="95"/>
      <c r="BF96" s="95"/>
      <c r="BG96" s="95"/>
      <c r="BH96" s="95"/>
      <c r="BI96" s="95"/>
      <c r="BJ96" s="95"/>
      <c r="BK96" s="95"/>
      <c r="BL96" s="95"/>
      <c r="BM96" s="95"/>
      <c r="BN96" s="95"/>
      <c r="BO96" s="95"/>
      <c r="BP96" s="95"/>
    </row>
    <row r="97" spans="2:68" ht="12.75" customHeight="1" x14ac:dyDescent="0.2">
      <c r="B97" s="696" t="s">
        <v>21</v>
      </c>
      <c r="C97" s="712" t="s">
        <v>141</v>
      </c>
      <c r="D97" s="83" t="str">
        <f>Definiciones!$C$32</f>
        <v>Paraestatales</v>
      </c>
      <c r="E97" s="126"/>
      <c r="F97" s="126"/>
      <c r="G97" s="101"/>
      <c r="H97" s="101"/>
      <c r="I97" s="126"/>
      <c r="J97" s="101"/>
      <c r="K97" s="101"/>
      <c r="L97" s="101"/>
      <c r="M97" s="101"/>
      <c r="N97" s="101"/>
      <c r="O97" s="101"/>
      <c r="P97" s="126"/>
      <c r="R97" s="101"/>
      <c r="S97" s="101"/>
      <c r="T97" s="101"/>
      <c r="U97" s="101"/>
      <c r="V97" s="126"/>
      <c r="W97" s="101"/>
      <c r="X97" s="101"/>
      <c r="Y97" s="101"/>
      <c r="Z97" s="101"/>
      <c r="AA97" s="101"/>
      <c r="AB97" s="101"/>
      <c r="AC97" s="101"/>
      <c r="AE97" s="101"/>
      <c r="AF97" s="101"/>
      <c r="AG97" s="101"/>
      <c r="AH97" s="101"/>
      <c r="AI97" s="101"/>
      <c r="AJ97" s="101"/>
      <c r="AK97" s="101"/>
      <c r="AL97" s="101"/>
      <c r="AM97" s="101"/>
      <c r="AN97" s="101"/>
      <c r="AO97" s="101"/>
      <c r="AP97" s="101"/>
      <c r="AR97" s="101"/>
      <c r="AS97" s="101"/>
      <c r="AT97" s="101"/>
      <c r="AU97" s="101"/>
      <c r="AV97" s="101"/>
      <c r="AW97" s="101"/>
      <c r="AX97" s="101"/>
      <c r="AY97" s="101"/>
      <c r="AZ97" s="101"/>
      <c r="BA97" s="101"/>
      <c r="BB97" s="101"/>
      <c r="BC97" s="101"/>
      <c r="BE97" s="101"/>
      <c r="BF97" s="101"/>
      <c r="BG97" s="101"/>
      <c r="BH97" s="101"/>
      <c r="BI97" s="101"/>
      <c r="BJ97" s="101"/>
      <c r="BK97" s="101"/>
      <c r="BL97" s="101"/>
      <c r="BM97" s="101"/>
      <c r="BN97" s="101"/>
      <c r="BO97" s="101"/>
      <c r="BP97" s="101"/>
    </row>
    <row r="98" spans="2:68" ht="12.75" customHeight="1" x14ac:dyDescent="0.2">
      <c r="B98" s="710"/>
      <c r="C98" s="708"/>
      <c r="D98" s="69" t="str">
        <f>Definiciones!$C$33</f>
        <v>Corporativos - Moneda nacional</v>
      </c>
      <c r="E98" s="128"/>
      <c r="F98" s="128"/>
      <c r="G98" s="103"/>
      <c r="H98" s="103"/>
      <c r="I98" s="128"/>
      <c r="J98" s="103"/>
      <c r="K98" s="103"/>
      <c r="L98" s="103"/>
      <c r="M98" s="103"/>
      <c r="N98" s="103"/>
      <c r="O98" s="103"/>
      <c r="P98" s="128"/>
      <c r="R98" s="103"/>
      <c r="S98" s="103"/>
      <c r="T98" s="103"/>
      <c r="U98" s="103"/>
      <c r="V98" s="128"/>
      <c r="W98" s="103"/>
      <c r="X98" s="103"/>
      <c r="Y98" s="103"/>
      <c r="Z98" s="103"/>
      <c r="AA98" s="103"/>
      <c r="AB98" s="103"/>
      <c r="AC98" s="103"/>
      <c r="AE98" s="103"/>
      <c r="AF98" s="103"/>
      <c r="AG98" s="103"/>
      <c r="AH98" s="103"/>
      <c r="AI98" s="103"/>
      <c r="AJ98" s="103"/>
      <c r="AK98" s="103"/>
      <c r="AL98" s="103"/>
      <c r="AM98" s="103"/>
      <c r="AN98" s="103"/>
      <c r="AO98" s="103"/>
      <c r="AP98" s="103"/>
      <c r="AR98" s="103"/>
      <c r="AS98" s="103"/>
      <c r="AT98" s="103"/>
      <c r="AU98" s="103"/>
      <c r="AV98" s="103"/>
      <c r="AW98" s="103"/>
      <c r="AX98" s="103"/>
      <c r="AY98" s="103"/>
      <c r="AZ98" s="103"/>
      <c r="BA98" s="103"/>
      <c r="BB98" s="103"/>
      <c r="BC98" s="103"/>
      <c r="BE98" s="103"/>
      <c r="BF98" s="103"/>
      <c r="BG98" s="103"/>
      <c r="BH98" s="103"/>
      <c r="BI98" s="103"/>
      <c r="BJ98" s="103"/>
      <c r="BK98" s="103"/>
      <c r="BL98" s="103"/>
      <c r="BM98" s="103"/>
      <c r="BN98" s="103"/>
      <c r="BO98" s="103"/>
      <c r="BP98" s="103"/>
    </row>
    <row r="99" spans="2:68" ht="12.75" customHeight="1" x14ac:dyDescent="0.2">
      <c r="B99" s="710"/>
      <c r="C99" s="708"/>
      <c r="D99" s="69" t="str">
        <f>Definiciones!$C$34</f>
        <v>Corporativos - Moneda extranjera</v>
      </c>
      <c r="E99" s="128"/>
      <c r="F99" s="128"/>
      <c r="G99" s="103"/>
      <c r="H99" s="103"/>
      <c r="I99" s="128"/>
      <c r="J99" s="103"/>
      <c r="K99" s="103"/>
      <c r="L99" s="103"/>
      <c r="M99" s="103"/>
      <c r="N99" s="103"/>
      <c r="O99" s="103"/>
      <c r="P99" s="128"/>
      <c r="R99" s="103"/>
      <c r="S99" s="103"/>
      <c r="T99" s="103"/>
      <c r="U99" s="103"/>
      <c r="V99" s="128"/>
      <c r="W99" s="103"/>
      <c r="X99" s="103"/>
      <c r="Y99" s="103"/>
      <c r="Z99" s="103"/>
      <c r="AA99" s="103"/>
      <c r="AB99" s="103"/>
      <c r="AC99" s="103"/>
      <c r="AE99" s="103"/>
      <c r="AF99" s="103"/>
      <c r="AG99" s="103"/>
      <c r="AH99" s="103"/>
      <c r="AI99" s="103"/>
      <c r="AJ99" s="103"/>
      <c r="AK99" s="103"/>
      <c r="AL99" s="103"/>
      <c r="AM99" s="103"/>
      <c r="AN99" s="103"/>
      <c r="AO99" s="103"/>
      <c r="AP99" s="103"/>
      <c r="AR99" s="103"/>
      <c r="AS99" s="103"/>
      <c r="AT99" s="103"/>
      <c r="AU99" s="103"/>
      <c r="AV99" s="103"/>
      <c r="AW99" s="103"/>
      <c r="AX99" s="103"/>
      <c r="AY99" s="103"/>
      <c r="AZ99" s="103"/>
      <c r="BA99" s="103"/>
      <c r="BB99" s="103"/>
      <c r="BC99" s="103"/>
      <c r="BE99" s="103"/>
      <c r="BF99" s="103"/>
      <c r="BG99" s="103"/>
      <c r="BH99" s="103"/>
      <c r="BI99" s="103"/>
      <c r="BJ99" s="103"/>
      <c r="BK99" s="103"/>
      <c r="BL99" s="103"/>
      <c r="BM99" s="103"/>
      <c r="BN99" s="103"/>
      <c r="BO99" s="103"/>
      <c r="BP99" s="103"/>
    </row>
    <row r="100" spans="2:68" ht="12.75" customHeight="1" x14ac:dyDescent="0.2">
      <c r="B100" s="710"/>
      <c r="C100" s="708"/>
      <c r="D100" s="69" t="str">
        <f>Definiciones!$C$35</f>
        <v>Fideicomisos</v>
      </c>
      <c r="E100" s="128"/>
      <c r="F100" s="128"/>
      <c r="G100" s="103"/>
      <c r="H100" s="103"/>
      <c r="I100" s="128"/>
      <c r="J100" s="103"/>
      <c r="K100" s="103"/>
      <c r="L100" s="103"/>
      <c r="M100" s="103"/>
      <c r="N100" s="103"/>
      <c r="O100" s="103"/>
      <c r="P100" s="128"/>
      <c r="R100" s="103"/>
      <c r="S100" s="103"/>
      <c r="T100" s="103"/>
      <c r="U100" s="103"/>
      <c r="V100" s="128"/>
      <c r="W100" s="103"/>
      <c r="X100" s="103"/>
      <c r="Y100" s="103"/>
      <c r="Z100" s="103"/>
      <c r="AA100" s="103"/>
      <c r="AB100" s="103"/>
      <c r="AC100" s="103"/>
      <c r="AE100" s="103"/>
      <c r="AF100" s="103"/>
      <c r="AG100" s="103"/>
      <c r="AH100" s="103"/>
      <c r="AI100" s="103"/>
      <c r="AJ100" s="103"/>
      <c r="AK100" s="103"/>
      <c r="AL100" s="103"/>
      <c r="AM100" s="103"/>
      <c r="AN100" s="103"/>
      <c r="AO100" s="103"/>
      <c r="AP100" s="103"/>
      <c r="AR100" s="103"/>
      <c r="AS100" s="103"/>
      <c r="AT100" s="103"/>
      <c r="AU100" s="103"/>
      <c r="AV100" s="103"/>
      <c r="AW100" s="103"/>
      <c r="AX100" s="103"/>
      <c r="AY100" s="103"/>
      <c r="AZ100" s="103"/>
      <c r="BA100" s="103"/>
      <c r="BB100" s="103"/>
      <c r="BC100" s="103"/>
      <c r="BE100" s="103"/>
      <c r="BF100" s="103"/>
      <c r="BG100" s="103"/>
      <c r="BH100" s="103"/>
      <c r="BI100" s="103"/>
      <c r="BJ100" s="103"/>
      <c r="BK100" s="103"/>
      <c r="BL100" s="103"/>
      <c r="BM100" s="103"/>
      <c r="BN100" s="103"/>
      <c r="BO100" s="103"/>
      <c r="BP100" s="103"/>
    </row>
    <row r="101" spans="2:68" ht="12.75" customHeight="1" x14ac:dyDescent="0.2">
      <c r="B101" s="710"/>
      <c r="C101" s="708"/>
      <c r="D101" s="69" t="str">
        <f>Definiciones!$C$36</f>
        <v>MiPyMes</v>
      </c>
      <c r="E101" s="128"/>
      <c r="F101" s="128"/>
      <c r="G101" s="103"/>
      <c r="H101" s="103"/>
      <c r="I101" s="128"/>
      <c r="J101" s="103"/>
      <c r="K101" s="103"/>
      <c r="L101" s="103"/>
      <c r="M101" s="103"/>
      <c r="N101" s="103"/>
      <c r="O101" s="103"/>
      <c r="P101" s="128"/>
      <c r="R101" s="103"/>
      <c r="S101" s="103"/>
      <c r="T101" s="103"/>
      <c r="U101" s="103"/>
      <c r="V101" s="128"/>
      <c r="W101" s="103"/>
      <c r="X101" s="103"/>
      <c r="Y101" s="103"/>
      <c r="Z101" s="103"/>
      <c r="AA101" s="103"/>
      <c r="AB101" s="103"/>
      <c r="AC101" s="103"/>
      <c r="AE101" s="103"/>
      <c r="AF101" s="103"/>
      <c r="AG101" s="103"/>
      <c r="AH101" s="103"/>
      <c r="AI101" s="103"/>
      <c r="AJ101" s="103"/>
      <c r="AK101" s="103"/>
      <c r="AL101" s="103"/>
      <c r="AM101" s="103"/>
      <c r="AN101" s="103"/>
      <c r="AO101" s="103"/>
      <c r="AP101" s="103"/>
      <c r="AR101" s="103"/>
      <c r="AS101" s="103"/>
      <c r="AT101" s="103"/>
      <c r="AU101" s="103"/>
      <c r="AV101" s="103"/>
      <c r="AW101" s="103"/>
      <c r="AX101" s="103"/>
      <c r="AY101" s="103"/>
      <c r="AZ101" s="103"/>
      <c r="BA101" s="103"/>
      <c r="BB101" s="103"/>
      <c r="BC101" s="103"/>
      <c r="BE101" s="103"/>
      <c r="BF101" s="103"/>
      <c r="BG101" s="103"/>
      <c r="BH101" s="103"/>
      <c r="BI101" s="103"/>
      <c r="BJ101" s="103"/>
      <c r="BK101" s="103"/>
      <c r="BL101" s="103"/>
      <c r="BM101" s="103"/>
      <c r="BN101" s="103"/>
      <c r="BO101" s="103"/>
      <c r="BP101" s="103"/>
    </row>
    <row r="102" spans="2:68" ht="12.75" customHeight="1" x14ac:dyDescent="0.2">
      <c r="B102" s="710"/>
      <c r="C102" s="708"/>
      <c r="D102" s="69" t="str">
        <f>Definiciones!$C$37</f>
        <v>Gobierno Federal</v>
      </c>
      <c r="E102" s="128"/>
      <c r="F102" s="128"/>
      <c r="G102" s="103"/>
      <c r="H102" s="103"/>
      <c r="I102" s="128"/>
      <c r="J102" s="103"/>
      <c r="K102" s="103"/>
      <c r="L102" s="103"/>
      <c r="M102" s="103"/>
      <c r="N102" s="103"/>
      <c r="O102" s="103"/>
      <c r="P102" s="128"/>
      <c r="R102" s="103"/>
      <c r="S102" s="103"/>
      <c r="T102" s="103"/>
      <c r="U102" s="103"/>
      <c r="V102" s="128"/>
      <c r="W102" s="103"/>
      <c r="X102" s="103"/>
      <c r="Y102" s="103"/>
      <c r="Z102" s="103"/>
      <c r="AA102" s="103"/>
      <c r="AB102" s="103"/>
      <c r="AC102" s="103"/>
      <c r="AE102" s="103"/>
      <c r="AF102" s="103"/>
      <c r="AG102" s="103"/>
      <c r="AH102" s="103"/>
      <c r="AI102" s="103"/>
      <c r="AJ102" s="103"/>
      <c r="AK102" s="103"/>
      <c r="AL102" s="103"/>
      <c r="AM102" s="103"/>
      <c r="AN102" s="103"/>
      <c r="AO102" s="103"/>
      <c r="AP102" s="103"/>
      <c r="AR102" s="103"/>
      <c r="AS102" s="103"/>
      <c r="AT102" s="103"/>
      <c r="AU102" s="103"/>
      <c r="AV102" s="103"/>
      <c r="AW102" s="103"/>
      <c r="AX102" s="103"/>
      <c r="AY102" s="103"/>
      <c r="AZ102" s="103"/>
      <c r="BA102" s="103"/>
      <c r="BB102" s="103"/>
      <c r="BC102" s="103"/>
      <c r="BE102" s="103"/>
      <c r="BF102" s="103"/>
      <c r="BG102" s="103"/>
      <c r="BH102" s="103"/>
      <c r="BI102" s="103"/>
      <c r="BJ102" s="103"/>
      <c r="BK102" s="103"/>
      <c r="BL102" s="103"/>
      <c r="BM102" s="103"/>
      <c r="BN102" s="103"/>
      <c r="BO102" s="103"/>
      <c r="BP102" s="103"/>
    </row>
    <row r="103" spans="2:68" ht="12.75" customHeight="1" x14ac:dyDescent="0.2">
      <c r="B103" s="710"/>
      <c r="C103" s="708"/>
      <c r="D103" s="69" t="str">
        <f>Definiciones!$C$38</f>
        <v>Estados y Municipios - Garantizados</v>
      </c>
      <c r="E103" s="128"/>
      <c r="F103" s="128"/>
      <c r="G103" s="103"/>
      <c r="H103" s="103"/>
      <c r="I103" s="128"/>
      <c r="J103" s="103"/>
      <c r="K103" s="103"/>
      <c r="L103" s="103"/>
      <c r="M103" s="103"/>
      <c r="N103" s="103"/>
      <c r="O103" s="103"/>
      <c r="P103" s="128"/>
      <c r="R103" s="103"/>
      <c r="S103" s="103"/>
      <c r="T103" s="103"/>
      <c r="U103" s="103"/>
      <c r="V103" s="128"/>
      <c r="W103" s="103"/>
      <c r="X103" s="103"/>
      <c r="Y103" s="103"/>
      <c r="Z103" s="103"/>
      <c r="AA103" s="103"/>
      <c r="AB103" s="103"/>
      <c r="AC103" s="103"/>
      <c r="AE103" s="103"/>
      <c r="AF103" s="103"/>
      <c r="AG103" s="103"/>
      <c r="AH103" s="103"/>
      <c r="AI103" s="103"/>
      <c r="AJ103" s="103"/>
      <c r="AK103" s="103"/>
      <c r="AL103" s="103"/>
      <c r="AM103" s="103"/>
      <c r="AN103" s="103"/>
      <c r="AO103" s="103"/>
      <c r="AP103" s="103"/>
      <c r="AR103" s="103"/>
      <c r="AS103" s="103"/>
      <c r="AT103" s="103"/>
      <c r="AU103" s="103"/>
      <c r="AV103" s="103"/>
      <c r="AW103" s="103"/>
      <c r="AX103" s="103"/>
      <c r="AY103" s="103"/>
      <c r="AZ103" s="103"/>
      <c r="BA103" s="103"/>
      <c r="BB103" s="103"/>
      <c r="BC103" s="103"/>
      <c r="BE103" s="103"/>
      <c r="BF103" s="103"/>
      <c r="BG103" s="103"/>
      <c r="BH103" s="103"/>
      <c r="BI103" s="103"/>
      <c r="BJ103" s="103"/>
      <c r="BK103" s="103"/>
      <c r="BL103" s="103"/>
      <c r="BM103" s="103"/>
      <c r="BN103" s="103"/>
      <c r="BO103" s="103"/>
      <c r="BP103" s="103"/>
    </row>
    <row r="104" spans="2:68" ht="12.75" customHeight="1" x14ac:dyDescent="0.2">
      <c r="B104" s="710"/>
      <c r="C104" s="708"/>
      <c r="D104" s="69" t="str">
        <f>Definiciones!$C$39</f>
        <v>Estados y Municipios - No garantizados</v>
      </c>
      <c r="E104" s="128"/>
      <c r="F104" s="128"/>
      <c r="G104" s="103"/>
      <c r="H104" s="103"/>
      <c r="I104" s="128"/>
      <c r="J104" s="103"/>
      <c r="K104" s="103"/>
      <c r="L104" s="103"/>
      <c r="M104" s="103"/>
      <c r="N104" s="103"/>
      <c r="O104" s="103"/>
      <c r="P104" s="128"/>
      <c r="R104" s="103"/>
      <c r="S104" s="103"/>
      <c r="T104" s="103"/>
      <c r="U104" s="103"/>
      <c r="V104" s="128"/>
      <c r="W104" s="103"/>
      <c r="X104" s="103"/>
      <c r="Y104" s="103"/>
      <c r="Z104" s="103"/>
      <c r="AA104" s="103"/>
      <c r="AB104" s="103"/>
      <c r="AC104" s="103"/>
      <c r="AE104" s="103"/>
      <c r="AF104" s="103"/>
      <c r="AG104" s="103"/>
      <c r="AH104" s="103"/>
      <c r="AI104" s="103"/>
      <c r="AJ104" s="103"/>
      <c r="AK104" s="103"/>
      <c r="AL104" s="103"/>
      <c r="AM104" s="103"/>
      <c r="AN104" s="103"/>
      <c r="AO104" s="103"/>
      <c r="AP104" s="103"/>
      <c r="AR104" s="103"/>
      <c r="AS104" s="103"/>
      <c r="AT104" s="103"/>
      <c r="AU104" s="103"/>
      <c r="AV104" s="103"/>
      <c r="AW104" s="103"/>
      <c r="AX104" s="103"/>
      <c r="AY104" s="103"/>
      <c r="AZ104" s="103"/>
      <c r="BA104" s="103"/>
      <c r="BB104" s="103"/>
      <c r="BC104" s="103"/>
      <c r="BE104" s="103"/>
      <c r="BF104" s="103"/>
      <c r="BG104" s="103"/>
      <c r="BH104" s="103"/>
      <c r="BI104" s="103"/>
      <c r="BJ104" s="103"/>
      <c r="BK104" s="103"/>
      <c r="BL104" s="103"/>
      <c r="BM104" s="103"/>
      <c r="BN104" s="103"/>
      <c r="BO104" s="103"/>
      <c r="BP104" s="103"/>
    </row>
    <row r="105" spans="2:68" ht="12.75" customHeight="1" x14ac:dyDescent="0.2">
      <c r="B105" s="710"/>
      <c r="C105" s="708"/>
      <c r="D105" s="69" t="str">
        <f>Definiciones!$C$40</f>
        <v>Entidades Financieras</v>
      </c>
      <c r="E105" s="128"/>
      <c r="F105" s="128"/>
      <c r="G105" s="103"/>
      <c r="H105" s="103"/>
      <c r="I105" s="128"/>
      <c r="J105" s="103"/>
      <c r="K105" s="103"/>
      <c r="L105" s="103"/>
      <c r="M105" s="103"/>
      <c r="N105" s="103"/>
      <c r="O105" s="103"/>
      <c r="P105" s="128"/>
      <c r="R105" s="103"/>
      <c r="S105" s="103"/>
      <c r="T105" s="103"/>
      <c r="U105" s="103"/>
      <c r="V105" s="128"/>
      <c r="W105" s="103"/>
      <c r="X105" s="103"/>
      <c r="Y105" s="103"/>
      <c r="Z105" s="103"/>
      <c r="AA105" s="103"/>
      <c r="AB105" s="103"/>
      <c r="AC105" s="103"/>
      <c r="AE105" s="103"/>
      <c r="AF105" s="103"/>
      <c r="AG105" s="103"/>
      <c r="AH105" s="103"/>
      <c r="AI105" s="103"/>
      <c r="AJ105" s="103"/>
      <c r="AK105" s="103"/>
      <c r="AL105" s="103"/>
      <c r="AM105" s="103"/>
      <c r="AN105" s="103"/>
      <c r="AO105" s="103"/>
      <c r="AP105" s="103"/>
      <c r="AR105" s="103"/>
      <c r="AS105" s="103"/>
      <c r="AT105" s="103"/>
      <c r="AU105" s="103"/>
      <c r="AV105" s="103"/>
      <c r="AW105" s="103"/>
      <c r="AX105" s="103"/>
      <c r="AY105" s="103"/>
      <c r="AZ105" s="103"/>
      <c r="BA105" s="103"/>
      <c r="BB105" s="103"/>
      <c r="BC105" s="103"/>
      <c r="BE105" s="103"/>
      <c r="BF105" s="103"/>
      <c r="BG105" s="103"/>
      <c r="BH105" s="103"/>
      <c r="BI105" s="103"/>
      <c r="BJ105" s="103"/>
      <c r="BK105" s="103"/>
      <c r="BL105" s="103"/>
      <c r="BM105" s="103"/>
      <c r="BN105" s="103"/>
      <c r="BO105" s="103"/>
      <c r="BP105" s="103"/>
    </row>
    <row r="106" spans="2:68" ht="12.75" customHeight="1" x14ac:dyDescent="0.2">
      <c r="B106" s="710"/>
      <c r="C106" s="708"/>
      <c r="D106" s="69" t="str">
        <f>Definiciones!$C$41</f>
        <v>Consumo-Revolvente</v>
      </c>
      <c r="E106" s="128"/>
      <c r="F106" s="128"/>
      <c r="G106" s="103"/>
      <c r="H106" s="103"/>
      <c r="I106" s="128"/>
      <c r="J106" s="103"/>
      <c r="K106" s="103"/>
      <c r="L106" s="103"/>
      <c r="M106" s="103"/>
      <c r="N106" s="103"/>
      <c r="O106" s="103"/>
      <c r="P106" s="128"/>
      <c r="R106" s="103"/>
      <c r="S106" s="103"/>
      <c r="T106" s="103"/>
      <c r="U106" s="103"/>
      <c r="V106" s="128"/>
      <c r="W106" s="103"/>
      <c r="X106" s="103"/>
      <c r="Y106" s="103"/>
      <c r="Z106" s="103"/>
      <c r="AA106" s="103"/>
      <c r="AB106" s="103"/>
      <c r="AC106" s="103"/>
      <c r="AE106" s="103"/>
      <c r="AF106" s="103"/>
      <c r="AG106" s="103"/>
      <c r="AH106" s="103"/>
      <c r="AI106" s="103"/>
      <c r="AJ106" s="103"/>
      <c r="AK106" s="103"/>
      <c r="AL106" s="103"/>
      <c r="AM106" s="103"/>
      <c r="AN106" s="103"/>
      <c r="AO106" s="103"/>
      <c r="AP106" s="103"/>
      <c r="AR106" s="103"/>
      <c r="AS106" s="103"/>
      <c r="AT106" s="103"/>
      <c r="AU106" s="103"/>
      <c r="AV106" s="103"/>
      <c r="AW106" s="103"/>
      <c r="AX106" s="103"/>
      <c r="AY106" s="103"/>
      <c r="AZ106" s="103"/>
      <c r="BA106" s="103"/>
      <c r="BB106" s="103"/>
      <c r="BC106" s="103"/>
      <c r="BE106" s="103"/>
      <c r="BF106" s="103"/>
      <c r="BG106" s="103"/>
      <c r="BH106" s="103"/>
      <c r="BI106" s="103"/>
      <c r="BJ106" s="103"/>
      <c r="BK106" s="103"/>
      <c r="BL106" s="103"/>
      <c r="BM106" s="103"/>
      <c r="BN106" s="103"/>
      <c r="BO106" s="103"/>
      <c r="BP106" s="103"/>
    </row>
    <row r="107" spans="2:68" ht="12.75" customHeight="1" x14ac:dyDescent="0.2">
      <c r="B107" s="710"/>
      <c r="C107" s="708"/>
      <c r="D107" s="69" t="str">
        <f>Definiciones!$C$42</f>
        <v>Consumo-No revolvente - Nomina</v>
      </c>
      <c r="E107" s="128"/>
      <c r="F107" s="128"/>
      <c r="G107" s="103"/>
      <c r="H107" s="103"/>
      <c r="I107" s="128"/>
      <c r="J107" s="103"/>
      <c r="K107" s="103"/>
      <c r="L107" s="103"/>
      <c r="M107" s="103"/>
      <c r="N107" s="103"/>
      <c r="O107" s="103"/>
      <c r="P107" s="128"/>
      <c r="R107" s="103"/>
      <c r="S107" s="103"/>
      <c r="T107" s="103"/>
      <c r="U107" s="103"/>
      <c r="V107" s="128"/>
      <c r="W107" s="103"/>
      <c r="X107" s="103"/>
      <c r="Y107" s="103"/>
      <c r="Z107" s="103"/>
      <c r="AA107" s="103"/>
      <c r="AB107" s="103"/>
      <c r="AC107" s="103"/>
      <c r="AE107" s="103"/>
      <c r="AF107" s="103"/>
      <c r="AG107" s="103"/>
      <c r="AH107" s="103"/>
      <c r="AI107" s="103"/>
      <c r="AJ107" s="103"/>
      <c r="AK107" s="103"/>
      <c r="AL107" s="103"/>
      <c r="AM107" s="103"/>
      <c r="AN107" s="103"/>
      <c r="AO107" s="103"/>
      <c r="AP107" s="103"/>
      <c r="AR107" s="103"/>
      <c r="AS107" s="103"/>
      <c r="AT107" s="103"/>
      <c r="AU107" s="103"/>
      <c r="AV107" s="103"/>
      <c r="AW107" s="103"/>
      <c r="AX107" s="103"/>
      <c r="AY107" s="103"/>
      <c r="AZ107" s="103"/>
      <c r="BA107" s="103"/>
      <c r="BB107" s="103"/>
      <c r="BC107" s="103"/>
      <c r="BE107" s="103"/>
      <c r="BF107" s="103"/>
      <c r="BG107" s="103"/>
      <c r="BH107" s="103"/>
      <c r="BI107" s="103"/>
      <c r="BJ107" s="103"/>
      <c r="BK107" s="103"/>
      <c r="BL107" s="103"/>
      <c r="BM107" s="103"/>
      <c r="BN107" s="103"/>
      <c r="BO107" s="103"/>
      <c r="BP107" s="103"/>
    </row>
    <row r="108" spans="2:68" ht="12.75" customHeight="1" x14ac:dyDescent="0.2">
      <c r="B108" s="710"/>
      <c r="C108" s="708"/>
      <c r="D108" s="69" t="str">
        <f>Definiciones!$C$43</f>
        <v>Consumo-No revolvente - Personales</v>
      </c>
      <c r="E108" s="103"/>
      <c r="F108" s="128"/>
      <c r="G108" s="103"/>
      <c r="H108" s="103"/>
      <c r="I108" s="128"/>
      <c r="J108" s="103"/>
      <c r="K108" s="103"/>
      <c r="L108" s="103"/>
      <c r="M108" s="103"/>
      <c r="N108" s="103"/>
      <c r="O108" s="103"/>
      <c r="P108" s="128"/>
      <c r="R108" s="103"/>
      <c r="S108" s="128"/>
      <c r="T108" s="103"/>
      <c r="U108" s="103"/>
      <c r="V108" s="128"/>
      <c r="W108" s="103"/>
      <c r="X108" s="103"/>
      <c r="Y108" s="103"/>
      <c r="Z108" s="103"/>
      <c r="AA108" s="103"/>
      <c r="AB108" s="103"/>
      <c r="AC108" s="103"/>
      <c r="AE108" s="103"/>
      <c r="AF108" s="103"/>
      <c r="AG108" s="103"/>
      <c r="AH108" s="103"/>
      <c r="AI108" s="103"/>
      <c r="AJ108" s="103"/>
      <c r="AK108" s="103"/>
      <c r="AL108" s="103"/>
      <c r="AM108" s="103"/>
      <c r="AN108" s="103"/>
      <c r="AO108" s="103"/>
      <c r="AP108" s="103"/>
      <c r="AR108" s="103"/>
      <c r="AS108" s="103"/>
      <c r="AT108" s="103"/>
      <c r="AU108" s="103"/>
      <c r="AV108" s="103"/>
      <c r="AW108" s="103"/>
      <c r="AX108" s="103"/>
      <c r="AY108" s="103"/>
      <c r="AZ108" s="103"/>
      <c r="BA108" s="103"/>
      <c r="BB108" s="103"/>
      <c r="BC108" s="103"/>
      <c r="BE108" s="103"/>
      <c r="BF108" s="103"/>
      <c r="BG108" s="103"/>
      <c r="BH108" s="103"/>
      <c r="BI108" s="103"/>
      <c r="BJ108" s="103"/>
      <c r="BK108" s="103"/>
      <c r="BL108" s="103"/>
      <c r="BM108" s="103"/>
      <c r="BN108" s="103"/>
      <c r="BO108" s="103"/>
      <c r="BP108" s="103"/>
    </row>
    <row r="109" spans="2:68" ht="12.75" customHeight="1" x14ac:dyDescent="0.2">
      <c r="B109" s="710"/>
      <c r="C109" s="708"/>
      <c r="D109" s="69" t="str">
        <f>Definiciones!$C$44</f>
        <v>Consumo-No revolvente - Autos y ABCD</v>
      </c>
      <c r="E109" s="103"/>
      <c r="F109" s="128"/>
      <c r="G109" s="103"/>
      <c r="H109" s="103"/>
      <c r="I109" s="128"/>
      <c r="J109" s="103"/>
      <c r="K109" s="103"/>
      <c r="L109" s="103"/>
      <c r="M109" s="103"/>
      <c r="N109" s="103"/>
      <c r="O109" s="103"/>
      <c r="P109" s="128"/>
      <c r="R109" s="103"/>
      <c r="S109" s="128"/>
      <c r="T109" s="103"/>
      <c r="U109" s="103"/>
      <c r="V109" s="128"/>
      <c r="W109" s="103"/>
      <c r="X109" s="103"/>
      <c r="Y109" s="103"/>
      <c r="Z109" s="103"/>
      <c r="AA109" s="103"/>
      <c r="AB109" s="103"/>
      <c r="AC109" s="103"/>
      <c r="AE109" s="103"/>
      <c r="AF109" s="103"/>
      <c r="AG109" s="103"/>
      <c r="AH109" s="103"/>
      <c r="AI109" s="103"/>
      <c r="AJ109" s="103"/>
      <c r="AK109" s="103"/>
      <c r="AL109" s="103"/>
      <c r="AM109" s="103"/>
      <c r="AN109" s="103"/>
      <c r="AO109" s="103"/>
      <c r="AP109" s="103"/>
      <c r="AR109" s="103"/>
      <c r="AS109" s="103"/>
      <c r="AT109" s="103"/>
      <c r="AU109" s="103"/>
      <c r="AV109" s="103"/>
      <c r="AW109" s="103"/>
      <c r="AX109" s="103"/>
      <c r="AY109" s="103"/>
      <c r="AZ109" s="103"/>
      <c r="BA109" s="103"/>
      <c r="BB109" s="103"/>
      <c r="BC109" s="103"/>
      <c r="BE109" s="103"/>
      <c r="BF109" s="103"/>
      <c r="BG109" s="103"/>
      <c r="BH109" s="103"/>
      <c r="BI109" s="103"/>
      <c r="BJ109" s="103"/>
      <c r="BK109" s="103"/>
      <c r="BL109" s="103"/>
      <c r="BM109" s="103"/>
      <c r="BN109" s="103"/>
      <c r="BO109" s="103"/>
      <c r="BP109" s="103"/>
    </row>
    <row r="110" spans="2:68" ht="12.75" customHeight="1" x14ac:dyDescent="0.2">
      <c r="B110" s="710"/>
      <c r="C110" s="708"/>
      <c r="D110" s="404" t="str">
        <f>Definiciones!$C$45</f>
        <v>Consumo-No revolvente - Otros</v>
      </c>
      <c r="E110" s="103"/>
      <c r="F110" s="128"/>
      <c r="G110" s="103"/>
      <c r="H110" s="103"/>
      <c r="I110" s="128"/>
      <c r="J110" s="103"/>
      <c r="K110" s="103"/>
      <c r="L110" s="103"/>
      <c r="M110" s="103"/>
      <c r="N110" s="103"/>
      <c r="O110" s="103"/>
      <c r="P110" s="128"/>
      <c r="R110" s="103"/>
      <c r="S110" s="128"/>
      <c r="T110" s="103"/>
      <c r="U110" s="103"/>
      <c r="V110" s="128"/>
      <c r="W110" s="103"/>
      <c r="X110" s="103"/>
      <c r="Y110" s="103"/>
      <c r="Z110" s="103"/>
      <c r="AA110" s="103"/>
      <c r="AB110" s="103"/>
      <c r="AC110" s="103"/>
      <c r="AE110" s="103"/>
      <c r="AF110" s="103"/>
      <c r="AG110" s="103"/>
      <c r="AH110" s="103"/>
      <c r="AI110" s="103"/>
      <c r="AJ110" s="103"/>
      <c r="AK110" s="103"/>
      <c r="AL110" s="103"/>
      <c r="AM110" s="103"/>
      <c r="AN110" s="103"/>
      <c r="AO110" s="103"/>
      <c r="AP110" s="103"/>
      <c r="AR110" s="103"/>
      <c r="AS110" s="103"/>
      <c r="AT110" s="103"/>
      <c r="AU110" s="103"/>
      <c r="AV110" s="103"/>
      <c r="AW110" s="103"/>
      <c r="AX110" s="103"/>
      <c r="AY110" s="103"/>
      <c r="AZ110" s="103"/>
      <c r="BA110" s="103"/>
      <c r="BB110" s="103"/>
      <c r="BC110" s="103"/>
      <c r="BE110" s="103"/>
      <c r="BF110" s="103"/>
      <c r="BG110" s="103"/>
      <c r="BH110" s="103"/>
      <c r="BI110" s="103"/>
      <c r="BJ110" s="103"/>
      <c r="BK110" s="103"/>
      <c r="BL110" s="103"/>
      <c r="BM110" s="103"/>
      <c r="BN110" s="103"/>
      <c r="BO110" s="103"/>
      <c r="BP110" s="103"/>
    </row>
    <row r="111" spans="2:68" ht="12.75" customHeight="1" x14ac:dyDescent="0.2">
      <c r="B111" s="710"/>
      <c r="C111" s="708"/>
      <c r="D111" s="404" t="str">
        <f>Definiciones!$C$46</f>
        <v>Hipotecaria a la Vivienda - Media, Residencial e Interés Social</v>
      </c>
      <c r="E111" s="103"/>
      <c r="F111" s="128"/>
      <c r="G111" s="103"/>
      <c r="H111" s="103"/>
      <c r="I111" s="128"/>
      <c r="J111" s="103"/>
      <c r="K111" s="103"/>
      <c r="L111" s="103"/>
      <c r="M111" s="103"/>
      <c r="N111" s="103"/>
      <c r="O111" s="103"/>
      <c r="P111" s="128"/>
      <c r="R111" s="103"/>
      <c r="S111" s="128"/>
      <c r="T111" s="103"/>
      <c r="U111" s="103"/>
      <c r="V111" s="128"/>
      <c r="W111" s="103"/>
      <c r="X111" s="103"/>
      <c r="Y111" s="103"/>
      <c r="Z111" s="103"/>
      <c r="AA111" s="103"/>
      <c r="AB111" s="103"/>
      <c r="AC111" s="103"/>
      <c r="AE111" s="103"/>
      <c r="AF111" s="103"/>
      <c r="AG111" s="103"/>
      <c r="AH111" s="103"/>
      <c r="AI111" s="103"/>
      <c r="AJ111" s="103"/>
      <c r="AK111" s="103"/>
      <c r="AL111" s="103"/>
      <c r="AM111" s="103"/>
      <c r="AN111" s="103"/>
      <c r="AO111" s="103"/>
      <c r="AP111" s="103"/>
      <c r="AR111" s="103"/>
      <c r="AS111" s="103"/>
      <c r="AT111" s="103"/>
      <c r="AU111" s="103"/>
      <c r="AV111" s="103"/>
      <c r="AW111" s="103"/>
      <c r="AX111" s="103"/>
      <c r="AY111" s="103"/>
      <c r="AZ111" s="103"/>
      <c r="BA111" s="103"/>
      <c r="BB111" s="103"/>
      <c r="BC111" s="103"/>
      <c r="BE111" s="103"/>
      <c r="BF111" s="103"/>
      <c r="BG111" s="103"/>
      <c r="BH111" s="103"/>
      <c r="BI111" s="103"/>
      <c r="BJ111" s="103"/>
      <c r="BK111" s="103"/>
      <c r="BL111" s="103"/>
      <c r="BM111" s="103"/>
      <c r="BN111" s="103"/>
      <c r="BO111" s="103"/>
      <c r="BP111" s="103"/>
    </row>
    <row r="112" spans="2:68" ht="12.75" customHeight="1" x14ac:dyDescent="0.2">
      <c r="B112" s="710"/>
      <c r="C112" s="708"/>
      <c r="D112" s="404" t="str">
        <f>Definiciones!$C$47</f>
        <v>Hipotecaria a la Vivienda - Infonavit e ISSSTE</v>
      </c>
      <c r="E112" s="103"/>
      <c r="F112" s="128"/>
      <c r="G112" s="103"/>
      <c r="H112" s="103"/>
      <c r="I112" s="128"/>
      <c r="J112" s="103"/>
      <c r="K112" s="103"/>
      <c r="L112" s="103"/>
      <c r="M112" s="103"/>
      <c r="N112" s="103"/>
      <c r="O112" s="103"/>
      <c r="P112" s="128"/>
      <c r="R112" s="103"/>
      <c r="S112" s="128"/>
      <c r="T112" s="103"/>
      <c r="U112" s="103"/>
      <c r="V112" s="128"/>
      <c r="W112" s="103"/>
      <c r="X112" s="103"/>
      <c r="Y112" s="103"/>
      <c r="Z112" s="103"/>
      <c r="AA112" s="103"/>
      <c r="AB112" s="103"/>
      <c r="AC112" s="103"/>
      <c r="AE112" s="103"/>
      <c r="AF112" s="103"/>
      <c r="AG112" s="103"/>
      <c r="AH112" s="103"/>
      <c r="AI112" s="103"/>
      <c r="AJ112" s="103"/>
      <c r="AK112" s="103"/>
      <c r="AL112" s="103"/>
      <c r="AM112" s="103"/>
      <c r="AN112" s="103"/>
      <c r="AO112" s="103"/>
      <c r="AP112" s="103"/>
      <c r="AR112" s="103"/>
      <c r="AS112" s="103"/>
      <c r="AT112" s="103"/>
      <c r="AU112" s="103"/>
      <c r="AV112" s="103"/>
      <c r="AW112" s="103"/>
      <c r="AX112" s="103"/>
      <c r="AY112" s="103"/>
      <c r="AZ112" s="103"/>
      <c r="BA112" s="103"/>
      <c r="BB112" s="103"/>
      <c r="BC112" s="103"/>
      <c r="BE112" s="103"/>
      <c r="BF112" s="103"/>
      <c r="BG112" s="103"/>
      <c r="BH112" s="103"/>
      <c r="BI112" s="103"/>
      <c r="BJ112" s="103"/>
      <c r="BK112" s="103"/>
      <c r="BL112" s="103"/>
      <c r="BM112" s="103"/>
      <c r="BN112" s="103"/>
      <c r="BO112" s="103"/>
      <c r="BP112" s="103"/>
    </row>
    <row r="113" spans="2:68" ht="12.75" customHeight="1" x14ac:dyDescent="0.2">
      <c r="B113" s="711"/>
      <c r="C113" s="713"/>
      <c r="D113" s="404" t="str">
        <f>Definiciones!$C$48</f>
        <v>Hipotecaria a la Vivienda - Créditos de Remodelación</v>
      </c>
      <c r="E113" s="131"/>
      <c r="F113" s="131"/>
      <c r="G113" s="106"/>
      <c r="H113" s="106"/>
      <c r="I113" s="131"/>
      <c r="J113" s="106"/>
      <c r="K113" s="106"/>
      <c r="L113" s="106"/>
      <c r="M113" s="106"/>
      <c r="N113" s="106"/>
      <c r="O113" s="106"/>
      <c r="P113" s="131"/>
      <c r="R113" s="106"/>
      <c r="S113" s="106"/>
      <c r="T113" s="106"/>
      <c r="U113" s="106"/>
      <c r="V113" s="131"/>
      <c r="W113" s="106"/>
      <c r="X113" s="106"/>
      <c r="Y113" s="106"/>
      <c r="Z113" s="106"/>
      <c r="AA113" s="106"/>
      <c r="AB113" s="106"/>
      <c r="AC113" s="106"/>
      <c r="AE113" s="103"/>
      <c r="AF113" s="103"/>
      <c r="AG113" s="103"/>
      <c r="AH113" s="103"/>
      <c r="AI113" s="103"/>
      <c r="AJ113" s="103"/>
      <c r="AK113" s="103"/>
      <c r="AL113" s="103"/>
      <c r="AM113" s="103"/>
      <c r="AN113" s="103"/>
      <c r="AO113" s="103"/>
      <c r="AP113" s="103"/>
      <c r="AR113" s="103"/>
      <c r="AS113" s="103"/>
      <c r="AT113" s="103"/>
      <c r="AU113" s="103"/>
      <c r="AV113" s="103"/>
      <c r="AW113" s="103"/>
      <c r="AX113" s="103"/>
      <c r="AY113" s="103"/>
      <c r="AZ113" s="103"/>
      <c r="BA113" s="103"/>
      <c r="BB113" s="103"/>
      <c r="BC113" s="103"/>
      <c r="BE113" s="103"/>
      <c r="BF113" s="103"/>
      <c r="BG113" s="103"/>
      <c r="BH113" s="103"/>
      <c r="BI113" s="103"/>
      <c r="BJ113" s="103"/>
      <c r="BK113" s="103"/>
      <c r="BL113" s="103"/>
      <c r="BM113" s="103"/>
      <c r="BN113" s="103"/>
      <c r="BO113" s="103"/>
      <c r="BP113" s="103"/>
    </row>
    <row r="114" spans="2:68" ht="12.75" customHeight="1" x14ac:dyDescent="0.2">
      <c r="B114" s="696" t="s">
        <v>22</v>
      </c>
      <c r="C114" s="699" t="s">
        <v>23</v>
      </c>
      <c r="D114" s="405" t="s">
        <v>359</v>
      </c>
      <c r="E114" s="101"/>
      <c r="F114" s="126"/>
      <c r="G114" s="101"/>
      <c r="H114" s="101"/>
      <c r="I114" s="126"/>
      <c r="J114" s="101"/>
      <c r="K114" s="101"/>
      <c r="L114" s="101"/>
      <c r="M114" s="101"/>
      <c r="N114" s="101"/>
      <c r="O114" s="101"/>
      <c r="P114" s="126"/>
      <c r="R114" s="101"/>
      <c r="S114" s="101"/>
      <c r="T114" s="101"/>
      <c r="U114" s="101"/>
      <c r="V114" s="126"/>
      <c r="W114" s="101"/>
      <c r="X114" s="101"/>
      <c r="Y114" s="101"/>
      <c r="Z114" s="101"/>
      <c r="AA114" s="101"/>
      <c r="AB114" s="101"/>
      <c r="AC114" s="101"/>
      <c r="AE114" s="101"/>
      <c r="AF114" s="101"/>
      <c r="AG114" s="101"/>
      <c r="AH114" s="101"/>
      <c r="AI114" s="126"/>
      <c r="AJ114" s="101"/>
      <c r="AK114" s="101"/>
      <c r="AL114" s="101"/>
      <c r="AM114" s="101"/>
      <c r="AN114" s="101"/>
      <c r="AO114" s="101"/>
      <c r="AP114" s="101"/>
      <c r="AR114" s="101"/>
      <c r="AS114" s="101"/>
      <c r="AT114" s="101"/>
      <c r="AU114" s="101"/>
      <c r="AV114" s="126"/>
      <c r="AW114" s="101"/>
      <c r="AX114" s="101"/>
      <c r="AY114" s="101"/>
      <c r="AZ114" s="101"/>
      <c r="BA114" s="101"/>
      <c r="BB114" s="101"/>
      <c r="BC114" s="101"/>
      <c r="BE114" s="101"/>
      <c r="BF114" s="101"/>
      <c r="BG114" s="101"/>
      <c r="BH114" s="101"/>
      <c r="BI114" s="126"/>
      <c r="BJ114" s="101"/>
      <c r="BK114" s="101"/>
      <c r="BL114" s="101"/>
      <c r="BM114" s="101"/>
      <c r="BN114" s="101"/>
      <c r="BO114" s="101"/>
      <c r="BP114" s="101"/>
    </row>
    <row r="115" spans="2:68" ht="12.75" customHeight="1" x14ac:dyDescent="0.2">
      <c r="B115" s="697"/>
      <c r="C115" s="700"/>
      <c r="D115" s="67" t="s">
        <v>358</v>
      </c>
      <c r="E115" s="103"/>
      <c r="F115" s="128"/>
      <c r="G115" s="103"/>
      <c r="H115" s="103"/>
      <c r="I115" s="128"/>
      <c r="J115" s="103"/>
      <c r="K115" s="103"/>
      <c r="L115" s="103"/>
      <c r="M115" s="103"/>
      <c r="N115" s="103"/>
      <c r="O115" s="103"/>
      <c r="P115" s="128"/>
      <c r="R115" s="103"/>
      <c r="S115" s="103"/>
      <c r="T115" s="103"/>
      <c r="U115" s="103"/>
      <c r="V115" s="128"/>
      <c r="W115" s="103"/>
      <c r="X115" s="103"/>
      <c r="Y115" s="103"/>
      <c r="Z115" s="103"/>
      <c r="AA115" s="103"/>
      <c r="AB115" s="103"/>
      <c r="AC115" s="103"/>
      <c r="AE115" s="103"/>
      <c r="AF115" s="103"/>
      <c r="AG115" s="103"/>
      <c r="AH115" s="103"/>
      <c r="AI115" s="128"/>
      <c r="AJ115" s="103"/>
      <c r="AK115" s="103"/>
      <c r="AL115" s="103"/>
      <c r="AM115" s="103"/>
      <c r="AN115" s="103"/>
      <c r="AO115" s="103"/>
      <c r="AP115" s="103"/>
      <c r="AR115" s="103"/>
      <c r="AS115" s="103"/>
      <c r="AT115" s="103"/>
      <c r="AU115" s="103"/>
      <c r="AV115" s="128"/>
      <c r="AW115" s="103"/>
      <c r="AX115" s="103"/>
      <c r="AY115" s="103"/>
      <c r="AZ115" s="103"/>
      <c r="BA115" s="103"/>
      <c r="BB115" s="103"/>
      <c r="BC115" s="103"/>
      <c r="BE115" s="103"/>
      <c r="BF115" s="103"/>
      <c r="BG115" s="103"/>
      <c r="BH115" s="103"/>
      <c r="BI115" s="128"/>
      <c r="BJ115" s="103"/>
      <c r="BK115" s="103"/>
      <c r="BL115" s="103"/>
      <c r="BM115" s="103"/>
      <c r="BN115" s="103"/>
      <c r="BO115" s="103"/>
      <c r="BP115" s="103"/>
    </row>
    <row r="116" spans="2:68" ht="12.75" customHeight="1" x14ac:dyDescent="0.2">
      <c r="B116" s="697"/>
      <c r="C116" s="707" t="s">
        <v>24</v>
      </c>
      <c r="D116" s="68" t="s">
        <v>13</v>
      </c>
      <c r="E116" s="127"/>
      <c r="F116" s="127"/>
      <c r="G116" s="102"/>
      <c r="H116" s="102"/>
      <c r="I116" s="127"/>
      <c r="J116" s="102"/>
      <c r="K116" s="102"/>
      <c r="L116" s="102"/>
      <c r="M116" s="102"/>
      <c r="N116" s="102"/>
      <c r="O116" s="102"/>
      <c r="P116" s="127"/>
      <c r="R116" s="102"/>
      <c r="S116" s="102"/>
      <c r="T116" s="102"/>
      <c r="U116" s="102"/>
      <c r="V116" s="127"/>
      <c r="W116" s="102"/>
      <c r="X116" s="102"/>
      <c r="Y116" s="102"/>
      <c r="Z116" s="102"/>
      <c r="AA116" s="102"/>
      <c r="AB116" s="102"/>
      <c r="AC116" s="102"/>
      <c r="AE116" s="102"/>
      <c r="AF116" s="102"/>
      <c r="AG116" s="102"/>
      <c r="AH116" s="102"/>
      <c r="AI116" s="127"/>
      <c r="AJ116" s="102"/>
      <c r="AK116" s="102"/>
      <c r="AL116" s="102"/>
      <c r="AM116" s="102"/>
      <c r="AN116" s="102"/>
      <c r="AO116" s="102"/>
      <c r="AP116" s="102"/>
      <c r="AR116" s="102"/>
      <c r="AS116" s="102"/>
      <c r="AT116" s="102"/>
      <c r="AU116" s="102"/>
      <c r="AV116" s="127"/>
      <c r="AW116" s="102"/>
      <c r="AX116" s="102"/>
      <c r="AY116" s="102"/>
      <c r="AZ116" s="102"/>
      <c r="BA116" s="102"/>
      <c r="BB116" s="102"/>
      <c r="BC116" s="102"/>
      <c r="BE116" s="102"/>
      <c r="BF116" s="102"/>
      <c r="BG116" s="102"/>
      <c r="BH116" s="102"/>
      <c r="BI116" s="127"/>
      <c r="BJ116" s="102"/>
      <c r="BK116" s="102"/>
      <c r="BL116" s="102"/>
      <c r="BM116" s="102"/>
      <c r="BN116" s="102"/>
      <c r="BO116" s="102"/>
      <c r="BP116" s="102"/>
    </row>
    <row r="117" spans="2:68" ht="12.75" customHeight="1" x14ac:dyDescent="0.2">
      <c r="B117" s="697"/>
      <c r="C117" s="708"/>
      <c r="D117" s="69" t="s">
        <v>14</v>
      </c>
      <c r="E117" s="128"/>
      <c r="F117" s="128"/>
      <c r="G117" s="103"/>
      <c r="H117" s="103"/>
      <c r="I117" s="128"/>
      <c r="J117" s="103"/>
      <c r="K117" s="103"/>
      <c r="L117" s="103"/>
      <c r="M117" s="103"/>
      <c r="N117" s="103"/>
      <c r="O117" s="103"/>
      <c r="P117" s="128"/>
      <c r="R117" s="103"/>
      <c r="S117" s="103"/>
      <c r="T117" s="103"/>
      <c r="U117" s="103"/>
      <c r="V117" s="128"/>
      <c r="W117" s="103"/>
      <c r="X117" s="103"/>
      <c r="Y117" s="103"/>
      <c r="Z117" s="103"/>
      <c r="AA117" s="103"/>
      <c r="AB117" s="103"/>
      <c r="AC117" s="103"/>
      <c r="AE117" s="103"/>
      <c r="AF117" s="103"/>
      <c r="AG117" s="103"/>
      <c r="AH117" s="103"/>
      <c r="AI117" s="128"/>
      <c r="AJ117" s="103"/>
      <c r="AK117" s="103"/>
      <c r="AL117" s="103"/>
      <c r="AM117" s="103"/>
      <c r="AN117" s="103"/>
      <c r="AO117" s="103"/>
      <c r="AP117" s="103"/>
      <c r="AR117" s="103"/>
      <c r="AS117" s="103"/>
      <c r="AT117" s="103"/>
      <c r="AU117" s="103"/>
      <c r="AV117" s="128"/>
      <c r="AW117" s="103"/>
      <c r="AX117" s="103"/>
      <c r="AY117" s="103"/>
      <c r="AZ117" s="103"/>
      <c r="BA117" s="103"/>
      <c r="BB117" s="103"/>
      <c r="BC117" s="103"/>
      <c r="BE117" s="103"/>
      <c r="BF117" s="103"/>
      <c r="BG117" s="103"/>
      <c r="BH117" s="103"/>
      <c r="BI117" s="128"/>
      <c r="BJ117" s="103"/>
      <c r="BK117" s="103"/>
      <c r="BL117" s="103"/>
      <c r="BM117" s="103"/>
      <c r="BN117" s="103"/>
      <c r="BO117" s="103"/>
      <c r="BP117" s="103"/>
    </row>
    <row r="118" spans="2:68" ht="12.75" customHeight="1" x14ac:dyDescent="0.2">
      <c r="B118" s="697"/>
      <c r="C118" s="709"/>
      <c r="D118" s="70" t="s">
        <v>15</v>
      </c>
      <c r="E118" s="129"/>
      <c r="F118" s="129"/>
      <c r="G118" s="104"/>
      <c r="H118" s="104"/>
      <c r="I118" s="129"/>
      <c r="J118" s="104"/>
      <c r="K118" s="104"/>
      <c r="L118" s="104"/>
      <c r="M118" s="104"/>
      <c r="N118" s="104"/>
      <c r="O118" s="104"/>
      <c r="P118" s="129"/>
      <c r="R118" s="104"/>
      <c r="S118" s="104"/>
      <c r="T118" s="104"/>
      <c r="U118" s="104"/>
      <c r="V118" s="129"/>
      <c r="W118" s="104"/>
      <c r="X118" s="104"/>
      <c r="Y118" s="104"/>
      <c r="Z118" s="104"/>
      <c r="AA118" s="104"/>
      <c r="AB118" s="104"/>
      <c r="AC118" s="104"/>
      <c r="AE118" s="104"/>
      <c r="AF118" s="104"/>
      <c r="AG118" s="104"/>
      <c r="AH118" s="104"/>
      <c r="AI118" s="129"/>
      <c r="AJ118" s="104"/>
      <c r="AK118" s="104"/>
      <c r="AL118" s="104"/>
      <c r="AM118" s="104"/>
      <c r="AN118" s="104"/>
      <c r="AO118" s="104"/>
      <c r="AP118" s="104"/>
      <c r="AR118" s="104"/>
      <c r="AS118" s="104"/>
      <c r="AT118" s="104"/>
      <c r="AU118" s="104"/>
      <c r="AV118" s="129"/>
      <c r="AW118" s="104"/>
      <c r="AX118" s="104"/>
      <c r="AY118" s="104"/>
      <c r="AZ118" s="104"/>
      <c r="BA118" s="104"/>
      <c r="BB118" s="104"/>
      <c r="BC118" s="104"/>
      <c r="BE118" s="104"/>
      <c r="BF118" s="104"/>
      <c r="BG118" s="104"/>
      <c r="BH118" s="104"/>
      <c r="BI118" s="129"/>
      <c r="BJ118" s="104"/>
      <c r="BK118" s="104"/>
      <c r="BL118" s="104"/>
      <c r="BM118" s="104"/>
      <c r="BN118" s="104"/>
      <c r="BO118" s="104"/>
      <c r="BP118" s="104"/>
    </row>
    <row r="119" spans="2:68" ht="12.75" customHeight="1" x14ac:dyDescent="0.2">
      <c r="B119" s="697"/>
      <c r="C119" s="84" t="s">
        <v>443</v>
      </c>
      <c r="D119" s="70"/>
      <c r="E119" s="129"/>
      <c r="F119" s="129"/>
      <c r="G119" s="104"/>
      <c r="H119" s="104"/>
      <c r="I119" s="129"/>
      <c r="J119" s="104"/>
      <c r="K119" s="104"/>
      <c r="L119" s="104"/>
      <c r="M119" s="104"/>
      <c r="N119" s="104"/>
      <c r="O119" s="104"/>
      <c r="P119" s="129"/>
      <c r="R119" s="104"/>
      <c r="S119" s="104"/>
      <c r="T119" s="104"/>
      <c r="U119" s="104"/>
      <c r="V119" s="129"/>
      <c r="W119" s="104"/>
      <c r="X119" s="104"/>
      <c r="Y119" s="104"/>
      <c r="Z119" s="104"/>
      <c r="AA119" s="104"/>
      <c r="AB119" s="104"/>
      <c r="AC119" s="104"/>
      <c r="AE119" s="104"/>
      <c r="AF119" s="104"/>
      <c r="AG119" s="104"/>
      <c r="AH119" s="104"/>
      <c r="AI119" s="129"/>
      <c r="AJ119" s="104"/>
      <c r="AK119" s="104"/>
      <c r="AL119" s="104"/>
      <c r="AM119" s="104"/>
      <c r="AN119" s="104"/>
      <c r="AO119" s="104"/>
      <c r="AP119" s="104"/>
      <c r="AR119" s="104"/>
      <c r="AS119" s="104"/>
      <c r="AT119" s="104"/>
      <c r="AU119" s="104"/>
      <c r="AV119" s="129"/>
      <c r="AW119" s="104"/>
      <c r="AX119" s="104"/>
      <c r="AY119" s="104"/>
      <c r="AZ119" s="104"/>
      <c r="BA119" s="104"/>
      <c r="BB119" s="104"/>
      <c r="BC119" s="104"/>
      <c r="BE119" s="104"/>
      <c r="BF119" s="104"/>
      <c r="BG119" s="104"/>
      <c r="BH119" s="104"/>
      <c r="BI119" s="129"/>
      <c r="BJ119" s="104"/>
      <c r="BK119" s="104"/>
      <c r="BL119" s="104"/>
      <c r="BM119" s="104"/>
      <c r="BN119" s="104"/>
      <c r="BO119" s="104"/>
      <c r="BP119" s="104"/>
    </row>
    <row r="120" spans="2:68" ht="12.75" customHeight="1" x14ac:dyDescent="0.2">
      <c r="B120" s="697"/>
      <c r="C120" s="84" t="s">
        <v>25</v>
      </c>
      <c r="D120" s="85"/>
      <c r="E120" s="129"/>
      <c r="F120" s="129"/>
      <c r="G120" s="104"/>
      <c r="H120" s="104"/>
      <c r="I120" s="129"/>
      <c r="J120" s="104"/>
      <c r="K120" s="104"/>
      <c r="L120" s="104"/>
      <c r="M120" s="104"/>
      <c r="N120" s="104"/>
      <c r="O120" s="104"/>
      <c r="P120" s="129"/>
      <c r="R120" s="104"/>
      <c r="S120" s="104"/>
      <c r="T120" s="104"/>
      <c r="U120" s="104"/>
      <c r="V120" s="129"/>
      <c r="W120" s="104"/>
      <c r="X120" s="104"/>
      <c r="Y120" s="104"/>
      <c r="Z120" s="104"/>
      <c r="AA120" s="104"/>
      <c r="AB120" s="104"/>
      <c r="AC120" s="104"/>
      <c r="AE120" s="104"/>
      <c r="AF120" s="104"/>
      <c r="AG120" s="104"/>
      <c r="AH120" s="104"/>
      <c r="AI120" s="129"/>
      <c r="AJ120" s="104"/>
      <c r="AK120" s="104"/>
      <c r="AL120" s="104"/>
      <c r="AM120" s="104"/>
      <c r="AN120" s="104"/>
      <c r="AO120" s="104"/>
      <c r="AP120" s="104"/>
      <c r="AR120" s="104"/>
      <c r="AS120" s="104"/>
      <c r="AT120" s="104"/>
      <c r="AU120" s="104"/>
      <c r="AV120" s="129"/>
      <c r="AW120" s="104"/>
      <c r="AX120" s="104"/>
      <c r="AY120" s="104"/>
      <c r="AZ120" s="104"/>
      <c r="BA120" s="104"/>
      <c r="BB120" s="104"/>
      <c r="BC120" s="104"/>
      <c r="BE120" s="104"/>
      <c r="BF120" s="104"/>
      <c r="BG120" s="104"/>
      <c r="BH120" s="104"/>
      <c r="BI120" s="129"/>
      <c r="BJ120" s="104"/>
      <c r="BK120" s="104"/>
      <c r="BL120" s="104"/>
      <c r="BM120" s="104"/>
      <c r="BN120" s="104"/>
      <c r="BO120" s="104"/>
      <c r="BP120" s="104"/>
    </row>
    <row r="121" spans="2:68" ht="12.75" customHeight="1" x14ac:dyDescent="0.2">
      <c r="B121" s="698"/>
      <c r="C121" s="86" t="s">
        <v>314</v>
      </c>
      <c r="D121" s="86"/>
      <c r="E121" s="131"/>
      <c r="F121" s="131"/>
      <c r="G121" s="106"/>
      <c r="H121" s="106"/>
      <c r="I121" s="131"/>
      <c r="J121" s="106"/>
      <c r="K121" s="106"/>
      <c r="L121" s="106"/>
      <c r="M121" s="106"/>
      <c r="N121" s="106"/>
      <c r="O121" s="106"/>
      <c r="P121" s="131"/>
      <c r="R121" s="106"/>
      <c r="S121" s="106"/>
      <c r="T121" s="106"/>
      <c r="U121" s="106"/>
      <c r="V121" s="131"/>
      <c r="W121" s="106"/>
      <c r="X121" s="106"/>
      <c r="Y121" s="106"/>
      <c r="Z121" s="106"/>
      <c r="AA121" s="106"/>
      <c r="AB121" s="106"/>
      <c r="AC121" s="106"/>
      <c r="AE121" s="106"/>
      <c r="AF121" s="106"/>
      <c r="AG121" s="106"/>
      <c r="AH121" s="106"/>
      <c r="AI121" s="131"/>
      <c r="AJ121" s="106"/>
      <c r="AK121" s="106"/>
      <c r="AL121" s="106"/>
      <c r="AM121" s="106"/>
      <c r="AN121" s="106"/>
      <c r="AO121" s="106"/>
      <c r="AP121" s="106"/>
      <c r="AR121" s="106"/>
      <c r="AS121" s="106"/>
      <c r="AT121" s="106"/>
      <c r="AU121" s="106"/>
      <c r="AV121" s="131"/>
      <c r="AW121" s="106"/>
      <c r="AX121" s="106"/>
      <c r="AY121" s="106"/>
      <c r="AZ121" s="106"/>
      <c r="BA121" s="106"/>
      <c r="BB121" s="106"/>
      <c r="BC121" s="106"/>
      <c r="BE121" s="106"/>
      <c r="BF121" s="106"/>
      <c r="BG121" s="106"/>
      <c r="BH121" s="106"/>
      <c r="BI121" s="131"/>
      <c r="BJ121" s="106"/>
      <c r="BK121" s="106"/>
      <c r="BL121" s="106"/>
      <c r="BM121" s="106"/>
      <c r="BN121" s="106"/>
      <c r="BO121" s="106"/>
      <c r="BP121" s="106"/>
    </row>
    <row r="122" spans="2:68" ht="12.75" customHeight="1" x14ac:dyDescent="0.2">
      <c r="B122" s="696" t="s">
        <v>26</v>
      </c>
      <c r="C122" s="699" t="s">
        <v>315</v>
      </c>
      <c r="D122" s="68" t="s">
        <v>359</v>
      </c>
      <c r="E122" s="102"/>
      <c r="F122" s="127"/>
      <c r="G122" s="102"/>
      <c r="H122" s="102"/>
      <c r="I122" s="127"/>
      <c r="J122" s="102"/>
      <c r="K122" s="102"/>
      <c r="L122" s="102"/>
      <c r="M122" s="102"/>
      <c r="N122" s="102"/>
      <c r="O122" s="102"/>
      <c r="P122" s="127"/>
      <c r="R122" s="102"/>
      <c r="S122" s="102"/>
      <c r="T122" s="102"/>
      <c r="U122" s="102"/>
      <c r="V122" s="127"/>
      <c r="W122" s="102"/>
      <c r="X122" s="102"/>
      <c r="Y122" s="102"/>
      <c r="Z122" s="102"/>
      <c r="AA122" s="102"/>
      <c r="AB122" s="102"/>
      <c r="AC122" s="102"/>
      <c r="AE122" s="102"/>
      <c r="AF122" s="102"/>
      <c r="AG122" s="102"/>
      <c r="AH122" s="102"/>
      <c r="AI122" s="127"/>
      <c r="AJ122" s="102"/>
      <c r="AK122" s="102"/>
      <c r="AL122" s="102"/>
      <c r="AM122" s="102"/>
      <c r="AN122" s="102"/>
      <c r="AO122" s="102"/>
      <c r="AP122" s="102"/>
      <c r="AR122" s="102"/>
      <c r="AS122" s="102"/>
      <c r="AT122" s="102"/>
      <c r="AU122" s="102"/>
      <c r="AV122" s="127"/>
      <c r="AW122" s="102"/>
      <c r="AX122" s="102"/>
      <c r="AY122" s="102"/>
      <c r="AZ122" s="102"/>
      <c r="BA122" s="102"/>
      <c r="BB122" s="102"/>
      <c r="BC122" s="102"/>
      <c r="BE122" s="102"/>
      <c r="BF122" s="102"/>
      <c r="BG122" s="102"/>
      <c r="BH122" s="102"/>
      <c r="BI122" s="127"/>
      <c r="BJ122" s="102"/>
      <c r="BK122" s="102"/>
      <c r="BL122" s="102"/>
      <c r="BM122" s="102"/>
      <c r="BN122" s="102"/>
      <c r="BO122" s="102"/>
      <c r="BP122" s="102"/>
    </row>
    <row r="123" spans="2:68" ht="12.75" customHeight="1" x14ac:dyDescent="0.2">
      <c r="B123" s="710"/>
      <c r="C123" s="700"/>
      <c r="D123" s="70" t="s">
        <v>358</v>
      </c>
      <c r="E123" s="104"/>
      <c r="F123" s="129"/>
      <c r="G123" s="104"/>
      <c r="H123" s="104"/>
      <c r="I123" s="129"/>
      <c r="J123" s="104"/>
      <c r="K123" s="104"/>
      <c r="L123" s="104"/>
      <c r="M123" s="104"/>
      <c r="N123" s="104"/>
      <c r="O123" s="104"/>
      <c r="P123" s="129"/>
      <c r="R123" s="104"/>
      <c r="S123" s="104"/>
      <c r="T123" s="104"/>
      <c r="U123" s="104"/>
      <c r="V123" s="129"/>
      <c r="W123" s="104"/>
      <c r="X123" s="104"/>
      <c r="Y123" s="104"/>
      <c r="Z123" s="104"/>
      <c r="AA123" s="104"/>
      <c r="AB123" s="104"/>
      <c r="AC123" s="104"/>
      <c r="AE123" s="104"/>
      <c r="AF123" s="104"/>
      <c r="AG123" s="104"/>
      <c r="AH123" s="104"/>
      <c r="AI123" s="129"/>
      <c r="AJ123" s="104"/>
      <c r="AK123" s="104"/>
      <c r="AL123" s="104"/>
      <c r="AM123" s="104"/>
      <c r="AN123" s="104"/>
      <c r="AO123" s="104"/>
      <c r="AP123" s="104"/>
      <c r="AR123" s="104"/>
      <c r="AS123" s="104"/>
      <c r="AT123" s="104"/>
      <c r="AU123" s="104"/>
      <c r="AV123" s="129"/>
      <c r="AW123" s="104"/>
      <c r="AX123" s="104"/>
      <c r="AY123" s="104"/>
      <c r="AZ123" s="104"/>
      <c r="BA123" s="104"/>
      <c r="BB123" s="104"/>
      <c r="BC123" s="104"/>
      <c r="BE123" s="104"/>
      <c r="BF123" s="104"/>
      <c r="BG123" s="104"/>
      <c r="BH123" s="104"/>
      <c r="BI123" s="129"/>
      <c r="BJ123" s="104"/>
      <c r="BK123" s="104"/>
      <c r="BL123" s="104"/>
      <c r="BM123" s="104"/>
      <c r="BN123" s="104"/>
      <c r="BO123" s="104"/>
      <c r="BP123" s="104"/>
    </row>
    <row r="124" spans="2:68" ht="12.75" customHeight="1" x14ac:dyDescent="0.2">
      <c r="B124" s="710"/>
      <c r="C124" s="704" t="s">
        <v>27</v>
      </c>
      <c r="D124" s="68" t="s">
        <v>117</v>
      </c>
      <c r="E124" s="127"/>
      <c r="F124" s="127"/>
      <c r="G124" s="102"/>
      <c r="H124" s="102"/>
      <c r="I124" s="127"/>
      <c r="J124" s="102"/>
      <c r="K124" s="102"/>
      <c r="L124" s="102"/>
      <c r="M124" s="102"/>
      <c r="N124" s="102"/>
      <c r="O124" s="102"/>
      <c r="P124" s="127"/>
      <c r="R124" s="102"/>
      <c r="S124" s="102"/>
      <c r="T124" s="102"/>
      <c r="U124" s="102"/>
      <c r="V124" s="127"/>
      <c r="W124" s="102"/>
      <c r="X124" s="102"/>
      <c r="Y124" s="102"/>
      <c r="Z124" s="102"/>
      <c r="AA124" s="102"/>
      <c r="AB124" s="102"/>
      <c r="AC124" s="102"/>
      <c r="AE124" s="102"/>
      <c r="AF124" s="102"/>
      <c r="AG124" s="102"/>
      <c r="AH124" s="102"/>
      <c r="AI124" s="127"/>
      <c r="AJ124" s="102"/>
      <c r="AK124" s="102"/>
      <c r="AL124" s="102"/>
      <c r="AM124" s="102"/>
      <c r="AN124" s="102"/>
      <c r="AO124" s="102"/>
      <c r="AP124" s="102"/>
      <c r="AR124" s="102"/>
      <c r="AS124" s="102"/>
      <c r="AT124" s="102"/>
      <c r="AU124" s="102"/>
      <c r="AV124" s="127"/>
      <c r="AW124" s="102"/>
      <c r="AX124" s="102"/>
      <c r="AY124" s="102"/>
      <c r="AZ124" s="102"/>
      <c r="BA124" s="102"/>
      <c r="BB124" s="102"/>
      <c r="BC124" s="102"/>
      <c r="BE124" s="102"/>
      <c r="BF124" s="102"/>
      <c r="BG124" s="102"/>
      <c r="BH124" s="102"/>
      <c r="BI124" s="127"/>
      <c r="BJ124" s="102"/>
      <c r="BK124" s="102"/>
      <c r="BL124" s="102"/>
      <c r="BM124" s="102"/>
      <c r="BN124" s="102"/>
      <c r="BO124" s="102"/>
      <c r="BP124" s="102"/>
    </row>
    <row r="125" spans="2:68" ht="12.75" customHeight="1" x14ac:dyDescent="0.2">
      <c r="B125" s="710"/>
      <c r="C125" s="706"/>
      <c r="D125" s="70" t="s">
        <v>118</v>
      </c>
      <c r="E125" s="129"/>
      <c r="F125" s="129"/>
      <c r="G125" s="104"/>
      <c r="H125" s="104"/>
      <c r="I125" s="129"/>
      <c r="J125" s="104"/>
      <c r="K125" s="104"/>
      <c r="L125" s="104"/>
      <c r="M125" s="104"/>
      <c r="N125" s="104"/>
      <c r="O125" s="104"/>
      <c r="P125" s="129"/>
      <c r="R125" s="104"/>
      <c r="S125" s="104"/>
      <c r="T125" s="104"/>
      <c r="U125" s="104"/>
      <c r="V125" s="129"/>
      <c r="W125" s="104"/>
      <c r="X125" s="104"/>
      <c r="Y125" s="104"/>
      <c r="Z125" s="104"/>
      <c r="AA125" s="104"/>
      <c r="AB125" s="104"/>
      <c r="AC125" s="104"/>
      <c r="AE125" s="104"/>
      <c r="AF125" s="104"/>
      <c r="AG125" s="104"/>
      <c r="AH125" s="104"/>
      <c r="AI125" s="129"/>
      <c r="AJ125" s="104"/>
      <c r="AK125" s="104"/>
      <c r="AL125" s="104"/>
      <c r="AM125" s="104"/>
      <c r="AN125" s="104"/>
      <c r="AO125" s="104"/>
      <c r="AP125" s="104"/>
      <c r="AR125" s="104"/>
      <c r="AS125" s="104"/>
      <c r="AT125" s="104"/>
      <c r="AU125" s="104"/>
      <c r="AV125" s="129"/>
      <c r="AW125" s="104"/>
      <c r="AX125" s="104"/>
      <c r="AY125" s="104"/>
      <c r="AZ125" s="104"/>
      <c r="BA125" s="104"/>
      <c r="BB125" s="104"/>
      <c r="BC125" s="104"/>
      <c r="BE125" s="104"/>
      <c r="BF125" s="104"/>
      <c r="BG125" s="104"/>
      <c r="BH125" s="104"/>
      <c r="BI125" s="129"/>
      <c r="BJ125" s="104"/>
      <c r="BK125" s="104"/>
      <c r="BL125" s="104"/>
      <c r="BM125" s="104"/>
      <c r="BN125" s="104"/>
      <c r="BO125" s="104"/>
      <c r="BP125" s="104"/>
    </row>
    <row r="126" spans="2:68" ht="12.75" customHeight="1" x14ac:dyDescent="0.2">
      <c r="B126" s="710"/>
      <c r="C126" s="79" t="s">
        <v>127</v>
      </c>
      <c r="D126" s="79"/>
      <c r="E126" s="130"/>
      <c r="F126" s="130"/>
      <c r="G126" s="105"/>
      <c r="H126" s="105"/>
      <c r="I126" s="130"/>
      <c r="J126" s="105"/>
      <c r="K126" s="105"/>
      <c r="L126" s="105"/>
      <c r="M126" s="105"/>
      <c r="N126" s="105"/>
      <c r="O126" s="105"/>
      <c r="P126" s="130"/>
      <c r="R126" s="105"/>
      <c r="S126" s="105"/>
      <c r="T126" s="105"/>
      <c r="U126" s="105"/>
      <c r="V126" s="130"/>
      <c r="W126" s="105"/>
      <c r="X126" s="105"/>
      <c r="Y126" s="105"/>
      <c r="Z126" s="105"/>
      <c r="AA126" s="105"/>
      <c r="AB126" s="105"/>
      <c r="AC126" s="105"/>
      <c r="AE126" s="105"/>
      <c r="AF126" s="105"/>
      <c r="AG126" s="105"/>
      <c r="AH126" s="105"/>
      <c r="AI126" s="130"/>
      <c r="AJ126" s="105"/>
      <c r="AK126" s="105"/>
      <c r="AL126" s="105"/>
      <c r="AM126" s="105"/>
      <c r="AN126" s="105"/>
      <c r="AO126" s="105"/>
      <c r="AP126" s="105"/>
      <c r="AR126" s="105"/>
      <c r="AS126" s="105"/>
      <c r="AT126" s="105"/>
      <c r="AU126" s="105"/>
      <c r="AV126" s="130"/>
      <c r="AW126" s="105"/>
      <c r="AX126" s="105"/>
      <c r="AY126" s="105"/>
      <c r="AZ126" s="105"/>
      <c r="BA126" s="105"/>
      <c r="BB126" s="105"/>
      <c r="BC126" s="105"/>
      <c r="BE126" s="105"/>
      <c r="BF126" s="105"/>
      <c r="BG126" s="105"/>
      <c r="BH126" s="105"/>
      <c r="BI126" s="130"/>
      <c r="BJ126" s="105"/>
      <c r="BK126" s="105"/>
      <c r="BL126" s="105"/>
      <c r="BM126" s="105"/>
      <c r="BN126" s="105"/>
      <c r="BO126" s="105"/>
      <c r="BP126" s="105"/>
    </row>
    <row r="127" spans="2:68" ht="12.75" customHeight="1" x14ac:dyDescent="0.2">
      <c r="B127" s="710"/>
      <c r="C127" s="707" t="s">
        <v>128</v>
      </c>
      <c r="D127" s="68" t="s">
        <v>120</v>
      </c>
      <c r="E127" s="127"/>
      <c r="F127" s="127"/>
      <c r="G127" s="102"/>
      <c r="H127" s="102"/>
      <c r="I127" s="127"/>
      <c r="J127" s="102"/>
      <c r="K127" s="102"/>
      <c r="L127" s="102"/>
      <c r="M127" s="102"/>
      <c r="N127" s="102"/>
      <c r="O127" s="102"/>
      <c r="P127" s="127"/>
      <c r="R127" s="102"/>
      <c r="S127" s="102"/>
      <c r="T127" s="102"/>
      <c r="U127" s="102"/>
      <c r="V127" s="127"/>
      <c r="W127" s="102"/>
      <c r="X127" s="102"/>
      <c r="Y127" s="102"/>
      <c r="Z127" s="102"/>
      <c r="AA127" s="102"/>
      <c r="AB127" s="102"/>
      <c r="AC127" s="102"/>
      <c r="AE127" s="102"/>
      <c r="AF127" s="102"/>
      <c r="AG127" s="102"/>
      <c r="AH127" s="102"/>
      <c r="AI127" s="127"/>
      <c r="AJ127" s="102"/>
      <c r="AK127" s="102"/>
      <c r="AL127" s="102"/>
      <c r="AM127" s="102"/>
      <c r="AN127" s="102"/>
      <c r="AO127" s="102"/>
      <c r="AP127" s="102"/>
      <c r="AR127" s="102"/>
      <c r="AS127" s="102"/>
      <c r="AT127" s="102"/>
      <c r="AU127" s="102"/>
      <c r="AV127" s="127"/>
      <c r="AW127" s="102"/>
      <c r="AX127" s="102"/>
      <c r="AY127" s="102"/>
      <c r="AZ127" s="102"/>
      <c r="BA127" s="102"/>
      <c r="BB127" s="102"/>
      <c r="BC127" s="102"/>
      <c r="BE127" s="102"/>
      <c r="BF127" s="102"/>
      <c r="BG127" s="102"/>
      <c r="BH127" s="102"/>
      <c r="BI127" s="127"/>
      <c r="BJ127" s="102"/>
      <c r="BK127" s="102"/>
      <c r="BL127" s="102"/>
      <c r="BM127" s="102"/>
      <c r="BN127" s="102"/>
      <c r="BO127" s="102"/>
      <c r="BP127" s="102"/>
    </row>
    <row r="128" spans="2:68" ht="12.75" customHeight="1" x14ac:dyDescent="0.2">
      <c r="B128" s="710"/>
      <c r="C128" s="709"/>
      <c r="D128" s="70" t="s">
        <v>137</v>
      </c>
      <c r="E128" s="129"/>
      <c r="F128" s="129"/>
      <c r="G128" s="104"/>
      <c r="H128" s="104"/>
      <c r="I128" s="129"/>
      <c r="J128" s="104"/>
      <c r="K128" s="104"/>
      <c r="L128" s="104"/>
      <c r="M128" s="104"/>
      <c r="N128" s="104"/>
      <c r="O128" s="104"/>
      <c r="P128" s="129"/>
      <c r="R128" s="104"/>
      <c r="S128" s="104"/>
      <c r="T128" s="104"/>
      <c r="U128" s="104"/>
      <c r="V128" s="129"/>
      <c r="W128" s="104"/>
      <c r="X128" s="104"/>
      <c r="Y128" s="104"/>
      <c r="Z128" s="104"/>
      <c r="AA128" s="104"/>
      <c r="AB128" s="104"/>
      <c r="AC128" s="104"/>
      <c r="AE128" s="104"/>
      <c r="AF128" s="104"/>
      <c r="AG128" s="104"/>
      <c r="AH128" s="104"/>
      <c r="AI128" s="129"/>
      <c r="AJ128" s="104"/>
      <c r="AK128" s="104"/>
      <c r="AL128" s="104"/>
      <c r="AM128" s="104"/>
      <c r="AN128" s="104"/>
      <c r="AO128" s="104"/>
      <c r="AP128" s="104"/>
      <c r="AR128" s="104"/>
      <c r="AS128" s="104"/>
      <c r="AT128" s="104"/>
      <c r="AU128" s="104"/>
      <c r="AV128" s="129"/>
      <c r="AW128" s="104"/>
      <c r="AX128" s="104"/>
      <c r="AY128" s="104"/>
      <c r="AZ128" s="104"/>
      <c r="BA128" s="104"/>
      <c r="BB128" s="104"/>
      <c r="BC128" s="104"/>
      <c r="BE128" s="104"/>
      <c r="BF128" s="104"/>
      <c r="BG128" s="104"/>
      <c r="BH128" s="104"/>
      <c r="BI128" s="129"/>
      <c r="BJ128" s="104"/>
      <c r="BK128" s="104"/>
      <c r="BL128" s="104"/>
      <c r="BM128" s="104"/>
      <c r="BN128" s="104"/>
      <c r="BO128" s="104"/>
      <c r="BP128" s="104"/>
    </row>
    <row r="129" spans="2:68" ht="12.75" customHeight="1" x14ac:dyDescent="0.2">
      <c r="B129" s="710"/>
      <c r="C129" s="79" t="s">
        <v>444</v>
      </c>
      <c r="D129" s="79"/>
      <c r="E129" s="130"/>
      <c r="F129" s="130"/>
      <c r="G129" s="105"/>
      <c r="H129" s="105"/>
      <c r="I129" s="130"/>
      <c r="J129" s="105"/>
      <c r="K129" s="105"/>
      <c r="L129" s="105"/>
      <c r="M129" s="105"/>
      <c r="N129" s="105"/>
      <c r="O129" s="105"/>
      <c r="P129" s="130"/>
      <c r="R129" s="105"/>
      <c r="S129" s="105"/>
      <c r="T129" s="105"/>
      <c r="U129" s="105"/>
      <c r="V129" s="130"/>
      <c r="W129" s="105"/>
      <c r="X129" s="105"/>
      <c r="Y129" s="105"/>
      <c r="Z129" s="105"/>
      <c r="AA129" s="105"/>
      <c r="AB129" s="105"/>
      <c r="AC129" s="105"/>
      <c r="AE129" s="105"/>
      <c r="AF129" s="105"/>
      <c r="AG129" s="105"/>
      <c r="AH129" s="105"/>
      <c r="AI129" s="130"/>
      <c r="AJ129" s="105"/>
      <c r="AK129" s="105"/>
      <c r="AL129" s="105"/>
      <c r="AM129" s="105"/>
      <c r="AN129" s="105"/>
      <c r="AO129" s="105"/>
      <c r="AP129" s="105"/>
      <c r="AR129" s="105"/>
      <c r="AS129" s="105"/>
      <c r="AT129" s="105"/>
      <c r="AU129" s="105"/>
      <c r="AV129" s="130"/>
      <c r="AW129" s="105"/>
      <c r="AX129" s="105"/>
      <c r="AY129" s="105"/>
      <c r="AZ129" s="105"/>
      <c r="BA129" s="105"/>
      <c r="BB129" s="105"/>
      <c r="BC129" s="105"/>
      <c r="BE129" s="105"/>
      <c r="BF129" s="105"/>
      <c r="BG129" s="105"/>
      <c r="BH129" s="105"/>
      <c r="BI129" s="130"/>
      <c r="BJ129" s="105"/>
      <c r="BK129" s="105"/>
      <c r="BL129" s="105"/>
      <c r="BM129" s="105"/>
      <c r="BN129" s="105"/>
      <c r="BO129" s="105"/>
      <c r="BP129" s="105"/>
    </row>
    <row r="130" spans="2:68" ht="12.75" customHeight="1" x14ac:dyDescent="0.2">
      <c r="B130" s="710"/>
      <c r="C130" s="79" t="s">
        <v>28</v>
      </c>
      <c r="D130" s="79"/>
      <c r="E130" s="130"/>
      <c r="F130" s="130"/>
      <c r="G130" s="105"/>
      <c r="H130" s="105"/>
      <c r="I130" s="130"/>
      <c r="J130" s="105"/>
      <c r="K130" s="105"/>
      <c r="L130" s="105"/>
      <c r="M130" s="105"/>
      <c r="N130" s="105"/>
      <c r="O130" s="105"/>
      <c r="P130" s="130"/>
      <c r="R130" s="105"/>
      <c r="S130" s="105"/>
      <c r="T130" s="105"/>
      <c r="U130" s="105"/>
      <c r="V130" s="130"/>
      <c r="W130" s="105"/>
      <c r="X130" s="105"/>
      <c r="Y130" s="105"/>
      <c r="Z130" s="105"/>
      <c r="AA130" s="105"/>
      <c r="AB130" s="105"/>
      <c r="AC130" s="105"/>
      <c r="AE130" s="105"/>
      <c r="AF130" s="105"/>
      <c r="AG130" s="105"/>
      <c r="AH130" s="105"/>
      <c r="AI130" s="130"/>
      <c r="AJ130" s="105"/>
      <c r="AK130" s="105"/>
      <c r="AL130" s="105"/>
      <c r="AM130" s="105"/>
      <c r="AN130" s="105"/>
      <c r="AO130" s="105"/>
      <c r="AP130" s="105"/>
      <c r="AR130" s="105"/>
      <c r="AS130" s="105"/>
      <c r="AT130" s="105"/>
      <c r="AU130" s="105"/>
      <c r="AV130" s="130"/>
      <c r="AW130" s="105"/>
      <c r="AX130" s="105"/>
      <c r="AY130" s="105"/>
      <c r="AZ130" s="105"/>
      <c r="BA130" s="105"/>
      <c r="BB130" s="105"/>
      <c r="BC130" s="105"/>
      <c r="BE130" s="105"/>
      <c r="BF130" s="105"/>
      <c r="BG130" s="105"/>
      <c r="BH130" s="105"/>
      <c r="BI130" s="130"/>
      <c r="BJ130" s="105"/>
      <c r="BK130" s="105"/>
      <c r="BL130" s="105"/>
      <c r="BM130" s="105"/>
      <c r="BN130" s="105"/>
      <c r="BO130" s="105"/>
      <c r="BP130" s="105"/>
    </row>
    <row r="131" spans="2:68" ht="12.75" customHeight="1" x14ac:dyDescent="0.2">
      <c r="B131" s="710"/>
      <c r="C131" s="79" t="s">
        <v>29</v>
      </c>
      <c r="D131" s="79"/>
      <c r="E131" s="130"/>
      <c r="F131" s="130"/>
      <c r="G131" s="105"/>
      <c r="H131" s="105"/>
      <c r="I131" s="130"/>
      <c r="J131" s="105"/>
      <c r="K131" s="105"/>
      <c r="L131" s="105"/>
      <c r="M131" s="105"/>
      <c r="N131" s="105"/>
      <c r="O131" s="105"/>
      <c r="P131" s="130"/>
      <c r="R131" s="105"/>
      <c r="S131" s="105"/>
      <c r="T131" s="105"/>
      <c r="U131" s="105"/>
      <c r="V131" s="130"/>
      <c r="W131" s="105"/>
      <c r="X131" s="105"/>
      <c r="Y131" s="105"/>
      <c r="Z131" s="105"/>
      <c r="AA131" s="105"/>
      <c r="AB131" s="105"/>
      <c r="AC131" s="105"/>
      <c r="AE131" s="105"/>
      <c r="AF131" s="105"/>
      <c r="AG131" s="105"/>
      <c r="AH131" s="105"/>
      <c r="AI131" s="130"/>
      <c r="AJ131" s="105"/>
      <c r="AK131" s="105"/>
      <c r="AL131" s="105"/>
      <c r="AM131" s="105"/>
      <c r="AN131" s="105"/>
      <c r="AO131" s="105"/>
      <c r="AP131" s="105"/>
      <c r="AR131" s="105"/>
      <c r="AS131" s="105"/>
      <c r="AT131" s="105"/>
      <c r="AU131" s="105"/>
      <c r="AV131" s="130"/>
      <c r="AW131" s="105"/>
      <c r="AX131" s="105"/>
      <c r="AY131" s="105"/>
      <c r="AZ131" s="105"/>
      <c r="BA131" s="105"/>
      <c r="BB131" s="105"/>
      <c r="BC131" s="105"/>
      <c r="BE131" s="105"/>
      <c r="BF131" s="105"/>
      <c r="BG131" s="105"/>
      <c r="BH131" s="105"/>
      <c r="BI131" s="130"/>
      <c r="BJ131" s="105"/>
      <c r="BK131" s="105"/>
      <c r="BL131" s="105"/>
      <c r="BM131" s="105"/>
      <c r="BN131" s="105"/>
      <c r="BO131" s="105"/>
      <c r="BP131" s="105"/>
    </row>
    <row r="132" spans="2:68" ht="12.75" customHeight="1" x14ac:dyDescent="0.2">
      <c r="B132" s="711"/>
      <c r="C132" s="82" t="s">
        <v>30</v>
      </c>
      <c r="D132" s="82"/>
      <c r="E132" s="133"/>
      <c r="F132" s="133"/>
      <c r="G132" s="108"/>
      <c r="H132" s="108"/>
      <c r="I132" s="133"/>
      <c r="J132" s="108"/>
      <c r="K132" s="108"/>
      <c r="L132" s="108"/>
      <c r="M132" s="108"/>
      <c r="N132" s="108"/>
      <c r="O132" s="108"/>
      <c r="P132" s="133"/>
      <c r="R132" s="108"/>
      <c r="S132" s="108"/>
      <c r="T132" s="108"/>
      <c r="U132" s="108"/>
      <c r="V132" s="133"/>
      <c r="W132" s="108"/>
      <c r="X132" s="108"/>
      <c r="Y132" s="108"/>
      <c r="Z132" s="108"/>
      <c r="AA132" s="108"/>
      <c r="AB132" s="108"/>
      <c r="AC132" s="108"/>
      <c r="AE132" s="108"/>
      <c r="AF132" s="108"/>
      <c r="AG132" s="108"/>
      <c r="AH132" s="108"/>
      <c r="AI132" s="133"/>
      <c r="AJ132" s="108"/>
      <c r="AK132" s="108"/>
      <c r="AL132" s="108"/>
      <c r="AM132" s="108"/>
      <c r="AN132" s="108"/>
      <c r="AO132" s="108"/>
      <c r="AP132" s="108"/>
      <c r="AR132" s="108"/>
      <c r="AS132" s="108"/>
      <c r="AT132" s="108"/>
      <c r="AU132" s="108"/>
      <c r="AV132" s="133"/>
      <c r="AW132" s="108"/>
      <c r="AX132" s="108"/>
      <c r="AY132" s="108"/>
      <c r="AZ132" s="108"/>
      <c r="BA132" s="108"/>
      <c r="BB132" s="108"/>
      <c r="BC132" s="108"/>
      <c r="BE132" s="108"/>
      <c r="BF132" s="108"/>
      <c r="BG132" s="108"/>
      <c r="BH132" s="108"/>
      <c r="BI132" s="133"/>
      <c r="BJ132" s="108"/>
      <c r="BK132" s="108"/>
      <c r="BL132" s="108"/>
      <c r="BM132" s="108"/>
      <c r="BN132" s="108"/>
      <c r="BO132" s="108"/>
      <c r="BP132" s="108"/>
    </row>
    <row r="133" spans="2:68" ht="12.75" customHeight="1" x14ac:dyDescent="0.2">
      <c r="B133" s="87" t="s">
        <v>31</v>
      </c>
      <c r="C133" s="80" t="s">
        <v>116</v>
      </c>
      <c r="D133" s="80"/>
      <c r="E133" s="364"/>
      <c r="F133" s="364"/>
      <c r="G133" s="364"/>
      <c r="H133" s="364"/>
      <c r="I133" s="364"/>
      <c r="J133" s="364"/>
      <c r="K133" s="364"/>
      <c r="L133" s="364"/>
      <c r="M133" s="364"/>
      <c r="N133" s="364"/>
      <c r="O133" s="364"/>
      <c r="P133" s="364"/>
      <c r="R133" s="109"/>
      <c r="S133" s="109"/>
      <c r="T133" s="109"/>
      <c r="U133" s="109"/>
      <c r="V133" s="109"/>
      <c r="W133" s="109"/>
      <c r="X133" s="109"/>
      <c r="Y133" s="109"/>
      <c r="Z133" s="109"/>
      <c r="AA133" s="109"/>
      <c r="AB133" s="109"/>
      <c r="AC133" s="109"/>
      <c r="AE133" s="109"/>
      <c r="AF133" s="109"/>
      <c r="AG133" s="109"/>
      <c r="AH133" s="109"/>
      <c r="AI133" s="109"/>
      <c r="AJ133" s="109"/>
      <c r="AK133" s="109"/>
      <c r="AL133" s="109"/>
      <c r="AM133" s="109"/>
      <c r="AN133" s="109"/>
      <c r="AO133" s="109"/>
      <c r="AP133" s="109"/>
      <c r="AR133" s="109"/>
      <c r="AS133" s="109"/>
      <c r="AT133" s="109"/>
      <c r="AU133" s="109"/>
      <c r="AV133" s="109"/>
      <c r="AW133" s="109"/>
      <c r="AX133" s="109"/>
      <c r="AY133" s="109"/>
      <c r="AZ133" s="109"/>
      <c r="BA133" s="109"/>
      <c r="BB133" s="109"/>
      <c r="BC133" s="109"/>
      <c r="BE133" s="364"/>
      <c r="BF133" s="364"/>
      <c r="BG133" s="364"/>
      <c r="BH133" s="364"/>
      <c r="BI133" s="364"/>
      <c r="BJ133" s="364"/>
      <c r="BK133" s="364"/>
      <c r="BL133" s="364"/>
      <c r="BM133" s="364"/>
      <c r="BN133" s="364"/>
      <c r="BO133" s="364"/>
      <c r="BP133" s="364"/>
    </row>
    <row r="134" spans="2:68" ht="12.75" customHeight="1" x14ac:dyDescent="0.2">
      <c r="B134" s="696" t="s">
        <v>342</v>
      </c>
      <c r="C134" s="76" t="s">
        <v>32</v>
      </c>
      <c r="D134" s="76"/>
      <c r="E134" s="107"/>
      <c r="F134" s="107"/>
      <c r="G134" s="107"/>
      <c r="H134" s="107"/>
      <c r="I134" s="107"/>
      <c r="J134" s="107"/>
      <c r="K134" s="107"/>
      <c r="L134" s="107"/>
      <c r="M134" s="107"/>
      <c r="N134" s="107"/>
      <c r="O134" s="107"/>
      <c r="P134" s="132"/>
      <c r="R134" s="107"/>
      <c r="S134" s="107"/>
      <c r="T134" s="107"/>
      <c r="U134" s="107"/>
      <c r="V134" s="107"/>
      <c r="W134" s="107"/>
      <c r="X134" s="107"/>
      <c r="Y134" s="107"/>
      <c r="Z134" s="107"/>
      <c r="AA134" s="107"/>
      <c r="AB134" s="107"/>
      <c r="AC134" s="107"/>
      <c r="AE134" s="107"/>
      <c r="AF134" s="107"/>
      <c r="AG134" s="107"/>
      <c r="AH134" s="107"/>
      <c r="AI134" s="107"/>
      <c r="AJ134" s="107"/>
      <c r="AK134" s="107"/>
      <c r="AL134" s="107"/>
      <c r="AM134" s="107"/>
      <c r="AN134" s="107"/>
      <c r="AO134" s="107"/>
      <c r="AP134" s="107"/>
      <c r="AR134" s="107"/>
      <c r="AS134" s="107"/>
      <c r="AT134" s="107"/>
      <c r="AU134" s="107"/>
      <c r="AV134" s="107"/>
      <c r="AW134" s="107"/>
      <c r="AX134" s="107"/>
      <c r="AY134" s="107"/>
      <c r="AZ134" s="107"/>
      <c r="BA134" s="107"/>
      <c r="BB134" s="107"/>
      <c r="BC134" s="107"/>
      <c r="BE134" s="107"/>
      <c r="BF134" s="107"/>
      <c r="BG134" s="107"/>
      <c r="BH134" s="107"/>
      <c r="BI134" s="107"/>
      <c r="BJ134" s="107"/>
      <c r="BK134" s="107"/>
      <c r="BL134" s="107"/>
      <c r="BM134" s="107"/>
      <c r="BN134" s="107"/>
      <c r="BO134" s="107"/>
      <c r="BP134" s="107"/>
    </row>
    <row r="135" spans="2:68" ht="12.75" customHeight="1" x14ac:dyDescent="0.2">
      <c r="B135" s="710"/>
      <c r="C135" s="88" t="s">
        <v>33</v>
      </c>
      <c r="D135" s="88"/>
      <c r="E135" s="102"/>
      <c r="F135" s="102"/>
      <c r="G135" s="102"/>
      <c r="H135" s="102"/>
      <c r="I135" s="102"/>
      <c r="J135" s="102"/>
      <c r="K135" s="102"/>
      <c r="L135" s="102"/>
      <c r="M135" s="102"/>
      <c r="N135" s="102"/>
      <c r="O135" s="102"/>
      <c r="P135" s="127"/>
      <c r="R135" s="102"/>
      <c r="S135" s="102"/>
      <c r="T135" s="102"/>
      <c r="U135" s="102"/>
      <c r="V135" s="102"/>
      <c r="W135" s="102"/>
      <c r="X135" s="102"/>
      <c r="Y135" s="102"/>
      <c r="Z135" s="102"/>
      <c r="AA135" s="102"/>
      <c r="AB135" s="102"/>
      <c r="AC135" s="102"/>
      <c r="AE135" s="102"/>
      <c r="AF135" s="102"/>
      <c r="AG135" s="102"/>
      <c r="AH135" s="102"/>
      <c r="AI135" s="102"/>
      <c r="AJ135" s="102"/>
      <c r="AK135" s="102"/>
      <c r="AL135" s="102"/>
      <c r="AM135" s="102"/>
      <c r="AN135" s="102"/>
      <c r="AO135" s="102"/>
      <c r="AP135" s="102"/>
      <c r="AR135" s="102"/>
      <c r="AS135" s="102"/>
      <c r="AT135" s="102"/>
      <c r="AU135" s="102"/>
      <c r="AV135" s="102"/>
      <c r="AW135" s="102"/>
      <c r="AX135" s="102"/>
      <c r="AY135" s="102"/>
      <c r="AZ135" s="102"/>
      <c r="BA135" s="102"/>
      <c r="BB135" s="102"/>
      <c r="BC135" s="102"/>
      <c r="BE135" s="102"/>
      <c r="BF135" s="102"/>
      <c r="BG135" s="102"/>
      <c r="BH135" s="102"/>
      <c r="BI135" s="102"/>
      <c r="BJ135" s="102"/>
      <c r="BK135" s="102"/>
      <c r="BL135" s="102"/>
      <c r="BM135" s="102"/>
      <c r="BN135" s="102"/>
      <c r="BO135" s="102"/>
      <c r="BP135" s="102"/>
    </row>
    <row r="136" spans="2:68" ht="12.75" customHeight="1" x14ac:dyDescent="0.2">
      <c r="B136" s="710"/>
      <c r="C136" s="79" t="s">
        <v>34</v>
      </c>
      <c r="D136" s="79"/>
      <c r="E136" s="130"/>
      <c r="F136" s="130"/>
      <c r="G136" s="105"/>
      <c r="H136" s="105"/>
      <c r="I136" s="105"/>
      <c r="J136" s="105"/>
      <c r="K136" s="105"/>
      <c r="L136" s="105"/>
      <c r="M136" s="105"/>
      <c r="N136" s="105"/>
      <c r="O136" s="105"/>
      <c r="P136" s="130"/>
      <c r="R136" s="105"/>
      <c r="S136" s="105"/>
      <c r="T136" s="105"/>
      <c r="U136" s="105"/>
      <c r="V136" s="105"/>
      <c r="W136" s="105"/>
      <c r="X136" s="105"/>
      <c r="Y136" s="105"/>
      <c r="Z136" s="105"/>
      <c r="AA136" s="105"/>
      <c r="AB136" s="105"/>
      <c r="AC136" s="105"/>
      <c r="AE136" s="105"/>
      <c r="AF136" s="105"/>
      <c r="AG136" s="105"/>
      <c r="AH136" s="105"/>
      <c r="AI136" s="105"/>
      <c r="AJ136" s="105"/>
      <c r="AK136" s="105"/>
      <c r="AL136" s="105"/>
      <c r="AM136" s="105"/>
      <c r="AN136" s="105"/>
      <c r="AO136" s="105"/>
      <c r="AP136" s="105"/>
      <c r="AR136" s="105"/>
      <c r="AS136" s="105"/>
      <c r="AT136" s="105"/>
      <c r="AU136" s="105"/>
      <c r="AV136" s="105"/>
      <c r="AW136" s="105"/>
      <c r="AX136" s="105"/>
      <c r="AY136" s="105"/>
      <c r="AZ136" s="105"/>
      <c r="BA136" s="105"/>
      <c r="BB136" s="105"/>
      <c r="BC136" s="105"/>
      <c r="BE136" s="105"/>
      <c r="BF136" s="105"/>
      <c r="BG136" s="105"/>
      <c r="BH136" s="105"/>
      <c r="BI136" s="105"/>
      <c r="BJ136" s="105"/>
      <c r="BK136" s="105"/>
      <c r="BL136" s="105"/>
      <c r="BM136" s="105"/>
      <c r="BN136" s="105"/>
      <c r="BO136" s="105"/>
      <c r="BP136" s="105"/>
    </row>
    <row r="137" spans="2:68" ht="12.75" customHeight="1" x14ac:dyDescent="0.2">
      <c r="B137" s="710"/>
      <c r="C137" s="89" t="s">
        <v>35</v>
      </c>
      <c r="D137" s="89"/>
      <c r="E137" s="130"/>
      <c r="F137" s="130"/>
      <c r="G137" s="105"/>
      <c r="H137" s="105"/>
      <c r="I137" s="105"/>
      <c r="J137" s="105"/>
      <c r="K137" s="105"/>
      <c r="L137" s="105"/>
      <c r="M137" s="105"/>
      <c r="N137" s="105"/>
      <c r="O137" s="105"/>
      <c r="P137" s="130"/>
      <c r="R137" s="105"/>
      <c r="S137" s="105"/>
      <c r="T137" s="105"/>
      <c r="U137" s="105"/>
      <c r="V137" s="105"/>
      <c r="W137" s="105"/>
      <c r="X137" s="105"/>
      <c r="Y137" s="105"/>
      <c r="Z137" s="105"/>
      <c r="AA137" s="105"/>
      <c r="AB137" s="105"/>
      <c r="AC137" s="105"/>
      <c r="AE137" s="105"/>
      <c r="AF137" s="105"/>
      <c r="AG137" s="105"/>
      <c r="AH137" s="105"/>
      <c r="AI137" s="105"/>
      <c r="AJ137" s="105"/>
      <c r="AK137" s="105"/>
      <c r="AL137" s="105"/>
      <c r="AM137" s="105"/>
      <c r="AN137" s="105"/>
      <c r="AO137" s="105"/>
      <c r="AP137" s="105"/>
      <c r="AR137" s="105"/>
      <c r="AS137" s="105"/>
      <c r="AT137" s="105"/>
      <c r="AU137" s="105"/>
      <c r="AV137" s="105"/>
      <c r="AW137" s="105"/>
      <c r="AX137" s="105"/>
      <c r="AY137" s="105"/>
      <c r="AZ137" s="105"/>
      <c r="BA137" s="105"/>
      <c r="BB137" s="105"/>
      <c r="BC137" s="105"/>
      <c r="BE137" s="105"/>
      <c r="BF137" s="105"/>
      <c r="BG137" s="105"/>
      <c r="BH137" s="105"/>
      <c r="BI137" s="105"/>
      <c r="BJ137" s="105"/>
      <c r="BK137" s="105"/>
      <c r="BL137" s="105"/>
      <c r="BM137" s="105"/>
      <c r="BN137" s="105"/>
      <c r="BO137" s="105"/>
      <c r="BP137" s="105"/>
    </row>
    <row r="138" spans="2:68" ht="12.75" customHeight="1" x14ac:dyDescent="0.2">
      <c r="B138" s="711"/>
      <c r="C138" s="90" t="s">
        <v>36</v>
      </c>
      <c r="D138" s="90"/>
      <c r="E138" s="133"/>
      <c r="F138" s="133"/>
      <c r="G138" s="108"/>
      <c r="H138" s="108"/>
      <c r="I138" s="108"/>
      <c r="J138" s="108"/>
      <c r="K138" s="108"/>
      <c r="L138" s="108"/>
      <c r="M138" s="108"/>
      <c r="N138" s="108"/>
      <c r="O138" s="108"/>
      <c r="P138" s="133"/>
      <c r="R138" s="108"/>
      <c r="S138" s="108"/>
      <c r="T138" s="108"/>
      <c r="U138" s="108"/>
      <c r="V138" s="108"/>
      <c r="W138" s="108"/>
      <c r="X138" s="108"/>
      <c r="Y138" s="108"/>
      <c r="Z138" s="108"/>
      <c r="AA138" s="108"/>
      <c r="AB138" s="108"/>
      <c r="AC138" s="108"/>
      <c r="AE138" s="108"/>
      <c r="AF138" s="108"/>
      <c r="AG138" s="108"/>
      <c r="AH138" s="108"/>
      <c r="AI138" s="108"/>
      <c r="AJ138" s="108"/>
      <c r="AK138" s="108"/>
      <c r="AL138" s="108"/>
      <c r="AM138" s="108"/>
      <c r="AN138" s="108"/>
      <c r="AO138" s="108"/>
      <c r="AP138" s="108"/>
      <c r="AR138" s="108"/>
      <c r="AS138" s="108"/>
      <c r="AT138" s="108"/>
      <c r="AU138" s="108"/>
      <c r="AV138" s="108"/>
      <c r="AW138" s="108"/>
      <c r="AX138" s="108"/>
      <c r="AY138" s="108"/>
      <c r="AZ138" s="108"/>
      <c r="BA138" s="108"/>
      <c r="BB138" s="108"/>
      <c r="BC138" s="108"/>
      <c r="BE138" s="108"/>
      <c r="BF138" s="108"/>
      <c r="BG138" s="108"/>
      <c r="BH138" s="108"/>
      <c r="BI138" s="108"/>
      <c r="BJ138" s="108"/>
      <c r="BK138" s="108"/>
      <c r="BL138" s="108"/>
      <c r="BM138" s="108"/>
      <c r="BN138" s="108"/>
      <c r="BO138" s="108"/>
      <c r="BP138" s="108"/>
    </row>
    <row r="139" spans="2:68" ht="12.75" customHeight="1" x14ac:dyDescent="0.2">
      <c r="B139" s="696" t="s">
        <v>52</v>
      </c>
      <c r="C139" s="93" t="s">
        <v>445</v>
      </c>
      <c r="D139" s="93"/>
      <c r="E139" s="132"/>
      <c r="F139" s="132"/>
      <c r="G139" s="132"/>
      <c r="H139" s="132"/>
      <c r="I139" s="132"/>
      <c r="J139" s="132"/>
      <c r="K139" s="132"/>
      <c r="L139" s="132"/>
      <c r="M139" s="132"/>
      <c r="N139" s="132"/>
      <c r="O139" s="132"/>
      <c r="P139" s="132"/>
      <c r="R139" s="107"/>
      <c r="S139" s="107"/>
      <c r="T139" s="107"/>
      <c r="U139" s="107"/>
      <c r="V139" s="107"/>
      <c r="W139" s="107"/>
      <c r="X139" s="107"/>
      <c r="Y139" s="107"/>
      <c r="Z139" s="107"/>
      <c r="AA139" s="107"/>
      <c r="AB139" s="107"/>
      <c r="AC139" s="107"/>
      <c r="AE139" s="107"/>
      <c r="AF139" s="107"/>
      <c r="AG139" s="107"/>
      <c r="AH139" s="107"/>
      <c r="AI139" s="107"/>
      <c r="AJ139" s="107"/>
      <c r="AK139" s="107"/>
      <c r="AL139" s="107"/>
      <c r="AM139" s="107"/>
      <c r="AN139" s="107"/>
      <c r="AO139" s="107"/>
      <c r="AP139" s="107"/>
      <c r="AR139" s="107"/>
      <c r="AS139" s="107"/>
      <c r="AT139" s="107"/>
      <c r="AU139" s="107"/>
      <c r="AV139" s="107"/>
      <c r="AW139" s="107"/>
      <c r="AX139" s="107"/>
      <c r="AY139" s="107"/>
      <c r="AZ139" s="107"/>
      <c r="BA139" s="107"/>
      <c r="BB139" s="107"/>
      <c r="BC139" s="107"/>
      <c r="BE139" s="107"/>
      <c r="BF139" s="107"/>
      <c r="BG139" s="107"/>
      <c r="BH139" s="107"/>
      <c r="BI139" s="107"/>
      <c r="BJ139" s="107"/>
      <c r="BK139" s="107"/>
      <c r="BL139" s="107"/>
      <c r="BM139" s="107"/>
      <c r="BN139" s="107"/>
      <c r="BO139" s="107"/>
      <c r="BP139" s="107"/>
    </row>
    <row r="140" spans="2:68" ht="12.75" customHeight="1" x14ac:dyDescent="0.2">
      <c r="B140" s="710"/>
      <c r="C140" s="9" t="s">
        <v>446</v>
      </c>
      <c r="D140" s="9"/>
      <c r="E140" s="128"/>
      <c r="F140" s="128"/>
      <c r="G140" s="128"/>
      <c r="H140" s="128"/>
      <c r="I140" s="128"/>
      <c r="J140" s="128"/>
      <c r="K140" s="128"/>
      <c r="L140" s="128"/>
      <c r="M140" s="128"/>
      <c r="N140" s="128"/>
      <c r="O140" s="128"/>
      <c r="P140" s="128"/>
      <c r="R140" s="103"/>
      <c r="S140" s="103"/>
      <c r="T140" s="103"/>
      <c r="U140" s="103"/>
      <c r="V140" s="103"/>
      <c r="W140" s="103"/>
      <c r="X140" s="103"/>
      <c r="Y140" s="103"/>
      <c r="Z140" s="103"/>
      <c r="AA140" s="103"/>
      <c r="AB140" s="103"/>
      <c r="AC140" s="103"/>
      <c r="AE140" s="103"/>
      <c r="AF140" s="103"/>
      <c r="AG140" s="103"/>
      <c r="AH140" s="103"/>
      <c r="AI140" s="103"/>
      <c r="AJ140" s="103"/>
      <c r="AK140" s="103"/>
      <c r="AL140" s="103"/>
      <c r="AM140" s="103"/>
      <c r="AN140" s="103"/>
      <c r="AO140" s="103"/>
      <c r="AP140" s="103"/>
      <c r="AR140" s="103"/>
      <c r="AS140" s="103"/>
      <c r="AT140" s="103"/>
      <c r="AU140" s="103"/>
      <c r="AV140" s="103"/>
      <c r="AW140" s="103"/>
      <c r="AX140" s="103"/>
      <c r="AY140" s="103"/>
      <c r="AZ140" s="103"/>
      <c r="BA140" s="103"/>
      <c r="BB140" s="103"/>
      <c r="BC140" s="103"/>
      <c r="BE140" s="103"/>
      <c r="BF140" s="103"/>
      <c r="BG140" s="103"/>
      <c r="BH140" s="103"/>
      <c r="BI140" s="103"/>
      <c r="BJ140" s="103"/>
      <c r="BK140" s="103"/>
      <c r="BL140" s="103"/>
      <c r="BM140" s="103"/>
      <c r="BN140" s="103"/>
      <c r="BO140" s="103"/>
      <c r="BP140" s="103"/>
    </row>
    <row r="141" spans="2:68" ht="12.75" customHeight="1" x14ac:dyDescent="0.2">
      <c r="B141" s="711"/>
      <c r="C141" s="94" t="s">
        <v>612</v>
      </c>
      <c r="D141" s="94"/>
      <c r="E141" s="133"/>
      <c r="F141" s="133"/>
      <c r="G141" s="133"/>
      <c r="H141" s="133"/>
      <c r="I141" s="133"/>
      <c r="J141" s="133"/>
      <c r="K141" s="133"/>
      <c r="L141" s="133"/>
      <c r="M141" s="133"/>
      <c r="N141" s="133"/>
      <c r="O141" s="133"/>
      <c r="P141" s="133"/>
      <c r="R141" s="108"/>
      <c r="S141" s="108"/>
      <c r="T141" s="108"/>
      <c r="U141" s="108"/>
      <c r="V141" s="108"/>
      <c r="W141" s="108"/>
      <c r="X141" s="108"/>
      <c r="Y141" s="108"/>
      <c r="Z141" s="108"/>
      <c r="AA141" s="108"/>
      <c r="AB141" s="108"/>
      <c r="AC141" s="108"/>
      <c r="AE141" s="108"/>
      <c r="AF141" s="108"/>
      <c r="AG141" s="108"/>
      <c r="AH141" s="108"/>
      <c r="AI141" s="108"/>
      <c r="AJ141" s="108"/>
      <c r="AK141" s="108"/>
      <c r="AL141" s="108"/>
      <c r="AM141" s="108"/>
      <c r="AN141" s="108"/>
      <c r="AO141" s="108"/>
      <c r="AP141" s="108"/>
      <c r="AR141" s="108"/>
      <c r="AS141" s="108"/>
      <c r="AT141" s="108"/>
      <c r="AU141" s="108"/>
      <c r="AV141" s="108"/>
      <c r="AW141" s="108"/>
      <c r="AX141" s="108"/>
      <c r="AY141" s="108"/>
      <c r="AZ141" s="108"/>
      <c r="BA141" s="108"/>
      <c r="BB141" s="108"/>
      <c r="BC141" s="108"/>
      <c r="BE141" s="108"/>
      <c r="BF141" s="108"/>
      <c r="BG141" s="108"/>
      <c r="BH141" s="108"/>
      <c r="BI141" s="108"/>
      <c r="BJ141" s="108"/>
      <c r="BK141" s="108"/>
      <c r="BL141" s="108"/>
      <c r="BM141" s="108"/>
      <c r="BN141" s="108"/>
      <c r="BO141" s="108"/>
      <c r="BP141" s="108"/>
    </row>
    <row r="142" spans="2:68" ht="12.75" customHeight="1" x14ac:dyDescent="0.2">
      <c r="B142" s="696" t="s">
        <v>343</v>
      </c>
      <c r="C142" s="76" t="s">
        <v>129</v>
      </c>
      <c r="D142" s="76"/>
      <c r="E142" s="132"/>
      <c r="F142" s="132"/>
      <c r="G142" s="107"/>
      <c r="H142" s="107"/>
      <c r="I142" s="107"/>
      <c r="J142" s="107"/>
      <c r="K142" s="107"/>
      <c r="L142" s="107"/>
      <c r="M142" s="107"/>
      <c r="N142" s="107"/>
      <c r="O142" s="107"/>
      <c r="P142" s="107"/>
      <c r="R142" s="107"/>
      <c r="S142" s="107"/>
      <c r="T142" s="107"/>
      <c r="U142" s="107"/>
      <c r="V142" s="107"/>
      <c r="W142" s="107"/>
      <c r="X142" s="107"/>
      <c r="Y142" s="107"/>
      <c r="Z142" s="107"/>
      <c r="AA142" s="107"/>
      <c r="AB142" s="107"/>
      <c r="AC142" s="107"/>
      <c r="AE142" s="107"/>
      <c r="AF142" s="107"/>
      <c r="AG142" s="107"/>
      <c r="AH142" s="107"/>
      <c r="AI142" s="107"/>
      <c r="AJ142" s="107"/>
      <c r="AK142" s="107"/>
      <c r="AL142" s="107"/>
      <c r="AM142" s="107"/>
      <c r="AN142" s="107"/>
      <c r="AO142" s="107"/>
      <c r="AP142" s="107"/>
      <c r="AR142" s="107"/>
      <c r="AS142" s="107"/>
      <c r="AT142" s="107"/>
      <c r="AU142" s="107"/>
      <c r="AV142" s="107"/>
      <c r="AW142" s="107"/>
      <c r="AX142" s="107"/>
      <c r="AY142" s="107"/>
      <c r="AZ142" s="107"/>
      <c r="BA142" s="107"/>
      <c r="BB142" s="107"/>
      <c r="BC142" s="107"/>
      <c r="BE142" s="107"/>
      <c r="BF142" s="107"/>
      <c r="BG142" s="107"/>
      <c r="BH142" s="107"/>
      <c r="BI142" s="107"/>
      <c r="BJ142" s="107"/>
      <c r="BK142" s="107"/>
      <c r="BL142" s="107"/>
      <c r="BM142" s="107"/>
      <c r="BN142" s="107"/>
      <c r="BO142" s="107"/>
      <c r="BP142" s="107"/>
    </row>
    <row r="143" spans="2:68" ht="12.75" customHeight="1" x14ac:dyDescent="0.2">
      <c r="B143" s="710"/>
      <c r="C143" s="79" t="s">
        <v>130</v>
      </c>
      <c r="D143" s="79"/>
      <c r="E143" s="130"/>
      <c r="F143" s="130"/>
      <c r="G143" s="105"/>
      <c r="H143" s="105"/>
      <c r="I143" s="105"/>
      <c r="J143" s="105"/>
      <c r="K143" s="105"/>
      <c r="L143" s="105"/>
      <c r="M143" s="105"/>
      <c r="N143" s="105"/>
      <c r="O143" s="105"/>
      <c r="P143" s="105"/>
      <c r="R143" s="105"/>
      <c r="S143" s="105"/>
      <c r="T143" s="105"/>
      <c r="U143" s="105"/>
      <c r="V143" s="105"/>
      <c r="W143" s="105"/>
      <c r="X143" s="105"/>
      <c r="Y143" s="105"/>
      <c r="Z143" s="105"/>
      <c r="AA143" s="105"/>
      <c r="AB143" s="105"/>
      <c r="AC143" s="105"/>
      <c r="AE143" s="105"/>
      <c r="AF143" s="105"/>
      <c r="AG143" s="105"/>
      <c r="AH143" s="105"/>
      <c r="AI143" s="105"/>
      <c r="AJ143" s="105"/>
      <c r="AK143" s="105"/>
      <c r="AL143" s="105"/>
      <c r="AM143" s="105"/>
      <c r="AN143" s="105"/>
      <c r="AO143" s="105"/>
      <c r="AP143" s="105"/>
      <c r="AR143" s="105"/>
      <c r="AS143" s="105"/>
      <c r="AT143" s="105"/>
      <c r="AU143" s="105"/>
      <c r="AV143" s="105"/>
      <c r="AW143" s="105"/>
      <c r="AX143" s="105"/>
      <c r="AY143" s="105"/>
      <c r="AZ143" s="105"/>
      <c r="BA143" s="105"/>
      <c r="BB143" s="105"/>
      <c r="BC143" s="105"/>
      <c r="BE143" s="105"/>
      <c r="BF143" s="105"/>
      <c r="BG143" s="105"/>
      <c r="BH143" s="105"/>
      <c r="BI143" s="105"/>
      <c r="BJ143" s="105"/>
      <c r="BK143" s="105"/>
      <c r="BL143" s="105"/>
      <c r="BM143" s="105"/>
      <c r="BN143" s="105"/>
      <c r="BO143" s="105"/>
      <c r="BP143" s="105"/>
    </row>
    <row r="144" spans="2:68" ht="12.75" customHeight="1" x14ac:dyDescent="0.2">
      <c r="B144" s="710"/>
      <c r="C144" s="79" t="s">
        <v>37</v>
      </c>
      <c r="D144" s="79"/>
      <c r="E144" s="130"/>
      <c r="F144" s="130"/>
      <c r="G144" s="105"/>
      <c r="H144" s="105"/>
      <c r="I144" s="105"/>
      <c r="J144" s="105"/>
      <c r="K144" s="105"/>
      <c r="L144" s="105"/>
      <c r="M144" s="105"/>
      <c r="N144" s="105"/>
      <c r="O144" s="105"/>
      <c r="P144" s="105"/>
      <c r="R144" s="105"/>
      <c r="S144" s="105"/>
      <c r="T144" s="105"/>
      <c r="U144" s="105"/>
      <c r="V144" s="105"/>
      <c r="W144" s="105"/>
      <c r="X144" s="105"/>
      <c r="Y144" s="105"/>
      <c r="Z144" s="105"/>
      <c r="AA144" s="105"/>
      <c r="AB144" s="105"/>
      <c r="AC144" s="105"/>
      <c r="AE144" s="105"/>
      <c r="AF144" s="105"/>
      <c r="AG144" s="105"/>
      <c r="AH144" s="105"/>
      <c r="AI144" s="105"/>
      <c r="AJ144" s="105"/>
      <c r="AK144" s="105"/>
      <c r="AL144" s="105"/>
      <c r="AM144" s="105"/>
      <c r="AN144" s="105"/>
      <c r="AO144" s="105"/>
      <c r="AP144" s="105"/>
      <c r="AR144" s="105"/>
      <c r="AS144" s="105"/>
      <c r="AT144" s="105"/>
      <c r="AU144" s="105"/>
      <c r="AV144" s="105"/>
      <c r="AW144" s="105"/>
      <c r="AX144" s="105"/>
      <c r="AY144" s="105"/>
      <c r="AZ144" s="105"/>
      <c r="BA144" s="105"/>
      <c r="BB144" s="105"/>
      <c r="BC144" s="105"/>
      <c r="BE144" s="105"/>
      <c r="BF144" s="105"/>
      <c r="BG144" s="105"/>
      <c r="BH144" s="105"/>
      <c r="BI144" s="105"/>
      <c r="BJ144" s="105"/>
      <c r="BK144" s="105"/>
      <c r="BL144" s="105"/>
      <c r="BM144" s="105"/>
      <c r="BN144" s="105"/>
      <c r="BO144" s="105"/>
      <c r="BP144" s="105"/>
    </row>
    <row r="145" spans="1:68" ht="12.75" customHeight="1" x14ac:dyDescent="0.2">
      <c r="B145" s="710"/>
      <c r="C145" s="79" t="s">
        <v>131</v>
      </c>
      <c r="D145" s="79"/>
      <c r="E145" s="130"/>
      <c r="F145" s="130"/>
      <c r="G145" s="105"/>
      <c r="H145" s="105"/>
      <c r="I145" s="105"/>
      <c r="J145" s="105"/>
      <c r="K145" s="105"/>
      <c r="L145" s="105"/>
      <c r="M145" s="105"/>
      <c r="N145" s="105"/>
      <c r="O145" s="105"/>
      <c r="P145" s="105"/>
      <c r="R145" s="105"/>
      <c r="S145" s="105"/>
      <c r="T145" s="105"/>
      <c r="U145" s="105"/>
      <c r="V145" s="105"/>
      <c r="W145" s="105"/>
      <c r="X145" s="105"/>
      <c r="Y145" s="105"/>
      <c r="Z145" s="105"/>
      <c r="AA145" s="105"/>
      <c r="AB145" s="105"/>
      <c r="AC145" s="105"/>
      <c r="AE145" s="105"/>
      <c r="AF145" s="105"/>
      <c r="AG145" s="105"/>
      <c r="AH145" s="105"/>
      <c r="AI145" s="105"/>
      <c r="AJ145" s="105"/>
      <c r="AK145" s="105"/>
      <c r="AL145" s="105"/>
      <c r="AM145" s="105"/>
      <c r="AN145" s="105"/>
      <c r="AO145" s="105"/>
      <c r="AP145" s="105"/>
      <c r="AR145" s="105"/>
      <c r="AS145" s="105"/>
      <c r="AT145" s="105"/>
      <c r="AU145" s="105"/>
      <c r="AV145" s="105"/>
      <c r="AW145" s="105"/>
      <c r="AX145" s="105"/>
      <c r="AY145" s="105"/>
      <c r="AZ145" s="105"/>
      <c r="BA145" s="105"/>
      <c r="BB145" s="105"/>
      <c r="BC145" s="105"/>
      <c r="BE145" s="105"/>
      <c r="BF145" s="105"/>
      <c r="BG145" s="105"/>
      <c r="BH145" s="105"/>
      <c r="BI145" s="105"/>
      <c r="BJ145" s="105"/>
      <c r="BK145" s="105"/>
      <c r="BL145" s="105"/>
      <c r="BM145" s="105"/>
      <c r="BN145" s="105"/>
      <c r="BO145" s="105"/>
      <c r="BP145" s="105"/>
    </row>
    <row r="146" spans="1:68" ht="12.75" customHeight="1" x14ac:dyDescent="0.2">
      <c r="B146" s="710"/>
      <c r="C146" s="79" t="s">
        <v>38</v>
      </c>
      <c r="D146" s="79"/>
      <c r="E146" s="130"/>
      <c r="F146" s="130"/>
      <c r="G146" s="105"/>
      <c r="H146" s="105"/>
      <c r="I146" s="105"/>
      <c r="J146" s="105"/>
      <c r="K146" s="105"/>
      <c r="L146" s="105"/>
      <c r="M146" s="105"/>
      <c r="N146" s="105"/>
      <c r="O146" s="105"/>
      <c r="P146" s="105"/>
      <c r="R146" s="105"/>
      <c r="S146" s="105"/>
      <c r="T146" s="105"/>
      <c r="U146" s="105"/>
      <c r="V146" s="105"/>
      <c r="W146" s="105"/>
      <c r="X146" s="105"/>
      <c r="Y146" s="105"/>
      <c r="Z146" s="105"/>
      <c r="AA146" s="105"/>
      <c r="AB146" s="105"/>
      <c r="AC146" s="105"/>
      <c r="AE146" s="105"/>
      <c r="AF146" s="105"/>
      <c r="AG146" s="105"/>
      <c r="AH146" s="105"/>
      <c r="AI146" s="105"/>
      <c r="AJ146" s="105"/>
      <c r="AK146" s="105"/>
      <c r="AL146" s="105"/>
      <c r="AM146" s="105"/>
      <c r="AN146" s="105"/>
      <c r="AO146" s="105"/>
      <c r="AP146" s="105"/>
      <c r="AR146" s="105"/>
      <c r="AS146" s="105"/>
      <c r="AT146" s="105"/>
      <c r="AU146" s="105"/>
      <c r="AV146" s="105"/>
      <c r="AW146" s="105"/>
      <c r="AX146" s="105"/>
      <c r="AY146" s="105"/>
      <c r="AZ146" s="105"/>
      <c r="BA146" s="105"/>
      <c r="BB146" s="105"/>
      <c r="BC146" s="105"/>
      <c r="BE146" s="105"/>
      <c r="BF146" s="105"/>
      <c r="BG146" s="105"/>
      <c r="BH146" s="105"/>
      <c r="BI146" s="105"/>
      <c r="BJ146" s="105"/>
      <c r="BK146" s="105"/>
      <c r="BL146" s="105"/>
      <c r="BM146" s="105"/>
      <c r="BN146" s="105"/>
      <c r="BO146" s="105"/>
      <c r="BP146" s="105"/>
    </row>
    <row r="147" spans="1:68" ht="12.75" customHeight="1" x14ac:dyDescent="0.2">
      <c r="B147" s="711"/>
      <c r="C147" s="82" t="s">
        <v>39</v>
      </c>
      <c r="D147" s="82"/>
      <c r="E147" s="133"/>
      <c r="F147" s="133"/>
      <c r="G147" s="108"/>
      <c r="H147" s="108"/>
      <c r="I147" s="108"/>
      <c r="J147" s="108"/>
      <c r="K147" s="108"/>
      <c r="L147" s="108"/>
      <c r="M147" s="108"/>
      <c r="N147" s="108"/>
      <c r="O147" s="108"/>
      <c r="P147" s="108"/>
      <c r="R147" s="108"/>
      <c r="S147" s="108"/>
      <c r="T147" s="108"/>
      <c r="U147" s="108"/>
      <c r="V147" s="108"/>
      <c r="W147" s="108"/>
      <c r="X147" s="108"/>
      <c r="Y147" s="108"/>
      <c r="Z147" s="108"/>
      <c r="AA147" s="108"/>
      <c r="AB147" s="108"/>
      <c r="AC147" s="108"/>
      <c r="AE147" s="108"/>
      <c r="AF147" s="108"/>
      <c r="AG147" s="108"/>
      <c r="AH147" s="108"/>
      <c r="AI147" s="108"/>
      <c r="AJ147" s="108"/>
      <c r="AK147" s="108"/>
      <c r="AL147" s="108"/>
      <c r="AM147" s="108"/>
      <c r="AN147" s="108"/>
      <c r="AO147" s="108"/>
      <c r="AP147" s="108"/>
      <c r="AR147" s="108"/>
      <c r="AS147" s="108"/>
      <c r="AT147" s="108"/>
      <c r="AU147" s="108"/>
      <c r="AV147" s="108"/>
      <c r="AW147" s="108"/>
      <c r="AX147" s="108"/>
      <c r="AY147" s="108"/>
      <c r="AZ147" s="108"/>
      <c r="BA147" s="108"/>
      <c r="BB147" s="108"/>
      <c r="BC147" s="108"/>
      <c r="BE147" s="108"/>
      <c r="BF147" s="108"/>
      <c r="BG147" s="108"/>
      <c r="BH147" s="108"/>
      <c r="BI147" s="108"/>
      <c r="BJ147" s="108"/>
      <c r="BK147" s="108"/>
      <c r="BL147" s="108"/>
      <c r="BM147" s="108"/>
      <c r="BN147" s="108"/>
      <c r="BO147" s="108"/>
      <c r="BP147" s="108"/>
    </row>
    <row r="148" spans="1:68" ht="12.75" customHeight="1" x14ac:dyDescent="0.2">
      <c r="B148" s="696" t="s">
        <v>115</v>
      </c>
      <c r="C148" s="699" t="s">
        <v>40</v>
      </c>
      <c r="D148" s="83" t="s">
        <v>41</v>
      </c>
      <c r="E148" s="126"/>
      <c r="F148" s="126"/>
      <c r="G148" s="101"/>
      <c r="H148" s="101"/>
      <c r="I148" s="101"/>
      <c r="J148" s="101"/>
      <c r="K148" s="101"/>
      <c r="L148" s="101"/>
      <c r="M148" s="101"/>
      <c r="N148" s="101"/>
      <c r="O148" s="101"/>
      <c r="P148" s="101"/>
      <c r="R148" s="101"/>
      <c r="S148" s="101"/>
      <c r="T148" s="101"/>
      <c r="U148" s="101"/>
      <c r="V148" s="101"/>
      <c r="W148" s="101"/>
      <c r="X148" s="101"/>
      <c r="Y148" s="101"/>
      <c r="Z148" s="101"/>
      <c r="AA148" s="101"/>
      <c r="AB148" s="101"/>
      <c r="AC148" s="101"/>
      <c r="AE148" s="101"/>
      <c r="AF148" s="101"/>
      <c r="AG148" s="101"/>
      <c r="AH148" s="101"/>
      <c r="AI148" s="101"/>
      <c r="AJ148" s="101"/>
      <c r="AK148" s="101"/>
      <c r="AL148" s="101"/>
      <c r="AM148" s="101"/>
      <c r="AN148" s="101"/>
      <c r="AO148" s="101"/>
      <c r="AP148" s="101"/>
      <c r="AR148" s="101"/>
      <c r="AS148" s="101"/>
      <c r="AT148" s="101"/>
      <c r="AU148" s="101"/>
      <c r="AV148" s="101"/>
      <c r="AW148" s="101"/>
      <c r="AX148" s="101"/>
      <c r="AY148" s="101"/>
      <c r="AZ148" s="101"/>
      <c r="BA148" s="101"/>
      <c r="BB148" s="101"/>
      <c r="BC148" s="101"/>
      <c r="BE148" s="101"/>
      <c r="BF148" s="101"/>
      <c r="BG148" s="101"/>
      <c r="BH148" s="101"/>
      <c r="BI148" s="101"/>
      <c r="BJ148" s="101"/>
      <c r="BK148" s="101"/>
      <c r="BL148" s="101"/>
      <c r="BM148" s="101"/>
      <c r="BN148" s="101"/>
      <c r="BO148" s="101"/>
      <c r="BP148" s="101"/>
    </row>
    <row r="149" spans="1:68" ht="12.75" customHeight="1" x14ac:dyDescent="0.2">
      <c r="B149" s="710"/>
      <c r="C149" s="706"/>
      <c r="D149" s="70" t="s">
        <v>42</v>
      </c>
      <c r="E149" s="129"/>
      <c r="F149" s="129"/>
      <c r="G149" s="104"/>
      <c r="H149" s="104"/>
      <c r="I149" s="104"/>
      <c r="J149" s="104"/>
      <c r="K149" s="104"/>
      <c r="L149" s="104"/>
      <c r="M149" s="104"/>
      <c r="N149" s="104"/>
      <c r="O149" s="104"/>
      <c r="P149" s="104"/>
      <c r="R149" s="104"/>
      <c r="S149" s="104"/>
      <c r="T149" s="104"/>
      <c r="U149" s="104"/>
      <c r="V149" s="104"/>
      <c r="W149" s="104"/>
      <c r="X149" s="104"/>
      <c r="Y149" s="104"/>
      <c r="Z149" s="104"/>
      <c r="AA149" s="104"/>
      <c r="AB149" s="104"/>
      <c r="AC149" s="104"/>
      <c r="AE149" s="104"/>
      <c r="AF149" s="104"/>
      <c r="AG149" s="104"/>
      <c r="AH149" s="104"/>
      <c r="AI149" s="104"/>
      <c r="AJ149" s="104"/>
      <c r="AK149" s="104"/>
      <c r="AL149" s="104"/>
      <c r="AM149" s="104"/>
      <c r="AN149" s="104"/>
      <c r="AO149" s="104"/>
      <c r="AP149" s="104"/>
      <c r="AR149" s="104"/>
      <c r="AS149" s="104"/>
      <c r="AT149" s="104"/>
      <c r="AU149" s="104"/>
      <c r="AV149" s="104"/>
      <c r="AW149" s="104"/>
      <c r="AX149" s="104"/>
      <c r="AY149" s="104"/>
      <c r="AZ149" s="104"/>
      <c r="BA149" s="104"/>
      <c r="BB149" s="104"/>
      <c r="BC149" s="104"/>
      <c r="BE149" s="104"/>
      <c r="BF149" s="104"/>
      <c r="BG149" s="104"/>
      <c r="BH149" s="104"/>
      <c r="BI149" s="104"/>
      <c r="BJ149" s="104"/>
      <c r="BK149" s="104"/>
      <c r="BL149" s="104"/>
      <c r="BM149" s="104"/>
      <c r="BN149" s="104"/>
      <c r="BO149" s="104"/>
      <c r="BP149" s="104"/>
    </row>
    <row r="150" spans="1:68" ht="12.75" customHeight="1" x14ac:dyDescent="0.2">
      <c r="B150" s="710"/>
      <c r="C150" s="79" t="s">
        <v>43</v>
      </c>
      <c r="D150" s="79"/>
      <c r="E150" s="130"/>
      <c r="F150" s="130"/>
      <c r="G150" s="105"/>
      <c r="H150" s="105"/>
      <c r="I150" s="105"/>
      <c r="J150" s="105"/>
      <c r="K150" s="105"/>
      <c r="L150" s="105"/>
      <c r="M150" s="105"/>
      <c r="N150" s="105"/>
      <c r="O150" s="105"/>
      <c r="P150" s="105"/>
      <c r="R150" s="105"/>
      <c r="S150" s="105"/>
      <c r="T150" s="105"/>
      <c r="U150" s="105"/>
      <c r="V150" s="105"/>
      <c r="W150" s="105"/>
      <c r="X150" s="105"/>
      <c r="Y150" s="105"/>
      <c r="Z150" s="105"/>
      <c r="AA150" s="105"/>
      <c r="AB150" s="105"/>
      <c r="AC150" s="105"/>
      <c r="AE150" s="105"/>
      <c r="AF150" s="105"/>
      <c r="AG150" s="105"/>
      <c r="AH150" s="105"/>
      <c r="AI150" s="105"/>
      <c r="AJ150" s="105"/>
      <c r="AK150" s="105"/>
      <c r="AL150" s="105"/>
      <c r="AM150" s="105"/>
      <c r="AN150" s="105"/>
      <c r="AO150" s="105"/>
      <c r="AP150" s="105"/>
      <c r="AR150" s="105"/>
      <c r="AS150" s="105"/>
      <c r="AT150" s="105"/>
      <c r="AU150" s="105"/>
      <c r="AV150" s="105"/>
      <c r="AW150" s="105"/>
      <c r="AX150" s="105"/>
      <c r="AY150" s="105"/>
      <c r="AZ150" s="105"/>
      <c r="BA150" s="105"/>
      <c r="BB150" s="105"/>
      <c r="BC150" s="105"/>
      <c r="BE150" s="105"/>
      <c r="BF150" s="105"/>
      <c r="BG150" s="105"/>
      <c r="BH150" s="105"/>
      <c r="BI150" s="105"/>
      <c r="BJ150" s="105"/>
      <c r="BK150" s="105"/>
      <c r="BL150" s="105"/>
      <c r="BM150" s="105"/>
      <c r="BN150" s="105"/>
      <c r="BO150" s="105"/>
      <c r="BP150" s="105"/>
    </row>
    <row r="151" spans="1:68" ht="12.75" customHeight="1" x14ac:dyDescent="0.2">
      <c r="B151" s="710"/>
      <c r="C151" s="79" t="s">
        <v>166</v>
      </c>
      <c r="D151" s="79"/>
      <c r="E151" s="130"/>
      <c r="F151" s="130"/>
      <c r="G151" s="105"/>
      <c r="H151" s="105"/>
      <c r="I151" s="105"/>
      <c r="J151" s="105"/>
      <c r="K151" s="105"/>
      <c r="L151" s="105"/>
      <c r="M151" s="105"/>
      <c r="N151" s="105"/>
      <c r="O151" s="105"/>
      <c r="P151" s="105"/>
      <c r="R151" s="105"/>
      <c r="S151" s="105"/>
      <c r="T151" s="105"/>
      <c r="U151" s="105"/>
      <c r="V151" s="105"/>
      <c r="W151" s="105"/>
      <c r="X151" s="105"/>
      <c r="Y151" s="105"/>
      <c r="Z151" s="105"/>
      <c r="AA151" s="105"/>
      <c r="AB151" s="105"/>
      <c r="AC151" s="105"/>
      <c r="AE151" s="105"/>
      <c r="AF151" s="105"/>
      <c r="AG151" s="105"/>
      <c r="AH151" s="105"/>
      <c r="AI151" s="105"/>
      <c r="AJ151" s="105"/>
      <c r="AK151" s="105"/>
      <c r="AL151" s="105"/>
      <c r="AM151" s="105"/>
      <c r="AN151" s="105"/>
      <c r="AO151" s="105"/>
      <c r="AP151" s="105"/>
      <c r="AR151" s="105"/>
      <c r="AS151" s="105"/>
      <c r="AT151" s="105"/>
      <c r="AU151" s="105"/>
      <c r="AV151" s="105"/>
      <c r="AW151" s="105"/>
      <c r="AX151" s="105"/>
      <c r="AY151" s="105"/>
      <c r="AZ151" s="105"/>
      <c r="BA151" s="105"/>
      <c r="BB151" s="105"/>
      <c r="BC151" s="105"/>
      <c r="BE151" s="105"/>
      <c r="BF151" s="105"/>
      <c r="BG151" s="105"/>
      <c r="BH151" s="105"/>
      <c r="BI151" s="105"/>
      <c r="BJ151" s="105"/>
      <c r="BK151" s="105"/>
      <c r="BL151" s="105"/>
      <c r="BM151" s="105"/>
      <c r="BN151" s="105"/>
      <c r="BO151" s="105"/>
      <c r="BP151" s="105"/>
    </row>
    <row r="152" spans="1:68" ht="12.75" customHeight="1" x14ac:dyDescent="0.2">
      <c r="B152" s="710"/>
      <c r="C152" s="88" t="s">
        <v>167</v>
      </c>
      <c r="D152" s="88"/>
      <c r="E152" s="127"/>
      <c r="F152" s="127"/>
      <c r="G152" s="102"/>
      <c r="H152" s="102"/>
      <c r="I152" s="102"/>
      <c r="J152" s="102"/>
      <c r="K152" s="102"/>
      <c r="L152" s="102"/>
      <c r="M152" s="102"/>
      <c r="N152" s="102"/>
      <c r="O152" s="102"/>
      <c r="P152" s="102"/>
      <c r="R152" s="102"/>
      <c r="S152" s="102"/>
      <c r="T152" s="102"/>
      <c r="U152" s="102"/>
      <c r="V152" s="102"/>
      <c r="W152" s="102"/>
      <c r="X152" s="102"/>
      <c r="Y152" s="102"/>
      <c r="Z152" s="102"/>
      <c r="AA152" s="102"/>
      <c r="AB152" s="102"/>
      <c r="AC152" s="102"/>
      <c r="AE152" s="102"/>
      <c r="AF152" s="102"/>
      <c r="AG152" s="102"/>
      <c r="AH152" s="102"/>
      <c r="AI152" s="102"/>
      <c r="AJ152" s="102"/>
      <c r="AK152" s="102"/>
      <c r="AL152" s="102"/>
      <c r="AM152" s="102"/>
      <c r="AN152" s="102"/>
      <c r="AO152" s="102"/>
      <c r="AP152" s="102"/>
      <c r="AR152" s="102"/>
      <c r="AS152" s="102"/>
      <c r="AT152" s="102"/>
      <c r="AU152" s="102"/>
      <c r="AV152" s="102"/>
      <c r="AW152" s="102"/>
      <c r="AX152" s="102"/>
      <c r="AY152" s="102"/>
      <c r="AZ152" s="102"/>
      <c r="BA152" s="102"/>
      <c r="BB152" s="102"/>
      <c r="BC152" s="102"/>
      <c r="BE152" s="102"/>
      <c r="BF152" s="102"/>
      <c r="BG152" s="102"/>
      <c r="BH152" s="102"/>
      <c r="BI152" s="102"/>
      <c r="BJ152" s="102"/>
      <c r="BK152" s="102"/>
      <c r="BL152" s="102"/>
      <c r="BM152" s="102"/>
      <c r="BN152" s="102"/>
      <c r="BO152" s="102"/>
      <c r="BP152" s="102"/>
    </row>
    <row r="153" spans="1:68" ht="12.75" customHeight="1" x14ac:dyDescent="0.2">
      <c r="B153" s="711"/>
      <c r="C153" s="82" t="s">
        <v>44</v>
      </c>
      <c r="D153" s="82"/>
      <c r="E153" s="133"/>
      <c r="F153" s="133"/>
      <c r="G153" s="108"/>
      <c r="H153" s="108"/>
      <c r="I153" s="108"/>
      <c r="J153" s="108"/>
      <c r="K153" s="108"/>
      <c r="L153" s="108"/>
      <c r="M153" s="108"/>
      <c r="N153" s="108"/>
      <c r="O153" s="108"/>
      <c r="P153" s="108"/>
      <c r="R153" s="108"/>
      <c r="S153" s="108"/>
      <c r="T153" s="108"/>
      <c r="U153" s="108"/>
      <c r="V153" s="108"/>
      <c r="W153" s="108"/>
      <c r="X153" s="108"/>
      <c r="Y153" s="108"/>
      <c r="Z153" s="108"/>
      <c r="AA153" s="108"/>
      <c r="AB153" s="108"/>
      <c r="AC153" s="108"/>
      <c r="AE153" s="108"/>
      <c r="AF153" s="108"/>
      <c r="AG153" s="108"/>
      <c r="AH153" s="108"/>
      <c r="AI153" s="108"/>
      <c r="AJ153" s="108"/>
      <c r="AK153" s="108"/>
      <c r="AL153" s="108"/>
      <c r="AM153" s="108"/>
      <c r="AN153" s="108"/>
      <c r="AO153" s="108"/>
      <c r="AP153" s="108"/>
      <c r="AR153" s="108"/>
      <c r="AS153" s="108"/>
      <c r="AT153" s="108"/>
      <c r="AU153" s="108"/>
      <c r="AV153" s="108"/>
      <c r="AW153" s="108"/>
      <c r="AX153" s="108"/>
      <c r="AY153" s="108"/>
      <c r="AZ153" s="108"/>
      <c r="BA153" s="108"/>
      <c r="BB153" s="108"/>
      <c r="BC153" s="108"/>
      <c r="BE153" s="108"/>
      <c r="BF153" s="108"/>
      <c r="BG153" s="108"/>
      <c r="BH153" s="108"/>
      <c r="BI153" s="108"/>
      <c r="BJ153" s="108"/>
      <c r="BK153" s="108"/>
      <c r="BL153" s="108"/>
      <c r="BM153" s="108"/>
      <c r="BN153" s="108"/>
      <c r="BO153" s="108"/>
      <c r="BP153" s="108"/>
    </row>
    <row r="154" spans="1:68" x14ac:dyDescent="0.2">
      <c r="B154" s="91" t="s">
        <v>45</v>
      </c>
      <c r="C154" s="92" t="s">
        <v>132</v>
      </c>
      <c r="D154" s="92"/>
      <c r="E154" s="109"/>
      <c r="F154" s="109"/>
      <c r="G154" s="109"/>
      <c r="H154" s="109"/>
      <c r="I154" s="109"/>
      <c r="J154" s="109"/>
      <c r="K154" s="109"/>
      <c r="L154" s="109"/>
      <c r="M154" s="109"/>
      <c r="N154" s="109"/>
      <c r="O154" s="109"/>
      <c r="P154" s="109"/>
      <c r="R154" s="109"/>
      <c r="S154" s="109"/>
      <c r="T154" s="109"/>
      <c r="U154" s="109"/>
      <c r="V154" s="109"/>
      <c r="W154" s="109"/>
      <c r="X154" s="109"/>
      <c r="Y154" s="109"/>
      <c r="Z154" s="109"/>
      <c r="AA154" s="109"/>
      <c r="AB154" s="109"/>
      <c r="AC154" s="109"/>
      <c r="AE154" s="109"/>
      <c r="AF154" s="109"/>
      <c r="AG154" s="109"/>
      <c r="AH154" s="109"/>
      <c r="AI154" s="109"/>
      <c r="AJ154" s="109"/>
      <c r="AK154" s="109"/>
      <c r="AL154" s="109"/>
      <c r="AM154" s="109"/>
      <c r="AN154" s="109"/>
      <c r="AO154" s="109"/>
      <c r="AP154" s="109"/>
      <c r="AR154" s="109"/>
      <c r="AS154" s="109"/>
      <c r="AT154" s="109"/>
      <c r="AU154" s="109"/>
      <c r="AV154" s="109"/>
      <c r="AW154" s="109"/>
      <c r="AX154" s="109"/>
      <c r="AY154" s="109"/>
      <c r="AZ154" s="109"/>
      <c r="BA154" s="109"/>
      <c r="BB154" s="109"/>
      <c r="BC154" s="109"/>
      <c r="BE154" s="109"/>
      <c r="BF154" s="109"/>
      <c r="BG154" s="109"/>
      <c r="BH154" s="109"/>
      <c r="BI154" s="109"/>
      <c r="BJ154" s="109"/>
      <c r="BK154" s="109"/>
      <c r="BL154" s="109"/>
      <c r="BM154" s="109"/>
      <c r="BN154" s="109"/>
      <c r="BO154" s="109"/>
      <c r="BP154" s="109"/>
    </row>
    <row r="155" spans="1:68" ht="12.75" customHeight="1" x14ac:dyDescent="0.2">
      <c r="B155" s="696" t="s">
        <v>46</v>
      </c>
      <c r="C155" s="93" t="s">
        <v>133</v>
      </c>
      <c r="D155" s="93"/>
      <c r="E155" s="107"/>
      <c r="F155" s="107"/>
      <c r="G155" s="107"/>
      <c r="H155" s="107"/>
      <c r="I155" s="107"/>
      <c r="J155" s="107"/>
      <c r="K155" s="107"/>
      <c r="L155" s="107"/>
      <c r="M155" s="107"/>
      <c r="N155" s="107"/>
      <c r="O155" s="107"/>
      <c r="P155" s="107"/>
      <c r="R155" s="107"/>
      <c r="S155" s="107"/>
      <c r="T155" s="107"/>
      <c r="U155" s="107"/>
      <c r="V155" s="107"/>
      <c r="W155" s="107"/>
      <c r="X155" s="107"/>
      <c r="Y155" s="107"/>
      <c r="Z155" s="107"/>
      <c r="AA155" s="107"/>
      <c r="AB155" s="107"/>
      <c r="AC155" s="107"/>
      <c r="AE155" s="107"/>
      <c r="AF155" s="107"/>
      <c r="AG155" s="107"/>
      <c r="AH155" s="107"/>
      <c r="AI155" s="107"/>
      <c r="AJ155" s="107"/>
      <c r="AK155" s="107"/>
      <c r="AL155" s="107"/>
      <c r="AM155" s="107"/>
      <c r="AN155" s="107"/>
      <c r="AO155" s="107"/>
      <c r="AP155" s="107"/>
      <c r="AR155" s="107"/>
      <c r="AS155" s="107"/>
      <c r="AT155" s="107"/>
      <c r="AU155" s="107"/>
      <c r="AV155" s="107"/>
      <c r="AW155" s="107"/>
      <c r="AX155" s="107"/>
      <c r="AY155" s="107"/>
      <c r="AZ155" s="107"/>
      <c r="BA155" s="107"/>
      <c r="BB155" s="107"/>
      <c r="BC155" s="107"/>
      <c r="BE155" s="107"/>
      <c r="BF155" s="107"/>
      <c r="BG155" s="107"/>
      <c r="BH155" s="107"/>
      <c r="BI155" s="107"/>
      <c r="BJ155" s="107"/>
      <c r="BK155" s="107"/>
      <c r="BL155" s="107"/>
      <c r="BM155" s="107"/>
      <c r="BN155" s="107"/>
      <c r="BO155" s="107"/>
      <c r="BP155" s="107"/>
    </row>
    <row r="156" spans="1:68" ht="12.75" customHeight="1" x14ac:dyDescent="0.2">
      <c r="B156" s="711"/>
      <c r="C156" s="94" t="s">
        <v>134</v>
      </c>
      <c r="D156" s="94"/>
      <c r="E156" s="108"/>
      <c r="F156" s="108"/>
      <c r="G156" s="108"/>
      <c r="H156" s="108"/>
      <c r="I156" s="108"/>
      <c r="J156" s="108"/>
      <c r="K156" s="108"/>
      <c r="L156" s="108"/>
      <c r="M156" s="108"/>
      <c r="N156" s="108"/>
      <c r="O156" s="108"/>
      <c r="P156" s="108"/>
      <c r="R156" s="108"/>
      <c r="S156" s="108"/>
      <c r="T156" s="108"/>
      <c r="U156" s="108"/>
      <c r="V156" s="108"/>
      <c r="W156" s="108"/>
      <c r="X156" s="108"/>
      <c r="Y156" s="108"/>
      <c r="Z156" s="108"/>
      <c r="AA156" s="108"/>
      <c r="AB156" s="108"/>
      <c r="AC156" s="108"/>
      <c r="AE156" s="108"/>
      <c r="AF156" s="108"/>
      <c r="AG156" s="108"/>
      <c r="AH156" s="108"/>
      <c r="AI156" s="108"/>
      <c r="AJ156" s="108"/>
      <c r="AK156" s="108"/>
      <c r="AL156" s="108"/>
      <c r="AM156" s="108"/>
      <c r="AN156" s="108"/>
      <c r="AO156" s="108"/>
      <c r="AP156" s="108"/>
      <c r="AR156" s="108"/>
      <c r="AS156" s="108"/>
      <c r="AT156" s="108"/>
      <c r="AU156" s="108"/>
      <c r="AV156" s="108"/>
      <c r="AW156" s="108"/>
      <c r="AX156" s="108"/>
      <c r="AY156" s="108"/>
      <c r="AZ156" s="108"/>
      <c r="BA156" s="108"/>
      <c r="BB156" s="108"/>
      <c r="BC156" s="108"/>
      <c r="BE156" s="108"/>
      <c r="BF156" s="108"/>
      <c r="BG156" s="108"/>
      <c r="BH156" s="108"/>
      <c r="BI156" s="108"/>
      <c r="BJ156" s="108"/>
      <c r="BK156" s="108"/>
      <c r="BL156" s="108"/>
      <c r="BM156" s="108"/>
      <c r="BN156" s="108"/>
      <c r="BO156" s="108"/>
      <c r="BP156" s="108"/>
    </row>
    <row r="157" spans="1:68" s="290" customFormat="1" ht="12.75" customHeight="1" x14ac:dyDescent="0.2">
      <c r="B157" s="287"/>
      <c r="C157" s="425"/>
      <c r="D157" s="425"/>
      <c r="E157" s="269"/>
      <c r="F157" s="269"/>
      <c r="G157" s="269"/>
      <c r="H157" s="269"/>
      <c r="I157" s="269"/>
      <c r="J157" s="269"/>
      <c r="K157" s="269"/>
      <c r="L157" s="269"/>
      <c r="M157" s="269"/>
      <c r="N157" s="269"/>
      <c r="O157" s="269"/>
      <c r="P157" s="269"/>
      <c r="R157" s="269"/>
      <c r="S157" s="269"/>
      <c r="T157" s="269"/>
      <c r="U157" s="269"/>
      <c r="V157" s="269"/>
      <c r="W157" s="269"/>
      <c r="X157" s="269"/>
      <c r="Y157" s="269"/>
      <c r="Z157" s="269"/>
      <c r="AA157" s="269"/>
      <c r="AB157" s="269"/>
      <c r="AC157" s="269"/>
      <c r="AE157" s="269"/>
      <c r="AF157" s="269"/>
      <c r="AG157" s="269"/>
      <c r="AH157" s="269"/>
      <c r="AI157" s="269"/>
      <c r="AJ157" s="269"/>
      <c r="AK157" s="269"/>
      <c r="AL157" s="269"/>
      <c r="AM157" s="269"/>
      <c r="AN157" s="269"/>
      <c r="AO157" s="269"/>
      <c r="AP157" s="269"/>
      <c r="AR157" s="269"/>
      <c r="AS157" s="269"/>
      <c r="AT157" s="269"/>
      <c r="AU157" s="269"/>
      <c r="AV157" s="269"/>
      <c r="AW157" s="269"/>
      <c r="AX157" s="269"/>
      <c r="AY157" s="269"/>
      <c r="AZ157" s="269"/>
      <c r="BA157" s="269"/>
      <c r="BB157" s="269"/>
      <c r="BC157" s="269"/>
      <c r="BE157" s="269"/>
      <c r="BF157" s="269"/>
      <c r="BG157" s="269"/>
      <c r="BH157" s="269"/>
      <c r="BI157" s="269"/>
      <c r="BJ157" s="269"/>
      <c r="BK157" s="269"/>
      <c r="BL157" s="269"/>
      <c r="BM157" s="269"/>
      <c r="BN157" s="269"/>
      <c r="BO157" s="269"/>
      <c r="BP157" s="269"/>
    </row>
    <row r="158" spans="1:68" ht="23.25" x14ac:dyDescent="0.35">
      <c r="A158" s="66"/>
      <c r="B158" s="168" t="s">
        <v>555</v>
      </c>
      <c r="C158" s="169"/>
      <c r="D158" s="170"/>
      <c r="E158" s="170"/>
      <c r="F158" s="170"/>
      <c r="G158" s="170"/>
      <c r="H158" s="170"/>
      <c r="I158" s="170"/>
      <c r="J158" s="170"/>
      <c r="K158" s="170"/>
      <c r="L158" s="170"/>
      <c r="M158" s="170"/>
      <c r="N158" s="170"/>
      <c r="O158" s="170"/>
      <c r="P158" s="170"/>
      <c r="R158" s="170"/>
      <c r="S158" s="170"/>
      <c r="T158" s="170"/>
      <c r="U158" s="170"/>
      <c r="V158" s="170"/>
      <c r="W158" s="170"/>
      <c r="X158" s="170"/>
      <c r="Y158" s="170"/>
      <c r="Z158" s="170"/>
      <c r="AA158" s="170"/>
      <c r="AB158" s="170"/>
      <c r="AC158" s="170"/>
      <c r="AE158" s="170"/>
      <c r="AF158" s="170"/>
      <c r="AG158" s="170"/>
      <c r="AH158" s="170"/>
      <c r="AI158" s="170"/>
      <c r="AJ158" s="170"/>
      <c r="AK158" s="170"/>
      <c r="AL158" s="170"/>
      <c r="AM158" s="170"/>
      <c r="AN158" s="170"/>
      <c r="AO158" s="170"/>
      <c r="AP158" s="170"/>
      <c r="AR158" s="170"/>
      <c r="AS158" s="170"/>
      <c r="AT158" s="170"/>
      <c r="AU158" s="170"/>
      <c r="AV158" s="170"/>
      <c r="AW158" s="170"/>
      <c r="AX158" s="170"/>
      <c r="AY158" s="170"/>
      <c r="AZ158" s="170"/>
      <c r="BA158" s="170"/>
      <c r="BB158" s="170"/>
      <c r="BC158" s="170"/>
      <c r="BE158" s="170"/>
      <c r="BF158" s="170"/>
      <c r="BG158" s="170"/>
      <c r="BH158" s="170"/>
      <c r="BI158" s="170"/>
      <c r="BJ158" s="170"/>
      <c r="BK158" s="170"/>
      <c r="BL158" s="170"/>
      <c r="BM158" s="170"/>
      <c r="BN158" s="170"/>
      <c r="BO158" s="170"/>
      <c r="BP158" s="170"/>
    </row>
    <row r="159" spans="1:68" x14ac:dyDescent="0.2">
      <c r="A159" s="66"/>
      <c r="B159" s="513" t="s">
        <v>554</v>
      </c>
    </row>
    <row r="160" spans="1:68" ht="12.75" customHeight="1" x14ac:dyDescent="0.2">
      <c r="A160" s="66"/>
      <c r="B160" s="696" t="s">
        <v>553</v>
      </c>
      <c r="C160" s="699" t="s">
        <v>12</v>
      </c>
      <c r="D160" s="83" t="s">
        <v>13</v>
      </c>
      <c r="E160" s="101"/>
      <c r="F160" s="126"/>
      <c r="G160" s="101"/>
      <c r="H160" s="101"/>
      <c r="I160" s="126"/>
      <c r="J160" s="101"/>
      <c r="K160" s="101"/>
      <c r="L160" s="101"/>
      <c r="M160" s="101"/>
      <c r="N160" s="101"/>
      <c r="O160" s="101"/>
      <c r="P160" s="101"/>
      <c r="R160" s="101"/>
      <c r="S160" s="101"/>
      <c r="T160" s="101"/>
      <c r="U160" s="101"/>
      <c r="V160" s="126"/>
      <c r="W160" s="101"/>
      <c r="X160" s="101"/>
      <c r="Y160" s="101"/>
      <c r="Z160" s="101"/>
      <c r="AA160" s="101"/>
      <c r="AB160" s="101"/>
      <c r="AC160" s="101"/>
      <c r="AE160" s="101"/>
      <c r="AF160" s="101"/>
      <c r="AG160" s="101"/>
      <c r="AH160" s="101"/>
      <c r="AI160" s="126"/>
      <c r="AJ160" s="101"/>
      <c r="AK160" s="101"/>
      <c r="AL160" s="101"/>
      <c r="AM160" s="101"/>
      <c r="AN160" s="101"/>
      <c r="AO160" s="101"/>
      <c r="AP160" s="101"/>
      <c r="AR160" s="101"/>
      <c r="AS160" s="101"/>
      <c r="AT160" s="101"/>
      <c r="AU160" s="101"/>
      <c r="AV160" s="126"/>
      <c r="AW160" s="101"/>
      <c r="AX160" s="101"/>
      <c r="AY160" s="101"/>
      <c r="AZ160" s="101"/>
      <c r="BA160" s="101"/>
      <c r="BB160" s="101"/>
      <c r="BC160" s="101"/>
      <c r="BE160" s="101"/>
      <c r="BF160" s="101"/>
      <c r="BG160" s="101"/>
      <c r="BH160" s="101"/>
      <c r="BI160" s="126"/>
      <c r="BJ160" s="101"/>
      <c r="BK160" s="101"/>
      <c r="BL160" s="101"/>
      <c r="BM160" s="101"/>
      <c r="BN160" s="101"/>
      <c r="BO160" s="101"/>
      <c r="BP160" s="101"/>
    </row>
    <row r="161" spans="1:68" ht="12.75" customHeight="1" x14ac:dyDescent="0.2">
      <c r="A161" s="66"/>
      <c r="B161" s="710"/>
      <c r="C161" s="705"/>
      <c r="D161" s="69" t="s">
        <v>14</v>
      </c>
      <c r="E161" s="103"/>
      <c r="F161" s="128"/>
      <c r="G161" s="103"/>
      <c r="H161" s="103"/>
      <c r="I161" s="103"/>
      <c r="J161" s="103"/>
      <c r="K161" s="103"/>
      <c r="L161" s="103"/>
      <c r="M161" s="103"/>
      <c r="N161" s="103"/>
      <c r="O161" s="103"/>
      <c r="P161" s="103"/>
      <c r="R161" s="103"/>
      <c r="S161" s="103"/>
      <c r="T161" s="103"/>
      <c r="U161" s="103"/>
      <c r="V161" s="103"/>
      <c r="W161" s="103"/>
      <c r="X161" s="103"/>
      <c r="Y161" s="103"/>
      <c r="Z161" s="103"/>
      <c r="AA161" s="103"/>
      <c r="AB161" s="103"/>
      <c r="AC161" s="103"/>
      <c r="AE161" s="103"/>
      <c r="AF161" s="103"/>
      <c r="AG161" s="103"/>
      <c r="AH161" s="103"/>
      <c r="AI161" s="103"/>
      <c r="AJ161" s="103"/>
      <c r="AK161" s="103"/>
      <c r="AL161" s="103"/>
      <c r="AM161" s="103"/>
      <c r="AN161" s="103"/>
      <c r="AO161" s="103"/>
      <c r="AP161" s="103"/>
      <c r="AR161" s="103"/>
      <c r="AS161" s="103"/>
      <c r="AT161" s="103"/>
      <c r="AU161" s="103"/>
      <c r="AV161" s="103"/>
      <c r="AW161" s="103"/>
      <c r="AX161" s="103"/>
      <c r="AY161" s="103"/>
      <c r="AZ161" s="103"/>
      <c r="BA161" s="103"/>
      <c r="BB161" s="103"/>
      <c r="BC161" s="103"/>
      <c r="BE161" s="103"/>
      <c r="BF161" s="103"/>
      <c r="BG161" s="103"/>
      <c r="BH161" s="103"/>
      <c r="BI161" s="103"/>
      <c r="BJ161" s="103"/>
      <c r="BK161" s="103"/>
      <c r="BL161" s="103"/>
      <c r="BM161" s="103"/>
      <c r="BN161" s="103"/>
      <c r="BO161" s="103"/>
      <c r="BP161" s="103"/>
    </row>
    <row r="162" spans="1:68" ht="12.75" customHeight="1" x14ac:dyDescent="0.2">
      <c r="A162" s="66"/>
      <c r="B162" s="710"/>
      <c r="C162" s="706"/>
      <c r="D162" s="70" t="s">
        <v>15</v>
      </c>
      <c r="E162" s="104"/>
      <c r="F162" s="129"/>
      <c r="G162" s="104"/>
      <c r="H162" s="104"/>
      <c r="I162" s="129"/>
      <c r="J162" s="104"/>
      <c r="K162" s="104"/>
      <c r="L162" s="104"/>
      <c r="M162" s="104"/>
      <c r="N162" s="104"/>
      <c r="O162" s="104"/>
      <c r="P162" s="104"/>
      <c r="R162" s="104"/>
      <c r="S162" s="104"/>
      <c r="T162" s="104"/>
      <c r="U162" s="104"/>
      <c r="V162" s="129"/>
      <c r="W162" s="104"/>
      <c r="X162" s="104"/>
      <c r="Y162" s="104"/>
      <c r="Z162" s="104"/>
      <c r="AA162" s="104"/>
      <c r="AB162" s="104"/>
      <c r="AC162" s="104"/>
      <c r="AE162" s="104"/>
      <c r="AF162" s="104"/>
      <c r="AG162" s="104"/>
      <c r="AH162" s="104"/>
      <c r="AI162" s="129"/>
      <c r="AJ162" s="104"/>
      <c r="AK162" s="104"/>
      <c r="AL162" s="104"/>
      <c r="AM162" s="104"/>
      <c r="AN162" s="104"/>
      <c r="AO162" s="104"/>
      <c r="AP162" s="104"/>
      <c r="AR162" s="104"/>
      <c r="AS162" s="104"/>
      <c r="AT162" s="104"/>
      <c r="AU162" s="104"/>
      <c r="AV162" s="129"/>
      <c r="AW162" s="104"/>
      <c r="AX162" s="104"/>
      <c r="AY162" s="104"/>
      <c r="AZ162" s="104"/>
      <c r="BA162" s="104"/>
      <c r="BB162" s="104"/>
      <c r="BC162" s="104"/>
      <c r="BE162" s="104"/>
      <c r="BF162" s="104"/>
      <c r="BG162" s="104"/>
      <c r="BH162" s="104"/>
      <c r="BI162" s="129"/>
      <c r="BJ162" s="104"/>
      <c r="BK162" s="104"/>
      <c r="BL162" s="104"/>
      <c r="BM162" s="104"/>
      <c r="BN162" s="104"/>
      <c r="BO162" s="104"/>
      <c r="BP162" s="104"/>
    </row>
    <row r="163" spans="1:68" ht="12.75" customHeight="1" x14ac:dyDescent="0.2">
      <c r="A163" s="66"/>
      <c r="B163" s="710"/>
      <c r="C163" s="71" t="s">
        <v>350</v>
      </c>
      <c r="D163" s="72"/>
      <c r="E163" s="105"/>
      <c r="F163" s="105"/>
      <c r="G163" s="105"/>
      <c r="H163" s="105"/>
      <c r="I163" s="105"/>
      <c r="J163" s="105"/>
      <c r="K163" s="105"/>
      <c r="L163" s="105"/>
      <c r="M163" s="105"/>
      <c r="N163" s="105"/>
      <c r="O163" s="105"/>
      <c r="P163" s="105"/>
      <c r="R163" s="105"/>
      <c r="S163" s="105"/>
      <c r="T163" s="105"/>
      <c r="U163" s="105"/>
      <c r="V163" s="105"/>
      <c r="W163" s="105"/>
      <c r="X163" s="105"/>
      <c r="Y163" s="105"/>
      <c r="Z163" s="105"/>
      <c r="AA163" s="105"/>
      <c r="AB163" s="105"/>
      <c r="AC163" s="105"/>
      <c r="AE163" s="105"/>
      <c r="AF163" s="105"/>
      <c r="AG163" s="105"/>
      <c r="AH163" s="105"/>
      <c r="AI163" s="105"/>
      <c r="AJ163" s="105"/>
      <c r="AK163" s="105"/>
      <c r="AL163" s="105"/>
      <c r="AM163" s="105"/>
      <c r="AN163" s="105"/>
      <c r="AO163" s="105"/>
      <c r="AP163" s="105"/>
      <c r="AR163" s="105"/>
      <c r="AS163" s="105"/>
      <c r="AT163" s="105"/>
      <c r="AU163" s="105"/>
      <c r="AV163" s="105"/>
      <c r="AW163" s="105"/>
      <c r="AX163" s="105"/>
      <c r="AY163" s="105"/>
      <c r="AZ163" s="105"/>
      <c r="BA163" s="105"/>
      <c r="BB163" s="105"/>
      <c r="BC163" s="105"/>
      <c r="BE163" s="105"/>
      <c r="BF163" s="105"/>
      <c r="BG163" s="105"/>
      <c r="BH163" s="105"/>
      <c r="BI163" s="105"/>
      <c r="BJ163" s="105"/>
      <c r="BK163" s="105"/>
      <c r="BL163" s="105"/>
      <c r="BM163" s="105"/>
      <c r="BN163" s="105"/>
      <c r="BO163" s="105"/>
      <c r="BP163" s="105"/>
    </row>
    <row r="164" spans="1:68" ht="12.75" customHeight="1" x14ac:dyDescent="0.2">
      <c r="A164" s="66"/>
      <c r="B164" s="710"/>
      <c r="C164" s="71" t="s">
        <v>351</v>
      </c>
      <c r="D164" s="72"/>
      <c r="E164" s="105"/>
      <c r="F164" s="105"/>
      <c r="G164" s="105"/>
      <c r="H164" s="105"/>
      <c r="I164" s="105"/>
      <c r="J164" s="105"/>
      <c r="K164" s="105"/>
      <c r="L164" s="105"/>
      <c r="M164" s="105"/>
      <c r="N164" s="105"/>
      <c r="O164" s="105"/>
      <c r="P164" s="105"/>
      <c r="R164" s="105"/>
      <c r="S164" s="105"/>
      <c r="T164" s="105"/>
      <c r="U164" s="105"/>
      <c r="V164" s="105"/>
      <c r="W164" s="105"/>
      <c r="X164" s="105"/>
      <c r="Y164" s="105"/>
      <c r="Z164" s="105"/>
      <c r="AA164" s="105"/>
      <c r="AB164" s="105"/>
      <c r="AC164" s="105"/>
      <c r="AE164" s="105"/>
      <c r="AF164" s="105"/>
      <c r="AG164" s="105"/>
      <c r="AH164" s="105"/>
      <c r="AI164" s="105"/>
      <c r="AJ164" s="105"/>
      <c r="AK164" s="105"/>
      <c r="AL164" s="105"/>
      <c r="AM164" s="105"/>
      <c r="AN164" s="105"/>
      <c r="AO164" s="105"/>
      <c r="AP164" s="105"/>
      <c r="AR164" s="105"/>
      <c r="AS164" s="105"/>
      <c r="AT164" s="105"/>
      <c r="AU164" s="105"/>
      <c r="AV164" s="105"/>
      <c r="AW164" s="105"/>
      <c r="AX164" s="105"/>
      <c r="AY164" s="105"/>
      <c r="AZ164" s="105"/>
      <c r="BA164" s="105"/>
      <c r="BB164" s="105"/>
      <c r="BC164" s="105"/>
      <c r="BE164" s="105"/>
      <c r="BF164" s="105"/>
      <c r="BG164" s="105"/>
      <c r="BH164" s="105"/>
      <c r="BI164" s="105"/>
      <c r="BJ164" s="105"/>
      <c r="BK164" s="105"/>
      <c r="BL164" s="105"/>
      <c r="BM164" s="105"/>
      <c r="BN164" s="105"/>
      <c r="BO164" s="105"/>
      <c r="BP164" s="105"/>
    </row>
    <row r="165" spans="1:68" ht="12.75" customHeight="1" x14ac:dyDescent="0.2">
      <c r="A165" s="66"/>
      <c r="B165" s="714"/>
      <c r="C165" s="81" t="s">
        <v>122</v>
      </c>
      <c r="D165" s="514"/>
      <c r="E165" s="108"/>
      <c r="F165" s="108"/>
      <c r="G165" s="108"/>
      <c r="H165" s="108"/>
      <c r="I165" s="108"/>
      <c r="J165" s="108"/>
      <c r="K165" s="108"/>
      <c r="L165" s="108"/>
      <c r="M165" s="108"/>
      <c r="N165" s="108"/>
      <c r="O165" s="108"/>
      <c r="P165" s="108"/>
      <c r="R165" s="108"/>
      <c r="S165" s="108"/>
      <c r="T165" s="108"/>
      <c r="U165" s="108"/>
      <c r="V165" s="108"/>
      <c r="W165" s="108"/>
      <c r="X165" s="108"/>
      <c r="Y165" s="108"/>
      <c r="Z165" s="108"/>
      <c r="AA165" s="108"/>
      <c r="AB165" s="108"/>
      <c r="AC165" s="108"/>
      <c r="AE165" s="108"/>
      <c r="AF165" s="108"/>
      <c r="AG165" s="108"/>
      <c r="AH165" s="108"/>
      <c r="AI165" s="108"/>
      <c r="AJ165" s="108"/>
      <c r="AK165" s="108"/>
      <c r="AL165" s="108"/>
      <c r="AM165" s="108"/>
      <c r="AN165" s="108"/>
      <c r="AO165" s="108"/>
      <c r="AP165" s="108"/>
      <c r="AR165" s="108"/>
      <c r="AS165" s="108"/>
      <c r="AT165" s="108"/>
      <c r="AU165" s="108"/>
      <c r="AV165" s="108"/>
      <c r="AW165" s="108"/>
      <c r="AX165" s="108"/>
      <c r="AY165" s="108"/>
      <c r="AZ165" s="108"/>
      <c r="BA165" s="108"/>
      <c r="BB165" s="108"/>
      <c r="BC165" s="108"/>
      <c r="BE165" s="108"/>
      <c r="BF165" s="108"/>
      <c r="BG165" s="108"/>
      <c r="BH165" s="108"/>
      <c r="BI165" s="108"/>
      <c r="BJ165" s="108"/>
      <c r="BK165" s="108"/>
      <c r="BL165" s="108"/>
      <c r="BM165" s="108"/>
      <c r="BN165" s="108"/>
      <c r="BO165" s="108"/>
      <c r="BP165" s="108"/>
    </row>
    <row r="166" spans="1:68" x14ac:dyDescent="0.2">
      <c r="A166" s="66"/>
    </row>
    <row r="167" spans="1:68" ht="23.25" x14ac:dyDescent="0.35">
      <c r="A167" s="66"/>
      <c r="B167" s="168" t="s">
        <v>552</v>
      </c>
      <c r="C167" s="169"/>
      <c r="D167" s="170"/>
      <c r="E167" s="170"/>
      <c r="F167" s="170"/>
      <c r="G167" s="170"/>
      <c r="H167" s="170"/>
      <c r="I167" s="170"/>
      <c r="J167" s="170"/>
      <c r="K167" s="170"/>
      <c r="L167" s="170"/>
      <c r="M167" s="170"/>
      <c r="N167" s="170"/>
      <c r="O167" s="170"/>
      <c r="P167" s="170"/>
      <c r="R167" s="170"/>
      <c r="S167" s="170"/>
      <c r="T167" s="170"/>
      <c r="U167" s="170"/>
      <c r="V167" s="170"/>
      <c r="W167" s="170"/>
      <c r="X167" s="170"/>
      <c r="Y167" s="170"/>
      <c r="Z167" s="170"/>
      <c r="AA167" s="170"/>
      <c r="AB167" s="170"/>
      <c r="AC167" s="170"/>
      <c r="AE167" s="170"/>
      <c r="AF167" s="170"/>
      <c r="AG167" s="170"/>
      <c r="AH167" s="170"/>
      <c r="AI167" s="170"/>
      <c r="AJ167" s="170"/>
      <c r="AK167" s="170"/>
      <c r="AL167" s="170"/>
      <c r="AM167" s="170"/>
      <c r="AN167" s="170"/>
      <c r="AO167" s="170"/>
      <c r="AP167" s="170"/>
      <c r="AR167" s="170"/>
      <c r="AS167" s="170"/>
      <c r="AT167" s="170"/>
      <c r="AU167" s="170"/>
      <c r="AV167" s="170"/>
      <c r="AW167" s="170"/>
      <c r="AX167" s="170"/>
      <c r="AY167" s="170"/>
      <c r="AZ167" s="170"/>
      <c r="BA167" s="170"/>
      <c r="BB167" s="170"/>
      <c r="BC167" s="170"/>
      <c r="BE167" s="170"/>
      <c r="BF167" s="170"/>
      <c r="BG167" s="170"/>
      <c r="BH167" s="170"/>
      <c r="BI167" s="170"/>
      <c r="BJ167" s="170"/>
      <c r="BK167" s="170"/>
      <c r="BL167" s="170"/>
      <c r="BM167" s="170"/>
      <c r="BN167" s="170"/>
      <c r="BO167" s="170"/>
      <c r="BP167" s="170"/>
    </row>
    <row r="168" spans="1:68" x14ac:dyDescent="0.2">
      <c r="A168" s="66"/>
    </row>
    <row r="169" spans="1:68" x14ac:dyDescent="0.2">
      <c r="A169" s="66"/>
      <c r="B169" s="316" t="s">
        <v>387</v>
      </c>
    </row>
    <row r="170" spans="1:68" x14ac:dyDescent="0.2">
      <c r="B170" s="92" t="s">
        <v>184</v>
      </c>
      <c r="C170" s="147"/>
      <c r="D170" s="172" t="s">
        <v>391</v>
      </c>
      <c r="E170" s="317"/>
      <c r="F170" s="317"/>
      <c r="G170" s="317"/>
      <c r="H170" s="318" t="e">
        <f t="shared" ref="H170:P170" si="15">SUM(E97:H156)/AVERAGE(E10:H10)</f>
        <v>#DIV/0!</v>
      </c>
      <c r="I170" s="173" t="e">
        <f t="shared" si="15"/>
        <v>#DIV/0!</v>
      </c>
      <c r="J170" s="173" t="e">
        <f t="shared" si="15"/>
        <v>#DIV/0!</v>
      </c>
      <c r="K170" s="173" t="e">
        <f t="shared" si="15"/>
        <v>#DIV/0!</v>
      </c>
      <c r="L170" s="173" t="e">
        <f t="shared" si="15"/>
        <v>#DIV/0!</v>
      </c>
      <c r="M170" s="173" t="e">
        <f t="shared" si="15"/>
        <v>#DIV/0!</v>
      </c>
      <c r="N170" s="173" t="e">
        <f t="shared" si="15"/>
        <v>#DIV/0!</v>
      </c>
      <c r="O170" s="173" t="e">
        <f t="shared" si="15"/>
        <v>#DIV/0!</v>
      </c>
      <c r="P170" s="173" t="e">
        <f t="shared" si="15"/>
        <v>#DIV/0!</v>
      </c>
      <c r="R170" s="317"/>
      <c r="S170" s="317"/>
      <c r="T170" s="317"/>
      <c r="U170" s="318" t="e">
        <f t="shared" ref="U170:AC170" si="16">SUM(R97:U156)/AVERAGE(R10:U10)</f>
        <v>#DIV/0!</v>
      </c>
      <c r="V170" s="173" t="e">
        <f t="shared" si="16"/>
        <v>#DIV/0!</v>
      </c>
      <c r="W170" s="173" t="e">
        <f t="shared" si="16"/>
        <v>#DIV/0!</v>
      </c>
      <c r="X170" s="173" t="e">
        <f t="shared" si="16"/>
        <v>#DIV/0!</v>
      </c>
      <c r="Y170" s="173" t="e">
        <f t="shared" si="16"/>
        <v>#DIV/0!</v>
      </c>
      <c r="Z170" s="173" t="e">
        <f t="shared" si="16"/>
        <v>#DIV/0!</v>
      </c>
      <c r="AA170" s="173" t="e">
        <f t="shared" si="16"/>
        <v>#DIV/0!</v>
      </c>
      <c r="AB170" s="173" t="e">
        <f t="shared" si="16"/>
        <v>#DIV/0!</v>
      </c>
      <c r="AC170" s="173" t="e">
        <f t="shared" si="16"/>
        <v>#DIV/0!</v>
      </c>
      <c r="AE170" s="317"/>
      <c r="AF170" s="317"/>
      <c r="AG170" s="317"/>
      <c r="AH170" s="318" t="e">
        <f t="shared" ref="AH170:AP170" si="17">SUM(AE97:AH156)/AVERAGE(AE10:AH10)</f>
        <v>#DIV/0!</v>
      </c>
      <c r="AI170" s="173" t="e">
        <f t="shared" si="17"/>
        <v>#DIV/0!</v>
      </c>
      <c r="AJ170" s="173" t="e">
        <f t="shared" si="17"/>
        <v>#DIV/0!</v>
      </c>
      <c r="AK170" s="173" t="e">
        <f t="shared" si="17"/>
        <v>#DIV/0!</v>
      </c>
      <c r="AL170" s="173" t="e">
        <f t="shared" si="17"/>
        <v>#DIV/0!</v>
      </c>
      <c r="AM170" s="173" t="e">
        <f t="shared" si="17"/>
        <v>#DIV/0!</v>
      </c>
      <c r="AN170" s="173" t="e">
        <f t="shared" si="17"/>
        <v>#DIV/0!</v>
      </c>
      <c r="AO170" s="173" t="e">
        <f t="shared" si="17"/>
        <v>#DIV/0!</v>
      </c>
      <c r="AP170" s="173" t="e">
        <f t="shared" si="17"/>
        <v>#DIV/0!</v>
      </c>
      <c r="AR170" s="317"/>
      <c r="AS170" s="317"/>
      <c r="AT170" s="317"/>
      <c r="AU170" s="318" t="e">
        <f t="shared" ref="AU170:BC170" si="18">SUM(AR97:AU156)/AVERAGE(AR10:AU10)</f>
        <v>#DIV/0!</v>
      </c>
      <c r="AV170" s="173" t="e">
        <f t="shared" si="18"/>
        <v>#DIV/0!</v>
      </c>
      <c r="AW170" s="173" t="e">
        <f t="shared" si="18"/>
        <v>#DIV/0!</v>
      </c>
      <c r="AX170" s="173" t="e">
        <f t="shared" si="18"/>
        <v>#DIV/0!</v>
      </c>
      <c r="AY170" s="173" t="e">
        <f t="shared" si="18"/>
        <v>#DIV/0!</v>
      </c>
      <c r="AZ170" s="173" t="e">
        <f t="shared" si="18"/>
        <v>#DIV/0!</v>
      </c>
      <c r="BA170" s="173" t="e">
        <f t="shared" si="18"/>
        <v>#DIV/0!</v>
      </c>
      <c r="BB170" s="173" t="e">
        <f t="shared" si="18"/>
        <v>#DIV/0!</v>
      </c>
      <c r="BC170" s="173" t="e">
        <f t="shared" si="18"/>
        <v>#DIV/0!</v>
      </c>
      <c r="BE170" s="317"/>
      <c r="BF170" s="317"/>
      <c r="BG170" s="317"/>
      <c r="BH170" s="318" t="e">
        <f t="shared" ref="BH170:BP170" si="19">SUM(BE97:BH156)/AVERAGE(BE10:BH10)</f>
        <v>#DIV/0!</v>
      </c>
      <c r="BI170" s="173" t="e">
        <f t="shared" si="19"/>
        <v>#DIV/0!</v>
      </c>
      <c r="BJ170" s="173" t="e">
        <f t="shared" si="19"/>
        <v>#DIV/0!</v>
      </c>
      <c r="BK170" s="173" t="e">
        <f t="shared" si="19"/>
        <v>#DIV/0!</v>
      </c>
      <c r="BL170" s="173" t="e">
        <f t="shared" si="19"/>
        <v>#DIV/0!</v>
      </c>
      <c r="BM170" s="173" t="e">
        <f t="shared" si="19"/>
        <v>#DIV/0!</v>
      </c>
      <c r="BN170" s="173" t="e">
        <f t="shared" si="19"/>
        <v>#DIV/0!</v>
      </c>
      <c r="BO170" s="173" t="e">
        <f t="shared" si="19"/>
        <v>#DIV/0!</v>
      </c>
      <c r="BP170" s="173" t="e">
        <f t="shared" si="19"/>
        <v>#DIV/0!</v>
      </c>
    </row>
    <row r="171" spans="1:68" x14ac:dyDescent="0.2">
      <c r="B171" s="92" t="s">
        <v>185</v>
      </c>
      <c r="C171" s="147"/>
      <c r="D171" s="172" t="s">
        <v>391</v>
      </c>
      <c r="E171" s="317"/>
      <c r="F171" s="317"/>
      <c r="G171" s="317"/>
      <c r="H171" s="318" t="e">
        <f t="shared" ref="H171:P171" si="20">SUM(E97:H156)/AVERAGE(E12:H12)</f>
        <v>#DIV/0!</v>
      </c>
      <c r="I171" s="173" t="e">
        <f t="shared" si="20"/>
        <v>#DIV/0!</v>
      </c>
      <c r="J171" s="173" t="e">
        <f t="shared" si="20"/>
        <v>#DIV/0!</v>
      </c>
      <c r="K171" s="173" t="e">
        <f t="shared" si="20"/>
        <v>#DIV/0!</v>
      </c>
      <c r="L171" s="173" t="e">
        <f t="shared" si="20"/>
        <v>#DIV/0!</v>
      </c>
      <c r="M171" s="173" t="e">
        <f t="shared" si="20"/>
        <v>#DIV/0!</v>
      </c>
      <c r="N171" s="173" t="e">
        <f t="shared" si="20"/>
        <v>#DIV/0!</v>
      </c>
      <c r="O171" s="173" t="e">
        <f t="shared" si="20"/>
        <v>#DIV/0!</v>
      </c>
      <c r="P171" s="173" t="e">
        <f t="shared" si="20"/>
        <v>#DIV/0!</v>
      </c>
      <c r="R171" s="317"/>
      <c r="S171" s="317"/>
      <c r="T171" s="317"/>
      <c r="U171" s="173" t="e">
        <f t="shared" ref="U171:AC171" si="21">SUM(R97:U156)/AVERAGE(R12:U12)</f>
        <v>#DIV/0!</v>
      </c>
      <c r="V171" s="173" t="e">
        <f t="shared" si="21"/>
        <v>#DIV/0!</v>
      </c>
      <c r="W171" s="173" t="e">
        <f t="shared" si="21"/>
        <v>#DIV/0!</v>
      </c>
      <c r="X171" s="173" t="e">
        <f t="shared" si="21"/>
        <v>#DIV/0!</v>
      </c>
      <c r="Y171" s="173" t="e">
        <f t="shared" si="21"/>
        <v>#DIV/0!</v>
      </c>
      <c r="Z171" s="173" t="e">
        <f t="shared" si="21"/>
        <v>#DIV/0!</v>
      </c>
      <c r="AA171" s="173" t="e">
        <f t="shared" si="21"/>
        <v>#DIV/0!</v>
      </c>
      <c r="AB171" s="173" t="e">
        <f t="shared" si="21"/>
        <v>#DIV/0!</v>
      </c>
      <c r="AC171" s="173" t="e">
        <f t="shared" si="21"/>
        <v>#DIV/0!</v>
      </c>
      <c r="AE171" s="317"/>
      <c r="AF171" s="317"/>
      <c r="AG171" s="317"/>
      <c r="AH171" s="173" t="e">
        <f t="shared" ref="AH171:AP171" si="22">SUM(AE97:AH156)/AVERAGE(AE12:AH12)</f>
        <v>#DIV/0!</v>
      </c>
      <c r="AI171" s="173" t="e">
        <f t="shared" si="22"/>
        <v>#DIV/0!</v>
      </c>
      <c r="AJ171" s="173" t="e">
        <f t="shared" si="22"/>
        <v>#DIV/0!</v>
      </c>
      <c r="AK171" s="173" t="e">
        <f t="shared" si="22"/>
        <v>#DIV/0!</v>
      </c>
      <c r="AL171" s="173" t="e">
        <f t="shared" si="22"/>
        <v>#DIV/0!</v>
      </c>
      <c r="AM171" s="173" t="e">
        <f t="shared" si="22"/>
        <v>#DIV/0!</v>
      </c>
      <c r="AN171" s="173" t="e">
        <f t="shared" si="22"/>
        <v>#DIV/0!</v>
      </c>
      <c r="AO171" s="173" t="e">
        <f t="shared" si="22"/>
        <v>#DIV/0!</v>
      </c>
      <c r="AP171" s="173" t="e">
        <f t="shared" si="22"/>
        <v>#DIV/0!</v>
      </c>
      <c r="AR171" s="317"/>
      <c r="AS171" s="317"/>
      <c r="AT171" s="317"/>
      <c r="AU171" s="173" t="e">
        <f t="shared" ref="AU171:BC171" si="23">SUM(AR97:AU156)/AVERAGE(AR12:AU12)</f>
        <v>#DIV/0!</v>
      </c>
      <c r="AV171" s="173" t="e">
        <f t="shared" si="23"/>
        <v>#DIV/0!</v>
      </c>
      <c r="AW171" s="173" t="e">
        <f t="shared" si="23"/>
        <v>#DIV/0!</v>
      </c>
      <c r="AX171" s="173" t="e">
        <f t="shared" si="23"/>
        <v>#DIV/0!</v>
      </c>
      <c r="AY171" s="173" t="e">
        <f t="shared" si="23"/>
        <v>#DIV/0!</v>
      </c>
      <c r="AZ171" s="173" t="e">
        <f t="shared" si="23"/>
        <v>#DIV/0!</v>
      </c>
      <c r="BA171" s="173" t="e">
        <f t="shared" si="23"/>
        <v>#DIV/0!</v>
      </c>
      <c r="BB171" s="173" t="e">
        <f t="shared" si="23"/>
        <v>#DIV/0!</v>
      </c>
      <c r="BC171" s="173" t="e">
        <f t="shared" si="23"/>
        <v>#DIV/0!</v>
      </c>
      <c r="BE171" s="317"/>
      <c r="BF171" s="317"/>
      <c r="BG171" s="317"/>
      <c r="BH171" s="173" t="e">
        <f t="shared" ref="BH171:BP171" si="24">SUM(BE97:BH156)/AVERAGE(BE12:BH12)</f>
        <v>#DIV/0!</v>
      </c>
      <c r="BI171" s="173" t="e">
        <f t="shared" si="24"/>
        <v>#DIV/0!</v>
      </c>
      <c r="BJ171" s="173" t="e">
        <f t="shared" si="24"/>
        <v>#DIV/0!</v>
      </c>
      <c r="BK171" s="173" t="e">
        <f t="shared" si="24"/>
        <v>#DIV/0!</v>
      </c>
      <c r="BL171" s="173" t="e">
        <f t="shared" si="24"/>
        <v>#DIV/0!</v>
      </c>
      <c r="BM171" s="173" t="e">
        <f t="shared" si="24"/>
        <v>#DIV/0!</v>
      </c>
      <c r="BN171" s="173" t="e">
        <f t="shared" si="24"/>
        <v>#DIV/0!</v>
      </c>
      <c r="BO171" s="173" t="e">
        <f t="shared" si="24"/>
        <v>#DIV/0!</v>
      </c>
      <c r="BP171" s="173" t="e">
        <f t="shared" si="24"/>
        <v>#DIV/0!</v>
      </c>
    </row>
    <row r="172" spans="1:68" x14ac:dyDescent="0.2">
      <c r="B172" s="92" t="s">
        <v>186</v>
      </c>
      <c r="C172" s="147"/>
      <c r="D172" s="172" t="s">
        <v>391</v>
      </c>
      <c r="E172" s="317"/>
      <c r="F172" s="317"/>
      <c r="G172" s="317"/>
      <c r="H172" s="173" t="e">
        <f t="shared" ref="H172:P172" si="25">SUM(E97:H132)/AVERAGE(E10:H10)</f>
        <v>#DIV/0!</v>
      </c>
      <c r="I172" s="173" t="e">
        <f t="shared" si="25"/>
        <v>#DIV/0!</v>
      </c>
      <c r="J172" s="173" t="e">
        <f t="shared" si="25"/>
        <v>#DIV/0!</v>
      </c>
      <c r="K172" s="173" t="e">
        <f t="shared" si="25"/>
        <v>#DIV/0!</v>
      </c>
      <c r="L172" s="173" t="e">
        <f t="shared" si="25"/>
        <v>#DIV/0!</v>
      </c>
      <c r="M172" s="173" t="e">
        <f t="shared" si="25"/>
        <v>#DIV/0!</v>
      </c>
      <c r="N172" s="173" t="e">
        <f t="shared" si="25"/>
        <v>#DIV/0!</v>
      </c>
      <c r="O172" s="173" t="e">
        <f t="shared" si="25"/>
        <v>#DIV/0!</v>
      </c>
      <c r="P172" s="173" t="e">
        <f t="shared" si="25"/>
        <v>#DIV/0!</v>
      </c>
      <c r="R172" s="317"/>
      <c r="S172" s="317"/>
      <c r="T172" s="317"/>
      <c r="U172" s="173" t="e">
        <f t="shared" ref="U172:AC172" si="26">SUM(R97:U132)/AVERAGE(R10:U10)</f>
        <v>#DIV/0!</v>
      </c>
      <c r="V172" s="173" t="e">
        <f t="shared" si="26"/>
        <v>#DIV/0!</v>
      </c>
      <c r="W172" s="173" t="e">
        <f t="shared" si="26"/>
        <v>#DIV/0!</v>
      </c>
      <c r="X172" s="173" t="e">
        <f t="shared" si="26"/>
        <v>#DIV/0!</v>
      </c>
      <c r="Y172" s="173" t="e">
        <f t="shared" si="26"/>
        <v>#DIV/0!</v>
      </c>
      <c r="Z172" s="173" t="e">
        <f t="shared" si="26"/>
        <v>#DIV/0!</v>
      </c>
      <c r="AA172" s="173" t="e">
        <f t="shared" si="26"/>
        <v>#DIV/0!</v>
      </c>
      <c r="AB172" s="173" t="e">
        <f t="shared" si="26"/>
        <v>#DIV/0!</v>
      </c>
      <c r="AC172" s="173" t="e">
        <f t="shared" si="26"/>
        <v>#DIV/0!</v>
      </c>
      <c r="AE172" s="317"/>
      <c r="AF172" s="317"/>
      <c r="AG172" s="317"/>
      <c r="AH172" s="173" t="e">
        <f t="shared" ref="AH172:AP172" si="27">SUM(AE97:AH132)/AVERAGE(AE10:AH10)</f>
        <v>#DIV/0!</v>
      </c>
      <c r="AI172" s="173" t="e">
        <f t="shared" si="27"/>
        <v>#DIV/0!</v>
      </c>
      <c r="AJ172" s="173" t="e">
        <f t="shared" si="27"/>
        <v>#DIV/0!</v>
      </c>
      <c r="AK172" s="173" t="e">
        <f t="shared" si="27"/>
        <v>#DIV/0!</v>
      </c>
      <c r="AL172" s="173" t="e">
        <f t="shared" si="27"/>
        <v>#DIV/0!</v>
      </c>
      <c r="AM172" s="173" t="e">
        <f t="shared" si="27"/>
        <v>#DIV/0!</v>
      </c>
      <c r="AN172" s="173" t="e">
        <f t="shared" si="27"/>
        <v>#DIV/0!</v>
      </c>
      <c r="AO172" s="173" t="e">
        <f t="shared" si="27"/>
        <v>#DIV/0!</v>
      </c>
      <c r="AP172" s="173" t="e">
        <f t="shared" si="27"/>
        <v>#DIV/0!</v>
      </c>
      <c r="AR172" s="317"/>
      <c r="AS172" s="317"/>
      <c r="AT172" s="317"/>
      <c r="AU172" s="173" t="e">
        <f t="shared" ref="AU172:BC172" si="28">SUM(AR97:AU132)/AVERAGE(AR10:AU10)</f>
        <v>#DIV/0!</v>
      </c>
      <c r="AV172" s="173" t="e">
        <f t="shared" si="28"/>
        <v>#DIV/0!</v>
      </c>
      <c r="AW172" s="173" t="e">
        <f t="shared" si="28"/>
        <v>#DIV/0!</v>
      </c>
      <c r="AX172" s="173" t="e">
        <f t="shared" si="28"/>
        <v>#DIV/0!</v>
      </c>
      <c r="AY172" s="173" t="e">
        <f t="shared" si="28"/>
        <v>#DIV/0!</v>
      </c>
      <c r="AZ172" s="173" t="e">
        <f t="shared" si="28"/>
        <v>#DIV/0!</v>
      </c>
      <c r="BA172" s="173" t="e">
        <f t="shared" si="28"/>
        <v>#DIV/0!</v>
      </c>
      <c r="BB172" s="173" t="e">
        <f t="shared" si="28"/>
        <v>#DIV/0!</v>
      </c>
      <c r="BC172" s="173" t="e">
        <f t="shared" si="28"/>
        <v>#DIV/0!</v>
      </c>
      <c r="BE172" s="317"/>
      <c r="BF172" s="317"/>
      <c r="BG172" s="317"/>
      <c r="BH172" s="173" t="e">
        <f t="shared" ref="BH172:BP172" si="29">SUM(BE97:BH132)/AVERAGE(BE10:BH10)</f>
        <v>#DIV/0!</v>
      </c>
      <c r="BI172" s="173" t="e">
        <f t="shared" si="29"/>
        <v>#DIV/0!</v>
      </c>
      <c r="BJ172" s="173" t="e">
        <f t="shared" si="29"/>
        <v>#DIV/0!</v>
      </c>
      <c r="BK172" s="173" t="e">
        <f t="shared" si="29"/>
        <v>#DIV/0!</v>
      </c>
      <c r="BL172" s="173" t="e">
        <f t="shared" si="29"/>
        <v>#DIV/0!</v>
      </c>
      <c r="BM172" s="173" t="e">
        <f t="shared" si="29"/>
        <v>#DIV/0!</v>
      </c>
      <c r="BN172" s="173" t="e">
        <f t="shared" si="29"/>
        <v>#DIV/0!</v>
      </c>
      <c r="BO172" s="173" t="e">
        <f t="shared" si="29"/>
        <v>#DIV/0!</v>
      </c>
      <c r="BP172" s="173" t="e">
        <f t="shared" si="29"/>
        <v>#DIV/0!</v>
      </c>
    </row>
    <row r="173" spans="1:68" x14ac:dyDescent="0.2">
      <c r="B173" s="92" t="s">
        <v>389</v>
      </c>
      <c r="C173" s="147"/>
      <c r="D173" s="172" t="s">
        <v>391</v>
      </c>
      <c r="E173" s="317"/>
      <c r="F173" s="317"/>
      <c r="G173" s="317"/>
      <c r="H173" s="173" t="e">
        <f t="shared" ref="H173:P173" si="30">SUM(E97:H113)/AVERAGE(SUM(E23:E56),SUM(F23:F56),SUM(G23:G56),SUM(H23:H56))</f>
        <v>#DIV/0!</v>
      </c>
      <c r="I173" s="173" t="e">
        <f t="shared" si="30"/>
        <v>#DIV/0!</v>
      </c>
      <c r="J173" s="173" t="e">
        <f t="shared" si="30"/>
        <v>#DIV/0!</v>
      </c>
      <c r="K173" s="173" t="e">
        <f t="shared" si="30"/>
        <v>#DIV/0!</v>
      </c>
      <c r="L173" s="173" t="e">
        <f t="shared" si="30"/>
        <v>#DIV/0!</v>
      </c>
      <c r="M173" s="173" t="e">
        <f t="shared" si="30"/>
        <v>#DIV/0!</v>
      </c>
      <c r="N173" s="173" t="e">
        <f t="shared" si="30"/>
        <v>#DIV/0!</v>
      </c>
      <c r="O173" s="173" t="e">
        <f t="shared" si="30"/>
        <v>#DIV/0!</v>
      </c>
      <c r="P173" s="173" t="e">
        <f t="shared" si="30"/>
        <v>#DIV/0!</v>
      </c>
      <c r="R173" s="317"/>
      <c r="S173" s="317"/>
      <c r="T173" s="317"/>
      <c r="U173" s="173" t="e">
        <f t="shared" ref="U173:AC173" si="31">SUM(R97:U113)/AVERAGE(SUM(R23:R56),SUM(S23:S56),SUM(T23:T56),SUM(U23:U56))</f>
        <v>#DIV/0!</v>
      </c>
      <c r="V173" s="173" t="e">
        <f t="shared" si="31"/>
        <v>#DIV/0!</v>
      </c>
      <c r="W173" s="173" t="e">
        <f t="shared" si="31"/>
        <v>#DIV/0!</v>
      </c>
      <c r="X173" s="173" t="e">
        <f t="shared" si="31"/>
        <v>#DIV/0!</v>
      </c>
      <c r="Y173" s="173" t="e">
        <f t="shared" si="31"/>
        <v>#DIV/0!</v>
      </c>
      <c r="Z173" s="173" t="e">
        <f t="shared" si="31"/>
        <v>#DIV/0!</v>
      </c>
      <c r="AA173" s="173" t="e">
        <f t="shared" si="31"/>
        <v>#DIV/0!</v>
      </c>
      <c r="AB173" s="173" t="e">
        <f t="shared" si="31"/>
        <v>#DIV/0!</v>
      </c>
      <c r="AC173" s="173" t="e">
        <f t="shared" si="31"/>
        <v>#DIV/0!</v>
      </c>
      <c r="AE173" s="317"/>
      <c r="AF173" s="317"/>
      <c r="AG173" s="317"/>
      <c r="AH173" s="173" t="e">
        <f t="shared" ref="AH173:AP173" si="32">SUM(AE97:AH113)/AVERAGE(SUM(AE23:AE56),SUM(AF23:AF56),SUM(AG23:AG56),SUM(AH23:AH56))</f>
        <v>#DIV/0!</v>
      </c>
      <c r="AI173" s="173" t="e">
        <f t="shared" si="32"/>
        <v>#DIV/0!</v>
      </c>
      <c r="AJ173" s="173" t="e">
        <f t="shared" si="32"/>
        <v>#DIV/0!</v>
      </c>
      <c r="AK173" s="173" t="e">
        <f t="shared" si="32"/>
        <v>#DIV/0!</v>
      </c>
      <c r="AL173" s="173" t="e">
        <f t="shared" si="32"/>
        <v>#DIV/0!</v>
      </c>
      <c r="AM173" s="173" t="e">
        <f t="shared" si="32"/>
        <v>#DIV/0!</v>
      </c>
      <c r="AN173" s="173" t="e">
        <f t="shared" si="32"/>
        <v>#DIV/0!</v>
      </c>
      <c r="AO173" s="173" t="e">
        <f t="shared" si="32"/>
        <v>#DIV/0!</v>
      </c>
      <c r="AP173" s="173" t="e">
        <f t="shared" si="32"/>
        <v>#DIV/0!</v>
      </c>
      <c r="AR173" s="317"/>
      <c r="AS173" s="317"/>
      <c r="AT173" s="317"/>
      <c r="AU173" s="173" t="e">
        <f t="shared" ref="AU173:BC173" si="33">SUM(AR97:AU113)/AVERAGE(SUM(AR23:AR56),SUM(AS23:AS56),SUM(AT23:AT56),SUM(AU23:AU56))</f>
        <v>#DIV/0!</v>
      </c>
      <c r="AV173" s="173" t="e">
        <f t="shared" si="33"/>
        <v>#DIV/0!</v>
      </c>
      <c r="AW173" s="173" t="e">
        <f t="shared" si="33"/>
        <v>#DIV/0!</v>
      </c>
      <c r="AX173" s="173" t="e">
        <f t="shared" si="33"/>
        <v>#DIV/0!</v>
      </c>
      <c r="AY173" s="173" t="e">
        <f t="shared" si="33"/>
        <v>#DIV/0!</v>
      </c>
      <c r="AZ173" s="173" t="e">
        <f t="shared" si="33"/>
        <v>#DIV/0!</v>
      </c>
      <c r="BA173" s="173" t="e">
        <f t="shared" si="33"/>
        <v>#DIV/0!</v>
      </c>
      <c r="BB173" s="173" t="e">
        <f t="shared" si="33"/>
        <v>#DIV/0!</v>
      </c>
      <c r="BC173" s="173" t="e">
        <f t="shared" si="33"/>
        <v>#DIV/0!</v>
      </c>
      <c r="BE173" s="317"/>
      <c r="BF173" s="317"/>
      <c r="BG173" s="317"/>
      <c r="BH173" s="173" t="e">
        <f t="shared" ref="BH173:BP173" si="34">SUM(BE97:BH113)/AVERAGE(SUM(BE23:BE56),SUM(BF23:BF56),SUM(BG23:BG56),SUM(BH23:BH56))</f>
        <v>#DIV/0!</v>
      </c>
      <c r="BI173" s="173" t="e">
        <f t="shared" si="34"/>
        <v>#DIV/0!</v>
      </c>
      <c r="BJ173" s="173" t="e">
        <f t="shared" si="34"/>
        <v>#DIV/0!</v>
      </c>
      <c r="BK173" s="173" t="e">
        <f t="shared" si="34"/>
        <v>#DIV/0!</v>
      </c>
      <c r="BL173" s="173" t="e">
        <f t="shared" si="34"/>
        <v>#DIV/0!</v>
      </c>
      <c r="BM173" s="173" t="e">
        <f t="shared" si="34"/>
        <v>#DIV/0!</v>
      </c>
      <c r="BN173" s="173" t="e">
        <f t="shared" si="34"/>
        <v>#DIV/0!</v>
      </c>
      <c r="BO173" s="173" t="e">
        <f t="shared" si="34"/>
        <v>#DIV/0!</v>
      </c>
      <c r="BP173" s="173" t="e">
        <f t="shared" si="34"/>
        <v>#DIV/0!</v>
      </c>
    </row>
    <row r="174" spans="1:68" x14ac:dyDescent="0.2">
      <c r="B174" s="92" t="s">
        <v>447</v>
      </c>
      <c r="C174" s="147"/>
      <c r="D174" s="172" t="s">
        <v>391</v>
      </c>
      <c r="E174" s="317"/>
      <c r="F174" s="317"/>
      <c r="G174" s="317"/>
      <c r="H174" s="173" t="e">
        <f t="shared" ref="H174:P174" si="35">-SUM(E122:H126)/AVERAGE(SUM(E60:E64),SUM(F60:F64),SUM(G60:G64),SUM(H60:H64))</f>
        <v>#DIV/0!</v>
      </c>
      <c r="I174" s="173" t="e">
        <f t="shared" si="35"/>
        <v>#DIV/0!</v>
      </c>
      <c r="J174" s="173" t="e">
        <f t="shared" si="35"/>
        <v>#DIV/0!</v>
      </c>
      <c r="K174" s="173" t="e">
        <f t="shared" si="35"/>
        <v>#DIV/0!</v>
      </c>
      <c r="L174" s="173" t="e">
        <f t="shared" si="35"/>
        <v>#DIV/0!</v>
      </c>
      <c r="M174" s="173" t="e">
        <f t="shared" si="35"/>
        <v>#DIV/0!</v>
      </c>
      <c r="N174" s="173" t="e">
        <f t="shared" si="35"/>
        <v>#DIV/0!</v>
      </c>
      <c r="O174" s="173" t="e">
        <f t="shared" si="35"/>
        <v>#DIV/0!</v>
      </c>
      <c r="P174" s="173" t="e">
        <f t="shared" si="35"/>
        <v>#DIV/0!</v>
      </c>
      <c r="R174" s="317"/>
      <c r="S174" s="317"/>
      <c r="T174" s="317"/>
      <c r="U174" s="173" t="e">
        <f t="shared" ref="U174:AC174" si="36">-SUM(R122:U126)/AVERAGE(SUM(R60:R64),SUM(S60:S64),SUM(T60:T64),SUM(U60:U64))</f>
        <v>#DIV/0!</v>
      </c>
      <c r="V174" s="173" t="e">
        <f t="shared" si="36"/>
        <v>#DIV/0!</v>
      </c>
      <c r="W174" s="173" t="e">
        <f t="shared" si="36"/>
        <v>#DIV/0!</v>
      </c>
      <c r="X174" s="173" t="e">
        <f t="shared" si="36"/>
        <v>#DIV/0!</v>
      </c>
      <c r="Y174" s="173" t="e">
        <f t="shared" si="36"/>
        <v>#DIV/0!</v>
      </c>
      <c r="Z174" s="173" t="e">
        <f t="shared" si="36"/>
        <v>#DIV/0!</v>
      </c>
      <c r="AA174" s="173" t="e">
        <f t="shared" si="36"/>
        <v>#DIV/0!</v>
      </c>
      <c r="AB174" s="173" t="e">
        <f t="shared" si="36"/>
        <v>#DIV/0!</v>
      </c>
      <c r="AC174" s="173" t="e">
        <f t="shared" si="36"/>
        <v>#DIV/0!</v>
      </c>
      <c r="AE174" s="317"/>
      <c r="AF174" s="317"/>
      <c r="AG174" s="317"/>
      <c r="AH174" s="173" t="e">
        <f t="shared" ref="AH174:AP174" si="37">-SUM(AE122:AH126)/AVERAGE(SUM(AE60:AE64),SUM(AF60:AF64),SUM(AG60:AG64),SUM(AH60:AH64))</f>
        <v>#DIV/0!</v>
      </c>
      <c r="AI174" s="173" t="e">
        <f t="shared" si="37"/>
        <v>#DIV/0!</v>
      </c>
      <c r="AJ174" s="173" t="e">
        <f t="shared" si="37"/>
        <v>#DIV/0!</v>
      </c>
      <c r="AK174" s="173" t="e">
        <f t="shared" si="37"/>
        <v>#DIV/0!</v>
      </c>
      <c r="AL174" s="173" t="e">
        <f t="shared" si="37"/>
        <v>#DIV/0!</v>
      </c>
      <c r="AM174" s="173" t="e">
        <f t="shared" si="37"/>
        <v>#DIV/0!</v>
      </c>
      <c r="AN174" s="173" t="e">
        <f t="shared" si="37"/>
        <v>#DIV/0!</v>
      </c>
      <c r="AO174" s="173" t="e">
        <f t="shared" si="37"/>
        <v>#DIV/0!</v>
      </c>
      <c r="AP174" s="173" t="e">
        <f t="shared" si="37"/>
        <v>#DIV/0!</v>
      </c>
      <c r="AR174" s="317"/>
      <c r="AS174" s="317"/>
      <c r="AT174" s="317"/>
      <c r="AU174" s="173" t="e">
        <f t="shared" ref="AU174:BC174" si="38">-SUM(AR122:AU126)/AVERAGE(SUM(AR60:AR64),SUM(AS60:AS64),SUM(AT60:AT64),SUM(AU60:AU64))</f>
        <v>#DIV/0!</v>
      </c>
      <c r="AV174" s="173" t="e">
        <f t="shared" si="38"/>
        <v>#DIV/0!</v>
      </c>
      <c r="AW174" s="173" t="e">
        <f t="shared" si="38"/>
        <v>#DIV/0!</v>
      </c>
      <c r="AX174" s="173" t="e">
        <f t="shared" si="38"/>
        <v>#DIV/0!</v>
      </c>
      <c r="AY174" s="173" t="e">
        <f t="shared" si="38"/>
        <v>#DIV/0!</v>
      </c>
      <c r="AZ174" s="173" t="e">
        <f t="shared" si="38"/>
        <v>#DIV/0!</v>
      </c>
      <c r="BA174" s="173" t="e">
        <f t="shared" si="38"/>
        <v>#DIV/0!</v>
      </c>
      <c r="BB174" s="173" t="e">
        <f t="shared" si="38"/>
        <v>#DIV/0!</v>
      </c>
      <c r="BC174" s="173" t="e">
        <f t="shared" si="38"/>
        <v>#DIV/0!</v>
      </c>
      <c r="BE174" s="317"/>
      <c r="BF174" s="317"/>
      <c r="BG174" s="317"/>
      <c r="BH174" s="173" t="e">
        <f t="shared" ref="BH174:BP174" si="39">-SUM(BE122:BH126)/AVERAGE(SUM(BE60:BE64),SUM(BF60:BF64),SUM(BG60:BG64),SUM(BH60:BH64))</f>
        <v>#DIV/0!</v>
      </c>
      <c r="BI174" s="173" t="e">
        <f t="shared" si="39"/>
        <v>#DIV/0!</v>
      </c>
      <c r="BJ174" s="173" t="e">
        <f t="shared" si="39"/>
        <v>#DIV/0!</v>
      </c>
      <c r="BK174" s="173" t="e">
        <f t="shared" si="39"/>
        <v>#DIV/0!</v>
      </c>
      <c r="BL174" s="173" t="e">
        <f t="shared" si="39"/>
        <v>#DIV/0!</v>
      </c>
      <c r="BM174" s="173" t="e">
        <f t="shared" si="39"/>
        <v>#DIV/0!</v>
      </c>
      <c r="BN174" s="173" t="e">
        <f t="shared" si="39"/>
        <v>#DIV/0!</v>
      </c>
      <c r="BO174" s="173" t="e">
        <f t="shared" si="39"/>
        <v>#DIV/0!</v>
      </c>
      <c r="BP174" s="173" t="e">
        <f t="shared" si="39"/>
        <v>#DIV/0!</v>
      </c>
    </row>
    <row r="176" spans="1:68" x14ac:dyDescent="0.2">
      <c r="B176" s="316" t="s">
        <v>388</v>
      </c>
    </row>
    <row r="177" spans="2:68" x14ac:dyDescent="0.2">
      <c r="B177" s="92" t="s">
        <v>183</v>
      </c>
      <c r="C177" s="147"/>
      <c r="D177" s="172" t="s">
        <v>391</v>
      </c>
      <c r="E177" s="173" t="e">
        <f t="shared" ref="E177:P177" si="40">SUM(E40:E56)/SUM(E23:E56)</f>
        <v>#DIV/0!</v>
      </c>
      <c r="F177" s="173" t="e">
        <f t="shared" si="40"/>
        <v>#DIV/0!</v>
      </c>
      <c r="G177" s="173" t="e">
        <f t="shared" si="40"/>
        <v>#DIV/0!</v>
      </c>
      <c r="H177" s="173" t="e">
        <f t="shared" si="40"/>
        <v>#DIV/0!</v>
      </c>
      <c r="I177" s="173" t="e">
        <f t="shared" si="40"/>
        <v>#DIV/0!</v>
      </c>
      <c r="J177" s="173" t="e">
        <f t="shared" si="40"/>
        <v>#DIV/0!</v>
      </c>
      <c r="K177" s="173" t="e">
        <f t="shared" si="40"/>
        <v>#DIV/0!</v>
      </c>
      <c r="L177" s="173" t="e">
        <f t="shared" si="40"/>
        <v>#DIV/0!</v>
      </c>
      <c r="M177" s="173" t="e">
        <f t="shared" si="40"/>
        <v>#DIV/0!</v>
      </c>
      <c r="N177" s="173" t="e">
        <f t="shared" si="40"/>
        <v>#DIV/0!</v>
      </c>
      <c r="O177" s="173" t="e">
        <f t="shared" si="40"/>
        <v>#DIV/0!</v>
      </c>
      <c r="P177" s="173" t="e">
        <f t="shared" si="40"/>
        <v>#DIV/0!</v>
      </c>
      <c r="R177" s="173" t="e">
        <f t="shared" ref="R177:AC177" si="41">SUM(R40:R56)/SUM(R23:R56)</f>
        <v>#DIV/0!</v>
      </c>
      <c r="S177" s="173" t="e">
        <f t="shared" si="41"/>
        <v>#DIV/0!</v>
      </c>
      <c r="T177" s="173" t="e">
        <f t="shared" si="41"/>
        <v>#DIV/0!</v>
      </c>
      <c r="U177" s="173" t="e">
        <f t="shared" si="41"/>
        <v>#DIV/0!</v>
      </c>
      <c r="V177" s="173" t="e">
        <f t="shared" si="41"/>
        <v>#DIV/0!</v>
      </c>
      <c r="W177" s="173" t="e">
        <f t="shared" si="41"/>
        <v>#DIV/0!</v>
      </c>
      <c r="X177" s="173" t="e">
        <f t="shared" si="41"/>
        <v>#DIV/0!</v>
      </c>
      <c r="Y177" s="173" t="e">
        <f t="shared" si="41"/>
        <v>#DIV/0!</v>
      </c>
      <c r="Z177" s="173" t="e">
        <f t="shared" si="41"/>
        <v>#DIV/0!</v>
      </c>
      <c r="AA177" s="173" t="e">
        <f t="shared" si="41"/>
        <v>#DIV/0!</v>
      </c>
      <c r="AB177" s="173" t="e">
        <f t="shared" si="41"/>
        <v>#DIV/0!</v>
      </c>
      <c r="AC177" s="173" t="e">
        <f t="shared" si="41"/>
        <v>#DIV/0!</v>
      </c>
      <c r="AE177" s="173" t="e">
        <f t="shared" ref="AE177:AP177" si="42">SUM(AE40:AE56)/SUM(AE23:AE56)</f>
        <v>#DIV/0!</v>
      </c>
      <c r="AF177" s="173" t="e">
        <f t="shared" si="42"/>
        <v>#DIV/0!</v>
      </c>
      <c r="AG177" s="173" t="e">
        <f t="shared" si="42"/>
        <v>#DIV/0!</v>
      </c>
      <c r="AH177" s="173" t="e">
        <f t="shared" si="42"/>
        <v>#DIV/0!</v>
      </c>
      <c r="AI177" s="173" t="e">
        <f t="shared" si="42"/>
        <v>#DIV/0!</v>
      </c>
      <c r="AJ177" s="173" t="e">
        <f t="shared" si="42"/>
        <v>#DIV/0!</v>
      </c>
      <c r="AK177" s="173" t="e">
        <f t="shared" si="42"/>
        <v>#DIV/0!</v>
      </c>
      <c r="AL177" s="173" t="e">
        <f t="shared" si="42"/>
        <v>#DIV/0!</v>
      </c>
      <c r="AM177" s="173" t="e">
        <f t="shared" si="42"/>
        <v>#DIV/0!</v>
      </c>
      <c r="AN177" s="173" t="e">
        <f t="shared" si="42"/>
        <v>#DIV/0!</v>
      </c>
      <c r="AO177" s="173" t="e">
        <f t="shared" si="42"/>
        <v>#DIV/0!</v>
      </c>
      <c r="AP177" s="173" t="e">
        <f t="shared" si="42"/>
        <v>#DIV/0!</v>
      </c>
      <c r="AR177" s="173" t="e">
        <f t="shared" ref="AR177:BC177" si="43">SUM(AR40:AR56)/SUM(AR23:AR56)</f>
        <v>#DIV/0!</v>
      </c>
      <c r="AS177" s="173" t="e">
        <f t="shared" si="43"/>
        <v>#DIV/0!</v>
      </c>
      <c r="AT177" s="173" t="e">
        <f t="shared" si="43"/>
        <v>#DIV/0!</v>
      </c>
      <c r="AU177" s="173" t="e">
        <f t="shared" si="43"/>
        <v>#DIV/0!</v>
      </c>
      <c r="AV177" s="173" t="e">
        <f t="shared" si="43"/>
        <v>#DIV/0!</v>
      </c>
      <c r="AW177" s="173" t="e">
        <f t="shared" si="43"/>
        <v>#DIV/0!</v>
      </c>
      <c r="AX177" s="173" t="e">
        <f t="shared" si="43"/>
        <v>#DIV/0!</v>
      </c>
      <c r="AY177" s="173" t="e">
        <f t="shared" si="43"/>
        <v>#DIV/0!</v>
      </c>
      <c r="AZ177" s="173" t="e">
        <f t="shared" si="43"/>
        <v>#DIV/0!</v>
      </c>
      <c r="BA177" s="173" t="e">
        <f t="shared" si="43"/>
        <v>#DIV/0!</v>
      </c>
      <c r="BB177" s="173" t="e">
        <f t="shared" si="43"/>
        <v>#DIV/0!</v>
      </c>
      <c r="BC177" s="173" t="e">
        <f t="shared" si="43"/>
        <v>#DIV/0!</v>
      </c>
      <c r="BE177" s="173" t="e">
        <f t="shared" ref="BE177:BP177" si="44">SUM(BE40:BE56)/SUM(BE23:BE56)</f>
        <v>#DIV/0!</v>
      </c>
      <c r="BF177" s="173" t="e">
        <f t="shared" si="44"/>
        <v>#DIV/0!</v>
      </c>
      <c r="BG177" s="173" t="e">
        <f t="shared" si="44"/>
        <v>#DIV/0!</v>
      </c>
      <c r="BH177" s="173" t="e">
        <f t="shared" si="44"/>
        <v>#DIV/0!</v>
      </c>
      <c r="BI177" s="173" t="e">
        <f t="shared" si="44"/>
        <v>#DIV/0!</v>
      </c>
      <c r="BJ177" s="173" t="e">
        <f t="shared" si="44"/>
        <v>#DIV/0!</v>
      </c>
      <c r="BK177" s="173" t="e">
        <f t="shared" si="44"/>
        <v>#DIV/0!</v>
      </c>
      <c r="BL177" s="173" t="e">
        <f t="shared" si="44"/>
        <v>#DIV/0!</v>
      </c>
      <c r="BM177" s="173" t="e">
        <f t="shared" si="44"/>
        <v>#DIV/0!</v>
      </c>
      <c r="BN177" s="173" t="e">
        <f t="shared" si="44"/>
        <v>#DIV/0!</v>
      </c>
      <c r="BO177" s="173" t="e">
        <f t="shared" si="44"/>
        <v>#DIV/0!</v>
      </c>
      <c r="BP177" s="173" t="e">
        <f t="shared" si="44"/>
        <v>#DIV/0!</v>
      </c>
    </row>
    <row r="178" spans="2:68" x14ac:dyDescent="0.2">
      <c r="B178" s="92" t="s">
        <v>184</v>
      </c>
      <c r="C178" s="147"/>
      <c r="D178" s="172" t="s">
        <v>391</v>
      </c>
      <c r="E178" s="173" t="e">
        <f t="shared" ref="E178:P178" si="45">SUM(E97:E156)/E10*4</f>
        <v>#DIV/0!</v>
      </c>
      <c r="F178" s="173" t="e">
        <f t="shared" si="45"/>
        <v>#DIV/0!</v>
      </c>
      <c r="G178" s="173" t="e">
        <f t="shared" si="45"/>
        <v>#DIV/0!</v>
      </c>
      <c r="H178" s="173" t="e">
        <f t="shared" si="45"/>
        <v>#DIV/0!</v>
      </c>
      <c r="I178" s="173" t="e">
        <f t="shared" si="45"/>
        <v>#DIV/0!</v>
      </c>
      <c r="J178" s="173" t="e">
        <f t="shared" si="45"/>
        <v>#DIV/0!</v>
      </c>
      <c r="K178" s="173" t="e">
        <f t="shared" si="45"/>
        <v>#DIV/0!</v>
      </c>
      <c r="L178" s="173" t="e">
        <f t="shared" si="45"/>
        <v>#DIV/0!</v>
      </c>
      <c r="M178" s="173" t="e">
        <f t="shared" si="45"/>
        <v>#DIV/0!</v>
      </c>
      <c r="N178" s="173" t="e">
        <f t="shared" si="45"/>
        <v>#DIV/0!</v>
      </c>
      <c r="O178" s="173" t="e">
        <f t="shared" si="45"/>
        <v>#DIV/0!</v>
      </c>
      <c r="P178" s="173" t="e">
        <f t="shared" si="45"/>
        <v>#DIV/0!</v>
      </c>
      <c r="R178" s="173" t="e">
        <f t="shared" ref="R178:AC178" si="46">SUM(R97:R156)/R10*4</f>
        <v>#DIV/0!</v>
      </c>
      <c r="S178" s="173" t="e">
        <f t="shared" si="46"/>
        <v>#DIV/0!</v>
      </c>
      <c r="T178" s="173" t="e">
        <f t="shared" si="46"/>
        <v>#DIV/0!</v>
      </c>
      <c r="U178" s="173" t="e">
        <f t="shared" si="46"/>
        <v>#DIV/0!</v>
      </c>
      <c r="V178" s="173" t="e">
        <f t="shared" si="46"/>
        <v>#DIV/0!</v>
      </c>
      <c r="W178" s="173" t="e">
        <f t="shared" si="46"/>
        <v>#DIV/0!</v>
      </c>
      <c r="X178" s="173" t="e">
        <f t="shared" si="46"/>
        <v>#DIV/0!</v>
      </c>
      <c r="Y178" s="173" t="e">
        <f t="shared" si="46"/>
        <v>#DIV/0!</v>
      </c>
      <c r="Z178" s="173" t="e">
        <f t="shared" si="46"/>
        <v>#DIV/0!</v>
      </c>
      <c r="AA178" s="173" t="e">
        <f t="shared" si="46"/>
        <v>#DIV/0!</v>
      </c>
      <c r="AB178" s="173" t="e">
        <f t="shared" si="46"/>
        <v>#DIV/0!</v>
      </c>
      <c r="AC178" s="173" t="e">
        <f t="shared" si="46"/>
        <v>#DIV/0!</v>
      </c>
      <c r="AE178" s="173" t="e">
        <f t="shared" ref="AE178:AP178" si="47">SUM(AE97:AE156)/AE10*4</f>
        <v>#DIV/0!</v>
      </c>
      <c r="AF178" s="173" t="e">
        <f t="shared" si="47"/>
        <v>#DIV/0!</v>
      </c>
      <c r="AG178" s="173" t="e">
        <f t="shared" si="47"/>
        <v>#DIV/0!</v>
      </c>
      <c r="AH178" s="173" t="e">
        <f t="shared" si="47"/>
        <v>#DIV/0!</v>
      </c>
      <c r="AI178" s="173" t="e">
        <f t="shared" si="47"/>
        <v>#DIV/0!</v>
      </c>
      <c r="AJ178" s="173" t="e">
        <f t="shared" si="47"/>
        <v>#DIV/0!</v>
      </c>
      <c r="AK178" s="173" t="e">
        <f t="shared" si="47"/>
        <v>#DIV/0!</v>
      </c>
      <c r="AL178" s="173" t="e">
        <f t="shared" si="47"/>
        <v>#DIV/0!</v>
      </c>
      <c r="AM178" s="173" t="e">
        <f t="shared" si="47"/>
        <v>#DIV/0!</v>
      </c>
      <c r="AN178" s="173" t="e">
        <f t="shared" si="47"/>
        <v>#DIV/0!</v>
      </c>
      <c r="AO178" s="173" t="e">
        <f t="shared" si="47"/>
        <v>#DIV/0!</v>
      </c>
      <c r="AP178" s="173" t="e">
        <f t="shared" si="47"/>
        <v>#DIV/0!</v>
      </c>
      <c r="AR178" s="173" t="e">
        <f t="shared" ref="AR178:BC178" si="48">SUM(AR97:AR156)/AR10*4</f>
        <v>#DIV/0!</v>
      </c>
      <c r="AS178" s="173" t="e">
        <f t="shared" si="48"/>
        <v>#DIV/0!</v>
      </c>
      <c r="AT178" s="173" t="e">
        <f t="shared" si="48"/>
        <v>#DIV/0!</v>
      </c>
      <c r="AU178" s="173" t="e">
        <f t="shared" si="48"/>
        <v>#DIV/0!</v>
      </c>
      <c r="AV178" s="173" t="e">
        <f t="shared" si="48"/>
        <v>#DIV/0!</v>
      </c>
      <c r="AW178" s="173" t="e">
        <f t="shared" si="48"/>
        <v>#DIV/0!</v>
      </c>
      <c r="AX178" s="173" t="e">
        <f t="shared" si="48"/>
        <v>#DIV/0!</v>
      </c>
      <c r="AY178" s="173" t="e">
        <f t="shared" si="48"/>
        <v>#DIV/0!</v>
      </c>
      <c r="AZ178" s="173" t="e">
        <f t="shared" si="48"/>
        <v>#DIV/0!</v>
      </c>
      <c r="BA178" s="173" t="e">
        <f t="shared" si="48"/>
        <v>#DIV/0!</v>
      </c>
      <c r="BB178" s="173" t="e">
        <f t="shared" si="48"/>
        <v>#DIV/0!</v>
      </c>
      <c r="BC178" s="173" t="e">
        <f t="shared" si="48"/>
        <v>#DIV/0!</v>
      </c>
      <c r="BE178" s="173" t="e">
        <f t="shared" ref="BE178:BP178" si="49">SUM(BE97:BE156)/BE10*4</f>
        <v>#DIV/0!</v>
      </c>
      <c r="BF178" s="173" t="e">
        <f t="shared" si="49"/>
        <v>#DIV/0!</v>
      </c>
      <c r="BG178" s="173" t="e">
        <f t="shared" si="49"/>
        <v>#DIV/0!</v>
      </c>
      <c r="BH178" s="173" t="e">
        <f t="shared" si="49"/>
        <v>#DIV/0!</v>
      </c>
      <c r="BI178" s="173" t="e">
        <f t="shared" si="49"/>
        <v>#DIV/0!</v>
      </c>
      <c r="BJ178" s="173" t="e">
        <f t="shared" si="49"/>
        <v>#DIV/0!</v>
      </c>
      <c r="BK178" s="173" t="e">
        <f t="shared" si="49"/>
        <v>#DIV/0!</v>
      </c>
      <c r="BL178" s="173" t="e">
        <f t="shared" si="49"/>
        <v>#DIV/0!</v>
      </c>
      <c r="BM178" s="173" t="e">
        <f t="shared" si="49"/>
        <v>#DIV/0!</v>
      </c>
      <c r="BN178" s="173" t="e">
        <f t="shared" si="49"/>
        <v>#DIV/0!</v>
      </c>
      <c r="BO178" s="173" t="e">
        <f t="shared" si="49"/>
        <v>#DIV/0!</v>
      </c>
      <c r="BP178" s="173" t="e">
        <f t="shared" si="49"/>
        <v>#DIV/0!</v>
      </c>
    </row>
    <row r="179" spans="2:68" x14ac:dyDescent="0.2">
      <c r="B179" s="92" t="s">
        <v>185</v>
      </c>
      <c r="C179" s="147"/>
      <c r="D179" s="172" t="s">
        <v>391</v>
      </c>
      <c r="E179" s="173" t="e">
        <f t="shared" ref="E179:P179" si="50">SUM(E97:E156)/E12*4</f>
        <v>#DIV/0!</v>
      </c>
      <c r="F179" s="173" t="e">
        <f t="shared" si="50"/>
        <v>#DIV/0!</v>
      </c>
      <c r="G179" s="173" t="e">
        <f t="shared" si="50"/>
        <v>#DIV/0!</v>
      </c>
      <c r="H179" s="173" t="e">
        <f t="shared" si="50"/>
        <v>#DIV/0!</v>
      </c>
      <c r="I179" s="173" t="e">
        <f t="shared" si="50"/>
        <v>#DIV/0!</v>
      </c>
      <c r="J179" s="173" t="e">
        <f t="shared" si="50"/>
        <v>#DIV/0!</v>
      </c>
      <c r="K179" s="173" t="e">
        <f t="shared" si="50"/>
        <v>#DIV/0!</v>
      </c>
      <c r="L179" s="173" t="e">
        <f t="shared" si="50"/>
        <v>#DIV/0!</v>
      </c>
      <c r="M179" s="173" t="e">
        <f t="shared" si="50"/>
        <v>#DIV/0!</v>
      </c>
      <c r="N179" s="173" t="e">
        <f t="shared" si="50"/>
        <v>#DIV/0!</v>
      </c>
      <c r="O179" s="173" t="e">
        <f t="shared" si="50"/>
        <v>#DIV/0!</v>
      </c>
      <c r="P179" s="173" t="e">
        <f t="shared" si="50"/>
        <v>#DIV/0!</v>
      </c>
      <c r="R179" s="173" t="e">
        <f t="shared" ref="R179:AC179" si="51">SUM(R97:R156)/R12*4</f>
        <v>#DIV/0!</v>
      </c>
      <c r="S179" s="173" t="e">
        <f t="shared" si="51"/>
        <v>#DIV/0!</v>
      </c>
      <c r="T179" s="173" t="e">
        <f t="shared" si="51"/>
        <v>#DIV/0!</v>
      </c>
      <c r="U179" s="173" t="e">
        <f t="shared" si="51"/>
        <v>#DIV/0!</v>
      </c>
      <c r="V179" s="173" t="e">
        <f t="shared" si="51"/>
        <v>#DIV/0!</v>
      </c>
      <c r="W179" s="173" t="e">
        <f t="shared" si="51"/>
        <v>#DIV/0!</v>
      </c>
      <c r="X179" s="173" t="e">
        <f t="shared" si="51"/>
        <v>#DIV/0!</v>
      </c>
      <c r="Y179" s="173" t="e">
        <f t="shared" si="51"/>
        <v>#DIV/0!</v>
      </c>
      <c r="Z179" s="173" t="e">
        <f t="shared" si="51"/>
        <v>#DIV/0!</v>
      </c>
      <c r="AA179" s="173" t="e">
        <f t="shared" si="51"/>
        <v>#DIV/0!</v>
      </c>
      <c r="AB179" s="173" t="e">
        <f t="shared" si="51"/>
        <v>#DIV/0!</v>
      </c>
      <c r="AC179" s="173" t="e">
        <f t="shared" si="51"/>
        <v>#DIV/0!</v>
      </c>
      <c r="AE179" s="173" t="e">
        <f t="shared" ref="AE179:AP179" si="52">SUM(AE97:AE156)/AE12*4</f>
        <v>#DIV/0!</v>
      </c>
      <c r="AF179" s="173" t="e">
        <f t="shared" si="52"/>
        <v>#DIV/0!</v>
      </c>
      <c r="AG179" s="173" t="e">
        <f t="shared" si="52"/>
        <v>#DIV/0!</v>
      </c>
      <c r="AH179" s="173" t="e">
        <f t="shared" si="52"/>
        <v>#DIV/0!</v>
      </c>
      <c r="AI179" s="173" t="e">
        <f t="shared" si="52"/>
        <v>#DIV/0!</v>
      </c>
      <c r="AJ179" s="173" t="e">
        <f t="shared" si="52"/>
        <v>#DIV/0!</v>
      </c>
      <c r="AK179" s="173" t="e">
        <f t="shared" si="52"/>
        <v>#DIV/0!</v>
      </c>
      <c r="AL179" s="173" t="e">
        <f t="shared" si="52"/>
        <v>#DIV/0!</v>
      </c>
      <c r="AM179" s="173" t="e">
        <f t="shared" si="52"/>
        <v>#DIV/0!</v>
      </c>
      <c r="AN179" s="173" t="e">
        <f t="shared" si="52"/>
        <v>#DIV/0!</v>
      </c>
      <c r="AO179" s="173" t="e">
        <f t="shared" si="52"/>
        <v>#DIV/0!</v>
      </c>
      <c r="AP179" s="173" t="e">
        <f t="shared" si="52"/>
        <v>#DIV/0!</v>
      </c>
      <c r="AR179" s="173" t="e">
        <f t="shared" ref="AR179:BC179" si="53">SUM(AR97:AR156)/AR12*4</f>
        <v>#DIV/0!</v>
      </c>
      <c r="AS179" s="173" t="e">
        <f t="shared" si="53"/>
        <v>#DIV/0!</v>
      </c>
      <c r="AT179" s="173" t="e">
        <f t="shared" si="53"/>
        <v>#DIV/0!</v>
      </c>
      <c r="AU179" s="173" t="e">
        <f t="shared" si="53"/>
        <v>#DIV/0!</v>
      </c>
      <c r="AV179" s="173" t="e">
        <f t="shared" si="53"/>
        <v>#DIV/0!</v>
      </c>
      <c r="AW179" s="173" t="e">
        <f t="shared" si="53"/>
        <v>#DIV/0!</v>
      </c>
      <c r="AX179" s="173" t="e">
        <f t="shared" si="53"/>
        <v>#DIV/0!</v>
      </c>
      <c r="AY179" s="173" t="e">
        <f t="shared" si="53"/>
        <v>#DIV/0!</v>
      </c>
      <c r="AZ179" s="173" t="e">
        <f t="shared" si="53"/>
        <v>#DIV/0!</v>
      </c>
      <c r="BA179" s="173" t="e">
        <f t="shared" si="53"/>
        <v>#DIV/0!</v>
      </c>
      <c r="BB179" s="173" t="e">
        <f t="shared" si="53"/>
        <v>#DIV/0!</v>
      </c>
      <c r="BC179" s="173" t="e">
        <f t="shared" si="53"/>
        <v>#DIV/0!</v>
      </c>
      <c r="BE179" s="173" t="e">
        <f t="shared" ref="BE179:BP179" si="54">SUM(BE97:BE156)/BE12*4</f>
        <v>#DIV/0!</v>
      </c>
      <c r="BF179" s="173" t="e">
        <f t="shared" si="54"/>
        <v>#DIV/0!</v>
      </c>
      <c r="BG179" s="173" t="e">
        <f t="shared" si="54"/>
        <v>#DIV/0!</v>
      </c>
      <c r="BH179" s="173" t="e">
        <f t="shared" si="54"/>
        <v>#DIV/0!</v>
      </c>
      <c r="BI179" s="173" t="e">
        <f t="shared" si="54"/>
        <v>#DIV/0!</v>
      </c>
      <c r="BJ179" s="173" t="e">
        <f t="shared" si="54"/>
        <v>#DIV/0!</v>
      </c>
      <c r="BK179" s="173" t="e">
        <f t="shared" si="54"/>
        <v>#DIV/0!</v>
      </c>
      <c r="BL179" s="173" t="e">
        <f t="shared" si="54"/>
        <v>#DIV/0!</v>
      </c>
      <c r="BM179" s="173" t="e">
        <f t="shared" si="54"/>
        <v>#DIV/0!</v>
      </c>
      <c r="BN179" s="173" t="e">
        <f t="shared" si="54"/>
        <v>#DIV/0!</v>
      </c>
      <c r="BO179" s="173" t="e">
        <f t="shared" si="54"/>
        <v>#DIV/0!</v>
      </c>
      <c r="BP179" s="173" t="e">
        <f t="shared" si="54"/>
        <v>#DIV/0!</v>
      </c>
    </row>
    <row r="180" spans="2:68" x14ac:dyDescent="0.2">
      <c r="B180" s="92" t="s">
        <v>186</v>
      </c>
      <c r="C180" s="147"/>
      <c r="D180" s="172" t="s">
        <v>391</v>
      </c>
      <c r="E180" s="173" t="e">
        <f t="shared" ref="E180:P180" si="55">SUM(E97:E132)/E10*4</f>
        <v>#DIV/0!</v>
      </c>
      <c r="F180" s="173" t="e">
        <f t="shared" si="55"/>
        <v>#DIV/0!</v>
      </c>
      <c r="G180" s="173" t="e">
        <f t="shared" si="55"/>
        <v>#DIV/0!</v>
      </c>
      <c r="H180" s="173" t="e">
        <f t="shared" si="55"/>
        <v>#DIV/0!</v>
      </c>
      <c r="I180" s="173" t="e">
        <f t="shared" si="55"/>
        <v>#DIV/0!</v>
      </c>
      <c r="J180" s="173" t="e">
        <f t="shared" si="55"/>
        <v>#DIV/0!</v>
      </c>
      <c r="K180" s="173" t="e">
        <f t="shared" si="55"/>
        <v>#DIV/0!</v>
      </c>
      <c r="L180" s="173" t="e">
        <f t="shared" si="55"/>
        <v>#DIV/0!</v>
      </c>
      <c r="M180" s="173" t="e">
        <f t="shared" si="55"/>
        <v>#DIV/0!</v>
      </c>
      <c r="N180" s="173" t="e">
        <f t="shared" si="55"/>
        <v>#DIV/0!</v>
      </c>
      <c r="O180" s="173" t="e">
        <f t="shared" si="55"/>
        <v>#DIV/0!</v>
      </c>
      <c r="P180" s="173" t="e">
        <f t="shared" si="55"/>
        <v>#DIV/0!</v>
      </c>
      <c r="R180" s="173" t="e">
        <f t="shared" ref="R180:AC180" si="56">SUM(R97:R132)/R10*4</f>
        <v>#DIV/0!</v>
      </c>
      <c r="S180" s="173" t="e">
        <f t="shared" si="56"/>
        <v>#DIV/0!</v>
      </c>
      <c r="T180" s="173" t="e">
        <f t="shared" si="56"/>
        <v>#DIV/0!</v>
      </c>
      <c r="U180" s="173" t="e">
        <f t="shared" si="56"/>
        <v>#DIV/0!</v>
      </c>
      <c r="V180" s="173" t="e">
        <f t="shared" si="56"/>
        <v>#DIV/0!</v>
      </c>
      <c r="W180" s="173" t="e">
        <f t="shared" si="56"/>
        <v>#DIV/0!</v>
      </c>
      <c r="X180" s="173" t="e">
        <f t="shared" si="56"/>
        <v>#DIV/0!</v>
      </c>
      <c r="Y180" s="173" t="e">
        <f t="shared" si="56"/>
        <v>#DIV/0!</v>
      </c>
      <c r="Z180" s="173" t="e">
        <f t="shared" si="56"/>
        <v>#DIV/0!</v>
      </c>
      <c r="AA180" s="173" t="e">
        <f t="shared" si="56"/>
        <v>#DIV/0!</v>
      </c>
      <c r="AB180" s="173" t="e">
        <f t="shared" si="56"/>
        <v>#DIV/0!</v>
      </c>
      <c r="AC180" s="173" t="e">
        <f t="shared" si="56"/>
        <v>#DIV/0!</v>
      </c>
      <c r="AE180" s="173" t="e">
        <f t="shared" ref="AE180:AP180" si="57">SUM(AE97:AE132)/AE10*4</f>
        <v>#DIV/0!</v>
      </c>
      <c r="AF180" s="173" t="e">
        <f t="shared" si="57"/>
        <v>#DIV/0!</v>
      </c>
      <c r="AG180" s="173" t="e">
        <f t="shared" si="57"/>
        <v>#DIV/0!</v>
      </c>
      <c r="AH180" s="173" t="e">
        <f t="shared" si="57"/>
        <v>#DIV/0!</v>
      </c>
      <c r="AI180" s="173" t="e">
        <f t="shared" si="57"/>
        <v>#DIV/0!</v>
      </c>
      <c r="AJ180" s="173" t="e">
        <f t="shared" si="57"/>
        <v>#DIV/0!</v>
      </c>
      <c r="AK180" s="173" t="e">
        <f t="shared" si="57"/>
        <v>#DIV/0!</v>
      </c>
      <c r="AL180" s="173" t="e">
        <f t="shared" si="57"/>
        <v>#DIV/0!</v>
      </c>
      <c r="AM180" s="173" t="e">
        <f t="shared" si="57"/>
        <v>#DIV/0!</v>
      </c>
      <c r="AN180" s="173" t="e">
        <f t="shared" si="57"/>
        <v>#DIV/0!</v>
      </c>
      <c r="AO180" s="173" t="e">
        <f t="shared" si="57"/>
        <v>#DIV/0!</v>
      </c>
      <c r="AP180" s="173" t="e">
        <f t="shared" si="57"/>
        <v>#DIV/0!</v>
      </c>
      <c r="AR180" s="173" t="e">
        <f t="shared" ref="AR180:BC180" si="58">SUM(AR97:AR132)/AR10*4</f>
        <v>#DIV/0!</v>
      </c>
      <c r="AS180" s="173" t="e">
        <f t="shared" si="58"/>
        <v>#DIV/0!</v>
      </c>
      <c r="AT180" s="173" t="e">
        <f t="shared" si="58"/>
        <v>#DIV/0!</v>
      </c>
      <c r="AU180" s="173" t="e">
        <f t="shared" si="58"/>
        <v>#DIV/0!</v>
      </c>
      <c r="AV180" s="173" t="e">
        <f t="shared" si="58"/>
        <v>#DIV/0!</v>
      </c>
      <c r="AW180" s="173" t="e">
        <f t="shared" si="58"/>
        <v>#DIV/0!</v>
      </c>
      <c r="AX180" s="173" t="e">
        <f t="shared" si="58"/>
        <v>#DIV/0!</v>
      </c>
      <c r="AY180" s="173" t="e">
        <f t="shared" si="58"/>
        <v>#DIV/0!</v>
      </c>
      <c r="AZ180" s="173" t="e">
        <f t="shared" si="58"/>
        <v>#DIV/0!</v>
      </c>
      <c r="BA180" s="173" t="e">
        <f t="shared" si="58"/>
        <v>#DIV/0!</v>
      </c>
      <c r="BB180" s="173" t="e">
        <f t="shared" si="58"/>
        <v>#DIV/0!</v>
      </c>
      <c r="BC180" s="173" t="e">
        <f t="shared" si="58"/>
        <v>#DIV/0!</v>
      </c>
      <c r="BE180" s="173" t="e">
        <f t="shared" ref="BE180:BP180" si="59">SUM(BE97:BE132)/BE10*4</f>
        <v>#DIV/0!</v>
      </c>
      <c r="BF180" s="173" t="e">
        <f t="shared" si="59"/>
        <v>#DIV/0!</v>
      </c>
      <c r="BG180" s="173" t="e">
        <f t="shared" si="59"/>
        <v>#DIV/0!</v>
      </c>
      <c r="BH180" s="173" t="e">
        <f t="shared" si="59"/>
        <v>#DIV/0!</v>
      </c>
      <c r="BI180" s="173" t="e">
        <f t="shared" si="59"/>
        <v>#DIV/0!</v>
      </c>
      <c r="BJ180" s="173" t="e">
        <f t="shared" si="59"/>
        <v>#DIV/0!</v>
      </c>
      <c r="BK180" s="173" t="e">
        <f t="shared" si="59"/>
        <v>#DIV/0!</v>
      </c>
      <c r="BL180" s="173" t="e">
        <f t="shared" si="59"/>
        <v>#DIV/0!</v>
      </c>
      <c r="BM180" s="173" t="e">
        <f t="shared" si="59"/>
        <v>#DIV/0!</v>
      </c>
      <c r="BN180" s="173" t="e">
        <f t="shared" si="59"/>
        <v>#DIV/0!</v>
      </c>
      <c r="BO180" s="173" t="e">
        <f t="shared" si="59"/>
        <v>#DIV/0!</v>
      </c>
      <c r="BP180" s="173" t="e">
        <f t="shared" si="59"/>
        <v>#DIV/0!</v>
      </c>
    </row>
    <row r="181" spans="2:68" x14ac:dyDescent="0.2">
      <c r="B181" s="92" t="s">
        <v>316</v>
      </c>
      <c r="C181" s="147"/>
      <c r="D181" s="172" t="s">
        <v>391</v>
      </c>
      <c r="E181" s="173" t="e">
        <f t="shared" ref="E181:P181" si="60">-SUM(E148:E153)/SUM(E97:E147)</f>
        <v>#DIV/0!</v>
      </c>
      <c r="F181" s="173" t="e">
        <f t="shared" si="60"/>
        <v>#DIV/0!</v>
      </c>
      <c r="G181" s="173" t="e">
        <f t="shared" si="60"/>
        <v>#DIV/0!</v>
      </c>
      <c r="H181" s="173" t="e">
        <f t="shared" si="60"/>
        <v>#DIV/0!</v>
      </c>
      <c r="I181" s="173" t="e">
        <f t="shared" si="60"/>
        <v>#DIV/0!</v>
      </c>
      <c r="J181" s="173" t="e">
        <f t="shared" si="60"/>
        <v>#DIV/0!</v>
      </c>
      <c r="K181" s="173" t="e">
        <f t="shared" si="60"/>
        <v>#DIV/0!</v>
      </c>
      <c r="L181" s="173" t="e">
        <f t="shared" si="60"/>
        <v>#DIV/0!</v>
      </c>
      <c r="M181" s="173" t="e">
        <f t="shared" si="60"/>
        <v>#DIV/0!</v>
      </c>
      <c r="N181" s="173" t="e">
        <f t="shared" si="60"/>
        <v>#DIV/0!</v>
      </c>
      <c r="O181" s="173" t="e">
        <f t="shared" si="60"/>
        <v>#DIV/0!</v>
      </c>
      <c r="P181" s="173" t="e">
        <f t="shared" si="60"/>
        <v>#DIV/0!</v>
      </c>
      <c r="R181" s="173" t="e">
        <f t="shared" ref="R181:AC181" si="61">-SUM(R148:R153)/SUM(R97:R147)</f>
        <v>#DIV/0!</v>
      </c>
      <c r="S181" s="173" t="e">
        <f t="shared" si="61"/>
        <v>#DIV/0!</v>
      </c>
      <c r="T181" s="173" t="e">
        <f t="shared" si="61"/>
        <v>#DIV/0!</v>
      </c>
      <c r="U181" s="173" t="e">
        <f t="shared" si="61"/>
        <v>#DIV/0!</v>
      </c>
      <c r="V181" s="173" t="e">
        <f t="shared" si="61"/>
        <v>#DIV/0!</v>
      </c>
      <c r="W181" s="173" t="e">
        <f t="shared" si="61"/>
        <v>#DIV/0!</v>
      </c>
      <c r="X181" s="173" t="e">
        <f t="shared" si="61"/>
        <v>#DIV/0!</v>
      </c>
      <c r="Y181" s="173" t="e">
        <f t="shared" si="61"/>
        <v>#DIV/0!</v>
      </c>
      <c r="Z181" s="173" t="e">
        <f t="shared" si="61"/>
        <v>#DIV/0!</v>
      </c>
      <c r="AA181" s="173" t="e">
        <f t="shared" si="61"/>
        <v>#DIV/0!</v>
      </c>
      <c r="AB181" s="173" t="e">
        <f t="shared" si="61"/>
        <v>#DIV/0!</v>
      </c>
      <c r="AC181" s="173" t="e">
        <f t="shared" si="61"/>
        <v>#DIV/0!</v>
      </c>
      <c r="AE181" s="173" t="e">
        <f t="shared" ref="AE181:AP181" si="62">-SUM(AE148:AE153)/SUM(AE97:AE147)</f>
        <v>#DIV/0!</v>
      </c>
      <c r="AF181" s="173" t="e">
        <f t="shared" si="62"/>
        <v>#DIV/0!</v>
      </c>
      <c r="AG181" s="173" t="e">
        <f t="shared" si="62"/>
        <v>#DIV/0!</v>
      </c>
      <c r="AH181" s="173" t="e">
        <f t="shared" si="62"/>
        <v>#DIV/0!</v>
      </c>
      <c r="AI181" s="173" t="e">
        <f t="shared" si="62"/>
        <v>#DIV/0!</v>
      </c>
      <c r="AJ181" s="173" t="e">
        <f t="shared" si="62"/>
        <v>#DIV/0!</v>
      </c>
      <c r="AK181" s="173" t="e">
        <f t="shared" si="62"/>
        <v>#DIV/0!</v>
      </c>
      <c r="AL181" s="173" t="e">
        <f t="shared" si="62"/>
        <v>#DIV/0!</v>
      </c>
      <c r="AM181" s="173" t="e">
        <f t="shared" si="62"/>
        <v>#DIV/0!</v>
      </c>
      <c r="AN181" s="173" t="e">
        <f t="shared" si="62"/>
        <v>#DIV/0!</v>
      </c>
      <c r="AO181" s="173" t="e">
        <f t="shared" si="62"/>
        <v>#DIV/0!</v>
      </c>
      <c r="AP181" s="173" t="e">
        <f t="shared" si="62"/>
        <v>#DIV/0!</v>
      </c>
      <c r="AR181" s="173" t="e">
        <f t="shared" ref="AR181:BC181" si="63">-SUM(AR148:AR153)/SUM(AR97:AR147)</f>
        <v>#DIV/0!</v>
      </c>
      <c r="AS181" s="173" t="e">
        <f t="shared" si="63"/>
        <v>#DIV/0!</v>
      </c>
      <c r="AT181" s="173" t="e">
        <f t="shared" si="63"/>
        <v>#DIV/0!</v>
      </c>
      <c r="AU181" s="173" t="e">
        <f t="shared" si="63"/>
        <v>#DIV/0!</v>
      </c>
      <c r="AV181" s="173" t="e">
        <f t="shared" si="63"/>
        <v>#DIV/0!</v>
      </c>
      <c r="AW181" s="173" t="e">
        <f t="shared" si="63"/>
        <v>#DIV/0!</v>
      </c>
      <c r="AX181" s="173" t="e">
        <f t="shared" si="63"/>
        <v>#DIV/0!</v>
      </c>
      <c r="AY181" s="173" t="e">
        <f t="shared" si="63"/>
        <v>#DIV/0!</v>
      </c>
      <c r="AZ181" s="173" t="e">
        <f t="shared" si="63"/>
        <v>#DIV/0!</v>
      </c>
      <c r="BA181" s="173" t="e">
        <f t="shared" si="63"/>
        <v>#DIV/0!</v>
      </c>
      <c r="BB181" s="173" t="e">
        <f t="shared" si="63"/>
        <v>#DIV/0!</v>
      </c>
      <c r="BC181" s="173" t="e">
        <f t="shared" si="63"/>
        <v>#DIV/0!</v>
      </c>
      <c r="BE181" s="173" t="e">
        <f t="shared" ref="BE181:BP181" si="64">-SUM(BE148:BE153)/SUM(BE97:BE147)</f>
        <v>#DIV/0!</v>
      </c>
      <c r="BF181" s="173" t="e">
        <f t="shared" si="64"/>
        <v>#DIV/0!</v>
      </c>
      <c r="BG181" s="173" t="e">
        <f t="shared" si="64"/>
        <v>#DIV/0!</v>
      </c>
      <c r="BH181" s="173" t="e">
        <f t="shared" si="64"/>
        <v>#DIV/0!</v>
      </c>
      <c r="BI181" s="173" t="e">
        <f t="shared" si="64"/>
        <v>#DIV/0!</v>
      </c>
      <c r="BJ181" s="173" t="e">
        <f t="shared" si="64"/>
        <v>#DIV/0!</v>
      </c>
      <c r="BK181" s="173" t="e">
        <f t="shared" si="64"/>
        <v>#DIV/0!</v>
      </c>
      <c r="BL181" s="173" t="e">
        <f t="shared" si="64"/>
        <v>#DIV/0!</v>
      </c>
      <c r="BM181" s="173" t="e">
        <f t="shared" si="64"/>
        <v>#DIV/0!</v>
      </c>
      <c r="BN181" s="173" t="e">
        <f t="shared" si="64"/>
        <v>#DIV/0!</v>
      </c>
      <c r="BO181" s="173" t="e">
        <f t="shared" si="64"/>
        <v>#DIV/0!</v>
      </c>
      <c r="BP181" s="173" t="e">
        <f t="shared" si="64"/>
        <v>#DIV/0!</v>
      </c>
    </row>
    <row r="182" spans="2:68" x14ac:dyDescent="0.2">
      <c r="B182" s="92" t="s">
        <v>340</v>
      </c>
      <c r="C182" s="147"/>
      <c r="D182" s="172" t="s">
        <v>391</v>
      </c>
      <c r="E182" s="173" t="e">
        <f t="shared" ref="E182:P182" si="65">SUM(E23:E56)/SUM(E60:E64)</f>
        <v>#DIV/0!</v>
      </c>
      <c r="F182" s="173" t="e">
        <f t="shared" si="65"/>
        <v>#DIV/0!</v>
      </c>
      <c r="G182" s="173" t="e">
        <f t="shared" si="65"/>
        <v>#DIV/0!</v>
      </c>
      <c r="H182" s="173" t="e">
        <f t="shared" si="65"/>
        <v>#DIV/0!</v>
      </c>
      <c r="I182" s="173" t="e">
        <f t="shared" si="65"/>
        <v>#DIV/0!</v>
      </c>
      <c r="J182" s="173" t="e">
        <f t="shared" si="65"/>
        <v>#DIV/0!</v>
      </c>
      <c r="K182" s="173" t="e">
        <f t="shared" si="65"/>
        <v>#DIV/0!</v>
      </c>
      <c r="L182" s="173" t="e">
        <f t="shared" si="65"/>
        <v>#DIV/0!</v>
      </c>
      <c r="M182" s="173" t="e">
        <f t="shared" si="65"/>
        <v>#DIV/0!</v>
      </c>
      <c r="N182" s="173" t="e">
        <f t="shared" si="65"/>
        <v>#DIV/0!</v>
      </c>
      <c r="O182" s="173" t="e">
        <f t="shared" si="65"/>
        <v>#DIV/0!</v>
      </c>
      <c r="P182" s="173" t="e">
        <f t="shared" si="65"/>
        <v>#DIV/0!</v>
      </c>
      <c r="R182" s="173" t="e">
        <f t="shared" ref="R182:AC182" si="66">SUM(R23:R56)/SUM(R60:R64)</f>
        <v>#DIV/0!</v>
      </c>
      <c r="S182" s="173" t="e">
        <f t="shared" si="66"/>
        <v>#DIV/0!</v>
      </c>
      <c r="T182" s="173" t="e">
        <f t="shared" si="66"/>
        <v>#DIV/0!</v>
      </c>
      <c r="U182" s="173" t="e">
        <f t="shared" si="66"/>
        <v>#DIV/0!</v>
      </c>
      <c r="V182" s="173" t="e">
        <f t="shared" si="66"/>
        <v>#DIV/0!</v>
      </c>
      <c r="W182" s="173" t="e">
        <f t="shared" si="66"/>
        <v>#DIV/0!</v>
      </c>
      <c r="X182" s="173" t="e">
        <f t="shared" si="66"/>
        <v>#DIV/0!</v>
      </c>
      <c r="Y182" s="173" t="e">
        <f t="shared" si="66"/>
        <v>#DIV/0!</v>
      </c>
      <c r="Z182" s="173" t="e">
        <f t="shared" si="66"/>
        <v>#DIV/0!</v>
      </c>
      <c r="AA182" s="173" t="e">
        <f t="shared" si="66"/>
        <v>#DIV/0!</v>
      </c>
      <c r="AB182" s="173" t="e">
        <f t="shared" si="66"/>
        <v>#DIV/0!</v>
      </c>
      <c r="AC182" s="173" t="e">
        <f t="shared" si="66"/>
        <v>#DIV/0!</v>
      </c>
      <c r="AE182" s="173" t="e">
        <f t="shared" ref="AE182:AP182" si="67">SUM(AE23:AE56)/SUM(AE60:AE64)</f>
        <v>#DIV/0!</v>
      </c>
      <c r="AF182" s="173" t="e">
        <f t="shared" si="67"/>
        <v>#DIV/0!</v>
      </c>
      <c r="AG182" s="173" t="e">
        <f t="shared" si="67"/>
        <v>#DIV/0!</v>
      </c>
      <c r="AH182" s="173" t="e">
        <f t="shared" si="67"/>
        <v>#DIV/0!</v>
      </c>
      <c r="AI182" s="173" t="e">
        <f t="shared" si="67"/>
        <v>#DIV/0!</v>
      </c>
      <c r="AJ182" s="173" t="e">
        <f t="shared" si="67"/>
        <v>#DIV/0!</v>
      </c>
      <c r="AK182" s="173" t="e">
        <f t="shared" si="67"/>
        <v>#DIV/0!</v>
      </c>
      <c r="AL182" s="173" t="e">
        <f t="shared" si="67"/>
        <v>#DIV/0!</v>
      </c>
      <c r="AM182" s="173" t="e">
        <f t="shared" si="67"/>
        <v>#DIV/0!</v>
      </c>
      <c r="AN182" s="173" t="e">
        <f t="shared" si="67"/>
        <v>#DIV/0!</v>
      </c>
      <c r="AO182" s="173" t="e">
        <f t="shared" si="67"/>
        <v>#DIV/0!</v>
      </c>
      <c r="AP182" s="173" t="e">
        <f t="shared" si="67"/>
        <v>#DIV/0!</v>
      </c>
      <c r="AR182" s="173" t="e">
        <f t="shared" ref="AR182:BC182" si="68">SUM(AR23:AR56)/SUM(AR60:AR64)</f>
        <v>#DIV/0!</v>
      </c>
      <c r="AS182" s="173" t="e">
        <f t="shared" si="68"/>
        <v>#DIV/0!</v>
      </c>
      <c r="AT182" s="173" t="e">
        <f t="shared" si="68"/>
        <v>#DIV/0!</v>
      </c>
      <c r="AU182" s="173" t="e">
        <f t="shared" si="68"/>
        <v>#DIV/0!</v>
      </c>
      <c r="AV182" s="173" t="e">
        <f t="shared" si="68"/>
        <v>#DIV/0!</v>
      </c>
      <c r="AW182" s="173" t="e">
        <f t="shared" si="68"/>
        <v>#DIV/0!</v>
      </c>
      <c r="AX182" s="173" t="e">
        <f t="shared" si="68"/>
        <v>#DIV/0!</v>
      </c>
      <c r="AY182" s="173" t="e">
        <f t="shared" si="68"/>
        <v>#DIV/0!</v>
      </c>
      <c r="AZ182" s="173" t="e">
        <f t="shared" si="68"/>
        <v>#DIV/0!</v>
      </c>
      <c r="BA182" s="173" t="e">
        <f t="shared" si="68"/>
        <v>#DIV/0!</v>
      </c>
      <c r="BB182" s="173" t="e">
        <f t="shared" si="68"/>
        <v>#DIV/0!</v>
      </c>
      <c r="BC182" s="173" t="e">
        <f t="shared" si="68"/>
        <v>#DIV/0!</v>
      </c>
      <c r="BE182" s="173" t="e">
        <f t="shared" ref="BE182:BP182" si="69">SUM(BE23:BE56)/SUM(BE60:BE64)</f>
        <v>#DIV/0!</v>
      </c>
      <c r="BF182" s="173" t="e">
        <f t="shared" si="69"/>
        <v>#DIV/0!</v>
      </c>
      <c r="BG182" s="173" t="e">
        <f t="shared" si="69"/>
        <v>#DIV/0!</v>
      </c>
      <c r="BH182" s="173" t="e">
        <f t="shared" si="69"/>
        <v>#DIV/0!</v>
      </c>
      <c r="BI182" s="173" t="e">
        <f t="shared" si="69"/>
        <v>#DIV/0!</v>
      </c>
      <c r="BJ182" s="173" t="e">
        <f t="shared" si="69"/>
        <v>#DIV/0!</v>
      </c>
      <c r="BK182" s="173" t="e">
        <f t="shared" si="69"/>
        <v>#DIV/0!</v>
      </c>
      <c r="BL182" s="173" t="e">
        <f t="shared" si="69"/>
        <v>#DIV/0!</v>
      </c>
      <c r="BM182" s="173" t="e">
        <f t="shared" si="69"/>
        <v>#DIV/0!</v>
      </c>
      <c r="BN182" s="173" t="e">
        <f t="shared" si="69"/>
        <v>#DIV/0!</v>
      </c>
      <c r="BO182" s="173" t="e">
        <f t="shared" si="69"/>
        <v>#DIV/0!</v>
      </c>
      <c r="BP182" s="173" t="e">
        <f t="shared" si="69"/>
        <v>#DIV/0!</v>
      </c>
    </row>
    <row r="183" spans="2:68" x14ac:dyDescent="0.2">
      <c r="B183" s="92" t="s">
        <v>389</v>
      </c>
      <c r="C183" s="147"/>
      <c r="D183" s="172" t="s">
        <v>391</v>
      </c>
      <c r="E183" s="173" t="e">
        <f t="shared" ref="E183:P183" si="70">SUM(E97:E113)/SUM(E23:E56)*4</f>
        <v>#DIV/0!</v>
      </c>
      <c r="F183" s="173" t="e">
        <f t="shared" si="70"/>
        <v>#DIV/0!</v>
      </c>
      <c r="G183" s="173" t="e">
        <f t="shared" si="70"/>
        <v>#DIV/0!</v>
      </c>
      <c r="H183" s="173" t="e">
        <f t="shared" si="70"/>
        <v>#DIV/0!</v>
      </c>
      <c r="I183" s="173" t="e">
        <f t="shared" si="70"/>
        <v>#DIV/0!</v>
      </c>
      <c r="J183" s="173" t="e">
        <f t="shared" si="70"/>
        <v>#DIV/0!</v>
      </c>
      <c r="K183" s="173" t="e">
        <f t="shared" si="70"/>
        <v>#DIV/0!</v>
      </c>
      <c r="L183" s="173" t="e">
        <f t="shared" si="70"/>
        <v>#DIV/0!</v>
      </c>
      <c r="M183" s="173" t="e">
        <f t="shared" si="70"/>
        <v>#DIV/0!</v>
      </c>
      <c r="N183" s="173" t="e">
        <f t="shared" si="70"/>
        <v>#DIV/0!</v>
      </c>
      <c r="O183" s="173" t="e">
        <f t="shared" si="70"/>
        <v>#DIV/0!</v>
      </c>
      <c r="P183" s="173" t="e">
        <f t="shared" si="70"/>
        <v>#DIV/0!</v>
      </c>
      <c r="R183" s="173" t="e">
        <f t="shared" ref="R183:AC183" si="71">SUM(R97:R113)/SUM(R23:R56)*4</f>
        <v>#DIV/0!</v>
      </c>
      <c r="S183" s="173" t="e">
        <f t="shared" si="71"/>
        <v>#DIV/0!</v>
      </c>
      <c r="T183" s="173" t="e">
        <f t="shared" si="71"/>
        <v>#DIV/0!</v>
      </c>
      <c r="U183" s="173" t="e">
        <f t="shared" si="71"/>
        <v>#DIV/0!</v>
      </c>
      <c r="V183" s="173" t="e">
        <f t="shared" si="71"/>
        <v>#DIV/0!</v>
      </c>
      <c r="W183" s="173" t="e">
        <f t="shared" si="71"/>
        <v>#DIV/0!</v>
      </c>
      <c r="X183" s="173" t="e">
        <f t="shared" si="71"/>
        <v>#DIV/0!</v>
      </c>
      <c r="Y183" s="173" t="e">
        <f t="shared" si="71"/>
        <v>#DIV/0!</v>
      </c>
      <c r="Z183" s="173" t="e">
        <f t="shared" si="71"/>
        <v>#DIV/0!</v>
      </c>
      <c r="AA183" s="173" t="e">
        <f t="shared" si="71"/>
        <v>#DIV/0!</v>
      </c>
      <c r="AB183" s="173" t="e">
        <f t="shared" si="71"/>
        <v>#DIV/0!</v>
      </c>
      <c r="AC183" s="173" t="e">
        <f t="shared" si="71"/>
        <v>#DIV/0!</v>
      </c>
      <c r="AE183" s="173" t="e">
        <f t="shared" ref="AE183:AP183" si="72">SUM(AE97:AE113)/SUM(AE23:AE56)*4</f>
        <v>#DIV/0!</v>
      </c>
      <c r="AF183" s="173" t="e">
        <f t="shared" si="72"/>
        <v>#DIV/0!</v>
      </c>
      <c r="AG183" s="173" t="e">
        <f t="shared" si="72"/>
        <v>#DIV/0!</v>
      </c>
      <c r="AH183" s="173" t="e">
        <f t="shared" si="72"/>
        <v>#DIV/0!</v>
      </c>
      <c r="AI183" s="173" t="e">
        <f t="shared" si="72"/>
        <v>#DIV/0!</v>
      </c>
      <c r="AJ183" s="173" t="e">
        <f t="shared" si="72"/>
        <v>#DIV/0!</v>
      </c>
      <c r="AK183" s="173" t="e">
        <f t="shared" si="72"/>
        <v>#DIV/0!</v>
      </c>
      <c r="AL183" s="173" t="e">
        <f t="shared" si="72"/>
        <v>#DIV/0!</v>
      </c>
      <c r="AM183" s="173" t="e">
        <f t="shared" si="72"/>
        <v>#DIV/0!</v>
      </c>
      <c r="AN183" s="173" t="e">
        <f t="shared" si="72"/>
        <v>#DIV/0!</v>
      </c>
      <c r="AO183" s="173" t="e">
        <f t="shared" si="72"/>
        <v>#DIV/0!</v>
      </c>
      <c r="AP183" s="173" t="e">
        <f t="shared" si="72"/>
        <v>#DIV/0!</v>
      </c>
      <c r="AR183" s="173" t="e">
        <f t="shared" ref="AR183:BC183" si="73">SUM(AR97:AR113)/SUM(AR23:AR56)*4</f>
        <v>#DIV/0!</v>
      </c>
      <c r="AS183" s="173" t="e">
        <f t="shared" si="73"/>
        <v>#DIV/0!</v>
      </c>
      <c r="AT183" s="173" t="e">
        <f t="shared" si="73"/>
        <v>#DIV/0!</v>
      </c>
      <c r="AU183" s="173" t="e">
        <f t="shared" si="73"/>
        <v>#DIV/0!</v>
      </c>
      <c r="AV183" s="173" t="e">
        <f t="shared" si="73"/>
        <v>#DIV/0!</v>
      </c>
      <c r="AW183" s="173" t="e">
        <f t="shared" si="73"/>
        <v>#DIV/0!</v>
      </c>
      <c r="AX183" s="173" t="e">
        <f t="shared" si="73"/>
        <v>#DIV/0!</v>
      </c>
      <c r="AY183" s="173" t="e">
        <f t="shared" si="73"/>
        <v>#DIV/0!</v>
      </c>
      <c r="AZ183" s="173" t="e">
        <f t="shared" si="73"/>
        <v>#DIV/0!</v>
      </c>
      <c r="BA183" s="173" t="e">
        <f t="shared" si="73"/>
        <v>#DIV/0!</v>
      </c>
      <c r="BB183" s="173" t="e">
        <f t="shared" si="73"/>
        <v>#DIV/0!</v>
      </c>
      <c r="BC183" s="173" t="e">
        <f t="shared" si="73"/>
        <v>#DIV/0!</v>
      </c>
      <c r="BE183" s="173" t="e">
        <f t="shared" ref="BE183:BP183" si="74">SUM(BE97:BE113)/SUM(BE23:BE56)*4</f>
        <v>#DIV/0!</v>
      </c>
      <c r="BF183" s="173" t="e">
        <f t="shared" si="74"/>
        <v>#DIV/0!</v>
      </c>
      <c r="BG183" s="173" t="e">
        <f t="shared" si="74"/>
        <v>#DIV/0!</v>
      </c>
      <c r="BH183" s="173" t="e">
        <f t="shared" si="74"/>
        <v>#DIV/0!</v>
      </c>
      <c r="BI183" s="173" t="e">
        <f t="shared" si="74"/>
        <v>#DIV/0!</v>
      </c>
      <c r="BJ183" s="173" t="e">
        <f t="shared" si="74"/>
        <v>#DIV/0!</v>
      </c>
      <c r="BK183" s="173" t="e">
        <f t="shared" si="74"/>
        <v>#DIV/0!</v>
      </c>
      <c r="BL183" s="173" t="e">
        <f t="shared" si="74"/>
        <v>#DIV/0!</v>
      </c>
      <c r="BM183" s="173" t="e">
        <f t="shared" si="74"/>
        <v>#DIV/0!</v>
      </c>
      <c r="BN183" s="173" t="e">
        <f t="shared" si="74"/>
        <v>#DIV/0!</v>
      </c>
      <c r="BO183" s="173" t="e">
        <f t="shared" si="74"/>
        <v>#DIV/0!</v>
      </c>
      <c r="BP183" s="173" t="e">
        <f t="shared" si="74"/>
        <v>#DIV/0!</v>
      </c>
    </row>
    <row r="184" spans="2:68" x14ac:dyDescent="0.2">
      <c r="B184" s="92" t="s">
        <v>447</v>
      </c>
      <c r="C184" s="147"/>
      <c r="D184" s="172" t="s">
        <v>391</v>
      </c>
      <c r="E184" s="173" t="e">
        <f t="shared" ref="E184:P184" si="75">-SUM(E122:E126)/SUM(E60:E64)*4</f>
        <v>#DIV/0!</v>
      </c>
      <c r="F184" s="173" t="e">
        <f t="shared" si="75"/>
        <v>#DIV/0!</v>
      </c>
      <c r="G184" s="173" t="e">
        <f t="shared" si="75"/>
        <v>#DIV/0!</v>
      </c>
      <c r="H184" s="173" t="e">
        <f t="shared" si="75"/>
        <v>#DIV/0!</v>
      </c>
      <c r="I184" s="173" t="e">
        <f t="shared" si="75"/>
        <v>#DIV/0!</v>
      </c>
      <c r="J184" s="173" t="e">
        <f t="shared" si="75"/>
        <v>#DIV/0!</v>
      </c>
      <c r="K184" s="173" t="e">
        <f t="shared" si="75"/>
        <v>#DIV/0!</v>
      </c>
      <c r="L184" s="173" t="e">
        <f t="shared" si="75"/>
        <v>#DIV/0!</v>
      </c>
      <c r="M184" s="173" t="e">
        <f t="shared" si="75"/>
        <v>#DIV/0!</v>
      </c>
      <c r="N184" s="173" t="e">
        <f t="shared" si="75"/>
        <v>#DIV/0!</v>
      </c>
      <c r="O184" s="173" t="e">
        <f t="shared" si="75"/>
        <v>#DIV/0!</v>
      </c>
      <c r="P184" s="173" t="e">
        <f t="shared" si="75"/>
        <v>#DIV/0!</v>
      </c>
      <c r="R184" s="173" t="e">
        <f t="shared" ref="R184:AC184" si="76">-SUM(R122:R126)/SUM(R60:R64)*4</f>
        <v>#DIV/0!</v>
      </c>
      <c r="S184" s="173" t="e">
        <f t="shared" si="76"/>
        <v>#DIV/0!</v>
      </c>
      <c r="T184" s="173" t="e">
        <f t="shared" si="76"/>
        <v>#DIV/0!</v>
      </c>
      <c r="U184" s="173" t="e">
        <f t="shared" si="76"/>
        <v>#DIV/0!</v>
      </c>
      <c r="V184" s="173" t="e">
        <f t="shared" si="76"/>
        <v>#DIV/0!</v>
      </c>
      <c r="W184" s="173" t="e">
        <f t="shared" si="76"/>
        <v>#DIV/0!</v>
      </c>
      <c r="X184" s="173" t="e">
        <f t="shared" si="76"/>
        <v>#DIV/0!</v>
      </c>
      <c r="Y184" s="173" t="e">
        <f t="shared" si="76"/>
        <v>#DIV/0!</v>
      </c>
      <c r="Z184" s="173" t="e">
        <f t="shared" si="76"/>
        <v>#DIV/0!</v>
      </c>
      <c r="AA184" s="173" t="e">
        <f t="shared" si="76"/>
        <v>#DIV/0!</v>
      </c>
      <c r="AB184" s="173" t="e">
        <f t="shared" si="76"/>
        <v>#DIV/0!</v>
      </c>
      <c r="AC184" s="173" t="e">
        <f t="shared" si="76"/>
        <v>#DIV/0!</v>
      </c>
      <c r="AE184" s="173" t="e">
        <f t="shared" ref="AE184:AP184" si="77">-SUM(AE122:AE126)/SUM(AE60:AE64)*4</f>
        <v>#DIV/0!</v>
      </c>
      <c r="AF184" s="173" t="e">
        <f t="shared" si="77"/>
        <v>#DIV/0!</v>
      </c>
      <c r="AG184" s="173" t="e">
        <f t="shared" si="77"/>
        <v>#DIV/0!</v>
      </c>
      <c r="AH184" s="173" t="e">
        <f t="shared" si="77"/>
        <v>#DIV/0!</v>
      </c>
      <c r="AI184" s="173" t="e">
        <f t="shared" si="77"/>
        <v>#DIV/0!</v>
      </c>
      <c r="AJ184" s="173" t="e">
        <f t="shared" si="77"/>
        <v>#DIV/0!</v>
      </c>
      <c r="AK184" s="173" t="e">
        <f t="shared" si="77"/>
        <v>#DIV/0!</v>
      </c>
      <c r="AL184" s="173" t="e">
        <f t="shared" si="77"/>
        <v>#DIV/0!</v>
      </c>
      <c r="AM184" s="173" t="e">
        <f t="shared" si="77"/>
        <v>#DIV/0!</v>
      </c>
      <c r="AN184" s="173" t="e">
        <f t="shared" si="77"/>
        <v>#DIV/0!</v>
      </c>
      <c r="AO184" s="173" t="e">
        <f t="shared" si="77"/>
        <v>#DIV/0!</v>
      </c>
      <c r="AP184" s="173" t="e">
        <f t="shared" si="77"/>
        <v>#DIV/0!</v>
      </c>
      <c r="AR184" s="173" t="e">
        <f t="shared" ref="AR184:BC184" si="78">-SUM(AR122:AR126)/SUM(AR60:AR64)*4</f>
        <v>#DIV/0!</v>
      </c>
      <c r="AS184" s="173" t="e">
        <f t="shared" si="78"/>
        <v>#DIV/0!</v>
      </c>
      <c r="AT184" s="173" t="e">
        <f t="shared" si="78"/>
        <v>#DIV/0!</v>
      </c>
      <c r="AU184" s="173" t="e">
        <f t="shared" si="78"/>
        <v>#DIV/0!</v>
      </c>
      <c r="AV184" s="173" t="e">
        <f t="shared" si="78"/>
        <v>#DIV/0!</v>
      </c>
      <c r="AW184" s="173" t="e">
        <f t="shared" si="78"/>
        <v>#DIV/0!</v>
      </c>
      <c r="AX184" s="173" t="e">
        <f t="shared" si="78"/>
        <v>#DIV/0!</v>
      </c>
      <c r="AY184" s="173" t="e">
        <f t="shared" si="78"/>
        <v>#DIV/0!</v>
      </c>
      <c r="AZ184" s="173" t="e">
        <f t="shared" si="78"/>
        <v>#DIV/0!</v>
      </c>
      <c r="BA184" s="173" t="e">
        <f t="shared" si="78"/>
        <v>#DIV/0!</v>
      </c>
      <c r="BB184" s="173" t="e">
        <f t="shared" si="78"/>
        <v>#DIV/0!</v>
      </c>
      <c r="BC184" s="173" t="e">
        <f t="shared" si="78"/>
        <v>#DIV/0!</v>
      </c>
      <c r="BE184" s="173" t="e">
        <f t="shared" ref="BE184:BP184" si="79">-SUM(BE122:BE126)/SUM(BE60:BE64)*4</f>
        <v>#DIV/0!</v>
      </c>
      <c r="BF184" s="173" t="e">
        <f t="shared" si="79"/>
        <v>#DIV/0!</v>
      </c>
      <c r="BG184" s="173" t="e">
        <f t="shared" si="79"/>
        <v>#DIV/0!</v>
      </c>
      <c r="BH184" s="173" t="e">
        <f t="shared" si="79"/>
        <v>#DIV/0!</v>
      </c>
      <c r="BI184" s="173" t="e">
        <f t="shared" si="79"/>
        <v>#DIV/0!</v>
      </c>
      <c r="BJ184" s="173" t="e">
        <f t="shared" si="79"/>
        <v>#DIV/0!</v>
      </c>
      <c r="BK184" s="173" t="e">
        <f t="shared" si="79"/>
        <v>#DIV/0!</v>
      </c>
      <c r="BL184" s="173" t="e">
        <f t="shared" si="79"/>
        <v>#DIV/0!</v>
      </c>
      <c r="BM184" s="173" t="e">
        <f t="shared" si="79"/>
        <v>#DIV/0!</v>
      </c>
      <c r="BN184" s="173" t="e">
        <f t="shared" si="79"/>
        <v>#DIV/0!</v>
      </c>
      <c r="BO184" s="173" t="e">
        <f t="shared" si="79"/>
        <v>#DIV/0!</v>
      </c>
      <c r="BP184" s="173" t="e">
        <f t="shared" si="79"/>
        <v>#DIV/0!</v>
      </c>
    </row>
    <row r="185" spans="2:68" x14ac:dyDescent="0.2">
      <c r="B185" s="92" t="s">
        <v>187</v>
      </c>
      <c r="C185" s="147"/>
      <c r="D185" s="172" t="s">
        <v>391</v>
      </c>
      <c r="E185" s="173" t="e">
        <f t="shared" ref="E185:P185" si="80">SUM(E60:E63)/E11</f>
        <v>#DIV/0!</v>
      </c>
      <c r="F185" s="173" t="e">
        <f t="shared" si="80"/>
        <v>#DIV/0!</v>
      </c>
      <c r="G185" s="173" t="e">
        <f t="shared" si="80"/>
        <v>#DIV/0!</v>
      </c>
      <c r="H185" s="173" t="e">
        <f t="shared" si="80"/>
        <v>#DIV/0!</v>
      </c>
      <c r="I185" s="173" t="e">
        <f t="shared" si="80"/>
        <v>#DIV/0!</v>
      </c>
      <c r="J185" s="173" t="e">
        <f t="shared" si="80"/>
        <v>#DIV/0!</v>
      </c>
      <c r="K185" s="173" t="e">
        <f t="shared" si="80"/>
        <v>#DIV/0!</v>
      </c>
      <c r="L185" s="173" t="e">
        <f t="shared" si="80"/>
        <v>#DIV/0!</v>
      </c>
      <c r="M185" s="173" t="e">
        <f t="shared" si="80"/>
        <v>#DIV/0!</v>
      </c>
      <c r="N185" s="173" t="e">
        <f t="shared" si="80"/>
        <v>#DIV/0!</v>
      </c>
      <c r="O185" s="173" t="e">
        <f t="shared" si="80"/>
        <v>#DIV/0!</v>
      </c>
      <c r="P185" s="173" t="e">
        <f t="shared" si="80"/>
        <v>#DIV/0!</v>
      </c>
      <c r="R185" s="173" t="e">
        <f t="shared" ref="R185:AC185" si="81">SUM(R60:R63)/R11</f>
        <v>#DIV/0!</v>
      </c>
      <c r="S185" s="173" t="e">
        <f t="shared" si="81"/>
        <v>#DIV/0!</v>
      </c>
      <c r="T185" s="173" t="e">
        <f t="shared" si="81"/>
        <v>#DIV/0!</v>
      </c>
      <c r="U185" s="173" t="e">
        <f t="shared" si="81"/>
        <v>#DIV/0!</v>
      </c>
      <c r="V185" s="173" t="e">
        <f t="shared" si="81"/>
        <v>#DIV/0!</v>
      </c>
      <c r="W185" s="173" t="e">
        <f t="shared" si="81"/>
        <v>#DIV/0!</v>
      </c>
      <c r="X185" s="173" t="e">
        <f t="shared" si="81"/>
        <v>#DIV/0!</v>
      </c>
      <c r="Y185" s="173" t="e">
        <f t="shared" si="81"/>
        <v>#DIV/0!</v>
      </c>
      <c r="Z185" s="173" t="e">
        <f t="shared" si="81"/>
        <v>#DIV/0!</v>
      </c>
      <c r="AA185" s="173" t="e">
        <f t="shared" si="81"/>
        <v>#DIV/0!</v>
      </c>
      <c r="AB185" s="173" t="e">
        <f t="shared" si="81"/>
        <v>#DIV/0!</v>
      </c>
      <c r="AC185" s="173" t="e">
        <f t="shared" si="81"/>
        <v>#DIV/0!</v>
      </c>
      <c r="AE185" s="173" t="e">
        <f t="shared" ref="AE185:AP185" si="82">SUM(AE60:AE63)/AE11</f>
        <v>#DIV/0!</v>
      </c>
      <c r="AF185" s="173" t="e">
        <f t="shared" si="82"/>
        <v>#DIV/0!</v>
      </c>
      <c r="AG185" s="173" t="e">
        <f t="shared" si="82"/>
        <v>#DIV/0!</v>
      </c>
      <c r="AH185" s="173" t="e">
        <f t="shared" si="82"/>
        <v>#DIV/0!</v>
      </c>
      <c r="AI185" s="173" t="e">
        <f t="shared" si="82"/>
        <v>#DIV/0!</v>
      </c>
      <c r="AJ185" s="173" t="e">
        <f t="shared" si="82"/>
        <v>#DIV/0!</v>
      </c>
      <c r="AK185" s="173" t="e">
        <f t="shared" si="82"/>
        <v>#DIV/0!</v>
      </c>
      <c r="AL185" s="173" t="e">
        <f t="shared" si="82"/>
        <v>#DIV/0!</v>
      </c>
      <c r="AM185" s="173" t="e">
        <f t="shared" si="82"/>
        <v>#DIV/0!</v>
      </c>
      <c r="AN185" s="173" t="e">
        <f t="shared" si="82"/>
        <v>#DIV/0!</v>
      </c>
      <c r="AO185" s="173" t="e">
        <f t="shared" si="82"/>
        <v>#DIV/0!</v>
      </c>
      <c r="AP185" s="173" t="e">
        <f t="shared" si="82"/>
        <v>#DIV/0!</v>
      </c>
      <c r="AR185" s="173" t="e">
        <f t="shared" ref="AR185:BC185" si="83">SUM(AR60:AR63)/AR11</f>
        <v>#DIV/0!</v>
      </c>
      <c r="AS185" s="173" t="e">
        <f t="shared" si="83"/>
        <v>#DIV/0!</v>
      </c>
      <c r="AT185" s="173" t="e">
        <f t="shared" si="83"/>
        <v>#DIV/0!</v>
      </c>
      <c r="AU185" s="173" t="e">
        <f t="shared" si="83"/>
        <v>#DIV/0!</v>
      </c>
      <c r="AV185" s="173" t="e">
        <f t="shared" si="83"/>
        <v>#DIV/0!</v>
      </c>
      <c r="AW185" s="173" t="e">
        <f t="shared" si="83"/>
        <v>#DIV/0!</v>
      </c>
      <c r="AX185" s="173" t="e">
        <f t="shared" si="83"/>
        <v>#DIV/0!</v>
      </c>
      <c r="AY185" s="173" t="e">
        <f t="shared" si="83"/>
        <v>#DIV/0!</v>
      </c>
      <c r="AZ185" s="173" t="e">
        <f t="shared" si="83"/>
        <v>#DIV/0!</v>
      </c>
      <c r="BA185" s="173" t="e">
        <f t="shared" si="83"/>
        <v>#DIV/0!</v>
      </c>
      <c r="BB185" s="173" t="e">
        <f t="shared" si="83"/>
        <v>#DIV/0!</v>
      </c>
      <c r="BC185" s="173" t="e">
        <f t="shared" si="83"/>
        <v>#DIV/0!</v>
      </c>
      <c r="BE185" s="173" t="e">
        <f t="shared" ref="BE185:BP185" si="84">SUM(BE60:BE63)/BE11</f>
        <v>#DIV/0!</v>
      </c>
      <c r="BF185" s="173" t="e">
        <f t="shared" si="84"/>
        <v>#DIV/0!</v>
      </c>
      <c r="BG185" s="173" t="e">
        <f t="shared" si="84"/>
        <v>#DIV/0!</v>
      </c>
      <c r="BH185" s="173" t="e">
        <f t="shared" si="84"/>
        <v>#DIV/0!</v>
      </c>
      <c r="BI185" s="173" t="e">
        <f t="shared" si="84"/>
        <v>#DIV/0!</v>
      </c>
      <c r="BJ185" s="173" t="e">
        <f t="shared" si="84"/>
        <v>#DIV/0!</v>
      </c>
      <c r="BK185" s="173" t="e">
        <f t="shared" si="84"/>
        <v>#DIV/0!</v>
      </c>
      <c r="BL185" s="173" t="e">
        <f t="shared" si="84"/>
        <v>#DIV/0!</v>
      </c>
      <c r="BM185" s="173" t="e">
        <f t="shared" si="84"/>
        <v>#DIV/0!</v>
      </c>
      <c r="BN185" s="173" t="e">
        <f t="shared" si="84"/>
        <v>#DIV/0!</v>
      </c>
      <c r="BO185" s="173" t="e">
        <f t="shared" si="84"/>
        <v>#DIV/0!</v>
      </c>
      <c r="BP185" s="173" t="e">
        <f t="shared" si="84"/>
        <v>#DIV/0!</v>
      </c>
    </row>
    <row r="186" spans="2:68" x14ac:dyDescent="0.2">
      <c r="B186" s="92" t="s">
        <v>303</v>
      </c>
      <c r="C186" s="147"/>
      <c r="D186" s="172" t="s">
        <v>391</v>
      </c>
      <c r="E186" s="173" t="e">
        <f>E12/E10</f>
        <v>#DIV/0!</v>
      </c>
      <c r="F186" s="173" t="e">
        <f t="shared" ref="F186:AC186" si="85">F12/F10</f>
        <v>#DIV/0!</v>
      </c>
      <c r="G186" s="173" t="e">
        <f t="shared" si="85"/>
        <v>#DIV/0!</v>
      </c>
      <c r="H186" s="173" t="e">
        <f t="shared" si="85"/>
        <v>#DIV/0!</v>
      </c>
      <c r="I186" s="173" t="e">
        <f t="shared" si="85"/>
        <v>#DIV/0!</v>
      </c>
      <c r="J186" s="173" t="e">
        <f t="shared" si="85"/>
        <v>#DIV/0!</v>
      </c>
      <c r="K186" s="173" t="e">
        <f t="shared" si="85"/>
        <v>#DIV/0!</v>
      </c>
      <c r="L186" s="173" t="e">
        <f t="shared" si="85"/>
        <v>#DIV/0!</v>
      </c>
      <c r="M186" s="173" t="e">
        <f t="shared" si="85"/>
        <v>#DIV/0!</v>
      </c>
      <c r="N186" s="173" t="e">
        <f t="shared" si="85"/>
        <v>#DIV/0!</v>
      </c>
      <c r="O186" s="173" t="e">
        <f t="shared" si="85"/>
        <v>#DIV/0!</v>
      </c>
      <c r="P186" s="173" t="e">
        <f t="shared" si="85"/>
        <v>#DIV/0!</v>
      </c>
      <c r="R186" s="173" t="e">
        <f t="shared" si="85"/>
        <v>#DIV/0!</v>
      </c>
      <c r="S186" s="173" t="e">
        <f t="shared" si="85"/>
        <v>#DIV/0!</v>
      </c>
      <c r="T186" s="173" t="e">
        <f t="shared" si="85"/>
        <v>#DIV/0!</v>
      </c>
      <c r="U186" s="173" t="e">
        <f t="shared" si="85"/>
        <v>#DIV/0!</v>
      </c>
      <c r="V186" s="173" t="e">
        <f t="shared" si="85"/>
        <v>#DIV/0!</v>
      </c>
      <c r="W186" s="173" t="e">
        <f t="shared" si="85"/>
        <v>#DIV/0!</v>
      </c>
      <c r="X186" s="173" t="e">
        <f t="shared" si="85"/>
        <v>#DIV/0!</v>
      </c>
      <c r="Y186" s="173" t="e">
        <f t="shared" si="85"/>
        <v>#DIV/0!</v>
      </c>
      <c r="Z186" s="173" t="e">
        <f t="shared" si="85"/>
        <v>#DIV/0!</v>
      </c>
      <c r="AA186" s="173" t="e">
        <f t="shared" si="85"/>
        <v>#DIV/0!</v>
      </c>
      <c r="AB186" s="173" t="e">
        <f t="shared" si="85"/>
        <v>#DIV/0!</v>
      </c>
      <c r="AC186" s="173" t="e">
        <f t="shared" si="85"/>
        <v>#DIV/0!</v>
      </c>
      <c r="AE186" s="173" t="e">
        <f t="shared" ref="AE186:AP186" si="86">AE12/AE10</f>
        <v>#DIV/0!</v>
      </c>
      <c r="AF186" s="173" t="e">
        <f t="shared" si="86"/>
        <v>#DIV/0!</v>
      </c>
      <c r="AG186" s="173" t="e">
        <f t="shared" si="86"/>
        <v>#DIV/0!</v>
      </c>
      <c r="AH186" s="173" t="e">
        <f t="shared" si="86"/>
        <v>#DIV/0!</v>
      </c>
      <c r="AI186" s="173" t="e">
        <f t="shared" si="86"/>
        <v>#DIV/0!</v>
      </c>
      <c r="AJ186" s="173" t="e">
        <f t="shared" si="86"/>
        <v>#DIV/0!</v>
      </c>
      <c r="AK186" s="173" t="e">
        <f t="shared" si="86"/>
        <v>#DIV/0!</v>
      </c>
      <c r="AL186" s="173" t="e">
        <f t="shared" si="86"/>
        <v>#DIV/0!</v>
      </c>
      <c r="AM186" s="173" t="e">
        <f t="shared" si="86"/>
        <v>#DIV/0!</v>
      </c>
      <c r="AN186" s="173" t="e">
        <f t="shared" si="86"/>
        <v>#DIV/0!</v>
      </c>
      <c r="AO186" s="173" t="e">
        <f t="shared" si="86"/>
        <v>#DIV/0!</v>
      </c>
      <c r="AP186" s="173" t="e">
        <f t="shared" si="86"/>
        <v>#DIV/0!</v>
      </c>
      <c r="AR186" s="173" t="e">
        <f t="shared" ref="AR186:BC186" si="87">AR12/AR10</f>
        <v>#DIV/0!</v>
      </c>
      <c r="AS186" s="173" t="e">
        <f t="shared" si="87"/>
        <v>#DIV/0!</v>
      </c>
      <c r="AT186" s="173" t="e">
        <f t="shared" si="87"/>
        <v>#DIV/0!</v>
      </c>
      <c r="AU186" s="173" t="e">
        <f t="shared" si="87"/>
        <v>#DIV/0!</v>
      </c>
      <c r="AV186" s="173" t="e">
        <f t="shared" si="87"/>
        <v>#DIV/0!</v>
      </c>
      <c r="AW186" s="173" t="e">
        <f t="shared" si="87"/>
        <v>#DIV/0!</v>
      </c>
      <c r="AX186" s="173" t="e">
        <f t="shared" si="87"/>
        <v>#DIV/0!</v>
      </c>
      <c r="AY186" s="173" t="e">
        <f t="shared" si="87"/>
        <v>#DIV/0!</v>
      </c>
      <c r="AZ186" s="173" t="e">
        <f t="shared" si="87"/>
        <v>#DIV/0!</v>
      </c>
      <c r="BA186" s="173" t="e">
        <f t="shared" si="87"/>
        <v>#DIV/0!</v>
      </c>
      <c r="BB186" s="173" t="e">
        <f t="shared" si="87"/>
        <v>#DIV/0!</v>
      </c>
      <c r="BC186" s="173" t="e">
        <f t="shared" si="87"/>
        <v>#DIV/0!</v>
      </c>
      <c r="BE186" s="173" t="e">
        <f t="shared" ref="BE186:BP186" si="88">BE12/BE10</f>
        <v>#DIV/0!</v>
      </c>
      <c r="BF186" s="173" t="e">
        <f t="shared" si="88"/>
        <v>#DIV/0!</v>
      </c>
      <c r="BG186" s="173" t="e">
        <f t="shared" si="88"/>
        <v>#DIV/0!</v>
      </c>
      <c r="BH186" s="173" t="e">
        <f t="shared" si="88"/>
        <v>#DIV/0!</v>
      </c>
      <c r="BI186" s="173" t="e">
        <f t="shared" si="88"/>
        <v>#DIV/0!</v>
      </c>
      <c r="BJ186" s="173" t="e">
        <f t="shared" si="88"/>
        <v>#DIV/0!</v>
      </c>
      <c r="BK186" s="173" t="e">
        <f t="shared" si="88"/>
        <v>#DIV/0!</v>
      </c>
      <c r="BL186" s="173" t="e">
        <f t="shared" si="88"/>
        <v>#DIV/0!</v>
      </c>
      <c r="BM186" s="173" t="e">
        <f t="shared" si="88"/>
        <v>#DIV/0!</v>
      </c>
      <c r="BN186" s="173" t="e">
        <f t="shared" si="88"/>
        <v>#DIV/0!</v>
      </c>
      <c r="BO186" s="173" t="e">
        <f t="shared" si="88"/>
        <v>#DIV/0!</v>
      </c>
      <c r="BP186" s="173" t="e">
        <f t="shared" si="88"/>
        <v>#DIV/0!</v>
      </c>
    </row>
  </sheetData>
  <mergeCells count="34">
    <mergeCell ref="C160:C162"/>
    <mergeCell ref="B160:B165"/>
    <mergeCell ref="C114:C115"/>
    <mergeCell ref="B114:B121"/>
    <mergeCell ref="B155:B156"/>
    <mergeCell ref="C116:C118"/>
    <mergeCell ref="B134:B138"/>
    <mergeCell ref="B142:B147"/>
    <mergeCell ref="B148:B153"/>
    <mergeCell ref="C148:C149"/>
    <mergeCell ref="C124:C125"/>
    <mergeCell ref="C127:C128"/>
    <mergeCell ref="B122:B132"/>
    <mergeCell ref="C122:C123"/>
    <mergeCell ref="B139:B141"/>
    <mergeCell ref="B97:B113"/>
    <mergeCell ref="C97:C113"/>
    <mergeCell ref="B60:B74"/>
    <mergeCell ref="C62:C63"/>
    <mergeCell ref="C65:C66"/>
    <mergeCell ref="C70:C72"/>
    <mergeCell ref="B75:B79"/>
    <mergeCell ref="C60:C61"/>
    <mergeCell ref="C81:C83"/>
    <mergeCell ref="C84:C85"/>
    <mergeCell ref="B10:B12"/>
    <mergeCell ref="B90:B94"/>
    <mergeCell ref="B81:B86"/>
    <mergeCell ref="C14:C15"/>
    <mergeCell ref="B14:B59"/>
    <mergeCell ref="C16:C18"/>
    <mergeCell ref="C20:C22"/>
    <mergeCell ref="C23:C39"/>
    <mergeCell ref="C40:C56"/>
  </mergeCells>
  <conditionalFormatting sqref="E10:P12 R10:AC12">
    <cfRule type="expression" dxfId="333" priority="7">
      <formula>E$10&lt;&gt;E$11+E$12</formula>
    </cfRule>
  </conditionalFormatting>
  <conditionalFormatting sqref="AE10:AP12">
    <cfRule type="expression" dxfId="332" priority="5">
      <formula>AE$10&lt;&gt;AE$11+AE$12</formula>
    </cfRule>
  </conditionalFormatting>
  <conditionalFormatting sqref="AR10:BC12">
    <cfRule type="expression" dxfId="331" priority="3">
      <formula>AR$10&lt;&gt;AR$11+AR$12</formula>
    </cfRule>
  </conditionalFormatting>
  <conditionalFormatting sqref="BE10:BP12">
    <cfRule type="expression" dxfId="330" priority="1">
      <formula>BE$10&lt;&gt;BE$11+BE$12</formula>
    </cfRule>
  </conditionalFormatting>
  <pageMargins left="0.74803149606299213" right="0.74803149606299213" top="0.98425196850393704" bottom="0.98425196850393704" header="0.51181102362204722" footer="0.51181102362204722"/>
  <pageSetup paperSize="9" orientation="portrait" r:id="rId1"/>
  <headerFooter alignWithMargins="0"/>
  <ignoredErrors>
    <ignoredError sqref="AD172 AD170 AD171" evalError="1"/>
    <ignoredError sqref="H173:AC174" formulaRange="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BP79"/>
  <sheetViews>
    <sheetView showGridLines="0" zoomScale="80" zoomScaleNormal="80" workbookViewId="0">
      <pane xSplit="3" ySplit="8" topLeftCell="D9" activePane="bottomRight" state="frozen"/>
      <selection pane="topRight" activeCell="D1" sqref="D1"/>
      <selection pane="bottomLeft" activeCell="A9" sqref="A9"/>
      <selection pane="bottomRight" activeCell="G23" sqref="G23"/>
    </sheetView>
  </sheetViews>
  <sheetFormatPr baseColWidth="10" defaultColWidth="9.140625" defaultRowHeight="12.75" x14ac:dyDescent="0.2"/>
  <cols>
    <col min="1" max="1" width="3.7109375" style="1" customWidth="1"/>
    <col min="2" max="2" width="55.85546875" style="1" customWidth="1"/>
    <col min="3" max="3" width="54.28515625" style="1" customWidth="1"/>
    <col min="4" max="14" width="18.42578125" style="1" customWidth="1"/>
    <col min="15" max="15" width="16" style="1" customWidth="1"/>
    <col min="16" max="16" width="2.7109375" style="1" customWidth="1"/>
    <col min="17" max="27" width="18.42578125" style="1" customWidth="1"/>
    <col min="28" max="28" width="16" style="1" customWidth="1"/>
    <col min="29" max="29" width="2.7109375" style="1" customWidth="1"/>
    <col min="30" max="40" width="18.42578125" style="1" customWidth="1"/>
    <col min="41" max="41" width="16" style="1" customWidth="1"/>
    <col min="42" max="42" width="2.7109375" style="1" customWidth="1"/>
    <col min="43" max="53" width="18.42578125" style="1" customWidth="1"/>
    <col min="54" max="54" width="16" style="1" customWidth="1"/>
    <col min="55" max="55" width="2.7109375" style="1" customWidth="1"/>
    <col min="56" max="66" width="18.42578125" style="1" customWidth="1"/>
    <col min="67" max="67" width="16" style="1" customWidth="1"/>
    <col min="68" max="68" width="2.7109375" style="67" customWidth="1"/>
    <col min="69" max="16384" width="9.140625" style="1"/>
  </cols>
  <sheetData>
    <row r="1" spans="1:68" s="153" customFormat="1" ht="23.25" x14ac:dyDescent="0.35">
      <c r="A1" s="152" t="s">
        <v>518</v>
      </c>
    </row>
    <row r="2" spans="1:68" s="155" customFormat="1" x14ac:dyDescent="0.2">
      <c r="A2" s="154"/>
    </row>
    <row r="4" spans="1:68" s="153" customFormat="1" ht="23.25" x14ac:dyDescent="0.35">
      <c r="B4" s="319" t="s">
        <v>223</v>
      </c>
      <c r="C4" s="177"/>
      <c r="D4" s="177"/>
      <c r="E4" s="177"/>
      <c r="F4" s="177"/>
      <c r="G4" s="177"/>
      <c r="H4" s="177"/>
      <c r="I4" s="177"/>
      <c r="J4" s="177"/>
      <c r="K4" s="177"/>
      <c r="L4" s="177"/>
      <c r="M4" s="177"/>
      <c r="N4" s="178"/>
      <c r="O4" s="178"/>
      <c r="P4" s="177"/>
      <c r="Q4" s="177"/>
      <c r="R4" s="177"/>
      <c r="S4" s="177"/>
      <c r="T4" s="177"/>
      <c r="U4" s="177"/>
      <c r="V4" s="177"/>
      <c r="W4" s="177"/>
      <c r="X4" s="177"/>
      <c r="Y4" s="177"/>
      <c r="Z4" s="177"/>
      <c r="AA4" s="178"/>
      <c r="AB4" s="178"/>
      <c r="AC4" s="177"/>
      <c r="AD4" s="177"/>
      <c r="AE4" s="177"/>
      <c r="AF4" s="177"/>
      <c r="AG4" s="177"/>
      <c r="AH4" s="177"/>
      <c r="AI4" s="177"/>
      <c r="AJ4" s="177"/>
      <c r="AK4" s="177"/>
      <c r="AL4" s="177"/>
      <c r="AM4" s="177"/>
      <c r="AN4" s="178"/>
      <c r="AO4" s="178"/>
      <c r="AP4" s="177"/>
      <c r="AQ4" s="177"/>
      <c r="AR4" s="177"/>
      <c r="AS4" s="177"/>
      <c r="AT4" s="177"/>
      <c r="AU4" s="177"/>
      <c r="AV4" s="177"/>
      <c r="AW4" s="177"/>
      <c r="AX4" s="177"/>
      <c r="AY4" s="177"/>
      <c r="AZ4" s="177"/>
      <c r="BA4" s="178"/>
      <c r="BB4" s="178"/>
      <c r="BC4" s="178"/>
      <c r="BD4" s="177"/>
      <c r="BE4" s="177"/>
      <c r="BF4" s="177"/>
      <c r="BG4" s="177"/>
      <c r="BH4" s="177"/>
      <c r="BI4" s="177"/>
      <c r="BJ4" s="177"/>
      <c r="BK4" s="177"/>
      <c r="BL4" s="177"/>
      <c r="BM4" s="177"/>
      <c r="BN4" s="178"/>
      <c r="BO4" s="178"/>
      <c r="BP4" s="164"/>
    </row>
    <row r="5" spans="1:68" x14ac:dyDescent="0.2">
      <c r="D5" s="221"/>
      <c r="E5" s="221"/>
      <c r="F5" s="221"/>
      <c r="G5" s="221"/>
      <c r="H5" s="221"/>
      <c r="I5" s="221"/>
      <c r="J5" s="221"/>
      <c r="K5" s="221"/>
      <c r="L5" s="221"/>
      <c r="M5" s="221"/>
      <c r="N5" s="221"/>
      <c r="O5" s="221"/>
      <c r="Q5" s="221"/>
      <c r="R5" s="221"/>
      <c r="S5" s="221"/>
      <c r="T5" s="221"/>
      <c r="U5" s="221"/>
      <c r="V5" s="221"/>
      <c r="W5" s="221"/>
      <c r="X5" s="221"/>
      <c r="Y5" s="221"/>
      <c r="Z5" s="221"/>
      <c r="AA5" s="221"/>
      <c r="AB5" s="221"/>
      <c r="AD5" s="221"/>
      <c r="AE5" s="221"/>
      <c r="AF5" s="221"/>
      <c r="AG5" s="221"/>
      <c r="AH5" s="221"/>
      <c r="AI5" s="221"/>
      <c r="AJ5" s="221"/>
      <c r="AK5" s="221"/>
      <c r="AL5" s="221"/>
      <c r="AM5" s="221"/>
      <c r="AN5" s="221"/>
      <c r="AO5" s="221"/>
      <c r="AQ5" s="221"/>
      <c r="AR5" s="221"/>
      <c r="AS5" s="221"/>
      <c r="AT5" s="221"/>
      <c r="AU5" s="221"/>
      <c r="AV5" s="221"/>
      <c r="AW5" s="221"/>
      <c r="AX5" s="221"/>
      <c r="AY5" s="221"/>
      <c r="AZ5" s="221"/>
      <c r="BA5" s="221"/>
      <c r="BB5" s="221"/>
      <c r="BD5" s="221"/>
      <c r="BE5" s="221"/>
      <c r="BF5" s="221"/>
      <c r="BG5" s="221"/>
      <c r="BH5" s="221"/>
      <c r="BI5" s="221"/>
      <c r="BJ5" s="221"/>
      <c r="BK5" s="221"/>
      <c r="BL5" s="221"/>
      <c r="BM5" s="221"/>
      <c r="BN5" s="221"/>
      <c r="BO5" s="221"/>
      <c r="BP5" s="164"/>
    </row>
    <row r="6" spans="1:68" ht="23.25" x14ac:dyDescent="0.35">
      <c r="D6" s="157" t="str">
        <f>Definiciones!$C$5</f>
        <v>Escenario supervisor base</v>
      </c>
      <c r="E6" s="158"/>
      <c r="F6" s="159"/>
      <c r="G6" s="159"/>
      <c r="H6" s="159"/>
      <c r="I6" s="159"/>
      <c r="J6" s="159"/>
      <c r="K6" s="159"/>
      <c r="L6" s="159"/>
      <c r="M6" s="159"/>
      <c r="N6" s="159"/>
      <c r="O6" s="159"/>
      <c r="Q6" s="157" t="str">
        <f>Definiciones!$C$6</f>
        <v>Escenario supervisor adverso</v>
      </c>
      <c r="R6" s="158"/>
      <c r="S6" s="159"/>
      <c r="T6" s="159"/>
      <c r="U6" s="159"/>
      <c r="V6" s="159"/>
      <c r="W6" s="159"/>
      <c r="X6" s="159"/>
      <c r="Y6" s="159"/>
      <c r="Z6" s="159"/>
      <c r="AA6" s="159"/>
      <c r="AB6" s="159"/>
      <c r="AD6" s="157" t="str">
        <f>Definiciones!$C$7</f>
        <v>Escenario interno 1</v>
      </c>
      <c r="AE6" s="158"/>
      <c r="AF6" s="159"/>
      <c r="AG6" s="159"/>
      <c r="AH6" s="159"/>
      <c r="AI6" s="159"/>
      <c r="AJ6" s="159"/>
      <c r="AK6" s="159"/>
      <c r="AL6" s="159"/>
      <c r="AM6" s="159"/>
      <c r="AN6" s="159"/>
      <c r="AO6" s="159"/>
      <c r="AQ6" s="157" t="str">
        <f>Definiciones!$C$8</f>
        <v>Escenario interno 2</v>
      </c>
      <c r="AR6" s="158"/>
      <c r="AS6" s="159"/>
      <c r="AT6" s="159"/>
      <c r="AU6" s="159"/>
      <c r="AV6" s="159"/>
      <c r="AW6" s="159"/>
      <c r="AX6" s="159"/>
      <c r="AY6" s="159"/>
      <c r="AZ6" s="159"/>
      <c r="BA6" s="159"/>
      <c r="BB6" s="159"/>
      <c r="BD6" s="157" t="str">
        <f>Definiciones!$C$9</f>
        <v>Escenario interno 3</v>
      </c>
      <c r="BE6" s="158"/>
      <c r="BF6" s="159"/>
      <c r="BG6" s="159"/>
      <c r="BH6" s="159"/>
      <c r="BI6" s="159"/>
      <c r="BJ6" s="159"/>
      <c r="BK6" s="159"/>
      <c r="BL6" s="159"/>
      <c r="BM6" s="159"/>
      <c r="BN6" s="159"/>
      <c r="BO6" s="159"/>
      <c r="BP6" s="164"/>
    </row>
    <row r="7" spans="1:68" ht="12" customHeight="1" x14ac:dyDescent="0.2">
      <c r="D7" s="161" t="s">
        <v>6</v>
      </c>
      <c r="E7" s="161"/>
      <c r="F7" s="161"/>
      <c r="G7" s="161" t="s">
        <v>7</v>
      </c>
      <c r="H7" s="158"/>
      <c r="I7" s="158"/>
      <c r="J7" s="158"/>
      <c r="K7" s="158"/>
      <c r="L7" s="158"/>
      <c r="M7" s="158"/>
      <c r="N7" s="158"/>
      <c r="O7" s="158"/>
      <c r="Q7" s="161" t="s">
        <v>6</v>
      </c>
      <c r="R7" s="161"/>
      <c r="S7" s="161"/>
      <c r="T7" s="161" t="s">
        <v>7</v>
      </c>
      <c r="U7" s="158"/>
      <c r="V7" s="158"/>
      <c r="W7" s="158"/>
      <c r="X7" s="158"/>
      <c r="Y7" s="158"/>
      <c r="Z7" s="158"/>
      <c r="AA7" s="158"/>
      <c r="AB7" s="158"/>
      <c r="AD7" s="161" t="s">
        <v>6</v>
      </c>
      <c r="AE7" s="161"/>
      <c r="AF7" s="161"/>
      <c r="AG7" s="161" t="s">
        <v>7</v>
      </c>
      <c r="AH7" s="158"/>
      <c r="AI7" s="158"/>
      <c r="AJ7" s="158"/>
      <c r="AK7" s="158"/>
      <c r="AL7" s="158"/>
      <c r="AM7" s="158"/>
      <c r="AN7" s="158"/>
      <c r="AO7" s="158"/>
      <c r="AQ7" s="161" t="s">
        <v>6</v>
      </c>
      <c r="AR7" s="161"/>
      <c r="AS7" s="161"/>
      <c r="AT7" s="161" t="s">
        <v>7</v>
      </c>
      <c r="AU7" s="158"/>
      <c r="AV7" s="158"/>
      <c r="AW7" s="158"/>
      <c r="AX7" s="158"/>
      <c r="AY7" s="158"/>
      <c r="AZ7" s="158"/>
      <c r="BA7" s="158"/>
      <c r="BB7" s="158"/>
      <c r="BD7" s="161" t="s">
        <v>6</v>
      </c>
      <c r="BE7" s="161"/>
      <c r="BF7" s="161"/>
      <c r="BG7" s="161" t="s">
        <v>7</v>
      </c>
      <c r="BH7" s="158"/>
      <c r="BI7" s="158"/>
      <c r="BJ7" s="158"/>
      <c r="BK7" s="158"/>
      <c r="BL7" s="158"/>
      <c r="BM7" s="158"/>
      <c r="BN7" s="158"/>
      <c r="BO7" s="158"/>
    </row>
    <row r="8" spans="1:68" x14ac:dyDescent="0.2">
      <c r="B8" s="171"/>
      <c r="D8" s="162">
        <f>Definiciones!$C$14</f>
        <v>43525</v>
      </c>
      <c r="E8" s="162">
        <f>Definiciones!$D$14</f>
        <v>43617</v>
      </c>
      <c r="F8" s="162">
        <f>Definiciones!$E$14</f>
        <v>43709</v>
      </c>
      <c r="G8" s="162">
        <f>Definiciones!$F$14</f>
        <v>43800</v>
      </c>
      <c r="H8" s="162">
        <f>Definiciones!$G$14</f>
        <v>43891</v>
      </c>
      <c r="I8" s="162">
        <f>Definiciones!$H$14</f>
        <v>43983</v>
      </c>
      <c r="J8" s="162">
        <f>Definiciones!$I$14</f>
        <v>44075</v>
      </c>
      <c r="K8" s="162">
        <f>Definiciones!$J$14</f>
        <v>44166</v>
      </c>
      <c r="L8" s="162">
        <f>Definiciones!$K$14</f>
        <v>44256</v>
      </c>
      <c r="M8" s="162">
        <f>Definiciones!$L$14</f>
        <v>44348</v>
      </c>
      <c r="N8" s="162">
        <f>Definiciones!$M$14</f>
        <v>44440</v>
      </c>
      <c r="O8" s="162">
        <f>Definiciones!$N$14</f>
        <v>44531</v>
      </c>
      <c r="Q8" s="162">
        <f>Definiciones!$C$14</f>
        <v>43525</v>
      </c>
      <c r="R8" s="162">
        <f>Definiciones!$D$14</f>
        <v>43617</v>
      </c>
      <c r="S8" s="162">
        <f>Definiciones!$E$14</f>
        <v>43709</v>
      </c>
      <c r="T8" s="162">
        <f>Definiciones!$F$14</f>
        <v>43800</v>
      </c>
      <c r="U8" s="162">
        <f>Definiciones!$G$14</f>
        <v>43891</v>
      </c>
      <c r="V8" s="162">
        <f>Definiciones!$H$14</f>
        <v>43983</v>
      </c>
      <c r="W8" s="162">
        <f>Definiciones!$I$14</f>
        <v>44075</v>
      </c>
      <c r="X8" s="162">
        <f>Definiciones!$J$14</f>
        <v>44166</v>
      </c>
      <c r="Y8" s="162">
        <f>Definiciones!$K$14</f>
        <v>44256</v>
      </c>
      <c r="Z8" s="162">
        <f>Definiciones!$L$14</f>
        <v>44348</v>
      </c>
      <c r="AA8" s="162">
        <f>Definiciones!$M$14</f>
        <v>44440</v>
      </c>
      <c r="AB8" s="162">
        <f>Definiciones!$N$14</f>
        <v>44531</v>
      </c>
      <c r="AD8" s="162">
        <f>Definiciones!$C$14</f>
        <v>43525</v>
      </c>
      <c r="AE8" s="162">
        <f>Definiciones!$D$14</f>
        <v>43617</v>
      </c>
      <c r="AF8" s="162">
        <f>Definiciones!$E$14</f>
        <v>43709</v>
      </c>
      <c r="AG8" s="162">
        <f>Definiciones!$F$14</f>
        <v>43800</v>
      </c>
      <c r="AH8" s="162">
        <f>Definiciones!$G$14</f>
        <v>43891</v>
      </c>
      <c r="AI8" s="162">
        <f>Definiciones!$H$14</f>
        <v>43983</v>
      </c>
      <c r="AJ8" s="162">
        <f>Definiciones!$I$14</f>
        <v>44075</v>
      </c>
      <c r="AK8" s="162">
        <f>Definiciones!$J$14</f>
        <v>44166</v>
      </c>
      <c r="AL8" s="162">
        <f>Definiciones!$K$14</f>
        <v>44256</v>
      </c>
      <c r="AM8" s="162">
        <f>Definiciones!$L$14</f>
        <v>44348</v>
      </c>
      <c r="AN8" s="162">
        <f>Definiciones!$M$14</f>
        <v>44440</v>
      </c>
      <c r="AO8" s="162">
        <f>Definiciones!$N$14</f>
        <v>44531</v>
      </c>
      <c r="AQ8" s="162">
        <f>Definiciones!$C$14</f>
        <v>43525</v>
      </c>
      <c r="AR8" s="162">
        <f>Definiciones!$D$14</f>
        <v>43617</v>
      </c>
      <c r="AS8" s="162">
        <f>Definiciones!$E$14</f>
        <v>43709</v>
      </c>
      <c r="AT8" s="162">
        <f>Definiciones!$F$14</f>
        <v>43800</v>
      </c>
      <c r="AU8" s="162">
        <f>Definiciones!$G$14</f>
        <v>43891</v>
      </c>
      <c r="AV8" s="162">
        <f>Definiciones!$H$14</f>
        <v>43983</v>
      </c>
      <c r="AW8" s="162">
        <f>Definiciones!$I$14</f>
        <v>44075</v>
      </c>
      <c r="AX8" s="162">
        <f>Definiciones!$J$14</f>
        <v>44166</v>
      </c>
      <c r="AY8" s="162">
        <f>Definiciones!$K$14</f>
        <v>44256</v>
      </c>
      <c r="AZ8" s="162">
        <f>Definiciones!$L$14</f>
        <v>44348</v>
      </c>
      <c r="BA8" s="162">
        <f>Definiciones!$M$14</f>
        <v>44440</v>
      </c>
      <c r="BB8" s="162">
        <f>Definiciones!$N$14</f>
        <v>44531</v>
      </c>
      <c r="BD8" s="162">
        <f>Definiciones!$C$14</f>
        <v>43525</v>
      </c>
      <c r="BE8" s="162">
        <f>Definiciones!$D$14</f>
        <v>43617</v>
      </c>
      <c r="BF8" s="162">
        <f>Definiciones!$E$14</f>
        <v>43709</v>
      </c>
      <c r="BG8" s="162">
        <f>Definiciones!$F$14</f>
        <v>43800</v>
      </c>
      <c r="BH8" s="162">
        <f>Definiciones!$G$14</f>
        <v>43891</v>
      </c>
      <c r="BI8" s="162">
        <f>Definiciones!$H$14</f>
        <v>43983</v>
      </c>
      <c r="BJ8" s="162">
        <f>Definiciones!$I$14</f>
        <v>44075</v>
      </c>
      <c r="BK8" s="162">
        <f>Definiciones!$J$14</f>
        <v>44166</v>
      </c>
      <c r="BL8" s="162">
        <f>Definiciones!$K$14</f>
        <v>44256</v>
      </c>
      <c r="BM8" s="162">
        <f>Definiciones!$L$14</f>
        <v>44348</v>
      </c>
      <c r="BN8" s="162">
        <f>Definiciones!$M$14</f>
        <v>44440</v>
      </c>
      <c r="BO8" s="162">
        <f>Definiciones!$N$14</f>
        <v>44531</v>
      </c>
    </row>
    <row r="9" spans="1:68" x14ac:dyDescent="0.2">
      <c r="B9" s="171"/>
      <c r="C9" s="113"/>
      <c r="D9" s="320"/>
      <c r="E9" s="320"/>
      <c r="F9" s="320"/>
      <c r="G9" s="320"/>
      <c r="H9" s="320"/>
      <c r="I9" s="320"/>
      <c r="J9" s="320"/>
      <c r="K9" s="320"/>
      <c r="L9" s="320"/>
      <c r="M9" s="320"/>
      <c r="N9" s="320"/>
      <c r="O9" s="320"/>
      <c r="Q9" s="320"/>
      <c r="R9" s="320"/>
      <c r="S9" s="320"/>
      <c r="T9" s="320"/>
      <c r="U9" s="320"/>
      <c r="V9" s="320"/>
      <c r="W9" s="320"/>
      <c r="X9" s="320"/>
      <c r="Y9" s="320"/>
      <c r="Z9" s="320"/>
      <c r="AA9" s="320"/>
      <c r="AB9" s="320"/>
      <c r="AD9" s="320"/>
      <c r="AE9" s="320"/>
      <c r="AF9" s="320"/>
      <c r="AG9" s="320"/>
      <c r="AH9" s="320"/>
      <c r="AI9" s="320"/>
      <c r="AJ9" s="320"/>
      <c r="AK9" s="320"/>
      <c r="AL9" s="320"/>
      <c r="AM9" s="320"/>
      <c r="AN9" s="320"/>
      <c r="AO9" s="320"/>
      <c r="AQ9" s="320"/>
      <c r="AR9" s="320"/>
      <c r="AS9" s="320"/>
      <c r="AT9" s="320"/>
      <c r="AU9" s="320"/>
      <c r="AV9" s="320"/>
      <c r="AW9" s="320"/>
      <c r="AX9" s="320"/>
      <c r="AY9" s="320"/>
      <c r="AZ9" s="320"/>
      <c r="BA9" s="320"/>
      <c r="BB9" s="320"/>
      <c r="BD9" s="320"/>
      <c r="BE9" s="320"/>
      <c r="BF9" s="320"/>
      <c r="BG9" s="320"/>
      <c r="BH9" s="320"/>
      <c r="BI9" s="320"/>
      <c r="BJ9" s="320"/>
      <c r="BK9" s="320"/>
      <c r="BL9" s="320"/>
      <c r="BM9" s="320"/>
      <c r="BN9" s="320"/>
      <c r="BO9" s="320"/>
    </row>
    <row r="10" spans="1:68" s="153" customFormat="1" ht="26.1" customHeight="1" x14ac:dyDescent="0.35">
      <c r="B10" s="323" t="s">
        <v>519</v>
      </c>
      <c r="C10" s="323"/>
      <c r="D10" s="168"/>
      <c r="E10" s="168"/>
      <c r="F10" s="168"/>
      <c r="G10" s="168"/>
      <c r="H10" s="168"/>
      <c r="I10" s="168"/>
      <c r="J10" s="168"/>
      <c r="K10" s="168"/>
      <c r="L10" s="168"/>
      <c r="M10" s="168"/>
      <c r="N10" s="168"/>
      <c r="O10" s="168"/>
      <c r="P10" s="1"/>
      <c r="Q10" s="168"/>
      <c r="R10" s="168"/>
      <c r="S10" s="168"/>
      <c r="T10" s="168"/>
      <c r="U10" s="168"/>
      <c r="V10" s="168"/>
      <c r="W10" s="168"/>
      <c r="X10" s="168"/>
      <c r="Y10" s="168"/>
      <c r="Z10" s="168"/>
      <c r="AA10" s="168"/>
      <c r="AB10" s="168"/>
      <c r="AC10" s="1"/>
      <c r="AD10" s="168"/>
      <c r="AE10" s="168"/>
      <c r="AF10" s="168"/>
      <c r="AG10" s="168"/>
      <c r="AH10" s="168"/>
      <c r="AI10" s="168"/>
      <c r="AJ10" s="168"/>
      <c r="AK10" s="168"/>
      <c r="AL10" s="168"/>
      <c r="AM10" s="168"/>
      <c r="AN10" s="168"/>
      <c r="AO10" s="168"/>
      <c r="AP10" s="1"/>
      <c r="AQ10" s="168"/>
      <c r="AR10" s="168"/>
      <c r="AS10" s="168"/>
      <c r="AT10" s="168"/>
      <c r="AU10" s="168"/>
      <c r="AV10" s="168"/>
      <c r="AW10" s="168"/>
      <c r="AX10" s="168"/>
      <c r="AY10" s="168"/>
      <c r="AZ10" s="168"/>
      <c r="BA10" s="168"/>
      <c r="BB10" s="168"/>
      <c r="BC10" s="1"/>
      <c r="BD10" s="168"/>
      <c r="BE10" s="168"/>
      <c r="BF10" s="168"/>
      <c r="BG10" s="168"/>
      <c r="BH10" s="168"/>
      <c r="BI10" s="168"/>
      <c r="BJ10" s="168"/>
      <c r="BK10" s="168"/>
      <c r="BL10" s="168"/>
      <c r="BM10" s="168"/>
      <c r="BN10" s="168"/>
      <c r="BO10" s="168"/>
      <c r="BP10" s="67"/>
    </row>
    <row r="11" spans="1:68" x14ac:dyDescent="0.2">
      <c r="B11" s="171" t="s">
        <v>346</v>
      </c>
      <c r="C11" s="176"/>
      <c r="D11" s="176"/>
      <c r="E11" s="176"/>
      <c r="F11" s="176"/>
      <c r="G11" s="176"/>
      <c r="H11" s="176"/>
      <c r="I11" s="176"/>
      <c r="J11" s="176"/>
      <c r="K11" s="176"/>
      <c r="L11" s="176"/>
      <c r="M11" s="176"/>
      <c r="N11" s="176"/>
      <c r="O11" s="176"/>
      <c r="P11" s="45"/>
      <c r="Q11" s="176"/>
      <c r="R11" s="176"/>
      <c r="S11" s="176"/>
      <c r="T11" s="176"/>
      <c r="U11" s="176"/>
      <c r="V11" s="176"/>
      <c r="W11" s="176"/>
      <c r="X11" s="176"/>
      <c r="Y11" s="176"/>
      <c r="Z11" s="176"/>
      <c r="AA11" s="176"/>
      <c r="AB11" s="176"/>
      <c r="AC11" s="45"/>
      <c r="AD11" s="176"/>
      <c r="AE11" s="176"/>
      <c r="AF11" s="176"/>
      <c r="AG11" s="176"/>
      <c r="AH11" s="176"/>
      <c r="AI11" s="176"/>
      <c r="AJ11" s="176"/>
      <c r="AK11" s="176"/>
      <c r="AL11" s="176"/>
      <c r="AM11" s="176"/>
      <c r="AN11" s="176"/>
      <c r="AO11" s="176"/>
      <c r="AP11" s="45"/>
      <c r="AQ11" s="176"/>
      <c r="AR11" s="176"/>
      <c r="AS11" s="176"/>
      <c r="AT11" s="176"/>
      <c r="AU11" s="176"/>
      <c r="AV11" s="176"/>
      <c r="AW11" s="176"/>
      <c r="AX11" s="176"/>
      <c r="AY11" s="176"/>
      <c r="AZ11" s="176"/>
      <c r="BA11" s="176"/>
      <c r="BB11" s="176"/>
      <c r="BC11" s="45"/>
      <c r="BD11" s="176"/>
      <c r="BE11" s="176"/>
      <c r="BF11" s="176"/>
      <c r="BG11" s="176"/>
      <c r="BH11" s="176"/>
      <c r="BI11" s="176"/>
      <c r="BJ11" s="176"/>
      <c r="BK11" s="176"/>
      <c r="BL11" s="176"/>
      <c r="BM11" s="176"/>
      <c r="BN11" s="176"/>
      <c r="BO11" s="176"/>
    </row>
    <row r="12" spans="1:68" ht="12.75" customHeight="1" x14ac:dyDescent="0.2">
      <c r="B12" s="715" t="s">
        <v>520</v>
      </c>
      <c r="C12" s="69" t="str">
        <f>Definiciones!$C$32</f>
        <v>Paraestatales</v>
      </c>
      <c r="D12" s="222"/>
      <c r="E12" s="222"/>
      <c r="F12" s="251"/>
      <c r="G12" s="222"/>
      <c r="H12" s="251"/>
      <c r="I12" s="251"/>
      <c r="J12" s="251"/>
      <c r="K12" s="251"/>
      <c r="L12" s="251"/>
      <c r="M12" s="251"/>
      <c r="N12" s="251"/>
      <c r="O12" s="222"/>
      <c r="P12" s="253"/>
      <c r="Q12" s="222"/>
      <c r="R12" s="222"/>
      <c r="S12" s="251"/>
      <c r="T12" s="222"/>
      <c r="U12" s="251"/>
      <c r="V12" s="251"/>
      <c r="W12" s="251"/>
      <c r="X12" s="251"/>
      <c r="Y12" s="251"/>
      <c r="Z12" s="251"/>
      <c r="AA12" s="251"/>
      <c r="AB12" s="251"/>
      <c r="AC12" s="253"/>
      <c r="AD12" s="251"/>
      <c r="AE12" s="251"/>
      <c r="AF12" s="251"/>
      <c r="AG12" s="251"/>
      <c r="AH12" s="251"/>
      <c r="AI12" s="251"/>
      <c r="AJ12" s="251"/>
      <c r="AK12" s="251"/>
      <c r="AL12" s="251"/>
      <c r="AM12" s="251"/>
      <c r="AN12" s="251"/>
      <c r="AO12" s="251"/>
      <c r="AP12" s="253"/>
      <c r="AQ12" s="251"/>
      <c r="AR12" s="251"/>
      <c r="AS12" s="251"/>
      <c r="AT12" s="251"/>
      <c r="AU12" s="251"/>
      <c r="AV12" s="251"/>
      <c r="AW12" s="251"/>
      <c r="AX12" s="251"/>
      <c r="AY12" s="251"/>
      <c r="AZ12" s="251"/>
      <c r="BA12" s="251"/>
      <c r="BB12" s="251"/>
      <c r="BD12" s="251"/>
      <c r="BE12" s="251"/>
      <c r="BF12" s="251"/>
      <c r="BG12" s="251"/>
      <c r="BH12" s="251"/>
      <c r="BI12" s="251"/>
      <c r="BJ12" s="251"/>
      <c r="BK12" s="251"/>
      <c r="BL12" s="251"/>
      <c r="BM12" s="251"/>
      <c r="BN12" s="251"/>
      <c r="BO12" s="251"/>
    </row>
    <row r="13" spans="1:68" ht="12.75" customHeight="1" x14ac:dyDescent="0.2">
      <c r="B13" s="716"/>
      <c r="C13" s="98" t="str">
        <f>Definiciones!$C$33</f>
        <v>Corporativos - Moneda nacional</v>
      </c>
      <c r="D13" s="356"/>
      <c r="E13" s="356"/>
      <c r="F13" s="214"/>
      <c r="G13" s="356"/>
      <c r="H13" s="214"/>
      <c r="I13" s="214"/>
      <c r="J13" s="214"/>
      <c r="K13" s="214"/>
      <c r="L13" s="214"/>
      <c r="M13" s="214"/>
      <c r="N13" s="214"/>
      <c r="O13" s="356"/>
      <c r="P13" s="253"/>
      <c r="Q13" s="356"/>
      <c r="R13" s="356"/>
      <c r="S13" s="214"/>
      <c r="T13" s="356"/>
      <c r="U13" s="214"/>
      <c r="V13" s="214"/>
      <c r="W13" s="214"/>
      <c r="X13" s="214"/>
      <c r="Y13" s="214"/>
      <c r="Z13" s="214"/>
      <c r="AA13" s="214"/>
      <c r="AB13" s="214"/>
      <c r="AC13" s="253"/>
      <c r="AD13" s="214"/>
      <c r="AE13" s="214"/>
      <c r="AF13" s="214"/>
      <c r="AG13" s="214"/>
      <c r="AH13" s="214"/>
      <c r="AI13" s="214"/>
      <c r="AJ13" s="214"/>
      <c r="AK13" s="214"/>
      <c r="AL13" s="214"/>
      <c r="AM13" s="214"/>
      <c r="AN13" s="214"/>
      <c r="AO13" s="214"/>
      <c r="AP13" s="253"/>
      <c r="AQ13" s="214"/>
      <c r="AR13" s="214"/>
      <c r="AS13" s="214"/>
      <c r="AT13" s="214"/>
      <c r="AU13" s="214"/>
      <c r="AV13" s="214"/>
      <c r="AW13" s="214"/>
      <c r="AX13" s="214"/>
      <c r="AY13" s="214"/>
      <c r="AZ13" s="214"/>
      <c r="BA13" s="214"/>
      <c r="BB13" s="214"/>
      <c r="BD13" s="214"/>
      <c r="BE13" s="214"/>
      <c r="BF13" s="214"/>
      <c r="BG13" s="214"/>
      <c r="BH13" s="214"/>
      <c r="BI13" s="214"/>
      <c r="BJ13" s="214"/>
      <c r="BK13" s="214"/>
      <c r="BL13" s="214"/>
      <c r="BM13" s="214"/>
      <c r="BN13" s="214"/>
      <c r="BO13" s="214"/>
    </row>
    <row r="14" spans="1:68" ht="12.75" customHeight="1" x14ac:dyDescent="0.2">
      <c r="B14" s="716"/>
      <c r="C14" s="98" t="str">
        <f>Definiciones!$C$34</f>
        <v>Corporativos - Moneda extranjera</v>
      </c>
      <c r="D14" s="356"/>
      <c r="E14" s="356"/>
      <c r="F14" s="214"/>
      <c r="G14" s="356"/>
      <c r="H14" s="214"/>
      <c r="I14" s="214"/>
      <c r="J14" s="214"/>
      <c r="K14" s="214"/>
      <c r="L14" s="214"/>
      <c r="M14" s="214"/>
      <c r="N14" s="214"/>
      <c r="O14" s="356"/>
      <c r="P14" s="253"/>
      <c r="Q14" s="356"/>
      <c r="R14" s="356"/>
      <c r="S14" s="214"/>
      <c r="T14" s="356"/>
      <c r="U14" s="214"/>
      <c r="V14" s="214"/>
      <c r="W14" s="214"/>
      <c r="X14" s="214"/>
      <c r="Y14" s="214"/>
      <c r="Z14" s="214"/>
      <c r="AA14" s="214"/>
      <c r="AB14" s="214"/>
      <c r="AC14" s="253"/>
      <c r="AD14" s="214"/>
      <c r="AE14" s="214"/>
      <c r="AF14" s="214"/>
      <c r="AG14" s="214"/>
      <c r="AH14" s="214"/>
      <c r="AI14" s="214"/>
      <c r="AJ14" s="214"/>
      <c r="AK14" s="214"/>
      <c r="AL14" s="214"/>
      <c r="AM14" s="214"/>
      <c r="AN14" s="214"/>
      <c r="AO14" s="214"/>
      <c r="AP14" s="253"/>
      <c r="AQ14" s="214"/>
      <c r="AR14" s="214"/>
      <c r="AS14" s="214"/>
      <c r="AT14" s="214"/>
      <c r="AU14" s="214"/>
      <c r="AV14" s="214"/>
      <c r="AW14" s="214"/>
      <c r="AX14" s="214"/>
      <c r="AY14" s="214"/>
      <c r="AZ14" s="214"/>
      <c r="BA14" s="214"/>
      <c r="BB14" s="214"/>
      <c r="BD14" s="214"/>
      <c r="BE14" s="214"/>
      <c r="BF14" s="214"/>
      <c r="BG14" s="214"/>
      <c r="BH14" s="214"/>
      <c r="BI14" s="214"/>
      <c r="BJ14" s="214"/>
      <c r="BK14" s="214"/>
      <c r="BL14" s="214"/>
      <c r="BM14" s="214"/>
      <c r="BN14" s="214"/>
      <c r="BO14" s="214"/>
    </row>
    <row r="15" spans="1:68" ht="12.75" customHeight="1" x14ac:dyDescent="0.2">
      <c r="B15" s="716"/>
      <c r="C15" s="69" t="str">
        <f>Definiciones!$C$35</f>
        <v>Fideicomisos</v>
      </c>
      <c r="D15" s="356"/>
      <c r="E15" s="356"/>
      <c r="F15" s="214"/>
      <c r="G15" s="356"/>
      <c r="H15" s="214"/>
      <c r="I15" s="214"/>
      <c r="J15" s="214"/>
      <c r="K15" s="214"/>
      <c r="L15" s="214"/>
      <c r="M15" s="214"/>
      <c r="N15" s="214"/>
      <c r="O15" s="356"/>
      <c r="P15" s="253"/>
      <c r="Q15" s="356"/>
      <c r="R15" s="356"/>
      <c r="S15" s="214"/>
      <c r="T15" s="356"/>
      <c r="U15" s="214"/>
      <c r="V15" s="214"/>
      <c r="W15" s="214"/>
      <c r="X15" s="214"/>
      <c r="Y15" s="214"/>
      <c r="Z15" s="214"/>
      <c r="AA15" s="214"/>
      <c r="AB15" s="214"/>
      <c r="AC15" s="253"/>
      <c r="AD15" s="214"/>
      <c r="AE15" s="214"/>
      <c r="AF15" s="214"/>
      <c r="AG15" s="214"/>
      <c r="AH15" s="214"/>
      <c r="AI15" s="214"/>
      <c r="AJ15" s="214"/>
      <c r="AK15" s="214"/>
      <c r="AL15" s="214"/>
      <c r="AM15" s="214"/>
      <c r="AN15" s="214"/>
      <c r="AO15" s="214"/>
      <c r="AP15" s="253"/>
      <c r="AQ15" s="214"/>
      <c r="AR15" s="214"/>
      <c r="AS15" s="214"/>
      <c r="AT15" s="214"/>
      <c r="AU15" s="214"/>
      <c r="AV15" s="214"/>
      <c r="AW15" s="214"/>
      <c r="AX15" s="214"/>
      <c r="AY15" s="214"/>
      <c r="AZ15" s="214"/>
      <c r="BA15" s="214"/>
      <c r="BB15" s="214"/>
      <c r="BD15" s="214"/>
      <c r="BE15" s="214"/>
      <c r="BF15" s="214"/>
      <c r="BG15" s="214"/>
      <c r="BH15" s="214"/>
      <c r="BI15" s="214"/>
      <c r="BJ15" s="214"/>
      <c r="BK15" s="214"/>
      <c r="BL15" s="214"/>
      <c r="BM15" s="214"/>
      <c r="BN15" s="214"/>
      <c r="BO15" s="214"/>
    </row>
    <row r="16" spans="1:68" ht="12.75" customHeight="1" x14ac:dyDescent="0.2">
      <c r="B16" s="716"/>
      <c r="C16" s="69" t="str">
        <f>Definiciones!$C$36</f>
        <v>MiPyMes</v>
      </c>
      <c r="D16" s="356"/>
      <c r="E16" s="356"/>
      <c r="F16" s="214"/>
      <c r="G16" s="356"/>
      <c r="H16" s="214"/>
      <c r="I16" s="214"/>
      <c r="J16" s="214"/>
      <c r="K16" s="214"/>
      <c r="L16" s="214"/>
      <c r="M16" s="214"/>
      <c r="N16" s="214"/>
      <c r="O16" s="356"/>
      <c r="P16" s="253"/>
      <c r="Q16" s="356"/>
      <c r="R16" s="356"/>
      <c r="S16" s="214"/>
      <c r="T16" s="356"/>
      <c r="U16" s="214"/>
      <c r="V16" s="214"/>
      <c r="W16" s="214"/>
      <c r="X16" s="214"/>
      <c r="Y16" s="214"/>
      <c r="Z16" s="214"/>
      <c r="AA16" s="214"/>
      <c r="AB16" s="214"/>
      <c r="AC16" s="253"/>
      <c r="AD16" s="214"/>
      <c r="AE16" s="214"/>
      <c r="AF16" s="214"/>
      <c r="AG16" s="214"/>
      <c r="AH16" s="214"/>
      <c r="AI16" s="214"/>
      <c r="AJ16" s="214"/>
      <c r="AK16" s="214"/>
      <c r="AL16" s="214"/>
      <c r="AM16" s="214"/>
      <c r="AN16" s="214"/>
      <c r="AO16" s="214"/>
      <c r="AP16" s="253"/>
      <c r="AQ16" s="214"/>
      <c r="AR16" s="214"/>
      <c r="AS16" s="214"/>
      <c r="AT16" s="214"/>
      <c r="AU16" s="214"/>
      <c r="AV16" s="214"/>
      <c r="AW16" s="214"/>
      <c r="AX16" s="214"/>
      <c r="AY16" s="214"/>
      <c r="AZ16" s="214"/>
      <c r="BA16" s="214"/>
      <c r="BB16" s="214"/>
      <c r="BD16" s="214"/>
      <c r="BE16" s="214"/>
      <c r="BF16" s="214"/>
      <c r="BG16" s="214"/>
      <c r="BH16" s="214"/>
      <c r="BI16" s="214"/>
      <c r="BJ16" s="214"/>
      <c r="BK16" s="214"/>
      <c r="BL16" s="214"/>
      <c r="BM16" s="214"/>
      <c r="BN16" s="214"/>
      <c r="BO16" s="214"/>
    </row>
    <row r="17" spans="2:67" ht="12.75" customHeight="1" x14ac:dyDescent="0.2">
      <c r="B17" s="716"/>
      <c r="C17" s="69" t="str">
        <f>Definiciones!$C$37</f>
        <v>Gobierno Federal</v>
      </c>
      <c r="D17" s="356"/>
      <c r="E17" s="356"/>
      <c r="F17" s="214"/>
      <c r="G17" s="356"/>
      <c r="H17" s="214"/>
      <c r="I17" s="214"/>
      <c r="J17" s="214"/>
      <c r="K17" s="214"/>
      <c r="L17" s="214"/>
      <c r="M17" s="214"/>
      <c r="N17" s="214"/>
      <c r="O17" s="356"/>
      <c r="P17" s="253"/>
      <c r="Q17" s="356"/>
      <c r="R17" s="356"/>
      <c r="S17" s="214"/>
      <c r="T17" s="356"/>
      <c r="U17" s="214"/>
      <c r="V17" s="214"/>
      <c r="W17" s="214"/>
      <c r="X17" s="214"/>
      <c r="Y17" s="214"/>
      <c r="Z17" s="214"/>
      <c r="AA17" s="214"/>
      <c r="AB17" s="214"/>
      <c r="AC17" s="253"/>
      <c r="AD17" s="214"/>
      <c r="AE17" s="214"/>
      <c r="AF17" s="214"/>
      <c r="AG17" s="214"/>
      <c r="AH17" s="214"/>
      <c r="AI17" s="214"/>
      <c r="AJ17" s="214"/>
      <c r="AK17" s="214"/>
      <c r="AL17" s="214"/>
      <c r="AM17" s="214"/>
      <c r="AN17" s="214"/>
      <c r="AO17" s="214"/>
      <c r="AP17" s="253"/>
      <c r="AQ17" s="214"/>
      <c r="AR17" s="214"/>
      <c r="AS17" s="214"/>
      <c r="AT17" s="214"/>
      <c r="AU17" s="214"/>
      <c r="AV17" s="214"/>
      <c r="AW17" s="214"/>
      <c r="AX17" s="214"/>
      <c r="AY17" s="214"/>
      <c r="AZ17" s="214"/>
      <c r="BA17" s="214"/>
      <c r="BB17" s="214"/>
      <c r="BD17" s="214"/>
      <c r="BE17" s="214"/>
      <c r="BF17" s="214"/>
      <c r="BG17" s="214"/>
      <c r="BH17" s="214"/>
      <c r="BI17" s="214"/>
      <c r="BJ17" s="214"/>
      <c r="BK17" s="214"/>
      <c r="BL17" s="214"/>
      <c r="BM17" s="214"/>
      <c r="BN17" s="214"/>
      <c r="BO17" s="214"/>
    </row>
    <row r="18" spans="2:67" ht="12.75" customHeight="1" x14ac:dyDescent="0.2">
      <c r="B18" s="716"/>
      <c r="C18" s="69" t="str">
        <f>Definiciones!$C$38</f>
        <v>Estados y Municipios - Garantizados</v>
      </c>
      <c r="D18" s="356"/>
      <c r="E18" s="356"/>
      <c r="F18" s="214"/>
      <c r="G18" s="356"/>
      <c r="H18" s="214"/>
      <c r="I18" s="214"/>
      <c r="J18" s="214"/>
      <c r="K18" s="214"/>
      <c r="L18" s="214"/>
      <c r="M18" s="214"/>
      <c r="N18" s="214"/>
      <c r="O18" s="356"/>
      <c r="P18" s="253"/>
      <c r="Q18" s="356"/>
      <c r="R18" s="356"/>
      <c r="S18" s="214"/>
      <c r="T18" s="356"/>
      <c r="U18" s="214"/>
      <c r="V18" s="214"/>
      <c r="W18" s="214"/>
      <c r="X18" s="214"/>
      <c r="Y18" s="214"/>
      <c r="Z18" s="214"/>
      <c r="AA18" s="214"/>
      <c r="AB18" s="214"/>
      <c r="AC18" s="253"/>
      <c r="AD18" s="214"/>
      <c r="AE18" s="214"/>
      <c r="AF18" s="214"/>
      <c r="AG18" s="214"/>
      <c r="AH18" s="214"/>
      <c r="AI18" s="214"/>
      <c r="AJ18" s="214"/>
      <c r="AK18" s="214"/>
      <c r="AL18" s="214"/>
      <c r="AM18" s="214"/>
      <c r="AN18" s="214"/>
      <c r="AO18" s="214"/>
      <c r="AP18" s="253"/>
      <c r="AQ18" s="214"/>
      <c r="AR18" s="214"/>
      <c r="AS18" s="214"/>
      <c r="AT18" s="214"/>
      <c r="AU18" s="214"/>
      <c r="AV18" s="214"/>
      <c r="AW18" s="214"/>
      <c r="AX18" s="214"/>
      <c r="AY18" s="214"/>
      <c r="AZ18" s="214"/>
      <c r="BA18" s="214"/>
      <c r="BB18" s="214"/>
      <c r="BD18" s="214"/>
      <c r="BE18" s="214"/>
      <c r="BF18" s="214"/>
      <c r="BG18" s="214"/>
      <c r="BH18" s="214"/>
      <c r="BI18" s="214"/>
      <c r="BJ18" s="214"/>
      <c r="BK18" s="214"/>
      <c r="BL18" s="214"/>
      <c r="BM18" s="214"/>
      <c r="BN18" s="214"/>
      <c r="BO18" s="214"/>
    </row>
    <row r="19" spans="2:67" ht="12.75" customHeight="1" x14ac:dyDescent="0.2">
      <c r="B19" s="716"/>
      <c r="C19" s="69" t="str">
        <f>Definiciones!$C$39</f>
        <v>Estados y Municipios - No garantizados</v>
      </c>
      <c r="D19" s="356"/>
      <c r="E19" s="356"/>
      <c r="F19" s="214"/>
      <c r="G19" s="356"/>
      <c r="H19" s="214"/>
      <c r="I19" s="214"/>
      <c r="J19" s="214"/>
      <c r="K19" s="214"/>
      <c r="L19" s="214"/>
      <c r="M19" s="214"/>
      <c r="N19" s="214"/>
      <c r="O19" s="356"/>
      <c r="P19" s="253"/>
      <c r="Q19" s="356"/>
      <c r="R19" s="356"/>
      <c r="S19" s="214"/>
      <c r="T19" s="356"/>
      <c r="U19" s="214"/>
      <c r="V19" s="214"/>
      <c r="W19" s="214"/>
      <c r="X19" s="214"/>
      <c r="Y19" s="214"/>
      <c r="Z19" s="214"/>
      <c r="AA19" s="214"/>
      <c r="AB19" s="214"/>
      <c r="AC19" s="253"/>
      <c r="AD19" s="214"/>
      <c r="AE19" s="214"/>
      <c r="AF19" s="214"/>
      <c r="AG19" s="214"/>
      <c r="AH19" s="214"/>
      <c r="AI19" s="214"/>
      <c r="AJ19" s="214"/>
      <c r="AK19" s="214"/>
      <c r="AL19" s="214"/>
      <c r="AM19" s="214"/>
      <c r="AN19" s="214"/>
      <c r="AO19" s="214"/>
      <c r="AP19" s="253"/>
      <c r="AQ19" s="214"/>
      <c r="AR19" s="214"/>
      <c r="AS19" s="214"/>
      <c r="AT19" s="214"/>
      <c r="AU19" s="214"/>
      <c r="AV19" s="214"/>
      <c r="AW19" s="214"/>
      <c r="AX19" s="214"/>
      <c r="AY19" s="214"/>
      <c r="AZ19" s="214"/>
      <c r="BA19" s="214"/>
      <c r="BB19" s="214"/>
      <c r="BD19" s="214"/>
      <c r="BE19" s="214"/>
      <c r="BF19" s="214"/>
      <c r="BG19" s="214"/>
      <c r="BH19" s="214"/>
      <c r="BI19" s="214"/>
      <c r="BJ19" s="214"/>
      <c r="BK19" s="214"/>
      <c r="BL19" s="214"/>
      <c r="BM19" s="214"/>
      <c r="BN19" s="214"/>
      <c r="BO19" s="214"/>
    </row>
    <row r="20" spans="2:67" ht="12.75" customHeight="1" x14ac:dyDescent="0.2">
      <c r="B20" s="716"/>
      <c r="C20" s="69" t="str">
        <f>Definiciones!$C$40</f>
        <v>Entidades Financieras</v>
      </c>
      <c r="D20" s="356"/>
      <c r="E20" s="356"/>
      <c r="F20" s="214"/>
      <c r="G20" s="356"/>
      <c r="H20" s="214"/>
      <c r="I20" s="214"/>
      <c r="J20" s="214"/>
      <c r="K20" s="214"/>
      <c r="L20" s="214"/>
      <c r="M20" s="214"/>
      <c r="N20" s="214"/>
      <c r="O20" s="356"/>
      <c r="P20" s="253"/>
      <c r="Q20" s="356"/>
      <c r="R20" s="356"/>
      <c r="S20" s="214"/>
      <c r="T20" s="356"/>
      <c r="U20" s="214"/>
      <c r="V20" s="214"/>
      <c r="W20" s="214"/>
      <c r="X20" s="214"/>
      <c r="Y20" s="214"/>
      <c r="Z20" s="214"/>
      <c r="AA20" s="214"/>
      <c r="AB20" s="214"/>
      <c r="AC20" s="253"/>
      <c r="AD20" s="214"/>
      <c r="AE20" s="214"/>
      <c r="AF20" s="214"/>
      <c r="AG20" s="214"/>
      <c r="AH20" s="214"/>
      <c r="AI20" s="214"/>
      <c r="AJ20" s="214"/>
      <c r="AK20" s="214"/>
      <c r="AL20" s="214"/>
      <c r="AM20" s="214"/>
      <c r="AN20" s="214"/>
      <c r="AO20" s="214"/>
      <c r="AP20" s="253"/>
      <c r="AQ20" s="214"/>
      <c r="AR20" s="214"/>
      <c r="AS20" s="214"/>
      <c r="AT20" s="214"/>
      <c r="AU20" s="214"/>
      <c r="AV20" s="214"/>
      <c r="AW20" s="214"/>
      <c r="AX20" s="214"/>
      <c r="AY20" s="214"/>
      <c r="AZ20" s="214"/>
      <c r="BA20" s="214"/>
      <c r="BB20" s="214"/>
      <c r="BD20" s="214"/>
      <c r="BE20" s="214"/>
      <c r="BF20" s="214"/>
      <c r="BG20" s="214"/>
      <c r="BH20" s="214"/>
      <c r="BI20" s="214"/>
      <c r="BJ20" s="214"/>
      <c r="BK20" s="214"/>
      <c r="BL20" s="214"/>
      <c r="BM20" s="214"/>
      <c r="BN20" s="214"/>
      <c r="BO20" s="214"/>
    </row>
    <row r="21" spans="2:67" ht="12.75" customHeight="1" x14ac:dyDescent="0.2">
      <c r="B21" s="716"/>
      <c r="C21" s="69" t="str">
        <f>Definiciones!$C$41</f>
        <v>Consumo-Revolvente</v>
      </c>
      <c r="D21" s="356"/>
      <c r="E21" s="356"/>
      <c r="F21" s="214"/>
      <c r="G21" s="356"/>
      <c r="H21" s="214"/>
      <c r="I21" s="214"/>
      <c r="J21" s="214"/>
      <c r="K21" s="214"/>
      <c r="L21" s="214"/>
      <c r="M21" s="214"/>
      <c r="N21" s="214"/>
      <c r="O21" s="356"/>
      <c r="P21" s="253"/>
      <c r="Q21" s="356"/>
      <c r="R21" s="356"/>
      <c r="S21" s="214"/>
      <c r="T21" s="356"/>
      <c r="U21" s="214"/>
      <c r="V21" s="214"/>
      <c r="W21" s="214"/>
      <c r="X21" s="214"/>
      <c r="Y21" s="214"/>
      <c r="Z21" s="214"/>
      <c r="AA21" s="214"/>
      <c r="AB21" s="214"/>
      <c r="AC21" s="253"/>
      <c r="AD21" s="214"/>
      <c r="AE21" s="214"/>
      <c r="AF21" s="214"/>
      <c r="AG21" s="214"/>
      <c r="AH21" s="214"/>
      <c r="AI21" s="214"/>
      <c r="AJ21" s="214"/>
      <c r="AK21" s="214"/>
      <c r="AL21" s="214"/>
      <c r="AM21" s="214"/>
      <c r="AN21" s="214"/>
      <c r="AO21" s="214"/>
      <c r="AP21" s="253"/>
      <c r="AQ21" s="214"/>
      <c r="AR21" s="214"/>
      <c r="AS21" s="214"/>
      <c r="AT21" s="214"/>
      <c r="AU21" s="214"/>
      <c r="AV21" s="214"/>
      <c r="AW21" s="214"/>
      <c r="AX21" s="214"/>
      <c r="AY21" s="214"/>
      <c r="AZ21" s="214"/>
      <c r="BA21" s="214"/>
      <c r="BB21" s="214"/>
      <c r="BD21" s="214"/>
      <c r="BE21" s="214"/>
      <c r="BF21" s="214"/>
      <c r="BG21" s="214"/>
      <c r="BH21" s="214"/>
      <c r="BI21" s="214"/>
      <c r="BJ21" s="214"/>
      <c r="BK21" s="214"/>
      <c r="BL21" s="214"/>
      <c r="BM21" s="214"/>
      <c r="BN21" s="214"/>
      <c r="BO21" s="214"/>
    </row>
    <row r="22" spans="2:67" ht="12.75" customHeight="1" x14ac:dyDescent="0.2">
      <c r="B22" s="716"/>
      <c r="C22" s="69" t="str">
        <f>Definiciones!$C$42</f>
        <v>Consumo-No revolvente - Nomina</v>
      </c>
      <c r="D22" s="356"/>
      <c r="E22" s="356"/>
      <c r="F22" s="214"/>
      <c r="G22" s="356"/>
      <c r="H22" s="214"/>
      <c r="I22" s="214"/>
      <c r="J22" s="214"/>
      <c r="K22" s="214"/>
      <c r="L22" s="214"/>
      <c r="M22" s="214"/>
      <c r="N22" s="214"/>
      <c r="O22" s="356"/>
      <c r="P22" s="253"/>
      <c r="Q22" s="356"/>
      <c r="R22" s="356"/>
      <c r="S22" s="214"/>
      <c r="T22" s="356"/>
      <c r="U22" s="214"/>
      <c r="V22" s="214"/>
      <c r="W22" s="214"/>
      <c r="X22" s="214"/>
      <c r="Y22" s="214"/>
      <c r="Z22" s="214"/>
      <c r="AA22" s="214"/>
      <c r="AB22" s="214"/>
      <c r="AC22" s="253"/>
      <c r="AD22" s="214"/>
      <c r="AE22" s="214"/>
      <c r="AF22" s="214"/>
      <c r="AG22" s="214"/>
      <c r="AH22" s="214"/>
      <c r="AI22" s="214"/>
      <c r="AJ22" s="214"/>
      <c r="AK22" s="214"/>
      <c r="AL22" s="214"/>
      <c r="AM22" s="214"/>
      <c r="AN22" s="214"/>
      <c r="AO22" s="214"/>
      <c r="AP22" s="253"/>
      <c r="AQ22" s="214"/>
      <c r="AR22" s="214"/>
      <c r="AS22" s="214"/>
      <c r="AT22" s="214"/>
      <c r="AU22" s="214"/>
      <c r="AV22" s="214"/>
      <c r="AW22" s="214"/>
      <c r="AX22" s="214"/>
      <c r="AY22" s="214"/>
      <c r="AZ22" s="214"/>
      <c r="BA22" s="214"/>
      <c r="BB22" s="214"/>
      <c r="BD22" s="214"/>
      <c r="BE22" s="214"/>
      <c r="BF22" s="214"/>
      <c r="BG22" s="214"/>
      <c r="BH22" s="214"/>
      <c r="BI22" s="214"/>
      <c r="BJ22" s="214"/>
      <c r="BK22" s="214"/>
      <c r="BL22" s="214"/>
      <c r="BM22" s="214"/>
      <c r="BN22" s="214"/>
      <c r="BO22" s="214"/>
    </row>
    <row r="23" spans="2:67" ht="12.75" customHeight="1" x14ac:dyDescent="0.2">
      <c r="B23" s="716"/>
      <c r="C23" s="69" t="str">
        <f>Definiciones!$C$43</f>
        <v>Consumo-No revolvente - Personales</v>
      </c>
      <c r="D23" s="356"/>
      <c r="E23" s="356"/>
      <c r="F23" s="214"/>
      <c r="G23" s="356"/>
      <c r="H23" s="214"/>
      <c r="I23" s="214"/>
      <c r="J23" s="214"/>
      <c r="K23" s="214"/>
      <c r="L23" s="214"/>
      <c r="M23" s="214"/>
      <c r="N23" s="214"/>
      <c r="O23" s="356"/>
      <c r="P23" s="253"/>
      <c r="Q23" s="356"/>
      <c r="R23" s="356"/>
      <c r="S23" s="214"/>
      <c r="T23" s="356"/>
      <c r="U23" s="214"/>
      <c r="V23" s="214"/>
      <c r="W23" s="214"/>
      <c r="X23" s="214"/>
      <c r="Y23" s="214"/>
      <c r="Z23" s="214"/>
      <c r="AA23" s="214"/>
      <c r="AB23" s="214"/>
      <c r="AC23" s="253"/>
      <c r="AD23" s="214"/>
      <c r="AE23" s="214"/>
      <c r="AF23" s="214"/>
      <c r="AG23" s="214"/>
      <c r="AH23" s="214"/>
      <c r="AI23" s="214"/>
      <c r="AJ23" s="214"/>
      <c r="AK23" s="214"/>
      <c r="AL23" s="214"/>
      <c r="AM23" s="214"/>
      <c r="AN23" s="214"/>
      <c r="AO23" s="214"/>
      <c r="AP23" s="253"/>
      <c r="AQ23" s="214"/>
      <c r="AR23" s="214"/>
      <c r="AS23" s="214"/>
      <c r="AT23" s="214"/>
      <c r="AU23" s="214"/>
      <c r="AV23" s="214"/>
      <c r="AW23" s="214"/>
      <c r="AX23" s="214"/>
      <c r="AY23" s="214"/>
      <c r="AZ23" s="214"/>
      <c r="BA23" s="214"/>
      <c r="BB23" s="214"/>
      <c r="BD23" s="214"/>
      <c r="BE23" s="214"/>
      <c r="BF23" s="214"/>
      <c r="BG23" s="214"/>
      <c r="BH23" s="214"/>
      <c r="BI23" s="214"/>
      <c r="BJ23" s="214"/>
      <c r="BK23" s="214"/>
      <c r="BL23" s="214"/>
      <c r="BM23" s="214"/>
      <c r="BN23" s="214"/>
      <c r="BO23" s="214"/>
    </row>
    <row r="24" spans="2:67" ht="12.75" customHeight="1" x14ac:dyDescent="0.2">
      <c r="B24" s="716"/>
      <c r="C24" s="404" t="str">
        <f>Definiciones!$C$44</f>
        <v>Consumo-No revolvente - Autos y ABCD</v>
      </c>
      <c r="D24" s="356"/>
      <c r="E24" s="356"/>
      <c r="F24" s="214"/>
      <c r="G24" s="356"/>
      <c r="H24" s="214"/>
      <c r="I24" s="214"/>
      <c r="J24" s="214"/>
      <c r="K24" s="214"/>
      <c r="L24" s="214"/>
      <c r="M24" s="214"/>
      <c r="N24" s="214"/>
      <c r="O24" s="356"/>
      <c r="P24" s="253"/>
      <c r="Q24" s="356"/>
      <c r="R24" s="356"/>
      <c r="S24" s="214"/>
      <c r="T24" s="356"/>
      <c r="U24" s="214"/>
      <c r="V24" s="214"/>
      <c r="W24" s="214"/>
      <c r="X24" s="214"/>
      <c r="Y24" s="214"/>
      <c r="Z24" s="214"/>
      <c r="AA24" s="214"/>
      <c r="AB24" s="214"/>
      <c r="AC24" s="253"/>
      <c r="AD24" s="214"/>
      <c r="AE24" s="214"/>
      <c r="AF24" s="214"/>
      <c r="AG24" s="214"/>
      <c r="AH24" s="214"/>
      <c r="AI24" s="214"/>
      <c r="AJ24" s="214"/>
      <c r="AK24" s="214"/>
      <c r="AL24" s="214"/>
      <c r="AM24" s="214"/>
      <c r="AN24" s="214"/>
      <c r="AO24" s="214"/>
      <c r="AP24" s="253"/>
      <c r="AQ24" s="214"/>
      <c r="AR24" s="214"/>
      <c r="AS24" s="214"/>
      <c r="AT24" s="214"/>
      <c r="AU24" s="214"/>
      <c r="AV24" s="214"/>
      <c r="AW24" s="214"/>
      <c r="AX24" s="214"/>
      <c r="AY24" s="214"/>
      <c r="AZ24" s="214"/>
      <c r="BA24" s="214"/>
      <c r="BB24" s="214"/>
      <c r="BD24" s="214"/>
      <c r="BE24" s="214"/>
      <c r="BF24" s="214"/>
      <c r="BG24" s="214"/>
      <c r="BH24" s="214"/>
      <c r="BI24" s="214"/>
      <c r="BJ24" s="214"/>
      <c r="BK24" s="214"/>
      <c r="BL24" s="214"/>
      <c r="BM24" s="214"/>
      <c r="BN24" s="214"/>
      <c r="BO24" s="214"/>
    </row>
    <row r="25" spans="2:67" ht="12.75" customHeight="1" x14ac:dyDescent="0.2">
      <c r="B25" s="716"/>
      <c r="C25" s="404" t="str">
        <f>Definiciones!$C$45</f>
        <v>Consumo-No revolvente - Otros</v>
      </c>
      <c r="D25" s="356"/>
      <c r="E25" s="356"/>
      <c r="F25" s="214"/>
      <c r="G25" s="356"/>
      <c r="H25" s="214"/>
      <c r="I25" s="214"/>
      <c r="J25" s="214"/>
      <c r="K25" s="214"/>
      <c r="L25" s="214"/>
      <c r="M25" s="214"/>
      <c r="N25" s="214"/>
      <c r="O25" s="356"/>
      <c r="P25" s="253"/>
      <c r="Q25" s="356"/>
      <c r="R25" s="356"/>
      <c r="S25" s="214"/>
      <c r="T25" s="356"/>
      <c r="U25" s="214"/>
      <c r="V25" s="214"/>
      <c r="W25" s="214"/>
      <c r="X25" s="214"/>
      <c r="Y25" s="214"/>
      <c r="Z25" s="214"/>
      <c r="AA25" s="214"/>
      <c r="AB25" s="214"/>
      <c r="AC25" s="253"/>
      <c r="AD25" s="214"/>
      <c r="AE25" s="214"/>
      <c r="AF25" s="214"/>
      <c r="AG25" s="214"/>
      <c r="AH25" s="214"/>
      <c r="AI25" s="214"/>
      <c r="AJ25" s="214"/>
      <c r="AK25" s="214"/>
      <c r="AL25" s="214"/>
      <c r="AM25" s="214"/>
      <c r="AN25" s="214"/>
      <c r="AO25" s="214"/>
      <c r="AP25" s="253"/>
      <c r="AQ25" s="214"/>
      <c r="AR25" s="214"/>
      <c r="AS25" s="214"/>
      <c r="AT25" s="214"/>
      <c r="AU25" s="214"/>
      <c r="AV25" s="214"/>
      <c r="AW25" s="214"/>
      <c r="AX25" s="214"/>
      <c r="AY25" s="214"/>
      <c r="AZ25" s="214"/>
      <c r="BA25" s="214"/>
      <c r="BB25" s="214"/>
      <c r="BD25" s="214"/>
      <c r="BE25" s="214"/>
      <c r="BF25" s="214"/>
      <c r="BG25" s="214"/>
      <c r="BH25" s="214"/>
      <c r="BI25" s="214"/>
      <c r="BJ25" s="214"/>
      <c r="BK25" s="214"/>
      <c r="BL25" s="214"/>
      <c r="BM25" s="214"/>
      <c r="BN25" s="214"/>
      <c r="BO25" s="214"/>
    </row>
    <row r="26" spans="2:67" ht="12.75" customHeight="1" x14ac:dyDescent="0.2">
      <c r="B26" s="716"/>
      <c r="C26" s="404" t="str">
        <f>Definiciones!$C$46</f>
        <v>Hipotecaria a la Vivienda - Media, Residencial e Interés Social</v>
      </c>
      <c r="D26" s="356"/>
      <c r="E26" s="356"/>
      <c r="F26" s="214"/>
      <c r="G26" s="356"/>
      <c r="H26" s="214"/>
      <c r="I26" s="214"/>
      <c r="J26" s="214"/>
      <c r="K26" s="214"/>
      <c r="L26" s="214"/>
      <c r="M26" s="214"/>
      <c r="N26" s="214"/>
      <c r="O26" s="356"/>
      <c r="P26" s="253"/>
      <c r="Q26" s="356"/>
      <c r="R26" s="356"/>
      <c r="S26" s="214"/>
      <c r="T26" s="356"/>
      <c r="U26" s="214"/>
      <c r="V26" s="214"/>
      <c r="W26" s="214"/>
      <c r="X26" s="214"/>
      <c r="Y26" s="214"/>
      <c r="Z26" s="214"/>
      <c r="AA26" s="214"/>
      <c r="AB26" s="214"/>
      <c r="AC26" s="253"/>
      <c r="AD26" s="214"/>
      <c r="AE26" s="214"/>
      <c r="AF26" s="214"/>
      <c r="AG26" s="214"/>
      <c r="AH26" s="214"/>
      <c r="AI26" s="214"/>
      <c r="AJ26" s="214"/>
      <c r="AK26" s="214"/>
      <c r="AL26" s="214"/>
      <c r="AM26" s="214"/>
      <c r="AN26" s="214"/>
      <c r="AO26" s="214"/>
      <c r="AP26" s="253"/>
      <c r="AQ26" s="214"/>
      <c r="AR26" s="214"/>
      <c r="AS26" s="214"/>
      <c r="AT26" s="214"/>
      <c r="AU26" s="214"/>
      <c r="AV26" s="214"/>
      <c r="AW26" s="214"/>
      <c r="AX26" s="214"/>
      <c r="AY26" s="214"/>
      <c r="AZ26" s="214"/>
      <c r="BA26" s="214"/>
      <c r="BB26" s="214"/>
      <c r="BD26" s="214"/>
      <c r="BE26" s="214"/>
      <c r="BF26" s="214"/>
      <c r="BG26" s="214"/>
      <c r="BH26" s="214"/>
      <c r="BI26" s="214"/>
      <c r="BJ26" s="214"/>
      <c r="BK26" s="214"/>
      <c r="BL26" s="214"/>
      <c r="BM26" s="214"/>
      <c r="BN26" s="214"/>
      <c r="BO26" s="214"/>
    </row>
    <row r="27" spans="2:67" ht="12.75" customHeight="1" x14ac:dyDescent="0.2">
      <c r="B27" s="716"/>
      <c r="C27" s="404" t="str">
        <f>Definiciones!$C$47</f>
        <v>Hipotecaria a la Vivienda - Infonavit e ISSSTE</v>
      </c>
      <c r="D27" s="356"/>
      <c r="E27" s="356"/>
      <c r="F27" s="214"/>
      <c r="G27" s="356"/>
      <c r="H27" s="214"/>
      <c r="I27" s="214"/>
      <c r="J27" s="214"/>
      <c r="K27" s="214"/>
      <c r="L27" s="214"/>
      <c r="M27" s="214"/>
      <c r="N27" s="214"/>
      <c r="O27" s="356"/>
      <c r="P27" s="253"/>
      <c r="Q27" s="356"/>
      <c r="R27" s="356"/>
      <c r="S27" s="214"/>
      <c r="T27" s="356"/>
      <c r="U27" s="214"/>
      <c r="V27" s="214"/>
      <c r="W27" s="214"/>
      <c r="X27" s="214"/>
      <c r="Y27" s="214"/>
      <c r="Z27" s="214"/>
      <c r="AA27" s="214"/>
      <c r="AB27" s="214"/>
      <c r="AC27" s="253"/>
      <c r="AD27" s="214"/>
      <c r="AE27" s="214"/>
      <c r="AF27" s="214"/>
      <c r="AG27" s="214"/>
      <c r="AH27" s="214"/>
      <c r="AI27" s="214"/>
      <c r="AJ27" s="214"/>
      <c r="AK27" s="214"/>
      <c r="AL27" s="214"/>
      <c r="AM27" s="214"/>
      <c r="AN27" s="214"/>
      <c r="AO27" s="214"/>
      <c r="AP27" s="253"/>
      <c r="AQ27" s="214"/>
      <c r="AR27" s="214"/>
      <c r="AS27" s="214"/>
      <c r="AT27" s="214"/>
      <c r="AU27" s="214"/>
      <c r="AV27" s="214"/>
      <c r="AW27" s="214"/>
      <c r="AX27" s="214"/>
      <c r="AY27" s="214"/>
      <c r="AZ27" s="214"/>
      <c r="BA27" s="214"/>
      <c r="BB27" s="214"/>
      <c r="BD27" s="214"/>
      <c r="BE27" s="214"/>
      <c r="BF27" s="214"/>
      <c r="BG27" s="214"/>
      <c r="BH27" s="214"/>
      <c r="BI27" s="214"/>
      <c r="BJ27" s="214"/>
      <c r="BK27" s="214"/>
      <c r="BL27" s="214"/>
      <c r="BM27" s="214"/>
      <c r="BN27" s="214"/>
      <c r="BO27" s="214"/>
    </row>
    <row r="28" spans="2:67" ht="12.75" customHeight="1" x14ac:dyDescent="0.2">
      <c r="B28" s="716"/>
      <c r="C28" s="404" t="str">
        <f>Definiciones!$C$48</f>
        <v>Hipotecaria a la Vivienda - Créditos de Remodelación</v>
      </c>
      <c r="D28" s="356"/>
      <c r="E28" s="356"/>
      <c r="F28" s="214"/>
      <c r="G28" s="356"/>
      <c r="H28" s="214"/>
      <c r="I28" s="214"/>
      <c r="J28" s="214"/>
      <c r="K28" s="214"/>
      <c r="L28" s="214"/>
      <c r="M28" s="214"/>
      <c r="N28" s="214"/>
      <c r="O28" s="356"/>
      <c r="P28" s="253"/>
      <c r="Q28" s="356"/>
      <c r="R28" s="356"/>
      <c r="S28" s="214"/>
      <c r="T28" s="356"/>
      <c r="U28" s="214"/>
      <c r="V28" s="214"/>
      <c r="W28" s="214"/>
      <c r="X28" s="214"/>
      <c r="Y28" s="214"/>
      <c r="Z28" s="214"/>
      <c r="AA28" s="214"/>
      <c r="AB28" s="214"/>
      <c r="AC28" s="253"/>
      <c r="AD28" s="214"/>
      <c r="AE28" s="214"/>
      <c r="AF28" s="214"/>
      <c r="AG28" s="214"/>
      <c r="AH28" s="214"/>
      <c r="AI28" s="214"/>
      <c r="AJ28" s="214"/>
      <c r="AK28" s="214"/>
      <c r="AL28" s="214"/>
      <c r="AM28" s="214"/>
      <c r="AN28" s="214"/>
      <c r="AO28" s="214"/>
      <c r="AP28" s="253"/>
      <c r="AQ28" s="214"/>
      <c r="AR28" s="214"/>
      <c r="AS28" s="214"/>
      <c r="AT28" s="214"/>
      <c r="AU28" s="214"/>
      <c r="AV28" s="214"/>
      <c r="AW28" s="214"/>
      <c r="AX28" s="214"/>
      <c r="AY28" s="214"/>
      <c r="AZ28" s="214"/>
      <c r="BA28" s="214"/>
      <c r="BB28" s="214"/>
      <c r="BD28" s="214"/>
      <c r="BE28" s="214"/>
      <c r="BF28" s="214"/>
      <c r="BG28" s="214"/>
      <c r="BH28" s="214"/>
      <c r="BI28" s="214"/>
      <c r="BJ28" s="214"/>
      <c r="BK28" s="214"/>
      <c r="BL28" s="214"/>
      <c r="BM28" s="214"/>
      <c r="BN28" s="214"/>
      <c r="BO28" s="214"/>
    </row>
    <row r="29" spans="2:67" ht="12.75" customHeight="1" x14ac:dyDescent="0.2">
      <c r="B29" s="716"/>
      <c r="C29" s="404" t="s">
        <v>392</v>
      </c>
      <c r="D29" s="356"/>
      <c r="E29" s="356"/>
      <c r="F29" s="214"/>
      <c r="G29" s="356"/>
      <c r="H29" s="214"/>
      <c r="I29" s="214"/>
      <c r="J29" s="214"/>
      <c r="K29" s="214"/>
      <c r="L29" s="214"/>
      <c r="M29" s="214"/>
      <c r="N29" s="214"/>
      <c r="O29" s="356"/>
      <c r="P29" s="253"/>
      <c r="Q29" s="356"/>
      <c r="R29" s="356"/>
      <c r="S29" s="214"/>
      <c r="T29" s="356"/>
      <c r="U29" s="214"/>
      <c r="V29" s="214"/>
      <c r="W29" s="214"/>
      <c r="X29" s="214"/>
      <c r="Y29" s="214"/>
      <c r="Z29" s="214"/>
      <c r="AA29" s="214"/>
      <c r="AB29" s="214"/>
      <c r="AC29" s="253"/>
      <c r="AD29" s="214"/>
      <c r="AE29" s="214"/>
      <c r="AF29" s="214"/>
      <c r="AG29" s="214"/>
      <c r="AH29" s="214"/>
      <c r="AI29" s="214"/>
      <c r="AJ29" s="214"/>
      <c r="AK29" s="214"/>
      <c r="AL29" s="214"/>
      <c r="AM29" s="214"/>
      <c r="AN29" s="214"/>
      <c r="AO29" s="214"/>
      <c r="AP29" s="253"/>
      <c r="AQ29" s="214"/>
      <c r="AR29" s="214"/>
      <c r="AS29" s="214"/>
      <c r="AT29" s="214"/>
      <c r="AU29" s="214"/>
      <c r="AV29" s="214"/>
      <c r="AW29" s="214"/>
      <c r="AX29" s="214"/>
      <c r="AY29" s="214"/>
      <c r="AZ29" s="214"/>
      <c r="BA29" s="214"/>
      <c r="BB29" s="214"/>
      <c r="BD29" s="214"/>
      <c r="BE29" s="214"/>
      <c r="BF29" s="214"/>
      <c r="BG29" s="214"/>
      <c r="BH29" s="214"/>
      <c r="BI29" s="214"/>
      <c r="BJ29" s="214"/>
      <c r="BK29" s="214"/>
      <c r="BL29" s="214"/>
      <c r="BM29" s="214"/>
      <c r="BN29" s="214"/>
      <c r="BO29" s="214"/>
    </row>
    <row r="30" spans="2:67" ht="12.75" customHeight="1" x14ac:dyDescent="0.2">
      <c r="B30" s="717"/>
      <c r="C30" s="300" t="s">
        <v>47</v>
      </c>
      <c r="D30" s="223"/>
      <c r="E30" s="223"/>
      <c r="F30" s="252"/>
      <c r="G30" s="223"/>
      <c r="H30" s="252"/>
      <c r="I30" s="252"/>
      <c r="J30" s="252"/>
      <c r="K30" s="252"/>
      <c r="L30" s="252"/>
      <c r="M30" s="252"/>
      <c r="N30" s="252"/>
      <c r="O30" s="223"/>
      <c r="P30" s="253"/>
      <c r="Q30" s="223"/>
      <c r="R30" s="223"/>
      <c r="S30" s="252"/>
      <c r="T30" s="223"/>
      <c r="U30" s="252"/>
      <c r="V30" s="252"/>
      <c r="W30" s="252"/>
      <c r="X30" s="252"/>
      <c r="Y30" s="252"/>
      <c r="Z30" s="252"/>
      <c r="AA30" s="252"/>
      <c r="AB30" s="252"/>
      <c r="AC30" s="253"/>
      <c r="AD30" s="252"/>
      <c r="AE30" s="252"/>
      <c r="AF30" s="252"/>
      <c r="AG30" s="252"/>
      <c r="AH30" s="252"/>
      <c r="AI30" s="252"/>
      <c r="AJ30" s="252"/>
      <c r="AK30" s="252"/>
      <c r="AL30" s="252"/>
      <c r="AM30" s="252"/>
      <c r="AN30" s="252"/>
      <c r="AO30" s="252"/>
      <c r="AP30" s="253"/>
      <c r="AQ30" s="252"/>
      <c r="AR30" s="252"/>
      <c r="AS30" s="252"/>
      <c r="AT30" s="252"/>
      <c r="AU30" s="252"/>
      <c r="AV30" s="252"/>
      <c r="AW30" s="252"/>
      <c r="AX30" s="252"/>
      <c r="AY30" s="252"/>
      <c r="AZ30" s="252"/>
      <c r="BA30" s="252"/>
      <c r="BB30" s="252"/>
      <c r="BD30" s="252"/>
      <c r="BE30" s="252"/>
      <c r="BF30" s="252"/>
      <c r="BG30" s="252"/>
      <c r="BH30" s="252"/>
      <c r="BI30" s="252"/>
      <c r="BJ30" s="252"/>
      <c r="BK30" s="252"/>
      <c r="BL30" s="252"/>
      <c r="BM30" s="252"/>
      <c r="BN30" s="252"/>
      <c r="BO30" s="252"/>
    </row>
    <row r="31" spans="2:67" ht="12.75" customHeight="1" x14ac:dyDescent="0.2">
      <c r="B31" s="321" t="s">
        <v>521</v>
      </c>
      <c r="C31" s="322" t="s">
        <v>58</v>
      </c>
      <c r="D31" s="294"/>
      <c r="E31" s="294"/>
      <c r="F31" s="357"/>
      <c r="G31" s="294"/>
      <c r="H31" s="357"/>
      <c r="I31" s="357"/>
      <c r="J31" s="357"/>
      <c r="K31" s="357"/>
      <c r="L31" s="357"/>
      <c r="M31" s="357"/>
      <c r="N31" s="357"/>
      <c r="O31" s="294"/>
      <c r="P31" s="253"/>
      <c r="Q31" s="294"/>
      <c r="R31" s="294"/>
      <c r="S31" s="357"/>
      <c r="T31" s="294"/>
      <c r="U31" s="357"/>
      <c r="V31" s="357"/>
      <c r="W31" s="357"/>
      <c r="X31" s="357"/>
      <c r="Y31" s="357"/>
      <c r="Z31" s="357"/>
      <c r="AA31" s="357"/>
      <c r="AB31" s="357"/>
      <c r="AC31" s="253"/>
      <c r="AD31" s="294"/>
      <c r="AE31" s="294"/>
      <c r="AF31" s="357"/>
      <c r="AG31" s="294"/>
      <c r="AH31" s="357"/>
      <c r="AI31" s="357"/>
      <c r="AJ31" s="357"/>
      <c r="AK31" s="357"/>
      <c r="AL31" s="357"/>
      <c r="AM31" s="357"/>
      <c r="AN31" s="357"/>
      <c r="AO31" s="357"/>
      <c r="AP31" s="253"/>
      <c r="AQ31" s="294"/>
      <c r="AR31" s="294"/>
      <c r="AS31" s="357"/>
      <c r="AT31" s="294"/>
      <c r="AU31" s="357"/>
      <c r="AV31" s="357"/>
      <c r="AW31" s="357"/>
      <c r="AX31" s="357"/>
      <c r="AY31" s="357"/>
      <c r="AZ31" s="357"/>
      <c r="BA31" s="357"/>
      <c r="BB31" s="357"/>
      <c r="BD31" s="294"/>
      <c r="BE31" s="294"/>
      <c r="BF31" s="357"/>
      <c r="BG31" s="294"/>
      <c r="BH31" s="357"/>
      <c r="BI31" s="357"/>
      <c r="BJ31" s="357"/>
      <c r="BK31" s="357"/>
      <c r="BL31" s="357"/>
      <c r="BM31" s="357"/>
      <c r="BN31" s="357"/>
      <c r="BO31" s="357"/>
    </row>
    <row r="32" spans="2:67" ht="12.75" customHeight="1" x14ac:dyDescent="0.2">
      <c r="B32" s="321" t="s">
        <v>522</v>
      </c>
      <c r="C32" s="322" t="s">
        <v>58</v>
      </c>
      <c r="D32" s="294"/>
      <c r="E32" s="294"/>
      <c r="F32" s="357"/>
      <c r="G32" s="294"/>
      <c r="H32" s="357"/>
      <c r="I32" s="357"/>
      <c r="J32" s="357"/>
      <c r="K32" s="357"/>
      <c r="L32" s="357"/>
      <c r="M32" s="357"/>
      <c r="N32" s="357"/>
      <c r="O32" s="294"/>
      <c r="P32" s="253"/>
      <c r="Q32" s="294"/>
      <c r="R32" s="294"/>
      <c r="S32" s="357"/>
      <c r="T32" s="294"/>
      <c r="U32" s="357"/>
      <c r="V32" s="357"/>
      <c r="W32" s="357"/>
      <c r="X32" s="357"/>
      <c r="Y32" s="357"/>
      <c r="Z32" s="357"/>
      <c r="AA32" s="357"/>
      <c r="AB32" s="357"/>
      <c r="AC32" s="253"/>
      <c r="AD32" s="294"/>
      <c r="AE32" s="294"/>
      <c r="AF32" s="357"/>
      <c r="AG32" s="294"/>
      <c r="AH32" s="357"/>
      <c r="AI32" s="357"/>
      <c r="AJ32" s="357"/>
      <c r="AK32" s="357"/>
      <c r="AL32" s="357"/>
      <c r="AM32" s="357"/>
      <c r="AN32" s="357"/>
      <c r="AO32" s="357"/>
      <c r="AP32" s="253"/>
      <c r="AQ32" s="294"/>
      <c r="AR32" s="294"/>
      <c r="AS32" s="357"/>
      <c r="AT32" s="294"/>
      <c r="AU32" s="357"/>
      <c r="AV32" s="357"/>
      <c r="AW32" s="357"/>
      <c r="AX32" s="357"/>
      <c r="AY32" s="357"/>
      <c r="AZ32" s="357"/>
      <c r="BA32" s="357"/>
      <c r="BB32" s="357"/>
      <c r="BD32" s="294"/>
      <c r="BE32" s="294"/>
      <c r="BF32" s="357"/>
      <c r="BG32" s="294"/>
      <c r="BH32" s="357"/>
      <c r="BI32" s="357"/>
      <c r="BJ32" s="357"/>
      <c r="BK32" s="357"/>
      <c r="BL32" s="357"/>
      <c r="BM32" s="357"/>
      <c r="BN32" s="357"/>
      <c r="BO32" s="357"/>
    </row>
    <row r="33" spans="1:68" ht="15" customHeight="1" x14ac:dyDescent="0.2">
      <c r="B33" s="49"/>
      <c r="C33" s="260" t="s">
        <v>397</v>
      </c>
      <c r="D33" s="718" t="s">
        <v>209</v>
      </c>
      <c r="E33" s="718"/>
      <c r="F33" s="718"/>
      <c r="G33" s="718"/>
      <c r="H33" s="718" t="s">
        <v>209</v>
      </c>
      <c r="I33" s="718"/>
      <c r="J33" s="718"/>
      <c r="K33" s="718"/>
      <c r="L33" s="718" t="s">
        <v>209</v>
      </c>
      <c r="M33" s="718"/>
      <c r="N33" s="718"/>
      <c r="O33" s="718"/>
    </row>
    <row r="34" spans="1:68" x14ac:dyDescent="0.2">
      <c r="D34" s="221"/>
      <c r="E34" s="221"/>
      <c r="F34" s="221"/>
      <c r="G34" s="221"/>
      <c r="H34" s="221"/>
      <c r="I34" s="221"/>
      <c r="J34" s="221"/>
      <c r="K34" s="221"/>
      <c r="L34" s="221"/>
      <c r="M34" s="221"/>
      <c r="N34" s="221"/>
      <c r="O34" s="221"/>
      <c r="Q34" s="221"/>
      <c r="R34" s="221"/>
      <c r="S34" s="221"/>
      <c r="T34" s="221"/>
      <c r="U34" s="221"/>
      <c r="V34" s="221"/>
      <c r="W34" s="221"/>
      <c r="X34" s="221"/>
      <c r="Y34" s="221"/>
      <c r="Z34" s="221"/>
      <c r="AA34" s="221"/>
      <c r="AB34" s="221"/>
      <c r="AD34" s="221"/>
      <c r="AE34" s="221"/>
      <c r="AF34" s="221"/>
      <c r="AG34" s="221"/>
      <c r="AH34" s="221"/>
      <c r="AI34" s="221"/>
      <c r="AJ34" s="221"/>
      <c r="AK34" s="221"/>
      <c r="AL34" s="221"/>
      <c r="AM34" s="221"/>
      <c r="AN34" s="221"/>
      <c r="AO34" s="221"/>
      <c r="AQ34" s="221"/>
      <c r="AR34" s="221"/>
      <c r="AS34" s="221"/>
      <c r="AT34" s="221"/>
      <c r="AU34" s="221"/>
      <c r="AV34" s="221"/>
      <c r="AW34" s="221"/>
      <c r="AX34" s="221"/>
      <c r="AY34" s="221"/>
      <c r="AZ34" s="221"/>
      <c r="BA34" s="221"/>
      <c r="BB34" s="221"/>
      <c r="BD34" s="221"/>
      <c r="BE34" s="221"/>
      <c r="BF34" s="221"/>
      <c r="BG34" s="221"/>
      <c r="BH34" s="221"/>
      <c r="BI34" s="221"/>
      <c r="BJ34" s="221"/>
      <c r="BK34" s="221"/>
      <c r="BL34" s="221"/>
      <c r="BM34" s="221"/>
      <c r="BN34" s="221"/>
      <c r="BO34" s="221"/>
    </row>
    <row r="35" spans="1:68" s="67" customFormat="1" ht="23.25" x14ac:dyDescent="0.35">
      <c r="A35" s="66"/>
      <c r="B35" s="168" t="s">
        <v>396</v>
      </c>
      <c r="C35" s="169"/>
      <c r="D35" s="220"/>
      <c r="E35" s="220"/>
      <c r="F35" s="220"/>
      <c r="G35" s="220"/>
      <c r="H35" s="220"/>
      <c r="I35" s="220"/>
      <c r="J35" s="220"/>
      <c r="K35" s="220"/>
      <c r="L35" s="220"/>
      <c r="M35" s="220"/>
      <c r="N35" s="220"/>
      <c r="O35" s="220"/>
      <c r="P35" s="1"/>
      <c r="Q35" s="220"/>
      <c r="R35" s="220"/>
      <c r="S35" s="220"/>
      <c r="T35" s="220"/>
      <c r="U35" s="220"/>
      <c r="V35" s="220"/>
      <c r="W35" s="220"/>
      <c r="X35" s="220"/>
      <c r="Y35" s="220"/>
      <c r="Z35" s="220"/>
      <c r="AA35" s="220"/>
      <c r="AB35" s="220"/>
      <c r="AC35" s="1"/>
      <c r="AD35" s="220"/>
      <c r="AE35" s="220"/>
      <c r="AF35" s="220"/>
      <c r="AG35" s="220"/>
      <c r="AH35" s="220"/>
      <c r="AI35" s="220"/>
      <c r="AJ35" s="220"/>
      <c r="AK35" s="220"/>
      <c r="AL35" s="220"/>
      <c r="AM35" s="220"/>
      <c r="AN35" s="220"/>
      <c r="AO35" s="220"/>
      <c r="AP35" s="1"/>
      <c r="AQ35" s="220"/>
      <c r="AR35" s="220"/>
      <c r="AS35" s="220"/>
      <c r="AT35" s="220"/>
      <c r="AU35" s="220"/>
      <c r="AV35" s="220"/>
      <c r="AW35" s="220"/>
      <c r="AX35" s="220"/>
      <c r="AY35" s="220"/>
      <c r="AZ35" s="220"/>
      <c r="BA35" s="220"/>
      <c r="BB35" s="220"/>
      <c r="BC35" s="1"/>
      <c r="BD35" s="220"/>
      <c r="BE35" s="220"/>
      <c r="BF35" s="220"/>
      <c r="BG35" s="220"/>
      <c r="BH35" s="220"/>
      <c r="BI35" s="220"/>
      <c r="BJ35" s="220"/>
      <c r="BK35" s="220"/>
      <c r="BL35" s="220"/>
      <c r="BM35" s="220"/>
      <c r="BN35" s="220"/>
      <c r="BO35" s="220"/>
    </row>
    <row r="36" spans="1:68" x14ac:dyDescent="0.2">
      <c r="B36" s="192" t="s">
        <v>599</v>
      </c>
    </row>
    <row r="37" spans="1:68" x14ac:dyDescent="0.2">
      <c r="D37" s="161" t="s">
        <v>6</v>
      </c>
      <c r="E37" s="161"/>
      <c r="F37" s="161"/>
      <c r="G37" s="158"/>
      <c r="H37" s="158"/>
      <c r="I37" s="158"/>
      <c r="J37" s="158"/>
      <c r="K37" s="158"/>
      <c r="L37" s="158"/>
      <c r="M37" s="158"/>
      <c r="N37" s="158"/>
      <c r="O37" s="158"/>
    </row>
    <row r="38" spans="1:68" x14ac:dyDescent="0.2">
      <c r="B38" s="259" t="s">
        <v>393</v>
      </c>
      <c r="D38" s="162">
        <v>42064</v>
      </c>
      <c r="E38" s="162">
        <v>42156</v>
      </c>
      <c r="F38" s="162">
        <v>42248</v>
      </c>
      <c r="G38" s="162">
        <v>42339</v>
      </c>
      <c r="H38" s="162">
        <v>42430</v>
      </c>
      <c r="I38" s="162">
        <v>42522</v>
      </c>
      <c r="J38" s="435">
        <v>42614</v>
      </c>
      <c r="K38" s="435">
        <v>42705</v>
      </c>
      <c r="L38" s="162">
        <v>42795</v>
      </c>
      <c r="M38" s="162">
        <v>42887</v>
      </c>
      <c r="N38" s="435">
        <v>42979</v>
      </c>
      <c r="O38" s="435">
        <v>43070</v>
      </c>
    </row>
    <row r="39" spans="1:68" ht="26.1" customHeight="1" x14ac:dyDescent="0.2">
      <c r="B39" s="321" t="s">
        <v>304</v>
      </c>
      <c r="C39" s="44" t="s">
        <v>58</v>
      </c>
      <c r="D39" s="358"/>
      <c r="E39" s="358"/>
      <c r="F39" s="358"/>
      <c r="G39" s="358"/>
      <c r="H39" s="358"/>
      <c r="I39" s="358"/>
      <c r="J39" s="358"/>
      <c r="K39" s="358"/>
      <c r="L39" s="358"/>
      <c r="M39" s="358"/>
      <c r="N39" s="358"/>
      <c r="O39" s="358"/>
    </row>
    <row r="42" spans="1:68" s="153" customFormat="1" ht="23.25" x14ac:dyDescent="0.35">
      <c r="B42" s="319" t="s">
        <v>394</v>
      </c>
      <c r="C42" s="177"/>
      <c r="D42" s="177"/>
      <c r="E42" s="177"/>
      <c r="F42" s="177"/>
      <c r="G42" s="177"/>
      <c r="H42" s="177"/>
      <c r="I42" s="177"/>
      <c r="J42" s="177"/>
      <c r="K42" s="177"/>
      <c r="L42" s="177"/>
      <c r="M42" s="177"/>
      <c r="N42" s="178"/>
      <c r="O42" s="178"/>
      <c r="P42" s="177"/>
      <c r="Q42" s="177"/>
      <c r="R42" s="177"/>
      <c r="S42" s="177"/>
      <c r="T42" s="177"/>
      <c r="U42" s="177"/>
      <c r="V42" s="177"/>
      <c r="W42" s="177"/>
      <c r="X42" s="177"/>
      <c r="Y42" s="177"/>
      <c r="Z42" s="177"/>
      <c r="AA42" s="178"/>
      <c r="AB42" s="178"/>
      <c r="AC42" s="177"/>
      <c r="AD42" s="177"/>
      <c r="AE42" s="177"/>
      <c r="AF42" s="177"/>
      <c r="AG42" s="177"/>
      <c r="AH42" s="177"/>
      <c r="AI42" s="177"/>
      <c r="AJ42" s="177"/>
      <c r="AK42" s="177"/>
      <c r="AL42" s="177"/>
      <c r="AM42" s="177"/>
      <c r="AN42" s="178"/>
      <c r="AO42" s="178"/>
      <c r="AP42" s="177"/>
      <c r="AQ42" s="177"/>
      <c r="AR42" s="177"/>
      <c r="AS42" s="177"/>
      <c r="AT42" s="177"/>
      <c r="AU42" s="177"/>
      <c r="AV42" s="177"/>
      <c r="AW42" s="177"/>
      <c r="AX42" s="177"/>
      <c r="AY42" s="177"/>
      <c r="AZ42" s="177"/>
      <c r="BA42" s="178"/>
      <c r="BB42" s="178"/>
      <c r="BC42" s="178"/>
      <c r="BD42" s="178"/>
      <c r="BE42" s="177"/>
      <c r="BF42" s="177"/>
      <c r="BG42" s="177"/>
      <c r="BH42" s="177"/>
      <c r="BI42" s="177"/>
      <c r="BJ42" s="177"/>
      <c r="BK42" s="177"/>
      <c r="BL42" s="177"/>
      <c r="BM42" s="177"/>
      <c r="BN42" s="178"/>
      <c r="BO42" s="178"/>
      <c r="BP42" s="67"/>
    </row>
    <row r="43" spans="1:68" x14ac:dyDescent="0.2">
      <c r="D43" s="221"/>
      <c r="E43" s="221"/>
      <c r="F43" s="221"/>
      <c r="G43" s="221"/>
      <c r="H43" s="221"/>
      <c r="I43" s="221"/>
      <c r="J43" s="221"/>
      <c r="K43" s="221"/>
      <c r="L43" s="221"/>
      <c r="M43" s="221"/>
      <c r="N43" s="221"/>
      <c r="O43" s="221"/>
      <c r="Q43" s="221"/>
      <c r="R43" s="221"/>
      <c r="S43" s="221"/>
      <c r="T43" s="221"/>
      <c r="U43" s="221"/>
      <c r="V43" s="221"/>
      <c r="W43" s="221"/>
      <c r="X43" s="221"/>
      <c r="Y43" s="221"/>
      <c r="Z43" s="221"/>
      <c r="AA43" s="221"/>
      <c r="AB43" s="221"/>
      <c r="AD43" s="221"/>
      <c r="AE43" s="221"/>
      <c r="AF43" s="221"/>
      <c r="AG43" s="221"/>
      <c r="AH43" s="221"/>
      <c r="AI43" s="221"/>
      <c r="AJ43" s="221"/>
      <c r="AK43" s="221"/>
      <c r="AL43" s="221"/>
      <c r="AM43" s="221"/>
      <c r="AN43" s="221"/>
      <c r="AO43" s="221"/>
      <c r="AQ43" s="221"/>
      <c r="AR43" s="221"/>
      <c r="AS43" s="221"/>
      <c r="AT43" s="221"/>
      <c r="AU43" s="221"/>
      <c r="AV43" s="221"/>
      <c r="AW43" s="221"/>
      <c r="AX43" s="221"/>
      <c r="AY43" s="221"/>
      <c r="AZ43" s="221"/>
      <c r="BA43" s="221"/>
      <c r="BB43" s="221"/>
      <c r="BD43" s="221"/>
      <c r="BE43" s="221"/>
      <c r="BF43" s="221"/>
      <c r="BG43" s="221"/>
      <c r="BH43" s="221"/>
      <c r="BI43" s="221"/>
      <c r="BJ43" s="221"/>
      <c r="BK43" s="221"/>
      <c r="BL43" s="221"/>
      <c r="BM43" s="221"/>
      <c r="BN43" s="221"/>
      <c r="BO43" s="221"/>
    </row>
    <row r="44" spans="1:68" ht="23.25" x14ac:dyDescent="0.35">
      <c r="D44" s="157" t="str">
        <f>Definiciones!$C$5</f>
        <v>Escenario supervisor base</v>
      </c>
      <c r="E44" s="158"/>
      <c r="F44" s="159"/>
      <c r="G44" s="159"/>
      <c r="H44" s="159"/>
      <c r="I44" s="159"/>
      <c r="J44" s="159"/>
      <c r="K44" s="159"/>
      <c r="L44" s="159"/>
      <c r="M44" s="159"/>
      <c r="N44" s="159"/>
      <c r="O44" s="159"/>
      <c r="Q44" s="157" t="str">
        <f>Definiciones!$C$6</f>
        <v>Escenario supervisor adverso</v>
      </c>
      <c r="R44" s="158"/>
      <c r="S44" s="159"/>
      <c r="T44" s="159"/>
      <c r="U44" s="159"/>
      <c r="V44" s="159"/>
      <c r="W44" s="159"/>
      <c r="X44" s="159"/>
      <c r="Y44" s="159"/>
      <c r="Z44" s="159"/>
      <c r="AA44" s="159"/>
      <c r="AB44" s="159"/>
      <c r="AD44" s="157" t="str">
        <f>Definiciones!$C$7</f>
        <v>Escenario interno 1</v>
      </c>
      <c r="AE44" s="158"/>
      <c r="AF44" s="159"/>
      <c r="AG44" s="159"/>
      <c r="AH44" s="159"/>
      <c r="AI44" s="159"/>
      <c r="AJ44" s="159"/>
      <c r="AK44" s="159"/>
      <c r="AL44" s="159"/>
      <c r="AM44" s="159"/>
      <c r="AN44" s="159"/>
      <c r="AO44" s="159"/>
      <c r="AQ44" s="157" t="str">
        <f>Definiciones!$C$8</f>
        <v>Escenario interno 2</v>
      </c>
      <c r="AR44" s="158"/>
      <c r="AS44" s="159"/>
      <c r="AT44" s="159"/>
      <c r="AU44" s="159"/>
      <c r="AV44" s="159"/>
      <c r="AW44" s="159"/>
      <c r="AX44" s="159"/>
      <c r="AY44" s="159"/>
      <c r="AZ44" s="159"/>
      <c r="BA44" s="159"/>
      <c r="BB44" s="159"/>
      <c r="BD44" s="157" t="str">
        <f>Definiciones!$C$9</f>
        <v>Escenario interno 3</v>
      </c>
      <c r="BE44" s="158"/>
      <c r="BF44" s="159"/>
      <c r="BG44" s="159"/>
      <c r="BH44" s="159"/>
      <c r="BI44" s="159"/>
      <c r="BJ44" s="159"/>
      <c r="BK44" s="159"/>
      <c r="BL44" s="159"/>
      <c r="BM44" s="159"/>
      <c r="BN44" s="159"/>
      <c r="BO44" s="159"/>
    </row>
    <row r="45" spans="1:68" ht="12" customHeight="1" x14ac:dyDescent="0.2">
      <c r="D45" s="161" t="s">
        <v>6</v>
      </c>
      <c r="E45" s="161"/>
      <c r="F45" s="161"/>
      <c r="G45" s="161" t="s">
        <v>7</v>
      </c>
      <c r="H45" s="158"/>
      <c r="I45" s="158"/>
      <c r="J45" s="158"/>
      <c r="K45" s="158"/>
      <c r="L45" s="158"/>
      <c r="M45" s="158"/>
      <c r="N45" s="158"/>
      <c r="O45" s="158"/>
      <c r="Q45" s="161" t="s">
        <v>6</v>
      </c>
      <c r="R45" s="161"/>
      <c r="S45" s="161"/>
      <c r="T45" s="161" t="s">
        <v>7</v>
      </c>
      <c r="U45" s="158"/>
      <c r="V45" s="158"/>
      <c r="W45" s="158"/>
      <c r="X45" s="158"/>
      <c r="Y45" s="158"/>
      <c r="Z45" s="158"/>
      <c r="AA45" s="158"/>
      <c r="AB45" s="158"/>
      <c r="AD45" s="161" t="s">
        <v>6</v>
      </c>
      <c r="AE45" s="161"/>
      <c r="AF45" s="161"/>
      <c r="AG45" s="161" t="s">
        <v>7</v>
      </c>
      <c r="AH45" s="158"/>
      <c r="AI45" s="158"/>
      <c r="AJ45" s="158"/>
      <c r="AK45" s="158"/>
      <c r="AL45" s="158"/>
      <c r="AM45" s="158"/>
      <c r="AN45" s="158"/>
      <c r="AO45" s="158"/>
      <c r="AQ45" s="161" t="s">
        <v>6</v>
      </c>
      <c r="AR45" s="161"/>
      <c r="AS45" s="161"/>
      <c r="AT45" s="161" t="s">
        <v>7</v>
      </c>
      <c r="AU45" s="158"/>
      <c r="AV45" s="158"/>
      <c r="AW45" s="158"/>
      <c r="AX45" s="158"/>
      <c r="AY45" s="158"/>
      <c r="AZ45" s="158"/>
      <c r="BA45" s="158"/>
      <c r="BB45" s="158"/>
      <c r="BD45" s="161" t="s">
        <v>6</v>
      </c>
      <c r="BE45" s="161"/>
      <c r="BF45" s="161"/>
      <c r="BG45" s="161" t="s">
        <v>7</v>
      </c>
      <c r="BH45" s="158"/>
      <c r="BI45" s="158"/>
      <c r="BJ45" s="158"/>
      <c r="BK45" s="158"/>
      <c r="BL45" s="158"/>
      <c r="BM45" s="158"/>
      <c r="BN45" s="158"/>
      <c r="BO45" s="158"/>
    </row>
    <row r="46" spans="1:68" x14ac:dyDescent="0.2">
      <c r="B46" s="171"/>
      <c r="D46" s="162">
        <f>Definiciones!$C$14</f>
        <v>43525</v>
      </c>
      <c r="E46" s="162">
        <f>Definiciones!$D$14</f>
        <v>43617</v>
      </c>
      <c r="F46" s="162">
        <f>Definiciones!$E$14</f>
        <v>43709</v>
      </c>
      <c r="G46" s="162">
        <f>Definiciones!$F$14</f>
        <v>43800</v>
      </c>
      <c r="H46" s="162">
        <f>Definiciones!$G$14</f>
        <v>43891</v>
      </c>
      <c r="I46" s="162">
        <f>Definiciones!$H$14</f>
        <v>43983</v>
      </c>
      <c r="J46" s="162">
        <f>Definiciones!$I$14</f>
        <v>44075</v>
      </c>
      <c r="K46" s="162">
        <f>Definiciones!$J$14</f>
        <v>44166</v>
      </c>
      <c r="L46" s="162">
        <f>Definiciones!$K$14</f>
        <v>44256</v>
      </c>
      <c r="M46" s="162">
        <f>Definiciones!$L$14</f>
        <v>44348</v>
      </c>
      <c r="N46" s="162">
        <f>Definiciones!$M$14</f>
        <v>44440</v>
      </c>
      <c r="O46" s="162">
        <f>Definiciones!$N$14</f>
        <v>44531</v>
      </c>
      <c r="Q46" s="162">
        <f>Definiciones!$C$14</f>
        <v>43525</v>
      </c>
      <c r="R46" s="162">
        <f>Definiciones!$D$14</f>
        <v>43617</v>
      </c>
      <c r="S46" s="162">
        <f>Definiciones!$E$14</f>
        <v>43709</v>
      </c>
      <c r="T46" s="162">
        <f>Definiciones!$F$14</f>
        <v>43800</v>
      </c>
      <c r="U46" s="162">
        <f>Definiciones!$G$14</f>
        <v>43891</v>
      </c>
      <c r="V46" s="162">
        <f>Definiciones!$H$14</f>
        <v>43983</v>
      </c>
      <c r="W46" s="162">
        <f>Definiciones!$I$14</f>
        <v>44075</v>
      </c>
      <c r="X46" s="162">
        <f>Definiciones!$J$14</f>
        <v>44166</v>
      </c>
      <c r="Y46" s="162">
        <f>Definiciones!$K$14</f>
        <v>44256</v>
      </c>
      <c r="Z46" s="162">
        <f>Definiciones!$L$14</f>
        <v>44348</v>
      </c>
      <c r="AA46" s="162">
        <f>Definiciones!$M$14</f>
        <v>44440</v>
      </c>
      <c r="AB46" s="162">
        <f>Definiciones!$N$14</f>
        <v>44531</v>
      </c>
      <c r="AD46" s="162">
        <f>Definiciones!$C$14</f>
        <v>43525</v>
      </c>
      <c r="AE46" s="162">
        <f>Definiciones!$D$14</f>
        <v>43617</v>
      </c>
      <c r="AF46" s="162">
        <f>Definiciones!$E$14</f>
        <v>43709</v>
      </c>
      <c r="AG46" s="162">
        <f>Definiciones!$F$14</f>
        <v>43800</v>
      </c>
      <c r="AH46" s="162">
        <f>Definiciones!$G$14</f>
        <v>43891</v>
      </c>
      <c r="AI46" s="162">
        <f>Definiciones!$H$14</f>
        <v>43983</v>
      </c>
      <c r="AJ46" s="162">
        <f>Definiciones!$I$14</f>
        <v>44075</v>
      </c>
      <c r="AK46" s="162">
        <f>Definiciones!$J$14</f>
        <v>44166</v>
      </c>
      <c r="AL46" s="162">
        <f>Definiciones!$K$14</f>
        <v>44256</v>
      </c>
      <c r="AM46" s="162">
        <f>Definiciones!$L$14</f>
        <v>44348</v>
      </c>
      <c r="AN46" s="162">
        <f>Definiciones!$M$14</f>
        <v>44440</v>
      </c>
      <c r="AO46" s="162">
        <f>Definiciones!$N$14</f>
        <v>44531</v>
      </c>
      <c r="AQ46" s="162">
        <f>Definiciones!$C$14</f>
        <v>43525</v>
      </c>
      <c r="AR46" s="162">
        <f>Definiciones!$D$14</f>
        <v>43617</v>
      </c>
      <c r="AS46" s="162">
        <f>Definiciones!$E$14</f>
        <v>43709</v>
      </c>
      <c r="AT46" s="162">
        <f>Definiciones!$F$14</f>
        <v>43800</v>
      </c>
      <c r="AU46" s="162">
        <f>Definiciones!$G$14</f>
        <v>43891</v>
      </c>
      <c r="AV46" s="162">
        <f>Definiciones!$H$14</f>
        <v>43983</v>
      </c>
      <c r="AW46" s="162">
        <f>Definiciones!$I$14</f>
        <v>44075</v>
      </c>
      <c r="AX46" s="162">
        <f>Definiciones!$J$14</f>
        <v>44166</v>
      </c>
      <c r="AY46" s="162">
        <f>Definiciones!$K$14</f>
        <v>44256</v>
      </c>
      <c r="AZ46" s="162">
        <f>Definiciones!$L$14</f>
        <v>44348</v>
      </c>
      <c r="BA46" s="162">
        <f>Definiciones!$M$14</f>
        <v>44440</v>
      </c>
      <c r="BB46" s="162">
        <f>Definiciones!$N$14</f>
        <v>44531</v>
      </c>
      <c r="BD46" s="162">
        <f>Definiciones!$C$14</f>
        <v>43525</v>
      </c>
      <c r="BE46" s="162">
        <f>Definiciones!$D$14</f>
        <v>43617</v>
      </c>
      <c r="BF46" s="162">
        <f>Definiciones!$E$14</f>
        <v>43709</v>
      </c>
      <c r="BG46" s="162">
        <f>Definiciones!$F$14</f>
        <v>43800</v>
      </c>
      <c r="BH46" s="162">
        <f>Definiciones!$G$14</f>
        <v>43891</v>
      </c>
      <c r="BI46" s="162">
        <f>Definiciones!$H$14</f>
        <v>43983</v>
      </c>
      <c r="BJ46" s="162">
        <f>Definiciones!$I$14</f>
        <v>44075</v>
      </c>
      <c r="BK46" s="162">
        <f>Definiciones!$J$14</f>
        <v>44166</v>
      </c>
      <c r="BL46" s="162">
        <f>Definiciones!$K$14</f>
        <v>44256</v>
      </c>
      <c r="BM46" s="162">
        <f>Definiciones!$L$14</f>
        <v>44348</v>
      </c>
      <c r="BN46" s="162">
        <f>Definiciones!$M$14</f>
        <v>44440</v>
      </c>
      <c r="BO46" s="162">
        <f>Definiciones!$N$14</f>
        <v>44531</v>
      </c>
    </row>
    <row r="47" spans="1:68" x14ac:dyDescent="0.2">
      <c r="B47" s="171"/>
      <c r="C47" s="113"/>
      <c r="D47" s="320"/>
      <c r="E47" s="320"/>
      <c r="F47" s="320"/>
      <c r="G47" s="320"/>
      <c r="H47" s="320"/>
      <c r="I47" s="320"/>
      <c r="J47" s="320"/>
      <c r="K47" s="320"/>
      <c r="L47" s="320"/>
      <c r="M47" s="320"/>
      <c r="N47" s="320"/>
      <c r="O47" s="320"/>
      <c r="Q47" s="320"/>
      <c r="R47" s="320"/>
      <c r="S47" s="320"/>
      <c r="T47" s="320"/>
      <c r="U47" s="320"/>
      <c r="V47" s="320"/>
      <c r="W47" s="320"/>
      <c r="X47" s="320"/>
      <c r="Y47" s="320"/>
      <c r="Z47" s="320"/>
      <c r="AA47" s="320"/>
      <c r="AB47" s="320"/>
      <c r="AD47" s="320"/>
      <c r="AE47" s="320"/>
      <c r="AF47" s="320"/>
      <c r="AG47" s="320"/>
      <c r="AH47" s="320"/>
      <c r="AI47" s="320"/>
      <c r="AJ47" s="320"/>
      <c r="AK47" s="320"/>
      <c r="AL47" s="320"/>
      <c r="AM47" s="320"/>
      <c r="AN47" s="320"/>
      <c r="AO47" s="320"/>
      <c r="AQ47" s="320"/>
      <c r="AR47" s="320"/>
      <c r="AS47" s="320"/>
      <c r="AT47" s="320"/>
      <c r="AU47" s="320"/>
      <c r="AV47" s="320"/>
      <c r="AW47" s="320"/>
      <c r="AX47" s="320"/>
      <c r="AY47" s="320"/>
      <c r="AZ47" s="320"/>
      <c r="BA47" s="320"/>
      <c r="BB47" s="320"/>
      <c r="BD47" s="320"/>
      <c r="BE47" s="320"/>
      <c r="BF47" s="320"/>
      <c r="BG47" s="320"/>
      <c r="BH47" s="320"/>
      <c r="BI47" s="320"/>
      <c r="BJ47" s="320"/>
      <c r="BK47" s="320"/>
      <c r="BL47" s="320"/>
      <c r="BM47" s="320"/>
      <c r="BN47" s="320"/>
      <c r="BO47" s="320"/>
    </row>
    <row r="48" spans="1:68" s="153" customFormat="1" ht="26.1" customHeight="1" x14ac:dyDescent="0.35">
      <c r="B48" s="323" t="s">
        <v>519</v>
      </c>
      <c r="C48" s="323"/>
      <c r="D48" s="168"/>
      <c r="E48" s="168"/>
      <c r="F48" s="168"/>
      <c r="G48" s="168"/>
      <c r="H48" s="168"/>
      <c r="I48" s="168"/>
      <c r="J48" s="168"/>
      <c r="K48" s="168"/>
      <c r="L48" s="168"/>
      <c r="M48" s="168"/>
      <c r="N48" s="168"/>
      <c r="O48" s="168"/>
      <c r="P48" s="1"/>
      <c r="Q48" s="168"/>
      <c r="R48" s="168"/>
      <c r="S48" s="168"/>
      <c r="T48" s="168"/>
      <c r="U48" s="168"/>
      <c r="V48" s="168"/>
      <c r="W48" s="168"/>
      <c r="X48" s="168"/>
      <c r="Y48" s="168"/>
      <c r="Z48" s="168"/>
      <c r="AA48" s="168"/>
      <c r="AB48" s="168"/>
      <c r="AC48" s="1"/>
      <c r="AD48" s="168"/>
      <c r="AE48" s="168"/>
      <c r="AF48" s="168"/>
      <c r="AG48" s="168"/>
      <c r="AH48" s="168"/>
      <c r="AI48" s="168"/>
      <c r="AJ48" s="168"/>
      <c r="AK48" s="168"/>
      <c r="AL48" s="168"/>
      <c r="AM48" s="168"/>
      <c r="AN48" s="168"/>
      <c r="AO48" s="168"/>
      <c r="AP48" s="1"/>
      <c r="AQ48" s="168"/>
      <c r="AR48" s="168"/>
      <c r="AS48" s="168"/>
      <c r="AT48" s="168"/>
      <c r="AU48" s="168"/>
      <c r="AV48" s="168"/>
      <c r="AW48" s="168"/>
      <c r="AX48" s="168"/>
      <c r="AY48" s="168"/>
      <c r="AZ48" s="168"/>
      <c r="BA48" s="168"/>
      <c r="BB48" s="168"/>
      <c r="BC48" s="1"/>
      <c r="BD48" s="168"/>
      <c r="BE48" s="168"/>
      <c r="BF48" s="168"/>
      <c r="BG48" s="168"/>
      <c r="BH48" s="168"/>
      <c r="BI48" s="168"/>
      <c r="BJ48" s="168"/>
      <c r="BK48" s="168"/>
      <c r="BL48" s="168"/>
      <c r="BM48" s="168"/>
      <c r="BN48" s="168"/>
      <c r="BO48" s="168"/>
      <c r="BP48" s="67"/>
    </row>
    <row r="49" spans="2:67" x14ac:dyDescent="0.2">
      <c r="B49" s="171" t="s">
        <v>346</v>
      </c>
      <c r="C49" s="176"/>
      <c r="D49" s="176"/>
      <c r="E49" s="176"/>
      <c r="F49" s="176"/>
      <c r="G49" s="176"/>
      <c r="H49" s="176"/>
      <c r="I49" s="176"/>
      <c r="J49" s="176"/>
      <c r="K49" s="176"/>
      <c r="L49" s="176"/>
      <c r="M49" s="176"/>
      <c r="N49" s="176"/>
      <c r="O49" s="176"/>
      <c r="P49" s="45"/>
      <c r="Q49" s="176"/>
      <c r="R49" s="176"/>
      <c r="S49" s="176"/>
      <c r="T49" s="176"/>
      <c r="U49" s="176"/>
      <c r="V49" s="176"/>
      <c r="W49" s="176"/>
      <c r="X49" s="176"/>
      <c r="Y49" s="176"/>
      <c r="Z49" s="176"/>
      <c r="AA49" s="176"/>
      <c r="AB49" s="176"/>
      <c r="AC49" s="45"/>
      <c r="AD49" s="176"/>
      <c r="AE49" s="176"/>
      <c r="AF49" s="176"/>
      <c r="AG49" s="176"/>
      <c r="AH49" s="176"/>
      <c r="AI49" s="176"/>
      <c r="AJ49" s="176"/>
      <c r="AK49" s="176"/>
      <c r="AL49" s="176"/>
      <c r="AM49" s="176"/>
      <c r="AN49" s="176"/>
      <c r="AO49" s="176"/>
      <c r="AP49" s="45"/>
      <c r="AQ49" s="176"/>
      <c r="AR49" s="176"/>
      <c r="AS49" s="176"/>
      <c r="AT49" s="176"/>
      <c r="AU49" s="176"/>
      <c r="AV49" s="176"/>
      <c r="AW49" s="176"/>
      <c r="AX49" s="176"/>
      <c r="AY49" s="176"/>
      <c r="AZ49" s="176"/>
      <c r="BA49" s="176"/>
      <c r="BB49" s="176"/>
      <c r="BC49" s="45"/>
      <c r="BD49" s="176"/>
      <c r="BE49" s="176"/>
      <c r="BF49" s="176"/>
      <c r="BG49" s="176"/>
      <c r="BH49" s="176"/>
      <c r="BI49" s="176"/>
      <c r="BJ49" s="176"/>
      <c r="BK49" s="176"/>
      <c r="BL49" s="176"/>
      <c r="BM49" s="176"/>
      <c r="BN49" s="176"/>
      <c r="BO49" s="176"/>
    </row>
    <row r="50" spans="2:67" ht="12.75" customHeight="1" x14ac:dyDescent="0.2">
      <c r="B50" s="715" t="s">
        <v>520</v>
      </c>
      <c r="C50" s="69" t="str">
        <f>Definiciones!$C$32</f>
        <v>Paraestatales</v>
      </c>
      <c r="D50" s="222"/>
      <c r="E50" s="222"/>
      <c r="F50" s="251"/>
      <c r="G50" s="222"/>
      <c r="H50" s="251"/>
      <c r="I50" s="251"/>
      <c r="J50" s="251"/>
      <c r="K50" s="251"/>
      <c r="L50" s="251"/>
      <c r="M50" s="251"/>
      <c r="N50" s="251"/>
      <c r="O50" s="222"/>
      <c r="P50" s="253"/>
      <c r="Q50" s="222"/>
      <c r="R50" s="222"/>
      <c r="S50" s="251"/>
      <c r="T50" s="222"/>
      <c r="U50" s="251"/>
      <c r="V50" s="251"/>
      <c r="W50" s="251"/>
      <c r="X50" s="251"/>
      <c r="Y50" s="251"/>
      <c r="Z50" s="251"/>
      <c r="AA50" s="251"/>
      <c r="AB50" s="251"/>
      <c r="AC50" s="253"/>
      <c r="AD50" s="222"/>
      <c r="AE50" s="222"/>
      <c r="AF50" s="251"/>
      <c r="AG50" s="222"/>
      <c r="AH50" s="251"/>
      <c r="AI50" s="251"/>
      <c r="AJ50" s="251"/>
      <c r="AK50" s="251"/>
      <c r="AL50" s="251"/>
      <c r="AM50" s="251"/>
      <c r="AN50" s="251"/>
      <c r="AO50" s="251"/>
      <c r="AP50" s="253"/>
      <c r="AQ50" s="222"/>
      <c r="AR50" s="222"/>
      <c r="AS50" s="251"/>
      <c r="AT50" s="222"/>
      <c r="AU50" s="251"/>
      <c r="AV50" s="251"/>
      <c r="AW50" s="251"/>
      <c r="AX50" s="251"/>
      <c r="AY50" s="251"/>
      <c r="AZ50" s="251"/>
      <c r="BA50" s="251"/>
      <c r="BB50" s="251"/>
      <c r="BD50" s="222"/>
      <c r="BE50" s="222"/>
      <c r="BF50" s="251"/>
      <c r="BG50" s="222"/>
      <c r="BH50" s="251"/>
      <c r="BI50" s="251"/>
      <c r="BJ50" s="251"/>
      <c r="BK50" s="251"/>
      <c r="BL50" s="251"/>
      <c r="BM50" s="251"/>
      <c r="BN50" s="251"/>
      <c r="BO50" s="251"/>
    </row>
    <row r="51" spans="2:67" ht="12.75" customHeight="1" x14ac:dyDescent="0.2">
      <c r="B51" s="716"/>
      <c r="C51" s="98" t="str">
        <f>Definiciones!$C$33</f>
        <v>Corporativos - Moneda nacional</v>
      </c>
      <c r="D51" s="356"/>
      <c r="E51" s="356"/>
      <c r="F51" s="214"/>
      <c r="G51" s="356"/>
      <c r="H51" s="214"/>
      <c r="I51" s="214"/>
      <c r="J51" s="214"/>
      <c r="K51" s="214"/>
      <c r="L51" s="214"/>
      <c r="M51" s="214"/>
      <c r="N51" s="214"/>
      <c r="O51" s="356"/>
      <c r="P51" s="253"/>
      <c r="Q51" s="356"/>
      <c r="R51" s="356"/>
      <c r="S51" s="214"/>
      <c r="T51" s="356"/>
      <c r="U51" s="214"/>
      <c r="V51" s="214"/>
      <c r="W51" s="214"/>
      <c r="X51" s="214"/>
      <c r="Y51" s="214"/>
      <c r="Z51" s="214"/>
      <c r="AA51" s="214"/>
      <c r="AB51" s="214"/>
      <c r="AC51" s="253"/>
      <c r="AD51" s="356"/>
      <c r="AE51" s="356"/>
      <c r="AF51" s="214"/>
      <c r="AG51" s="356"/>
      <c r="AH51" s="214"/>
      <c r="AI51" s="214"/>
      <c r="AJ51" s="214"/>
      <c r="AK51" s="214"/>
      <c r="AL51" s="214"/>
      <c r="AM51" s="214"/>
      <c r="AN51" s="214"/>
      <c r="AO51" s="214"/>
      <c r="AP51" s="253"/>
      <c r="AQ51" s="356"/>
      <c r="AR51" s="356"/>
      <c r="AS51" s="214"/>
      <c r="AT51" s="356"/>
      <c r="AU51" s="214"/>
      <c r="AV51" s="214"/>
      <c r="AW51" s="214"/>
      <c r="AX51" s="214"/>
      <c r="AY51" s="214"/>
      <c r="AZ51" s="214"/>
      <c r="BA51" s="214"/>
      <c r="BB51" s="214"/>
      <c r="BD51" s="356"/>
      <c r="BE51" s="356"/>
      <c r="BF51" s="214"/>
      <c r="BG51" s="356"/>
      <c r="BH51" s="214"/>
      <c r="BI51" s="214"/>
      <c r="BJ51" s="214"/>
      <c r="BK51" s="214"/>
      <c r="BL51" s="214"/>
      <c r="BM51" s="214"/>
      <c r="BN51" s="214"/>
      <c r="BO51" s="214"/>
    </row>
    <row r="52" spans="2:67" ht="12.75" customHeight="1" x14ac:dyDescent="0.2">
      <c r="B52" s="716"/>
      <c r="C52" s="98" t="str">
        <f>Definiciones!$C$34</f>
        <v>Corporativos - Moneda extranjera</v>
      </c>
      <c r="D52" s="356"/>
      <c r="E52" s="356"/>
      <c r="F52" s="214"/>
      <c r="G52" s="356"/>
      <c r="H52" s="214"/>
      <c r="I52" s="214"/>
      <c r="J52" s="214"/>
      <c r="K52" s="214"/>
      <c r="L52" s="214"/>
      <c r="M52" s="214"/>
      <c r="N52" s="214"/>
      <c r="O52" s="356"/>
      <c r="P52" s="253"/>
      <c r="Q52" s="356"/>
      <c r="R52" s="356"/>
      <c r="S52" s="214"/>
      <c r="T52" s="356"/>
      <c r="U52" s="214"/>
      <c r="V52" s="214"/>
      <c r="W52" s="214"/>
      <c r="X52" s="214"/>
      <c r="Y52" s="214"/>
      <c r="Z52" s="214"/>
      <c r="AA52" s="214"/>
      <c r="AB52" s="214"/>
      <c r="AC52" s="253"/>
      <c r="AD52" s="356"/>
      <c r="AE52" s="356"/>
      <c r="AF52" s="214"/>
      <c r="AG52" s="356"/>
      <c r="AH52" s="214"/>
      <c r="AI52" s="214"/>
      <c r="AJ52" s="214"/>
      <c r="AK52" s="214"/>
      <c r="AL52" s="214"/>
      <c r="AM52" s="214"/>
      <c r="AN52" s="214"/>
      <c r="AO52" s="214"/>
      <c r="AP52" s="253"/>
      <c r="AQ52" s="356"/>
      <c r="AR52" s="356"/>
      <c r="AS52" s="214"/>
      <c r="AT52" s="356"/>
      <c r="AU52" s="214"/>
      <c r="AV52" s="214"/>
      <c r="AW52" s="214"/>
      <c r="AX52" s="214"/>
      <c r="AY52" s="214"/>
      <c r="AZ52" s="214"/>
      <c r="BA52" s="214"/>
      <c r="BB52" s="214"/>
      <c r="BD52" s="356"/>
      <c r="BE52" s="356"/>
      <c r="BF52" s="214"/>
      <c r="BG52" s="356"/>
      <c r="BH52" s="214"/>
      <c r="BI52" s="214"/>
      <c r="BJ52" s="214"/>
      <c r="BK52" s="214"/>
      <c r="BL52" s="214"/>
      <c r="BM52" s="214"/>
      <c r="BN52" s="214"/>
      <c r="BO52" s="214"/>
    </row>
    <row r="53" spans="2:67" ht="12.75" customHeight="1" x14ac:dyDescent="0.2">
      <c r="B53" s="716"/>
      <c r="C53" s="69" t="str">
        <f>Definiciones!$C$35</f>
        <v>Fideicomisos</v>
      </c>
      <c r="D53" s="356"/>
      <c r="E53" s="356"/>
      <c r="F53" s="214"/>
      <c r="G53" s="356"/>
      <c r="H53" s="214"/>
      <c r="I53" s="214"/>
      <c r="J53" s="214"/>
      <c r="K53" s="214"/>
      <c r="L53" s="214"/>
      <c r="M53" s="214"/>
      <c r="N53" s="214"/>
      <c r="O53" s="356"/>
      <c r="P53" s="253"/>
      <c r="Q53" s="356"/>
      <c r="R53" s="356"/>
      <c r="S53" s="214"/>
      <c r="T53" s="356"/>
      <c r="U53" s="214"/>
      <c r="V53" s="214"/>
      <c r="W53" s="214"/>
      <c r="X53" s="214"/>
      <c r="Y53" s="214"/>
      <c r="Z53" s="214"/>
      <c r="AA53" s="214"/>
      <c r="AB53" s="214"/>
      <c r="AC53" s="253"/>
      <c r="AD53" s="356"/>
      <c r="AE53" s="356"/>
      <c r="AF53" s="214"/>
      <c r="AG53" s="356"/>
      <c r="AH53" s="214"/>
      <c r="AI53" s="214"/>
      <c r="AJ53" s="214"/>
      <c r="AK53" s="214"/>
      <c r="AL53" s="214"/>
      <c r="AM53" s="214"/>
      <c r="AN53" s="214"/>
      <c r="AO53" s="214"/>
      <c r="AP53" s="253"/>
      <c r="AQ53" s="356"/>
      <c r="AR53" s="356"/>
      <c r="AS53" s="214"/>
      <c r="AT53" s="356"/>
      <c r="AU53" s="214"/>
      <c r="AV53" s="214"/>
      <c r="AW53" s="214"/>
      <c r="AX53" s="214"/>
      <c r="AY53" s="214"/>
      <c r="AZ53" s="214"/>
      <c r="BA53" s="214"/>
      <c r="BB53" s="214"/>
      <c r="BD53" s="356"/>
      <c r="BE53" s="356"/>
      <c r="BF53" s="214"/>
      <c r="BG53" s="356"/>
      <c r="BH53" s="214"/>
      <c r="BI53" s="214"/>
      <c r="BJ53" s="214"/>
      <c r="BK53" s="214"/>
      <c r="BL53" s="214"/>
      <c r="BM53" s="214"/>
      <c r="BN53" s="214"/>
      <c r="BO53" s="214"/>
    </row>
    <row r="54" spans="2:67" ht="12.75" customHeight="1" x14ac:dyDescent="0.2">
      <c r="B54" s="716"/>
      <c r="C54" s="69" t="str">
        <f>Definiciones!$C$36</f>
        <v>MiPyMes</v>
      </c>
      <c r="D54" s="356"/>
      <c r="E54" s="356"/>
      <c r="F54" s="214"/>
      <c r="G54" s="356"/>
      <c r="H54" s="214"/>
      <c r="I54" s="214"/>
      <c r="J54" s="214"/>
      <c r="K54" s="214"/>
      <c r="L54" s="214"/>
      <c r="M54" s="214"/>
      <c r="N54" s="214"/>
      <c r="O54" s="356"/>
      <c r="P54" s="253"/>
      <c r="Q54" s="356"/>
      <c r="R54" s="356"/>
      <c r="S54" s="214"/>
      <c r="T54" s="356"/>
      <c r="U54" s="214"/>
      <c r="V54" s="214"/>
      <c r="W54" s="214"/>
      <c r="X54" s="214"/>
      <c r="Y54" s="214"/>
      <c r="Z54" s="214"/>
      <c r="AA54" s="214"/>
      <c r="AB54" s="214"/>
      <c r="AC54" s="253"/>
      <c r="AD54" s="356"/>
      <c r="AE54" s="356"/>
      <c r="AF54" s="214"/>
      <c r="AG54" s="356"/>
      <c r="AH54" s="214"/>
      <c r="AI54" s="214"/>
      <c r="AJ54" s="214"/>
      <c r="AK54" s="214"/>
      <c r="AL54" s="214"/>
      <c r="AM54" s="214"/>
      <c r="AN54" s="214"/>
      <c r="AO54" s="214"/>
      <c r="AP54" s="253"/>
      <c r="AQ54" s="356"/>
      <c r="AR54" s="356"/>
      <c r="AS54" s="214"/>
      <c r="AT54" s="356"/>
      <c r="AU54" s="214"/>
      <c r="AV54" s="214"/>
      <c r="AW54" s="214"/>
      <c r="AX54" s="214"/>
      <c r="AY54" s="214"/>
      <c r="AZ54" s="214"/>
      <c r="BA54" s="214"/>
      <c r="BB54" s="214"/>
      <c r="BD54" s="356"/>
      <c r="BE54" s="356"/>
      <c r="BF54" s="214"/>
      <c r="BG54" s="356"/>
      <c r="BH54" s="214"/>
      <c r="BI54" s="214"/>
      <c r="BJ54" s="214"/>
      <c r="BK54" s="214"/>
      <c r="BL54" s="214"/>
      <c r="BM54" s="214"/>
      <c r="BN54" s="214"/>
      <c r="BO54" s="214"/>
    </row>
    <row r="55" spans="2:67" ht="12.75" customHeight="1" x14ac:dyDescent="0.2">
      <c r="B55" s="716"/>
      <c r="C55" s="69" t="str">
        <f>Definiciones!$C$37</f>
        <v>Gobierno Federal</v>
      </c>
      <c r="D55" s="356"/>
      <c r="E55" s="356"/>
      <c r="F55" s="214"/>
      <c r="G55" s="356"/>
      <c r="H55" s="214"/>
      <c r="I55" s="214"/>
      <c r="J55" s="214"/>
      <c r="K55" s="214"/>
      <c r="L55" s="214"/>
      <c r="M55" s="214"/>
      <c r="N55" s="214"/>
      <c r="O55" s="356"/>
      <c r="P55" s="253"/>
      <c r="Q55" s="356"/>
      <c r="R55" s="356"/>
      <c r="S55" s="214"/>
      <c r="T55" s="356"/>
      <c r="U55" s="214"/>
      <c r="V55" s="214"/>
      <c r="W55" s="214"/>
      <c r="X55" s="214"/>
      <c r="Y55" s="214"/>
      <c r="Z55" s="214"/>
      <c r="AA55" s="214"/>
      <c r="AB55" s="214"/>
      <c r="AC55" s="253"/>
      <c r="AD55" s="356"/>
      <c r="AE55" s="356"/>
      <c r="AF55" s="214"/>
      <c r="AG55" s="356"/>
      <c r="AH55" s="214"/>
      <c r="AI55" s="214"/>
      <c r="AJ55" s="214"/>
      <c r="AK55" s="214"/>
      <c r="AL55" s="214"/>
      <c r="AM55" s="214"/>
      <c r="AN55" s="214"/>
      <c r="AO55" s="214"/>
      <c r="AP55" s="253"/>
      <c r="AQ55" s="356"/>
      <c r="AR55" s="356"/>
      <c r="AS55" s="214"/>
      <c r="AT55" s="356"/>
      <c r="AU55" s="214"/>
      <c r="AV55" s="214"/>
      <c r="AW55" s="214"/>
      <c r="AX55" s="214"/>
      <c r="AY55" s="214"/>
      <c r="AZ55" s="214"/>
      <c r="BA55" s="214"/>
      <c r="BB55" s="214"/>
      <c r="BD55" s="356"/>
      <c r="BE55" s="356"/>
      <c r="BF55" s="214"/>
      <c r="BG55" s="356"/>
      <c r="BH55" s="214"/>
      <c r="BI55" s="214"/>
      <c r="BJ55" s="214"/>
      <c r="BK55" s="214"/>
      <c r="BL55" s="214"/>
      <c r="BM55" s="214"/>
      <c r="BN55" s="214"/>
      <c r="BO55" s="214"/>
    </row>
    <row r="56" spans="2:67" ht="12.75" customHeight="1" x14ac:dyDescent="0.2">
      <c r="B56" s="716"/>
      <c r="C56" s="69" t="str">
        <f>Definiciones!$C$38</f>
        <v>Estados y Municipios - Garantizados</v>
      </c>
      <c r="D56" s="356"/>
      <c r="E56" s="356"/>
      <c r="F56" s="214"/>
      <c r="G56" s="356"/>
      <c r="H56" s="214"/>
      <c r="I56" s="214"/>
      <c r="J56" s="214"/>
      <c r="K56" s="214"/>
      <c r="L56" s="214"/>
      <c r="M56" s="214"/>
      <c r="N56" s="214"/>
      <c r="O56" s="356"/>
      <c r="P56" s="253"/>
      <c r="Q56" s="356"/>
      <c r="R56" s="356"/>
      <c r="S56" s="214"/>
      <c r="T56" s="356"/>
      <c r="U56" s="214"/>
      <c r="V56" s="214"/>
      <c r="W56" s="214"/>
      <c r="X56" s="214"/>
      <c r="Y56" s="214"/>
      <c r="Z56" s="214"/>
      <c r="AA56" s="214"/>
      <c r="AB56" s="214"/>
      <c r="AC56" s="253"/>
      <c r="AD56" s="356"/>
      <c r="AE56" s="356"/>
      <c r="AF56" s="214"/>
      <c r="AG56" s="356"/>
      <c r="AH56" s="214"/>
      <c r="AI56" s="214"/>
      <c r="AJ56" s="214"/>
      <c r="AK56" s="214"/>
      <c r="AL56" s="214"/>
      <c r="AM56" s="214"/>
      <c r="AN56" s="214"/>
      <c r="AO56" s="214"/>
      <c r="AP56" s="253"/>
      <c r="AQ56" s="356"/>
      <c r="AR56" s="356"/>
      <c r="AS56" s="214"/>
      <c r="AT56" s="356"/>
      <c r="AU56" s="214"/>
      <c r="AV56" s="214"/>
      <c r="AW56" s="214"/>
      <c r="AX56" s="214"/>
      <c r="AY56" s="214"/>
      <c r="AZ56" s="214"/>
      <c r="BA56" s="214"/>
      <c r="BB56" s="214"/>
      <c r="BD56" s="356"/>
      <c r="BE56" s="356"/>
      <c r="BF56" s="214"/>
      <c r="BG56" s="356"/>
      <c r="BH56" s="214"/>
      <c r="BI56" s="214"/>
      <c r="BJ56" s="214"/>
      <c r="BK56" s="214"/>
      <c r="BL56" s="214"/>
      <c r="BM56" s="214"/>
      <c r="BN56" s="214"/>
      <c r="BO56" s="214"/>
    </row>
    <row r="57" spans="2:67" ht="12.75" customHeight="1" x14ac:dyDescent="0.2">
      <c r="B57" s="716"/>
      <c r="C57" s="69" t="str">
        <f>Definiciones!$C$39</f>
        <v>Estados y Municipios - No garantizados</v>
      </c>
      <c r="D57" s="356"/>
      <c r="E57" s="356"/>
      <c r="F57" s="214"/>
      <c r="G57" s="356"/>
      <c r="H57" s="214"/>
      <c r="I57" s="214"/>
      <c r="J57" s="214"/>
      <c r="K57" s="214"/>
      <c r="L57" s="214"/>
      <c r="M57" s="214"/>
      <c r="N57" s="214"/>
      <c r="O57" s="356"/>
      <c r="P57" s="253"/>
      <c r="Q57" s="356"/>
      <c r="R57" s="356"/>
      <c r="S57" s="214"/>
      <c r="T57" s="356"/>
      <c r="U57" s="214"/>
      <c r="V57" s="214"/>
      <c r="W57" s="214"/>
      <c r="X57" s="214"/>
      <c r="Y57" s="214"/>
      <c r="Z57" s="214"/>
      <c r="AA57" s="214"/>
      <c r="AB57" s="214"/>
      <c r="AC57" s="253"/>
      <c r="AD57" s="356"/>
      <c r="AE57" s="356"/>
      <c r="AF57" s="214"/>
      <c r="AG57" s="356"/>
      <c r="AH57" s="214"/>
      <c r="AI57" s="214"/>
      <c r="AJ57" s="214"/>
      <c r="AK57" s="214"/>
      <c r="AL57" s="214"/>
      <c r="AM57" s="214"/>
      <c r="AN57" s="214"/>
      <c r="AO57" s="214"/>
      <c r="AP57" s="253"/>
      <c r="AQ57" s="356"/>
      <c r="AR57" s="356"/>
      <c r="AS57" s="214"/>
      <c r="AT57" s="356"/>
      <c r="AU57" s="214"/>
      <c r="AV57" s="214"/>
      <c r="AW57" s="214"/>
      <c r="AX57" s="214"/>
      <c r="AY57" s="214"/>
      <c r="AZ57" s="214"/>
      <c r="BA57" s="214"/>
      <c r="BB57" s="214"/>
      <c r="BD57" s="356"/>
      <c r="BE57" s="356"/>
      <c r="BF57" s="214"/>
      <c r="BG57" s="356"/>
      <c r="BH57" s="214"/>
      <c r="BI57" s="214"/>
      <c r="BJ57" s="214"/>
      <c r="BK57" s="214"/>
      <c r="BL57" s="214"/>
      <c r="BM57" s="214"/>
      <c r="BN57" s="214"/>
      <c r="BO57" s="214"/>
    </row>
    <row r="58" spans="2:67" ht="12.75" customHeight="1" x14ac:dyDescent="0.2">
      <c r="B58" s="716"/>
      <c r="C58" s="69" t="str">
        <f>Definiciones!$C$40</f>
        <v>Entidades Financieras</v>
      </c>
      <c r="D58" s="356"/>
      <c r="E58" s="356"/>
      <c r="F58" s="214"/>
      <c r="G58" s="356"/>
      <c r="H58" s="214"/>
      <c r="I58" s="214"/>
      <c r="J58" s="214"/>
      <c r="K58" s="214"/>
      <c r="L58" s="214"/>
      <c r="M58" s="214"/>
      <c r="N58" s="214"/>
      <c r="O58" s="356"/>
      <c r="P58" s="253"/>
      <c r="Q58" s="356"/>
      <c r="R58" s="356"/>
      <c r="S58" s="214"/>
      <c r="T58" s="356"/>
      <c r="U58" s="214"/>
      <c r="V58" s="214"/>
      <c r="W58" s="214"/>
      <c r="X58" s="214"/>
      <c r="Y58" s="214"/>
      <c r="Z58" s="214"/>
      <c r="AA58" s="214"/>
      <c r="AB58" s="214"/>
      <c r="AC58" s="253"/>
      <c r="AD58" s="356"/>
      <c r="AE58" s="356"/>
      <c r="AF58" s="214"/>
      <c r="AG58" s="356"/>
      <c r="AH58" s="214"/>
      <c r="AI58" s="214"/>
      <c r="AJ58" s="214"/>
      <c r="AK58" s="214"/>
      <c r="AL58" s="214"/>
      <c r="AM58" s="214"/>
      <c r="AN58" s="214"/>
      <c r="AO58" s="214"/>
      <c r="AP58" s="253"/>
      <c r="AQ58" s="356"/>
      <c r="AR58" s="356"/>
      <c r="AS58" s="214"/>
      <c r="AT58" s="356"/>
      <c r="AU58" s="214"/>
      <c r="AV58" s="214"/>
      <c r="AW58" s="214"/>
      <c r="AX58" s="214"/>
      <c r="AY58" s="214"/>
      <c r="AZ58" s="214"/>
      <c r="BA58" s="214"/>
      <c r="BB58" s="214"/>
      <c r="BD58" s="356"/>
      <c r="BE58" s="356"/>
      <c r="BF58" s="214"/>
      <c r="BG58" s="356"/>
      <c r="BH58" s="214"/>
      <c r="BI58" s="214"/>
      <c r="BJ58" s="214"/>
      <c r="BK58" s="214"/>
      <c r="BL58" s="214"/>
      <c r="BM58" s="214"/>
      <c r="BN58" s="214"/>
      <c r="BO58" s="214"/>
    </row>
    <row r="59" spans="2:67" ht="12.75" customHeight="1" x14ac:dyDescent="0.2">
      <c r="B59" s="716"/>
      <c r="C59" s="69" t="str">
        <f>Definiciones!$C$41</f>
        <v>Consumo-Revolvente</v>
      </c>
      <c r="D59" s="356"/>
      <c r="E59" s="356"/>
      <c r="F59" s="214"/>
      <c r="G59" s="356"/>
      <c r="H59" s="214"/>
      <c r="I59" s="214"/>
      <c r="J59" s="214"/>
      <c r="K59" s="214"/>
      <c r="L59" s="214"/>
      <c r="M59" s="214"/>
      <c r="N59" s="214"/>
      <c r="O59" s="356"/>
      <c r="P59" s="253"/>
      <c r="Q59" s="356"/>
      <c r="R59" s="356"/>
      <c r="S59" s="214"/>
      <c r="T59" s="356"/>
      <c r="U59" s="214"/>
      <c r="V59" s="214"/>
      <c r="W59" s="214"/>
      <c r="X59" s="214"/>
      <c r="Y59" s="214"/>
      <c r="Z59" s="214"/>
      <c r="AA59" s="214"/>
      <c r="AB59" s="214"/>
      <c r="AC59" s="253"/>
      <c r="AD59" s="356"/>
      <c r="AE59" s="356"/>
      <c r="AF59" s="214"/>
      <c r="AG59" s="356"/>
      <c r="AH59" s="214"/>
      <c r="AI59" s="214"/>
      <c r="AJ59" s="214"/>
      <c r="AK59" s="214"/>
      <c r="AL59" s="214"/>
      <c r="AM59" s="214"/>
      <c r="AN59" s="214"/>
      <c r="AO59" s="214"/>
      <c r="AP59" s="253"/>
      <c r="AQ59" s="356"/>
      <c r="AR59" s="356"/>
      <c r="AS59" s="214"/>
      <c r="AT59" s="356"/>
      <c r="AU59" s="214"/>
      <c r="AV59" s="214"/>
      <c r="AW59" s="214"/>
      <c r="AX59" s="214"/>
      <c r="AY59" s="214"/>
      <c r="AZ59" s="214"/>
      <c r="BA59" s="214"/>
      <c r="BB59" s="214"/>
      <c r="BD59" s="356"/>
      <c r="BE59" s="356"/>
      <c r="BF59" s="214"/>
      <c r="BG59" s="356"/>
      <c r="BH59" s="214"/>
      <c r="BI59" s="214"/>
      <c r="BJ59" s="214"/>
      <c r="BK59" s="214"/>
      <c r="BL59" s="214"/>
      <c r="BM59" s="214"/>
      <c r="BN59" s="214"/>
      <c r="BO59" s="214"/>
    </row>
    <row r="60" spans="2:67" ht="12.75" customHeight="1" x14ac:dyDescent="0.2">
      <c r="B60" s="716"/>
      <c r="C60" s="69" t="str">
        <f>Definiciones!$C$42</f>
        <v>Consumo-No revolvente - Nomina</v>
      </c>
      <c r="D60" s="356"/>
      <c r="E60" s="356"/>
      <c r="F60" s="214"/>
      <c r="G60" s="356"/>
      <c r="H60" s="214"/>
      <c r="I60" s="214"/>
      <c r="J60" s="214"/>
      <c r="K60" s="214"/>
      <c r="L60" s="214"/>
      <c r="M60" s="214"/>
      <c r="N60" s="214"/>
      <c r="O60" s="356"/>
      <c r="P60" s="253"/>
      <c r="Q60" s="356"/>
      <c r="R60" s="356"/>
      <c r="S60" s="214"/>
      <c r="T60" s="356"/>
      <c r="U60" s="214"/>
      <c r="V60" s="214"/>
      <c r="W60" s="214"/>
      <c r="X60" s="214"/>
      <c r="Y60" s="214"/>
      <c r="Z60" s="214"/>
      <c r="AA60" s="214"/>
      <c r="AB60" s="214"/>
      <c r="AC60" s="253"/>
      <c r="AD60" s="356"/>
      <c r="AE60" s="356"/>
      <c r="AF60" s="214"/>
      <c r="AG60" s="356"/>
      <c r="AH60" s="214"/>
      <c r="AI60" s="214"/>
      <c r="AJ60" s="214"/>
      <c r="AK60" s="214"/>
      <c r="AL60" s="214"/>
      <c r="AM60" s="214"/>
      <c r="AN60" s="214"/>
      <c r="AO60" s="214"/>
      <c r="AP60" s="253"/>
      <c r="AQ60" s="356"/>
      <c r="AR60" s="356"/>
      <c r="AS60" s="214"/>
      <c r="AT60" s="356"/>
      <c r="AU60" s="214"/>
      <c r="AV60" s="214"/>
      <c r="AW60" s="214"/>
      <c r="AX60" s="214"/>
      <c r="AY60" s="214"/>
      <c r="AZ60" s="214"/>
      <c r="BA60" s="214"/>
      <c r="BB60" s="214"/>
      <c r="BD60" s="356"/>
      <c r="BE60" s="356"/>
      <c r="BF60" s="214"/>
      <c r="BG60" s="356"/>
      <c r="BH60" s="214"/>
      <c r="BI60" s="214"/>
      <c r="BJ60" s="214"/>
      <c r="BK60" s="214"/>
      <c r="BL60" s="214"/>
      <c r="BM60" s="214"/>
      <c r="BN60" s="214"/>
      <c r="BO60" s="214"/>
    </row>
    <row r="61" spans="2:67" ht="12.75" customHeight="1" x14ac:dyDescent="0.2">
      <c r="B61" s="716"/>
      <c r="C61" s="69" t="str">
        <f>Definiciones!$C$43</f>
        <v>Consumo-No revolvente - Personales</v>
      </c>
      <c r="D61" s="356"/>
      <c r="E61" s="356"/>
      <c r="F61" s="214"/>
      <c r="G61" s="356"/>
      <c r="H61" s="214"/>
      <c r="I61" s="214"/>
      <c r="J61" s="214"/>
      <c r="K61" s="214"/>
      <c r="L61" s="214"/>
      <c r="M61" s="214"/>
      <c r="N61" s="214"/>
      <c r="O61" s="356"/>
      <c r="P61" s="253"/>
      <c r="Q61" s="356"/>
      <c r="R61" s="356"/>
      <c r="S61" s="214"/>
      <c r="T61" s="356"/>
      <c r="U61" s="214"/>
      <c r="V61" s="214"/>
      <c r="W61" s="214"/>
      <c r="X61" s="214"/>
      <c r="Y61" s="214"/>
      <c r="Z61" s="214"/>
      <c r="AA61" s="214"/>
      <c r="AB61" s="214"/>
      <c r="AC61" s="253"/>
      <c r="AD61" s="356"/>
      <c r="AE61" s="356"/>
      <c r="AF61" s="214"/>
      <c r="AG61" s="356"/>
      <c r="AH61" s="214"/>
      <c r="AI61" s="214"/>
      <c r="AJ61" s="214"/>
      <c r="AK61" s="214"/>
      <c r="AL61" s="214"/>
      <c r="AM61" s="214"/>
      <c r="AN61" s="214"/>
      <c r="AO61" s="214"/>
      <c r="AP61" s="253"/>
      <c r="AQ61" s="356"/>
      <c r="AR61" s="356"/>
      <c r="AS61" s="214"/>
      <c r="AT61" s="356"/>
      <c r="AU61" s="214"/>
      <c r="AV61" s="214"/>
      <c r="AW61" s="214"/>
      <c r="AX61" s="214"/>
      <c r="AY61" s="214"/>
      <c r="AZ61" s="214"/>
      <c r="BA61" s="214"/>
      <c r="BB61" s="214"/>
      <c r="BD61" s="356"/>
      <c r="BE61" s="356"/>
      <c r="BF61" s="214"/>
      <c r="BG61" s="356"/>
      <c r="BH61" s="214"/>
      <c r="BI61" s="214"/>
      <c r="BJ61" s="214"/>
      <c r="BK61" s="214"/>
      <c r="BL61" s="214"/>
      <c r="BM61" s="214"/>
      <c r="BN61" s="214"/>
      <c r="BO61" s="214"/>
    </row>
    <row r="62" spans="2:67" ht="12.75" customHeight="1" x14ac:dyDescent="0.2">
      <c r="B62" s="716"/>
      <c r="C62" s="404" t="str">
        <f>Definiciones!$C$44</f>
        <v>Consumo-No revolvente - Autos y ABCD</v>
      </c>
      <c r="D62" s="356"/>
      <c r="E62" s="356"/>
      <c r="F62" s="214"/>
      <c r="G62" s="356"/>
      <c r="H62" s="214"/>
      <c r="I62" s="214"/>
      <c r="J62" s="214"/>
      <c r="K62" s="214"/>
      <c r="L62" s="214"/>
      <c r="M62" s="214"/>
      <c r="N62" s="214"/>
      <c r="O62" s="356"/>
      <c r="P62" s="253"/>
      <c r="Q62" s="356"/>
      <c r="R62" s="356"/>
      <c r="S62" s="214"/>
      <c r="T62" s="356"/>
      <c r="U62" s="214"/>
      <c r="V62" s="214"/>
      <c r="W62" s="214"/>
      <c r="X62" s="214"/>
      <c r="Y62" s="214"/>
      <c r="Z62" s="214"/>
      <c r="AA62" s="214"/>
      <c r="AB62" s="214"/>
      <c r="AC62" s="253"/>
      <c r="AD62" s="356"/>
      <c r="AE62" s="356"/>
      <c r="AF62" s="214"/>
      <c r="AG62" s="356"/>
      <c r="AH62" s="214"/>
      <c r="AI62" s="214"/>
      <c r="AJ62" s="214"/>
      <c r="AK62" s="214"/>
      <c r="AL62" s="214"/>
      <c r="AM62" s="214"/>
      <c r="AN62" s="214"/>
      <c r="AO62" s="214"/>
      <c r="AP62" s="253"/>
      <c r="AQ62" s="356"/>
      <c r="AR62" s="356"/>
      <c r="AS62" s="214"/>
      <c r="AT62" s="356"/>
      <c r="AU62" s="214"/>
      <c r="AV62" s="214"/>
      <c r="AW62" s="214"/>
      <c r="AX62" s="214"/>
      <c r="AY62" s="214"/>
      <c r="AZ62" s="214"/>
      <c r="BA62" s="214"/>
      <c r="BB62" s="214"/>
      <c r="BD62" s="356"/>
      <c r="BE62" s="356"/>
      <c r="BF62" s="214"/>
      <c r="BG62" s="356"/>
      <c r="BH62" s="214"/>
      <c r="BI62" s="214"/>
      <c r="BJ62" s="214"/>
      <c r="BK62" s="214"/>
      <c r="BL62" s="214"/>
      <c r="BM62" s="214"/>
      <c r="BN62" s="214"/>
      <c r="BO62" s="214"/>
    </row>
    <row r="63" spans="2:67" ht="12.75" customHeight="1" x14ac:dyDescent="0.2">
      <c r="B63" s="716"/>
      <c r="C63" s="404" t="str">
        <f>Definiciones!$C$45</f>
        <v>Consumo-No revolvente - Otros</v>
      </c>
      <c r="D63" s="356"/>
      <c r="E63" s="356"/>
      <c r="F63" s="214"/>
      <c r="G63" s="356"/>
      <c r="H63" s="214"/>
      <c r="I63" s="214"/>
      <c r="J63" s="214"/>
      <c r="K63" s="214"/>
      <c r="L63" s="214"/>
      <c r="M63" s="214"/>
      <c r="N63" s="214"/>
      <c r="O63" s="356"/>
      <c r="P63" s="253"/>
      <c r="Q63" s="356"/>
      <c r="R63" s="356"/>
      <c r="S63" s="214"/>
      <c r="T63" s="356"/>
      <c r="U63" s="214"/>
      <c r="V63" s="214"/>
      <c r="W63" s="214"/>
      <c r="X63" s="214"/>
      <c r="Y63" s="214"/>
      <c r="Z63" s="214"/>
      <c r="AA63" s="214"/>
      <c r="AB63" s="214"/>
      <c r="AC63" s="253"/>
      <c r="AD63" s="356"/>
      <c r="AE63" s="356"/>
      <c r="AF63" s="214"/>
      <c r="AG63" s="356"/>
      <c r="AH63" s="214"/>
      <c r="AI63" s="214"/>
      <c r="AJ63" s="214"/>
      <c r="AK63" s="214"/>
      <c r="AL63" s="214"/>
      <c r="AM63" s="214"/>
      <c r="AN63" s="214"/>
      <c r="AO63" s="214"/>
      <c r="AP63" s="253"/>
      <c r="AQ63" s="356"/>
      <c r="AR63" s="356"/>
      <c r="AS63" s="214"/>
      <c r="AT63" s="356"/>
      <c r="AU63" s="214"/>
      <c r="AV63" s="214"/>
      <c r="AW63" s="214"/>
      <c r="AX63" s="214"/>
      <c r="AY63" s="214"/>
      <c r="AZ63" s="214"/>
      <c r="BA63" s="214"/>
      <c r="BB63" s="214"/>
      <c r="BD63" s="356"/>
      <c r="BE63" s="356"/>
      <c r="BF63" s="214"/>
      <c r="BG63" s="356"/>
      <c r="BH63" s="214"/>
      <c r="BI63" s="214"/>
      <c r="BJ63" s="214"/>
      <c r="BK63" s="214"/>
      <c r="BL63" s="214"/>
      <c r="BM63" s="214"/>
      <c r="BN63" s="214"/>
      <c r="BO63" s="214"/>
    </row>
    <row r="64" spans="2:67" ht="12.75" customHeight="1" x14ac:dyDescent="0.2">
      <c r="B64" s="716"/>
      <c r="C64" s="404" t="str">
        <f>Definiciones!$C$46</f>
        <v>Hipotecaria a la Vivienda - Media, Residencial e Interés Social</v>
      </c>
      <c r="D64" s="356"/>
      <c r="E64" s="356"/>
      <c r="F64" s="214"/>
      <c r="G64" s="356"/>
      <c r="H64" s="214"/>
      <c r="I64" s="214"/>
      <c r="J64" s="214"/>
      <c r="K64" s="214"/>
      <c r="L64" s="214"/>
      <c r="M64" s="214"/>
      <c r="N64" s="214"/>
      <c r="O64" s="356"/>
      <c r="P64" s="253"/>
      <c r="Q64" s="356"/>
      <c r="R64" s="356"/>
      <c r="S64" s="214"/>
      <c r="T64" s="356"/>
      <c r="U64" s="214"/>
      <c r="V64" s="214"/>
      <c r="W64" s="214"/>
      <c r="X64" s="214"/>
      <c r="Y64" s="214"/>
      <c r="Z64" s="214"/>
      <c r="AA64" s="214"/>
      <c r="AB64" s="214"/>
      <c r="AC64" s="253"/>
      <c r="AD64" s="356"/>
      <c r="AE64" s="356"/>
      <c r="AF64" s="214"/>
      <c r="AG64" s="356"/>
      <c r="AH64" s="214"/>
      <c r="AI64" s="214"/>
      <c r="AJ64" s="214"/>
      <c r="AK64" s="214"/>
      <c r="AL64" s="214"/>
      <c r="AM64" s="214"/>
      <c r="AN64" s="214"/>
      <c r="AO64" s="214"/>
      <c r="AP64" s="253"/>
      <c r="AQ64" s="356"/>
      <c r="AR64" s="356"/>
      <c r="AS64" s="214"/>
      <c r="AT64" s="356"/>
      <c r="AU64" s="214"/>
      <c r="AV64" s="214"/>
      <c r="AW64" s="214"/>
      <c r="AX64" s="214"/>
      <c r="AY64" s="214"/>
      <c r="AZ64" s="214"/>
      <c r="BA64" s="214"/>
      <c r="BB64" s="214"/>
      <c r="BD64" s="356"/>
      <c r="BE64" s="356"/>
      <c r="BF64" s="214"/>
      <c r="BG64" s="356"/>
      <c r="BH64" s="214"/>
      <c r="BI64" s="214"/>
      <c r="BJ64" s="214"/>
      <c r="BK64" s="214"/>
      <c r="BL64" s="214"/>
      <c r="BM64" s="214"/>
      <c r="BN64" s="214"/>
      <c r="BO64" s="214"/>
    </row>
    <row r="65" spans="1:67" ht="12.75" customHeight="1" x14ac:dyDescent="0.2">
      <c r="B65" s="716"/>
      <c r="C65" s="404" t="str">
        <f>Definiciones!$C$47</f>
        <v>Hipotecaria a la Vivienda - Infonavit e ISSSTE</v>
      </c>
      <c r="D65" s="356"/>
      <c r="E65" s="356"/>
      <c r="F65" s="214"/>
      <c r="G65" s="356"/>
      <c r="H65" s="214"/>
      <c r="I65" s="214"/>
      <c r="J65" s="214"/>
      <c r="K65" s="214"/>
      <c r="L65" s="214"/>
      <c r="M65" s="214"/>
      <c r="N65" s="214"/>
      <c r="O65" s="356"/>
      <c r="P65" s="253"/>
      <c r="Q65" s="356"/>
      <c r="R65" s="356"/>
      <c r="S65" s="214"/>
      <c r="T65" s="356"/>
      <c r="U65" s="214"/>
      <c r="V65" s="214"/>
      <c r="W65" s="214"/>
      <c r="X65" s="214"/>
      <c r="Y65" s="214"/>
      <c r="Z65" s="214"/>
      <c r="AA65" s="214"/>
      <c r="AB65" s="214"/>
      <c r="AC65" s="253"/>
      <c r="AD65" s="356"/>
      <c r="AE65" s="356"/>
      <c r="AF65" s="214"/>
      <c r="AG65" s="356"/>
      <c r="AH65" s="214"/>
      <c r="AI65" s="214"/>
      <c r="AJ65" s="214"/>
      <c r="AK65" s="214"/>
      <c r="AL65" s="214"/>
      <c r="AM65" s="214"/>
      <c r="AN65" s="214"/>
      <c r="AO65" s="214"/>
      <c r="AP65" s="253"/>
      <c r="AQ65" s="356"/>
      <c r="AR65" s="356"/>
      <c r="AS65" s="214"/>
      <c r="AT65" s="356"/>
      <c r="AU65" s="214"/>
      <c r="AV65" s="214"/>
      <c r="AW65" s="214"/>
      <c r="AX65" s="214"/>
      <c r="AY65" s="214"/>
      <c r="AZ65" s="214"/>
      <c r="BA65" s="214"/>
      <c r="BB65" s="214"/>
      <c r="BD65" s="356"/>
      <c r="BE65" s="356"/>
      <c r="BF65" s="214"/>
      <c r="BG65" s="356"/>
      <c r="BH65" s="214"/>
      <c r="BI65" s="214"/>
      <c r="BJ65" s="214"/>
      <c r="BK65" s="214"/>
      <c r="BL65" s="214"/>
      <c r="BM65" s="214"/>
      <c r="BN65" s="214"/>
      <c r="BO65" s="214"/>
    </row>
    <row r="66" spans="1:67" ht="12.75" customHeight="1" x14ac:dyDescent="0.2">
      <c r="B66" s="716"/>
      <c r="C66" s="404" t="str">
        <f>Definiciones!$C$48</f>
        <v>Hipotecaria a la Vivienda - Créditos de Remodelación</v>
      </c>
      <c r="D66" s="356"/>
      <c r="E66" s="356"/>
      <c r="F66" s="214"/>
      <c r="G66" s="356"/>
      <c r="H66" s="214"/>
      <c r="I66" s="214"/>
      <c r="J66" s="214"/>
      <c r="K66" s="214"/>
      <c r="L66" s="214"/>
      <c r="M66" s="214"/>
      <c r="N66" s="214"/>
      <c r="O66" s="356"/>
      <c r="P66" s="253"/>
      <c r="Q66" s="356"/>
      <c r="R66" s="356"/>
      <c r="S66" s="214"/>
      <c r="T66" s="356"/>
      <c r="U66" s="214"/>
      <c r="V66" s="214"/>
      <c r="W66" s="214"/>
      <c r="X66" s="214"/>
      <c r="Y66" s="214"/>
      <c r="Z66" s="214"/>
      <c r="AA66" s="214"/>
      <c r="AB66" s="214"/>
      <c r="AC66" s="253"/>
      <c r="AD66" s="356"/>
      <c r="AE66" s="356"/>
      <c r="AF66" s="214"/>
      <c r="AG66" s="356"/>
      <c r="AH66" s="214"/>
      <c r="AI66" s="214"/>
      <c r="AJ66" s="214"/>
      <c r="AK66" s="214"/>
      <c r="AL66" s="214"/>
      <c r="AM66" s="214"/>
      <c r="AN66" s="214"/>
      <c r="AO66" s="214"/>
      <c r="AP66" s="253"/>
      <c r="AQ66" s="356"/>
      <c r="AR66" s="356"/>
      <c r="AS66" s="214"/>
      <c r="AT66" s="356"/>
      <c r="AU66" s="214"/>
      <c r="AV66" s="214"/>
      <c r="AW66" s="214"/>
      <c r="AX66" s="214"/>
      <c r="AY66" s="214"/>
      <c r="AZ66" s="214"/>
      <c r="BA66" s="214"/>
      <c r="BB66" s="214"/>
      <c r="BD66" s="356"/>
      <c r="BE66" s="356"/>
      <c r="BF66" s="214"/>
      <c r="BG66" s="356"/>
      <c r="BH66" s="214"/>
      <c r="BI66" s="214"/>
      <c r="BJ66" s="214"/>
      <c r="BK66" s="214"/>
      <c r="BL66" s="214"/>
      <c r="BM66" s="214"/>
      <c r="BN66" s="214"/>
      <c r="BO66" s="214"/>
    </row>
    <row r="67" spans="1:67" ht="12.75" customHeight="1" x14ac:dyDescent="0.2">
      <c r="B67" s="716"/>
      <c r="C67" s="404" t="s">
        <v>392</v>
      </c>
      <c r="D67" s="356"/>
      <c r="E67" s="356"/>
      <c r="F67" s="214"/>
      <c r="G67" s="356"/>
      <c r="H67" s="214"/>
      <c r="I67" s="214"/>
      <c r="J67" s="214"/>
      <c r="K67" s="214"/>
      <c r="L67" s="214"/>
      <c r="M67" s="214"/>
      <c r="N67" s="214"/>
      <c r="O67" s="356"/>
      <c r="P67" s="253"/>
      <c r="Q67" s="356"/>
      <c r="R67" s="356"/>
      <c r="S67" s="214"/>
      <c r="T67" s="356"/>
      <c r="U67" s="214"/>
      <c r="V67" s="214"/>
      <c r="W67" s="214"/>
      <c r="X67" s="214"/>
      <c r="Y67" s="214"/>
      <c r="Z67" s="214"/>
      <c r="AA67" s="214"/>
      <c r="AB67" s="214"/>
      <c r="AC67" s="253"/>
      <c r="AD67" s="356"/>
      <c r="AE67" s="356"/>
      <c r="AF67" s="214"/>
      <c r="AG67" s="356"/>
      <c r="AH67" s="214"/>
      <c r="AI67" s="214"/>
      <c r="AJ67" s="214"/>
      <c r="AK67" s="214"/>
      <c r="AL67" s="214"/>
      <c r="AM67" s="214"/>
      <c r="AN67" s="214"/>
      <c r="AO67" s="214"/>
      <c r="AP67" s="253"/>
      <c r="AQ67" s="356"/>
      <c r="AR67" s="356"/>
      <c r="AS67" s="214"/>
      <c r="AT67" s="356"/>
      <c r="AU67" s="214"/>
      <c r="AV67" s="214"/>
      <c r="AW67" s="214"/>
      <c r="AX67" s="214"/>
      <c r="AY67" s="214"/>
      <c r="AZ67" s="214"/>
      <c r="BA67" s="214"/>
      <c r="BB67" s="214"/>
      <c r="BD67" s="356"/>
      <c r="BE67" s="356"/>
      <c r="BF67" s="214"/>
      <c r="BG67" s="356"/>
      <c r="BH67" s="214"/>
      <c r="BI67" s="214"/>
      <c r="BJ67" s="214"/>
      <c r="BK67" s="214"/>
      <c r="BL67" s="214"/>
      <c r="BM67" s="214"/>
      <c r="BN67" s="214"/>
      <c r="BO67" s="214"/>
    </row>
    <row r="68" spans="1:67" ht="12.75" customHeight="1" x14ac:dyDescent="0.2">
      <c r="B68" s="717"/>
      <c r="C68" s="408" t="s">
        <v>47</v>
      </c>
      <c r="D68" s="223"/>
      <c r="E68" s="223"/>
      <c r="F68" s="252"/>
      <c r="G68" s="223"/>
      <c r="H68" s="252"/>
      <c r="I68" s="252"/>
      <c r="J68" s="252"/>
      <c r="K68" s="252"/>
      <c r="L68" s="252"/>
      <c r="M68" s="252"/>
      <c r="N68" s="252"/>
      <c r="O68" s="223"/>
      <c r="P68" s="253"/>
      <c r="Q68" s="223"/>
      <c r="R68" s="223"/>
      <c r="S68" s="252"/>
      <c r="T68" s="223"/>
      <c r="U68" s="252"/>
      <c r="V68" s="252"/>
      <c r="W68" s="252"/>
      <c r="X68" s="252"/>
      <c r="Y68" s="252"/>
      <c r="Z68" s="252"/>
      <c r="AA68" s="252"/>
      <c r="AB68" s="252"/>
      <c r="AC68" s="253"/>
      <c r="AD68" s="223"/>
      <c r="AE68" s="223"/>
      <c r="AF68" s="252"/>
      <c r="AG68" s="223"/>
      <c r="AH68" s="252"/>
      <c r="AI68" s="252"/>
      <c r="AJ68" s="252"/>
      <c r="AK68" s="252"/>
      <c r="AL68" s="252"/>
      <c r="AM68" s="252"/>
      <c r="AN68" s="252"/>
      <c r="AO68" s="252"/>
      <c r="AP68" s="253"/>
      <c r="AQ68" s="223"/>
      <c r="AR68" s="223"/>
      <c r="AS68" s="252"/>
      <c r="AT68" s="223"/>
      <c r="AU68" s="252"/>
      <c r="AV68" s="252"/>
      <c r="AW68" s="252"/>
      <c r="AX68" s="252"/>
      <c r="AY68" s="252"/>
      <c r="AZ68" s="252"/>
      <c r="BA68" s="252"/>
      <c r="BB68" s="252"/>
      <c r="BD68" s="223"/>
      <c r="BE68" s="223"/>
      <c r="BF68" s="252"/>
      <c r="BG68" s="223"/>
      <c r="BH68" s="252"/>
      <c r="BI68" s="252"/>
      <c r="BJ68" s="252"/>
      <c r="BK68" s="252"/>
      <c r="BL68" s="252"/>
      <c r="BM68" s="252"/>
      <c r="BN68" s="252"/>
      <c r="BO68" s="252"/>
    </row>
    <row r="69" spans="1:67" ht="12.75" customHeight="1" x14ac:dyDescent="0.2">
      <c r="B69" s="321" t="s">
        <v>521</v>
      </c>
      <c r="C69" s="322" t="s">
        <v>58</v>
      </c>
      <c r="D69" s="294"/>
      <c r="E69" s="294"/>
      <c r="F69" s="357"/>
      <c r="G69" s="294"/>
      <c r="H69" s="357"/>
      <c r="I69" s="357"/>
      <c r="J69" s="357"/>
      <c r="K69" s="357"/>
      <c r="L69" s="357"/>
      <c r="M69" s="357"/>
      <c r="N69" s="357"/>
      <c r="O69" s="294"/>
      <c r="P69" s="253"/>
      <c r="Q69" s="294"/>
      <c r="R69" s="294"/>
      <c r="S69" s="357"/>
      <c r="T69" s="294"/>
      <c r="U69" s="357"/>
      <c r="V69" s="357"/>
      <c r="W69" s="357"/>
      <c r="X69" s="357"/>
      <c r="Y69" s="357"/>
      <c r="Z69" s="357"/>
      <c r="AA69" s="357"/>
      <c r="AB69" s="357"/>
      <c r="AC69" s="253"/>
      <c r="AD69" s="294"/>
      <c r="AE69" s="294"/>
      <c r="AF69" s="357"/>
      <c r="AG69" s="294"/>
      <c r="AH69" s="357"/>
      <c r="AI69" s="357"/>
      <c r="AJ69" s="357"/>
      <c r="AK69" s="357"/>
      <c r="AL69" s="357"/>
      <c r="AM69" s="357"/>
      <c r="AN69" s="357"/>
      <c r="AO69" s="357"/>
      <c r="AP69" s="253"/>
      <c r="AQ69" s="294"/>
      <c r="AR69" s="294"/>
      <c r="AS69" s="357"/>
      <c r="AT69" s="294"/>
      <c r="AU69" s="357"/>
      <c r="AV69" s="357"/>
      <c r="AW69" s="357"/>
      <c r="AX69" s="357"/>
      <c r="AY69" s="357"/>
      <c r="AZ69" s="357"/>
      <c r="BA69" s="357"/>
      <c r="BB69" s="357"/>
      <c r="BD69" s="294"/>
      <c r="BE69" s="294"/>
      <c r="BF69" s="357"/>
      <c r="BG69" s="294"/>
      <c r="BH69" s="357"/>
      <c r="BI69" s="357"/>
      <c r="BJ69" s="357"/>
      <c r="BK69" s="357"/>
      <c r="BL69" s="357"/>
      <c r="BM69" s="357"/>
      <c r="BN69" s="357"/>
      <c r="BO69" s="357"/>
    </row>
    <row r="70" spans="1:67" ht="12.75" customHeight="1" x14ac:dyDescent="0.2">
      <c r="B70" s="321" t="s">
        <v>522</v>
      </c>
      <c r="C70" s="322" t="s">
        <v>58</v>
      </c>
      <c r="D70" s="294"/>
      <c r="E70" s="294"/>
      <c r="F70" s="357"/>
      <c r="G70" s="294"/>
      <c r="H70" s="357"/>
      <c r="I70" s="357"/>
      <c r="J70" s="357"/>
      <c r="K70" s="357"/>
      <c r="L70" s="357"/>
      <c r="M70" s="357"/>
      <c r="N70" s="357"/>
      <c r="O70" s="294"/>
      <c r="P70" s="253"/>
      <c r="Q70" s="294"/>
      <c r="R70" s="294"/>
      <c r="S70" s="357"/>
      <c r="T70" s="294"/>
      <c r="U70" s="357"/>
      <c r="V70" s="357"/>
      <c r="W70" s="357"/>
      <c r="X70" s="357"/>
      <c r="Y70" s="357"/>
      <c r="Z70" s="357"/>
      <c r="AA70" s="357"/>
      <c r="AB70" s="357"/>
      <c r="AC70" s="253"/>
      <c r="AD70" s="294"/>
      <c r="AE70" s="294"/>
      <c r="AF70" s="357"/>
      <c r="AG70" s="294"/>
      <c r="AH70" s="357"/>
      <c r="AI70" s="357"/>
      <c r="AJ70" s="357"/>
      <c r="AK70" s="357"/>
      <c r="AL70" s="357"/>
      <c r="AM70" s="357"/>
      <c r="AN70" s="357"/>
      <c r="AO70" s="357"/>
      <c r="AP70" s="253"/>
      <c r="AQ70" s="294"/>
      <c r="AR70" s="294"/>
      <c r="AS70" s="357"/>
      <c r="AT70" s="294"/>
      <c r="AU70" s="357"/>
      <c r="AV70" s="357"/>
      <c r="AW70" s="357"/>
      <c r="AX70" s="357"/>
      <c r="AY70" s="357"/>
      <c r="AZ70" s="357"/>
      <c r="BA70" s="357"/>
      <c r="BB70" s="357"/>
      <c r="BD70" s="294"/>
      <c r="BE70" s="294"/>
      <c r="BF70" s="357"/>
      <c r="BG70" s="294"/>
      <c r="BH70" s="357"/>
      <c r="BI70" s="357"/>
      <c r="BJ70" s="357"/>
      <c r="BK70" s="357"/>
      <c r="BL70" s="357"/>
      <c r="BM70" s="357"/>
      <c r="BN70" s="357"/>
      <c r="BO70" s="357"/>
    </row>
    <row r="71" spans="1:67" x14ac:dyDescent="0.2">
      <c r="D71" s="221"/>
      <c r="E71" s="221"/>
      <c r="F71" s="221"/>
      <c r="G71" s="221"/>
      <c r="H71" s="221"/>
      <c r="I71" s="221"/>
      <c r="J71" s="221"/>
      <c r="K71" s="221"/>
      <c r="L71" s="221"/>
      <c r="M71" s="221"/>
      <c r="N71" s="221"/>
      <c r="O71" s="221"/>
      <c r="Q71" s="221"/>
      <c r="R71" s="221"/>
      <c r="S71" s="221"/>
      <c r="T71" s="221"/>
      <c r="U71" s="221"/>
      <c r="V71" s="221"/>
      <c r="W71" s="221"/>
      <c r="X71" s="221"/>
      <c r="Y71" s="221"/>
      <c r="Z71" s="221"/>
      <c r="AA71" s="221"/>
      <c r="AB71" s="221"/>
      <c r="AD71" s="221"/>
      <c r="AE71" s="221"/>
      <c r="AF71" s="221"/>
      <c r="AG71" s="221"/>
      <c r="AH71" s="221"/>
      <c r="AI71" s="221"/>
      <c r="AJ71" s="221"/>
      <c r="AK71" s="221"/>
      <c r="AL71" s="221"/>
      <c r="AM71" s="221"/>
      <c r="AN71" s="221"/>
      <c r="AO71" s="221"/>
      <c r="AQ71" s="221"/>
      <c r="AR71" s="221"/>
      <c r="AS71" s="221"/>
      <c r="AT71" s="221"/>
      <c r="AU71" s="221"/>
      <c r="AV71" s="221"/>
      <c r="AW71" s="221"/>
      <c r="AX71" s="221"/>
      <c r="AY71" s="221"/>
      <c r="AZ71" s="221"/>
      <c r="BA71" s="221"/>
      <c r="BB71" s="221"/>
      <c r="BD71" s="221"/>
      <c r="BE71" s="221"/>
      <c r="BF71" s="221"/>
      <c r="BG71" s="221"/>
      <c r="BH71" s="221"/>
      <c r="BI71" s="221"/>
      <c r="BJ71" s="221"/>
      <c r="BK71" s="221"/>
      <c r="BL71" s="221"/>
      <c r="BM71" s="221"/>
      <c r="BN71" s="221"/>
      <c r="BO71" s="221"/>
    </row>
    <row r="72" spans="1:67" s="67" customFormat="1" ht="23.25" x14ac:dyDescent="0.35">
      <c r="A72" s="66"/>
      <c r="B72" s="168" t="s">
        <v>396</v>
      </c>
      <c r="C72" s="169"/>
      <c r="D72" s="220"/>
      <c r="E72" s="220"/>
      <c r="F72" s="220"/>
      <c r="G72" s="220"/>
      <c r="H72" s="220"/>
      <c r="I72" s="220"/>
      <c r="J72" s="220"/>
      <c r="K72" s="220"/>
      <c r="L72" s="220"/>
      <c r="M72" s="220"/>
      <c r="N72" s="220"/>
      <c r="O72" s="220"/>
      <c r="P72" s="1"/>
      <c r="Q72" s="220"/>
      <c r="R72" s="220"/>
      <c r="S72" s="220"/>
      <c r="T72" s="220"/>
      <c r="U72" s="220"/>
      <c r="V72" s="220"/>
      <c r="W72" s="220"/>
      <c r="X72" s="220"/>
      <c r="Y72" s="220"/>
      <c r="Z72" s="220"/>
      <c r="AA72" s="220"/>
      <c r="AB72" s="220"/>
      <c r="AC72" s="1"/>
      <c r="AD72" s="220"/>
      <c r="AE72" s="220"/>
      <c r="AF72" s="220"/>
      <c r="AG72" s="220"/>
      <c r="AH72" s="220"/>
      <c r="AI72" s="220"/>
      <c r="AJ72" s="220"/>
      <c r="AK72" s="220"/>
      <c r="AL72" s="220"/>
      <c r="AM72" s="220"/>
      <c r="AN72" s="220"/>
      <c r="AO72" s="220"/>
      <c r="AP72" s="1"/>
      <c r="AQ72" s="220"/>
      <c r="AR72" s="220"/>
      <c r="AS72" s="220"/>
      <c r="AT72" s="220"/>
      <c r="AU72" s="220"/>
      <c r="AV72" s="220"/>
      <c r="AW72" s="220"/>
      <c r="AX72" s="220"/>
      <c r="AY72" s="220"/>
      <c r="AZ72" s="220"/>
      <c r="BA72" s="220"/>
      <c r="BB72" s="220"/>
      <c r="BC72" s="1"/>
      <c r="BD72" s="220"/>
      <c r="BE72" s="220"/>
      <c r="BF72" s="220"/>
      <c r="BG72" s="220"/>
      <c r="BH72" s="220"/>
      <c r="BI72" s="220"/>
      <c r="BJ72" s="220"/>
      <c r="BK72" s="220"/>
      <c r="BL72" s="220"/>
      <c r="BM72" s="220"/>
      <c r="BN72" s="220"/>
      <c r="BO72" s="220"/>
    </row>
    <row r="73" spans="1:67" x14ac:dyDescent="0.2">
      <c r="B73" s="192" t="s">
        <v>599</v>
      </c>
    </row>
    <row r="74" spans="1:67" x14ac:dyDescent="0.2">
      <c r="D74" s="161" t="s">
        <v>6</v>
      </c>
      <c r="E74" s="161"/>
      <c r="F74" s="161"/>
      <c r="G74" s="158"/>
      <c r="H74" s="158"/>
      <c r="I74" s="158"/>
      <c r="J74" s="158"/>
      <c r="K74" s="158"/>
      <c r="L74" s="158"/>
      <c r="M74" s="158"/>
      <c r="N74" s="158"/>
      <c r="O74" s="158"/>
    </row>
    <row r="75" spans="1:67" x14ac:dyDescent="0.2">
      <c r="B75" s="259" t="s">
        <v>393</v>
      </c>
      <c r="D75" s="162">
        <v>42064</v>
      </c>
      <c r="E75" s="162">
        <v>42156</v>
      </c>
      <c r="F75" s="162">
        <v>42248</v>
      </c>
      <c r="G75" s="162">
        <v>42339</v>
      </c>
      <c r="H75" s="162">
        <v>42430</v>
      </c>
      <c r="I75" s="162">
        <v>42522</v>
      </c>
      <c r="J75" s="435">
        <v>42614</v>
      </c>
      <c r="K75" s="435">
        <v>42705</v>
      </c>
      <c r="L75" s="162">
        <v>42795</v>
      </c>
      <c r="M75" s="162">
        <v>42887</v>
      </c>
      <c r="N75" s="435">
        <v>42979</v>
      </c>
      <c r="O75" s="435">
        <v>43070</v>
      </c>
    </row>
    <row r="76" spans="1:67" ht="26.1" customHeight="1" x14ac:dyDescent="0.2">
      <c r="B76" s="321" t="s">
        <v>304</v>
      </c>
      <c r="C76" s="44" t="s">
        <v>58</v>
      </c>
      <c r="D76" s="358"/>
      <c r="E76" s="358"/>
      <c r="F76" s="358"/>
      <c r="G76" s="358"/>
      <c r="H76" s="358"/>
      <c r="I76" s="358"/>
      <c r="J76" s="358"/>
      <c r="K76" s="358"/>
      <c r="L76" s="358"/>
      <c r="M76" s="358"/>
      <c r="N76" s="358"/>
      <c r="O76" s="358"/>
    </row>
    <row r="78" spans="1:67" x14ac:dyDescent="0.2">
      <c r="B78" s="1" t="s">
        <v>323</v>
      </c>
    </row>
    <row r="79" spans="1:67" x14ac:dyDescent="0.2">
      <c r="B79" s="1" t="s">
        <v>341</v>
      </c>
    </row>
  </sheetData>
  <mergeCells count="5">
    <mergeCell ref="B50:B68"/>
    <mergeCell ref="D33:G33"/>
    <mergeCell ref="H33:K33"/>
    <mergeCell ref="L33:O33"/>
    <mergeCell ref="B12:B30"/>
  </mergeCells>
  <dataValidations count="1">
    <dataValidation type="list" allowBlank="1" showInputMessage="1" showErrorMessage="1" sqref="D33:O33">
      <formula1>"Indicador básico, Método estándar, Método estándar alternativo, Método avanzado"</formula1>
    </dataValidation>
  </dataValidations>
  <pageMargins left="0.74803149606299213" right="0.74803149606299213" top="0.98425196850393704" bottom="0.98425196850393704" header="0.51181102362204722" footer="0.51181102362204722"/>
  <pageSetup paperSize="9"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dimension ref="A1:O102"/>
  <sheetViews>
    <sheetView showGridLines="0" zoomScale="80" zoomScaleNormal="80" workbookViewId="0">
      <pane xSplit="3" ySplit="5" topLeftCell="G96" activePane="bottomRight" state="frozen"/>
      <selection pane="topRight" activeCell="D1" sqref="D1"/>
      <selection pane="bottomLeft" activeCell="A6" sqref="A6"/>
      <selection pane="bottomRight" activeCell="P9" sqref="P9"/>
    </sheetView>
  </sheetViews>
  <sheetFormatPr baseColWidth="10" defaultColWidth="9.140625" defaultRowHeight="12.75" x14ac:dyDescent="0.2"/>
  <cols>
    <col min="1" max="1" width="3.7109375" style="1" customWidth="1"/>
    <col min="2" max="2" width="22.5703125" style="1" customWidth="1"/>
    <col min="3" max="3" width="57.85546875" style="1" bestFit="1" customWidth="1"/>
    <col min="4" max="4" width="54.85546875" style="1" customWidth="1"/>
    <col min="5" max="12" width="15.7109375" style="1" customWidth="1"/>
    <col min="13" max="13" width="9.140625" style="1"/>
    <col min="14" max="15" width="15.7109375" style="1" customWidth="1"/>
    <col min="16" max="16384" width="9.140625" style="1"/>
  </cols>
  <sheetData>
    <row r="1" spans="1:15" s="153" customFormat="1" ht="23.25" x14ac:dyDescent="0.35">
      <c r="A1" s="152" t="s">
        <v>637</v>
      </c>
    </row>
    <row r="2" spans="1:15" s="155" customFormat="1" x14ac:dyDescent="0.2">
      <c r="A2" s="154"/>
    </row>
    <row r="3" spans="1:15" x14ac:dyDescent="0.2">
      <c r="B3" s="66"/>
    </row>
    <row r="4" spans="1:15" s="378" customFormat="1" ht="23.25" x14ac:dyDescent="0.35">
      <c r="B4" s="380" t="s">
        <v>638</v>
      </c>
      <c r="C4" s="539"/>
      <c r="D4" s="539"/>
      <c r="E4" s="539"/>
      <c r="F4" s="539"/>
      <c r="G4" s="539"/>
      <c r="H4" s="539"/>
      <c r="I4" s="539"/>
      <c r="J4" s="539"/>
      <c r="K4" s="539"/>
      <c r="L4" s="539"/>
      <c r="N4" s="539"/>
      <c r="O4" s="539"/>
    </row>
    <row r="5" spans="1:15" ht="62.25" customHeight="1" x14ac:dyDescent="0.2">
      <c r="B5" s="568"/>
      <c r="C5" s="113"/>
      <c r="D5" s="541"/>
      <c r="E5" s="542" t="s">
        <v>83</v>
      </c>
      <c r="F5" s="542" t="s">
        <v>85</v>
      </c>
      <c r="G5" s="542" t="s">
        <v>642</v>
      </c>
      <c r="H5" s="542" t="s">
        <v>89</v>
      </c>
      <c r="I5" s="542" t="s">
        <v>91</v>
      </c>
      <c r="J5" s="542" t="s">
        <v>93</v>
      </c>
      <c r="K5" s="542" t="s">
        <v>95</v>
      </c>
      <c r="L5" s="542" t="s">
        <v>97</v>
      </c>
      <c r="N5" s="542" t="s">
        <v>58</v>
      </c>
      <c r="O5" s="542" t="s">
        <v>288</v>
      </c>
    </row>
    <row r="6" spans="1:15" s="5" customFormat="1" ht="13.5" customHeight="1" x14ac:dyDescent="0.2">
      <c r="B6" s="569"/>
      <c r="C6" s="441"/>
      <c r="D6" s="541"/>
      <c r="E6" s="543"/>
      <c r="F6" s="543"/>
      <c r="G6" s="543"/>
      <c r="H6" s="543"/>
      <c r="I6" s="543"/>
      <c r="J6" s="543"/>
      <c r="K6" s="543"/>
      <c r="L6" s="543"/>
      <c r="N6" s="543"/>
      <c r="O6" s="543"/>
    </row>
    <row r="7" spans="1:15" s="153" customFormat="1" ht="26.1" customHeight="1" x14ac:dyDescent="0.35">
      <c r="B7" s="540" t="s">
        <v>639</v>
      </c>
      <c r="C7" s="581"/>
      <c r="D7" s="169"/>
      <c r="E7" s="169"/>
      <c r="F7" s="169"/>
      <c r="G7" s="169"/>
      <c r="H7" s="169"/>
      <c r="I7" s="169"/>
      <c r="J7" s="169"/>
      <c r="K7" s="169"/>
      <c r="L7" s="169"/>
      <c r="N7" s="169"/>
      <c r="O7" s="169"/>
    </row>
    <row r="8" spans="1:15" x14ac:dyDescent="0.2">
      <c r="B8" s="569" t="s">
        <v>659</v>
      </c>
      <c r="C8" s="113"/>
      <c r="D8" s="113"/>
      <c r="E8" s="113"/>
      <c r="F8" s="113"/>
      <c r="G8" s="113"/>
      <c r="H8" s="113"/>
      <c r="I8" s="113"/>
      <c r="J8" s="113"/>
      <c r="K8" s="113"/>
      <c r="L8" s="113"/>
      <c r="N8" s="113"/>
      <c r="O8" s="113"/>
    </row>
    <row r="9" spans="1:15" ht="14.25" x14ac:dyDescent="0.2">
      <c r="B9" s="696" t="s">
        <v>21</v>
      </c>
      <c r="C9" s="712" t="s">
        <v>141</v>
      </c>
      <c r="D9" s="83" t="str">
        <f>Definiciones!$C$32</f>
        <v>Paraestatales</v>
      </c>
      <c r="E9" s="583"/>
      <c r="F9" s="583"/>
      <c r="G9" s="582"/>
      <c r="H9" s="582"/>
      <c r="I9" s="583"/>
      <c r="J9" s="582"/>
      <c r="K9" s="582"/>
      <c r="L9" s="582"/>
      <c r="N9" s="618">
        <f>SUM(E9:L9)</f>
        <v>0</v>
      </c>
      <c r="O9" s="583" t="str">
        <f>IFERROR(IF(OR(N9=1,N9=0),"OK","Revisar"),"Revisar")</f>
        <v>OK</v>
      </c>
    </row>
    <row r="10" spans="1:15" ht="14.25" x14ac:dyDescent="0.2">
      <c r="B10" s="710"/>
      <c r="C10" s="708"/>
      <c r="D10" s="69" t="str">
        <f>Definiciones!$C$33</f>
        <v>Corporativos - Moneda nacional</v>
      </c>
      <c r="E10" s="585"/>
      <c r="F10" s="585"/>
      <c r="G10" s="584"/>
      <c r="H10" s="584"/>
      <c r="I10" s="585"/>
      <c r="J10" s="584"/>
      <c r="K10" s="584"/>
      <c r="L10" s="584"/>
      <c r="N10" s="617">
        <f t="shared" ref="N10:N52" si="0">SUM(E10:L10)</f>
        <v>0</v>
      </c>
      <c r="O10" s="585" t="str">
        <f t="shared" ref="O10:O44" si="1">IFERROR(IF(OR(N10=1,N10=0),"OK","Revisar"),"Revisar")</f>
        <v>OK</v>
      </c>
    </row>
    <row r="11" spans="1:15" ht="14.25" x14ac:dyDescent="0.2">
      <c r="B11" s="710"/>
      <c r="C11" s="708"/>
      <c r="D11" s="69" t="str">
        <f>Definiciones!$C$34</f>
        <v>Corporativos - Moneda extranjera</v>
      </c>
      <c r="E11" s="585"/>
      <c r="F11" s="585"/>
      <c r="G11" s="584"/>
      <c r="H11" s="584"/>
      <c r="I11" s="585"/>
      <c r="J11" s="584"/>
      <c r="K11" s="584"/>
      <c r="L11" s="584"/>
      <c r="N11" s="617">
        <f t="shared" si="0"/>
        <v>0</v>
      </c>
      <c r="O11" s="585" t="str">
        <f t="shared" si="1"/>
        <v>OK</v>
      </c>
    </row>
    <row r="12" spans="1:15" ht="14.25" x14ac:dyDescent="0.2">
      <c r="B12" s="710"/>
      <c r="C12" s="708"/>
      <c r="D12" s="69" t="str">
        <f>Definiciones!$C$35</f>
        <v>Fideicomisos</v>
      </c>
      <c r="E12" s="585"/>
      <c r="F12" s="585"/>
      <c r="G12" s="584"/>
      <c r="H12" s="584"/>
      <c r="I12" s="585"/>
      <c r="J12" s="584"/>
      <c r="K12" s="584"/>
      <c r="L12" s="584"/>
      <c r="N12" s="617">
        <f t="shared" si="0"/>
        <v>0</v>
      </c>
      <c r="O12" s="585" t="str">
        <f t="shared" si="1"/>
        <v>OK</v>
      </c>
    </row>
    <row r="13" spans="1:15" ht="14.25" x14ac:dyDescent="0.2">
      <c r="B13" s="710"/>
      <c r="C13" s="708"/>
      <c r="D13" s="69" t="str">
        <f>Definiciones!$C$36</f>
        <v>MiPyMes</v>
      </c>
      <c r="E13" s="585"/>
      <c r="F13" s="585"/>
      <c r="G13" s="584"/>
      <c r="H13" s="584"/>
      <c r="I13" s="585"/>
      <c r="J13" s="584"/>
      <c r="K13" s="584"/>
      <c r="L13" s="584"/>
      <c r="N13" s="617">
        <f t="shared" si="0"/>
        <v>0</v>
      </c>
      <c r="O13" s="585" t="str">
        <f t="shared" si="1"/>
        <v>OK</v>
      </c>
    </row>
    <row r="14" spans="1:15" ht="14.25" x14ac:dyDescent="0.2">
      <c r="B14" s="710"/>
      <c r="C14" s="708"/>
      <c r="D14" s="69" t="str">
        <f>Definiciones!$C$37</f>
        <v>Gobierno Federal</v>
      </c>
      <c r="E14" s="585"/>
      <c r="F14" s="585"/>
      <c r="G14" s="584"/>
      <c r="H14" s="584"/>
      <c r="I14" s="585"/>
      <c r="J14" s="584"/>
      <c r="K14" s="584"/>
      <c r="L14" s="584"/>
      <c r="N14" s="617">
        <f t="shared" si="0"/>
        <v>0</v>
      </c>
      <c r="O14" s="585" t="str">
        <f t="shared" si="1"/>
        <v>OK</v>
      </c>
    </row>
    <row r="15" spans="1:15" ht="14.25" customHeight="1" x14ac:dyDescent="0.2">
      <c r="B15" s="710"/>
      <c r="C15" s="708"/>
      <c r="D15" s="69" t="str">
        <f>Definiciones!$C$38</f>
        <v>Estados y Municipios - Garantizados</v>
      </c>
      <c r="E15" s="585"/>
      <c r="F15" s="585"/>
      <c r="G15" s="584"/>
      <c r="H15" s="584"/>
      <c r="I15" s="585"/>
      <c r="J15" s="584"/>
      <c r="K15" s="584"/>
      <c r="L15" s="584"/>
      <c r="N15" s="617">
        <f t="shared" si="0"/>
        <v>0</v>
      </c>
      <c r="O15" s="585" t="str">
        <f t="shared" si="1"/>
        <v>OK</v>
      </c>
    </row>
    <row r="16" spans="1:15" ht="14.25" x14ac:dyDescent="0.2">
      <c r="B16" s="710"/>
      <c r="C16" s="708"/>
      <c r="D16" s="69" t="str">
        <f>Definiciones!$C$39</f>
        <v>Estados y Municipios - No garantizados</v>
      </c>
      <c r="E16" s="585"/>
      <c r="F16" s="585"/>
      <c r="G16" s="584"/>
      <c r="H16" s="584"/>
      <c r="I16" s="585"/>
      <c r="J16" s="584"/>
      <c r="K16" s="584"/>
      <c r="L16" s="584"/>
      <c r="N16" s="617">
        <f t="shared" si="0"/>
        <v>0</v>
      </c>
      <c r="O16" s="585" t="str">
        <f t="shared" si="1"/>
        <v>OK</v>
      </c>
    </row>
    <row r="17" spans="2:15" ht="14.25" x14ac:dyDescent="0.2">
      <c r="B17" s="710"/>
      <c r="C17" s="708"/>
      <c r="D17" s="69" t="str">
        <f>Definiciones!$C$40</f>
        <v>Entidades Financieras</v>
      </c>
      <c r="E17" s="585"/>
      <c r="F17" s="585"/>
      <c r="G17" s="584"/>
      <c r="H17" s="584"/>
      <c r="I17" s="585"/>
      <c r="J17" s="584"/>
      <c r="K17" s="584"/>
      <c r="L17" s="584"/>
      <c r="N17" s="617">
        <f t="shared" si="0"/>
        <v>0</v>
      </c>
      <c r="O17" s="585" t="str">
        <f t="shared" si="1"/>
        <v>OK</v>
      </c>
    </row>
    <row r="18" spans="2:15" ht="14.25" x14ac:dyDescent="0.2">
      <c r="B18" s="710"/>
      <c r="C18" s="708"/>
      <c r="D18" s="69" t="str">
        <f>Definiciones!$C$41</f>
        <v>Consumo-Revolvente</v>
      </c>
      <c r="E18" s="585"/>
      <c r="F18" s="585"/>
      <c r="G18" s="584"/>
      <c r="H18" s="584"/>
      <c r="I18" s="585"/>
      <c r="J18" s="584"/>
      <c r="K18" s="584"/>
      <c r="L18" s="584"/>
      <c r="N18" s="617">
        <f t="shared" si="0"/>
        <v>0</v>
      </c>
      <c r="O18" s="585" t="str">
        <f t="shared" si="1"/>
        <v>OK</v>
      </c>
    </row>
    <row r="19" spans="2:15" ht="14.25" x14ac:dyDescent="0.2">
      <c r="B19" s="710"/>
      <c r="C19" s="708"/>
      <c r="D19" s="69" t="str">
        <f>Definiciones!$C$42</f>
        <v>Consumo-No revolvente - Nomina</v>
      </c>
      <c r="E19" s="585"/>
      <c r="F19" s="585"/>
      <c r="G19" s="584"/>
      <c r="H19" s="584"/>
      <c r="I19" s="585"/>
      <c r="J19" s="584"/>
      <c r="K19" s="584"/>
      <c r="L19" s="584"/>
      <c r="N19" s="617">
        <f t="shared" si="0"/>
        <v>0</v>
      </c>
      <c r="O19" s="585" t="str">
        <f t="shared" si="1"/>
        <v>OK</v>
      </c>
    </row>
    <row r="20" spans="2:15" ht="14.25" x14ac:dyDescent="0.2">
      <c r="B20" s="710"/>
      <c r="C20" s="708"/>
      <c r="D20" s="69" t="str">
        <f>Definiciones!$C$43</f>
        <v>Consumo-No revolvente - Personales</v>
      </c>
      <c r="E20" s="584"/>
      <c r="F20" s="585"/>
      <c r="G20" s="584"/>
      <c r="H20" s="584"/>
      <c r="I20" s="585"/>
      <c r="J20" s="584"/>
      <c r="K20" s="584"/>
      <c r="L20" s="584"/>
      <c r="N20" s="617">
        <f t="shared" si="0"/>
        <v>0</v>
      </c>
      <c r="O20" s="584" t="str">
        <f t="shared" si="1"/>
        <v>OK</v>
      </c>
    </row>
    <row r="21" spans="2:15" ht="14.25" x14ac:dyDescent="0.2">
      <c r="B21" s="710"/>
      <c r="C21" s="708"/>
      <c r="D21" s="69" t="str">
        <f>Definiciones!$C$44</f>
        <v>Consumo-No revolvente - Autos y ABCD</v>
      </c>
      <c r="E21" s="584"/>
      <c r="F21" s="585"/>
      <c r="G21" s="584"/>
      <c r="H21" s="584"/>
      <c r="I21" s="585"/>
      <c r="J21" s="584"/>
      <c r="K21" s="584"/>
      <c r="L21" s="584"/>
      <c r="N21" s="617">
        <f t="shared" si="0"/>
        <v>0</v>
      </c>
      <c r="O21" s="584" t="str">
        <f t="shared" si="1"/>
        <v>OK</v>
      </c>
    </row>
    <row r="22" spans="2:15" ht="14.25" x14ac:dyDescent="0.2">
      <c r="B22" s="710"/>
      <c r="C22" s="708"/>
      <c r="D22" s="404" t="str">
        <f>Definiciones!$C$45</f>
        <v>Consumo-No revolvente - Otros</v>
      </c>
      <c r="E22" s="584"/>
      <c r="F22" s="585"/>
      <c r="G22" s="584"/>
      <c r="H22" s="584"/>
      <c r="I22" s="585"/>
      <c r="J22" s="584"/>
      <c r="K22" s="584"/>
      <c r="L22" s="584"/>
      <c r="N22" s="617">
        <f t="shared" si="0"/>
        <v>0</v>
      </c>
      <c r="O22" s="584" t="str">
        <f t="shared" si="1"/>
        <v>OK</v>
      </c>
    </row>
    <row r="23" spans="2:15" ht="14.25" x14ac:dyDescent="0.2">
      <c r="B23" s="710"/>
      <c r="C23" s="708"/>
      <c r="D23" s="404" t="str">
        <f>Definiciones!$C$46</f>
        <v>Hipotecaria a la Vivienda - Media, Residencial e Interés Social</v>
      </c>
      <c r="E23" s="584"/>
      <c r="F23" s="585"/>
      <c r="G23" s="584"/>
      <c r="H23" s="584"/>
      <c r="I23" s="585"/>
      <c r="J23" s="584"/>
      <c r="K23" s="584"/>
      <c r="L23" s="584"/>
      <c r="N23" s="617">
        <f t="shared" si="0"/>
        <v>0</v>
      </c>
      <c r="O23" s="584" t="str">
        <f t="shared" si="1"/>
        <v>OK</v>
      </c>
    </row>
    <row r="24" spans="2:15" ht="14.25" x14ac:dyDescent="0.2">
      <c r="B24" s="710"/>
      <c r="C24" s="708"/>
      <c r="D24" s="404" t="str">
        <f>Definiciones!$C$47</f>
        <v>Hipotecaria a la Vivienda - Infonavit e ISSSTE</v>
      </c>
      <c r="E24" s="584"/>
      <c r="F24" s="585"/>
      <c r="G24" s="584"/>
      <c r="H24" s="584"/>
      <c r="I24" s="585"/>
      <c r="J24" s="584"/>
      <c r="K24" s="584"/>
      <c r="L24" s="584"/>
      <c r="N24" s="617">
        <f t="shared" si="0"/>
        <v>0</v>
      </c>
      <c r="O24" s="584" t="str">
        <f t="shared" si="1"/>
        <v>OK</v>
      </c>
    </row>
    <row r="25" spans="2:15" ht="14.25" x14ac:dyDescent="0.2">
      <c r="B25" s="711"/>
      <c r="C25" s="713"/>
      <c r="D25" s="404" t="str">
        <f>Definiciones!$C$48</f>
        <v>Hipotecaria a la Vivienda - Créditos de Remodelación</v>
      </c>
      <c r="E25" s="590"/>
      <c r="F25" s="590"/>
      <c r="G25" s="591"/>
      <c r="H25" s="591"/>
      <c r="I25" s="590"/>
      <c r="J25" s="591"/>
      <c r="K25" s="591"/>
      <c r="L25" s="591"/>
      <c r="N25" s="617">
        <f t="shared" si="0"/>
        <v>0</v>
      </c>
      <c r="O25" s="613" t="str">
        <f t="shared" si="1"/>
        <v>OK</v>
      </c>
    </row>
    <row r="26" spans="2:15" ht="12.75" customHeight="1" x14ac:dyDescent="0.2">
      <c r="B26" s="696" t="s">
        <v>22</v>
      </c>
      <c r="C26" s="699" t="s">
        <v>23</v>
      </c>
      <c r="D26" s="405" t="s">
        <v>359</v>
      </c>
      <c r="E26" s="582"/>
      <c r="F26" s="583"/>
      <c r="G26" s="582"/>
      <c r="H26" s="582"/>
      <c r="I26" s="583"/>
      <c r="J26" s="582"/>
      <c r="K26" s="582"/>
      <c r="L26" s="582"/>
      <c r="N26" s="619">
        <f t="shared" si="0"/>
        <v>0</v>
      </c>
      <c r="O26" s="584" t="str">
        <f t="shared" si="1"/>
        <v>OK</v>
      </c>
    </row>
    <row r="27" spans="2:15" ht="12.75" customHeight="1" x14ac:dyDescent="0.2">
      <c r="B27" s="697"/>
      <c r="C27" s="726"/>
      <c r="D27" s="67" t="s">
        <v>358</v>
      </c>
      <c r="E27" s="584"/>
      <c r="F27" s="585"/>
      <c r="G27" s="584"/>
      <c r="H27" s="584"/>
      <c r="I27" s="585"/>
      <c r="J27" s="584"/>
      <c r="K27" s="584"/>
      <c r="L27" s="584"/>
      <c r="N27" s="620">
        <f t="shared" si="0"/>
        <v>0</v>
      </c>
      <c r="O27" s="584" t="str">
        <f t="shared" si="1"/>
        <v>OK</v>
      </c>
    </row>
    <row r="28" spans="2:15" ht="12.75" customHeight="1" x14ac:dyDescent="0.2">
      <c r="B28" s="697"/>
      <c r="C28" s="704" t="s">
        <v>24</v>
      </c>
      <c r="D28" s="68" t="s">
        <v>13</v>
      </c>
      <c r="E28" s="586"/>
      <c r="F28" s="586"/>
      <c r="G28" s="587"/>
      <c r="H28" s="587"/>
      <c r="I28" s="586"/>
      <c r="J28" s="587"/>
      <c r="K28" s="587"/>
      <c r="L28" s="587"/>
      <c r="N28" s="621">
        <f t="shared" si="0"/>
        <v>0</v>
      </c>
      <c r="O28" s="586" t="str">
        <f t="shared" si="1"/>
        <v>OK</v>
      </c>
    </row>
    <row r="29" spans="2:15" ht="12.75" customHeight="1" x14ac:dyDescent="0.2">
      <c r="B29" s="697"/>
      <c r="C29" s="705"/>
      <c r="D29" s="69" t="s">
        <v>14</v>
      </c>
      <c r="E29" s="585"/>
      <c r="F29" s="585"/>
      <c r="G29" s="584"/>
      <c r="H29" s="584"/>
      <c r="I29" s="585"/>
      <c r="J29" s="584"/>
      <c r="K29" s="584"/>
      <c r="L29" s="584"/>
      <c r="N29" s="620">
        <f t="shared" si="0"/>
        <v>0</v>
      </c>
      <c r="O29" s="585" t="str">
        <f t="shared" si="1"/>
        <v>OK</v>
      </c>
    </row>
    <row r="30" spans="2:15" ht="12.75" customHeight="1" x14ac:dyDescent="0.2">
      <c r="B30" s="697"/>
      <c r="C30" s="706"/>
      <c r="D30" s="70" t="s">
        <v>15</v>
      </c>
      <c r="E30" s="588"/>
      <c r="F30" s="588"/>
      <c r="G30" s="589"/>
      <c r="H30" s="589"/>
      <c r="I30" s="588"/>
      <c r="J30" s="589"/>
      <c r="K30" s="589"/>
      <c r="L30" s="589"/>
      <c r="N30" s="622">
        <f t="shared" si="0"/>
        <v>0</v>
      </c>
      <c r="O30" s="588" t="str">
        <f t="shared" si="1"/>
        <v>OK</v>
      </c>
    </row>
    <row r="31" spans="2:15" ht="12.75" customHeight="1" x14ac:dyDescent="0.2">
      <c r="B31" s="697"/>
      <c r="C31" s="570" t="s">
        <v>443</v>
      </c>
      <c r="D31" s="70"/>
      <c r="E31" s="588"/>
      <c r="F31" s="588"/>
      <c r="G31" s="589"/>
      <c r="H31" s="589"/>
      <c r="I31" s="588"/>
      <c r="J31" s="589"/>
      <c r="K31" s="589"/>
      <c r="L31" s="589"/>
      <c r="N31" s="622">
        <f t="shared" si="0"/>
        <v>0</v>
      </c>
      <c r="O31" s="588" t="str">
        <f t="shared" si="1"/>
        <v>OK</v>
      </c>
    </row>
    <row r="32" spans="2:15" ht="12.75" customHeight="1" x14ac:dyDescent="0.2">
      <c r="B32" s="697"/>
      <c r="C32" s="570" t="s">
        <v>25</v>
      </c>
      <c r="D32" s="85"/>
      <c r="E32" s="588"/>
      <c r="F32" s="588"/>
      <c r="G32" s="589"/>
      <c r="H32" s="589"/>
      <c r="I32" s="588"/>
      <c r="J32" s="589"/>
      <c r="K32" s="589"/>
      <c r="L32" s="589"/>
      <c r="N32" s="622">
        <f t="shared" si="0"/>
        <v>0</v>
      </c>
      <c r="O32" s="588" t="str">
        <f t="shared" si="1"/>
        <v>OK</v>
      </c>
    </row>
    <row r="33" spans="2:15" ht="12.75" customHeight="1" x14ac:dyDescent="0.2">
      <c r="B33" s="698"/>
      <c r="C33" s="73" t="s">
        <v>314</v>
      </c>
      <c r="D33" s="86"/>
      <c r="E33" s="590"/>
      <c r="F33" s="590"/>
      <c r="G33" s="591"/>
      <c r="H33" s="591"/>
      <c r="I33" s="590"/>
      <c r="J33" s="591"/>
      <c r="K33" s="591"/>
      <c r="L33" s="591"/>
      <c r="N33" s="623">
        <f>SUM(E33:L33)</f>
        <v>0</v>
      </c>
      <c r="O33" s="590" t="str">
        <f t="shared" si="1"/>
        <v>OK</v>
      </c>
    </row>
    <row r="34" spans="2:15" x14ac:dyDescent="0.2">
      <c r="B34" s="696" t="s">
        <v>26</v>
      </c>
      <c r="C34" s="699" t="s">
        <v>315</v>
      </c>
      <c r="D34" s="68" t="s">
        <v>359</v>
      </c>
      <c r="E34" s="587"/>
      <c r="F34" s="586"/>
      <c r="G34" s="587"/>
      <c r="H34" s="587"/>
      <c r="I34" s="586"/>
      <c r="J34" s="587"/>
      <c r="K34" s="587"/>
      <c r="L34" s="587"/>
      <c r="N34" s="621">
        <f t="shared" si="0"/>
        <v>0</v>
      </c>
      <c r="O34" s="587" t="str">
        <f t="shared" si="1"/>
        <v>OK</v>
      </c>
    </row>
    <row r="35" spans="2:15" x14ac:dyDescent="0.2">
      <c r="B35" s="710"/>
      <c r="C35" s="700"/>
      <c r="D35" s="70" t="s">
        <v>358</v>
      </c>
      <c r="E35" s="614"/>
      <c r="F35" s="588"/>
      <c r="G35" s="589"/>
      <c r="H35" s="589"/>
      <c r="I35" s="588"/>
      <c r="J35" s="589"/>
      <c r="K35" s="589"/>
      <c r="L35" s="589"/>
      <c r="N35" s="622">
        <f t="shared" si="0"/>
        <v>0</v>
      </c>
      <c r="O35" s="589" t="str">
        <f t="shared" si="1"/>
        <v>OK</v>
      </c>
    </row>
    <row r="36" spans="2:15" x14ac:dyDescent="0.2">
      <c r="B36" s="710"/>
      <c r="C36" s="704" t="s">
        <v>27</v>
      </c>
      <c r="D36" s="68" t="s">
        <v>117</v>
      </c>
      <c r="E36" s="586"/>
      <c r="F36" s="586"/>
      <c r="G36" s="587"/>
      <c r="H36" s="587"/>
      <c r="I36" s="586"/>
      <c r="J36" s="587"/>
      <c r="K36" s="587"/>
      <c r="L36" s="587"/>
      <c r="N36" s="621">
        <f t="shared" si="0"/>
        <v>0</v>
      </c>
      <c r="O36" s="586" t="str">
        <f t="shared" si="1"/>
        <v>OK</v>
      </c>
    </row>
    <row r="37" spans="2:15" x14ac:dyDescent="0.2">
      <c r="B37" s="710"/>
      <c r="C37" s="706"/>
      <c r="D37" s="70" t="s">
        <v>118</v>
      </c>
      <c r="E37" s="588"/>
      <c r="F37" s="588"/>
      <c r="G37" s="589"/>
      <c r="H37" s="589"/>
      <c r="I37" s="588"/>
      <c r="J37" s="589"/>
      <c r="K37" s="589"/>
      <c r="L37" s="589"/>
      <c r="N37" s="622">
        <f t="shared" si="0"/>
        <v>0</v>
      </c>
      <c r="O37" s="588" t="str">
        <f t="shared" si="1"/>
        <v>OK</v>
      </c>
    </row>
    <row r="38" spans="2:15" x14ac:dyDescent="0.2">
      <c r="B38" s="710"/>
      <c r="C38" s="79" t="s">
        <v>127</v>
      </c>
      <c r="D38" s="79"/>
      <c r="E38" s="603"/>
      <c r="F38" s="603"/>
      <c r="G38" s="604"/>
      <c r="H38" s="604"/>
      <c r="I38" s="603"/>
      <c r="J38" s="604"/>
      <c r="K38" s="604"/>
      <c r="L38" s="604"/>
      <c r="N38" s="624">
        <f t="shared" si="0"/>
        <v>0</v>
      </c>
      <c r="O38" s="603" t="str">
        <f t="shared" si="1"/>
        <v>OK</v>
      </c>
    </row>
    <row r="39" spans="2:15" x14ac:dyDescent="0.2">
      <c r="B39" s="710"/>
      <c r="C39" s="707" t="s">
        <v>128</v>
      </c>
      <c r="D39" s="68" t="s">
        <v>120</v>
      </c>
      <c r="E39" s="586"/>
      <c r="F39" s="586"/>
      <c r="G39" s="587"/>
      <c r="H39" s="587"/>
      <c r="I39" s="586"/>
      <c r="J39" s="587"/>
      <c r="K39" s="587"/>
      <c r="L39" s="587"/>
      <c r="N39" s="621">
        <f t="shared" si="0"/>
        <v>0</v>
      </c>
      <c r="O39" s="586" t="str">
        <f t="shared" si="1"/>
        <v>OK</v>
      </c>
    </row>
    <row r="40" spans="2:15" x14ac:dyDescent="0.2">
      <c r="B40" s="710"/>
      <c r="C40" s="709"/>
      <c r="D40" s="70" t="s">
        <v>137</v>
      </c>
      <c r="E40" s="588"/>
      <c r="F40" s="588"/>
      <c r="G40" s="589"/>
      <c r="H40" s="589"/>
      <c r="I40" s="588"/>
      <c r="J40" s="589"/>
      <c r="K40" s="589"/>
      <c r="L40" s="589"/>
      <c r="N40" s="622">
        <f t="shared" si="0"/>
        <v>0</v>
      </c>
      <c r="O40" s="588" t="str">
        <f t="shared" si="1"/>
        <v>OK</v>
      </c>
    </row>
    <row r="41" spans="2:15" x14ac:dyDescent="0.2">
      <c r="B41" s="710"/>
      <c r="C41" s="79" t="s">
        <v>444</v>
      </c>
      <c r="D41" s="79"/>
      <c r="E41" s="603"/>
      <c r="F41" s="603"/>
      <c r="G41" s="604"/>
      <c r="H41" s="604"/>
      <c r="I41" s="603"/>
      <c r="J41" s="604"/>
      <c r="K41" s="604"/>
      <c r="L41" s="604"/>
      <c r="N41" s="624">
        <f t="shared" si="0"/>
        <v>0</v>
      </c>
      <c r="O41" s="603" t="str">
        <f t="shared" si="1"/>
        <v>OK</v>
      </c>
    </row>
    <row r="42" spans="2:15" x14ac:dyDescent="0.2">
      <c r="B42" s="710"/>
      <c r="C42" s="79" t="s">
        <v>28</v>
      </c>
      <c r="D42" s="79"/>
      <c r="E42" s="603"/>
      <c r="F42" s="603"/>
      <c r="G42" s="604"/>
      <c r="H42" s="604"/>
      <c r="I42" s="603"/>
      <c r="J42" s="604"/>
      <c r="K42" s="604"/>
      <c r="L42" s="604"/>
      <c r="N42" s="624">
        <f t="shared" si="0"/>
        <v>0</v>
      </c>
      <c r="O42" s="603" t="str">
        <f t="shared" si="1"/>
        <v>OK</v>
      </c>
    </row>
    <row r="43" spans="2:15" x14ac:dyDescent="0.2">
      <c r="B43" s="710"/>
      <c r="C43" s="79" t="s">
        <v>29</v>
      </c>
      <c r="D43" s="79"/>
      <c r="E43" s="603"/>
      <c r="F43" s="603"/>
      <c r="G43" s="604"/>
      <c r="H43" s="604"/>
      <c r="I43" s="603"/>
      <c r="J43" s="604"/>
      <c r="K43" s="604"/>
      <c r="L43" s="604"/>
      <c r="N43" s="624">
        <f t="shared" si="0"/>
        <v>0</v>
      </c>
      <c r="O43" s="603" t="str">
        <f t="shared" si="1"/>
        <v>OK</v>
      </c>
    </row>
    <row r="44" spans="2:15" x14ac:dyDescent="0.2">
      <c r="B44" s="711"/>
      <c r="C44" s="82" t="s">
        <v>30</v>
      </c>
      <c r="D44" s="82"/>
      <c r="E44" s="605"/>
      <c r="F44" s="605"/>
      <c r="G44" s="606"/>
      <c r="H44" s="606"/>
      <c r="I44" s="605"/>
      <c r="J44" s="606"/>
      <c r="K44" s="606"/>
      <c r="L44" s="606"/>
      <c r="N44" s="625">
        <f t="shared" si="0"/>
        <v>0</v>
      </c>
      <c r="O44" s="605" t="str">
        <f t="shared" si="1"/>
        <v>OK</v>
      </c>
    </row>
    <row r="45" spans="2:15" x14ac:dyDescent="0.2">
      <c r="B45" s="87" t="s">
        <v>31</v>
      </c>
      <c r="C45" s="80" t="s">
        <v>116</v>
      </c>
      <c r="D45" s="80"/>
      <c r="E45" s="607"/>
      <c r="F45" s="607"/>
      <c r="G45" s="607"/>
      <c r="H45" s="607"/>
      <c r="I45" s="607"/>
      <c r="J45" s="607"/>
      <c r="K45" s="607"/>
      <c r="L45" s="607"/>
      <c r="N45" s="607"/>
      <c r="O45" s="607"/>
    </row>
    <row r="46" spans="2:15" x14ac:dyDescent="0.2">
      <c r="B46" s="696" t="s">
        <v>342</v>
      </c>
      <c r="C46" s="76" t="s">
        <v>32</v>
      </c>
      <c r="D46" s="76"/>
      <c r="E46" s="608"/>
      <c r="F46" s="608"/>
      <c r="G46" s="608"/>
      <c r="H46" s="608"/>
      <c r="I46" s="608"/>
      <c r="J46" s="608"/>
      <c r="K46" s="608"/>
      <c r="L46" s="608"/>
      <c r="N46" s="626">
        <f t="shared" si="0"/>
        <v>0</v>
      </c>
      <c r="O46" s="608" t="str">
        <f t="shared" ref="O46:O48" si="2">IFERROR(IF(OR(N46=1,N46=0),"OK","Revisar"),"Revisar")</f>
        <v>OK</v>
      </c>
    </row>
    <row r="47" spans="2:15" x14ac:dyDescent="0.2">
      <c r="B47" s="710"/>
      <c r="C47" s="88" t="s">
        <v>33</v>
      </c>
      <c r="D47" s="88"/>
      <c r="E47" s="587"/>
      <c r="F47" s="587"/>
      <c r="G47" s="587"/>
      <c r="H47" s="587"/>
      <c r="I47" s="587"/>
      <c r="J47" s="587"/>
      <c r="K47" s="587"/>
      <c r="L47" s="587"/>
      <c r="N47" s="621">
        <f t="shared" si="0"/>
        <v>0</v>
      </c>
      <c r="O47" s="586" t="str">
        <f t="shared" si="2"/>
        <v>OK</v>
      </c>
    </row>
    <row r="48" spans="2:15" x14ac:dyDescent="0.2">
      <c r="B48" s="710"/>
      <c r="C48" s="79" t="s">
        <v>34</v>
      </c>
      <c r="D48" s="79"/>
      <c r="E48" s="603"/>
      <c r="F48" s="603"/>
      <c r="G48" s="604"/>
      <c r="H48" s="604"/>
      <c r="I48" s="604"/>
      <c r="J48" s="604"/>
      <c r="K48" s="604"/>
      <c r="L48" s="604"/>
      <c r="N48" s="624">
        <f t="shared" si="0"/>
        <v>0</v>
      </c>
      <c r="O48" s="603" t="str">
        <f t="shared" si="2"/>
        <v>OK</v>
      </c>
    </row>
    <row r="49" spans="2:15" x14ac:dyDescent="0.2">
      <c r="B49" s="710"/>
      <c r="C49" s="89" t="s">
        <v>35</v>
      </c>
      <c r="D49" s="89"/>
      <c r="E49" s="609"/>
      <c r="F49" s="609"/>
      <c r="G49" s="609"/>
      <c r="H49" s="609"/>
      <c r="I49" s="609"/>
      <c r="J49" s="609"/>
      <c r="K49" s="609"/>
      <c r="L49" s="609"/>
      <c r="N49" s="609"/>
      <c r="O49" s="609"/>
    </row>
    <row r="50" spans="2:15" x14ac:dyDescent="0.2">
      <c r="B50" s="711"/>
      <c r="C50" s="90" t="s">
        <v>36</v>
      </c>
      <c r="D50" s="90"/>
      <c r="E50" s="605"/>
      <c r="F50" s="605"/>
      <c r="G50" s="606"/>
      <c r="H50" s="606"/>
      <c r="I50" s="606"/>
      <c r="J50" s="606"/>
      <c r="K50" s="606"/>
      <c r="L50" s="606"/>
      <c r="N50" s="625">
        <f t="shared" si="0"/>
        <v>0</v>
      </c>
      <c r="O50" s="605" t="str">
        <f t="shared" ref="O50:O52" si="3">IFERROR(IF(OR(N50=1,N50=0),"OK","Revisar"),"Revisar")</f>
        <v>OK</v>
      </c>
    </row>
    <row r="51" spans="2:15" x14ac:dyDescent="0.2">
      <c r="B51" s="696" t="s">
        <v>52</v>
      </c>
      <c r="C51" s="93" t="s">
        <v>445</v>
      </c>
      <c r="D51" s="93"/>
      <c r="E51" s="610"/>
      <c r="F51" s="610"/>
      <c r="G51" s="610"/>
      <c r="H51" s="610"/>
      <c r="I51" s="610"/>
      <c r="J51" s="610"/>
      <c r="K51" s="610"/>
      <c r="L51" s="610"/>
      <c r="N51" s="626">
        <f t="shared" si="0"/>
        <v>0</v>
      </c>
      <c r="O51" s="610" t="str">
        <f t="shared" si="3"/>
        <v>OK</v>
      </c>
    </row>
    <row r="52" spans="2:15" x14ac:dyDescent="0.2">
      <c r="B52" s="710"/>
      <c r="C52" s="9" t="s">
        <v>446</v>
      </c>
      <c r="D52" s="9"/>
      <c r="E52" s="585"/>
      <c r="F52" s="585"/>
      <c r="G52" s="585"/>
      <c r="H52" s="585"/>
      <c r="I52" s="585"/>
      <c r="J52" s="585"/>
      <c r="K52" s="585"/>
      <c r="L52" s="585"/>
      <c r="N52" s="620">
        <f t="shared" si="0"/>
        <v>0</v>
      </c>
      <c r="O52" s="585" t="str">
        <f t="shared" si="3"/>
        <v>OK</v>
      </c>
    </row>
    <row r="53" spans="2:15" x14ac:dyDescent="0.2">
      <c r="B53" s="711"/>
      <c r="C53" s="94" t="s">
        <v>612</v>
      </c>
      <c r="D53" s="94"/>
      <c r="E53" s="611"/>
      <c r="F53" s="611"/>
      <c r="G53" s="611"/>
      <c r="H53" s="611"/>
      <c r="I53" s="611"/>
      <c r="J53" s="611"/>
      <c r="K53" s="611"/>
      <c r="L53" s="611"/>
      <c r="N53" s="611"/>
      <c r="O53" s="611"/>
    </row>
    <row r="55" spans="2:15" s="153" customFormat="1" ht="26.1" customHeight="1" x14ac:dyDescent="0.35">
      <c r="B55" s="546" t="s">
        <v>640</v>
      </c>
      <c r="C55" s="546"/>
      <c r="D55" s="301"/>
      <c r="E55" s="301"/>
      <c r="F55" s="301"/>
      <c r="G55" s="301"/>
      <c r="H55" s="301"/>
      <c r="I55" s="301"/>
      <c r="J55" s="301"/>
      <c r="K55" s="301"/>
      <c r="L55" s="301"/>
      <c r="N55" s="301"/>
      <c r="O55" s="301"/>
    </row>
    <row r="56" spans="2:15" x14ac:dyDescent="0.2">
      <c r="B56" s="569" t="s">
        <v>659</v>
      </c>
    </row>
    <row r="57" spans="2:15" x14ac:dyDescent="0.2">
      <c r="B57" s="723" t="s">
        <v>10</v>
      </c>
      <c r="C57" s="722" t="s">
        <v>11</v>
      </c>
      <c r="D57" s="6" t="s">
        <v>359</v>
      </c>
      <c r="E57" s="547"/>
      <c r="F57" s="547"/>
      <c r="G57" s="547"/>
      <c r="H57" s="547"/>
      <c r="I57" s="547"/>
      <c r="J57" s="547"/>
      <c r="K57" s="547"/>
      <c r="L57" s="547"/>
      <c r="N57" s="547"/>
      <c r="O57" s="547"/>
    </row>
    <row r="58" spans="2:15" x14ac:dyDescent="0.2">
      <c r="B58" s="724"/>
      <c r="C58" s="721"/>
      <c r="D58" s="548" t="s">
        <v>358</v>
      </c>
      <c r="E58" s="549"/>
      <c r="F58" s="549"/>
      <c r="G58" s="549"/>
      <c r="H58" s="549"/>
      <c r="I58" s="549"/>
      <c r="J58" s="549"/>
      <c r="K58" s="549"/>
      <c r="L58" s="549"/>
      <c r="N58" s="549"/>
      <c r="O58" s="549"/>
    </row>
    <row r="59" spans="2:15" x14ac:dyDescent="0.2">
      <c r="B59" s="724"/>
      <c r="C59" s="719" t="s">
        <v>12</v>
      </c>
      <c r="D59" s="402" t="s">
        <v>13</v>
      </c>
      <c r="E59" s="550"/>
      <c r="F59" s="550"/>
      <c r="G59" s="550"/>
      <c r="H59" s="550"/>
      <c r="I59" s="550"/>
      <c r="J59" s="550"/>
      <c r="K59" s="550"/>
      <c r="L59" s="550"/>
      <c r="N59" s="550"/>
      <c r="O59" s="550"/>
    </row>
    <row r="60" spans="2:15" x14ac:dyDescent="0.2">
      <c r="B60" s="724"/>
      <c r="C60" s="720"/>
      <c r="D60" s="5" t="s">
        <v>14</v>
      </c>
      <c r="E60" s="551"/>
      <c r="F60" s="551"/>
      <c r="G60" s="551"/>
      <c r="H60" s="551"/>
      <c r="I60" s="551"/>
      <c r="J60" s="551"/>
      <c r="K60" s="551"/>
      <c r="L60" s="551"/>
      <c r="N60" s="551"/>
      <c r="O60" s="551"/>
    </row>
    <row r="61" spans="2:15" x14ac:dyDescent="0.2">
      <c r="B61" s="724"/>
      <c r="C61" s="721"/>
      <c r="D61" s="552" t="s">
        <v>15</v>
      </c>
      <c r="E61" s="553"/>
      <c r="F61" s="553"/>
      <c r="G61" s="601"/>
      <c r="H61" s="601"/>
      <c r="I61" s="553"/>
      <c r="J61" s="553"/>
      <c r="K61" s="553"/>
      <c r="L61" s="553"/>
      <c r="N61" s="619">
        <f>SUM(G61:H61)</f>
        <v>0</v>
      </c>
      <c r="O61" s="583" t="str">
        <f>IFERROR(IF(OR(N61=1,N61=0),"OK","Revisar"),"Revisar")</f>
        <v>OK</v>
      </c>
    </row>
    <row r="62" spans="2:15" x14ac:dyDescent="0.2">
      <c r="B62" s="724"/>
      <c r="C62" s="554" t="s">
        <v>350</v>
      </c>
      <c r="D62" s="555"/>
      <c r="E62" s="556"/>
      <c r="F62" s="556"/>
      <c r="G62" s="592"/>
      <c r="H62" s="592"/>
      <c r="I62" s="556"/>
      <c r="J62" s="556"/>
      <c r="K62" s="556"/>
      <c r="L62" s="556"/>
      <c r="N62" s="592"/>
      <c r="O62" s="592"/>
    </row>
    <row r="63" spans="2:15" x14ac:dyDescent="0.2">
      <c r="B63" s="724"/>
      <c r="C63" s="719" t="s">
        <v>16</v>
      </c>
      <c r="D63" s="557" t="s">
        <v>138</v>
      </c>
      <c r="E63" s="558"/>
      <c r="F63" s="558"/>
      <c r="G63" s="593"/>
      <c r="H63" s="593"/>
      <c r="I63" s="558"/>
      <c r="J63" s="558"/>
      <c r="K63" s="558"/>
      <c r="L63" s="558"/>
      <c r="N63" s="593"/>
      <c r="O63" s="593"/>
    </row>
    <row r="64" spans="2:15" x14ac:dyDescent="0.2">
      <c r="B64" s="724"/>
      <c r="C64" s="720"/>
      <c r="D64" s="5" t="s">
        <v>139</v>
      </c>
      <c r="E64" s="551"/>
      <c r="F64" s="551"/>
      <c r="G64" s="594"/>
      <c r="H64" s="594"/>
      <c r="I64" s="551"/>
      <c r="J64" s="551"/>
      <c r="K64" s="551"/>
      <c r="L64" s="551"/>
      <c r="N64" s="594"/>
      <c r="O64" s="594"/>
    </row>
    <row r="65" spans="2:15" x14ac:dyDescent="0.2">
      <c r="B65" s="724"/>
      <c r="C65" s="721"/>
      <c r="D65" s="552" t="s">
        <v>140</v>
      </c>
      <c r="E65" s="553"/>
      <c r="F65" s="553"/>
      <c r="G65" s="595"/>
      <c r="H65" s="595"/>
      <c r="I65" s="553"/>
      <c r="J65" s="553"/>
      <c r="K65" s="553"/>
      <c r="L65" s="553"/>
      <c r="N65" s="595"/>
      <c r="O65" s="595"/>
    </row>
    <row r="66" spans="2:15" ht="12.75" customHeight="1" x14ac:dyDescent="0.2">
      <c r="B66" s="724"/>
      <c r="C66" s="719" t="s">
        <v>49</v>
      </c>
      <c r="D66" s="559" t="s">
        <v>169</v>
      </c>
      <c r="E66" s="550"/>
      <c r="F66" s="550"/>
      <c r="G66" s="597"/>
      <c r="H66" s="597"/>
      <c r="I66" s="550"/>
      <c r="J66" s="550"/>
      <c r="K66" s="550"/>
      <c r="L66" s="550"/>
      <c r="N66" s="627">
        <f t="shared" ref="N66:N101" si="4">SUM(G66:H66)</f>
        <v>0</v>
      </c>
      <c r="O66" s="585" t="str">
        <f t="shared" ref="O66:O99" si="5">IFERROR(IF(OR(N66=1,N66=0),"OK","Revisar"),"Revisar")</f>
        <v>OK</v>
      </c>
    </row>
    <row r="67" spans="2:15" ht="12.75" customHeight="1" x14ac:dyDescent="0.2">
      <c r="B67" s="724"/>
      <c r="C67" s="720"/>
      <c r="D67" s="7" t="s">
        <v>373</v>
      </c>
      <c r="E67" s="550"/>
      <c r="F67" s="550"/>
      <c r="G67" s="597"/>
      <c r="H67" s="597"/>
      <c r="I67" s="550"/>
      <c r="J67" s="550"/>
      <c r="K67" s="550"/>
      <c r="L67" s="550"/>
      <c r="N67" s="627">
        <f t="shared" si="4"/>
        <v>0</v>
      </c>
      <c r="O67" s="597" t="str">
        <f t="shared" si="5"/>
        <v>OK</v>
      </c>
    </row>
    <row r="68" spans="2:15" ht="12.75" customHeight="1" x14ac:dyDescent="0.2">
      <c r="B68" s="724"/>
      <c r="C68" s="720"/>
      <c r="D68" s="7" t="s">
        <v>374</v>
      </c>
      <c r="E68" s="550"/>
      <c r="F68" s="550"/>
      <c r="G68" s="597"/>
      <c r="H68" s="597"/>
      <c r="I68" s="550"/>
      <c r="J68" s="550"/>
      <c r="K68" s="550"/>
      <c r="L68" s="550"/>
      <c r="N68" s="627">
        <f t="shared" si="4"/>
        <v>0</v>
      </c>
      <c r="O68" s="597" t="str">
        <f t="shared" si="5"/>
        <v>OK</v>
      </c>
    </row>
    <row r="69" spans="2:15" ht="12.75" customHeight="1" x14ac:dyDescent="0.2">
      <c r="B69" s="724"/>
      <c r="C69" s="720"/>
      <c r="D69" s="7" t="s">
        <v>170</v>
      </c>
      <c r="E69" s="550"/>
      <c r="F69" s="550"/>
      <c r="G69" s="597"/>
      <c r="H69" s="597"/>
      <c r="I69" s="550"/>
      <c r="J69" s="550"/>
      <c r="K69" s="550"/>
      <c r="L69" s="550"/>
      <c r="N69" s="627">
        <f t="shared" si="4"/>
        <v>0</v>
      </c>
      <c r="O69" s="597" t="str">
        <f t="shared" si="5"/>
        <v>OK</v>
      </c>
    </row>
    <row r="70" spans="2:15" ht="12.75" customHeight="1" x14ac:dyDescent="0.2">
      <c r="B70" s="724"/>
      <c r="C70" s="720"/>
      <c r="D70" s="7" t="s">
        <v>171</v>
      </c>
      <c r="E70" s="550"/>
      <c r="F70" s="550"/>
      <c r="G70" s="597"/>
      <c r="H70" s="597"/>
      <c r="I70" s="550"/>
      <c r="J70" s="550"/>
      <c r="K70" s="550"/>
      <c r="L70" s="550"/>
      <c r="N70" s="627">
        <f t="shared" si="4"/>
        <v>0</v>
      </c>
      <c r="O70" s="597" t="str">
        <f t="shared" si="5"/>
        <v>OK</v>
      </c>
    </row>
    <row r="71" spans="2:15" ht="12.75" customHeight="1" x14ac:dyDescent="0.2">
      <c r="B71" s="724"/>
      <c r="C71" s="720"/>
      <c r="D71" s="7" t="s">
        <v>168</v>
      </c>
      <c r="E71" s="550"/>
      <c r="F71" s="550"/>
      <c r="G71" s="597"/>
      <c r="H71" s="597"/>
      <c r="I71" s="550"/>
      <c r="J71" s="550"/>
      <c r="K71" s="550"/>
      <c r="L71" s="550"/>
      <c r="N71" s="627">
        <f t="shared" si="4"/>
        <v>0</v>
      </c>
      <c r="O71" s="597" t="str">
        <f t="shared" si="5"/>
        <v>OK</v>
      </c>
    </row>
    <row r="72" spans="2:15" ht="12.75" customHeight="1" x14ac:dyDescent="0.2">
      <c r="B72" s="724"/>
      <c r="C72" s="720"/>
      <c r="D72" s="7" t="s">
        <v>172</v>
      </c>
      <c r="E72" s="550"/>
      <c r="F72" s="550"/>
      <c r="G72" s="597"/>
      <c r="H72" s="597"/>
      <c r="I72" s="550"/>
      <c r="J72" s="550"/>
      <c r="K72" s="550"/>
      <c r="L72" s="550"/>
      <c r="N72" s="627">
        <f t="shared" si="4"/>
        <v>0</v>
      </c>
      <c r="O72" s="597" t="str">
        <f t="shared" si="5"/>
        <v>OK</v>
      </c>
    </row>
    <row r="73" spans="2:15" ht="12.75" customHeight="1" x14ac:dyDescent="0.2">
      <c r="B73" s="724"/>
      <c r="C73" s="720"/>
      <c r="D73" s="7" t="s">
        <v>173</v>
      </c>
      <c r="E73" s="550"/>
      <c r="F73" s="550"/>
      <c r="G73" s="597"/>
      <c r="H73" s="597"/>
      <c r="I73" s="550"/>
      <c r="J73" s="550"/>
      <c r="K73" s="550"/>
      <c r="L73" s="550"/>
      <c r="N73" s="627">
        <f t="shared" si="4"/>
        <v>0</v>
      </c>
      <c r="O73" s="597" t="str">
        <f t="shared" si="5"/>
        <v>OK</v>
      </c>
    </row>
    <row r="74" spans="2:15" ht="12.75" customHeight="1" x14ac:dyDescent="0.2">
      <c r="B74" s="724"/>
      <c r="C74" s="720"/>
      <c r="D74" s="7" t="s">
        <v>174</v>
      </c>
      <c r="E74" s="550"/>
      <c r="F74" s="550"/>
      <c r="G74" s="597"/>
      <c r="H74" s="597"/>
      <c r="I74" s="550"/>
      <c r="J74" s="550"/>
      <c r="K74" s="550"/>
      <c r="L74" s="550"/>
      <c r="N74" s="627">
        <f t="shared" si="4"/>
        <v>0</v>
      </c>
      <c r="O74" s="597" t="str">
        <f t="shared" si="5"/>
        <v>OK</v>
      </c>
    </row>
    <row r="75" spans="2:15" ht="12.75" customHeight="1" x14ac:dyDescent="0.2">
      <c r="B75" s="724"/>
      <c r="C75" s="720"/>
      <c r="D75" s="7" t="s">
        <v>175</v>
      </c>
      <c r="E75" s="550"/>
      <c r="F75" s="550"/>
      <c r="G75" s="598"/>
      <c r="H75" s="598"/>
      <c r="I75" s="550"/>
      <c r="J75" s="550"/>
      <c r="K75" s="550"/>
      <c r="L75" s="550"/>
      <c r="N75" s="627">
        <f t="shared" si="4"/>
        <v>0</v>
      </c>
      <c r="O75" s="597" t="str">
        <f t="shared" si="5"/>
        <v>OK</v>
      </c>
    </row>
    <row r="76" spans="2:15" ht="12.75" customHeight="1" x14ac:dyDescent="0.2">
      <c r="B76" s="724"/>
      <c r="C76" s="720"/>
      <c r="D76" s="7" t="s">
        <v>495</v>
      </c>
      <c r="E76" s="550"/>
      <c r="F76" s="550"/>
      <c r="G76" s="598"/>
      <c r="H76" s="598"/>
      <c r="I76" s="550"/>
      <c r="J76" s="550"/>
      <c r="K76" s="550"/>
      <c r="L76" s="550"/>
      <c r="N76" s="627">
        <f t="shared" si="4"/>
        <v>0</v>
      </c>
      <c r="O76" s="597" t="str">
        <f t="shared" si="5"/>
        <v>OK</v>
      </c>
    </row>
    <row r="77" spans="2:15" ht="12.75" customHeight="1" x14ac:dyDescent="0.2">
      <c r="B77" s="724"/>
      <c r="C77" s="720"/>
      <c r="D77" s="7" t="s">
        <v>496</v>
      </c>
      <c r="E77" s="550"/>
      <c r="F77" s="550"/>
      <c r="G77" s="598"/>
      <c r="H77" s="598"/>
      <c r="I77" s="550"/>
      <c r="J77" s="550"/>
      <c r="K77" s="550"/>
      <c r="L77" s="550"/>
      <c r="N77" s="627">
        <f t="shared" si="4"/>
        <v>0</v>
      </c>
      <c r="O77" s="597" t="str">
        <f t="shared" si="5"/>
        <v>OK</v>
      </c>
    </row>
    <row r="78" spans="2:15" ht="12.75" customHeight="1" x14ac:dyDescent="0.2">
      <c r="B78" s="724"/>
      <c r="C78" s="720"/>
      <c r="D78" s="7" t="s">
        <v>537</v>
      </c>
      <c r="E78" s="550"/>
      <c r="F78" s="550"/>
      <c r="G78" s="598"/>
      <c r="H78" s="598"/>
      <c r="I78" s="550"/>
      <c r="J78" s="550"/>
      <c r="K78" s="550"/>
      <c r="L78" s="550"/>
      <c r="N78" s="627">
        <f t="shared" si="4"/>
        <v>0</v>
      </c>
      <c r="O78" s="597" t="str">
        <f t="shared" si="5"/>
        <v>OK</v>
      </c>
    </row>
    <row r="79" spans="2:15" ht="12.75" customHeight="1" x14ac:dyDescent="0.2">
      <c r="B79" s="724"/>
      <c r="C79" s="720"/>
      <c r="D79" s="7" t="s">
        <v>494</v>
      </c>
      <c r="E79" s="550"/>
      <c r="F79" s="550"/>
      <c r="G79" s="598"/>
      <c r="H79" s="598"/>
      <c r="I79" s="550"/>
      <c r="J79" s="550"/>
      <c r="K79" s="550"/>
      <c r="L79" s="550"/>
      <c r="N79" s="627">
        <f t="shared" si="4"/>
        <v>0</v>
      </c>
      <c r="O79" s="597" t="str">
        <f t="shared" si="5"/>
        <v>OK</v>
      </c>
    </row>
    <row r="80" spans="2:15" ht="12.75" customHeight="1" x14ac:dyDescent="0.2">
      <c r="B80" s="724"/>
      <c r="C80" s="720"/>
      <c r="D80" s="7" t="s">
        <v>528</v>
      </c>
      <c r="E80" s="550"/>
      <c r="F80" s="550"/>
      <c r="G80" s="598"/>
      <c r="H80" s="598"/>
      <c r="I80" s="550"/>
      <c r="J80" s="550"/>
      <c r="K80" s="550"/>
      <c r="L80" s="550"/>
      <c r="N80" s="627">
        <f t="shared" si="4"/>
        <v>0</v>
      </c>
      <c r="O80" s="597" t="str">
        <f t="shared" si="5"/>
        <v>OK</v>
      </c>
    </row>
    <row r="81" spans="2:15" ht="12.75" customHeight="1" x14ac:dyDescent="0.2">
      <c r="B81" s="724"/>
      <c r="C81" s="720"/>
      <c r="D81" s="7" t="s">
        <v>530</v>
      </c>
      <c r="E81" s="550"/>
      <c r="F81" s="550"/>
      <c r="G81" s="598"/>
      <c r="H81" s="598"/>
      <c r="I81" s="550"/>
      <c r="J81" s="550"/>
      <c r="K81" s="550"/>
      <c r="L81" s="550"/>
      <c r="N81" s="627">
        <f t="shared" si="4"/>
        <v>0</v>
      </c>
      <c r="O81" s="597" t="str">
        <f t="shared" si="5"/>
        <v>OK</v>
      </c>
    </row>
    <row r="82" spans="2:15" ht="12.75" customHeight="1" x14ac:dyDescent="0.2">
      <c r="B82" s="724"/>
      <c r="C82" s="721"/>
      <c r="D82" s="548" t="s">
        <v>529</v>
      </c>
      <c r="E82" s="549"/>
      <c r="F82" s="549"/>
      <c r="G82" s="599"/>
      <c r="H82" s="599"/>
      <c r="I82" s="549"/>
      <c r="J82" s="549"/>
      <c r="K82" s="549"/>
      <c r="L82" s="549"/>
      <c r="N82" s="628">
        <f t="shared" si="4"/>
        <v>0</v>
      </c>
      <c r="O82" s="601" t="str">
        <f t="shared" si="5"/>
        <v>OK</v>
      </c>
    </row>
    <row r="83" spans="2:15" x14ac:dyDescent="0.2">
      <c r="B83" s="724"/>
      <c r="C83" s="719" t="s">
        <v>54</v>
      </c>
      <c r="D83" s="559" t="s">
        <v>169</v>
      </c>
      <c r="E83" s="558"/>
      <c r="F83" s="558"/>
      <c r="G83" s="600"/>
      <c r="H83" s="600"/>
      <c r="I83" s="558"/>
      <c r="J83" s="558"/>
      <c r="K83" s="558"/>
      <c r="L83" s="558"/>
      <c r="N83" s="629">
        <f t="shared" si="4"/>
        <v>0</v>
      </c>
      <c r="O83" s="612" t="str">
        <f t="shared" si="5"/>
        <v>OK</v>
      </c>
    </row>
    <row r="84" spans="2:15" x14ac:dyDescent="0.2">
      <c r="B84" s="724"/>
      <c r="C84" s="720"/>
      <c r="D84" s="7" t="s">
        <v>373</v>
      </c>
      <c r="E84" s="550"/>
      <c r="F84" s="550"/>
      <c r="G84" s="598"/>
      <c r="H84" s="598"/>
      <c r="I84" s="550"/>
      <c r="J84" s="550"/>
      <c r="K84" s="550"/>
      <c r="L84" s="550"/>
      <c r="N84" s="627">
        <f t="shared" si="4"/>
        <v>0</v>
      </c>
      <c r="O84" s="597" t="str">
        <f t="shared" si="5"/>
        <v>OK</v>
      </c>
    </row>
    <row r="85" spans="2:15" x14ac:dyDescent="0.2">
      <c r="B85" s="724"/>
      <c r="C85" s="720"/>
      <c r="D85" s="7" t="s">
        <v>374</v>
      </c>
      <c r="E85" s="550"/>
      <c r="F85" s="550"/>
      <c r="G85" s="598"/>
      <c r="H85" s="598"/>
      <c r="I85" s="550"/>
      <c r="J85" s="550"/>
      <c r="K85" s="550"/>
      <c r="L85" s="550"/>
      <c r="N85" s="627">
        <f t="shared" si="4"/>
        <v>0</v>
      </c>
      <c r="O85" s="597" t="str">
        <f t="shared" si="5"/>
        <v>OK</v>
      </c>
    </row>
    <row r="86" spans="2:15" x14ac:dyDescent="0.2">
      <c r="B86" s="724"/>
      <c r="C86" s="720"/>
      <c r="D86" s="7" t="s">
        <v>170</v>
      </c>
      <c r="E86" s="550"/>
      <c r="F86" s="550"/>
      <c r="G86" s="598"/>
      <c r="H86" s="598"/>
      <c r="I86" s="550"/>
      <c r="J86" s="550"/>
      <c r="K86" s="550"/>
      <c r="L86" s="550"/>
      <c r="N86" s="627">
        <f t="shared" si="4"/>
        <v>0</v>
      </c>
      <c r="O86" s="597" t="str">
        <f t="shared" si="5"/>
        <v>OK</v>
      </c>
    </row>
    <row r="87" spans="2:15" x14ac:dyDescent="0.2">
      <c r="B87" s="724"/>
      <c r="C87" s="720"/>
      <c r="D87" s="7" t="s">
        <v>171</v>
      </c>
      <c r="E87" s="550"/>
      <c r="F87" s="550"/>
      <c r="G87" s="598"/>
      <c r="H87" s="598"/>
      <c r="I87" s="550"/>
      <c r="J87" s="550"/>
      <c r="K87" s="550"/>
      <c r="L87" s="550"/>
      <c r="N87" s="627">
        <f t="shared" si="4"/>
        <v>0</v>
      </c>
      <c r="O87" s="597" t="str">
        <f t="shared" si="5"/>
        <v>OK</v>
      </c>
    </row>
    <row r="88" spans="2:15" x14ac:dyDescent="0.2">
      <c r="B88" s="724"/>
      <c r="C88" s="720"/>
      <c r="D88" s="7" t="s">
        <v>168</v>
      </c>
      <c r="E88" s="550"/>
      <c r="F88" s="550"/>
      <c r="G88" s="598"/>
      <c r="H88" s="598"/>
      <c r="I88" s="550"/>
      <c r="J88" s="550"/>
      <c r="K88" s="550"/>
      <c r="L88" s="550"/>
      <c r="N88" s="627">
        <f t="shared" si="4"/>
        <v>0</v>
      </c>
      <c r="O88" s="597" t="str">
        <f t="shared" si="5"/>
        <v>OK</v>
      </c>
    </row>
    <row r="89" spans="2:15" x14ac:dyDescent="0.2">
      <c r="B89" s="724"/>
      <c r="C89" s="720"/>
      <c r="D89" s="7" t="s">
        <v>172</v>
      </c>
      <c r="E89" s="550"/>
      <c r="F89" s="550"/>
      <c r="G89" s="598"/>
      <c r="H89" s="598"/>
      <c r="I89" s="550"/>
      <c r="J89" s="550"/>
      <c r="K89" s="550"/>
      <c r="L89" s="550"/>
      <c r="N89" s="627">
        <f t="shared" si="4"/>
        <v>0</v>
      </c>
      <c r="O89" s="597" t="str">
        <f t="shared" si="5"/>
        <v>OK</v>
      </c>
    </row>
    <row r="90" spans="2:15" x14ac:dyDescent="0.2">
      <c r="B90" s="724"/>
      <c r="C90" s="720"/>
      <c r="D90" s="7" t="s">
        <v>173</v>
      </c>
      <c r="E90" s="550"/>
      <c r="F90" s="550"/>
      <c r="G90" s="598"/>
      <c r="H90" s="598"/>
      <c r="I90" s="550"/>
      <c r="J90" s="550"/>
      <c r="K90" s="550"/>
      <c r="L90" s="550"/>
      <c r="N90" s="627">
        <f t="shared" si="4"/>
        <v>0</v>
      </c>
      <c r="O90" s="597" t="str">
        <f t="shared" si="5"/>
        <v>OK</v>
      </c>
    </row>
    <row r="91" spans="2:15" x14ac:dyDescent="0.2">
      <c r="B91" s="724"/>
      <c r="C91" s="720"/>
      <c r="D91" s="7" t="s">
        <v>174</v>
      </c>
      <c r="E91" s="550"/>
      <c r="F91" s="550"/>
      <c r="G91" s="598"/>
      <c r="H91" s="598"/>
      <c r="I91" s="550"/>
      <c r="J91" s="550"/>
      <c r="K91" s="550"/>
      <c r="L91" s="550"/>
      <c r="N91" s="627">
        <f t="shared" si="4"/>
        <v>0</v>
      </c>
      <c r="O91" s="597" t="str">
        <f t="shared" si="5"/>
        <v>OK</v>
      </c>
    </row>
    <row r="92" spans="2:15" x14ac:dyDescent="0.2">
      <c r="B92" s="724"/>
      <c r="C92" s="720"/>
      <c r="D92" s="7" t="s">
        <v>175</v>
      </c>
      <c r="E92" s="550"/>
      <c r="F92" s="550"/>
      <c r="G92" s="598"/>
      <c r="H92" s="598"/>
      <c r="I92" s="550"/>
      <c r="J92" s="550"/>
      <c r="K92" s="550"/>
      <c r="L92" s="550"/>
      <c r="N92" s="627">
        <f t="shared" si="4"/>
        <v>0</v>
      </c>
      <c r="O92" s="597" t="str">
        <f t="shared" si="5"/>
        <v>OK</v>
      </c>
    </row>
    <row r="93" spans="2:15" x14ac:dyDescent="0.2">
      <c r="B93" s="724"/>
      <c r="C93" s="720"/>
      <c r="D93" s="7" t="s">
        <v>495</v>
      </c>
      <c r="E93" s="550"/>
      <c r="F93" s="550"/>
      <c r="G93" s="598"/>
      <c r="H93" s="598"/>
      <c r="I93" s="550"/>
      <c r="J93" s="550"/>
      <c r="K93" s="550"/>
      <c r="L93" s="550"/>
      <c r="N93" s="627">
        <f t="shared" si="4"/>
        <v>0</v>
      </c>
      <c r="O93" s="597" t="str">
        <f t="shared" si="5"/>
        <v>OK</v>
      </c>
    </row>
    <row r="94" spans="2:15" x14ac:dyDescent="0.2">
      <c r="B94" s="724"/>
      <c r="C94" s="720"/>
      <c r="D94" s="7" t="s">
        <v>496</v>
      </c>
      <c r="E94" s="550"/>
      <c r="F94" s="550"/>
      <c r="G94" s="598"/>
      <c r="H94" s="598"/>
      <c r="I94" s="550"/>
      <c r="J94" s="550"/>
      <c r="K94" s="550"/>
      <c r="L94" s="550"/>
      <c r="N94" s="627">
        <f t="shared" si="4"/>
        <v>0</v>
      </c>
      <c r="O94" s="597" t="str">
        <f t="shared" si="5"/>
        <v>OK</v>
      </c>
    </row>
    <row r="95" spans="2:15" x14ac:dyDescent="0.2">
      <c r="B95" s="724"/>
      <c r="C95" s="720"/>
      <c r="D95" s="7" t="s">
        <v>537</v>
      </c>
      <c r="E95" s="550"/>
      <c r="F95" s="550"/>
      <c r="G95" s="598"/>
      <c r="H95" s="598"/>
      <c r="I95" s="550"/>
      <c r="J95" s="550"/>
      <c r="K95" s="550"/>
      <c r="L95" s="550"/>
      <c r="N95" s="627">
        <f t="shared" si="4"/>
        <v>0</v>
      </c>
      <c r="O95" s="597" t="str">
        <f t="shared" si="5"/>
        <v>OK</v>
      </c>
    </row>
    <row r="96" spans="2:15" x14ac:dyDescent="0.2">
      <c r="B96" s="724"/>
      <c r="C96" s="720"/>
      <c r="D96" s="7" t="s">
        <v>494</v>
      </c>
      <c r="E96" s="550"/>
      <c r="F96" s="550"/>
      <c r="G96" s="598"/>
      <c r="H96" s="598"/>
      <c r="I96" s="550"/>
      <c r="J96" s="550"/>
      <c r="K96" s="550"/>
      <c r="L96" s="550"/>
      <c r="N96" s="627">
        <f t="shared" si="4"/>
        <v>0</v>
      </c>
      <c r="O96" s="597" t="str">
        <f t="shared" si="5"/>
        <v>OK</v>
      </c>
    </row>
    <row r="97" spans="2:15" x14ac:dyDescent="0.2">
      <c r="B97" s="724"/>
      <c r="C97" s="720"/>
      <c r="D97" s="7" t="s">
        <v>528</v>
      </c>
      <c r="E97" s="550"/>
      <c r="F97" s="550"/>
      <c r="G97" s="598"/>
      <c r="H97" s="598"/>
      <c r="I97" s="550"/>
      <c r="J97" s="550"/>
      <c r="K97" s="550"/>
      <c r="L97" s="550"/>
      <c r="N97" s="627">
        <f t="shared" si="4"/>
        <v>0</v>
      </c>
      <c r="O97" s="597" t="str">
        <f t="shared" si="5"/>
        <v>OK</v>
      </c>
    </row>
    <row r="98" spans="2:15" x14ac:dyDescent="0.2">
      <c r="B98" s="724"/>
      <c r="C98" s="720"/>
      <c r="D98" s="7" t="s">
        <v>530</v>
      </c>
      <c r="E98" s="550"/>
      <c r="F98" s="550"/>
      <c r="G98" s="598"/>
      <c r="H98" s="598"/>
      <c r="I98" s="550"/>
      <c r="J98" s="550"/>
      <c r="K98" s="550"/>
      <c r="L98" s="550"/>
      <c r="N98" s="627">
        <f t="shared" si="4"/>
        <v>0</v>
      </c>
      <c r="O98" s="597" t="str">
        <f t="shared" si="5"/>
        <v>OK</v>
      </c>
    </row>
    <row r="99" spans="2:15" x14ac:dyDescent="0.2">
      <c r="B99" s="724"/>
      <c r="C99" s="721"/>
      <c r="D99" s="548" t="s">
        <v>529</v>
      </c>
      <c r="E99" s="549"/>
      <c r="F99" s="549"/>
      <c r="G99" s="599"/>
      <c r="H99" s="599"/>
      <c r="I99" s="549"/>
      <c r="J99" s="549"/>
      <c r="K99" s="549"/>
      <c r="L99" s="549"/>
      <c r="N99" s="628">
        <f t="shared" si="4"/>
        <v>0</v>
      </c>
      <c r="O99" s="601" t="str">
        <f t="shared" si="5"/>
        <v>OK</v>
      </c>
    </row>
    <row r="100" spans="2:15" x14ac:dyDescent="0.2">
      <c r="B100" s="724"/>
      <c r="C100" s="560" t="s">
        <v>116</v>
      </c>
      <c r="D100" s="545"/>
      <c r="E100" s="561"/>
      <c r="F100" s="561"/>
      <c r="G100" s="596"/>
      <c r="H100" s="596"/>
      <c r="I100" s="561"/>
      <c r="J100" s="561"/>
      <c r="K100" s="561"/>
      <c r="L100" s="561"/>
      <c r="N100" s="596"/>
      <c r="O100" s="596"/>
    </row>
    <row r="101" spans="2:15" x14ac:dyDescent="0.2">
      <c r="B101" s="724"/>
      <c r="C101" s="562" t="s">
        <v>352</v>
      </c>
      <c r="D101" s="563"/>
      <c r="E101" s="564"/>
      <c r="F101" s="564"/>
      <c r="G101" s="602"/>
      <c r="H101" s="602"/>
      <c r="I101" s="564"/>
      <c r="J101" s="564"/>
      <c r="K101" s="564"/>
      <c r="L101" s="564"/>
      <c r="N101" s="630">
        <f t="shared" si="4"/>
        <v>0</v>
      </c>
      <c r="O101" s="585" t="str">
        <f>IFERROR(IF(OR(N101=1,N101=0),"OK","Revisar"),"Revisar")</f>
        <v>OK</v>
      </c>
    </row>
    <row r="102" spans="2:15" x14ac:dyDescent="0.2">
      <c r="B102" s="725"/>
      <c r="C102" s="565" t="s">
        <v>17</v>
      </c>
      <c r="D102" s="566"/>
      <c r="E102" s="567"/>
      <c r="F102" s="567"/>
      <c r="G102" s="567"/>
      <c r="H102" s="567"/>
      <c r="I102" s="567"/>
      <c r="J102" s="567"/>
      <c r="K102" s="567"/>
      <c r="L102" s="567"/>
      <c r="N102" s="567"/>
      <c r="O102" s="567"/>
    </row>
  </sheetData>
  <mergeCells count="17">
    <mergeCell ref="B9:B25"/>
    <mergeCell ref="C9:C25"/>
    <mergeCell ref="B26:B33"/>
    <mergeCell ref="C26:C27"/>
    <mergeCell ref="C28:C30"/>
    <mergeCell ref="B34:B44"/>
    <mergeCell ref="C34:C35"/>
    <mergeCell ref="C36:C37"/>
    <mergeCell ref="C39:C40"/>
    <mergeCell ref="C66:C82"/>
    <mergeCell ref="B46:B50"/>
    <mergeCell ref="B51:B53"/>
    <mergeCell ref="C57:C58"/>
    <mergeCell ref="C59:C61"/>
    <mergeCell ref="C63:C65"/>
    <mergeCell ref="B57:B102"/>
    <mergeCell ref="C83:C99"/>
  </mergeCells>
  <conditionalFormatting sqref="O46:O48">
    <cfRule type="cellIs" dxfId="329" priority="9" operator="equal">
      <formula>"Revisar"</formula>
    </cfRule>
    <cfRule type="cellIs" dxfId="328" priority="10" operator="equal">
      <formula>"OK"</formula>
    </cfRule>
  </conditionalFormatting>
  <conditionalFormatting sqref="O50:O52">
    <cfRule type="cellIs" dxfId="327" priority="7" operator="equal">
      <formula>"Revisar"</formula>
    </cfRule>
    <cfRule type="cellIs" dxfId="326" priority="8" operator="equal">
      <formula>"OK"</formula>
    </cfRule>
  </conditionalFormatting>
  <conditionalFormatting sqref="O61">
    <cfRule type="cellIs" dxfId="325" priority="5" operator="equal">
      <formula>"Revisar"</formula>
    </cfRule>
    <cfRule type="cellIs" dxfId="324" priority="6" operator="equal">
      <formula>"OK"</formula>
    </cfRule>
  </conditionalFormatting>
  <conditionalFormatting sqref="O66:O99">
    <cfRule type="cellIs" dxfId="323" priority="3" operator="equal">
      <formula>"Revisar"</formula>
    </cfRule>
    <cfRule type="cellIs" dxfId="322" priority="4" operator="equal">
      <formula>"OK"</formula>
    </cfRule>
  </conditionalFormatting>
  <conditionalFormatting sqref="O101">
    <cfRule type="cellIs" dxfId="321" priority="1" operator="equal">
      <formula>"Revisar"</formula>
    </cfRule>
    <cfRule type="cellIs" dxfId="320" priority="2" operator="equal">
      <formula>"OK"</formula>
    </cfRule>
  </conditionalFormatting>
  <conditionalFormatting sqref="O9:O44">
    <cfRule type="cellIs" dxfId="319" priority="11" operator="equal">
      <formula>"Revisar"</formula>
    </cfRule>
    <cfRule type="cellIs" dxfId="318" priority="12" operator="equal">
      <formula>"OK"</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A1:BV383"/>
  <sheetViews>
    <sheetView showGridLines="0" zoomScale="80" zoomScaleNormal="80" workbookViewId="0">
      <selection activeCell="A11" sqref="A11"/>
    </sheetView>
  </sheetViews>
  <sheetFormatPr baseColWidth="10" defaultColWidth="9.140625" defaultRowHeight="12.75" x14ac:dyDescent="0.2"/>
  <cols>
    <col min="1" max="1" width="3.7109375" style="1" customWidth="1"/>
    <col min="2" max="2" width="35.28515625" style="1" customWidth="1"/>
    <col min="3" max="6" width="10.85546875" style="1" customWidth="1"/>
    <col min="7" max="7" width="60.85546875" style="1" customWidth="1"/>
    <col min="8" max="8" width="26.7109375" style="1" customWidth="1"/>
    <col min="9" max="9" width="2.7109375" style="1" customWidth="1"/>
    <col min="10" max="21" width="13.5703125" style="1" customWidth="1"/>
    <col min="22" max="22" width="2.7109375" style="5" customWidth="1"/>
    <col min="23" max="34" width="13.5703125" style="1" customWidth="1"/>
    <col min="35" max="35" width="2.28515625" style="5" customWidth="1"/>
    <col min="36" max="47" width="13.5703125" style="1" customWidth="1"/>
    <col min="48" max="48" width="2.28515625" style="1" customWidth="1"/>
    <col min="49" max="60" width="13.5703125" style="1" customWidth="1"/>
    <col min="61" max="61" width="2.28515625" style="1" customWidth="1"/>
    <col min="62" max="73" width="13.5703125" style="1" customWidth="1"/>
    <col min="74" max="74" width="2.28515625" style="1" customWidth="1"/>
    <col min="75" max="16384" width="9.140625" style="1"/>
  </cols>
  <sheetData>
    <row r="1" spans="1:74" s="153" customFormat="1" ht="23.25" x14ac:dyDescent="0.35">
      <c r="A1" s="152" t="s">
        <v>645</v>
      </c>
      <c r="V1" s="378"/>
      <c r="AG1" s="7"/>
      <c r="AI1" s="5"/>
      <c r="AT1" s="7"/>
      <c r="BG1" s="7"/>
      <c r="BT1" s="7"/>
      <c r="BV1" s="1" t="s">
        <v>5</v>
      </c>
    </row>
    <row r="2" spans="1:74" s="155" customFormat="1" x14ac:dyDescent="0.2">
      <c r="A2" s="154"/>
      <c r="V2" s="5"/>
      <c r="AG2" s="426"/>
      <c r="AI2" s="379"/>
      <c r="AT2" s="426"/>
      <c r="BG2" s="426"/>
      <c r="BT2" s="426"/>
      <c r="BV2" s="155" t="s">
        <v>5</v>
      </c>
    </row>
    <row r="3" spans="1:74" x14ac:dyDescent="0.2">
      <c r="U3" s="55"/>
      <c r="AG3" s="7"/>
      <c r="AT3" s="7"/>
      <c r="BG3" s="7"/>
      <c r="BT3" s="7"/>
      <c r="BV3" s="1" t="s">
        <v>5</v>
      </c>
    </row>
    <row r="4" spans="1:74" s="153" customFormat="1" ht="23.25" x14ac:dyDescent="0.35">
      <c r="B4" s="319" t="s">
        <v>223</v>
      </c>
      <c r="C4" s="319"/>
      <c r="D4" s="319"/>
      <c r="E4" s="177"/>
      <c r="F4" s="177"/>
      <c r="G4" s="177"/>
      <c r="H4" s="177"/>
      <c r="I4" s="178"/>
      <c r="J4" s="178"/>
      <c r="K4" s="177"/>
      <c r="L4" s="177"/>
      <c r="M4" s="177"/>
      <c r="N4" s="177"/>
      <c r="O4" s="177"/>
      <c r="P4" s="177"/>
      <c r="Q4" s="177"/>
      <c r="R4" s="177"/>
      <c r="S4" s="177"/>
      <c r="T4" s="177"/>
      <c r="U4" s="177"/>
      <c r="V4" s="178"/>
      <c r="W4" s="178"/>
      <c r="X4" s="177"/>
      <c r="Y4" s="177"/>
      <c r="Z4" s="177"/>
      <c r="AA4" s="177"/>
      <c r="AB4" s="177"/>
      <c r="AC4" s="177"/>
      <c r="AD4" s="177"/>
      <c r="AE4" s="177"/>
      <c r="AF4" s="177"/>
      <c r="AG4" s="177"/>
      <c r="AH4" s="177"/>
      <c r="AI4" s="512"/>
      <c r="AJ4" s="178"/>
      <c r="AK4" s="177"/>
      <c r="AL4" s="177"/>
      <c r="AM4" s="177"/>
      <c r="AN4" s="177"/>
      <c r="AO4" s="177"/>
      <c r="AP4" s="177"/>
      <c r="AQ4" s="177"/>
      <c r="AR4" s="177"/>
      <c r="AS4" s="177"/>
      <c r="AT4" s="177"/>
      <c r="AU4" s="177"/>
      <c r="AV4" s="1"/>
      <c r="AW4" s="178"/>
      <c r="AX4" s="177"/>
      <c r="AY4" s="177"/>
      <c r="AZ4" s="177"/>
      <c r="BA4" s="177"/>
      <c r="BB4" s="177"/>
      <c r="BC4" s="177"/>
      <c r="BD4" s="177"/>
      <c r="BE4" s="177"/>
      <c r="BF4" s="177"/>
      <c r="BG4" s="177"/>
      <c r="BH4" s="177"/>
      <c r="BI4" s="1"/>
      <c r="BJ4" s="178"/>
      <c r="BK4" s="177"/>
      <c r="BL4" s="177"/>
      <c r="BM4" s="177"/>
      <c r="BN4" s="177"/>
      <c r="BO4" s="177"/>
      <c r="BP4" s="177"/>
      <c r="BQ4" s="177"/>
      <c r="BR4" s="177"/>
      <c r="BS4" s="177"/>
      <c r="BT4" s="177"/>
      <c r="BU4" s="177"/>
      <c r="BV4" s="1" t="s">
        <v>5</v>
      </c>
    </row>
    <row r="5" spans="1:74" x14ac:dyDescent="0.2">
      <c r="U5" s="55"/>
      <c r="V5" s="1"/>
      <c r="AG5" s="7"/>
      <c r="AT5" s="7"/>
      <c r="BG5" s="7"/>
      <c r="BT5" s="7"/>
      <c r="BV5" s="1" t="s">
        <v>5</v>
      </c>
    </row>
    <row r="6" spans="1:74" s="156" customFormat="1" ht="23.25" x14ac:dyDescent="0.35">
      <c r="A6" s="427"/>
      <c r="B6" s="428"/>
      <c r="C6" s="428"/>
      <c r="D6" s="428"/>
      <c r="E6" s="427"/>
      <c r="I6" s="429"/>
      <c r="J6" s="157" t="str">
        <f>Definiciones!$C$5</f>
        <v>Escenario supervisor base</v>
      </c>
      <c r="K6" s="158"/>
      <c r="L6" s="159"/>
      <c r="M6" s="159"/>
      <c r="N6" s="159"/>
      <c r="O6" s="159"/>
      <c r="P6" s="159"/>
      <c r="Q6" s="159"/>
      <c r="R6" s="159"/>
      <c r="S6" s="159"/>
      <c r="T6" s="159"/>
      <c r="U6" s="159"/>
      <c r="V6" s="45"/>
      <c r="W6" s="157" t="str">
        <f>Definiciones!$C$6</f>
        <v>Escenario supervisor adverso</v>
      </c>
      <c r="X6" s="159"/>
      <c r="Y6" s="159"/>
      <c r="Z6" s="159"/>
      <c r="AA6" s="159"/>
      <c r="AB6" s="159"/>
      <c r="AC6" s="159"/>
      <c r="AD6" s="159"/>
      <c r="AE6" s="159"/>
      <c r="AF6" s="159"/>
      <c r="AG6" s="159"/>
      <c r="AH6" s="159"/>
      <c r="AI6" s="5"/>
      <c r="AJ6" s="157" t="str">
        <f>Definiciones!$C$7</f>
        <v>Escenario interno 1</v>
      </c>
      <c r="AK6" s="158"/>
      <c r="AL6" s="159"/>
      <c r="AM6" s="159"/>
      <c r="AN6" s="159"/>
      <c r="AO6" s="159"/>
      <c r="AP6" s="159"/>
      <c r="AQ6" s="159"/>
      <c r="AR6" s="159"/>
      <c r="AS6" s="159"/>
      <c r="AT6" s="159"/>
      <c r="AU6" s="159"/>
      <c r="AV6" s="45"/>
      <c r="AW6" s="157" t="str">
        <f>Definiciones!$C$8</f>
        <v>Escenario interno 2</v>
      </c>
      <c r="AX6" s="158"/>
      <c r="AY6" s="159"/>
      <c r="AZ6" s="159"/>
      <c r="BA6" s="159"/>
      <c r="BB6" s="159"/>
      <c r="BC6" s="159"/>
      <c r="BD6" s="159"/>
      <c r="BE6" s="159"/>
      <c r="BF6" s="159"/>
      <c r="BG6" s="159"/>
      <c r="BH6" s="159"/>
      <c r="BI6" s="45"/>
      <c r="BJ6" s="157" t="str">
        <f>Definiciones!$C$9</f>
        <v>Escenario interno 3</v>
      </c>
      <c r="BK6" s="159"/>
      <c r="BL6" s="159"/>
      <c r="BM6" s="159"/>
      <c r="BN6" s="159"/>
      <c r="BO6" s="159"/>
      <c r="BP6" s="159"/>
      <c r="BQ6" s="159"/>
      <c r="BR6" s="159"/>
      <c r="BS6" s="159"/>
      <c r="BT6" s="159"/>
      <c r="BU6" s="159"/>
      <c r="BV6" s="1" t="s">
        <v>5</v>
      </c>
    </row>
    <row r="7" spans="1:74" s="156" customFormat="1" ht="12.75" customHeight="1" x14ac:dyDescent="0.2">
      <c r="A7" s="427"/>
      <c r="B7" s="430"/>
      <c r="C7" s="430"/>
      <c r="D7" s="430"/>
      <c r="E7" s="431"/>
      <c r="I7" s="432"/>
      <c r="J7" s="161" t="s">
        <v>6</v>
      </c>
      <c r="K7" s="161"/>
      <c r="L7" s="161"/>
      <c r="M7" s="161" t="s">
        <v>7</v>
      </c>
      <c r="N7" s="158"/>
      <c r="O7" s="158"/>
      <c r="P7" s="158"/>
      <c r="Q7" s="158"/>
      <c r="R7" s="158"/>
      <c r="S7" s="158"/>
      <c r="T7" s="158"/>
      <c r="U7" s="158"/>
      <c r="V7" s="432"/>
      <c r="W7" s="161" t="s">
        <v>6</v>
      </c>
      <c r="X7" s="161"/>
      <c r="Y7" s="161"/>
      <c r="Z7" s="161" t="s">
        <v>7</v>
      </c>
      <c r="AA7" s="158"/>
      <c r="AB7" s="158"/>
      <c r="AC7" s="158"/>
      <c r="AD7" s="158"/>
      <c r="AE7" s="158"/>
      <c r="AF7" s="158"/>
      <c r="AG7" s="158"/>
      <c r="AH7" s="158"/>
      <c r="AI7" s="5"/>
      <c r="AJ7" s="161" t="s">
        <v>6</v>
      </c>
      <c r="AK7" s="161"/>
      <c r="AL7" s="161"/>
      <c r="AM7" s="161" t="s">
        <v>7</v>
      </c>
      <c r="AN7" s="158"/>
      <c r="AO7" s="158"/>
      <c r="AP7" s="158"/>
      <c r="AQ7" s="158"/>
      <c r="AR7" s="158"/>
      <c r="AS7" s="158"/>
      <c r="AT7" s="158"/>
      <c r="AU7" s="158"/>
      <c r="AW7" s="161" t="s">
        <v>6</v>
      </c>
      <c r="AX7" s="161"/>
      <c r="AY7" s="161"/>
      <c r="AZ7" s="161" t="s">
        <v>7</v>
      </c>
      <c r="BA7" s="158"/>
      <c r="BB7" s="158"/>
      <c r="BC7" s="158"/>
      <c r="BD7" s="158"/>
      <c r="BE7" s="158"/>
      <c r="BF7" s="158"/>
      <c r="BG7" s="158"/>
      <c r="BH7" s="158"/>
      <c r="BJ7" s="161" t="s">
        <v>6</v>
      </c>
      <c r="BK7" s="161"/>
      <c r="BL7" s="161"/>
      <c r="BM7" s="161" t="s">
        <v>7</v>
      </c>
      <c r="BN7" s="158"/>
      <c r="BO7" s="158"/>
      <c r="BP7" s="158"/>
      <c r="BQ7" s="158"/>
      <c r="BR7" s="158"/>
      <c r="BS7" s="158"/>
      <c r="BT7" s="158"/>
      <c r="BU7" s="158"/>
      <c r="BV7" s="1" t="s">
        <v>5</v>
      </c>
    </row>
    <row r="8" spans="1:74" s="156" customFormat="1" x14ac:dyDescent="0.2">
      <c r="A8" s="427"/>
      <c r="B8" s="433"/>
      <c r="C8" s="433"/>
      <c r="D8" s="433"/>
      <c r="E8" s="434"/>
      <c r="I8" s="432"/>
      <c r="J8" s="162">
        <f>Definiciones!$C$14</f>
        <v>43525</v>
      </c>
      <c r="K8" s="162">
        <f>Definiciones!$D$14</f>
        <v>43617</v>
      </c>
      <c r="L8" s="162">
        <f>Definiciones!$E$14</f>
        <v>43709</v>
      </c>
      <c r="M8" s="162">
        <f>Definiciones!$F$14</f>
        <v>43800</v>
      </c>
      <c r="N8" s="162">
        <f>Definiciones!$G$14</f>
        <v>43891</v>
      </c>
      <c r="O8" s="162">
        <f>Definiciones!$H$14</f>
        <v>43983</v>
      </c>
      <c r="P8" s="162">
        <f>Definiciones!$I$14</f>
        <v>44075</v>
      </c>
      <c r="Q8" s="162">
        <f>Definiciones!$J$14</f>
        <v>44166</v>
      </c>
      <c r="R8" s="162">
        <f>Definiciones!$K$14</f>
        <v>44256</v>
      </c>
      <c r="S8" s="162">
        <f>Definiciones!$L$14</f>
        <v>44348</v>
      </c>
      <c r="T8" s="162">
        <f>Definiciones!$M$14</f>
        <v>44440</v>
      </c>
      <c r="U8" s="162">
        <f>Definiciones!$N$14</f>
        <v>44531</v>
      </c>
      <c r="V8" s="432"/>
      <c r="W8" s="162">
        <f>Definiciones!$C$14</f>
        <v>43525</v>
      </c>
      <c r="X8" s="162">
        <f>Definiciones!$D$14</f>
        <v>43617</v>
      </c>
      <c r="Y8" s="162">
        <f>Definiciones!$E$14</f>
        <v>43709</v>
      </c>
      <c r="Z8" s="162">
        <f>Definiciones!$F$14</f>
        <v>43800</v>
      </c>
      <c r="AA8" s="162">
        <f>Definiciones!$G$14</f>
        <v>43891</v>
      </c>
      <c r="AB8" s="162">
        <f>Definiciones!$H$14</f>
        <v>43983</v>
      </c>
      <c r="AC8" s="162">
        <f>Definiciones!$I$14</f>
        <v>44075</v>
      </c>
      <c r="AD8" s="162">
        <f>Definiciones!$J$14</f>
        <v>44166</v>
      </c>
      <c r="AE8" s="162">
        <f>Definiciones!$K$14</f>
        <v>44256</v>
      </c>
      <c r="AF8" s="162">
        <f>Definiciones!$L$14</f>
        <v>44348</v>
      </c>
      <c r="AG8" s="162">
        <f>Definiciones!$M$14</f>
        <v>44440</v>
      </c>
      <c r="AH8" s="162">
        <f>Definiciones!$N$14</f>
        <v>44531</v>
      </c>
      <c r="AI8" s="5"/>
      <c r="AJ8" s="162">
        <f>Definiciones!$C$14</f>
        <v>43525</v>
      </c>
      <c r="AK8" s="162">
        <f>Definiciones!$D$14</f>
        <v>43617</v>
      </c>
      <c r="AL8" s="162">
        <f>Definiciones!$E$14</f>
        <v>43709</v>
      </c>
      <c r="AM8" s="162">
        <f>Definiciones!$F$14</f>
        <v>43800</v>
      </c>
      <c r="AN8" s="162">
        <f>Definiciones!$G$14</f>
        <v>43891</v>
      </c>
      <c r="AO8" s="162">
        <f>Definiciones!$H$14</f>
        <v>43983</v>
      </c>
      <c r="AP8" s="162">
        <f>Definiciones!$I$14</f>
        <v>44075</v>
      </c>
      <c r="AQ8" s="162">
        <f>Definiciones!$J$14</f>
        <v>44166</v>
      </c>
      <c r="AR8" s="162">
        <f>Definiciones!$K$14</f>
        <v>44256</v>
      </c>
      <c r="AS8" s="162">
        <f>Definiciones!$L$14</f>
        <v>44348</v>
      </c>
      <c r="AT8" s="162">
        <f>Definiciones!$M$14</f>
        <v>44440</v>
      </c>
      <c r="AU8" s="162">
        <f>Definiciones!$N$14</f>
        <v>44531</v>
      </c>
      <c r="AW8" s="162">
        <f>Definiciones!$C$14</f>
        <v>43525</v>
      </c>
      <c r="AX8" s="162">
        <f>Definiciones!$D$14</f>
        <v>43617</v>
      </c>
      <c r="AY8" s="162">
        <f>Definiciones!$E$14</f>
        <v>43709</v>
      </c>
      <c r="AZ8" s="162">
        <f>Definiciones!$F$14</f>
        <v>43800</v>
      </c>
      <c r="BA8" s="162">
        <f>Definiciones!$G$14</f>
        <v>43891</v>
      </c>
      <c r="BB8" s="162">
        <f>Definiciones!$H$14</f>
        <v>43983</v>
      </c>
      <c r="BC8" s="162">
        <f>Definiciones!$I$14</f>
        <v>44075</v>
      </c>
      <c r="BD8" s="162">
        <f>Definiciones!$J$14</f>
        <v>44166</v>
      </c>
      <c r="BE8" s="162">
        <f>Definiciones!$K$14</f>
        <v>44256</v>
      </c>
      <c r="BF8" s="162">
        <f>Definiciones!$L$14</f>
        <v>44348</v>
      </c>
      <c r="BG8" s="162">
        <f>Definiciones!$M$14</f>
        <v>44440</v>
      </c>
      <c r="BH8" s="162">
        <f>Definiciones!$N$14</f>
        <v>44531</v>
      </c>
      <c r="BJ8" s="162">
        <f>Definiciones!$C$14</f>
        <v>43525</v>
      </c>
      <c r="BK8" s="162">
        <f>Definiciones!$D$14</f>
        <v>43617</v>
      </c>
      <c r="BL8" s="162">
        <f>Definiciones!$E$14</f>
        <v>43709</v>
      </c>
      <c r="BM8" s="162">
        <f>Definiciones!$F$14</f>
        <v>43800</v>
      </c>
      <c r="BN8" s="162">
        <f>Definiciones!$G$14</f>
        <v>43891</v>
      </c>
      <c r="BO8" s="162">
        <f>Definiciones!$H$14</f>
        <v>43983</v>
      </c>
      <c r="BP8" s="162">
        <f>Definiciones!$I$14</f>
        <v>44075</v>
      </c>
      <c r="BQ8" s="162">
        <f>Definiciones!$J$14</f>
        <v>44166</v>
      </c>
      <c r="BR8" s="162">
        <f>Definiciones!$K$14</f>
        <v>44256</v>
      </c>
      <c r="BS8" s="162">
        <f>Definiciones!$L$14</f>
        <v>44348</v>
      </c>
      <c r="BT8" s="162">
        <f>Definiciones!$M$14</f>
        <v>44440</v>
      </c>
      <c r="BU8" s="162">
        <f>Definiciones!$N$14</f>
        <v>44531</v>
      </c>
      <c r="BV8" s="1" t="s">
        <v>5</v>
      </c>
    </row>
    <row r="9" spans="1:74" x14ac:dyDescent="0.2">
      <c r="BV9" s="1" t="s">
        <v>5</v>
      </c>
    </row>
    <row r="10" spans="1:74" ht="23.25" x14ac:dyDescent="0.35">
      <c r="A10" s="436"/>
      <c r="B10" s="437" t="s">
        <v>519</v>
      </c>
      <c r="C10" s="437"/>
      <c r="D10" s="437"/>
      <c r="E10" s="301"/>
      <c r="F10" s="301"/>
      <c r="G10" s="301"/>
      <c r="H10" s="301"/>
      <c r="I10" s="429"/>
      <c r="J10" s="438"/>
      <c r="K10" s="438"/>
      <c r="L10" s="438"/>
      <c r="M10" s="438"/>
      <c r="N10" s="438"/>
      <c r="O10" s="438"/>
      <c r="P10" s="438"/>
      <c r="Q10" s="438"/>
      <c r="R10" s="438"/>
      <c r="S10" s="438"/>
      <c r="T10" s="438"/>
      <c r="U10" s="438"/>
      <c r="V10" s="429"/>
      <c r="W10" s="438"/>
      <c r="X10" s="438"/>
      <c r="Y10" s="438"/>
      <c r="Z10" s="438"/>
      <c r="AA10" s="438"/>
      <c r="AB10" s="438"/>
      <c r="AC10" s="438"/>
      <c r="AD10" s="438"/>
      <c r="AE10" s="438"/>
      <c r="AF10" s="438"/>
      <c r="AG10" s="438"/>
      <c r="AH10" s="438"/>
      <c r="AJ10" s="438"/>
      <c r="AK10" s="438"/>
      <c r="AL10" s="438"/>
      <c r="AM10" s="438"/>
      <c r="AN10" s="438"/>
      <c r="AO10" s="438"/>
      <c r="AP10" s="438"/>
      <c r="AQ10" s="438"/>
      <c r="AR10" s="438"/>
      <c r="AS10" s="438"/>
      <c r="AT10" s="438"/>
      <c r="AU10" s="438"/>
      <c r="AW10" s="438"/>
      <c r="AX10" s="438"/>
      <c r="AY10" s="438"/>
      <c r="AZ10" s="438"/>
      <c r="BA10" s="438"/>
      <c r="BB10" s="438"/>
      <c r="BC10" s="438"/>
      <c r="BD10" s="438"/>
      <c r="BE10" s="438"/>
      <c r="BF10" s="438"/>
      <c r="BG10" s="438"/>
      <c r="BH10" s="438"/>
      <c r="BJ10" s="438"/>
      <c r="BK10" s="438"/>
      <c r="BL10" s="438"/>
      <c r="BM10" s="438"/>
      <c r="BN10" s="438"/>
      <c r="BO10" s="438"/>
      <c r="BP10" s="438"/>
      <c r="BQ10" s="438"/>
      <c r="BR10" s="438"/>
      <c r="BS10" s="438"/>
      <c r="BT10" s="438"/>
      <c r="BU10" s="438"/>
      <c r="BV10" s="1" t="s">
        <v>5</v>
      </c>
    </row>
    <row r="11" spans="1:74" x14ac:dyDescent="0.2">
      <c r="B11" s="439" t="s">
        <v>595</v>
      </c>
      <c r="C11" s="439"/>
      <c r="D11" s="439"/>
      <c r="E11" s="440"/>
      <c r="F11" s="440"/>
      <c r="G11" s="440"/>
      <c r="H11" s="440"/>
      <c r="I11" s="441"/>
      <c r="J11" s="442"/>
      <c r="K11" s="443"/>
      <c r="L11" s="443"/>
      <c r="M11" s="443"/>
      <c r="N11" s="443"/>
      <c r="O11" s="443"/>
      <c r="P11" s="443"/>
      <c r="Q11" s="443"/>
      <c r="R11" s="443"/>
      <c r="S11" s="443"/>
      <c r="T11" s="443"/>
      <c r="U11" s="443"/>
      <c r="V11" s="441"/>
      <c r="W11" s="443"/>
      <c r="X11" s="443"/>
      <c r="Y11" s="443"/>
      <c r="Z11" s="443"/>
      <c r="AA11" s="443"/>
      <c r="AB11" s="443"/>
      <c r="AC11" s="443"/>
      <c r="AD11" s="443"/>
      <c r="AE11" s="443"/>
      <c r="AF11" s="443"/>
      <c r="AG11" s="443"/>
      <c r="AH11" s="443"/>
      <c r="AJ11" s="443"/>
      <c r="AK11" s="443"/>
      <c r="AL11" s="443"/>
      <c r="AM11" s="443"/>
      <c r="AN11" s="443"/>
      <c r="AO11" s="443"/>
      <c r="AP11" s="443"/>
      <c r="AQ11" s="443"/>
      <c r="AR11" s="443"/>
      <c r="AS11" s="443"/>
      <c r="AT11" s="443"/>
      <c r="AU11" s="443"/>
      <c r="AW11" s="443"/>
      <c r="AX11" s="443"/>
      <c r="AY11" s="443"/>
      <c r="AZ11" s="443"/>
      <c r="BA11" s="443"/>
      <c r="BB11" s="443"/>
      <c r="BC11" s="443"/>
      <c r="BD11" s="443"/>
      <c r="BE11" s="443"/>
      <c r="BF11" s="443"/>
      <c r="BG11" s="443"/>
      <c r="BH11" s="443"/>
      <c r="BJ11" s="443"/>
      <c r="BK11" s="443"/>
      <c r="BL11" s="443"/>
      <c r="BM11" s="443"/>
      <c r="BN11" s="443"/>
      <c r="BO11" s="443"/>
      <c r="BP11" s="443"/>
      <c r="BQ11" s="443"/>
      <c r="BR11" s="443"/>
      <c r="BS11" s="443"/>
      <c r="BT11" s="443"/>
      <c r="BU11" s="443"/>
      <c r="BV11" s="1" t="s">
        <v>5</v>
      </c>
    </row>
    <row r="12" spans="1:74" x14ac:dyDescent="0.2">
      <c r="B12" s="444" t="s">
        <v>520</v>
      </c>
      <c r="C12" s="444"/>
      <c r="D12" s="444"/>
      <c r="E12" s="445"/>
      <c r="F12" s="445"/>
      <c r="G12" s="445"/>
      <c r="H12" s="445" t="s">
        <v>58</v>
      </c>
      <c r="I12" s="446"/>
      <c r="J12" s="577">
        <f>+Capital!D34</f>
        <v>0</v>
      </c>
      <c r="K12" s="577">
        <f>+Capital!E34</f>
        <v>0</v>
      </c>
      <c r="L12" s="577">
        <f>+Capital!F34</f>
        <v>0</v>
      </c>
      <c r="M12" s="577">
        <f>+Capital!G34</f>
        <v>0</v>
      </c>
      <c r="N12" s="577">
        <f>+Capital!H34</f>
        <v>0</v>
      </c>
      <c r="O12" s="577">
        <f>+Capital!I34</f>
        <v>0</v>
      </c>
      <c r="P12" s="577">
        <f>+Capital!J34</f>
        <v>0</v>
      </c>
      <c r="Q12" s="577">
        <f>+Capital!K34</f>
        <v>0</v>
      </c>
      <c r="R12" s="577">
        <f>+Capital!L34</f>
        <v>0</v>
      </c>
      <c r="S12" s="577">
        <f>+Capital!M34</f>
        <v>0</v>
      </c>
      <c r="T12" s="577">
        <f>+Capital!N34</f>
        <v>0</v>
      </c>
      <c r="U12" s="577">
        <f>+Capital!O34</f>
        <v>0</v>
      </c>
      <c r="V12" s="446"/>
      <c r="W12" s="577">
        <f>+Capital!Q34</f>
        <v>0</v>
      </c>
      <c r="X12" s="577">
        <f>+Capital!R34</f>
        <v>0</v>
      </c>
      <c r="Y12" s="577">
        <f>+Capital!S34</f>
        <v>0</v>
      </c>
      <c r="Z12" s="577">
        <f>+Capital!T34</f>
        <v>0</v>
      </c>
      <c r="AA12" s="577">
        <f>+Capital!U34</f>
        <v>0</v>
      </c>
      <c r="AB12" s="577">
        <f>+Capital!V34</f>
        <v>0</v>
      </c>
      <c r="AC12" s="577">
        <f>+Capital!W34</f>
        <v>0</v>
      </c>
      <c r="AD12" s="577">
        <f>+Capital!X34</f>
        <v>0</v>
      </c>
      <c r="AE12" s="577">
        <f>+Capital!Y34</f>
        <v>0</v>
      </c>
      <c r="AF12" s="577">
        <f>+Capital!Z34</f>
        <v>0</v>
      </c>
      <c r="AG12" s="577">
        <f>+Capital!AA34</f>
        <v>0</v>
      </c>
      <c r="AH12" s="577">
        <f>+Capital!AB34</f>
        <v>0</v>
      </c>
      <c r="AJ12" s="577">
        <f>+Capital!AD34</f>
        <v>0</v>
      </c>
      <c r="AK12" s="577">
        <f>+Capital!AE34</f>
        <v>0</v>
      </c>
      <c r="AL12" s="577">
        <f>+Capital!AF34</f>
        <v>0</v>
      </c>
      <c r="AM12" s="577">
        <f>+Capital!AG34</f>
        <v>0</v>
      </c>
      <c r="AN12" s="577">
        <f>+Capital!AH34</f>
        <v>0</v>
      </c>
      <c r="AO12" s="577">
        <f>+Capital!AI34</f>
        <v>0</v>
      </c>
      <c r="AP12" s="577">
        <f>+Capital!AJ34</f>
        <v>0</v>
      </c>
      <c r="AQ12" s="577">
        <f>+Capital!AK34</f>
        <v>0</v>
      </c>
      <c r="AR12" s="577">
        <f>+Capital!AL34</f>
        <v>0</v>
      </c>
      <c r="AS12" s="577">
        <f>+Capital!AM34</f>
        <v>0</v>
      </c>
      <c r="AT12" s="577">
        <f>+Capital!AN34</f>
        <v>0</v>
      </c>
      <c r="AU12" s="577">
        <f>+Capital!AO34</f>
        <v>0</v>
      </c>
      <c r="AV12" s="5"/>
      <c r="AW12" s="577">
        <f>+Capital!AQ34</f>
        <v>0</v>
      </c>
      <c r="AX12" s="577">
        <f>+Capital!AR34</f>
        <v>0</v>
      </c>
      <c r="AY12" s="577">
        <f>+Capital!AS34</f>
        <v>0</v>
      </c>
      <c r="AZ12" s="577">
        <f>+Capital!AT34</f>
        <v>0</v>
      </c>
      <c r="BA12" s="577">
        <f>+Capital!AU34</f>
        <v>0</v>
      </c>
      <c r="BB12" s="577">
        <f>+Capital!AV34</f>
        <v>0</v>
      </c>
      <c r="BC12" s="577">
        <f>+Capital!AW34</f>
        <v>0</v>
      </c>
      <c r="BD12" s="577">
        <f>+Capital!AX34</f>
        <v>0</v>
      </c>
      <c r="BE12" s="577">
        <f>+Capital!AY34</f>
        <v>0</v>
      </c>
      <c r="BF12" s="577">
        <f>+Capital!AZ34</f>
        <v>0</v>
      </c>
      <c r="BG12" s="577">
        <f>+Capital!BA34</f>
        <v>0</v>
      </c>
      <c r="BH12" s="577">
        <f>+Capital!BB34</f>
        <v>0</v>
      </c>
      <c r="BI12" s="5"/>
      <c r="BJ12" s="577">
        <f>+Capital!BD34</f>
        <v>0</v>
      </c>
      <c r="BK12" s="577">
        <f>+Capital!BE34</f>
        <v>0</v>
      </c>
      <c r="BL12" s="577">
        <f>+Capital!BF34</f>
        <v>0</v>
      </c>
      <c r="BM12" s="577">
        <f>+Capital!BG34</f>
        <v>0</v>
      </c>
      <c r="BN12" s="577">
        <f>+Capital!BH34</f>
        <v>0</v>
      </c>
      <c r="BO12" s="577">
        <f>+Capital!BI34</f>
        <v>0</v>
      </c>
      <c r="BP12" s="577">
        <f>+Capital!BJ34</f>
        <v>0</v>
      </c>
      <c r="BQ12" s="577">
        <f>+Capital!BK34</f>
        <v>0</v>
      </c>
      <c r="BR12" s="577">
        <f>+Capital!BL34</f>
        <v>0</v>
      </c>
      <c r="BS12" s="577">
        <f>+Capital!BM34</f>
        <v>0</v>
      </c>
      <c r="BT12" s="577">
        <f>+Capital!BN34</f>
        <v>0</v>
      </c>
      <c r="BU12" s="577">
        <f>+Capital!BO34</f>
        <v>0</v>
      </c>
      <c r="BV12" s="1" t="s">
        <v>5</v>
      </c>
    </row>
    <row r="13" spans="1:74" s="5" customFormat="1" x14ac:dyDescent="0.2">
      <c r="B13" s="508" t="s">
        <v>47</v>
      </c>
      <c r="C13" s="508"/>
      <c r="D13" s="508"/>
      <c r="E13" s="509"/>
      <c r="F13" s="509"/>
      <c r="G13" s="509"/>
      <c r="H13" s="509"/>
      <c r="I13" s="446"/>
      <c r="J13" s="511"/>
      <c r="K13" s="511"/>
      <c r="L13" s="511"/>
      <c r="M13" s="511"/>
      <c r="N13" s="511"/>
      <c r="O13" s="511"/>
      <c r="P13" s="511"/>
      <c r="Q13" s="511"/>
      <c r="R13" s="511"/>
      <c r="S13" s="511"/>
      <c r="T13" s="511"/>
      <c r="U13" s="511"/>
      <c r="V13" s="446"/>
      <c r="W13" s="511"/>
      <c r="X13" s="511"/>
      <c r="Y13" s="511"/>
      <c r="Z13" s="511"/>
      <c r="AA13" s="511"/>
      <c r="AB13" s="511"/>
      <c r="AC13" s="511"/>
      <c r="AD13" s="511"/>
      <c r="AE13" s="511"/>
      <c r="AF13" s="511"/>
      <c r="AG13" s="511"/>
      <c r="AH13" s="511"/>
      <c r="AJ13" s="519"/>
      <c r="AK13" s="519"/>
      <c r="AL13" s="519"/>
      <c r="AM13" s="519"/>
      <c r="AN13" s="519"/>
      <c r="AO13" s="519"/>
      <c r="AP13" s="519"/>
      <c r="AQ13" s="519"/>
      <c r="AR13" s="519"/>
      <c r="AS13" s="519"/>
      <c r="AT13" s="519"/>
      <c r="AU13" s="519"/>
      <c r="AW13" s="519"/>
      <c r="AX13" s="519"/>
      <c r="AY13" s="519"/>
      <c r="AZ13" s="519"/>
      <c r="BA13" s="519"/>
      <c r="BB13" s="519"/>
      <c r="BC13" s="519"/>
      <c r="BD13" s="519"/>
      <c r="BE13" s="519"/>
      <c r="BF13" s="519"/>
      <c r="BG13" s="519"/>
      <c r="BH13" s="519"/>
      <c r="BJ13" s="519"/>
      <c r="BK13" s="519"/>
      <c r="BL13" s="519"/>
      <c r="BM13" s="519"/>
      <c r="BN13" s="519"/>
      <c r="BO13" s="519"/>
      <c r="BP13" s="519"/>
      <c r="BQ13" s="519"/>
      <c r="BR13" s="519"/>
      <c r="BS13" s="519"/>
      <c r="BT13" s="519"/>
      <c r="BU13" s="519"/>
      <c r="BV13" s="5" t="s">
        <v>5</v>
      </c>
    </row>
    <row r="14" spans="1:74" s="5" customFormat="1" x14ac:dyDescent="0.2">
      <c r="B14" s="506" t="s">
        <v>556</v>
      </c>
      <c r="C14" s="506"/>
      <c r="D14" s="506"/>
      <c r="E14" s="507"/>
      <c r="F14" s="507"/>
      <c r="G14" s="507"/>
      <c r="H14" s="507"/>
      <c r="I14" s="446"/>
      <c r="J14" s="510"/>
      <c r="K14" s="510"/>
      <c r="L14" s="510"/>
      <c r="M14" s="510"/>
      <c r="N14" s="510"/>
      <c r="O14" s="510"/>
      <c r="P14" s="510"/>
      <c r="Q14" s="510"/>
      <c r="R14" s="510"/>
      <c r="S14" s="510"/>
      <c r="T14" s="510"/>
      <c r="U14" s="510"/>
      <c r="V14" s="446"/>
      <c r="W14" s="447"/>
      <c r="X14" s="447"/>
      <c r="Y14" s="447"/>
      <c r="Z14" s="447"/>
      <c r="AA14" s="447"/>
      <c r="AB14" s="447"/>
      <c r="AC14" s="447"/>
      <c r="AD14" s="447"/>
      <c r="AE14" s="447"/>
      <c r="AF14" s="447"/>
      <c r="AG14" s="447"/>
      <c r="AH14" s="447"/>
      <c r="AJ14" s="518"/>
      <c r="AK14" s="518"/>
      <c r="AL14" s="518"/>
      <c r="AM14" s="518"/>
      <c r="AN14" s="518"/>
      <c r="AO14" s="518"/>
      <c r="AP14" s="518"/>
      <c r="AQ14" s="518"/>
      <c r="AR14" s="518"/>
      <c r="AS14" s="518"/>
      <c r="AT14" s="518"/>
      <c r="AU14" s="518"/>
      <c r="AW14" s="518"/>
      <c r="AX14" s="518"/>
      <c r="AY14" s="518"/>
      <c r="AZ14" s="518"/>
      <c r="BA14" s="518"/>
      <c r="BB14" s="518"/>
      <c r="BC14" s="518"/>
      <c r="BD14" s="518"/>
      <c r="BE14" s="518"/>
      <c r="BF14" s="518"/>
      <c r="BG14" s="518"/>
      <c r="BH14" s="518"/>
      <c r="BJ14" s="518"/>
      <c r="BK14" s="518"/>
      <c r="BL14" s="518"/>
      <c r="BM14" s="518"/>
      <c r="BN14" s="518"/>
      <c r="BO14" s="518"/>
      <c r="BP14" s="518"/>
      <c r="BQ14" s="518"/>
      <c r="BR14" s="518"/>
      <c r="BS14" s="518"/>
      <c r="BT14" s="518"/>
      <c r="BU14" s="518"/>
      <c r="BV14" s="5" t="s">
        <v>5</v>
      </c>
    </row>
    <row r="15" spans="1:74" s="5" customFormat="1" x14ac:dyDescent="0.2">
      <c r="B15" s="575"/>
      <c r="C15" s="575"/>
      <c r="D15" s="575"/>
      <c r="E15" s="572"/>
      <c r="F15" s="572"/>
      <c r="G15" s="572"/>
      <c r="H15" s="572"/>
      <c r="I15" s="446"/>
      <c r="J15" s="576"/>
      <c r="K15" s="576"/>
      <c r="L15" s="576"/>
      <c r="M15" s="576"/>
      <c r="N15" s="576"/>
      <c r="O15" s="576"/>
      <c r="P15" s="576"/>
      <c r="Q15" s="576"/>
      <c r="R15" s="576"/>
      <c r="S15" s="576"/>
      <c r="T15" s="576"/>
      <c r="U15" s="576"/>
      <c r="V15" s="446"/>
      <c r="W15" s="577"/>
      <c r="X15" s="577"/>
      <c r="Y15" s="577"/>
      <c r="Z15" s="577"/>
      <c r="AA15" s="577"/>
      <c r="AB15" s="577"/>
      <c r="AC15" s="577"/>
      <c r="AD15" s="577"/>
      <c r="AE15" s="577"/>
      <c r="AF15" s="577"/>
      <c r="AG15" s="577"/>
      <c r="AH15" s="577"/>
      <c r="AJ15" s="577"/>
      <c r="AK15" s="577"/>
      <c r="AL15" s="577"/>
      <c r="AM15" s="577"/>
      <c r="AN15" s="577"/>
      <c r="AO15" s="577"/>
      <c r="AP15" s="577"/>
      <c r="AQ15" s="577"/>
      <c r="AR15" s="577"/>
      <c r="AS15" s="577"/>
      <c r="AT15" s="577"/>
      <c r="AU15" s="577"/>
      <c r="AW15" s="577"/>
      <c r="AX15" s="577"/>
      <c r="AY15" s="577"/>
      <c r="AZ15" s="577"/>
      <c r="BA15" s="577"/>
      <c r="BB15" s="577"/>
      <c r="BC15" s="577"/>
      <c r="BD15" s="577"/>
      <c r="BE15" s="577"/>
      <c r="BF15" s="577"/>
      <c r="BG15" s="577"/>
      <c r="BH15" s="577"/>
      <c r="BJ15" s="577"/>
      <c r="BK15" s="577"/>
      <c r="BL15" s="577"/>
      <c r="BM15" s="577"/>
      <c r="BN15" s="577"/>
      <c r="BO15" s="577"/>
      <c r="BP15" s="577"/>
      <c r="BQ15" s="577"/>
      <c r="BR15" s="577"/>
      <c r="BS15" s="577"/>
      <c r="BT15" s="577"/>
      <c r="BU15" s="577"/>
    </row>
    <row r="16" spans="1:74" x14ac:dyDescent="0.2">
      <c r="B16" s="573" t="s">
        <v>600</v>
      </c>
      <c r="C16" s="574"/>
      <c r="D16" s="574"/>
      <c r="E16" s="449"/>
      <c r="F16" s="449"/>
      <c r="G16" s="449"/>
      <c r="H16" s="449"/>
      <c r="I16" s="446"/>
      <c r="J16" s="447"/>
      <c r="K16" s="447"/>
      <c r="L16" s="447"/>
      <c r="M16" s="447"/>
      <c r="N16" s="447"/>
      <c r="O16" s="448"/>
      <c r="P16" s="448"/>
      <c r="Q16" s="448"/>
      <c r="R16" s="448"/>
      <c r="S16" s="448"/>
      <c r="T16" s="448"/>
      <c r="U16" s="447"/>
      <c r="V16" s="446"/>
      <c r="W16" s="447"/>
      <c r="X16" s="447"/>
      <c r="Y16" s="447"/>
      <c r="Z16" s="447"/>
      <c r="AA16" s="447"/>
      <c r="AB16" s="448"/>
      <c r="AC16" s="448"/>
      <c r="AD16" s="448"/>
      <c r="AE16" s="448"/>
      <c r="AF16" s="448"/>
      <c r="AG16" s="448"/>
      <c r="AH16" s="447"/>
      <c r="AJ16" s="518"/>
      <c r="AK16" s="518"/>
      <c r="AL16" s="518"/>
      <c r="AM16" s="518"/>
      <c r="AN16" s="518"/>
      <c r="AO16" s="518"/>
      <c r="AP16" s="518"/>
      <c r="AQ16" s="518"/>
      <c r="AR16" s="518"/>
      <c r="AS16" s="518"/>
      <c r="AT16" s="518"/>
      <c r="AU16" s="518"/>
      <c r="AW16" s="518"/>
      <c r="AX16" s="518"/>
      <c r="AY16" s="518"/>
      <c r="AZ16" s="518"/>
      <c r="BA16" s="518"/>
      <c r="BB16" s="518"/>
      <c r="BC16" s="518"/>
      <c r="BD16" s="518"/>
      <c r="BE16" s="518"/>
      <c r="BF16" s="518"/>
      <c r="BG16" s="518"/>
      <c r="BH16" s="518"/>
      <c r="BJ16" s="518"/>
      <c r="BK16" s="518"/>
      <c r="BL16" s="518"/>
      <c r="BM16" s="518"/>
      <c r="BN16" s="518"/>
      <c r="BO16" s="518"/>
      <c r="BP16" s="518"/>
      <c r="BQ16" s="518"/>
      <c r="BR16" s="518"/>
      <c r="BS16" s="518"/>
      <c r="BT16" s="518"/>
      <c r="BU16" s="518"/>
      <c r="BV16" s="1" t="s">
        <v>5</v>
      </c>
    </row>
    <row r="17" spans="1:74" s="5" customFormat="1" x14ac:dyDescent="0.2">
      <c r="B17" s="575"/>
      <c r="C17" s="575"/>
      <c r="D17" s="575"/>
      <c r="E17" s="572"/>
      <c r="F17" s="572"/>
      <c r="G17" s="572"/>
      <c r="H17" s="572"/>
      <c r="I17" s="446"/>
      <c r="J17" s="576"/>
      <c r="K17" s="576"/>
      <c r="L17" s="576"/>
      <c r="M17" s="576"/>
      <c r="N17" s="576"/>
      <c r="O17" s="576"/>
      <c r="P17" s="576"/>
      <c r="Q17" s="576"/>
      <c r="R17" s="576"/>
      <c r="S17" s="576"/>
      <c r="T17" s="576"/>
      <c r="U17" s="576"/>
      <c r="V17" s="446"/>
      <c r="W17" s="577"/>
      <c r="X17" s="577"/>
      <c r="Y17" s="577"/>
      <c r="Z17" s="577"/>
      <c r="AA17" s="577"/>
      <c r="AB17" s="577"/>
      <c r="AC17" s="577"/>
      <c r="AD17" s="577"/>
      <c r="AE17" s="577"/>
      <c r="AF17" s="577"/>
      <c r="AG17" s="577"/>
      <c r="AH17" s="577"/>
      <c r="AJ17" s="577"/>
      <c r="AK17" s="577"/>
      <c r="AL17" s="577"/>
      <c r="AM17" s="577"/>
      <c r="AN17" s="577"/>
      <c r="AO17" s="577"/>
      <c r="AP17" s="577"/>
      <c r="AQ17" s="577"/>
      <c r="AR17" s="577"/>
      <c r="AS17" s="577"/>
      <c r="AT17" s="577"/>
      <c r="AU17" s="577"/>
      <c r="AW17" s="577"/>
      <c r="AX17" s="577"/>
      <c r="AY17" s="577"/>
      <c r="AZ17" s="577"/>
      <c r="BA17" s="577"/>
      <c r="BB17" s="577"/>
      <c r="BC17" s="577"/>
      <c r="BD17" s="577"/>
      <c r="BE17" s="577"/>
      <c r="BF17" s="577"/>
      <c r="BG17" s="577"/>
      <c r="BH17" s="577"/>
      <c r="BJ17" s="577"/>
      <c r="BK17" s="577"/>
      <c r="BL17" s="577"/>
      <c r="BM17" s="577"/>
      <c r="BN17" s="577"/>
      <c r="BO17" s="577"/>
      <c r="BP17" s="577"/>
      <c r="BQ17" s="577"/>
      <c r="BR17" s="577"/>
      <c r="BS17" s="577"/>
      <c r="BT17" s="577"/>
      <c r="BU17" s="577"/>
    </row>
    <row r="18" spans="1:74" x14ac:dyDescent="0.2">
      <c r="B18" s="444" t="s">
        <v>521</v>
      </c>
      <c r="C18" s="444"/>
      <c r="D18" s="444"/>
      <c r="E18" s="445"/>
      <c r="F18" s="445"/>
      <c r="G18" s="445"/>
      <c r="H18" s="445" t="s">
        <v>58</v>
      </c>
      <c r="I18" s="446"/>
      <c r="J18" s="577">
        <f>+Capital!D35</f>
        <v>0</v>
      </c>
      <c r="K18" s="577">
        <f>+Capital!E35</f>
        <v>0</v>
      </c>
      <c r="L18" s="577">
        <f>+Capital!F35</f>
        <v>0</v>
      </c>
      <c r="M18" s="577">
        <f>+Capital!G35</f>
        <v>0</v>
      </c>
      <c r="N18" s="577">
        <f>+Capital!H35</f>
        <v>0</v>
      </c>
      <c r="O18" s="577">
        <f>+Capital!I35</f>
        <v>0</v>
      </c>
      <c r="P18" s="577">
        <f>+Capital!J35</f>
        <v>0</v>
      </c>
      <c r="Q18" s="577">
        <f>+Capital!K35</f>
        <v>0</v>
      </c>
      <c r="R18" s="577">
        <f>+Capital!L35</f>
        <v>0</v>
      </c>
      <c r="S18" s="577">
        <f>+Capital!M35</f>
        <v>0</v>
      </c>
      <c r="T18" s="577">
        <f>+Capital!N35</f>
        <v>0</v>
      </c>
      <c r="U18" s="577">
        <f>+Capital!O35</f>
        <v>0</v>
      </c>
      <c r="V18" s="446"/>
      <c r="W18" s="577">
        <f>+Capital!Q35</f>
        <v>0</v>
      </c>
      <c r="X18" s="577">
        <f>+Capital!R35</f>
        <v>0</v>
      </c>
      <c r="Y18" s="577">
        <f>+Capital!S35</f>
        <v>0</v>
      </c>
      <c r="Z18" s="577">
        <f>+Capital!T35</f>
        <v>0</v>
      </c>
      <c r="AA18" s="577">
        <f>+Capital!U35</f>
        <v>0</v>
      </c>
      <c r="AB18" s="577">
        <f>+Capital!V35</f>
        <v>0</v>
      </c>
      <c r="AC18" s="577">
        <f>+Capital!W35</f>
        <v>0</v>
      </c>
      <c r="AD18" s="577">
        <f>+Capital!X35</f>
        <v>0</v>
      </c>
      <c r="AE18" s="577">
        <f>+Capital!Y35</f>
        <v>0</v>
      </c>
      <c r="AF18" s="577">
        <f>+Capital!Z35</f>
        <v>0</v>
      </c>
      <c r="AG18" s="577">
        <f>+Capital!AA35</f>
        <v>0</v>
      </c>
      <c r="AH18" s="577">
        <f>+Capital!AB35</f>
        <v>0</v>
      </c>
      <c r="AJ18" s="577">
        <f>+Capital!AD35</f>
        <v>0</v>
      </c>
      <c r="AK18" s="577">
        <f>+Capital!AE35</f>
        <v>0</v>
      </c>
      <c r="AL18" s="577">
        <f>+Capital!AF35</f>
        <v>0</v>
      </c>
      <c r="AM18" s="577">
        <f>+Capital!AG35</f>
        <v>0</v>
      </c>
      <c r="AN18" s="577">
        <f>+Capital!AH35</f>
        <v>0</v>
      </c>
      <c r="AO18" s="577">
        <f>+Capital!AI35</f>
        <v>0</v>
      </c>
      <c r="AP18" s="577">
        <f>+Capital!AJ35</f>
        <v>0</v>
      </c>
      <c r="AQ18" s="577">
        <f>+Capital!AK35</f>
        <v>0</v>
      </c>
      <c r="AR18" s="577">
        <f>+Capital!AL35</f>
        <v>0</v>
      </c>
      <c r="AS18" s="577">
        <f>+Capital!AM35</f>
        <v>0</v>
      </c>
      <c r="AT18" s="577">
        <f>+Capital!AN35</f>
        <v>0</v>
      </c>
      <c r="AU18" s="577">
        <f>+Capital!AO35</f>
        <v>0</v>
      </c>
      <c r="AV18" s="5"/>
      <c r="AW18" s="577">
        <f>+Capital!AQ35</f>
        <v>0</v>
      </c>
      <c r="AX18" s="577">
        <f>+Capital!AR35</f>
        <v>0</v>
      </c>
      <c r="AY18" s="577">
        <f>+Capital!AS35</f>
        <v>0</v>
      </c>
      <c r="AZ18" s="577">
        <f>+Capital!AT35</f>
        <v>0</v>
      </c>
      <c r="BA18" s="577">
        <f>+Capital!AU35</f>
        <v>0</v>
      </c>
      <c r="BB18" s="577">
        <f>+Capital!AV35</f>
        <v>0</v>
      </c>
      <c r="BC18" s="577">
        <f>+Capital!AW35</f>
        <v>0</v>
      </c>
      <c r="BD18" s="577">
        <f>+Capital!AX35</f>
        <v>0</v>
      </c>
      <c r="BE18" s="577">
        <f>+Capital!AY35</f>
        <v>0</v>
      </c>
      <c r="BF18" s="577">
        <f>+Capital!AZ35</f>
        <v>0</v>
      </c>
      <c r="BG18" s="577">
        <f>+Capital!BA35</f>
        <v>0</v>
      </c>
      <c r="BH18" s="577">
        <f>+Capital!BB35</f>
        <v>0</v>
      </c>
      <c r="BI18" s="5"/>
      <c r="BJ18" s="577">
        <f>+Capital!BD35</f>
        <v>0</v>
      </c>
      <c r="BK18" s="577">
        <f>+Capital!BE35</f>
        <v>0</v>
      </c>
      <c r="BL18" s="577">
        <f>+Capital!BF35</f>
        <v>0</v>
      </c>
      <c r="BM18" s="577">
        <f>+Capital!BG35</f>
        <v>0</v>
      </c>
      <c r="BN18" s="577">
        <f>+Capital!BH35</f>
        <v>0</v>
      </c>
      <c r="BO18" s="577">
        <f>+Capital!BI35</f>
        <v>0</v>
      </c>
      <c r="BP18" s="577">
        <f>+Capital!BJ35</f>
        <v>0</v>
      </c>
      <c r="BQ18" s="577">
        <f>+Capital!BK35</f>
        <v>0</v>
      </c>
      <c r="BR18" s="577">
        <f>+Capital!BL35</f>
        <v>0</v>
      </c>
      <c r="BS18" s="577">
        <f>+Capital!BM35</f>
        <v>0</v>
      </c>
      <c r="BT18" s="577">
        <f>+Capital!BN35</f>
        <v>0</v>
      </c>
      <c r="BU18" s="577">
        <f>+Capital!BO35</f>
        <v>0</v>
      </c>
      <c r="BV18" s="1" t="s">
        <v>5</v>
      </c>
    </row>
    <row r="19" spans="1:74" s="5" customFormat="1" x14ac:dyDescent="0.2">
      <c r="B19" s="135" t="s">
        <v>47</v>
      </c>
      <c r="C19" s="135"/>
      <c r="D19" s="135"/>
      <c r="E19" s="449"/>
      <c r="F19" s="449"/>
      <c r="G19" s="449"/>
      <c r="H19" s="449"/>
      <c r="I19" s="446"/>
      <c r="J19" s="447"/>
      <c r="K19" s="447"/>
      <c r="L19" s="447"/>
      <c r="M19" s="447"/>
      <c r="N19" s="447"/>
      <c r="O19" s="447"/>
      <c r="P19" s="447"/>
      <c r="Q19" s="447"/>
      <c r="R19" s="447"/>
      <c r="S19" s="447"/>
      <c r="T19" s="447"/>
      <c r="U19" s="447"/>
      <c r="V19" s="446"/>
      <c r="W19" s="447"/>
      <c r="X19" s="447"/>
      <c r="Y19" s="447"/>
      <c r="Z19" s="447"/>
      <c r="AA19" s="447"/>
      <c r="AB19" s="447"/>
      <c r="AC19" s="447"/>
      <c r="AD19" s="447"/>
      <c r="AE19" s="447"/>
      <c r="AF19" s="447"/>
      <c r="AG19" s="447"/>
      <c r="AH19" s="447"/>
      <c r="AJ19" s="518"/>
      <c r="AK19" s="518"/>
      <c r="AL19" s="518"/>
      <c r="AM19" s="518"/>
      <c r="AN19" s="518"/>
      <c r="AO19" s="518"/>
      <c r="AP19" s="518"/>
      <c r="AQ19" s="518"/>
      <c r="AR19" s="518"/>
      <c r="AS19" s="518"/>
      <c r="AT19" s="518"/>
      <c r="AU19" s="518"/>
      <c r="AW19" s="518"/>
      <c r="AX19" s="518"/>
      <c r="AY19" s="518"/>
      <c r="AZ19" s="518"/>
      <c r="BA19" s="518"/>
      <c r="BB19" s="518"/>
      <c r="BC19" s="518"/>
      <c r="BD19" s="518"/>
      <c r="BE19" s="518"/>
      <c r="BF19" s="518"/>
      <c r="BG19" s="518"/>
      <c r="BH19" s="518"/>
      <c r="BJ19" s="518"/>
      <c r="BK19" s="518"/>
      <c r="BL19" s="518"/>
      <c r="BM19" s="518"/>
      <c r="BN19" s="518"/>
      <c r="BO19" s="518"/>
      <c r="BP19" s="518"/>
      <c r="BQ19" s="518"/>
      <c r="BR19" s="518"/>
      <c r="BS19" s="518"/>
      <c r="BT19" s="518"/>
      <c r="BU19" s="518"/>
      <c r="BV19" s="5" t="s">
        <v>5</v>
      </c>
    </row>
    <row r="20" spans="1:74" x14ac:dyDescent="0.2">
      <c r="BV20" s="1" t="s">
        <v>5</v>
      </c>
    </row>
    <row r="21" spans="1:74" ht="23.25" x14ac:dyDescent="0.35">
      <c r="A21" s="436"/>
      <c r="B21" s="437" t="s">
        <v>557</v>
      </c>
      <c r="C21" s="437"/>
      <c r="D21" s="437"/>
      <c r="E21" s="301"/>
      <c r="F21" s="450"/>
      <c r="G21" s="450"/>
      <c r="H21" s="450"/>
      <c r="I21" s="446"/>
      <c r="J21" s="450"/>
      <c r="K21" s="450"/>
      <c r="L21" s="450"/>
      <c r="M21" s="450"/>
      <c r="N21" s="450"/>
      <c r="O21" s="450"/>
      <c r="P21" s="450"/>
      <c r="Q21" s="450"/>
      <c r="R21" s="450"/>
      <c r="S21" s="450"/>
      <c r="T21" s="450"/>
      <c r="U21" s="450"/>
      <c r="V21" s="451"/>
      <c r="W21" s="450"/>
      <c r="X21" s="450"/>
      <c r="Y21" s="450"/>
      <c r="Z21" s="450"/>
      <c r="AA21" s="450"/>
      <c r="AB21" s="450"/>
      <c r="AC21" s="450"/>
      <c r="AD21" s="450"/>
      <c r="AE21" s="450"/>
      <c r="AF21" s="450"/>
      <c r="AG21" s="450"/>
      <c r="AH21" s="450"/>
      <c r="AJ21" s="450"/>
      <c r="AK21" s="450"/>
      <c r="AL21" s="450"/>
      <c r="AM21" s="450"/>
      <c r="AN21" s="450"/>
      <c r="AO21" s="450"/>
      <c r="AP21" s="450"/>
      <c r="AQ21" s="450"/>
      <c r="AR21" s="450"/>
      <c r="AS21" s="450"/>
      <c r="AT21" s="450"/>
      <c r="AU21" s="450"/>
      <c r="AW21" s="450"/>
      <c r="AX21" s="450"/>
      <c r="AY21" s="450"/>
      <c r="AZ21" s="450"/>
      <c r="BA21" s="450"/>
      <c r="BB21" s="450"/>
      <c r="BC21" s="450"/>
      <c r="BD21" s="450"/>
      <c r="BE21" s="450"/>
      <c r="BF21" s="450"/>
      <c r="BG21" s="450"/>
      <c r="BH21" s="450"/>
      <c r="BJ21" s="450"/>
      <c r="BK21" s="450"/>
      <c r="BL21" s="450"/>
      <c r="BM21" s="450"/>
      <c r="BN21" s="450"/>
      <c r="BO21" s="450"/>
      <c r="BP21" s="450"/>
      <c r="BQ21" s="450"/>
      <c r="BR21" s="450"/>
      <c r="BS21" s="450"/>
      <c r="BT21" s="450"/>
      <c r="BU21" s="450"/>
      <c r="BV21" s="1" t="s">
        <v>5</v>
      </c>
    </row>
    <row r="22" spans="1:74" x14ac:dyDescent="0.2">
      <c r="B22" s="452" t="s">
        <v>595</v>
      </c>
      <c r="C22" s="453"/>
      <c r="D22" s="453"/>
      <c r="N22" s="454"/>
      <c r="BV22" s="1" t="s">
        <v>5</v>
      </c>
    </row>
    <row r="23" spans="1:74" ht="12.75" customHeight="1" x14ac:dyDescent="0.2">
      <c r="B23" s="733" t="s">
        <v>558</v>
      </c>
      <c r="C23" s="733"/>
      <c r="D23" s="733"/>
      <c r="E23" s="733"/>
      <c r="F23" s="733"/>
      <c r="G23" s="455" t="s">
        <v>559</v>
      </c>
      <c r="H23" s="456" t="s">
        <v>596</v>
      </c>
      <c r="J23" s="457"/>
      <c r="K23" s="457"/>
      <c r="L23" s="457"/>
      <c r="M23" s="457"/>
      <c r="N23" s="457"/>
      <c r="O23" s="457"/>
      <c r="P23" s="457"/>
      <c r="Q23" s="457"/>
      <c r="R23" s="457"/>
      <c r="S23" s="457"/>
      <c r="T23" s="457"/>
      <c r="U23" s="457"/>
      <c r="V23" s="458"/>
      <c r="W23" s="457"/>
      <c r="X23" s="457"/>
      <c r="Y23" s="457"/>
      <c r="Z23" s="457"/>
      <c r="AA23" s="457"/>
      <c r="AB23" s="457"/>
      <c r="AC23" s="457"/>
      <c r="AD23" s="457"/>
      <c r="AE23" s="457"/>
      <c r="AF23" s="457"/>
      <c r="AG23" s="457"/>
      <c r="AH23" s="457"/>
      <c r="AJ23" s="520"/>
      <c r="AK23" s="520"/>
      <c r="AL23" s="520"/>
      <c r="AM23" s="520"/>
      <c r="AN23" s="520"/>
      <c r="AO23" s="520"/>
      <c r="AP23" s="520"/>
      <c r="AQ23" s="520"/>
      <c r="AR23" s="520"/>
      <c r="AS23" s="520"/>
      <c r="AT23" s="520"/>
      <c r="AU23" s="520"/>
      <c r="AW23" s="520"/>
      <c r="AX23" s="520"/>
      <c r="AY23" s="520"/>
      <c r="AZ23" s="520"/>
      <c r="BA23" s="520"/>
      <c r="BB23" s="520"/>
      <c r="BC23" s="520"/>
      <c r="BD23" s="520"/>
      <c r="BE23" s="520"/>
      <c r="BF23" s="520"/>
      <c r="BG23" s="520"/>
      <c r="BH23" s="520"/>
      <c r="BJ23" s="520"/>
      <c r="BK23" s="520"/>
      <c r="BL23" s="520"/>
      <c r="BM23" s="520"/>
      <c r="BN23" s="520"/>
      <c r="BO23" s="520"/>
      <c r="BP23" s="520"/>
      <c r="BQ23" s="520"/>
      <c r="BR23" s="520"/>
      <c r="BS23" s="520"/>
      <c r="BT23" s="520"/>
      <c r="BU23" s="520"/>
      <c r="BV23" s="1" t="s">
        <v>5</v>
      </c>
    </row>
    <row r="24" spans="1:74" ht="12.75" customHeight="1" x14ac:dyDescent="0.2">
      <c r="B24" s="727"/>
      <c r="C24" s="727"/>
      <c r="D24" s="727"/>
      <c r="E24" s="727"/>
      <c r="F24" s="727"/>
      <c r="G24" s="459" t="s">
        <v>560</v>
      </c>
      <c r="H24" s="460" t="s">
        <v>596</v>
      </c>
      <c r="J24" s="461"/>
      <c r="K24" s="461"/>
      <c r="L24" s="461"/>
      <c r="M24" s="461"/>
      <c r="N24" s="461"/>
      <c r="O24" s="461"/>
      <c r="P24" s="461"/>
      <c r="Q24" s="461"/>
      <c r="R24" s="461"/>
      <c r="S24" s="461"/>
      <c r="T24" s="461"/>
      <c r="U24" s="461"/>
      <c r="V24" s="458"/>
      <c r="W24" s="461"/>
      <c r="X24" s="461"/>
      <c r="Y24" s="461"/>
      <c r="Z24" s="461"/>
      <c r="AA24" s="461"/>
      <c r="AB24" s="461"/>
      <c r="AC24" s="461"/>
      <c r="AD24" s="461"/>
      <c r="AE24" s="461"/>
      <c r="AF24" s="461"/>
      <c r="AG24" s="461"/>
      <c r="AH24" s="461"/>
      <c r="AJ24" s="521"/>
      <c r="AK24" s="521"/>
      <c r="AL24" s="521"/>
      <c r="AM24" s="521"/>
      <c r="AN24" s="521"/>
      <c r="AO24" s="521"/>
      <c r="AP24" s="521"/>
      <c r="AQ24" s="521"/>
      <c r="AR24" s="521"/>
      <c r="AS24" s="521"/>
      <c r="AT24" s="521"/>
      <c r="AU24" s="521"/>
      <c r="AW24" s="521"/>
      <c r="AX24" s="521"/>
      <c r="AY24" s="521"/>
      <c r="AZ24" s="521"/>
      <c r="BA24" s="521"/>
      <c r="BB24" s="521"/>
      <c r="BC24" s="521"/>
      <c r="BD24" s="521"/>
      <c r="BE24" s="521"/>
      <c r="BF24" s="521"/>
      <c r="BG24" s="521"/>
      <c r="BH24" s="521"/>
      <c r="BJ24" s="521"/>
      <c r="BK24" s="521"/>
      <c r="BL24" s="521"/>
      <c r="BM24" s="521"/>
      <c r="BN24" s="521"/>
      <c r="BO24" s="521"/>
      <c r="BP24" s="521"/>
      <c r="BQ24" s="521"/>
      <c r="BR24" s="521"/>
      <c r="BS24" s="521"/>
      <c r="BT24" s="521"/>
      <c r="BU24" s="521"/>
      <c r="BV24" s="1" t="s">
        <v>5</v>
      </c>
    </row>
    <row r="25" spans="1:74" x14ac:dyDescent="0.2">
      <c r="B25" s="727"/>
      <c r="C25" s="727"/>
      <c r="D25" s="727"/>
      <c r="E25" s="727"/>
      <c r="F25" s="727"/>
      <c r="G25" s="459" t="s">
        <v>561</v>
      </c>
      <c r="H25" s="460" t="s">
        <v>596</v>
      </c>
      <c r="J25" s="461"/>
      <c r="K25" s="461"/>
      <c r="L25" s="461"/>
      <c r="M25" s="461"/>
      <c r="N25" s="461"/>
      <c r="O25" s="461"/>
      <c r="P25" s="461"/>
      <c r="Q25" s="461"/>
      <c r="R25" s="461"/>
      <c r="S25" s="461"/>
      <c r="T25" s="461"/>
      <c r="U25" s="461"/>
      <c r="V25" s="458"/>
      <c r="W25" s="461"/>
      <c r="X25" s="461"/>
      <c r="Y25" s="461"/>
      <c r="Z25" s="461"/>
      <c r="AA25" s="461"/>
      <c r="AB25" s="461"/>
      <c r="AC25" s="461"/>
      <c r="AD25" s="461"/>
      <c r="AE25" s="461"/>
      <c r="AF25" s="461"/>
      <c r="AG25" s="461"/>
      <c r="AH25" s="461"/>
      <c r="AJ25" s="521"/>
      <c r="AK25" s="521"/>
      <c r="AL25" s="521"/>
      <c r="AM25" s="521"/>
      <c r="AN25" s="521"/>
      <c r="AO25" s="521"/>
      <c r="AP25" s="521"/>
      <c r="AQ25" s="521"/>
      <c r="AR25" s="521"/>
      <c r="AS25" s="521"/>
      <c r="AT25" s="521"/>
      <c r="AU25" s="521"/>
      <c r="AW25" s="521"/>
      <c r="AX25" s="521"/>
      <c r="AY25" s="521"/>
      <c r="AZ25" s="521"/>
      <c r="BA25" s="521"/>
      <c r="BB25" s="521"/>
      <c r="BC25" s="521"/>
      <c r="BD25" s="521"/>
      <c r="BE25" s="521"/>
      <c r="BF25" s="521"/>
      <c r="BG25" s="521"/>
      <c r="BH25" s="521"/>
      <c r="BJ25" s="521"/>
      <c r="BK25" s="521"/>
      <c r="BL25" s="521"/>
      <c r="BM25" s="521"/>
      <c r="BN25" s="521"/>
      <c r="BO25" s="521"/>
      <c r="BP25" s="521"/>
      <c r="BQ25" s="521"/>
      <c r="BR25" s="521"/>
      <c r="BS25" s="521"/>
      <c r="BT25" s="521"/>
      <c r="BU25" s="521"/>
      <c r="BV25" s="1" t="s">
        <v>5</v>
      </c>
    </row>
    <row r="26" spans="1:74" x14ac:dyDescent="0.2">
      <c r="B26" s="727"/>
      <c r="C26" s="727"/>
      <c r="D26" s="727"/>
      <c r="E26" s="727"/>
      <c r="F26" s="727"/>
      <c r="G26" s="459" t="s">
        <v>562</v>
      </c>
      <c r="H26" s="460" t="s">
        <v>596</v>
      </c>
      <c r="J26" s="461"/>
      <c r="K26" s="461"/>
      <c r="L26" s="461"/>
      <c r="M26" s="461"/>
      <c r="N26" s="461"/>
      <c r="O26" s="461"/>
      <c r="P26" s="461"/>
      <c r="Q26" s="461"/>
      <c r="R26" s="461"/>
      <c r="S26" s="461"/>
      <c r="T26" s="461"/>
      <c r="U26" s="461"/>
      <c r="V26" s="458"/>
      <c r="W26" s="461"/>
      <c r="X26" s="461"/>
      <c r="Y26" s="461"/>
      <c r="Z26" s="461"/>
      <c r="AA26" s="461"/>
      <c r="AB26" s="461"/>
      <c r="AC26" s="461"/>
      <c r="AD26" s="461"/>
      <c r="AE26" s="461"/>
      <c r="AF26" s="461"/>
      <c r="AG26" s="461"/>
      <c r="AH26" s="461"/>
      <c r="AJ26" s="521"/>
      <c r="AK26" s="521"/>
      <c r="AL26" s="521"/>
      <c r="AM26" s="521"/>
      <c r="AN26" s="521"/>
      <c r="AO26" s="521"/>
      <c r="AP26" s="521"/>
      <c r="AQ26" s="521"/>
      <c r="AR26" s="521"/>
      <c r="AS26" s="521"/>
      <c r="AT26" s="521"/>
      <c r="AU26" s="521"/>
      <c r="AW26" s="521"/>
      <c r="AX26" s="521"/>
      <c r="AY26" s="521"/>
      <c r="AZ26" s="521"/>
      <c r="BA26" s="521"/>
      <c r="BB26" s="521"/>
      <c r="BC26" s="521"/>
      <c r="BD26" s="521"/>
      <c r="BE26" s="521"/>
      <c r="BF26" s="521"/>
      <c r="BG26" s="521"/>
      <c r="BH26" s="521"/>
      <c r="BJ26" s="521"/>
      <c r="BK26" s="521"/>
      <c r="BL26" s="521"/>
      <c r="BM26" s="521"/>
      <c r="BN26" s="521"/>
      <c r="BO26" s="521"/>
      <c r="BP26" s="521"/>
      <c r="BQ26" s="521"/>
      <c r="BR26" s="521"/>
      <c r="BS26" s="521"/>
      <c r="BT26" s="521"/>
      <c r="BU26" s="521"/>
      <c r="BV26" s="1" t="s">
        <v>5</v>
      </c>
    </row>
    <row r="27" spans="1:74" x14ac:dyDescent="0.2">
      <c r="B27" s="727"/>
      <c r="C27" s="727"/>
      <c r="D27" s="727"/>
      <c r="E27" s="727"/>
      <c r="F27" s="727"/>
      <c r="G27" s="459" t="s">
        <v>563</v>
      </c>
      <c r="H27" s="460" t="s">
        <v>596</v>
      </c>
      <c r="I27" s="462"/>
      <c r="J27" s="461"/>
      <c r="K27" s="461"/>
      <c r="L27" s="461"/>
      <c r="M27" s="461"/>
      <c r="N27" s="461"/>
      <c r="O27" s="461"/>
      <c r="P27" s="461"/>
      <c r="Q27" s="461"/>
      <c r="R27" s="461"/>
      <c r="S27" s="461"/>
      <c r="T27" s="461"/>
      <c r="U27" s="461"/>
      <c r="V27" s="458"/>
      <c r="W27" s="461"/>
      <c r="X27" s="461"/>
      <c r="Y27" s="461"/>
      <c r="Z27" s="461"/>
      <c r="AA27" s="461"/>
      <c r="AB27" s="461"/>
      <c r="AC27" s="461"/>
      <c r="AD27" s="461"/>
      <c r="AE27" s="461"/>
      <c r="AF27" s="461"/>
      <c r="AG27" s="461"/>
      <c r="AH27" s="461"/>
      <c r="AJ27" s="521"/>
      <c r="AK27" s="521"/>
      <c r="AL27" s="521"/>
      <c r="AM27" s="521"/>
      <c r="AN27" s="521"/>
      <c r="AO27" s="521"/>
      <c r="AP27" s="521"/>
      <c r="AQ27" s="521"/>
      <c r="AR27" s="521"/>
      <c r="AS27" s="521"/>
      <c r="AT27" s="521"/>
      <c r="AU27" s="521"/>
      <c r="AW27" s="521"/>
      <c r="AX27" s="521"/>
      <c r="AY27" s="521"/>
      <c r="AZ27" s="521"/>
      <c r="BA27" s="521"/>
      <c r="BB27" s="521"/>
      <c r="BC27" s="521"/>
      <c r="BD27" s="521"/>
      <c r="BE27" s="521"/>
      <c r="BF27" s="521"/>
      <c r="BG27" s="521"/>
      <c r="BH27" s="521"/>
      <c r="BJ27" s="521"/>
      <c r="BK27" s="521"/>
      <c r="BL27" s="521"/>
      <c r="BM27" s="521"/>
      <c r="BN27" s="521"/>
      <c r="BO27" s="521"/>
      <c r="BP27" s="521"/>
      <c r="BQ27" s="521"/>
      <c r="BR27" s="521"/>
      <c r="BS27" s="521"/>
      <c r="BT27" s="521"/>
      <c r="BU27" s="521"/>
      <c r="BV27" s="1" t="s">
        <v>5</v>
      </c>
    </row>
    <row r="28" spans="1:74" x14ac:dyDescent="0.2">
      <c r="B28" s="727"/>
      <c r="C28" s="727"/>
      <c r="D28" s="727"/>
      <c r="E28" s="727"/>
      <c r="F28" s="727"/>
      <c r="G28" s="463" t="s">
        <v>564</v>
      </c>
      <c r="H28" s="464" t="s">
        <v>596</v>
      </c>
      <c r="I28" s="462"/>
      <c r="J28" s="465"/>
      <c r="K28" s="465"/>
      <c r="L28" s="465"/>
      <c r="M28" s="465"/>
      <c r="N28" s="465"/>
      <c r="O28" s="465"/>
      <c r="P28" s="465"/>
      <c r="Q28" s="465"/>
      <c r="R28" s="465"/>
      <c r="S28" s="465"/>
      <c r="T28" s="465"/>
      <c r="U28" s="465"/>
      <c r="V28" s="458"/>
      <c r="W28" s="465"/>
      <c r="X28" s="465"/>
      <c r="Y28" s="465"/>
      <c r="Z28" s="465"/>
      <c r="AA28" s="465"/>
      <c r="AB28" s="465"/>
      <c r="AC28" s="465"/>
      <c r="AD28" s="465"/>
      <c r="AE28" s="465"/>
      <c r="AF28" s="465"/>
      <c r="AG28" s="465"/>
      <c r="AH28" s="465"/>
      <c r="AJ28" s="522"/>
      <c r="AK28" s="522"/>
      <c r="AL28" s="522"/>
      <c r="AM28" s="522"/>
      <c r="AN28" s="522"/>
      <c r="AO28" s="522"/>
      <c r="AP28" s="522"/>
      <c r="AQ28" s="522"/>
      <c r="AR28" s="522"/>
      <c r="AS28" s="522"/>
      <c r="AT28" s="522"/>
      <c r="AU28" s="522"/>
      <c r="AW28" s="522"/>
      <c r="AX28" s="522"/>
      <c r="AY28" s="522"/>
      <c r="AZ28" s="522"/>
      <c r="BA28" s="522"/>
      <c r="BB28" s="522"/>
      <c r="BC28" s="522"/>
      <c r="BD28" s="522"/>
      <c r="BE28" s="522"/>
      <c r="BF28" s="522"/>
      <c r="BG28" s="522"/>
      <c r="BH28" s="522"/>
      <c r="BJ28" s="522"/>
      <c r="BK28" s="522"/>
      <c r="BL28" s="522"/>
      <c r="BM28" s="522"/>
      <c r="BN28" s="522"/>
      <c r="BO28" s="522"/>
      <c r="BP28" s="522"/>
      <c r="BQ28" s="522"/>
      <c r="BR28" s="522"/>
      <c r="BS28" s="522"/>
      <c r="BT28" s="522"/>
      <c r="BU28" s="522"/>
      <c r="BV28" s="1" t="s">
        <v>5</v>
      </c>
    </row>
    <row r="29" spans="1:74" x14ac:dyDescent="0.2">
      <c r="B29" s="728"/>
      <c r="C29" s="728"/>
      <c r="D29" s="728"/>
      <c r="E29" s="728"/>
      <c r="F29" s="728"/>
      <c r="G29" s="466" t="s">
        <v>565</v>
      </c>
      <c r="H29" s="467" t="s">
        <v>596</v>
      </c>
      <c r="I29" s="468"/>
      <c r="J29" s="469"/>
      <c r="K29" s="469"/>
      <c r="L29" s="469"/>
      <c r="M29" s="469"/>
      <c r="N29" s="469"/>
      <c r="O29" s="469"/>
      <c r="P29" s="469"/>
      <c r="Q29" s="469"/>
      <c r="R29" s="469"/>
      <c r="S29" s="469"/>
      <c r="T29" s="469"/>
      <c r="U29" s="469"/>
      <c r="V29" s="468"/>
      <c r="W29" s="469"/>
      <c r="X29" s="469"/>
      <c r="Y29" s="469"/>
      <c r="Z29" s="469"/>
      <c r="AA29" s="469"/>
      <c r="AB29" s="469"/>
      <c r="AC29" s="469"/>
      <c r="AD29" s="469"/>
      <c r="AE29" s="469"/>
      <c r="AF29" s="469"/>
      <c r="AG29" s="469"/>
      <c r="AH29" s="469"/>
      <c r="AJ29" s="523"/>
      <c r="AK29" s="523"/>
      <c r="AL29" s="523"/>
      <c r="AM29" s="523"/>
      <c r="AN29" s="523"/>
      <c r="AO29" s="523"/>
      <c r="AP29" s="523"/>
      <c r="AQ29" s="523"/>
      <c r="AR29" s="523"/>
      <c r="AS29" s="523"/>
      <c r="AT29" s="523"/>
      <c r="AU29" s="523"/>
      <c r="AW29" s="523"/>
      <c r="AX29" s="523"/>
      <c r="AY29" s="523"/>
      <c r="AZ29" s="523"/>
      <c r="BA29" s="523"/>
      <c r="BB29" s="523"/>
      <c r="BC29" s="523"/>
      <c r="BD29" s="523"/>
      <c r="BE29" s="523"/>
      <c r="BF29" s="523"/>
      <c r="BG29" s="523"/>
      <c r="BH29" s="523"/>
      <c r="BJ29" s="523"/>
      <c r="BK29" s="523"/>
      <c r="BL29" s="523"/>
      <c r="BM29" s="523"/>
      <c r="BN29" s="523"/>
      <c r="BO29" s="523"/>
      <c r="BP29" s="523"/>
      <c r="BQ29" s="523"/>
      <c r="BR29" s="523"/>
      <c r="BS29" s="523"/>
      <c r="BT29" s="523"/>
      <c r="BU29" s="523"/>
      <c r="BV29" s="1" t="s">
        <v>5</v>
      </c>
    </row>
    <row r="30" spans="1:74" ht="12.75" customHeight="1" x14ac:dyDescent="0.2">
      <c r="B30" s="733" t="s">
        <v>566</v>
      </c>
      <c r="C30" s="733"/>
      <c r="D30" s="733"/>
      <c r="E30" s="733"/>
      <c r="F30" s="733"/>
      <c r="G30" s="470" t="s">
        <v>559</v>
      </c>
      <c r="H30" s="471" t="s">
        <v>597</v>
      </c>
      <c r="I30" s="468"/>
      <c r="J30" s="472"/>
      <c r="K30" s="472"/>
      <c r="L30" s="472"/>
      <c r="M30" s="472"/>
      <c r="N30" s="472"/>
      <c r="O30" s="472"/>
      <c r="P30" s="472"/>
      <c r="Q30" s="472"/>
      <c r="R30" s="472"/>
      <c r="S30" s="472"/>
      <c r="T30" s="472"/>
      <c r="U30" s="472"/>
      <c r="V30" s="468"/>
      <c r="W30" s="472"/>
      <c r="X30" s="472"/>
      <c r="Y30" s="472"/>
      <c r="Z30" s="472"/>
      <c r="AA30" s="472"/>
      <c r="AB30" s="472"/>
      <c r="AC30" s="472"/>
      <c r="AD30" s="472"/>
      <c r="AE30" s="472"/>
      <c r="AF30" s="472"/>
      <c r="AG30" s="472"/>
      <c r="AH30" s="472"/>
      <c r="AJ30" s="524"/>
      <c r="AK30" s="524"/>
      <c r="AL30" s="524"/>
      <c r="AM30" s="524"/>
      <c r="AN30" s="524"/>
      <c r="AO30" s="524"/>
      <c r="AP30" s="524"/>
      <c r="AQ30" s="524"/>
      <c r="AR30" s="524"/>
      <c r="AS30" s="524"/>
      <c r="AT30" s="524"/>
      <c r="AU30" s="524"/>
      <c r="AW30" s="524"/>
      <c r="AX30" s="524"/>
      <c r="AY30" s="524"/>
      <c r="AZ30" s="524"/>
      <c r="BA30" s="524"/>
      <c r="BB30" s="524"/>
      <c r="BC30" s="524"/>
      <c r="BD30" s="524"/>
      <c r="BE30" s="524"/>
      <c r="BF30" s="524"/>
      <c r="BG30" s="524"/>
      <c r="BH30" s="524"/>
      <c r="BJ30" s="524"/>
      <c r="BK30" s="524"/>
      <c r="BL30" s="524"/>
      <c r="BM30" s="524"/>
      <c r="BN30" s="524"/>
      <c r="BO30" s="524"/>
      <c r="BP30" s="524"/>
      <c r="BQ30" s="524"/>
      <c r="BR30" s="524"/>
      <c r="BS30" s="524"/>
      <c r="BT30" s="524"/>
      <c r="BU30" s="524"/>
      <c r="BV30" s="1" t="s">
        <v>5</v>
      </c>
    </row>
    <row r="31" spans="1:74" x14ac:dyDescent="0.2">
      <c r="B31" s="727"/>
      <c r="C31" s="727"/>
      <c r="D31" s="727"/>
      <c r="E31" s="727"/>
      <c r="F31" s="727"/>
      <c r="G31" s="473" t="s">
        <v>567</v>
      </c>
      <c r="H31" s="467" t="s">
        <v>597</v>
      </c>
      <c r="I31" s="462"/>
      <c r="J31" s="472"/>
      <c r="K31" s="472"/>
      <c r="L31" s="472"/>
      <c r="M31" s="472"/>
      <c r="N31" s="472"/>
      <c r="O31" s="472"/>
      <c r="P31" s="472"/>
      <c r="Q31" s="472"/>
      <c r="R31" s="472"/>
      <c r="S31" s="472"/>
      <c r="T31" s="472"/>
      <c r="U31" s="472"/>
      <c r="V31" s="458"/>
      <c r="W31" s="472"/>
      <c r="X31" s="472"/>
      <c r="Y31" s="472"/>
      <c r="Z31" s="472"/>
      <c r="AA31" s="472"/>
      <c r="AB31" s="472"/>
      <c r="AC31" s="472"/>
      <c r="AD31" s="472"/>
      <c r="AE31" s="472"/>
      <c r="AF31" s="472"/>
      <c r="AG31" s="472"/>
      <c r="AH31" s="472"/>
      <c r="AJ31" s="524"/>
      <c r="AK31" s="524"/>
      <c r="AL31" s="524"/>
      <c r="AM31" s="524"/>
      <c r="AN31" s="524"/>
      <c r="AO31" s="524"/>
      <c r="AP31" s="524"/>
      <c r="AQ31" s="524"/>
      <c r="AR31" s="524"/>
      <c r="AS31" s="524"/>
      <c r="AT31" s="524"/>
      <c r="AU31" s="524"/>
      <c r="AW31" s="524"/>
      <c r="AX31" s="524"/>
      <c r="AY31" s="524"/>
      <c r="AZ31" s="524"/>
      <c r="BA31" s="524"/>
      <c r="BB31" s="524"/>
      <c r="BC31" s="524"/>
      <c r="BD31" s="524"/>
      <c r="BE31" s="524"/>
      <c r="BF31" s="524"/>
      <c r="BG31" s="524"/>
      <c r="BH31" s="524"/>
      <c r="BJ31" s="524"/>
      <c r="BK31" s="524"/>
      <c r="BL31" s="524"/>
      <c r="BM31" s="524"/>
      <c r="BN31" s="524"/>
      <c r="BO31" s="524"/>
      <c r="BP31" s="524"/>
      <c r="BQ31" s="524"/>
      <c r="BR31" s="524"/>
      <c r="BS31" s="524"/>
      <c r="BT31" s="524"/>
      <c r="BU31" s="524"/>
      <c r="BV31" s="1" t="s">
        <v>5</v>
      </c>
    </row>
    <row r="32" spans="1:74" x14ac:dyDescent="0.2">
      <c r="B32" s="727"/>
      <c r="C32" s="727"/>
      <c r="D32" s="727"/>
      <c r="E32" s="727"/>
      <c r="F32" s="727"/>
      <c r="G32" s="463" t="s">
        <v>560</v>
      </c>
      <c r="H32" s="464" t="s">
        <v>597</v>
      </c>
      <c r="I32" s="462"/>
      <c r="J32" s="474"/>
      <c r="K32" s="474"/>
      <c r="L32" s="474"/>
      <c r="M32" s="474"/>
      <c r="N32" s="474"/>
      <c r="O32" s="474"/>
      <c r="P32" s="474"/>
      <c r="Q32" s="474"/>
      <c r="R32" s="474"/>
      <c r="S32" s="474"/>
      <c r="T32" s="474"/>
      <c r="U32" s="474"/>
      <c r="V32" s="458"/>
      <c r="W32" s="474"/>
      <c r="X32" s="474"/>
      <c r="Y32" s="474"/>
      <c r="Z32" s="474"/>
      <c r="AA32" s="474"/>
      <c r="AB32" s="474"/>
      <c r="AC32" s="474"/>
      <c r="AD32" s="474"/>
      <c r="AE32" s="474"/>
      <c r="AF32" s="474"/>
      <c r="AG32" s="474"/>
      <c r="AH32" s="474"/>
      <c r="AJ32" s="525"/>
      <c r="AK32" s="525"/>
      <c r="AL32" s="525"/>
      <c r="AM32" s="525"/>
      <c r="AN32" s="525"/>
      <c r="AO32" s="525"/>
      <c r="AP32" s="525"/>
      <c r="AQ32" s="525"/>
      <c r="AR32" s="525"/>
      <c r="AS32" s="525"/>
      <c r="AT32" s="525"/>
      <c r="AU32" s="525"/>
      <c r="AW32" s="525"/>
      <c r="AX32" s="525"/>
      <c r="AY32" s="525"/>
      <c r="AZ32" s="525"/>
      <c r="BA32" s="525"/>
      <c r="BB32" s="525"/>
      <c r="BC32" s="525"/>
      <c r="BD32" s="525"/>
      <c r="BE32" s="525"/>
      <c r="BF32" s="525"/>
      <c r="BG32" s="525"/>
      <c r="BH32" s="525"/>
      <c r="BJ32" s="525"/>
      <c r="BK32" s="525"/>
      <c r="BL32" s="525"/>
      <c r="BM32" s="525"/>
      <c r="BN32" s="525"/>
      <c r="BO32" s="525"/>
      <c r="BP32" s="525"/>
      <c r="BQ32" s="525"/>
      <c r="BR32" s="525"/>
      <c r="BS32" s="525"/>
      <c r="BT32" s="525"/>
      <c r="BU32" s="525"/>
      <c r="BV32" s="1" t="s">
        <v>5</v>
      </c>
    </row>
    <row r="33" spans="1:74" x14ac:dyDescent="0.2">
      <c r="B33" s="727"/>
      <c r="C33" s="727"/>
      <c r="D33" s="727"/>
      <c r="E33" s="727"/>
      <c r="F33" s="727"/>
      <c r="G33" s="463" t="s">
        <v>561</v>
      </c>
      <c r="H33" s="464" t="s">
        <v>597</v>
      </c>
      <c r="I33" s="462"/>
      <c r="J33" s="474"/>
      <c r="K33" s="474"/>
      <c r="L33" s="474"/>
      <c r="M33" s="474"/>
      <c r="N33" s="474"/>
      <c r="O33" s="474"/>
      <c r="P33" s="474"/>
      <c r="Q33" s="474"/>
      <c r="R33" s="474"/>
      <c r="S33" s="474"/>
      <c r="T33" s="474"/>
      <c r="U33" s="474"/>
      <c r="V33" s="458"/>
      <c r="W33" s="474"/>
      <c r="X33" s="474"/>
      <c r="Y33" s="474"/>
      <c r="Z33" s="474"/>
      <c r="AA33" s="474"/>
      <c r="AB33" s="474"/>
      <c r="AC33" s="474"/>
      <c r="AD33" s="474"/>
      <c r="AE33" s="474"/>
      <c r="AF33" s="474"/>
      <c r="AG33" s="474"/>
      <c r="AH33" s="474"/>
      <c r="AJ33" s="525"/>
      <c r="AK33" s="525"/>
      <c r="AL33" s="525"/>
      <c r="AM33" s="525"/>
      <c r="AN33" s="525"/>
      <c r="AO33" s="525"/>
      <c r="AP33" s="525"/>
      <c r="AQ33" s="525"/>
      <c r="AR33" s="525"/>
      <c r="AS33" s="525"/>
      <c r="AT33" s="525"/>
      <c r="AU33" s="525"/>
      <c r="AW33" s="525"/>
      <c r="AX33" s="525"/>
      <c r="AY33" s="525"/>
      <c r="AZ33" s="525"/>
      <c r="BA33" s="525"/>
      <c r="BB33" s="525"/>
      <c r="BC33" s="525"/>
      <c r="BD33" s="525"/>
      <c r="BE33" s="525"/>
      <c r="BF33" s="525"/>
      <c r="BG33" s="525"/>
      <c r="BH33" s="525"/>
      <c r="BJ33" s="525"/>
      <c r="BK33" s="525"/>
      <c r="BL33" s="525"/>
      <c r="BM33" s="525"/>
      <c r="BN33" s="525"/>
      <c r="BO33" s="525"/>
      <c r="BP33" s="525"/>
      <c r="BQ33" s="525"/>
      <c r="BR33" s="525"/>
      <c r="BS33" s="525"/>
      <c r="BT33" s="525"/>
      <c r="BU33" s="525"/>
      <c r="BV33" s="1" t="s">
        <v>5</v>
      </c>
    </row>
    <row r="34" spans="1:74" x14ac:dyDescent="0.2">
      <c r="B34" s="727"/>
      <c r="C34" s="727"/>
      <c r="D34" s="727"/>
      <c r="E34" s="727"/>
      <c r="F34" s="727"/>
      <c r="G34" s="463" t="s">
        <v>568</v>
      </c>
      <c r="H34" s="464" t="s">
        <v>597</v>
      </c>
      <c r="I34" s="462"/>
      <c r="J34" s="474"/>
      <c r="K34" s="474"/>
      <c r="L34" s="474"/>
      <c r="M34" s="474"/>
      <c r="N34" s="474"/>
      <c r="O34" s="474"/>
      <c r="P34" s="474"/>
      <c r="Q34" s="474"/>
      <c r="R34" s="474"/>
      <c r="S34" s="474"/>
      <c r="T34" s="474"/>
      <c r="U34" s="474"/>
      <c r="V34" s="458"/>
      <c r="W34" s="474"/>
      <c r="X34" s="474"/>
      <c r="Y34" s="474"/>
      <c r="Z34" s="474"/>
      <c r="AA34" s="474"/>
      <c r="AB34" s="474"/>
      <c r="AC34" s="474"/>
      <c r="AD34" s="474"/>
      <c r="AE34" s="474"/>
      <c r="AF34" s="474"/>
      <c r="AG34" s="474"/>
      <c r="AH34" s="474"/>
      <c r="AJ34" s="525"/>
      <c r="AK34" s="525"/>
      <c r="AL34" s="525"/>
      <c r="AM34" s="525"/>
      <c r="AN34" s="525"/>
      <c r="AO34" s="525"/>
      <c r="AP34" s="525"/>
      <c r="AQ34" s="525"/>
      <c r="AR34" s="525"/>
      <c r="AS34" s="525"/>
      <c r="AT34" s="525"/>
      <c r="AU34" s="525"/>
      <c r="AW34" s="525"/>
      <c r="AX34" s="525"/>
      <c r="AY34" s="525"/>
      <c r="AZ34" s="525"/>
      <c r="BA34" s="525"/>
      <c r="BB34" s="525"/>
      <c r="BC34" s="525"/>
      <c r="BD34" s="525"/>
      <c r="BE34" s="525"/>
      <c r="BF34" s="525"/>
      <c r="BG34" s="525"/>
      <c r="BH34" s="525"/>
      <c r="BJ34" s="525"/>
      <c r="BK34" s="525"/>
      <c r="BL34" s="525"/>
      <c r="BM34" s="525"/>
      <c r="BN34" s="525"/>
      <c r="BO34" s="525"/>
      <c r="BP34" s="525"/>
      <c r="BQ34" s="525"/>
      <c r="BR34" s="525"/>
      <c r="BS34" s="525"/>
      <c r="BT34" s="525"/>
      <c r="BU34" s="525"/>
      <c r="BV34" s="1" t="s">
        <v>5</v>
      </c>
    </row>
    <row r="35" spans="1:74" x14ac:dyDescent="0.2">
      <c r="B35" s="727"/>
      <c r="C35" s="727"/>
      <c r="D35" s="727"/>
      <c r="E35" s="727"/>
      <c r="F35" s="727"/>
      <c r="G35" s="463" t="s">
        <v>562</v>
      </c>
      <c r="H35" s="464" t="s">
        <v>597</v>
      </c>
      <c r="I35" s="462"/>
      <c r="J35" s="474"/>
      <c r="K35" s="474"/>
      <c r="L35" s="474"/>
      <c r="M35" s="474"/>
      <c r="N35" s="474"/>
      <c r="O35" s="474"/>
      <c r="P35" s="474"/>
      <c r="Q35" s="474"/>
      <c r="R35" s="474"/>
      <c r="S35" s="474"/>
      <c r="T35" s="474"/>
      <c r="U35" s="474"/>
      <c r="V35" s="458"/>
      <c r="W35" s="474"/>
      <c r="X35" s="474"/>
      <c r="Y35" s="474"/>
      <c r="Z35" s="474"/>
      <c r="AA35" s="474"/>
      <c r="AB35" s="474"/>
      <c r="AC35" s="474"/>
      <c r="AD35" s="474"/>
      <c r="AE35" s="474"/>
      <c r="AF35" s="474"/>
      <c r="AG35" s="474"/>
      <c r="AH35" s="474"/>
      <c r="AJ35" s="525"/>
      <c r="AK35" s="525"/>
      <c r="AL35" s="525"/>
      <c r="AM35" s="525"/>
      <c r="AN35" s="525"/>
      <c r="AO35" s="525"/>
      <c r="AP35" s="525"/>
      <c r="AQ35" s="525"/>
      <c r="AR35" s="525"/>
      <c r="AS35" s="525"/>
      <c r="AT35" s="525"/>
      <c r="AU35" s="525"/>
      <c r="AW35" s="525"/>
      <c r="AX35" s="525"/>
      <c r="AY35" s="525"/>
      <c r="AZ35" s="525"/>
      <c r="BA35" s="525"/>
      <c r="BB35" s="525"/>
      <c r="BC35" s="525"/>
      <c r="BD35" s="525"/>
      <c r="BE35" s="525"/>
      <c r="BF35" s="525"/>
      <c r="BG35" s="525"/>
      <c r="BH35" s="525"/>
      <c r="BJ35" s="525"/>
      <c r="BK35" s="525"/>
      <c r="BL35" s="525"/>
      <c r="BM35" s="525"/>
      <c r="BN35" s="525"/>
      <c r="BO35" s="525"/>
      <c r="BP35" s="525"/>
      <c r="BQ35" s="525"/>
      <c r="BR35" s="525"/>
      <c r="BS35" s="525"/>
      <c r="BT35" s="525"/>
      <c r="BU35" s="525"/>
      <c r="BV35" s="1" t="s">
        <v>5</v>
      </c>
    </row>
    <row r="36" spans="1:74" x14ac:dyDescent="0.2">
      <c r="B36" s="727"/>
      <c r="C36" s="727"/>
      <c r="D36" s="727"/>
      <c r="E36" s="727"/>
      <c r="F36" s="727"/>
      <c r="G36" s="463" t="s">
        <v>563</v>
      </c>
      <c r="H36" s="464" t="s">
        <v>597</v>
      </c>
      <c r="I36" s="462"/>
      <c r="J36" s="474"/>
      <c r="K36" s="474"/>
      <c r="L36" s="474"/>
      <c r="M36" s="474"/>
      <c r="N36" s="474"/>
      <c r="O36" s="474"/>
      <c r="P36" s="474"/>
      <c r="Q36" s="474"/>
      <c r="R36" s="474"/>
      <c r="S36" s="474"/>
      <c r="T36" s="474"/>
      <c r="U36" s="474"/>
      <c r="V36" s="458"/>
      <c r="W36" s="474"/>
      <c r="X36" s="474"/>
      <c r="Y36" s="474"/>
      <c r="Z36" s="474"/>
      <c r="AA36" s="474"/>
      <c r="AB36" s="474"/>
      <c r="AC36" s="474"/>
      <c r="AD36" s="474"/>
      <c r="AE36" s="474"/>
      <c r="AF36" s="474"/>
      <c r="AG36" s="474"/>
      <c r="AH36" s="474"/>
      <c r="AJ36" s="525"/>
      <c r="AK36" s="525"/>
      <c r="AL36" s="525"/>
      <c r="AM36" s="525"/>
      <c r="AN36" s="525"/>
      <c r="AO36" s="525"/>
      <c r="AP36" s="525"/>
      <c r="AQ36" s="525"/>
      <c r="AR36" s="525"/>
      <c r="AS36" s="525"/>
      <c r="AT36" s="525"/>
      <c r="AU36" s="525"/>
      <c r="AW36" s="525"/>
      <c r="AX36" s="525"/>
      <c r="AY36" s="525"/>
      <c r="AZ36" s="525"/>
      <c r="BA36" s="525"/>
      <c r="BB36" s="525"/>
      <c r="BC36" s="525"/>
      <c r="BD36" s="525"/>
      <c r="BE36" s="525"/>
      <c r="BF36" s="525"/>
      <c r="BG36" s="525"/>
      <c r="BH36" s="525"/>
      <c r="BJ36" s="525"/>
      <c r="BK36" s="525"/>
      <c r="BL36" s="525"/>
      <c r="BM36" s="525"/>
      <c r="BN36" s="525"/>
      <c r="BO36" s="525"/>
      <c r="BP36" s="525"/>
      <c r="BQ36" s="525"/>
      <c r="BR36" s="525"/>
      <c r="BS36" s="525"/>
      <c r="BT36" s="525"/>
      <c r="BU36" s="525"/>
      <c r="BV36" s="1" t="s">
        <v>5</v>
      </c>
    </row>
    <row r="37" spans="1:74" x14ac:dyDescent="0.2">
      <c r="B37" s="727"/>
      <c r="C37" s="727"/>
      <c r="D37" s="727"/>
      <c r="E37" s="727"/>
      <c r="F37" s="727"/>
      <c r="G37" s="463" t="s">
        <v>564</v>
      </c>
      <c r="H37" s="464" t="s">
        <v>597</v>
      </c>
      <c r="I37" s="462"/>
      <c r="J37" s="474"/>
      <c r="K37" s="474"/>
      <c r="L37" s="474"/>
      <c r="M37" s="474"/>
      <c r="N37" s="474"/>
      <c r="O37" s="474"/>
      <c r="P37" s="474"/>
      <c r="Q37" s="474"/>
      <c r="R37" s="474"/>
      <c r="S37" s="474"/>
      <c r="T37" s="474"/>
      <c r="U37" s="474"/>
      <c r="V37" s="458"/>
      <c r="W37" s="474"/>
      <c r="X37" s="474"/>
      <c r="Y37" s="474"/>
      <c r="Z37" s="474"/>
      <c r="AA37" s="474"/>
      <c r="AB37" s="474"/>
      <c r="AC37" s="474"/>
      <c r="AD37" s="474"/>
      <c r="AE37" s="474"/>
      <c r="AF37" s="474"/>
      <c r="AG37" s="474"/>
      <c r="AH37" s="474"/>
      <c r="AJ37" s="525"/>
      <c r="AK37" s="525"/>
      <c r="AL37" s="525"/>
      <c r="AM37" s="525"/>
      <c r="AN37" s="525"/>
      <c r="AO37" s="525"/>
      <c r="AP37" s="525"/>
      <c r="AQ37" s="525"/>
      <c r="AR37" s="525"/>
      <c r="AS37" s="525"/>
      <c r="AT37" s="525"/>
      <c r="AU37" s="525"/>
      <c r="AW37" s="525"/>
      <c r="AX37" s="525"/>
      <c r="AY37" s="525"/>
      <c r="AZ37" s="525"/>
      <c r="BA37" s="525"/>
      <c r="BB37" s="525"/>
      <c r="BC37" s="525"/>
      <c r="BD37" s="525"/>
      <c r="BE37" s="525"/>
      <c r="BF37" s="525"/>
      <c r="BG37" s="525"/>
      <c r="BH37" s="525"/>
      <c r="BJ37" s="525"/>
      <c r="BK37" s="525"/>
      <c r="BL37" s="525"/>
      <c r="BM37" s="525"/>
      <c r="BN37" s="525"/>
      <c r="BO37" s="525"/>
      <c r="BP37" s="525"/>
      <c r="BQ37" s="525"/>
      <c r="BR37" s="525"/>
      <c r="BS37" s="525"/>
      <c r="BT37" s="525"/>
      <c r="BU37" s="525"/>
      <c r="BV37" s="1" t="s">
        <v>5</v>
      </c>
    </row>
    <row r="38" spans="1:74" x14ac:dyDescent="0.2">
      <c r="B38" s="728"/>
      <c r="C38" s="728"/>
      <c r="D38" s="728"/>
      <c r="E38" s="728"/>
      <c r="F38" s="728"/>
      <c r="G38" s="475" t="s">
        <v>565</v>
      </c>
      <c r="H38" s="476" t="s">
        <v>597</v>
      </c>
      <c r="I38" s="462"/>
      <c r="J38" s="477"/>
      <c r="K38" s="477"/>
      <c r="L38" s="477"/>
      <c r="M38" s="477"/>
      <c r="N38" s="477"/>
      <c r="O38" s="477"/>
      <c r="P38" s="477"/>
      <c r="Q38" s="477"/>
      <c r="R38" s="477"/>
      <c r="S38" s="477"/>
      <c r="T38" s="477"/>
      <c r="U38" s="477"/>
      <c r="V38" s="458"/>
      <c r="W38" s="477"/>
      <c r="X38" s="477"/>
      <c r="Y38" s="477"/>
      <c r="Z38" s="477"/>
      <c r="AA38" s="477"/>
      <c r="AB38" s="477"/>
      <c r="AC38" s="477"/>
      <c r="AD38" s="477"/>
      <c r="AE38" s="477"/>
      <c r="AF38" s="477"/>
      <c r="AG38" s="477"/>
      <c r="AH38" s="477"/>
      <c r="AJ38" s="526"/>
      <c r="AK38" s="526"/>
      <c r="AL38" s="526"/>
      <c r="AM38" s="526"/>
      <c r="AN38" s="526"/>
      <c r="AO38" s="526"/>
      <c r="AP38" s="526"/>
      <c r="AQ38" s="526"/>
      <c r="AR38" s="526"/>
      <c r="AS38" s="526"/>
      <c r="AT38" s="526"/>
      <c r="AU38" s="526"/>
      <c r="AW38" s="526"/>
      <c r="AX38" s="526"/>
      <c r="AY38" s="526"/>
      <c r="AZ38" s="526"/>
      <c r="BA38" s="526"/>
      <c r="BB38" s="526"/>
      <c r="BC38" s="526"/>
      <c r="BD38" s="526"/>
      <c r="BE38" s="526"/>
      <c r="BF38" s="526"/>
      <c r="BG38" s="526"/>
      <c r="BH38" s="526"/>
      <c r="BJ38" s="526"/>
      <c r="BK38" s="526"/>
      <c r="BL38" s="526"/>
      <c r="BM38" s="526"/>
      <c r="BN38" s="526"/>
      <c r="BO38" s="526"/>
      <c r="BP38" s="526"/>
      <c r="BQ38" s="526"/>
      <c r="BR38" s="526"/>
      <c r="BS38" s="526"/>
      <c r="BT38" s="526"/>
      <c r="BU38" s="526"/>
      <c r="BV38" s="1" t="s">
        <v>5</v>
      </c>
    </row>
    <row r="39" spans="1:74" x14ac:dyDescent="0.2">
      <c r="B39" s="727" t="s">
        <v>605</v>
      </c>
      <c r="C39" s="727"/>
      <c r="D39" s="727"/>
      <c r="E39" s="727"/>
      <c r="F39" s="727"/>
      <c r="G39" s="473" t="s">
        <v>562</v>
      </c>
      <c r="H39" s="478" t="s">
        <v>598</v>
      </c>
      <c r="I39" s="462"/>
      <c r="J39" s="479"/>
      <c r="K39" s="479"/>
      <c r="L39" s="479"/>
      <c r="M39" s="479"/>
      <c r="N39" s="479"/>
      <c r="O39" s="479"/>
      <c r="P39" s="479"/>
      <c r="Q39" s="479"/>
      <c r="R39" s="479"/>
      <c r="S39" s="479"/>
      <c r="T39" s="479"/>
      <c r="U39" s="479"/>
      <c r="V39" s="458"/>
      <c r="W39" s="479"/>
      <c r="X39" s="479"/>
      <c r="Y39" s="479"/>
      <c r="Z39" s="479"/>
      <c r="AA39" s="479"/>
      <c r="AB39" s="479"/>
      <c r="AC39" s="479"/>
      <c r="AD39" s="479"/>
      <c r="AE39" s="479"/>
      <c r="AF39" s="479"/>
      <c r="AG39" s="479"/>
      <c r="AH39" s="479"/>
      <c r="AJ39" s="527"/>
      <c r="AK39" s="527"/>
      <c r="AL39" s="527"/>
      <c r="AM39" s="527"/>
      <c r="AN39" s="527"/>
      <c r="AO39" s="527"/>
      <c r="AP39" s="527"/>
      <c r="AQ39" s="527"/>
      <c r="AR39" s="527"/>
      <c r="AS39" s="527"/>
      <c r="AT39" s="527"/>
      <c r="AU39" s="527"/>
      <c r="AW39" s="527"/>
      <c r="AX39" s="527"/>
      <c r="AY39" s="527"/>
      <c r="AZ39" s="527"/>
      <c r="BA39" s="527"/>
      <c r="BB39" s="527"/>
      <c r="BC39" s="527"/>
      <c r="BD39" s="527"/>
      <c r="BE39" s="527"/>
      <c r="BF39" s="527"/>
      <c r="BG39" s="527"/>
      <c r="BH39" s="527"/>
      <c r="BJ39" s="527"/>
      <c r="BK39" s="527"/>
      <c r="BL39" s="527"/>
      <c r="BM39" s="527"/>
      <c r="BN39" s="527"/>
      <c r="BO39" s="527"/>
      <c r="BP39" s="527"/>
      <c r="BQ39" s="527"/>
      <c r="BR39" s="527"/>
      <c r="BS39" s="527"/>
      <c r="BT39" s="527"/>
      <c r="BU39" s="527"/>
      <c r="BV39" s="1" t="s">
        <v>5</v>
      </c>
    </row>
    <row r="40" spans="1:74" x14ac:dyDescent="0.2">
      <c r="B40" s="728"/>
      <c r="C40" s="728"/>
      <c r="D40" s="728"/>
      <c r="E40" s="728"/>
      <c r="F40" s="728"/>
      <c r="G40" s="480" t="s">
        <v>569</v>
      </c>
      <c r="H40" s="481" t="s">
        <v>598</v>
      </c>
      <c r="I40" s="462"/>
      <c r="J40" s="482"/>
      <c r="K40" s="482"/>
      <c r="L40" s="482"/>
      <c r="M40" s="482"/>
      <c r="N40" s="482"/>
      <c r="O40" s="482"/>
      <c r="P40" s="482"/>
      <c r="Q40" s="482"/>
      <c r="R40" s="482"/>
      <c r="S40" s="482"/>
      <c r="T40" s="482"/>
      <c r="U40" s="482"/>
      <c r="V40" s="458"/>
      <c r="W40" s="482"/>
      <c r="X40" s="482"/>
      <c r="Y40" s="482"/>
      <c r="Z40" s="482"/>
      <c r="AA40" s="482"/>
      <c r="AB40" s="482"/>
      <c r="AC40" s="482"/>
      <c r="AD40" s="482"/>
      <c r="AE40" s="482"/>
      <c r="AF40" s="482"/>
      <c r="AG40" s="482"/>
      <c r="AH40" s="482"/>
      <c r="AJ40" s="528"/>
      <c r="AK40" s="528"/>
      <c r="AL40" s="528"/>
      <c r="AM40" s="528"/>
      <c r="AN40" s="528"/>
      <c r="AO40" s="528"/>
      <c r="AP40" s="528"/>
      <c r="AQ40" s="528"/>
      <c r="AR40" s="528"/>
      <c r="AS40" s="528"/>
      <c r="AT40" s="528"/>
      <c r="AU40" s="528"/>
      <c r="AW40" s="528"/>
      <c r="AX40" s="528"/>
      <c r="AY40" s="528"/>
      <c r="AZ40" s="528"/>
      <c r="BA40" s="528"/>
      <c r="BB40" s="528"/>
      <c r="BC40" s="528"/>
      <c r="BD40" s="528"/>
      <c r="BE40" s="528"/>
      <c r="BF40" s="528"/>
      <c r="BG40" s="528"/>
      <c r="BH40" s="528"/>
      <c r="BJ40" s="528"/>
      <c r="BK40" s="528"/>
      <c r="BL40" s="528"/>
      <c r="BM40" s="528"/>
      <c r="BN40" s="528"/>
      <c r="BO40" s="528"/>
      <c r="BP40" s="528"/>
      <c r="BQ40" s="528"/>
      <c r="BR40" s="528"/>
      <c r="BS40" s="528"/>
      <c r="BT40" s="528"/>
      <c r="BU40" s="528"/>
      <c r="BV40" s="1" t="s">
        <v>5</v>
      </c>
    </row>
    <row r="41" spans="1:74" x14ac:dyDescent="0.2">
      <c r="I41" s="462"/>
      <c r="K41" s="5"/>
      <c r="L41" s="5"/>
      <c r="M41" s="454"/>
      <c r="N41" s="454"/>
      <c r="V41" s="458"/>
      <c r="BV41" s="1" t="s">
        <v>5</v>
      </c>
    </row>
    <row r="42" spans="1:74" ht="23.25" x14ac:dyDescent="0.35">
      <c r="A42" s="436"/>
      <c r="B42" s="437" t="s">
        <v>570</v>
      </c>
      <c r="C42" s="437"/>
      <c r="D42" s="437"/>
      <c r="E42" s="301"/>
      <c r="F42" s="450"/>
      <c r="G42" s="450"/>
      <c r="H42" s="450"/>
      <c r="I42" s="446"/>
      <c r="J42" s="450"/>
      <c r="K42" s="450"/>
      <c r="L42" s="450"/>
      <c r="M42" s="450"/>
      <c r="N42" s="450"/>
      <c r="O42" s="450"/>
      <c r="P42" s="450"/>
      <c r="Q42" s="450"/>
      <c r="R42" s="450"/>
      <c r="S42" s="450"/>
      <c r="T42" s="450"/>
      <c r="U42" s="450"/>
      <c r="V42" s="451"/>
      <c r="W42" s="450"/>
      <c r="X42" s="450"/>
      <c r="Y42" s="450"/>
      <c r="Z42" s="450"/>
      <c r="AA42" s="450"/>
      <c r="AB42" s="450"/>
      <c r="AC42" s="450"/>
      <c r="AD42" s="450"/>
      <c r="AE42" s="450"/>
      <c r="AF42" s="450"/>
      <c r="AG42" s="450"/>
      <c r="AH42" s="450"/>
      <c r="AJ42" s="450"/>
      <c r="AK42" s="450"/>
      <c r="AL42" s="450"/>
      <c r="AM42" s="450"/>
      <c r="AN42" s="450"/>
      <c r="AO42" s="450"/>
      <c r="AP42" s="450"/>
      <c r="AQ42" s="450"/>
      <c r="AR42" s="450"/>
      <c r="AS42" s="450"/>
      <c r="AT42" s="450"/>
      <c r="AU42" s="450"/>
      <c r="AW42" s="450"/>
      <c r="AX42" s="450"/>
      <c r="AY42" s="450"/>
      <c r="AZ42" s="450"/>
      <c r="BA42" s="450"/>
      <c r="BB42" s="450"/>
      <c r="BC42" s="450"/>
      <c r="BD42" s="450"/>
      <c r="BE42" s="450"/>
      <c r="BF42" s="450"/>
      <c r="BG42" s="450"/>
      <c r="BH42" s="450"/>
      <c r="BJ42" s="450"/>
      <c r="BK42" s="450"/>
      <c r="BL42" s="450"/>
      <c r="BM42" s="450"/>
      <c r="BN42" s="450"/>
      <c r="BO42" s="450"/>
      <c r="BP42" s="450"/>
      <c r="BQ42" s="450"/>
      <c r="BR42" s="450"/>
      <c r="BS42" s="450"/>
      <c r="BT42" s="450"/>
      <c r="BU42" s="450"/>
      <c r="BV42" s="1" t="s">
        <v>5</v>
      </c>
    </row>
    <row r="43" spans="1:74" x14ac:dyDescent="0.2">
      <c r="B43" s="452" t="s">
        <v>595</v>
      </c>
      <c r="C43" s="452"/>
      <c r="D43" s="452"/>
      <c r="E43" s="483"/>
      <c r="F43" s="483"/>
      <c r="G43" s="484"/>
      <c r="H43" s="484"/>
      <c r="J43" s="485"/>
      <c r="K43" s="485"/>
      <c r="L43" s="485"/>
      <c r="M43" s="485"/>
      <c r="N43" s="485"/>
      <c r="O43" s="485"/>
      <c r="P43" s="485"/>
      <c r="Q43" s="485"/>
      <c r="R43" s="485"/>
      <c r="S43" s="485"/>
      <c r="T43" s="485"/>
      <c r="U43" s="485"/>
      <c r="V43" s="458"/>
      <c r="W43" s="485"/>
      <c r="X43" s="485"/>
      <c r="Y43" s="485"/>
      <c r="Z43" s="485"/>
      <c r="AA43" s="485"/>
      <c r="AB43" s="485"/>
      <c r="AC43" s="485"/>
      <c r="AD43" s="485"/>
      <c r="AE43" s="485"/>
      <c r="AF43" s="485"/>
      <c r="AG43" s="485"/>
      <c r="AH43" s="485"/>
      <c r="AJ43" s="485"/>
      <c r="AK43" s="485"/>
      <c r="AL43" s="485"/>
      <c r="AM43" s="485"/>
      <c r="AN43" s="485"/>
      <c r="AO43" s="485"/>
      <c r="AP43" s="485"/>
      <c r="AQ43" s="485"/>
      <c r="AR43" s="485"/>
      <c r="AS43" s="485"/>
      <c r="AT43" s="485"/>
      <c r="AU43" s="485"/>
      <c r="AW43" s="485"/>
      <c r="AX43" s="485"/>
      <c r="AY43" s="485"/>
      <c r="AZ43" s="485"/>
      <c r="BA43" s="485"/>
      <c r="BB43" s="485"/>
      <c r="BC43" s="485"/>
      <c r="BD43" s="485"/>
      <c r="BE43" s="485"/>
      <c r="BF43" s="485"/>
      <c r="BG43" s="485"/>
      <c r="BH43" s="485"/>
      <c r="BJ43" s="485"/>
      <c r="BK43" s="485"/>
      <c r="BL43" s="485"/>
      <c r="BM43" s="485"/>
      <c r="BN43" s="485"/>
      <c r="BO43" s="485"/>
      <c r="BP43" s="485"/>
      <c r="BQ43" s="485"/>
      <c r="BR43" s="485"/>
      <c r="BS43" s="485"/>
      <c r="BT43" s="485"/>
      <c r="BU43" s="485"/>
      <c r="BV43" s="1" t="s">
        <v>5</v>
      </c>
    </row>
    <row r="44" spans="1:74" ht="12.75" customHeight="1" x14ac:dyDescent="0.2">
      <c r="B44" s="727" t="s">
        <v>571</v>
      </c>
      <c r="C44" s="727"/>
      <c r="D44" s="727"/>
      <c r="E44" s="727"/>
      <c r="F44" s="727"/>
      <c r="G44" s="729" t="s">
        <v>572</v>
      </c>
      <c r="H44" s="456" t="s">
        <v>573</v>
      </c>
      <c r="I44" s="486"/>
      <c r="J44" s="487"/>
      <c r="K44" s="487"/>
      <c r="L44" s="487"/>
      <c r="M44" s="487"/>
      <c r="N44" s="487"/>
      <c r="O44" s="487"/>
      <c r="P44" s="487"/>
      <c r="Q44" s="487"/>
      <c r="R44" s="487"/>
      <c r="S44" s="487"/>
      <c r="T44" s="487"/>
      <c r="U44" s="487"/>
      <c r="V44" s="458"/>
      <c r="W44" s="487"/>
      <c r="X44" s="487"/>
      <c r="Y44" s="487"/>
      <c r="Z44" s="487"/>
      <c r="AA44" s="487"/>
      <c r="AB44" s="487"/>
      <c r="AC44" s="487"/>
      <c r="AD44" s="487"/>
      <c r="AE44" s="487"/>
      <c r="AF44" s="487"/>
      <c r="AG44" s="487"/>
      <c r="AH44" s="487"/>
      <c r="AJ44" s="529"/>
      <c r="AK44" s="529"/>
      <c r="AL44" s="529"/>
      <c r="AM44" s="529"/>
      <c r="AN44" s="529"/>
      <c r="AO44" s="529"/>
      <c r="AP44" s="529"/>
      <c r="AQ44" s="529"/>
      <c r="AR44" s="529"/>
      <c r="AS44" s="529"/>
      <c r="AT44" s="529"/>
      <c r="AU44" s="529"/>
      <c r="AW44" s="529"/>
      <c r="AX44" s="529"/>
      <c r="AY44" s="529"/>
      <c r="AZ44" s="529"/>
      <c r="BA44" s="529"/>
      <c r="BB44" s="529"/>
      <c r="BC44" s="529"/>
      <c r="BD44" s="529"/>
      <c r="BE44" s="529"/>
      <c r="BF44" s="529"/>
      <c r="BG44" s="529"/>
      <c r="BH44" s="529"/>
      <c r="BJ44" s="529"/>
      <c r="BK44" s="529"/>
      <c r="BL44" s="529"/>
      <c r="BM44" s="529"/>
      <c r="BN44" s="529"/>
      <c r="BO44" s="529"/>
      <c r="BP44" s="529"/>
      <c r="BQ44" s="529"/>
      <c r="BR44" s="529"/>
      <c r="BS44" s="529"/>
      <c r="BT44" s="529"/>
      <c r="BU44" s="529"/>
      <c r="BV44" s="1" t="s">
        <v>5</v>
      </c>
    </row>
    <row r="45" spans="1:74" ht="15" customHeight="1" x14ac:dyDescent="0.2">
      <c r="B45" s="727"/>
      <c r="C45" s="727"/>
      <c r="D45" s="727"/>
      <c r="E45" s="727"/>
      <c r="F45" s="727"/>
      <c r="G45" s="730"/>
      <c r="H45" s="467" t="s">
        <v>574</v>
      </c>
      <c r="I45" s="486"/>
      <c r="J45" s="488"/>
      <c r="K45" s="488"/>
      <c r="L45" s="488"/>
      <c r="M45" s="488"/>
      <c r="N45" s="488"/>
      <c r="O45" s="488"/>
      <c r="P45" s="488"/>
      <c r="Q45" s="488"/>
      <c r="R45" s="488"/>
      <c r="S45" s="488"/>
      <c r="T45" s="488"/>
      <c r="U45" s="488"/>
      <c r="V45" s="489"/>
      <c r="W45" s="488"/>
      <c r="X45" s="488"/>
      <c r="Y45" s="488"/>
      <c r="Z45" s="488"/>
      <c r="AA45" s="488"/>
      <c r="AB45" s="488"/>
      <c r="AC45" s="488"/>
      <c r="AD45" s="488"/>
      <c r="AE45" s="488"/>
      <c r="AF45" s="488"/>
      <c r="AG45" s="488"/>
      <c r="AH45" s="488"/>
      <c r="AJ45" s="530"/>
      <c r="AK45" s="530"/>
      <c r="AL45" s="530"/>
      <c r="AM45" s="530"/>
      <c r="AN45" s="530"/>
      <c r="AO45" s="530"/>
      <c r="AP45" s="530"/>
      <c r="AQ45" s="530"/>
      <c r="AR45" s="530"/>
      <c r="AS45" s="530"/>
      <c r="AT45" s="530"/>
      <c r="AU45" s="530"/>
      <c r="AW45" s="530"/>
      <c r="AX45" s="530"/>
      <c r="AY45" s="530"/>
      <c r="AZ45" s="530"/>
      <c r="BA45" s="530"/>
      <c r="BB45" s="530"/>
      <c r="BC45" s="530"/>
      <c r="BD45" s="530"/>
      <c r="BE45" s="530"/>
      <c r="BF45" s="530"/>
      <c r="BG45" s="530"/>
      <c r="BH45" s="530"/>
      <c r="BJ45" s="530"/>
      <c r="BK45" s="530"/>
      <c r="BL45" s="530"/>
      <c r="BM45" s="530"/>
      <c r="BN45" s="530"/>
      <c r="BO45" s="530"/>
      <c r="BP45" s="530"/>
      <c r="BQ45" s="530"/>
      <c r="BR45" s="530"/>
      <c r="BS45" s="530"/>
      <c r="BT45" s="530"/>
      <c r="BU45" s="530"/>
      <c r="BV45" s="1" t="s">
        <v>5</v>
      </c>
    </row>
    <row r="46" spans="1:74" ht="15" customHeight="1" x14ac:dyDescent="0.2">
      <c r="B46" s="727"/>
      <c r="C46" s="727"/>
      <c r="D46" s="727"/>
      <c r="E46" s="727"/>
      <c r="F46" s="727"/>
      <c r="G46" s="731" t="s">
        <v>575</v>
      </c>
      <c r="H46" s="460" t="s">
        <v>573</v>
      </c>
      <c r="I46" s="486"/>
      <c r="J46" s="490"/>
      <c r="K46" s="490"/>
      <c r="L46" s="490"/>
      <c r="M46" s="490"/>
      <c r="N46" s="490"/>
      <c r="O46" s="490"/>
      <c r="P46" s="490"/>
      <c r="Q46" s="490"/>
      <c r="R46" s="490"/>
      <c r="S46" s="490"/>
      <c r="T46" s="490"/>
      <c r="U46" s="490"/>
      <c r="V46" s="489"/>
      <c r="W46" s="491"/>
      <c r="X46" s="490"/>
      <c r="Y46" s="490"/>
      <c r="Z46" s="490"/>
      <c r="AA46" s="490"/>
      <c r="AB46" s="490"/>
      <c r="AC46" s="490"/>
      <c r="AD46" s="490"/>
      <c r="AE46" s="490"/>
      <c r="AF46" s="490"/>
      <c r="AG46" s="490"/>
      <c r="AH46" s="490"/>
      <c r="AJ46" s="531"/>
      <c r="AK46" s="531"/>
      <c r="AL46" s="531"/>
      <c r="AM46" s="531"/>
      <c r="AN46" s="531"/>
      <c r="AO46" s="531"/>
      <c r="AP46" s="531"/>
      <c r="AQ46" s="531"/>
      <c r="AR46" s="531"/>
      <c r="AS46" s="531"/>
      <c r="AT46" s="531"/>
      <c r="AU46" s="531"/>
      <c r="AW46" s="531"/>
      <c r="AX46" s="531"/>
      <c r="AY46" s="531"/>
      <c r="AZ46" s="531"/>
      <c r="BA46" s="531"/>
      <c r="BB46" s="531"/>
      <c r="BC46" s="531"/>
      <c r="BD46" s="531"/>
      <c r="BE46" s="531"/>
      <c r="BF46" s="531"/>
      <c r="BG46" s="531"/>
      <c r="BH46" s="531"/>
      <c r="BJ46" s="531"/>
      <c r="BK46" s="531"/>
      <c r="BL46" s="531"/>
      <c r="BM46" s="531"/>
      <c r="BN46" s="531"/>
      <c r="BO46" s="531"/>
      <c r="BP46" s="531"/>
      <c r="BQ46" s="531"/>
      <c r="BR46" s="531"/>
      <c r="BS46" s="531"/>
      <c r="BT46" s="531"/>
      <c r="BU46" s="531"/>
      <c r="BV46" s="1" t="s">
        <v>5</v>
      </c>
    </row>
    <row r="47" spans="1:74" ht="15" customHeight="1" x14ac:dyDescent="0.2">
      <c r="B47" s="727"/>
      <c r="C47" s="727"/>
      <c r="D47" s="727"/>
      <c r="E47" s="727"/>
      <c r="F47" s="727"/>
      <c r="G47" s="730"/>
      <c r="H47" s="478" t="s">
        <v>574</v>
      </c>
      <c r="I47" s="486"/>
      <c r="J47" s="492"/>
      <c r="K47" s="492"/>
      <c r="L47" s="492"/>
      <c r="M47" s="492"/>
      <c r="N47" s="492"/>
      <c r="O47" s="492"/>
      <c r="P47" s="492"/>
      <c r="Q47" s="492"/>
      <c r="R47" s="492"/>
      <c r="S47" s="492"/>
      <c r="T47" s="492"/>
      <c r="U47" s="492"/>
      <c r="V47" s="489"/>
      <c r="W47" s="493"/>
      <c r="X47" s="492"/>
      <c r="Y47" s="492"/>
      <c r="Z47" s="492"/>
      <c r="AA47" s="492"/>
      <c r="AB47" s="492"/>
      <c r="AC47" s="492"/>
      <c r="AD47" s="492"/>
      <c r="AE47" s="492"/>
      <c r="AF47" s="492"/>
      <c r="AG47" s="492"/>
      <c r="AH47" s="492"/>
      <c r="AJ47" s="532"/>
      <c r="AK47" s="532"/>
      <c r="AL47" s="532"/>
      <c r="AM47" s="532"/>
      <c r="AN47" s="532"/>
      <c r="AO47" s="532"/>
      <c r="AP47" s="532"/>
      <c r="AQ47" s="532"/>
      <c r="AR47" s="532"/>
      <c r="AS47" s="532"/>
      <c r="AT47" s="532"/>
      <c r="AU47" s="532"/>
      <c r="AW47" s="532"/>
      <c r="AX47" s="532"/>
      <c r="AY47" s="532"/>
      <c r="AZ47" s="532"/>
      <c r="BA47" s="532"/>
      <c r="BB47" s="532"/>
      <c r="BC47" s="532"/>
      <c r="BD47" s="532"/>
      <c r="BE47" s="532"/>
      <c r="BF47" s="532"/>
      <c r="BG47" s="532"/>
      <c r="BH47" s="532"/>
      <c r="BJ47" s="532"/>
      <c r="BK47" s="532"/>
      <c r="BL47" s="532"/>
      <c r="BM47" s="532"/>
      <c r="BN47" s="532"/>
      <c r="BO47" s="532"/>
      <c r="BP47" s="532"/>
      <c r="BQ47" s="532"/>
      <c r="BR47" s="532"/>
      <c r="BS47" s="532"/>
      <c r="BT47" s="532"/>
      <c r="BU47" s="532"/>
      <c r="BV47" s="1" t="s">
        <v>5</v>
      </c>
    </row>
    <row r="48" spans="1:74" ht="15" customHeight="1" x14ac:dyDescent="0.2">
      <c r="B48" s="727"/>
      <c r="C48" s="727"/>
      <c r="D48" s="727"/>
      <c r="E48" s="727"/>
      <c r="F48" s="727"/>
      <c r="G48" s="731" t="s">
        <v>576</v>
      </c>
      <c r="H48" s="460" t="s">
        <v>573</v>
      </c>
      <c r="I48" s="486"/>
      <c r="J48" s="490"/>
      <c r="K48" s="490"/>
      <c r="L48" s="490"/>
      <c r="M48" s="490"/>
      <c r="N48" s="490"/>
      <c r="O48" s="490"/>
      <c r="P48" s="490"/>
      <c r="Q48" s="490"/>
      <c r="R48" s="490"/>
      <c r="S48" s="490"/>
      <c r="T48" s="490"/>
      <c r="U48" s="490"/>
      <c r="V48" s="489"/>
      <c r="W48" s="490"/>
      <c r="X48" s="490"/>
      <c r="Y48" s="490"/>
      <c r="Z48" s="490"/>
      <c r="AA48" s="490"/>
      <c r="AB48" s="490"/>
      <c r="AC48" s="490"/>
      <c r="AD48" s="490"/>
      <c r="AE48" s="490"/>
      <c r="AF48" s="490"/>
      <c r="AG48" s="490"/>
      <c r="AH48" s="490"/>
      <c r="AJ48" s="531"/>
      <c r="AK48" s="531"/>
      <c r="AL48" s="531"/>
      <c r="AM48" s="531"/>
      <c r="AN48" s="531"/>
      <c r="AO48" s="531"/>
      <c r="AP48" s="531"/>
      <c r="AQ48" s="531"/>
      <c r="AR48" s="531"/>
      <c r="AS48" s="531"/>
      <c r="AT48" s="531"/>
      <c r="AU48" s="531"/>
      <c r="AW48" s="531"/>
      <c r="AX48" s="531"/>
      <c r="AY48" s="531"/>
      <c r="AZ48" s="531"/>
      <c r="BA48" s="531"/>
      <c r="BB48" s="531"/>
      <c r="BC48" s="531"/>
      <c r="BD48" s="531"/>
      <c r="BE48" s="531"/>
      <c r="BF48" s="531"/>
      <c r="BG48" s="531"/>
      <c r="BH48" s="531"/>
      <c r="BJ48" s="531"/>
      <c r="BK48" s="531"/>
      <c r="BL48" s="531"/>
      <c r="BM48" s="531"/>
      <c r="BN48" s="531"/>
      <c r="BO48" s="531"/>
      <c r="BP48" s="531"/>
      <c r="BQ48" s="531"/>
      <c r="BR48" s="531"/>
      <c r="BS48" s="531"/>
      <c r="BT48" s="531"/>
      <c r="BU48" s="531"/>
      <c r="BV48" s="1" t="s">
        <v>5</v>
      </c>
    </row>
    <row r="49" spans="2:74" ht="15" customHeight="1" x14ac:dyDescent="0.2">
      <c r="B49" s="727"/>
      <c r="C49" s="727"/>
      <c r="D49" s="727"/>
      <c r="E49" s="727"/>
      <c r="F49" s="727"/>
      <c r="G49" s="730"/>
      <c r="H49" s="478" t="s">
        <v>574</v>
      </c>
      <c r="I49" s="486"/>
      <c r="J49" s="492"/>
      <c r="K49" s="492"/>
      <c r="L49" s="492"/>
      <c r="M49" s="492"/>
      <c r="N49" s="492"/>
      <c r="O49" s="492"/>
      <c r="P49" s="492"/>
      <c r="Q49" s="492"/>
      <c r="R49" s="492"/>
      <c r="S49" s="492"/>
      <c r="T49" s="492"/>
      <c r="U49" s="492"/>
      <c r="V49" s="489"/>
      <c r="W49" s="492"/>
      <c r="X49" s="492"/>
      <c r="Y49" s="492"/>
      <c r="Z49" s="492"/>
      <c r="AA49" s="492"/>
      <c r="AB49" s="492"/>
      <c r="AC49" s="492"/>
      <c r="AD49" s="492"/>
      <c r="AE49" s="492"/>
      <c r="AF49" s="492"/>
      <c r="AG49" s="492"/>
      <c r="AH49" s="492"/>
      <c r="AJ49" s="532"/>
      <c r="AK49" s="532"/>
      <c r="AL49" s="532"/>
      <c r="AM49" s="532"/>
      <c r="AN49" s="532"/>
      <c r="AO49" s="532"/>
      <c r="AP49" s="532"/>
      <c r="AQ49" s="532"/>
      <c r="AR49" s="532"/>
      <c r="AS49" s="532"/>
      <c r="AT49" s="532"/>
      <c r="AU49" s="532"/>
      <c r="AW49" s="532"/>
      <c r="AX49" s="532"/>
      <c r="AY49" s="532"/>
      <c r="AZ49" s="532"/>
      <c r="BA49" s="532"/>
      <c r="BB49" s="532"/>
      <c r="BC49" s="532"/>
      <c r="BD49" s="532"/>
      <c r="BE49" s="532"/>
      <c r="BF49" s="532"/>
      <c r="BG49" s="532"/>
      <c r="BH49" s="532"/>
      <c r="BJ49" s="532"/>
      <c r="BK49" s="532"/>
      <c r="BL49" s="532"/>
      <c r="BM49" s="532"/>
      <c r="BN49" s="532"/>
      <c r="BO49" s="532"/>
      <c r="BP49" s="532"/>
      <c r="BQ49" s="532"/>
      <c r="BR49" s="532"/>
      <c r="BS49" s="532"/>
      <c r="BT49" s="532"/>
      <c r="BU49" s="532"/>
      <c r="BV49" s="1" t="s">
        <v>5</v>
      </c>
    </row>
    <row r="50" spans="2:74" ht="15" customHeight="1" x14ac:dyDescent="0.2">
      <c r="B50" s="727"/>
      <c r="C50" s="727"/>
      <c r="D50" s="727"/>
      <c r="E50" s="727"/>
      <c r="F50" s="727"/>
      <c r="G50" s="731" t="s">
        <v>577</v>
      </c>
      <c r="H50" s="460" t="s">
        <v>573</v>
      </c>
      <c r="I50" s="486"/>
      <c r="J50" s="490"/>
      <c r="K50" s="490"/>
      <c r="L50" s="490"/>
      <c r="M50" s="490"/>
      <c r="N50" s="490"/>
      <c r="O50" s="490"/>
      <c r="P50" s="490"/>
      <c r="Q50" s="490"/>
      <c r="R50" s="490"/>
      <c r="S50" s="490"/>
      <c r="T50" s="490"/>
      <c r="U50" s="490"/>
      <c r="V50" s="489"/>
      <c r="W50" s="491"/>
      <c r="X50" s="490"/>
      <c r="Y50" s="490"/>
      <c r="Z50" s="490"/>
      <c r="AA50" s="490"/>
      <c r="AB50" s="490"/>
      <c r="AC50" s="490"/>
      <c r="AD50" s="490"/>
      <c r="AE50" s="490"/>
      <c r="AF50" s="490"/>
      <c r="AG50" s="490"/>
      <c r="AH50" s="490"/>
      <c r="AJ50" s="531"/>
      <c r="AK50" s="531"/>
      <c r="AL50" s="531"/>
      <c r="AM50" s="531"/>
      <c r="AN50" s="531"/>
      <c r="AO50" s="531"/>
      <c r="AP50" s="531"/>
      <c r="AQ50" s="531"/>
      <c r="AR50" s="531"/>
      <c r="AS50" s="531"/>
      <c r="AT50" s="531"/>
      <c r="AU50" s="531"/>
      <c r="AW50" s="531"/>
      <c r="AX50" s="531"/>
      <c r="AY50" s="531"/>
      <c r="AZ50" s="531"/>
      <c r="BA50" s="531"/>
      <c r="BB50" s="531"/>
      <c r="BC50" s="531"/>
      <c r="BD50" s="531"/>
      <c r="BE50" s="531"/>
      <c r="BF50" s="531"/>
      <c r="BG50" s="531"/>
      <c r="BH50" s="531"/>
      <c r="BJ50" s="531"/>
      <c r="BK50" s="531"/>
      <c r="BL50" s="531"/>
      <c r="BM50" s="531"/>
      <c r="BN50" s="531"/>
      <c r="BO50" s="531"/>
      <c r="BP50" s="531"/>
      <c r="BQ50" s="531"/>
      <c r="BR50" s="531"/>
      <c r="BS50" s="531"/>
      <c r="BT50" s="531"/>
      <c r="BU50" s="531"/>
      <c r="BV50" s="1" t="s">
        <v>5</v>
      </c>
    </row>
    <row r="51" spans="2:74" ht="15" customHeight="1" x14ac:dyDescent="0.2">
      <c r="B51" s="727"/>
      <c r="C51" s="727"/>
      <c r="D51" s="727"/>
      <c r="E51" s="727"/>
      <c r="F51" s="727"/>
      <c r="G51" s="730"/>
      <c r="H51" s="478" t="s">
        <v>574</v>
      </c>
      <c r="I51" s="486"/>
      <c r="J51" s="492"/>
      <c r="K51" s="492"/>
      <c r="L51" s="492"/>
      <c r="M51" s="492"/>
      <c r="N51" s="492"/>
      <c r="O51" s="492"/>
      <c r="P51" s="492"/>
      <c r="Q51" s="492"/>
      <c r="R51" s="492"/>
      <c r="S51" s="492"/>
      <c r="T51" s="492"/>
      <c r="U51" s="492"/>
      <c r="V51" s="489"/>
      <c r="W51" s="493"/>
      <c r="X51" s="492"/>
      <c r="Y51" s="492"/>
      <c r="Z51" s="492"/>
      <c r="AA51" s="492"/>
      <c r="AB51" s="492"/>
      <c r="AC51" s="492"/>
      <c r="AD51" s="492"/>
      <c r="AE51" s="492"/>
      <c r="AF51" s="492"/>
      <c r="AG51" s="492"/>
      <c r="AH51" s="492"/>
      <c r="AJ51" s="532"/>
      <c r="AK51" s="532"/>
      <c r="AL51" s="532"/>
      <c r="AM51" s="532"/>
      <c r="AN51" s="532"/>
      <c r="AO51" s="532"/>
      <c r="AP51" s="532"/>
      <c r="AQ51" s="532"/>
      <c r="AR51" s="532"/>
      <c r="AS51" s="532"/>
      <c r="AT51" s="532"/>
      <c r="AU51" s="532"/>
      <c r="AW51" s="532"/>
      <c r="AX51" s="532"/>
      <c r="AY51" s="532"/>
      <c r="AZ51" s="532"/>
      <c r="BA51" s="532"/>
      <c r="BB51" s="532"/>
      <c r="BC51" s="532"/>
      <c r="BD51" s="532"/>
      <c r="BE51" s="532"/>
      <c r="BF51" s="532"/>
      <c r="BG51" s="532"/>
      <c r="BH51" s="532"/>
      <c r="BJ51" s="532"/>
      <c r="BK51" s="532"/>
      <c r="BL51" s="532"/>
      <c r="BM51" s="532"/>
      <c r="BN51" s="532"/>
      <c r="BO51" s="532"/>
      <c r="BP51" s="532"/>
      <c r="BQ51" s="532"/>
      <c r="BR51" s="532"/>
      <c r="BS51" s="532"/>
      <c r="BT51" s="532"/>
      <c r="BU51" s="532"/>
      <c r="BV51" s="1" t="s">
        <v>5</v>
      </c>
    </row>
    <row r="52" spans="2:74" ht="15" customHeight="1" x14ac:dyDescent="0.2">
      <c r="B52" s="727"/>
      <c r="C52" s="727"/>
      <c r="D52" s="727"/>
      <c r="E52" s="727"/>
      <c r="F52" s="727"/>
      <c r="G52" s="731" t="s">
        <v>578</v>
      </c>
      <c r="H52" s="460" t="s">
        <v>573</v>
      </c>
      <c r="I52" s="486"/>
      <c r="J52" s="490"/>
      <c r="K52" s="490"/>
      <c r="L52" s="490"/>
      <c r="M52" s="490"/>
      <c r="N52" s="490"/>
      <c r="O52" s="490"/>
      <c r="P52" s="490"/>
      <c r="Q52" s="490"/>
      <c r="R52" s="490"/>
      <c r="S52" s="490"/>
      <c r="T52" s="490"/>
      <c r="U52" s="490"/>
      <c r="V52" s="489"/>
      <c r="W52" s="490"/>
      <c r="X52" s="490"/>
      <c r="Y52" s="490"/>
      <c r="Z52" s="490"/>
      <c r="AA52" s="490"/>
      <c r="AB52" s="490"/>
      <c r="AC52" s="490"/>
      <c r="AD52" s="490"/>
      <c r="AE52" s="490"/>
      <c r="AF52" s="490"/>
      <c r="AG52" s="490"/>
      <c r="AH52" s="490"/>
      <c r="AJ52" s="531"/>
      <c r="AK52" s="531"/>
      <c r="AL52" s="531"/>
      <c r="AM52" s="531"/>
      <c r="AN52" s="531"/>
      <c r="AO52" s="531"/>
      <c r="AP52" s="531"/>
      <c r="AQ52" s="531"/>
      <c r="AR52" s="531"/>
      <c r="AS52" s="531"/>
      <c r="AT52" s="531"/>
      <c r="AU52" s="531"/>
      <c r="AW52" s="531"/>
      <c r="AX52" s="531"/>
      <c r="AY52" s="531"/>
      <c r="AZ52" s="531"/>
      <c r="BA52" s="531"/>
      <c r="BB52" s="531"/>
      <c r="BC52" s="531"/>
      <c r="BD52" s="531"/>
      <c r="BE52" s="531"/>
      <c r="BF52" s="531"/>
      <c r="BG52" s="531"/>
      <c r="BH52" s="531"/>
      <c r="BJ52" s="531"/>
      <c r="BK52" s="531"/>
      <c r="BL52" s="531"/>
      <c r="BM52" s="531"/>
      <c r="BN52" s="531"/>
      <c r="BO52" s="531"/>
      <c r="BP52" s="531"/>
      <c r="BQ52" s="531"/>
      <c r="BR52" s="531"/>
      <c r="BS52" s="531"/>
      <c r="BT52" s="531"/>
      <c r="BU52" s="531"/>
      <c r="BV52" s="1" t="s">
        <v>5</v>
      </c>
    </row>
    <row r="53" spans="2:74" ht="15" customHeight="1" x14ac:dyDescent="0.2">
      <c r="B53" s="727"/>
      <c r="C53" s="727"/>
      <c r="D53" s="727"/>
      <c r="E53" s="727"/>
      <c r="F53" s="727"/>
      <c r="G53" s="730"/>
      <c r="H53" s="478" t="s">
        <v>574</v>
      </c>
      <c r="I53" s="486"/>
      <c r="J53" s="492"/>
      <c r="K53" s="492"/>
      <c r="L53" s="492"/>
      <c r="M53" s="492"/>
      <c r="N53" s="492"/>
      <c r="O53" s="492"/>
      <c r="P53" s="492"/>
      <c r="Q53" s="492"/>
      <c r="R53" s="492"/>
      <c r="S53" s="492"/>
      <c r="T53" s="492"/>
      <c r="U53" s="492"/>
      <c r="V53" s="489"/>
      <c r="W53" s="492"/>
      <c r="X53" s="492"/>
      <c r="Y53" s="492"/>
      <c r="Z53" s="492"/>
      <c r="AA53" s="492"/>
      <c r="AB53" s="492"/>
      <c r="AC53" s="492"/>
      <c r="AD53" s="492"/>
      <c r="AE53" s="492"/>
      <c r="AF53" s="492"/>
      <c r="AG53" s="492"/>
      <c r="AH53" s="492"/>
      <c r="AJ53" s="532"/>
      <c r="AK53" s="532"/>
      <c r="AL53" s="532"/>
      <c r="AM53" s="532"/>
      <c r="AN53" s="532"/>
      <c r="AO53" s="532"/>
      <c r="AP53" s="532"/>
      <c r="AQ53" s="532"/>
      <c r="AR53" s="532"/>
      <c r="AS53" s="532"/>
      <c r="AT53" s="532"/>
      <c r="AU53" s="532"/>
      <c r="AW53" s="532"/>
      <c r="AX53" s="532"/>
      <c r="AY53" s="532"/>
      <c r="AZ53" s="532"/>
      <c r="BA53" s="532"/>
      <c r="BB53" s="532"/>
      <c r="BC53" s="532"/>
      <c r="BD53" s="532"/>
      <c r="BE53" s="532"/>
      <c r="BF53" s="532"/>
      <c r="BG53" s="532"/>
      <c r="BH53" s="532"/>
      <c r="BJ53" s="532"/>
      <c r="BK53" s="532"/>
      <c r="BL53" s="532"/>
      <c r="BM53" s="532"/>
      <c r="BN53" s="532"/>
      <c r="BO53" s="532"/>
      <c r="BP53" s="532"/>
      <c r="BQ53" s="532"/>
      <c r="BR53" s="532"/>
      <c r="BS53" s="532"/>
      <c r="BT53" s="532"/>
      <c r="BU53" s="532"/>
      <c r="BV53" s="1" t="s">
        <v>5</v>
      </c>
    </row>
    <row r="54" spans="2:74" ht="15" customHeight="1" x14ac:dyDescent="0.2">
      <c r="B54" s="727"/>
      <c r="C54" s="727"/>
      <c r="D54" s="727"/>
      <c r="E54" s="727"/>
      <c r="F54" s="727"/>
      <c r="G54" s="731" t="s">
        <v>579</v>
      </c>
      <c r="H54" s="460" t="s">
        <v>573</v>
      </c>
      <c r="I54" s="486"/>
      <c r="J54" s="490"/>
      <c r="K54" s="490"/>
      <c r="L54" s="490"/>
      <c r="M54" s="490"/>
      <c r="N54" s="490"/>
      <c r="O54" s="490"/>
      <c r="P54" s="490"/>
      <c r="Q54" s="490"/>
      <c r="R54" s="490"/>
      <c r="S54" s="490"/>
      <c r="T54" s="490"/>
      <c r="U54" s="490"/>
      <c r="V54" s="489"/>
      <c r="W54" s="490"/>
      <c r="X54" s="490"/>
      <c r="Y54" s="490"/>
      <c r="Z54" s="490"/>
      <c r="AA54" s="490"/>
      <c r="AB54" s="490"/>
      <c r="AC54" s="490"/>
      <c r="AD54" s="490"/>
      <c r="AE54" s="490"/>
      <c r="AF54" s="490"/>
      <c r="AG54" s="490"/>
      <c r="AH54" s="490"/>
      <c r="AJ54" s="531"/>
      <c r="AK54" s="531"/>
      <c r="AL54" s="531"/>
      <c r="AM54" s="531"/>
      <c r="AN54" s="531"/>
      <c r="AO54" s="531"/>
      <c r="AP54" s="531"/>
      <c r="AQ54" s="531"/>
      <c r="AR54" s="531"/>
      <c r="AS54" s="531"/>
      <c r="AT54" s="531"/>
      <c r="AU54" s="531"/>
      <c r="AW54" s="531"/>
      <c r="AX54" s="531"/>
      <c r="AY54" s="531"/>
      <c r="AZ54" s="531"/>
      <c r="BA54" s="531"/>
      <c r="BB54" s="531"/>
      <c r="BC54" s="531"/>
      <c r="BD54" s="531"/>
      <c r="BE54" s="531"/>
      <c r="BF54" s="531"/>
      <c r="BG54" s="531"/>
      <c r="BH54" s="531"/>
      <c r="BJ54" s="531"/>
      <c r="BK54" s="531"/>
      <c r="BL54" s="531"/>
      <c r="BM54" s="531"/>
      <c r="BN54" s="531"/>
      <c r="BO54" s="531"/>
      <c r="BP54" s="531"/>
      <c r="BQ54" s="531"/>
      <c r="BR54" s="531"/>
      <c r="BS54" s="531"/>
      <c r="BT54" s="531"/>
      <c r="BU54" s="531"/>
      <c r="BV54" s="1" t="s">
        <v>5</v>
      </c>
    </row>
    <row r="55" spans="2:74" ht="15" customHeight="1" x14ac:dyDescent="0.2">
      <c r="B55" s="727"/>
      <c r="C55" s="727"/>
      <c r="D55" s="727"/>
      <c r="E55" s="727"/>
      <c r="F55" s="727"/>
      <c r="G55" s="730"/>
      <c r="H55" s="478" t="s">
        <v>574</v>
      </c>
      <c r="I55" s="486"/>
      <c r="J55" s="492"/>
      <c r="K55" s="492"/>
      <c r="L55" s="492"/>
      <c r="M55" s="492"/>
      <c r="N55" s="492"/>
      <c r="O55" s="492"/>
      <c r="P55" s="492"/>
      <c r="Q55" s="492"/>
      <c r="R55" s="492"/>
      <c r="S55" s="492"/>
      <c r="T55" s="492"/>
      <c r="U55" s="492"/>
      <c r="V55" s="489"/>
      <c r="W55" s="492"/>
      <c r="X55" s="492"/>
      <c r="Y55" s="492"/>
      <c r="Z55" s="492"/>
      <c r="AA55" s="492"/>
      <c r="AB55" s="492"/>
      <c r="AC55" s="492"/>
      <c r="AD55" s="492"/>
      <c r="AE55" s="492"/>
      <c r="AF55" s="492"/>
      <c r="AG55" s="492"/>
      <c r="AH55" s="492"/>
      <c r="AJ55" s="532"/>
      <c r="AK55" s="532"/>
      <c r="AL55" s="532"/>
      <c r="AM55" s="532"/>
      <c r="AN55" s="532"/>
      <c r="AO55" s="532"/>
      <c r="AP55" s="532"/>
      <c r="AQ55" s="532"/>
      <c r="AR55" s="532"/>
      <c r="AS55" s="532"/>
      <c r="AT55" s="532"/>
      <c r="AU55" s="532"/>
      <c r="AW55" s="532"/>
      <c r="AX55" s="532"/>
      <c r="AY55" s="532"/>
      <c r="AZ55" s="532"/>
      <c r="BA55" s="532"/>
      <c r="BB55" s="532"/>
      <c r="BC55" s="532"/>
      <c r="BD55" s="532"/>
      <c r="BE55" s="532"/>
      <c r="BF55" s="532"/>
      <c r="BG55" s="532"/>
      <c r="BH55" s="532"/>
      <c r="BJ55" s="532"/>
      <c r="BK55" s="532"/>
      <c r="BL55" s="532"/>
      <c r="BM55" s="532"/>
      <c r="BN55" s="532"/>
      <c r="BO55" s="532"/>
      <c r="BP55" s="532"/>
      <c r="BQ55" s="532"/>
      <c r="BR55" s="532"/>
      <c r="BS55" s="532"/>
      <c r="BT55" s="532"/>
      <c r="BU55" s="532"/>
      <c r="BV55" s="1" t="s">
        <v>5</v>
      </c>
    </row>
    <row r="56" spans="2:74" ht="15" customHeight="1" x14ac:dyDescent="0.2">
      <c r="B56" s="727"/>
      <c r="C56" s="727"/>
      <c r="D56" s="727"/>
      <c r="E56" s="727"/>
      <c r="F56" s="727"/>
      <c r="G56" s="731" t="s">
        <v>580</v>
      </c>
      <c r="H56" s="460" t="s">
        <v>573</v>
      </c>
      <c r="I56" s="486"/>
      <c r="J56" s="490"/>
      <c r="K56" s="490"/>
      <c r="L56" s="490"/>
      <c r="M56" s="490"/>
      <c r="N56" s="490"/>
      <c r="O56" s="490"/>
      <c r="P56" s="490"/>
      <c r="Q56" s="490"/>
      <c r="R56" s="490"/>
      <c r="S56" s="490"/>
      <c r="T56" s="490"/>
      <c r="U56" s="490"/>
      <c r="V56" s="489"/>
      <c r="W56" s="490"/>
      <c r="X56" s="490"/>
      <c r="Y56" s="490"/>
      <c r="Z56" s="490"/>
      <c r="AA56" s="490"/>
      <c r="AB56" s="490"/>
      <c r="AC56" s="490"/>
      <c r="AD56" s="490"/>
      <c r="AE56" s="490"/>
      <c r="AF56" s="490"/>
      <c r="AG56" s="490"/>
      <c r="AH56" s="490"/>
      <c r="AJ56" s="531"/>
      <c r="AK56" s="531"/>
      <c r="AL56" s="531"/>
      <c r="AM56" s="531"/>
      <c r="AN56" s="531"/>
      <c r="AO56" s="531"/>
      <c r="AP56" s="531"/>
      <c r="AQ56" s="531"/>
      <c r="AR56" s="531"/>
      <c r="AS56" s="531"/>
      <c r="AT56" s="531"/>
      <c r="AU56" s="531"/>
      <c r="AW56" s="531"/>
      <c r="AX56" s="531"/>
      <c r="AY56" s="531"/>
      <c r="AZ56" s="531"/>
      <c r="BA56" s="531"/>
      <c r="BB56" s="531"/>
      <c r="BC56" s="531"/>
      <c r="BD56" s="531"/>
      <c r="BE56" s="531"/>
      <c r="BF56" s="531"/>
      <c r="BG56" s="531"/>
      <c r="BH56" s="531"/>
      <c r="BJ56" s="531"/>
      <c r="BK56" s="531"/>
      <c r="BL56" s="531"/>
      <c r="BM56" s="531"/>
      <c r="BN56" s="531"/>
      <c r="BO56" s="531"/>
      <c r="BP56" s="531"/>
      <c r="BQ56" s="531"/>
      <c r="BR56" s="531"/>
      <c r="BS56" s="531"/>
      <c r="BT56" s="531"/>
      <c r="BU56" s="531"/>
      <c r="BV56" s="1" t="s">
        <v>5</v>
      </c>
    </row>
    <row r="57" spans="2:74" ht="15" customHeight="1" x14ac:dyDescent="0.2">
      <c r="B57" s="727"/>
      <c r="C57" s="727"/>
      <c r="D57" s="727"/>
      <c r="E57" s="727"/>
      <c r="F57" s="727"/>
      <c r="G57" s="730"/>
      <c r="H57" s="478" t="s">
        <v>574</v>
      </c>
      <c r="I57" s="486"/>
      <c r="J57" s="492"/>
      <c r="K57" s="492"/>
      <c r="L57" s="492"/>
      <c r="M57" s="492"/>
      <c r="N57" s="492"/>
      <c r="O57" s="492"/>
      <c r="P57" s="492"/>
      <c r="Q57" s="492"/>
      <c r="R57" s="492"/>
      <c r="S57" s="492"/>
      <c r="T57" s="492"/>
      <c r="U57" s="492"/>
      <c r="V57" s="489"/>
      <c r="W57" s="492"/>
      <c r="X57" s="492"/>
      <c r="Y57" s="492"/>
      <c r="Z57" s="492"/>
      <c r="AA57" s="492"/>
      <c r="AB57" s="492"/>
      <c r="AC57" s="492"/>
      <c r="AD57" s="492"/>
      <c r="AE57" s="492"/>
      <c r="AF57" s="492"/>
      <c r="AG57" s="492"/>
      <c r="AH57" s="492"/>
      <c r="AJ57" s="532"/>
      <c r="AK57" s="532"/>
      <c r="AL57" s="532"/>
      <c r="AM57" s="532"/>
      <c r="AN57" s="532"/>
      <c r="AO57" s="532"/>
      <c r="AP57" s="532"/>
      <c r="AQ57" s="532"/>
      <c r="AR57" s="532"/>
      <c r="AS57" s="532"/>
      <c r="AT57" s="532"/>
      <c r="AU57" s="532"/>
      <c r="AW57" s="532"/>
      <c r="AX57" s="532"/>
      <c r="AY57" s="532"/>
      <c r="AZ57" s="532"/>
      <c r="BA57" s="532"/>
      <c r="BB57" s="532"/>
      <c r="BC57" s="532"/>
      <c r="BD57" s="532"/>
      <c r="BE57" s="532"/>
      <c r="BF57" s="532"/>
      <c r="BG57" s="532"/>
      <c r="BH57" s="532"/>
      <c r="BJ57" s="532"/>
      <c r="BK57" s="532"/>
      <c r="BL57" s="532"/>
      <c r="BM57" s="532"/>
      <c r="BN57" s="532"/>
      <c r="BO57" s="532"/>
      <c r="BP57" s="532"/>
      <c r="BQ57" s="532"/>
      <c r="BR57" s="532"/>
      <c r="BS57" s="532"/>
      <c r="BT57" s="532"/>
      <c r="BU57" s="532"/>
      <c r="BV57" s="1" t="s">
        <v>5</v>
      </c>
    </row>
    <row r="58" spans="2:74" ht="15" customHeight="1" x14ac:dyDescent="0.2">
      <c r="B58" s="727"/>
      <c r="C58" s="727"/>
      <c r="D58" s="727"/>
      <c r="E58" s="727"/>
      <c r="F58" s="727"/>
      <c r="G58" s="731" t="s">
        <v>581</v>
      </c>
      <c r="H58" s="460" t="s">
        <v>573</v>
      </c>
      <c r="I58" s="486"/>
      <c r="J58" s="490"/>
      <c r="K58" s="490"/>
      <c r="L58" s="490"/>
      <c r="M58" s="490"/>
      <c r="N58" s="490"/>
      <c r="O58" s="490"/>
      <c r="P58" s="490"/>
      <c r="Q58" s="490"/>
      <c r="R58" s="490"/>
      <c r="S58" s="490"/>
      <c r="T58" s="490"/>
      <c r="U58" s="490"/>
      <c r="V58" s="489"/>
      <c r="W58" s="490"/>
      <c r="X58" s="490"/>
      <c r="Y58" s="490"/>
      <c r="Z58" s="490"/>
      <c r="AA58" s="490"/>
      <c r="AB58" s="490"/>
      <c r="AC58" s="490"/>
      <c r="AD58" s="490"/>
      <c r="AE58" s="490"/>
      <c r="AF58" s="490"/>
      <c r="AG58" s="490"/>
      <c r="AH58" s="490"/>
      <c r="AJ58" s="531"/>
      <c r="AK58" s="531"/>
      <c r="AL58" s="531"/>
      <c r="AM58" s="531"/>
      <c r="AN58" s="531"/>
      <c r="AO58" s="531"/>
      <c r="AP58" s="531"/>
      <c r="AQ58" s="531"/>
      <c r="AR58" s="531"/>
      <c r="AS58" s="531"/>
      <c r="AT58" s="531"/>
      <c r="AU58" s="531"/>
      <c r="AW58" s="531"/>
      <c r="AX58" s="531"/>
      <c r="AY58" s="531"/>
      <c r="AZ58" s="531"/>
      <c r="BA58" s="531"/>
      <c r="BB58" s="531"/>
      <c r="BC58" s="531"/>
      <c r="BD58" s="531"/>
      <c r="BE58" s="531"/>
      <c r="BF58" s="531"/>
      <c r="BG58" s="531"/>
      <c r="BH58" s="531"/>
      <c r="BJ58" s="531"/>
      <c r="BK58" s="531"/>
      <c r="BL58" s="531"/>
      <c r="BM58" s="531"/>
      <c r="BN58" s="531"/>
      <c r="BO58" s="531"/>
      <c r="BP58" s="531"/>
      <c r="BQ58" s="531"/>
      <c r="BR58" s="531"/>
      <c r="BS58" s="531"/>
      <c r="BT58" s="531"/>
      <c r="BU58" s="531"/>
      <c r="BV58" s="1" t="s">
        <v>5</v>
      </c>
    </row>
    <row r="59" spans="2:74" ht="15" customHeight="1" x14ac:dyDescent="0.2">
      <c r="B59" s="727"/>
      <c r="C59" s="727"/>
      <c r="D59" s="727"/>
      <c r="E59" s="727"/>
      <c r="F59" s="727"/>
      <c r="G59" s="730"/>
      <c r="H59" s="478" t="s">
        <v>574</v>
      </c>
      <c r="I59" s="486"/>
      <c r="J59" s="492"/>
      <c r="K59" s="492"/>
      <c r="L59" s="492"/>
      <c r="M59" s="492"/>
      <c r="N59" s="492"/>
      <c r="O59" s="492"/>
      <c r="P59" s="492"/>
      <c r="Q59" s="492"/>
      <c r="R59" s="492"/>
      <c r="S59" s="492"/>
      <c r="T59" s="492"/>
      <c r="U59" s="492"/>
      <c r="V59" s="489"/>
      <c r="W59" s="492"/>
      <c r="X59" s="492"/>
      <c r="Y59" s="492"/>
      <c r="Z59" s="492"/>
      <c r="AA59" s="492"/>
      <c r="AB59" s="492"/>
      <c r="AC59" s="492"/>
      <c r="AD59" s="492"/>
      <c r="AE59" s="492"/>
      <c r="AF59" s="492"/>
      <c r="AG59" s="492"/>
      <c r="AH59" s="492"/>
      <c r="AJ59" s="532"/>
      <c r="AK59" s="532"/>
      <c r="AL59" s="532"/>
      <c r="AM59" s="532"/>
      <c r="AN59" s="532"/>
      <c r="AO59" s="532"/>
      <c r="AP59" s="532"/>
      <c r="AQ59" s="532"/>
      <c r="AR59" s="532"/>
      <c r="AS59" s="532"/>
      <c r="AT59" s="532"/>
      <c r="AU59" s="532"/>
      <c r="AW59" s="532"/>
      <c r="AX59" s="532"/>
      <c r="AY59" s="532"/>
      <c r="AZ59" s="532"/>
      <c r="BA59" s="532"/>
      <c r="BB59" s="532"/>
      <c r="BC59" s="532"/>
      <c r="BD59" s="532"/>
      <c r="BE59" s="532"/>
      <c r="BF59" s="532"/>
      <c r="BG59" s="532"/>
      <c r="BH59" s="532"/>
      <c r="BJ59" s="532"/>
      <c r="BK59" s="532"/>
      <c r="BL59" s="532"/>
      <c r="BM59" s="532"/>
      <c r="BN59" s="532"/>
      <c r="BO59" s="532"/>
      <c r="BP59" s="532"/>
      <c r="BQ59" s="532"/>
      <c r="BR59" s="532"/>
      <c r="BS59" s="532"/>
      <c r="BT59" s="532"/>
      <c r="BU59" s="532"/>
      <c r="BV59" s="1" t="s">
        <v>5</v>
      </c>
    </row>
    <row r="60" spans="2:74" ht="15" customHeight="1" x14ac:dyDescent="0.2">
      <c r="B60" s="727"/>
      <c r="C60" s="727"/>
      <c r="D60" s="727"/>
      <c r="E60" s="727"/>
      <c r="F60" s="727"/>
      <c r="G60" s="731" t="s">
        <v>582</v>
      </c>
      <c r="H60" s="460" t="s">
        <v>573</v>
      </c>
      <c r="I60" s="486"/>
      <c r="J60" s="490"/>
      <c r="K60" s="490"/>
      <c r="L60" s="490"/>
      <c r="M60" s="490"/>
      <c r="N60" s="490"/>
      <c r="O60" s="490"/>
      <c r="P60" s="490"/>
      <c r="Q60" s="490"/>
      <c r="R60" s="490"/>
      <c r="S60" s="490"/>
      <c r="T60" s="490"/>
      <c r="U60" s="490"/>
      <c r="V60" s="489"/>
      <c r="W60" s="490"/>
      <c r="X60" s="490"/>
      <c r="Y60" s="490"/>
      <c r="Z60" s="490"/>
      <c r="AA60" s="490"/>
      <c r="AB60" s="490"/>
      <c r="AC60" s="490"/>
      <c r="AD60" s="490"/>
      <c r="AE60" s="490"/>
      <c r="AF60" s="490"/>
      <c r="AG60" s="490"/>
      <c r="AH60" s="490"/>
      <c r="AJ60" s="531"/>
      <c r="AK60" s="531"/>
      <c r="AL60" s="531"/>
      <c r="AM60" s="531"/>
      <c r="AN60" s="531"/>
      <c r="AO60" s="531"/>
      <c r="AP60" s="531"/>
      <c r="AQ60" s="531"/>
      <c r="AR60" s="531"/>
      <c r="AS60" s="531"/>
      <c r="AT60" s="531"/>
      <c r="AU60" s="531"/>
      <c r="AW60" s="531"/>
      <c r="AX60" s="531"/>
      <c r="AY60" s="531"/>
      <c r="AZ60" s="531"/>
      <c r="BA60" s="531"/>
      <c r="BB60" s="531"/>
      <c r="BC60" s="531"/>
      <c r="BD60" s="531"/>
      <c r="BE60" s="531"/>
      <c r="BF60" s="531"/>
      <c r="BG60" s="531"/>
      <c r="BH60" s="531"/>
      <c r="BJ60" s="531"/>
      <c r="BK60" s="531"/>
      <c r="BL60" s="531"/>
      <c r="BM60" s="531"/>
      <c r="BN60" s="531"/>
      <c r="BO60" s="531"/>
      <c r="BP60" s="531"/>
      <c r="BQ60" s="531"/>
      <c r="BR60" s="531"/>
      <c r="BS60" s="531"/>
      <c r="BT60" s="531"/>
      <c r="BU60" s="531"/>
      <c r="BV60" s="1" t="s">
        <v>5</v>
      </c>
    </row>
    <row r="61" spans="2:74" ht="15" customHeight="1" x14ac:dyDescent="0.2">
      <c r="B61" s="727"/>
      <c r="C61" s="727"/>
      <c r="D61" s="727"/>
      <c r="E61" s="727"/>
      <c r="F61" s="727"/>
      <c r="G61" s="730"/>
      <c r="H61" s="478" t="s">
        <v>574</v>
      </c>
      <c r="I61" s="486"/>
      <c r="J61" s="492"/>
      <c r="K61" s="492"/>
      <c r="L61" s="492"/>
      <c r="M61" s="492"/>
      <c r="N61" s="492"/>
      <c r="O61" s="492"/>
      <c r="P61" s="492"/>
      <c r="Q61" s="492"/>
      <c r="R61" s="492"/>
      <c r="S61" s="492"/>
      <c r="T61" s="492"/>
      <c r="U61" s="492"/>
      <c r="V61" s="489"/>
      <c r="W61" s="492"/>
      <c r="X61" s="492"/>
      <c r="Y61" s="492"/>
      <c r="Z61" s="492"/>
      <c r="AA61" s="492"/>
      <c r="AB61" s="492"/>
      <c r="AC61" s="492"/>
      <c r="AD61" s="492"/>
      <c r="AE61" s="492"/>
      <c r="AF61" s="492"/>
      <c r="AG61" s="492"/>
      <c r="AH61" s="492"/>
      <c r="AJ61" s="532"/>
      <c r="AK61" s="532"/>
      <c r="AL61" s="532"/>
      <c r="AM61" s="532"/>
      <c r="AN61" s="532"/>
      <c r="AO61" s="532"/>
      <c r="AP61" s="532"/>
      <c r="AQ61" s="532"/>
      <c r="AR61" s="532"/>
      <c r="AS61" s="532"/>
      <c r="AT61" s="532"/>
      <c r="AU61" s="532"/>
      <c r="AW61" s="532"/>
      <c r="AX61" s="532"/>
      <c r="AY61" s="532"/>
      <c r="AZ61" s="532"/>
      <c r="BA61" s="532"/>
      <c r="BB61" s="532"/>
      <c r="BC61" s="532"/>
      <c r="BD61" s="532"/>
      <c r="BE61" s="532"/>
      <c r="BF61" s="532"/>
      <c r="BG61" s="532"/>
      <c r="BH61" s="532"/>
      <c r="BJ61" s="532"/>
      <c r="BK61" s="532"/>
      <c r="BL61" s="532"/>
      <c r="BM61" s="532"/>
      <c r="BN61" s="532"/>
      <c r="BO61" s="532"/>
      <c r="BP61" s="532"/>
      <c r="BQ61" s="532"/>
      <c r="BR61" s="532"/>
      <c r="BS61" s="532"/>
      <c r="BT61" s="532"/>
      <c r="BU61" s="532"/>
      <c r="BV61" s="1" t="s">
        <v>5</v>
      </c>
    </row>
    <row r="62" spans="2:74" ht="15" customHeight="1" x14ac:dyDescent="0.2">
      <c r="B62" s="727"/>
      <c r="C62" s="727"/>
      <c r="D62" s="727"/>
      <c r="E62" s="727"/>
      <c r="F62" s="727"/>
      <c r="G62" s="731" t="s">
        <v>583</v>
      </c>
      <c r="H62" s="460" t="s">
        <v>573</v>
      </c>
      <c r="I62" s="486"/>
      <c r="J62" s="490"/>
      <c r="K62" s="490"/>
      <c r="L62" s="490"/>
      <c r="M62" s="490"/>
      <c r="N62" s="490"/>
      <c r="O62" s="490"/>
      <c r="P62" s="490"/>
      <c r="Q62" s="490"/>
      <c r="R62" s="490"/>
      <c r="S62" s="490"/>
      <c r="T62" s="490"/>
      <c r="U62" s="490"/>
      <c r="V62" s="489"/>
      <c r="W62" s="490"/>
      <c r="X62" s="490"/>
      <c r="Y62" s="490"/>
      <c r="Z62" s="490"/>
      <c r="AA62" s="490"/>
      <c r="AB62" s="490"/>
      <c r="AC62" s="490"/>
      <c r="AD62" s="490"/>
      <c r="AE62" s="490"/>
      <c r="AF62" s="490"/>
      <c r="AG62" s="490"/>
      <c r="AH62" s="490"/>
      <c r="AJ62" s="531"/>
      <c r="AK62" s="531"/>
      <c r="AL62" s="531"/>
      <c r="AM62" s="531"/>
      <c r="AN62" s="531"/>
      <c r="AO62" s="531"/>
      <c r="AP62" s="531"/>
      <c r="AQ62" s="531"/>
      <c r="AR62" s="531"/>
      <c r="AS62" s="531"/>
      <c r="AT62" s="531"/>
      <c r="AU62" s="531"/>
      <c r="AW62" s="531"/>
      <c r="AX62" s="531"/>
      <c r="AY62" s="531"/>
      <c r="AZ62" s="531"/>
      <c r="BA62" s="531"/>
      <c r="BB62" s="531"/>
      <c r="BC62" s="531"/>
      <c r="BD62" s="531"/>
      <c r="BE62" s="531"/>
      <c r="BF62" s="531"/>
      <c r="BG62" s="531"/>
      <c r="BH62" s="531"/>
      <c r="BJ62" s="531"/>
      <c r="BK62" s="531"/>
      <c r="BL62" s="531"/>
      <c r="BM62" s="531"/>
      <c r="BN62" s="531"/>
      <c r="BO62" s="531"/>
      <c r="BP62" s="531"/>
      <c r="BQ62" s="531"/>
      <c r="BR62" s="531"/>
      <c r="BS62" s="531"/>
      <c r="BT62" s="531"/>
      <c r="BU62" s="531"/>
      <c r="BV62" s="1" t="s">
        <v>5</v>
      </c>
    </row>
    <row r="63" spans="2:74" ht="15" customHeight="1" x14ac:dyDescent="0.2">
      <c r="B63" s="727"/>
      <c r="C63" s="727"/>
      <c r="D63" s="727"/>
      <c r="E63" s="727"/>
      <c r="F63" s="727"/>
      <c r="G63" s="730"/>
      <c r="H63" s="478" t="s">
        <v>574</v>
      </c>
      <c r="I63" s="486"/>
      <c r="J63" s="492"/>
      <c r="K63" s="492"/>
      <c r="L63" s="492"/>
      <c r="M63" s="492"/>
      <c r="N63" s="492"/>
      <c r="O63" s="492"/>
      <c r="P63" s="492"/>
      <c r="Q63" s="492"/>
      <c r="R63" s="492"/>
      <c r="S63" s="492"/>
      <c r="T63" s="492"/>
      <c r="U63" s="492"/>
      <c r="V63" s="489"/>
      <c r="W63" s="492"/>
      <c r="X63" s="492"/>
      <c r="Y63" s="492"/>
      <c r="Z63" s="492"/>
      <c r="AA63" s="492"/>
      <c r="AB63" s="492"/>
      <c r="AC63" s="492"/>
      <c r="AD63" s="492"/>
      <c r="AE63" s="492"/>
      <c r="AF63" s="492"/>
      <c r="AG63" s="492"/>
      <c r="AH63" s="492"/>
      <c r="AJ63" s="532"/>
      <c r="AK63" s="532"/>
      <c r="AL63" s="532"/>
      <c r="AM63" s="532"/>
      <c r="AN63" s="532"/>
      <c r="AO63" s="532"/>
      <c r="AP63" s="532"/>
      <c r="AQ63" s="532"/>
      <c r="AR63" s="532"/>
      <c r="AS63" s="532"/>
      <c r="AT63" s="532"/>
      <c r="AU63" s="532"/>
      <c r="AW63" s="532"/>
      <c r="AX63" s="532"/>
      <c r="AY63" s="532"/>
      <c r="AZ63" s="532"/>
      <c r="BA63" s="532"/>
      <c r="BB63" s="532"/>
      <c r="BC63" s="532"/>
      <c r="BD63" s="532"/>
      <c r="BE63" s="532"/>
      <c r="BF63" s="532"/>
      <c r="BG63" s="532"/>
      <c r="BH63" s="532"/>
      <c r="BJ63" s="532"/>
      <c r="BK63" s="532"/>
      <c r="BL63" s="532"/>
      <c r="BM63" s="532"/>
      <c r="BN63" s="532"/>
      <c r="BO63" s="532"/>
      <c r="BP63" s="532"/>
      <c r="BQ63" s="532"/>
      <c r="BR63" s="532"/>
      <c r="BS63" s="532"/>
      <c r="BT63" s="532"/>
      <c r="BU63" s="532"/>
      <c r="BV63" s="1" t="s">
        <v>5</v>
      </c>
    </row>
    <row r="64" spans="2:74" ht="15" customHeight="1" x14ac:dyDescent="0.2">
      <c r="B64" s="727"/>
      <c r="C64" s="727"/>
      <c r="D64" s="727"/>
      <c r="E64" s="727"/>
      <c r="F64" s="727"/>
      <c r="G64" s="731" t="s">
        <v>584</v>
      </c>
      <c r="H64" s="460" t="s">
        <v>573</v>
      </c>
      <c r="I64" s="486"/>
      <c r="J64" s="490"/>
      <c r="K64" s="490"/>
      <c r="L64" s="490"/>
      <c r="M64" s="490"/>
      <c r="N64" s="490"/>
      <c r="O64" s="490"/>
      <c r="P64" s="490"/>
      <c r="Q64" s="490"/>
      <c r="R64" s="490"/>
      <c r="S64" s="490"/>
      <c r="T64" s="490"/>
      <c r="U64" s="490"/>
      <c r="V64" s="489"/>
      <c r="W64" s="490"/>
      <c r="X64" s="490"/>
      <c r="Y64" s="490"/>
      <c r="Z64" s="490"/>
      <c r="AA64" s="490"/>
      <c r="AB64" s="490"/>
      <c r="AC64" s="490"/>
      <c r="AD64" s="490"/>
      <c r="AE64" s="490"/>
      <c r="AF64" s="490"/>
      <c r="AG64" s="490"/>
      <c r="AH64" s="490"/>
      <c r="AJ64" s="531"/>
      <c r="AK64" s="531"/>
      <c r="AL64" s="531"/>
      <c r="AM64" s="531"/>
      <c r="AN64" s="531"/>
      <c r="AO64" s="531"/>
      <c r="AP64" s="531"/>
      <c r="AQ64" s="531"/>
      <c r="AR64" s="531"/>
      <c r="AS64" s="531"/>
      <c r="AT64" s="531"/>
      <c r="AU64" s="531"/>
      <c r="AW64" s="531"/>
      <c r="AX64" s="531"/>
      <c r="AY64" s="531"/>
      <c r="AZ64" s="531"/>
      <c r="BA64" s="531"/>
      <c r="BB64" s="531"/>
      <c r="BC64" s="531"/>
      <c r="BD64" s="531"/>
      <c r="BE64" s="531"/>
      <c r="BF64" s="531"/>
      <c r="BG64" s="531"/>
      <c r="BH64" s="531"/>
      <c r="BJ64" s="531"/>
      <c r="BK64" s="531"/>
      <c r="BL64" s="531"/>
      <c r="BM64" s="531"/>
      <c r="BN64" s="531"/>
      <c r="BO64" s="531"/>
      <c r="BP64" s="531"/>
      <c r="BQ64" s="531"/>
      <c r="BR64" s="531"/>
      <c r="BS64" s="531"/>
      <c r="BT64" s="531"/>
      <c r="BU64" s="531"/>
      <c r="BV64" s="1" t="s">
        <v>5</v>
      </c>
    </row>
    <row r="65" spans="2:74" ht="15" customHeight="1" x14ac:dyDescent="0.2">
      <c r="B65" s="727"/>
      <c r="C65" s="727"/>
      <c r="D65" s="727"/>
      <c r="E65" s="727"/>
      <c r="F65" s="727"/>
      <c r="G65" s="730"/>
      <c r="H65" s="478" t="s">
        <v>574</v>
      </c>
      <c r="I65" s="486"/>
      <c r="J65" s="492"/>
      <c r="K65" s="492"/>
      <c r="L65" s="492"/>
      <c r="M65" s="492"/>
      <c r="N65" s="492"/>
      <c r="O65" s="492"/>
      <c r="P65" s="492"/>
      <c r="Q65" s="492"/>
      <c r="R65" s="492"/>
      <c r="S65" s="492"/>
      <c r="T65" s="492"/>
      <c r="U65" s="492"/>
      <c r="V65" s="489"/>
      <c r="W65" s="492"/>
      <c r="X65" s="492"/>
      <c r="Y65" s="492"/>
      <c r="Z65" s="492"/>
      <c r="AA65" s="492"/>
      <c r="AB65" s="492"/>
      <c r="AC65" s="492"/>
      <c r="AD65" s="492"/>
      <c r="AE65" s="492"/>
      <c r="AF65" s="492"/>
      <c r="AG65" s="492"/>
      <c r="AH65" s="492"/>
      <c r="AJ65" s="532"/>
      <c r="AK65" s="532"/>
      <c r="AL65" s="532"/>
      <c r="AM65" s="532"/>
      <c r="AN65" s="532"/>
      <c r="AO65" s="532"/>
      <c r="AP65" s="532"/>
      <c r="AQ65" s="532"/>
      <c r="AR65" s="532"/>
      <c r="AS65" s="532"/>
      <c r="AT65" s="532"/>
      <c r="AU65" s="532"/>
      <c r="AW65" s="532"/>
      <c r="AX65" s="532"/>
      <c r="AY65" s="532"/>
      <c r="AZ65" s="532"/>
      <c r="BA65" s="532"/>
      <c r="BB65" s="532"/>
      <c r="BC65" s="532"/>
      <c r="BD65" s="532"/>
      <c r="BE65" s="532"/>
      <c r="BF65" s="532"/>
      <c r="BG65" s="532"/>
      <c r="BH65" s="532"/>
      <c r="BJ65" s="532"/>
      <c r="BK65" s="532"/>
      <c r="BL65" s="532"/>
      <c r="BM65" s="532"/>
      <c r="BN65" s="532"/>
      <c r="BO65" s="532"/>
      <c r="BP65" s="532"/>
      <c r="BQ65" s="532"/>
      <c r="BR65" s="532"/>
      <c r="BS65" s="532"/>
      <c r="BT65" s="532"/>
      <c r="BU65" s="532"/>
      <c r="BV65" s="1" t="s">
        <v>5</v>
      </c>
    </row>
    <row r="66" spans="2:74" ht="15" customHeight="1" x14ac:dyDescent="0.2">
      <c r="B66" s="727"/>
      <c r="C66" s="727"/>
      <c r="D66" s="727"/>
      <c r="E66" s="727"/>
      <c r="F66" s="727"/>
      <c r="G66" s="731" t="s">
        <v>585</v>
      </c>
      <c r="H66" s="460" t="s">
        <v>573</v>
      </c>
      <c r="I66" s="486"/>
      <c r="J66" s="490"/>
      <c r="K66" s="490"/>
      <c r="L66" s="490"/>
      <c r="M66" s="490"/>
      <c r="N66" s="490"/>
      <c r="O66" s="490"/>
      <c r="P66" s="490"/>
      <c r="Q66" s="490"/>
      <c r="R66" s="490"/>
      <c r="S66" s="490"/>
      <c r="T66" s="490"/>
      <c r="U66" s="490"/>
      <c r="V66" s="489"/>
      <c r="W66" s="490"/>
      <c r="X66" s="490"/>
      <c r="Y66" s="490"/>
      <c r="Z66" s="490"/>
      <c r="AA66" s="490"/>
      <c r="AB66" s="490"/>
      <c r="AC66" s="490"/>
      <c r="AD66" s="490"/>
      <c r="AE66" s="490"/>
      <c r="AF66" s="490"/>
      <c r="AG66" s="490"/>
      <c r="AH66" s="490"/>
      <c r="AJ66" s="531"/>
      <c r="AK66" s="531"/>
      <c r="AL66" s="531"/>
      <c r="AM66" s="531"/>
      <c r="AN66" s="531"/>
      <c r="AO66" s="531"/>
      <c r="AP66" s="531"/>
      <c r="AQ66" s="531"/>
      <c r="AR66" s="531"/>
      <c r="AS66" s="531"/>
      <c r="AT66" s="531"/>
      <c r="AU66" s="531"/>
      <c r="AW66" s="531"/>
      <c r="AX66" s="531"/>
      <c r="AY66" s="531"/>
      <c r="AZ66" s="531"/>
      <c r="BA66" s="531"/>
      <c r="BB66" s="531"/>
      <c r="BC66" s="531"/>
      <c r="BD66" s="531"/>
      <c r="BE66" s="531"/>
      <c r="BF66" s="531"/>
      <c r="BG66" s="531"/>
      <c r="BH66" s="531"/>
      <c r="BJ66" s="531"/>
      <c r="BK66" s="531"/>
      <c r="BL66" s="531"/>
      <c r="BM66" s="531"/>
      <c r="BN66" s="531"/>
      <c r="BO66" s="531"/>
      <c r="BP66" s="531"/>
      <c r="BQ66" s="531"/>
      <c r="BR66" s="531"/>
      <c r="BS66" s="531"/>
      <c r="BT66" s="531"/>
      <c r="BU66" s="531"/>
      <c r="BV66" s="1" t="s">
        <v>5</v>
      </c>
    </row>
    <row r="67" spans="2:74" ht="15" customHeight="1" x14ac:dyDescent="0.2">
      <c r="B67" s="727"/>
      <c r="C67" s="727"/>
      <c r="D67" s="727"/>
      <c r="E67" s="727"/>
      <c r="F67" s="727"/>
      <c r="G67" s="730"/>
      <c r="H67" s="478" t="s">
        <v>574</v>
      </c>
      <c r="I67" s="486"/>
      <c r="J67" s="492"/>
      <c r="K67" s="492"/>
      <c r="L67" s="492"/>
      <c r="M67" s="492"/>
      <c r="N67" s="492"/>
      <c r="O67" s="492"/>
      <c r="P67" s="492"/>
      <c r="Q67" s="492"/>
      <c r="R67" s="492"/>
      <c r="S67" s="492"/>
      <c r="T67" s="492"/>
      <c r="U67" s="492"/>
      <c r="V67" s="489"/>
      <c r="W67" s="492"/>
      <c r="X67" s="492"/>
      <c r="Y67" s="492"/>
      <c r="Z67" s="492"/>
      <c r="AA67" s="492"/>
      <c r="AB67" s="492"/>
      <c r="AC67" s="492"/>
      <c r="AD67" s="492"/>
      <c r="AE67" s="492"/>
      <c r="AF67" s="492"/>
      <c r="AG67" s="492"/>
      <c r="AH67" s="492"/>
      <c r="AJ67" s="532"/>
      <c r="AK67" s="532"/>
      <c r="AL67" s="532"/>
      <c r="AM67" s="532"/>
      <c r="AN67" s="532"/>
      <c r="AO67" s="532"/>
      <c r="AP67" s="532"/>
      <c r="AQ67" s="532"/>
      <c r="AR67" s="532"/>
      <c r="AS67" s="532"/>
      <c r="AT67" s="532"/>
      <c r="AU67" s="532"/>
      <c r="AW67" s="532"/>
      <c r="AX67" s="532"/>
      <c r="AY67" s="532"/>
      <c r="AZ67" s="532"/>
      <c r="BA67" s="532"/>
      <c r="BB67" s="532"/>
      <c r="BC67" s="532"/>
      <c r="BD67" s="532"/>
      <c r="BE67" s="532"/>
      <c r="BF67" s="532"/>
      <c r="BG67" s="532"/>
      <c r="BH67" s="532"/>
      <c r="BJ67" s="532"/>
      <c r="BK67" s="532"/>
      <c r="BL67" s="532"/>
      <c r="BM67" s="532"/>
      <c r="BN67" s="532"/>
      <c r="BO67" s="532"/>
      <c r="BP67" s="532"/>
      <c r="BQ67" s="532"/>
      <c r="BR67" s="532"/>
      <c r="BS67" s="532"/>
      <c r="BT67" s="532"/>
      <c r="BU67" s="532"/>
      <c r="BV67" s="1" t="s">
        <v>5</v>
      </c>
    </row>
    <row r="68" spans="2:74" ht="15" customHeight="1" x14ac:dyDescent="0.2">
      <c r="B68" s="727"/>
      <c r="C68" s="727"/>
      <c r="D68" s="727"/>
      <c r="E68" s="727"/>
      <c r="F68" s="727"/>
      <c r="G68" s="731" t="s">
        <v>586</v>
      </c>
      <c r="H68" s="460" t="s">
        <v>573</v>
      </c>
      <c r="I68" s="486"/>
      <c r="J68" s="490"/>
      <c r="K68" s="490"/>
      <c r="L68" s="490"/>
      <c r="M68" s="490"/>
      <c r="N68" s="490"/>
      <c r="O68" s="490"/>
      <c r="P68" s="490"/>
      <c r="Q68" s="490"/>
      <c r="R68" s="490"/>
      <c r="S68" s="490"/>
      <c r="T68" s="490"/>
      <c r="U68" s="490"/>
      <c r="V68" s="489"/>
      <c r="W68" s="490"/>
      <c r="X68" s="490"/>
      <c r="Y68" s="490"/>
      <c r="Z68" s="490"/>
      <c r="AA68" s="490"/>
      <c r="AB68" s="490"/>
      <c r="AC68" s="490"/>
      <c r="AD68" s="490"/>
      <c r="AE68" s="490"/>
      <c r="AF68" s="490"/>
      <c r="AG68" s="490"/>
      <c r="AH68" s="490"/>
      <c r="AJ68" s="531"/>
      <c r="AK68" s="531"/>
      <c r="AL68" s="531"/>
      <c r="AM68" s="531"/>
      <c r="AN68" s="531"/>
      <c r="AO68" s="531"/>
      <c r="AP68" s="531"/>
      <c r="AQ68" s="531"/>
      <c r="AR68" s="531"/>
      <c r="AS68" s="531"/>
      <c r="AT68" s="531"/>
      <c r="AU68" s="531"/>
      <c r="AW68" s="531"/>
      <c r="AX68" s="531"/>
      <c r="AY68" s="531"/>
      <c r="AZ68" s="531"/>
      <c r="BA68" s="531"/>
      <c r="BB68" s="531"/>
      <c r="BC68" s="531"/>
      <c r="BD68" s="531"/>
      <c r="BE68" s="531"/>
      <c r="BF68" s="531"/>
      <c r="BG68" s="531"/>
      <c r="BH68" s="531"/>
      <c r="BJ68" s="531"/>
      <c r="BK68" s="531"/>
      <c r="BL68" s="531"/>
      <c r="BM68" s="531"/>
      <c r="BN68" s="531"/>
      <c r="BO68" s="531"/>
      <c r="BP68" s="531"/>
      <c r="BQ68" s="531"/>
      <c r="BR68" s="531"/>
      <c r="BS68" s="531"/>
      <c r="BT68" s="531"/>
      <c r="BU68" s="531"/>
      <c r="BV68" s="1" t="s">
        <v>5</v>
      </c>
    </row>
    <row r="69" spans="2:74" ht="15" customHeight="1" x14ac:dyDescent="0.2">
      <c r="B69" s="727"/>
      <c r="C69" s="727"/>
      <c r="D69" s="727"/>
      <c r="E69" s="727"/>
      <c r="F69" s="727"/>
      <c r="G69" s="730"/>
      <c r="H69" s="478" t="s">
        <v>574</v>
      </c>
      <c r="I69" s="486"/>
      <c r="J69" s="492"/>
      <c r="K69" s="492"/>
      <c r="L69" s="492"/>
      <c r="M69" s="492"/>
      <c r="N69" s="492"/>
      <c r="O69" s="492"/>
      <c r="P69" s="492"/>
      <c r="Q69" s="492"/>
      <c r="R69" s="492"/>
      <c r="S69" s="492"/>
      <c r="T69" s="492"/>
      <c r="U69" s="492"/>
      <c r="V69" s="489"/>
      <c r="W69" s="492"/>
      <c r="X69" s="492"/>
      <c r="Y69" s="492"/>
      <c r="Z69" s="492"/>
      <c r="AA69" s="492"/>
      <c r="AB69" s="492"/>
      <c r="AC69" s="492"/>
      <c r="AD69" s="492"/>
      <c r="AE69" s="492"/>
      <c r="AF69" s="492"/>
      <c r="AG69" s="492"/>
      <c r="AH69" s="492"/>
      <c r="AJ69" s="532"/>
      <c r="AK69" s="532"/>
      <c r="AL69" s="532"/>
      <c r="AM69" s="532"/>
      <c r="AN69" s="532"/>
      <c r="AO69" s="532"/>
      <c r="AP69" s="532"/>
      <c r="AQ69" s="532"/>
      <c r="AR69" s="532"/>
      <c r="AS69" s="532"/>
      <c r="AT69" s="532"/>
      <c r="AU69" s="532"/>
      <c r="AW69" s="532"/>
      <c r="AX69" s="532"/>
      <c r="AY69" s="532"/>
      <c r="AZ69" s="532"/>
      <c r="BA69" s="532"/>
      <c r="BB69" s="532"/>
      <c r="BC69" s="532"/>
      <c r="BD69" s="532"/>
      <c r="BE69" s="532"/>
      <c r="BF69" s="532"/>
      <c r="BG69" s="532"/>
      <c r="BH69" s="532"/>
      <c r="BJ69" s="532"/>
      <c r="BK69" s="532"/>
      <c r="BL69" s="532"/>
      <c r="BM69" s="532"/>
      <c r="BN69" s="532"/>
      <c r="BO69" s="532"/>
      <c r="BP69" s="532"/>
      <c r="BQ69" s="532"/>
      <c r="BR69" s="532"/>
      <c r="BS69" s="532"/>
      <c r="BT69" s="532"/>
      <c r="BU69" s="532"/>
      <c r="BV69" s="1" t="s">
        <v>5</v>
      </c>
    </row>
    <row r="70" spans="2:74" ht="15" customHeight="1" x14ac:dyDescent="0.2">
      <c r="B70" s="727"/>
      <c r="C70" s="727"/>
      <c r="D70" s="727"/>
      <c r="E70" s="727"/>
      <c r="F70" s="727"/>
      <c r="G70" s="731" t="s">
        <v>587</v>
      </c>
      <c r="H70" s="460" t="s">
        <v>573</v>
      </c>
      <c r="I70" s="486"/>
      <c r="J70" s="490"/>
      <c r="K70" s="490"/>
      <c r="L70" s="490"/>
      <c r="M70" s="490"/>
      <c r="N70" s="490"/>
      <c r="O70" s="490"/>
      <c r="P70" s="490"/>
      <c r="Q70" s="490"/>
      <c r="R70" s="490"/>
      <c r="S70" s="490"/>
      <c r="T70" s="490"/>
      <c r="U70" s="490"/>
      <c r="V70" s="489"/>
      <c r="W70" s="490"/>
      <c r="X70" s="490"/>
      <c r="Y70" s="490"/>
      <c r="Z70" s="490"/>
      <c r="AA70" s="490"/>
      <c r="AB70" s="490"/>
      <c r="AC70" s="490"/>
      <c r="AD70" s="490"/>
      <c r="AE70" s="490"/>
      <c r="AF70" s="490"/>
      <c r="AG70" s="490"/>
      <c r="AH70" s="490"/>
      <c r="AJ70" s="531"/>
      <c r="AK70" s="531"/>
      <c r="AL70" s="531"/>
      <c r="AM70" s="531"/>
      <c r="AN70" s="531"/>
      <c r="AO70" s="531"/>
      <c r="AP70" s="531"/>
      <c r="AQ70" s="531"/>
      <c r="AR70" s="531"/>
      <c r="AS70" s="531"/>
      <c r="AT70" s="531"/>
      <c r="AU70" s="531"/>
      <c r="AW70" s="531"/>
      <c r="AX70" s="531"/>
      <c r="AY70" s="531"/>
      <c r="AZ70" s="531"/>
      <c r="BA70" s="531"/>
      <c r="BB70" s="531"/>
      <c r="BC70" s="531"/>
      <c r="BD70" s="531"/>
      <c r="BE70" s="531"/>
      <c r="BF70" s="531"/>
      <c r="BG70" s="531"/>
      <c r="BH70" s="531"/>
      <c r="BJ70" s="531"/>
      <c r="BK70" s="531"/>
      <c r="BL70" s="531"/>
      <c r="BM70" s="531"/>
      <c r="BN70" s="531"/>
      <c r="BO70" s="531"/>
      <c r="BP70" s="531"/>
      <c r="BQ70" s="531"/>
      <c r="BR70" s="531"/>
      <c r="BS70" s="531"/>
      <c r="BT70" s="531"/>
      <c r="BU70" s="531"/>
      <c r="BV70" s="1" t="s">
        <v>5</v>
      </c>
    </row>
    <row r="71" spans="2:74" ht="15" customHeight="1" x14ac:dyDescent="0.2">
      <c r="B71" s="728"/>
      <c r="C71" s="728"/>
      <c r="D71" s="728"/>
      <c r="E71" s="728"/>
      <c r="F71" s="728"/>
      <c r="G71" s="732"/>
      <c r="H71" s="478" t="s">
        <v>574</v>
      </c>
      <c r="I71" s="486"/>
      <c r="J71" s="492"/>
      <c r="K71" s="492"/>
      <c r="L71" s="492"/>
      <c r="M71" s="492"/>
      <c r="N71" s="492"/>
      <c r="O71" s="492"/>
      <c r="P71" s="492"/>
      <c r="Q71" s="492"/>
      <c r="R71" s="492"/>
      <c r="S71" s="492"/>
      <c r="T71" s="492"/>
      <c r="U71" s="492"/>
      <c r="V71" s="489"/>
      <c r="W71" s="492"/>
      <c r="X71" s="492"/>
      <c r="Y71" s="492"/>
      <c r="Z71" s="492"/>
      <c r="AA71" s="492"/>
      <c r="AB71" s="492"/>
      <c r="AC71" s="492"/>
      <c r="AD71" s="492"/>
      <c r="AE71" s="492"/>
      <c r="AF71" s="492"/>
      <c r="AG71" s="492"/>
      <c r="AH71" s="492"/>
      <c r="AJ71" s="532"/>
      <c r="AK71" s="532"/>
      <c r="AL71" s="532"/>
      <c r="AM71" s="532"/>
      <c r="AN71" s="532"/>
      <c r="AO71" s="532"/>
      <c r="AP71" s="532"/>
      <c r="AQ71" s="532"/>
      <c r="AR71" s="532"/>
      <c r="AS71" s="532"/>
      <c r="AT71" s="532"/>
      <c r="AU71" s="532"/>
      <c r="AW71" s="532"/>
      <c r="AX71" s="532"/>
      <c r="AY71" s="532"/>
      <c r="AZ71" s="532"/>
      <c r="BA71" s="532"/>
      <c r="BB71" s="532"/>
      <c r="BC71" s="532"/>
      <c r="BD71" s="532"/>
      <c r="BE71" s="532"/>
      <c r="BF71" s="532"/>
      <c r="BG71" s="532"/>
      <c r="BH71" s="532"/>
      <c r="BJ71" s="532"/>
      <c r="BK71" s="532"/>
      <c r="BL71" s="532"/>
      <c r="BM71" s="532"/>
      <c r="BN71" s="532"/>
      <c r="BO71" s="532"/>
      <c r="BP71" s="532"/>
      <c r="BQ71" s="532"/>
      <c r="BR71" s="532"/>
      <c r="BS71" s="532"/>
      <c r="BT71" s="532"/>
      <c r="BU71" s="532"/>
      <c r="BV71" s="1" t="s">
        <v>5</v>
      </c>
    </row>
    <row r="72" spans="2:74" ht="12.75" customHeight="1" x14ac:dyDescent="0.2">
      <c r="B72" s="727" t="s">
        <v>588</v>
      </c>
      <c r="C72" s="727"/>
      <c r="D72" s="727"/>
      <c r="E72" s="727"/>
      <c r="F72" s="727"/>
      <c r="G72" s="729" t="s">
        <v>572</v>
      </c>
      <c r="H72" s="456" t="s">
        <v>573</v>
      </c>
      <c r="I72" s="486"/>
      <c r="J72" s="494"/>
      <c r="K72" s="487"/>
      <c r="L72" s="487"/>
      <c r="M72" s="487"/>
      <c r="N72" s="487"/>
      <c r="O72" s="487"/>
      <c r="P72" s="487"/>
      <c r="Q72" s="487"/>
      <c r="R72" s="487"/>
      <c r="S72" s="487"/>
      <c r="T72" s="487"/>
      <c r="U72" s="487"/>
      <c r="V72" s="489"/>
      <c r="W72" s="487"/>
      <c r="X72" s="487"/>
      <c r="Y72" s="487"/>
      <c r="Z72" s="487"/>
      <c r="AA72" s="487"/>
      <c r="AB72" s="487"/>
      <c r="AC72" s="487"/>
      <c r="AD72" s="487"/>
      <c r="AE72" s="487"/>
      <c r="AF72" s="487"/>
      <c r="AG72" s="487"/>
      <c r="AH72" s="487"/>
      <c r="AJ72" s="529"/>
      <c r="AK72" s="529"/>
      <c r="AL72" s="529"/>
      <c r="AM72" s="529"/>
      <c r="AN72" s="529"/>
      <c r="AO72" s="529"/>
      <c r="AP72" s="529"/>
      <c r="AQ72" s="529"/>
      <c r="AR72" s="529"/>
      <c r="AS72" s="529"/>
      <c r="AT72" s="529"/>
      <c r="AU72" s="529"/>
      <c r="AW72" s="529"/>
      <c r="AX72" s="529"/>
      <c r="AY72" s="529"/>
      <c r="AZ72" s="529"/>
      <c r="BA72" s="529"/>
      <c r="BB72" s="529"/>
      <c r="BC72" s="529"/>
      <c r="BD72" s="529"/>
      <c r="BE72" s="529"/>
      <c r="BF72" s="529"/>
      <c r="BG72" s="529"/>
      <c r="BH72" s="529"/>
      <c r="BJ72" s="529"/>
      <c r="BK72" s="529"/>
      <c r="BL72" s="529"/>
      <c r="BM72" s="529"/>
      <c r="BN72" s="529"/>
      <c r="BO72" s="529"/>
      <c r="BP72" s="529"/>
      <c r="BQ72" s="529"/>
      <c r="BR72" s="529"/>
      <c r="BS72" s="529"/>
      <c r="BT72" s="529"/>
      <c r="BU72" s="529"/>
      <c r="BV72" s="1" t="s">
        <v>5</v>
      </c>
    </row>
    <row r="73" spans="2:74" ht="15" customHeight="1" x14ac:dyDescent="0.2">
      <c r="B73" s="727"/>
      <c r="C73" s="727"/>
      <c r="D73" s="727"/>
      <c r="E73" s="727"/>
      <c r="F73" s="727"/>
      <c r="G73" s="730"/>
      <c r="H73" s="467" t="s">
        <v>574</v>
      </c>
      <c r="I73" s="486"/>
      <c r="J73" s="495"/>
      <c r="K73" s="488"/>
      <c r="L73" s="488"/>
      <c r="M73" s="488"/>
      <c r="N73" s="488"/>
      <c r="O73" s="488"/>
      <c r="P73" s="488"/>
      <c r="Q73" s="488"/>
      <c r="R73" s="488"/>
      <c r="S73" s="488"/>
      <c r="T73" s="488"/>
      <c r="U73" s="488"/>
      <c r="V73" s="489"/>
      <c r="W73" s="488"/>
      <c r="X73" s="488"/>
      <c r="Y73" s="488"/>
      <c r="Z73" s="488"/>
      <c r="AA73" s="488"/>
      <c r="AB73" s="488"/>
      <c r="AC73" s="488"/>
      <c r="AD73" s="488"/>
      <c r="AE73" s="488"/>
      <c r="AF73" s="488"/>
      <c r="AG73" s="488"/>
      <c r="AH73" s="488"/>
      <c r="AJ73" s="530"/>
      <c r="AK73" s="530"/>
      <c r="AL73" s="530"/>
      <c r="AM73" s="530"/>
      <c r="AN73" s="530"/>
      <c r="AO73" s="530"/>
      <c r="AP73" s="530"/>
      <c r="AQ73" s="530"/>
      <c r="AR73" s="530"/>
      <c r="AS73" s="530"/>
      <c r="AT73" s="530"/>
      <c r="AU73" s="530"/>
      <c r="AW73" s="530"/>
      <c r="AX73" s="530"/>
      <c r="AY73" s="530"/>
      <c r="AZ73" s="530"/>
      <c r="BA73" s="530"/>
      <c r="BB73" s="530"/>
      <c r="BC73" s="530"/>
      <c r="BD73" s="530"/>
      <c r="BE73" s="530"/>
      <c r="BF73" s="530"/>
      <c r="BG73" s="530"/>
      <c r="BH73" s="530"/>
      <c r="BJ73" s="530"/>
      <c r="BK73" s="530"/>
      <c r="BL73" s="530"/>
      <c r="BM73" s="530"/>
      <c r="BN73" s="530"/>
      <c r="BO73" s="530"/>
      <c r="BP73" s="530"/>
      <c r="BQ73" s="530"/>
      <c r="BR73" s="530"/>
      <c r="BS73" s="530"/>
      <c r="BT73" s="530"/>
      <c r="BU73" s="530"/>
      <c r="BV73" s="1" t="s">
        <v>5</v>
      </c>
    </row>
    <row r="74" spans="2:74" ht="15" customHeight="1" x14ac:dyDescent="0.2">
      <c r="B74" s="727"/>
      <c r="C74" s="727"/>
      <c r="D74" s="727"/>
      <c r="E74" s="727"/>
      <c r="F74" s="727"/>
      <c r="G74" s="731" t="s">
        <v>575</v>
      </c>
      <c r="H74" s="460" t="s">
        <v>573</v>
      </c>
      <c r="I74" s="486"/>
      <c r="J74" s="496"/>
      <c r="K74" s="490"/>
      <c r="L74" s="490"/>
      <c r="M74" s="490"/>
      <c r="N74" s="490"/>
      <c r="O74" s="490"/>
      <c r="P74" s="490"/>
      <c r="Q74" s="490"/>
      <c r="R74" s="490"/>
      <c r="S74" s="490"/>
      <c r="T74" s="490"/>
      <c r="U74" s="490"/>
      <c r="V74" s="489"/>
      <c r="W74" s="491"/>
      <c r="X74" s="490"/>
      <c r="Y74" s="490"/>
      <c r="Z74" s="490"/>
      <c r="AA74" s="490"/>
      <c r="AB74" s="490"/>
      <c r="AC74" s="490"/>
      <c r="AD74" s="490"/>
      <c r="AE74" s="490"/>
      <c r="AF74" s="490"/>
      <c r="AG74" s="490"/>
      <c r="AH74" s="490"/>
      <c r="AJ74" s="531"/>
      <c r="AK74" s="531"/>
      <c r="AL74" s="531"/>
      <c r="AM74" s="531"/>
      <c r="AN74" s="531"/>
      <c r="AO74" s="531"/>
      <c r="AP74" s="531"/>
      <c r="AQ74" s="531"/>
      <c r="AR74" s="531"/>
      <c r="AS74" s="531"/>
      <c r="AT74" s="531"/>
      <c r="AU74" s="531"/>
      <c r="AW74" s="531"/>
      <c r="AX74" s="531"/>
      <c r="AY74" s="531"/>
      <c r="AZ74" s="531"/>
      <c r="BA74" s="531"/>
      <c r="BB74" s="531"/>
      <c r="BC74" s="531"/>
      <c r="BD74" s="531"/>
      <c r="BE74" s="531"/>
      <c r="BF74" s="531"/>
      <c r="BG74" s="531"/>
      <c r="BH74" s="531"/>
      <c r="BJ74" s="531"/>
      <c r="BK74" s="531"/>
      <c r="BL74" s="531"/>
      <c r="BM74" s="531"/>
      <c r="BN74" s="531"/>
      <c r="BO74" s="531"/>
      <c r="BP74" s="531"/>
      <c r="BQ74" s="531"/>
      <c r="BR74" s="531"/>
      <c r="BS74" s="531"/>
      <c r="BT74" s="531"/>
      <c r="BU74" s="531"/>
      <c r="BV74" s="1" t="s">
        <v>5</v>
      </c>
    </row>
    <row r="75" spans="2:74" ht="15" customHeight="1" x14ac:dyDescent="0.2">
      <c r="B75" s="727"/>
      <c r="C75" s="727"/>
      <c r="D75" s="727"/>
      <c r="E75" s="727"/>
      <c r="F75" s="727"/>
      <c r="G75" s="730"/>
      <c r="H75" s="478" t="s">
        <v>574</v>
      </c>
      <c r="I75" s="486"/>
      <c r="J75" s="497"/>
      <c r="K75" s="492"/>
      <c r="L75" s="492"/>
      <c r="M75" s="492"/>
      <c r="N75" s="492"/>
      <c r="O75" s="492"/>
      <c r="P75" s="492"/>
      <c r="Q75" s="492"/>
      <c r="R75" s="492"/>
      <c r="S75" s="492"/>
      <c r="T75" s="492"/>
      <c r="U75" s="492"/>
      <c r="V75" s="489"/>
      <c r="W75" s="493"/>
      <c r="X75" s="492"/>
      <c r="Y75" s="492"/>
      <c r="Z75" s="492"/>
      <c r="AA75" s="492"/>
      <c r="AB75" s="492"/>
      <c r="AC75" s="492"/>
      <c r="AD75" s="492"/>
      <c r="AE75" s="492"/>
      <c r="AF75" s="492"/>
      <c r="AG75" s="492"/>
      <c r="AH75" s="492"/>
      <c r="AJ75" s="532"/>
      <c r="AK75" s="532"/>
      <c r="AL75" s="532"/>
      <c r="AM75" s="532"/>
      <c r="AN75" s="532"/>
      <c r="AO75" s="532"/>
      <c r="AP75" s="532"/>
      <c r="AQ75" s="532"/>
      <c r="AR75" s="532"/>
      <c r="AS75" s="532"/>
      <c r="AT75" s="532"/>
      <c r="AU75" s="532"/>
      <c r="AW75" s="532"/>
      <c r="AX75" s="532"/>
      <c r="AY75" s="532"/>
      <c r="AZ75" s="532"/>
      <c r="BA75" s="532"/>
      <c r="BB75" s="532"/>
      <c r="BC75" s="532"/>
      <c r="BD75" s="532"/>
      <c r="BE75" s="532"/>
      <c r="BF75" s="532"/>
      <c r="BG75" s="532"/>
      <c r="BH75" s="532"/>
      <c r="BJ75" s="532"/>
      <c r="BK75" s="532"/>
      <c r="BL75" s="532"/>
      <c r="BM75" s="532"/>
      <c r="BN75" s="532"/>
      <c r="BO75" s="532"/>
      <c r="BP75" s="532"/>
      <c r="BQ75" s="532"/>
      <c r="BR75" s="532"/>
      <c r="BS75" s="532"/>
      <c r="BT75" s="532"/>
      <c r="BU75" s="532"/>
      <c r="BV75" s="1" t="s">
        <v>5</v>
      </c>
    </row>
    <row r="76" spans="2:74" ht="15" customHeight="1" x14ac:dyDescent="0.2">
      <c r="B76" s="727"/>
      <c r="C76" s="727"/>
      <c r="D76" s="727"/>
      <c r="E76" s="727"/>
      <c r="F76" s="727"/>
      <c r="G76" s="731" t="s">
        <v>576</v>
      </c>
      <c r="H76" s="460" t="s">
        <v>573</v>
      </c>
      <c r="I76" s="486"/>
      <c r="J76" s="498"/>
      <c r="K76" s="490"/>
      <c r="L76" s="490"/>
      <c r="M76" s="490"/>
      <c r="N76" s="490"/>
      <c r="O76" s="490"/>
      <c r="P76" s="490"/>
      <c r="Q76" s="490"/>
      <c r="R76" s="490"/>
      <c r="S76" s="490"/>
      <c r="T76" s="490"/>
      <c r="U76" s="490"/>
      <c r="V76" s="489"/>
      <c r="W76" s="490"/>
      <c r="X76" s="490"/>
      <c r="Y76" s="490"/>
      <c r="Z76" s="490"/>
      <c r="AA76" s="490"/>
      <c r="AB76" s="490"/>
      <c r="AC76" s="490"/>
      <c r="AD76" s="490"/>
      <c r="AE76" s="490"/>
      <c r="AF76" s="490"/>
      <c r="AG76" s="490"/>
      <c r="AH76" s="490"/>
      <c r="AJ76" s="531"/>
      <c r="AK76" s="531"/>
      <c r="AL76" s="531"/>
      <c r="AM76" s="531"/>
      <c r="AN76" s="531"/>
      <c r="AO76" s="531"/>
      <c r="AP76" s="531"/>
      <c r="AQ76" s="531"/>
      <c r="AR76" s="531"/>
      <c r="AS76" s="531"/>
      <c r="AT76" s="531"/>
      <c r="AU76" s="531"/>
      <c r="AW76" s="531"/>
      <c r="AX76" s="531"/>
      <c r="AY76" s="531"/>
      <c r="AZ76" s="531"/>
      <c r="BA76" s="531"/>
      <c r="BB76" s="531"/>
      <c r="BC76" s="531"/>
      <c r="BD76" s="531"/>
      <c r="BE76" s="531"/>
      <c r="BF76" s="531"/>
      <c r="BG76" s="531"/>
      <c r="BH76" s="531"/>
      <c r="BJ76" s="531"/>
      <c r="BK76" s="531"/>
      <c r="BL76" s="531"/>
      <c r="BM76" s="531"/>
      <c r="BN76" s="531"/>
      <c r="BO76" s="531"/>
      <c r="BP76" s="531"/>
      <c r="BQ76" s="531"/>
      <c r="BR76" s="531"/>
      <c r="BS76" s="531"/>
      <c r="BT76" s="531"/>
      <c r="BU76" s="531"/>
      <c r="BV76" s="1" t="s">
        <v>5</v>
      </c>
    </row>
    <row r="77" spans="2:74" ht="15" customHeight="1" x14ac:dyDescent="0.2">
      <c r="B77" s="727"/>
      <c r="C77" s="727"/>
      <c r="D77" s="727"/>
      <c r="E77" s="727"/>
      <c r="F77" s="727"/>
      <c r="G77" s="730"/>
      <c r="H77" s="478" t="s">
        <v>574</v>
      </c>
      <c r="I77" s="486"/>
      <c r="J77" s="499"/>
      <c r="K77" s="492"/>
      <c r="L77" s="492"/>
      <c r="M77" s="492"/>
      <c r="N77" s="492"/>
      <c r="O77" s="492"/>
      <c r="P77" s="492"/>
      <c r="Q77" s="492"/>
      <c r="R77" s="492"/>
      <c r="S77" s="492"/>
      <c r="T77" s="492"/>
      <c r="U77" s="492"/>
      <c r="V77" s="489"/>
      <c r="W77" s="492"/>
      <c r="X77" s="492"/>
      <c r="Y77" s="492"/>
      <c r="Z77" s="492"/>
      <c r="AA77" s="492"/>
      <c r="AB77" s="492"/>
      <c r="AC77" s="492"/>
      <c r="AD77" s="492"/>
      <c r="AE77" s="492"/>
      <c r="AF77" s="492"/>
      <c r="AG77" s="492"/>
      <c r="AH77" s="492"/>
      <c r="AJ77" s="532"/>
      <c r="AK77" s="532"/>
      <c r="AL77" s="532"/>
      <c r="AM77" s="532"/>
      <c r="AN77" s="532"/>
      <c r="AO77" s="532"/>
      <c r="AP77" s="532"/>
      <c r="AQ77" s="532"/>
      <c r="AR77" s="532"/>
      <c r="AS77" s="532"/>
      <c r="AT77" s="532"/>
      <c r="AU77" s="532"/>
      <c r="AW77" s="532"/>
      <c r="AX77" s="532"/>
      <c r="AY77" s="532"/>
      <c r="AZ77" s="532"/>
      <c r="BA77" s="532"/>
      <c r="BB77" s="532"/>
      <c r="BC77" s="532"/>
      <c r="BD77" s="532"/>
      <c r="BE77" s="532"/>
      <c r="BF77" s="532"/>
      <c r="BG77" s="532"/>
      <c r="BH77" s="532"/>
      <c r="BJ77" s="532"/>
      <c r="BK77" s="532"/>
      <c r="BL77" s="532"/>
      <c r="BM77" s="532"/>
      <c r="BN77" s="532"/>
      <c r="BO77" s="532"/>
      <c r="BP77" s="532"/>
      <c r="BQ77" s="532"/>
      <c r="BR77" s="532"/>
      <c r="BS77" s="532"/>
      <c r="BT77" s="532"/>
      <c r="BU77" s="532"/>
      <c r="BV77" s="1" t="s">
        <v>5</v>
      </c>
    </row>
    <row r="78" spans="2:74" ht="15" customHeight="1" x14ac:dyDescent="0.2">
      <c r="B78" s="727"/>
      <c r="C78" s="727"/>
      <c r="D78" s="727"/>
      <c r="E78" s="727"/>
      <c r="F78" s="727"/>
      <c r="G78" s="731" t="s">
        <v>577</v>
      </c>
      <c r="H78" s="460" t="s">
        <v>573</v>
      </c>
      <c r="I78" s="486"/>
      <c r="J78" s="496"/>
      <c r="K78" s="490"/>
      <c r="L78" s="490"/>
      <c r="M78" s="490"/>
      <c r="N78" s="490"/>
      <c r="O78" s="490"/>
      <c r="P78" s="490"/>
      <c r="Q78" s="490"/>
      <c r="R78" s="490"/>
      <c r="S78" s="490"/>
      <c r="T78" s="490"/>
      <c r="U78" s="490"/>
      <c r="V78" s="489"/>
      <c r="W78" s="491"/>
      <c r="X78" s="490"/>
      <c r="Y78" s="490"/>
      <c r="Z78" s="490"/>
      <c r="AA78" s="490"/>
      <c r="AB78" s="490"/>
      <c r="AC78" s="490"/>
      <c r="AD78" s="490"/>
      <c r="AE78" s="490"/>
      <c r="AF78" s="490"/>
      <c r="AG78" s="490"/>
      <c r="AH78" s="490"/>
      <c r="AJ78" s="531"/>
      <c r="AK78" s="531"/>
      <c r="AL78" s="531"/>
      <c r="AM78" s="531"/>
      <c r="AN78" s="531"/>
      <c r="AO78" s="531"/>
      <c r="AP78" s="531"/>
      <c r="AQ78" s="531"/>
      <c r="AR78" s="531"/>
      <c r="AS78" s="531"/>
      <c r="AT78" s="531"/>
      <c r="AU78" s="531"/>
      <c r="AW78" s="531"/>
      <c r="AX78" s="531"/>
      <c r="AY78" s="531"/>
      <c r="AZ78" s="531"/>
      <c r="BA78" s="531"/>
      <c r="BB78" s="531"/>
      <c r="BC78" s="531"/>
      <c r="BD78" s="531"/>
      <c r="BE78" s="531"/>
      <c r="BF78" s="531"/>
      <c r="BG78" s="531"/>
      <c r="BH78" s="531"/>
      <c r="BJ78" s="531"/>
      <c r="BK78" s="531"/>
      <c r="BL78" s="531"/>
      <c r="BM78" s="531"/>
      <c r="BN78" s="531"/>
      <c r="BO78" s="531"/>
      <c r="BP78" s="531"/>
      <c r="BQ78" s="531"/>
      <c r="BR78" s="531"/>
      <c r="BS78" s="531"/>
      <c r="BT78" s="531"/>
      <c r="BU78" s="531"/>
      <c r="BV78" s="1" t="s">
        <v>5</v>
      </c>
    </row>
    <row r="79" spans="2:74" ht="15" customHeight="1" x14ac:dyDescent="0.2">
      <c r="B79" s="727"/>
      <c r="C79" s="727"/>
      <c r="D79" s="727"/>
      <c r="E79" s="727"/>
      <c r="F79" s="727"/>
      <c r="G79" s="730"/>
      <c r="H79" s="478" t="s">
        <v>574</v>
      </c>
      <c r="I79" s="486"/>
      <c r="J79" s="497"/>
      <c r="K79" s="492"/>
      <c r="L79" s="492"/>
      <c r="M79" s="492"/>
      <c r="N79" s="492"/>
      <c r="O79" s="492"/>
      <c r="P79" s="492"/>
      <c r="Q79" s="492"/>
      <c r="R79" s="492"/>
      <c r="S79" s="492"/>
      <c r="T79" s="492"/>
      <c r="U79" s="492"/>
      <c r="V79" s="489"/>
      <c r="W79" s="493"/>
      <c r="X79" s="492"/>
      <c r="Y79" s="492"/>
      <c r="Z79" s="492"/>
      <c r="AA79" s="492"/>
      <c r="AB79" s="492"/>
      <c r="AC79" s="492"/>
      <c r="AD79" s="492"/>
      <c r="AE79" s="492"/>
      <c r="AF79" s="492"/>
      <c r="AG79" s="492"/>
      <c r="AH79" s="492"/>
      <c r="AJ79" s="532"/>
      <c r="AK79" s="532"/>
      <c r="AL79" s="532"/>
      <c r="AM79" s="532"/>
      <c r="AN79" s="532"/>
      <c r="AO79" s="532"/>
      <c r="AP79" s="532"/>
      <c r="AQ79" s="532"/>
      <c r="AR79" s="532"/>
      <c r="AS79" s="532"/>
      <c r="AT79" s="532"/>
      <c r="AU79" s="532"/>
      <c r="AW79" s="532"/>
      <c r="AX79" s="532"/>
      <c r="AY79" s="532"/>
      <c r="AZ79" s="532"/>
      <c r="BA79" s="532"/>
      <c r="BB79" s="532"/>
      <c r="BC79" s="532"/>
      <c r="BD79" s="532"/>
      <c r="BE79" s="532"/>
      <c r="BF79" s="532"/>
      <c r="BG79" s="532"/>
      <c r="BH79" s="532"/>
      <c r="BJ79" s="532"/>
      <c r="BK79" s="532"/>
      <c r="BL79" s="532"/>
      <c r="BM79" s="532"/>
      <c r="BN79" s="532"/>
      <c r="BO79" s="532"/>
      <c r="BP79" s="532"/>
      <c r="BQ79" s="532"/>
      <c r="BR79" s="532"/>
      <c r="BS79" s="532"/>
      <c r="BT79" s="532"/>
      <c r="BU79" s="532"/>
      <c r="BV79" s="1" t="s">
        <v>5</v>
      </c>
    </row>
    <row r="80" spans="2:74" ht="15" customHeight="1" x14ac:dyDescent="0.2">
      <c r="B80" s="727"/>
      <c r="C80" s="727"/>
      <c r="D80" s="727"/>
      <c r="E80" s="727"/>
      <c r="F80" s="727"/>
      <c r="G80" s="731" t="s">
        <v>578</v>
      </c>
      <c r="H80" s="460" t="s">
        <v>573</v>
      </c>
      <c r="I80" s="486"/>
      <c r="J80" s="498"/>
      <c r="K80" s="490"/>
      <c r="L80" s="490"/>
      <c r="M80" s="490"/>
      <c r="N80" s="490"/>
      <c r="O80" s="490"/>
      <c r="P80" s="490"/>
      <c r="Q80" s="490"/>
      <c r="R80" s="490"/>
      <c r="S80" s="490"/>
      <c r="T80" s="490"/>
      <c r="U80" s="490"/>
      <c r="V80" s="489"/>
      <c r="W80" s="490"/>
      <c r="X80" s="490"/>
      <c r="Y80" s="490"/>
      <c r="Z80" s="490"/>
      <c r="AA80" s="490"/>
      <c r="AB80" s="490"/>
      <c r="AC80" s="490"/>
      <c r="AD80" s="490"/>
      <c r="AE80" s="490"/>
      <c r="AF80" s="490"/>
      <c r="AG80" s="490"/>
      <c r="AH80" s="490"/>
      <c r="AJ80" s="531"/>
      <c r="AK80" s="531"/>
      <c r="AL80" s="531"/>
      <c r="AM80" s="531"/>
      <c r="AN80" s="531"/>
      <c r="AO80" s="531"/>
      <c r="AP80" s="531"/>
      <c r="AQ80" s="531"/>
      <c r="AR80" s="531"/>
      <c r="AS80" s="531"/>
      <c r="AT80" s="531"/>
      <c r="AU80" s="531"/>
      <c r="AW80" s="531"/>
      <c r="AX80" s="531"/>
      <c r="AY80" s="531"/>
      <c r="AZ80" s="531"/>
      <c r="BA80" s="531"/>
      <c r="BB80" s="531"/>
      <c r="BC80" s="531"/>
      <c r="BD80" s="531"/>
      <c r="BE80" s="531"/>
      <c r="BF80" s="531"/>
      <c r="BG80" s="531"/>
      <c r="BH80" s="531"/>
      <c r="BJ80" s="531"/>
      <c r="BK80" s="531"/>
      <c r="BL80" s="531"/>
      <c r="BM80" s="531"/>
      <c r="BN80" s="531"/>
      <c r="BO80" s="531"/>
      <c r="BP80" s="531"/>
      <c r="BQ80" s="531"/>
      <c r="BR80" s="531"/>
      <c r="BS80" s="531"/>
      <c r="BT80" s="531"/>
      <c r="BU80" s="531"/>
      <c r="BV80" s="1" t="s">
        <v>5</v>
      </c>
    </row>
    <row r="81" spans="2:74" ht="15" customHeight="1" x14ac:dyDescent="0.2">
      <c r="B81" s="727"/>
      <c r="C81" s="727"/>
      <c r="D81" s="727"/>
      <c r="E81" s="727"/>
      <c r="F81" s="727"/>
      <c r="G81" s="730"/>
      <c r="H81" s="478" t="s">
        <v>574</v>
      </c>
      <c r="I81" s="486"/>
      <c r="J81" s="499"/>
      <c r="K81" s="492"/>
      <c r="L81" s="492"/>
      <c r="M81" s="492"/>
      <c r="N81" s="492"/>
      <c r="O81" s="492"/>
      <c r="P81" s="492"/>
      <c r="Q81" s="492"/>
      <c r="R81" s="492"/>
      <c r="S81" s="492"/>
      <c r="T81" s="492"/>
      <c r="U81" s="492"/>
      <c r="V81" s="489"/>
      <c r="W81" s="492"/>
      <c r="X81" s="492"/>
      <c r="Y81" s="492"/>
      <c r="Z81" s="492"/>
      <c r="AA81" s="492"/>
      <c r="AB81" s="492"/>
      <c r="AC81" s="492"/>
      <c r="AD81" s="492"/>
      <c r="AE81" s="492"/>
      <c r="AF81" s="492"/>
      <c r="AG81" s="492"/>
      <c r="AH81" s="492"/>
      <c r="AJ81" s="532"/>
      <c r="AK81" s="532"/>
      <c r="AL81" s="532"/>
      <c r="AM81" s="532"/>
      <c r="AN81" s="532"/>
      <c r="AO81" s="532"/>
      <c r="AP81" s="532"/>
      <c r="AQ81" s="532"/>
      <c r="AR81" s="532"/>
      <c r="AS81" s="532"/>
      <c r="AT81" s="532"/>
      <c r="AU81" s="532"/>
      <c r="AW81" s="532"/>
      <c r="AX81" s="532"/>
      <c r="AY81" s="532"/>
      <c r="AZ81" s="532"/>
      <c r="BA81" s="532"/>
      <c r="BB81" s="532"/>
      <c r="BC81" s="532"/>
      <c r="BD81" s="532"/>
      <c r="BE81" s="532"/>
      <c r="BF81" s="532"/>
      <c r="BG81" s="532"/>
      <c r="BH81" s="532"/>
      <c r="BJ81" s="532"/>
      <c r="BK81" s="532"/>
      <c r="BL81" s="532"/>
      <c r="BM81" s="532"/>
      <c r="BN81" s="532"/>
      <c r="BO81" s="532"/>
      <c r="BP81" s="532"/>
      <c r="BQ81" s="532"/>
      <c r="BR81" s="532"/>
      <c r="BS81" s="532"/>
      <c r="BT81" s="532"/>
      <c r="BU81" s="532"/>
      <c r="BV81" s="1" t="s">
        <v>5</v>
      </c>
    </row>
    <row r="82" spans="2:74" ht="15" customHeight="1" x14ac:dyDescent="0.2">
      <c r="B82" s="727"/>
      <c r="C82" s="727"/>
      <c r="D82" s="727"/>
      <c r="E82" s="727"/>
      <c r="F82" s="727"/>
      <c r="G82" s="731" t="s">
        <v>579</v>
      </c>
      <c r="H82" s="460" t="s">
        <v>573</v>
      </c>
      <c r="I82" s="486"/>
      <c r="J82" s="498"/>
      <c r="K82" s="490"/>
      <c r="L82" s="490"/>
      <c r="M82" s="490"/>
      <c r="N82" s="490"/>
      <c r="O82" s="490"/>
      <c r="P82" s="490"/>
      <c r="Q82" s="490"/>
      <c r="R82" s="490"/>
      <c r="S82" s="490"/>
      <c r="T82" s="490"/>
      <c r="U82" s="490"/>
      <c r="V82" s="489"/>
      <c r="W82" s="490"/>
      <c r="X82" s="490"/>
      <c r="Y82" s="490"/>
      <c r="Z82" s="490"/>
      <c r="AA82" s="490"/>
      <c r="AB82" s="490"/>
      <c r="AC82" s="490"/>
      <c r="AD82" s="490"/>
      <c r="AE82" s="490"/>
      <c r="AF82" s="490"/>
      <c r="AG82" s="490"/>
      <c r="AH82" s="490"/>
      <c r="AJ82" s="531"/>
      <c r="AK82" s="531"/>
      <c r="AL82" s="531"/>
      <c r="AM82" s="531"/>
      <c r="AN82" s="531"/>
      <c r="AO82" s="531"/>
      <c r="AP82" s="531"/>
      <c r="AQ82" s="531"/>
      <c r="AR82" s="531"/>
      <c r="AS82" s="531"/>
      <c r="AT82" s="531"/>
      <c r="AU82" s="531"/>
      <c r="AW82" s="531"/>
      <c r="AX82" s="531"/>
      <c r="AY82" s="531"/>
      <c r="AZ82" s="531"/>
      <c r="BA82" s="531"/>
      <c r="BB82" s="531"/>
      <c r="BC82" s="531"/>
      <c r="BD82" s="531"/>
      <c r="BE82" s="531"/>
      <c r="BF82" s="531"/>
      <c r="BG82" s="531"/>
      <c r="BH82" s="531"/>
      <c r="BJ82" s="531"/>
      <c r="BK82" s="531"/>
      <c r="BL82" s="531"/>
      <c r="BM82" s="531"/>
      <c r="BN82" s="531"/>
      <c r="BO82" s="531"/>
      <c r="BP82" s="531"/>
      <c r="BQ82" s="531"/>
      <c r="BR82" s="531"/>
      <c r="BS82" s="531"/>
      <c r="BT82" s="531"/>
      <c r="BU82" s="531"/>
      <c r="BV82" s="1" t="s">
        <v>5</v>
      </c>
    </row>
    <row r="83" spans="2:74" ht="15" customHeight="1" x14ac:dyDescent="0.2">
      <c r="B83" s="727"/>
      <c r="C83" s="727"/>
      <c r="D83" s="727"/>
      <c r="E83" s="727"/>
      <c r="F83" s="727"/>
      <c r="G83" s="730"/>
      <c r="H83" s="478" t="s">
        <v>574</v>
      </c>
      <c r="I83" s="486"/>
      <c r="J83" s="499"/>
      <c r="K83" s="492"/>
      <c r="L83" s="492"/>
      <c r="M83" s="492"/>
      <c r="N83" s="492"/>
      <c r="O83" s="492"/>
      <c r="P83" s="492"/>
      <c r="Q83" s="492"/>
      <c r="R83" s="492"/>
      <c r="S83" s="492"/>
      <c r="T83" s="492"/>
      <c r="U83" s="492"/>
      <c r="V83" s="489"/>
      <c r="W83" s="492"/>
      <c r="X83" s="492"/>
      <c r="Y83" s="492"/>
      <c r="Z83" s="492"/>
      <c r="AA83" s="492"/>
      <c r="AB83" s="492"/>
      <c r="AC83" s="492"/>
      <c r="AD83" s="492"/>
      <c r="AE83" s="492"/>
      <c r="AF83" s="492"/>
      <c r="AG83" s="492"/>
      <c r="AH83" s="492"/>
      <c r="AJ83" s="532"/>
      <c r="AK83" s="532"/>
      <c r="AL83" s="532"/>
      <c r="AM83" s="532"/>
      <c r="AN83" s="532"/>
      <c r="AO83" s="532"/>
      <c r="AP83" s="532"/>
      <c r="AQ83" s="532"/>
      <c r="AR83" s="532"/>
      <c r="AS83" s="532"/>
      <c r="AT83" s="532"/>
      <c r="AU83" s="532"/>
      <c r="AW83" s="532"/>
      <c r="AX83" s="532"/>
      <c r="AY83" s="532"/>
      <c r="AZ83" s="532"/>
      <c r="BA83" s="532"/>
      <c r="BB83" s="532"/>
      <c r="BC83" s="532"/>
      <c r="BD83" s="532"/>
      <c r="BE83" s="532"/>
      <c r="BF83" s="532"/>
      <c r="BG83" s="532"/>
      <c r="BH83" s="532"/>
      <c r="BJ83" s="532"/>
      <c r="BK83" s="532"/>
      <c r="BL83" s="532"/>
      <c r="BM83" s="532"/>
      <c r="BN83" s="532"/>
      <c r="BO83" s="532"/>
      <c r="BP83" s="532"/>
      <c r="BQ83" s="532"/>
      <c r="BR83" s="532"/>
      <c r="BS83" s="532"/>
      <c r="BT83" s="532"/>
      <c r="BU83" s="532"/>
      <c r="BV83" s="1" t="s">
        <v>5</v>
      </c>
    </row>
    <row r="84" spans="2:74" ht="15" customHeight="1" x14ac:dyDescent="0.2">
      <c r="B84" s="727"/>
      <c r="C84" s="727"/>
      <c r="D84" s="727"/>
      <c r="E84" s="727"/>
      <c r="F84" s="727"/>
      <c r="G84" s="731" t="s">
        <v>580</v>
      </c>
      <c r="H84" s="460" t="s">
        <v>573</v>
      </c>
      <c r="I84" s="486"/>
      <c r="J84" s="498"/>
      <c r="K84" s="490"/>
      <c r="L84" s="490"/>
      <c r="M84" s="490"/>
      <c r="N84" s="490"/>
      <c r="O84" s="490"/>
      <c r="P84" s="490"/>
      <c r="Q84" s="490"/>
      <c r="R84" s="490"/>
      <c r="S84" s="490"/>
      <c r="T84" s="490"/>
      <c r="U84" s="490"/>
      <c r="V84" s="489"/>
      <c r="W84" s="490"/>
      <c r="X84" s="490"/>
      <c r="Y84" s="490"/>
      <c r="Z84" s="490"/>
      <c r="AA84" s="490"/>
      <c r="AB84" s="490"/>
      <c r="AC84" s="490"/>
      <c r="AD84" s="490"/>
      <c r="AE84" s="490"/>
      <c r="AF84" s="490"/>
      <c r="AG84" s="490"/>
      <c r="AH84" s="490"/>
      <c r="AJ84" s="531"/>
      <c r="AK84" s="531"/>
      <c r="AL84" s="531"/>
      <c r="AM84" s="531"/>
      <c r="AN84" s="531"/>
      <c r="AO84" s="531"/>
      <c r="AP84" s="531"/>
      <c r="AQ84" s="531"/>
      <c r="AR84" s="531"/>
      <c r="AS84" s="531"/>
      <c r="AT84" s="531"/>
      <c r="AU84" s="531"/>
      <c r="AW84" s="531"/>
      <c r="AX84" s="531"/>
      <c r="AY84" s="531"/>
      <c r="AZ84" s="531"/>
      <c r="BA84" s="531"/>
      <c r="BB84" s="531"/>
      <c r="BC84" s="531"/>
      <c r="BD84" s="531"/>
      <c r="BE84" s="531"/>
      <c r="BF84" s="531"/>
      <c r="BG84" s="531"/>
      <c r="BH84" s="531"/>
      <c r="BJ84" s="531"/>
      <c r="BK84" s="531"/>
      <c r="BL84" s="531"/>
      <c r="BM84" s="531"/>
      <c r="BN84" s="531"/>
      <c r="BO84" s="531"/>
      <c r="BP84" s="531"/>
      <c r="BQ84" s="531"/>
      <c r="BR84" s="531"/>
      <c r="BS84" s="531"/>
      <c r="BT84" s="531"/>
      <c r="BU84" s="531"/>
      <c r="BV84" s="1" t="s">
        <v>5</v>
      </c>
    </row>
    <row r="85" spans="2:74" ht="15" customHeight="1" x14ac:dyDescent="0.2">
      <c r="B85" s="727"/>
      <c r="C85" s="727"/>
      <c r="D85" s="727"/>
      <c r="E85" s="727"/>
      <c r="F85" s="727"/>
      <c r="G85" s="730"/>
      <c r="H85" s="478" t="s">
        <v>574</v>
      </c>
      <c r="I85" s="486"/>
      <c r="J85" s="499"/>
      <c r="K85" s="492"/>
      <c r="L85" s="492"/>
      <c r="M85" s="492"/>
      <c r="N85" s="492"/>
      <c r="O85" s="492"/>
      <c r="P85" s="492"/>
      <c r="Q85" s="492"/>
      <c r="R85" s="492"/>
      <c r="S85" s="492"/>
      <c r="T85" s="492"/>
      <c r="U85" s="492"/>
      <c r="V85" s="489"/>
      <c r="W85" s="492"/>
      <c r="X85" s="492"/>
      <c r="Y85" s="492"/>
      <c r="Z85" s="492"/>
      <c r="AA85" s="492"/>
      <c r="AB85" s="492"/>
      <c r="AC85" s="492"/>
      <c r="AD85" s="492"/>
      <c r="AE85" s="492"/>
      <c r="AF85" s="492"/>
      <c r="AG85" s="492"/>
      <c r="AH85" s="492"/>
      <c r="AJ85" s="532"/>
      <c r="AK85" s="532"/>
      <c r="AL85" s="532"/>
      <c r="AM85" s="532"/>
      <c r="AN85" s="532"/>
      <c r="AO85" s="532"/>
      <c r="AP85" s="532"/>
      <c r="AQ85" s="532"/>
      <c r="AR85" s="532"/>
      <c r="AS85" s="532"/>
      <c r="AT85" s="532"/>
      <c r="AU85" s="532"/>
      <c r="AW85" s="532"/>
      <c r="AX85" s="532"/>
      <c r="AY85" s="532"/>
      <c r="AZ85" s="532"/>
      <c r="BA85" s="532"/>
      <c r="BB85" s="532"/>
      <c r="BC85" s="532"/>
      <c r="BD85" s="532"/>
      <c r="BE85" s="532"/>
      <c r="BF85" s="532"/>
      <c r="BG85" s="532"/>
      <c r="BH85" s="532"/>
      <c r="BJ85" s="532"/>
      <c r="BK85" s="532"/>
      <c r="BL85" s="532"/>
      <c r="BM85" s="532"/>
      <c r="BN85" s="532"/>
      <c r="BO85" s="532"/>
      <c r="BP85" s="532"/>
      <c r="BQ85" s="532"/>
      <c r="BR85" s="532"/>
      <c r="BS85" s="532"/>
      <c r="BT85" s="532"/>
      <c r="BU85" s="532"/>
      <c r="BV85" s="1" t="s">
        <v>5</v>
      </c>
    </row>
    <row r="86" spans="2:74" ht="15" customHeight="1" x14ac:dyDescent="0.2">
      <c r="B86" s="727"/>
      <c r="C86" s="727"/>
      <c r="D86" s="727"/>
      <c r="E86" s="727"/>
      <c r="F86" s="727"/>
      <c r="G86" s="731" t="s">
        <v>581</v>
      </c>
      <c r="H86" s="460" t="s">
        <v>573</v>
      </c>
      <c r="I86" s="486"/>
      <c r="J86" s="498"/>
      <c r="K86" s="490"/>
      <c r="L86" s="490"/>
      <c r="M86" s="490"/>
      <c r="N86" s="490"/>
      <c r="O86" s="490"/>
      <c r="P86" s="490"/>
      <c r="Q86" s="490"/>
      <c r="R86" s="490"/>
      <c r="S86" s="490"/>
      <c r="T86" s="490"/>
      <c r="U86" s="490"/>
      <c r="V86" s="489"/>
      <c r="W86" s="490"/>
      <c r="X86" s="490"/>
      <c r="Y86" s="490"/>
      <c r="Z86" s="490"/>
      <c r="AA86" s="490"/>
      <c r="AB86" s="490"/>
      <c r="AC86" s="490"/>
      <c r="AD86" s="490"/>
      <c r="AE86" s="490"/>
      <c r="AF86" s="490"/>
      <c r="AG86" s="490"/>
      <c r="AH86" s="490"/>
      <c r="AJ86" s="531"/>
      <c r="AK86" s="531"/>
      <c r="AL86" s="531"/>
      <c r="AM86" s="531"/>
      <c r="AN86" s="531"/>
      <c r="AO86" s="531"/>
      <c r="AP86" s="531"/>
      <c r="AQ86" s="531"/>
      <c r="AR86" s="531"/>
      <c r="AS86" s="531"/>
      <c r="AT86" s="531"/>
      <c r="AU86" s="531"/>
      <c r="AW86" s="531"/>
      <c r="AX86" s="531"/>
      <c r="AY86" s="531"/>
      <c r="AZ86" s="531"/>
      <c r="BA86" s="531"/>
      <c r="BB86" s="531"/>
      <c r="BC86" s="531"/>
      <c r="BD86" s="531"/>
      <c r="BE86" s="531"/>
      <c r="BF86" s="531"/>
      <c r="BG86" s="531"/>
      <c r="BH86" s="531"/>
      <c r="BJ86" s="531"/>
      <c r="BK86" s="531"/>
      <c r="BL86" s="531"/>
      <c r="BM86" s="531"/>
      <c r="BN86" s="531"/>
      <c r="BO86" s="531"/>
      <c r="BP86" s="531"/>
      <c r="BQ86" s="531"/>
      <c r="BR86" s="531"/>
      <c r="BS86" s="531"/>
      <c r="BT86" s="531"/>
      <c r="BU86" s="531"/>
      <c r="BV86" s="1" t="s">
        <v>5</v>
      </c>
    </row>
    <row r="87" spans="2:74" ht="15" customHeight="1" x14ac:dyDescent="0.2">
      <c r="B87" s="727"/>
      <c r="C87" s="727"/>
      <c r="D87" s="727"/>
      <c r="E87" s="727"/>
      <c r="F87" s="727"/>
      <c r="G87" s="730"/>
      <c r="H87" s="478" t="s">
        <v>574</v>
      </c>
      <c r="I87" s="486"/>
      <c r="J87" s="499"/>
      <c r="K87" s="492"/>
      <c r="L87" s="492"/>
      <c r="M87" s="492"/>
      <c r="N87" s="492"/>
      <c r="O87" s="492"/>
      <c r="P87" s="492"/>
      <c r="Q87" s="492"/>
      <c r="R87" s="492"/>
      <c r="S87" s="492"/>
      <c r="T87" s="492"/>
      <c r="U87" s="492"/>
      <c r="V87" s="489"/>
      <c r="W87" s="492"/>
      <c r="X87" s="492"/>
      <c r="Y87" s="492"/>
      <c r="Z87" s="492"/>
      <c r="AA87" s="492"/>
      <c r="AB87" s="492"/>
      <c r="AC87" s="492"/>
      <c r="AD87" s="492"/>
      <c r="AE87" s="492"/>
      <c r="AF87" s="492"/>
      <c r="AG87" s="492"/>
      <c r="AH87" s="492"/>
      <c r="AJ87" s="532"/>
      <c r="AK87" s="532"/>
      <c r="AL87" s="532"/>
      <c r="AM87" s="532"/>
      <c r="AN87" s="532"/>
      <c r="AO87" s="532"/>
      <c r="AP87" s="532"/>
      <c r="AQ87" s="532"/>
      <c r="AR87" s="532"/>
      <c r="AS87" s="532"/>
      <c r="AT87" s="532"/>
      <c r="AU87" s="532"/>
      <c r="AW87" s="532"/>
      <c r="AX87" s="532"/>
      <c r="AY87" s="532"/>
      <c r="AZ87" s="532"/>
      <c r="BA87" s="532"/>
      <c r="BB87" s="532"/>
      <c r="BC87" s="532"/>
      <c r="BD87" s="532"/>
      <c r="BE87" s="532"/>
      <c r="BF87" s="532"/>
      <c r="BG87" s="532"/>
      <c r="BH87" s="532"/>
      <c r="BJ87" s="532"/>
      <c r="BK87" s="532"/>
      <c r="BL87" s="532"/>
      <c r="BM87" s="532"/>
      <c r="BN87" s="532"/>
      <c r="BO87" s="532"/>
      <c r="BP87" s="532"/>
      <c r="BQ87" s="532"/>
      <c r="BR87" s="532"/>
      <c r="BS87" s="532"/>
      <c r="BT87" s="532"/>
      <c r="BU87" s="532"/>
      <c r="BV87" s="1" t="s">
        <v>5</v>
      </c>
    </row>
    <row r="88" spans="2:74" ht="15" customHeight="1" x14ac:dyDescent="0.2">
      <c r="B88" s="727"/>
      <c r="C88" s="727"/>
      <c r="D88" s="727"/>
      <c r="E88" s="727"/>
      <c r="F88" s="727"/>
      <c r="G88" s="731" t="s">
        <v>582</v>
      </c>
      <c r="H88" s="460" t="s">
        <v>573</v>
      </c>
      <c r="I88" s="486"/>
      <c r="J88" s="498"/>
      <c r="K88" s="490"/>
      <c r="L88" s="490"/>
      <c r="M88" s="490"/>
      <c r="N88" s="490"/>
      <c r="O88" s="490"/>
      <c r="P88" s="490"/>
      <c r="Q88" s="490"/>
      <c r="R88" s="490"/>
      <c r="S88" s="490"/>
      <c r="T88" s="490"/>
      <c r="U88" s="490"/>
      <c r="V88" s="489"/>
      <c r="W88" s="490"/>
      <c r="X88" s="490"/>
      <c r="Y88" s="490"/>
      <c r="Z88" s="490"/>
      <c r="AA88" s="490"/>
      <c r="AB88" s="490"/>
      <c r="AC88" s="490"/>
      <c r="AD88" s="490"/>
      <c r="AE88" s="490"/>
      <c r="AF88" s="490"/>
      <c r="AG88" s="490"/>
      <c r="AH88" s="490"/>
      <c r="AJ88" s="531"/>
      <c r="AK88" s="531"/>
      <c r="AL88" s="531"/>
      <c r="AM88" s="531"/>
      <c r="AN88" s="531"/>
      <c r="AO88" s="531"/>
      <c r="AP88" s="531"/>
      <c r="AQ88" s="531"/>
      <c r="AR88" s="531"/>
      <c r="AS88" s="531"/>
      <c r="AT88" s="531"/>
      <c r="AU88" s="531"/>
      <c r="AW88" s="531"/>
      <c r="AX88" s="531"/>
      <c r="AY88" s="531"/>
      <c r="AZ88" s="531"/>
      <c r="BA88" s="531"/>
      <c r="BB88" s="531"/>
      <c r="BC88" s="531"/>
      <c r="BD88" s="531"/>
      <c r="BE88" s="531"/>
      <c r="BF88" s="531"/>
      <c r="BG88" s="531"/>
      <c r="BH88" s="531"/>
      <c r="BJ88" s="531"/>
      <c r="BK88" s="531"/>
      <c r="BL88" s="531"/>
      <c r="BM88" s="531"/>
      <c r="BN88" s="531"/>
      <c r="BO88" s="531"/>
      <c r="BP88" s="531"/>
      <c r="BQ88" s="531"/>
      <c r="BR88" s="531"/>
      <c r="BS88" s="531"/>
      <c r="BT88" s="531"/>
      <c r="BU88" s="531"/>
      <c r="BV88" s="1" t="s">
        <v>5</v>
      </c>
    </row>
    <row r="89" spans="2:74" ht="15" customHeight="1" x14ac:dyDescent="0.2">
      <c r="B89" s="727"/>
      <c r="C89" s="727"/>
      <c r="D89" s="727"/>
      <c r="E89" s="727"/>
      <c r="F89" s="727"/>
      <c r="G89" s="730"/>
      <c r="H89" s="478" t="s">
        <v>574</v>
      </c>
      <c r="I89" s="486"/>
      <c r="J89" s="499"/>
      <c r="K89" s="492"/>
      <c r="L89" s="492"/>
      <c r="M89" s="492"/>
      <c r="N89" s="492"/>
      <c r="O89" s="492"/>
      <c r="P89" s="492"/>
      <c r="Q89" s="492"/>
      <c r="R89" s="492"/>
      <c r="S89" s="492"/>
      <c r="T89" s="492"/>
      <c r="U89" s="492"/>
      <c r="V89" s="489"/>
      <c r="W89" s="492"/>
      <c r="X89" s="492"/>
      <c r="Y89" s="492"/>
      <c r="Z89" s="492"/>
      <c r="AA89" s="492"/>
      <c r="AB89" s="492"/>
      <c r="AC89" s="492"/>
      <c r="AD89" s="492"/>
      <c r="AE89" s="492"/>
      <c r="AF89" s="492"/>
      <c r="AG89" s="492"/>
      <c r="AH89" s="492"/>
      <c r="AJ89" s="532"/>
      <c r="AK89" s="532"/>
      <c r="AL89" s="532"/>
      <c r="AM89" s="532"/>
      <c r="AN89" s="532"/>
      <c r="AO89" s="532"/>
      <c r="AP89" s="532"/>
      <c r="AQ89" s="532"/>
      <c r="AR89" s="532"/>
      <c r="AS89" s="532"/>
      <c r="AT89" s="532"/>
      <c r="AU89" s="532"/>
      <c r="AW89" s="532"/>
      <c r="AX89" s="532"/>
      <c r="AY89" s="532"/>
      <c r="AZ89" s="532"/>
      <c r="BA89" s="532"/>
      <c r="BB89" s="532"/>
      <c r="BC89" s="532"/>
      <c r="BD89" s="532"/>
      <c r="BE89" s="532"/>
      <c r="BF89" s="532"/>
      <c r="BG89" s="532"/>
      <c r="BH89" s="532"/>
      <c r="BJ89" s="532"/>
      <c r="BK89" s="532"/>
      <c r="BL89" s="532"/>
      <c r="BM89" s="532"/>
      <c r="BN89" s="532"/>
      <c r="BO89" s="532"/>
      <c r="BP89" s="532"/>
      <c r="BQ89" s="532"/>
      <c r="BR89" s="532"/>
      <c r="BS89" s="532"/>
      <c r="BT89" s="532"/>
      <c r="BU89" s="532"/>
      <c r="BV89" s="1" t="s">
        <v>5</v>
      </c>
    </row>
    <row r="90" spans="2:74" ht="15" customHeight="1" x14ac:dyDescent="0.2">
      <c r="B90" s="727"/>
      <c r="C90" s="727"/>
      <c r="D90" s="727"/>
      <c r="E90" s="727"/>
      <c r="F90" s="727"/>
      <c r="G90" s="731" t="s">
        <v>583</v>
      </c>
      <c r="H90" s="460" t="s">
        <v>573</v>
      </c>
      <c r="I90" s="486"/>
      <c r="J90" s="498"/>
      <c r="K90" s="490"/>
      <c r="L90" s="490"/>
      <c r="M90" s="490"/>
      <c r="N90" s="490"/>
      <c r="O90" s="490"/>
      <c r="P90" s="490"/>
      <c r="Q90" s="490"/>
      <c r="R90" s="490"/>
      <c r="S90" s="490"/>
      <c r="T90" s="490"/>
      <c r="U90" s="490"/>
      <c r="V90" s="489"/>
      <c r="W90" s="490"/>
      <c r="X90" s="490"/>
      <c r="Y90" s="490"/>
      <c r="Z90" s="490"/>
      <c r="AA90" s="490"/>
      <c r="AB90" s="490"/>
      <c r="AC90" s="490"/>
      <c r="AD90" s="490"/>
      <c r="AE90" s="490"/>
      <c r="AF90" s="490"/>
      <c r="AG90" s="490"/>
      <c r="AH90" s="490"/>
      <c r="AJ90" s="531"/>
      <c r="AK90" s="531"/>
      <c r="AL90" s="531"/>
      <c r="AM90" s="531"/>
      <c r="AN90" s="531"/>
      <c r="AO90" s="531"/>
      <c r="AP90" s="531"/>
      <c r="AQ90" s="531"/>
      <c r="AR90" s="531"/>
      <c r="AS90" s="531"/>
      <c r="AT90" s="531"/>
      <c r="AU90" s="531"/>
      <c r="AW90" s="531"/>
      <c r="AX90" s="531"/>
      <c r="AY90" s="531"/>
      <c r="AZ90" s="531"/>
      <c r="BA90" s="531"/>
      <c r="BB90" s="531"/>
      <c r="BC90" s="531"/>
      <c r="BD90" s="531"/>
      <c r="BE90" s="531"/>
      <c r="BF90" s="531"/>
      <c r="BG90" s="531"/>
      <c r="BH90" s="531"/>
      <c r="BJ90" s="531"/>
      <c r="BK90" s="531"/>
      <c r="BL90" s="531"/>
      <c r="BM90" s="531"/>
      <c r="BN90" s="531"/>
      <c r="BO90" s="531"/>
      <c r="BP90" s="531"/>
      <c r="BQ90" s="531"/>
      <c r="BR90" s="531"/>
      <c r="BS90" s="531"/>
      <c r="BT90" s="531"/>
      <c r="BU90" s="531"/>
      <c r="BV90" s="1" t="s">
        <v>5</v>
      </c>
    </row>
    <row r="91" spans="2:74" ht="15" customHeight="1" x14ac:dyDescent="0.2">
      <c r="B91" s="727"/>
      <c r="C91" s="727"/>
      <c r="D91" s="727"/>
      <c r="E91" s="727"/>
      <c r="F91" s="727"/>
      <c r="G91" s="730"/>
      <c r="H91" s="478" t="s">
        <v>574</v>
      </c>
      <c r="I91" s="486"/>
      <c r="J91" s="499"/>
      <c r="K91" s="492"/>
      <c r="L91" s="492"/>
      <c r="M91" s="492"/>
      <c r="N91" s="492"/>
      <c r="O91" s="492"/>
      <c r="P91" s="492"/>
      <c r="Q91" s="492"/>
      <c r="R91" s="492"/>
      <c r="S91" s="492"/>
      <c r="T91" s="492"/>
      <c r="U91" s="492"/>
      <c r="V91" s="489"/>
      <c r="W91" s="492"/>
      <c r="X91" s="492"/>
      <c r="Y91" s="492"/>
      <c r="Z91" s="492"/>
      <c r="AA91" s="492"/>
      <c r="AB91" s="492"/>
      <c r="AC91" s="492"/>
      <c r="AD91" s="492"/>
      <c r="AE91" s="492"/>
      <c r="AF91" s="492"/>
      <c r="AG91" s="492"/>
      <c r="AH91" s="492"/>
      <c r="AJ91" s="532"/>
      <c r="AK91" s="532"/>
      <c r="AL91" s="532"/>
      <c r="AM91" s="532"/>
      <c r="AN91" s="532"/>
      <c r="AO91" s="532"/>
      <c r="AP91" s="532"/>
      <c r="AQ91" s="532"/>
      <c r="AR91" s="532"/>
      <c r="AS91" s="532"/>
      <c r="AT91" s="532"/>
      <c r="AU91" s="532"/>
      <c r="AW91" s="532"/>
      <c r="AX91" s="532"/>
      <c r="AY91" s="532"/>
      <c r="AZ91" s="532"/>
      <c r="BA91" s="532"/>
      <c r="BB91" s="532"/>
      <c r="BC91" s="532"/>
      <c r="BD91" s="532"/>
      <c r="BE91" s="532"/>
      <c r="BF91" s="532"/>
      <c r="BG91" s="532"/>
      <c r="BH91" s="532"/>
      <c r="BJ91" s="532"/>
      <c r="BK91" s="532"/>
      <c r="BL91" s="532"/>
      <c r="BM91" s="532"/>
      <c r="BN91" s="532"/>
      <c r="BO91" s="532"/>
      <c r="BP91" s="532"/>
      <c r="BQ91" s="532"/>
      <c r="BR91" s="532"/>
      <c r="BS91" s="532"/>
      <c r="BT91" s="532"/>
      <c r="BU91" s="532"/>
      <c r="BV91" s="1" t="s">
        <v>5</v>
      </c>
    </row>
    <row r="92" spans="2:74" ht="15" customHeight="1" x14ac:dyDescent="0.2">
      <c r="B92" s="727"/>
      <c r="C92" s="727"/>
      <c r="D92" s="727"/>
      <c r="E92" s="727"/>
      <c r="F92" s="727"/>
      <c r="G92" s="731" t="s">
        <v>584</v>
      </c>
      <c r="H92" s="460" t="s">
        <v>573</v>
      </c>
      <c r="I92" s="486"/>
      <c r="J92" s="498"/>
      <c r="K92" s="490"/>
      <c r="L92" s="490"/>
      <c r="M92" s="490"/>
      <c r="N92" s="490"/>
      <c r="O92" s="490"/>
      <c r="P92" s="490"/>
      <c r="Q92" s="490"/>
      <c r="R92" s="490"/>
      <c r="S92" s="490"/>
      <c r="T92" s="490"/>
      <c r="U92" s="490"/>
      <c r="V92" s="489"/>
      <c r="W92" s="490"/>
      <c r="X92" s="490"/>
      <c r="Y92" s="490"/>
      <c r="Z92" s="490"/>
      <c r="AA92" s="490"/>
      <c r="AB92" s="490"/>
      <c r="AC92" s="490"/>
      <c r="AD92" s="490"/>
      <c r="AE92" s="490"/>
      <c r="AF92" s="490"/>
      <c r="AG92" s="490"/>
      <c r="AH92" s="490"/>
      <c r="AJ92" s="531"/>
      <c r="AK92" s="531"/>
      <c r="AL92" s="531"/>
      <c r="AM92" s="531"/>
      <c r="AN92" s="531"/>
      <c r="AO92" s="531"/>
      <c r="AP92" s="531"/>
      <c r="AQ92" s="531"/>
      <c r="AR92" s="531"/>
      <c r="AS92" s="531"/>
      <c r="AT92" s="531"/>
      <c r="AU92" s="531"/>
      <c r="AW92" s="531"/>
      <c r="AX92" s="531"/>
      <c r="AY92" s="531"/>
      <c r="AZ92" s="531"/>
      <c r="BA92" s="531"/>
      <c r="BB92" s="531"/>
      <c r="BC92" s="531"/>
      <c r="BD92" s="531"/>
      <c r="BE92" s="531"/>
      <c r="BF92" s="531"/>
      <c r="BG92" s="531"/>
      <c r="BH92" s="531"/>
      <c r="BJ92" s="531"/>
      <c r="BK92" s="531"/>
      <c r="BL92" s="531"/>
      <c r="BM92" s="531"/>
      <c r="BN92" s="531"/>
      <c r="BO92" s="531"/>
      <c r="BP92" s="531"/>
      <c r="BQ92" s="531"/>
      <c r="BR92" s="531"/>
      <c r="BS92" s="531"/>
      <c r="BT92" s="531"/>
      <c r="BU92" s="531"/>
      <c r="BV92" s="1" t="s">
        <v>5</v>
      </c>
    </row>
    <row r="93" spans="2:74" ht="15" customHeight="1" x14ac:dyDescent="0.2">
      <c r="B93" s="727"/>
      <c r="C93" s="727"/>
      <c r="D93" s="727"/>
      <c r="E93" s="727"/>
      <c r="F93" s="727"/>
      <c r="G93" s="730"/>
      <c r="H93" s="478" t="s">
        <v>574</v>
      </c>
      <c r="I93" s="486"/>
      <c r="J93" s="499"/>
      <c r="K93" s="492"/>
      <c r="L93" s="492"/>
      <c r="M93" s="492"/>
      <c r="N93" s="492"/>
      <c r="O93" s="492"/>
      <c r="P93" s="492"/>
      <c r="Q93" s="492"/>
      <c r="R93" s="492"/>
      <c r="S93" s="492"/>
      <c r="T93" s="492"/>
      <c r="U93" s="492"/>
      <c r="V93" s="489"/>
      <c r="W93" s="492"/>
      <c r="X93" s="492"/>
      <c r="Y93" s="492"/>
      <c r="Z93" s="492"/>
      <c r="AA93" s="492"/>
      <c r="AB93" s="492"/>
      <c r="AC93" s="492"/>
      <c r="AD93" s="492"/>
      <c r="AE93" s="492"/>
      <c r="AF93" s="492"/>
      <c r="AG93" s="492"/>
      <c r="AH93" s="492"/>
      <c r="AJ93" s="532"/>
      <c r="AK93" s="532"/>
      <c r="AL93" s="532"/>
      <c r="AM93" s="532"/>
      <c r="AN93" s="532"/>
      <c r="AO93" s="532"/>
      <c r="AP93" s="532"/>
      <c r="AQ93" s="532"/>
      <c r="AR93" s="532"/>
      <c r="AS93" s="532"/>
      <c r="AT93" s="532"/>
      <c r="AU93" s="532"/>
      <c r="AW93" s="532"/>
      <c r="AX93" s="532"/>
      <c r="AY93" s="532"/>
      <c r="AZ93" s="532"/>
      <c r="BA93" s="532"/>
      <c r="BB93" s="532"/>
      <c r="BC93" s="532"/>
      <c r="BD93" s="532"/>
      <c r="BE93" s="532"/>
      <c r="BF93" s="532"/>
      <c r="BG93" s="532"/>
      <c r="BH93" s="532"/>
      <c r="BJ93" s="532"/>
      <c r="BK93" s="532"/>
      <c r="BL93" s="532"/>
      <c r="BM93" s="532"/>
      <c r="BN93" s="532"/>
      <c r="BO93" s="532"/>
      <c r="BP93" s="532"/>
      <c r="BQ93" s="532"/>
      <c r="BR93" s="532"/>
      <c r="BS93" s="532"/>
      <c r="BT93" s="532"/>
      <c r="BU93" s="532"/>
      <c r="BV93" s="1" t="s">
        <v>5</v>
      </c>
    </row>
    <row r="94" spans="2:74" ht="15" customHeight="1" x14ac:dyDescent="0.2">
      <c r="B94" s="727"/>
      <c r="C94" s="727"/>
      <c r="D94" s="727"/>
      <c r="E94" s="727"/>
      <c r="F94" s="727"/>
      <c r="G94" s="731" t="s">
        <v>585</v>
      </c>
      <c r="H94" s="460" t="s">
        <v>573</v>
      </c>
      <c r="I94" s="486"/>
      <c r="J94" s="498"/>
      <c r="K94" s="490"/>
      <c r="L94" s="490"/>
      <c r="M94" s="490"/>
      <c r="N94" s="490"/>
      <c r="O94" s="490"/>
      <c r="P94" s="490"/>
      <c r="Q94" s="490"/>
      <c r="R94" s="490"/>
      <c r="S94" s="490"/>
      <c r="T94" s="490"/>
      <c r="U94" s="490"/>
      <c r="V94" s="489"/>
      <c r="W94" s="490"/>
      <c r="X94" s="490"/>
      <c r="Y94" s="490"/>
      <c r="Z94" s="490"/>
      <c r="AA94" s="490"/>
      <c r="AB94" s="490"/>
      <c r="AC94" s="490"/>
      <c r="AD94" s="490"/>
      <c r="AE94" s="490"/>
      <c r="AF94" s="490"/>
      <c r="AG94" s="490"/>
      <c r="AH94" s="490"/>
      <c r="AJ94" s="531"/>
      <c r="AK94" s="531"/>
      <c r="AL94" s="531"/>
      <c r="AM94" s="531"/>
      <c r="AN94" s="531"/>
      <c r="AO94" s="531"/>
      <c r="AP94" s="531"/>
      <c r="AQ94" s="531"/>
      <c r="AR94" s="531"/>
      <c r="AS94" s="531"/>
      <c r="AT94" s="531"/>
      <c r="AU94" s="531"/>
      <c r="AW94" s="531"/>
      <c r="AX94" s="531"/>
      <c r="AY94" s="531"/>
      <c r="AZ94" s="531"/>
      <c r="BA94" s="531"/>
      <c r="BB94" s="531"/>
      <c r="BC94" s="531"/>
      <c r="BD94" s="531"/>
      <c r="BE94" s="531"/>
      <c r="BF94" s="531"/>
      <c r="BG94" s="531"/>
      <c r="BH94" s="531"/>
      <c r="BJ94" s="531"/>
      <c r="BK94" s="531"/>
      <c r="BL94" s="531"/>
      <c r="BM94" s="531"/>
      <c r="BN94" s="531"/>
      <c r="BO94" s="531"/>
      <c r="BP94" s="531"/>
      <c r="BQ94" s="531"/>
      <c r="BR94" s="531"/>
      <c r="BS94" s="531"/>
      <c r="BT94" s="531"/>
      <c r="BU94" s="531"/>
      <c r="BV94" s="1" t="s">
        <v>5</v>
      </c>
    </row>
    <row r="95" spans="2:74" ht="15" customHeight="1" x14ac:dyDescent="0.2">
      <c r="B95" s="727"/>
      <c r="C95" s="727"/>
      <c r="D95" s="727"/>
      <c r="E95" s="727"/>
      <c r="F95" s="727"/>
      <c r="G95" s="730"/>
      <c r="H95" s="478" t="s">
        <v>574</v>
      </c>
      <c r="I95" s="486"/>
      <c r="J95" s="499"/>
      <c r="K95" s="492"/>
      <c r="L95" s="492"/>
      <c r="M95" s="492"/>
      <c r="N95" s="492"/>
      <c r="O95" s="492"/>
      <c r="P95" s="492"/>
      <c r="Q95" s="492"/>
      <c r="R95" s="492"/>
      <c r="S95" s="492"/>
      <c r="T95" s="492"/>
      <c r="U95" s="492"/>
      <c r="V95" s="489"/>
      <c r="W95" s="492"/>
      <c r="X95" s="492"/>
      <c r="Y95" s="492"/>
      <c r="Z95" s="492"/>
      <c r="AA95" s="492"/>
      <c r="AB95" s="492"/>
      <c r="AC95" s="492"/>
      <c r="AD95" s="492"/>
      <c r="AE95" s="492"/>
      <c r="AF95" s="492"/>
      <c r="AG95" s="492"/>
      <c r="AH95" s="492"/>
      <c r="AJ95" s="532"/>
      <c r="AK95" s="532"/>
      <c r="AL95" s="532"/>
      <c r="AM95" s="532"/>
      <c r="AN95" s="532"/>
      <c r="AO95" s="532"/>
      <c r="AP95" s="532"/>
      <c r="AQ95" s="532"/>
      <c r="AR95" s="532"/>
      <c r="AS95" s="532"/>
      <c r="AT95" s="532"/>
      <c r="AU95" s="532"/>
      <c r="AW95" s="532"/>
      <c r="AX95" s="532"/>
      <c r="AY95" s="532"/>
      <c r="AZ95" s="532"/>
      <c r="BA95" s="532"/>
      <c r="BB95" s="532"/>
      <c r="BC95" s="532"/>
      <c r="BD95" s="532"/>
      <c r="BE95" s="532"/>
      <c r="BF95" s="532"/>
      <c r="BG95" s="532"/>
      <c r="BH95" s="532"/>
      <c r="BJ95" s="532"/>
      <c r="BK95" s="532"/>
      <c r="BL95" s="532"/>
      <c r="BM95" s="532"/>
      <c r="BN95" s="532"/>
      <c r="BO95" s="532"/>
      <c r="BP95" s="532"/>
      <c r="BQ95" s="532"/>
      <c r="BR95" s="532"/>
      <c r="BS95" s="532"/>
      <c r="BT95" s="532"/>
      <c r="BU95" s="532"/>
      <c r="BV95" s="1" t="s">
        <v>5</v>
      </c>
    </row>
    <row r="96" spans="2:74" ht="15" customHeight="1" x14ac:dyDescent="0.2">
      <c r="B96" s="727"/>
      <c r="C96" s="727"/>
      <c r="D96" s="727"/>
      <c r="E96" s="727"/>
      <c r="F96" s="727"/>
      <c r="G96" s="731" t="s">
        <v>586</v>
      </c>
      <c r="H96" s="460" t="s">
        <v>573</v>
      </c>
      <c r="I96" s="486"/>
      <c r="J96" s="498"/>
      <c r="K96" s="490"/>
      <c r="L96" s="490"/>
      <c r="M96" s="490"/>
      <c r="N96" s="490"/>
      <c r="O96" s="490"/>
      <c r="P96" s="490"/>
      <c r="Q96" s="490"/>
      <c r="R96" s="490"/>
      <c r="S96" s="490"/>
      <c r="T96" s="490"/>
      <c r="U96" s="490"/>
      <c r="V96" s="489"/>
      <c r="W96" s="490"/>
      <c r="X96" s="490"/>
      <c r="Y96" s="490"/>
      <c r="Z96" s="490"/>
      <c r="AA96" s="490"/>
      <c r="AB96" s="490"/>
      <c r="AC96" s="490"/>
      <c r="AD96" s="490"/>
      <c r="AE96" s="490"/>
      <c r="AF96" s="490"/>
      <c r="AG96" s="490"/>
      <c r="AH96" s="490"/>
      <c r="AJ96" s="531"/>
      <c r="AK96" s="531"/>
      <c r="AL96" s="531"/>
      <c r="AM96" s="531"/>
      <c r="AN96" s="531"/>
      <c r="AO96" s="531"/>
      <c r="AP96" s="531"/>
      <c r="AQ96" s="531"/>
      <c r="AR96" s="531"/>
      <c r="AS96" s="531"/>
      <c r="AT96" s="531"/>
      <c r="AU96" s="531"/>
      <c r="AW96" s="531"/>
      <c r="AX96" s="531"/>
      <c r="AY96" s="531"/>
      <c r="AZ96" s="531"/>
      <c r="BA96" s="531"/>
      <c r="BB96" s="531"/>
      <c r="BC96" s="531"/>
      <c r="BD96" s="531"/>
      <c r="BE96" s="531"/>
      <c r="BF96" s="531"/>
      <c r="BG96" s="531"/>
      <c r="BH96" s="531"/>
      <c r="BJ96" s="531"/>
      <c r="BK96" s="531"/>
      <c r="BL96" s="531"/>
      <c r="BM96" s="531"/>
      <c r="BN96" s="531"/>
      <c r="BO96" s="531"/>
      <c r="BP96" s="531"/>
      <c r="BQ96" s="531"/>
      <c r="BR96" s="531"/>
      <c r="BS96" s="531"/>
      <c r="BT96" s="531"/>
      <c r="BU96" s="531"/>
      <c r="BV96" s="1" t="s">
        <v>5</v>
      </c>
    </row>
    <row r="97" spans="2:74" ht="15" customHeight="1" x14ac:dyDescent="0.2">
      <c r="B97" s="727"/>
      <c r="C97" s="727"/>
      <c r="D97" s="727"/>
      <c r="E97" s="727"/>
      <c r="F97" s="727"/>
      <c r="G97" s="730"/>
      <c r="H97" s="478" t="s">
        <v>574</v>
      </c>
      <c r="I97" s="486"/>
      <c r="J97" s="499"/>
      <c r="K97" s="492"/>
      <c r="L97" s="492"/>
      <c r="M97" s="492"/>
      <c r="N97" s="492"/>
      <c r="O97" s="492"/>
      <c r="P97" s="492"/>
      <c r="Q97" s="492"/>
      <c r="R97" s="492"/>
      <c r="S97" s="492"/>
      <c r="T97" s="492"/>
      <c r="U97" s="492"/>
      <c r="V97" s="489"/>
      <c r="W97" s="492"/>
      <c r="X97" s="492"/>
      <c r="Y97" s="492"/>
      <c r="Z97" s="492"/>
      <c r="AA97" s="492"/>
      <c r="AB97" s="492"/>
      <c r="AC97" s="492"/>
      <c r="AD97" s="492"/>
      <c r="AE97" s="492"/>
      <c r="AF97" s="492"/>
      <c r="AG97" s="492"/>
      <c r="AH97" s="492"/>
      <c r="AJ97" s="532"/>
      <c r="AK97" s="532"/>
      <c r="AL97" s="532"/>
      <c r="AM97" s="532"/>
      <c r="AN97" s="532"/>
      <c r="AO97" s="532"/>
      <c r="AP97" s="532"/>
      <c r="AQ97" s="532"/>
      <c r="AR97" s="532"/>
      <c r="AS97" s="532"/>
      <c r="AT97" s="532"/>
      <c r="AU97" s="532"/>
      <c r="AW97" s="532"/>
      <c r="AX97" s="532"/>
      <c r="AY97" s="532"/>
      <c r="AZ97" s="532"/>
      <c r="BA97" s="532"/>
      <c r="BB97" s="532"/>
      <c r="BC97" s="532"/>
      <c r="BD97" s="532"/>
      <c r="BE97" s="532"/>
      <c r="BF97" s="532"/>
      <c r="BG97" s="532"/>
      <c r="BH97" s="532"/>
      <c r="BJ97" s="532"/>
      <c r="BK97" s="532"/>
      <c r="BL97" s="532"/>
      <c r="BM97" s="532"/>
      <c r="BN97" s="532"/>
      <c r="BO97" s="532"/>
      <c r="BP97" s="532"/>
      <c r="BQ97" s="532"/>
      <c r="BR97" s="532"/>
      <c r="BS97" s="532"/>
      <c r="BT97" s="532"/>
      <c r="BU97" s="532"/>
      <c r="BV97" s="1" t="s">
        <v>5</v>
      </c>
    </row>
    <row r="98" spans="2:74" ht="15" customHeight="1" x14ac:dyDescent="0.2">
      <c r="B98" s="727"/>
      <c r="C98" s="727"/>
      <c r="D98" s="727"/>
      <c r="E98" s="727"/>
      <c r="F98" s="727"/>
      <c r="G98" s="731" t="s">
        <v>587</v>
      </c>
      <c r="H98" s="460" t="s">
        <v>573</v>
      </c>
      <c r="I98" s="486"/>
      <c r="J98" s="498"/>
      <c r="K98" s="490"/>
      <c r="L98" s="490"/>
      <c r="M98" s="490"/>
      <c r="N98" s="490"/>
      <c r="O98" s="490"/>
      <c r="P98" s="490"/>
      <c r="Q98" s="490"/>
      <c r="R98" s="490"/>
      <c r="S98" s="490"/>
      <c r="T98" s="490"/>
      <c r="U98" s="490"/>
      <c r="V98" s="489"/>
      <c r="W98" s="490"/>
      <c r="X98" s="490"/>
      <c r="Y98" s="490"/>
      <c r="Z98" s="490"/>
      <c r="AA98" s="490"/>
      <c r="AB98" s="490"/>
      <c r="AC98" s="490"/>
      <c r="AD98" s="490"/>
      <c r="AE98" s="490"/>
      <c r="AF98" s="490"/>
      <c r="AG98" s="490"/>
      <c r="AH98" s="490"/>
      <c r="AJ98" s="531"/>
      <c r="AK98" s="531"/>
      <c r="AL98" s="531"/>
      <c r="AM98" s="531"/>
      <c r="AN98" s="531"/>
      <c r="AO98" s="531"/>
      <c r="AP98" s="531"/>
      <c r="AQ98" s="531"/>
      <c r="AR98" s="531"/>
      <c r="AS98" s="531"/>
      <c r="AT98" s="531"/>
      <c r="AU98" s="531"/>
      <c r="AW98" s="531"/>
      <c r="AX98" s="531"/>
      <c r="AY98" s="531"/>
      <c r="AZ98" s="531"/>
      <c r="BA98" s="531"/>
      <c r="BB98" s="531"/>
      <c r="BC98" s="531"/>
      <c r="BD98" s="531"/>
      <c r="BE98" s="531"/>
      <c r="BF98" s="531"/>
      <c r="BG98" s="531"/>
      <c r="BH98" s="531"/>
      <c r="BJ98" s="531"/>
      <c r="BK98" s="531"/>
      <c r="BL98" s="531"/>
      <c r="BM98" s="531"/>
      <c r="BN98" s="531"/>
      <c r="BO98" s="531"/>
      <c r="BP98" s="531"/>
      <c r="BQ98" s="531"/>
      <c r="BR98" s="531"/>
      <c r="BS98" s="531"/>
      <c r="BT98" s="531"/>
      <c r="BU98" s="531"/>
      <c r="BV98" s="1" t="s">
        <v>5</v>
      </c>
    </row>
    <row r="99" spans="2:74" ht="15" customHeight="1" x14ac:dyDescent="0.2">
      <c r="B99" s="728"/>
      <c r="C99" s="728"/>
      <c r="D99" s="728"/>
      <c r="E99" s="728"/>
      <c r="F99" s="728"/>
      <c r="G99" s="732"/>
      <c r="H99" s="478" t="s">
        <v>574</v>
      </c>
      <c r="I99" s="486"/>
      <c r="J99" s="499"/>
      <c r="K99" s="492"/>
      <c r="L99" s="492"/>
      <c r="M99" s="492"/>
      <c r="N99" s="492"/>
      <c r="O99" s="492"/>
      <c r="P99" s="492"/>
      <c r="Q99" s="492"/>
      <c r="R99" s="492"/>
      <c r="S99" s="492"/>
      <c r="T99" s="492"/>
      <c r="U99" s="492"/>
      <c r="V99" s="489"/>
      <c r="W99" s="492"/>
      <c r="X99" s="492"/>
      <c r="Y99" s="492"/>
      <c r="Z99" s="492"/>
      <c r="AA99" s="492"/>
      <c r="AB99" s="492"/>
      <c r="AC99" s="492"/>
      <c r="AD99" s="492"/>
      <c r="AE99" s="492"/>
      <c r="AF99" s="492"/>
      <c r="AG99" s="492"/>
      <c r="AH99" s="492"/>
      <c r="AJ99" s="532"/>
      <c r="AK99" s="532"/>
      <c r="AL99" s="532"/>
      <c r="AM99" s="532"/>
      <c r="AN99" s="532"/>
      <c r="AO99" s="532"/>
      <c r="AP99" s="532"/>
      <c r="AQ99" s="532"/>
      <c r="AR99" s="532"/>
      <c r="AS99" s="532"/>
      <c r="AT99" s="532"/>
      <c r="AU99" s="532"/>
      <c r="AW99" s="532"/>
      <c r="AX99" s="532"/>
      <c r="AY99" s="532"/>
      <c r="AZ99" s="532"/>
      <c r="BA99" s="532"/>
      <c r="BB99" s="532"/>
      <c r="BC99" s="532"/>
      <c r="BD99" s="532"/>
      <c r="BE99" s="532"/>
      <c r="BF99" s="532"/>
      <c r="BG99" s="532"/>
      <c r="BH99" s="532"/>
      <c r="BJ99" s="532"/>
      <c r="BK99" s="532"/>
      <c r="BL99" s="532"/>
      <c r="BM99" s="532"/>
      <c r="BN99" s="532"/>
      <c r="BO99" s="532"/>
      <c r="BP99" s="532"/>
      <c r="BQ99" s="532"/>
      <c r="BR99" s="532"/>
      <c r="BS99" s="532"/>
      <c r="BT99" s="532"/>
      <c r="BU99" s="532"/>
      <c r="BV99" s="1" t="s">
        <v>5</v>
      </c>
    </row>
    <row r="100" spans="2:74" ht="12.75" customHeight="1" x14ac:dyDescent="0.2">
      <c r="B100" s="727" t="s">
        <v>601</v>
      </c>
      <c r="C100" s="727"/>
      <c r="D100" s="727"/>
      <c r="E100" s="727"/>
      <c r="F100" s="727"/>
      <c r="G100" s="729" t="s">
        <v>572</v>
      </c>
      <c r="H100" s="456" t="s">
        <v>573</v>
      </c>
      <c r="I100" s="486"/>
      <c r="J100" s="494"/>
      <c r="K100" s="487"/>
      <c r="L100" s="487"/>
      <c r="M100" s="487"/>
      <c r="N100" s="487"/>
      <c r="O100" s="487"/>
      <c r="P100" s="487"/>
      <c r="Q100" s="487"/>
      <c r="R100" s="487"/>
      <c r="S100" s="487"/>
      <c r="T100" s="487"/>
      <c r="U100" s="487"/>
      <c r="V100" s="489"/>
      <c r="W100" s="487"/>
      <c r="X100" s="487"/>
      <c r="Y100" s="487"/>
      <c r="Z100" s="487"/>
      <c r="AA100" s="487"/>
      <c r="AB100" s="487"/>
      <c r="AC100" s="487"/>
      <c r="AD100" s="487"/>
      <c r="AE100" s="487"/>
      <c r="AF100" s="487"/>
      <c r="AG100" s="487"/>
      <c r="AH100" s="487"/>
      <c r="AJ100" s="529"/>
      <c r="AK100" s="529"/>
      <c r="AL100" s="529"/>
      <c r="AM100" s="529"/>
      <c r="AN100" s="529"/>
      <c r="AO100" s="529"/>
      <c r="AP100" s="529"/>
      <c r="AQ100" s="529"/>
      <c r="AR100" s="529"/>
      <c r="AS100" s="529"/>
      <c r="AT100" s="529"/>
      <c r="AU100" s="529"/>
      <c r="AW100" s="529"/>
      <c r="AX100" s="529"/>
      <c r="AY100" s="529"/>
      <c r="AZ100" s="529"/>
      <c r="BA100" s="529"/>
      <c r="BB100" s="529"/>
      <c r="BC100" s="529"/>
      <c r="BD100" s="529"/>
      <c r="BE100" s="529"/>
      <c r="BF100" s="529"/>
      <c r="BG100" s="529"/>
      <c r="BH100" s="529"/>
      <c r="BJ100" s="529"/>
      <c r="BK100" s="529"/>
      <c r="BL100" s="529"/>
      <c r="BM100" s="529"/>
      <c r="BN100" s="529"/>
      <c r="BO100" s="529"/>
      <c r="BP100" s="529"/>
      <c r="BQ100" s="529"/>
      <c r="BR100" s="529"/>
      <c r="BS100" s="529"/>
      <c r="BT100" s="529"/>
      <c r="BU100" s="529"/>
      <c r="BV100" s="1" t="s">
        <v>5</v>
      </c>
    </row>
    <row r="101" spans="2:74" ht="15" customHeight="1" x14ac:dyDescent="0.2">
      <c r="B101" s="727"/>
      <c r="C101" s="727"/>
      <c r="D101" s="727"/>
      <c r="E101" s="727"/>
      <c r="F101" s="727"/>
      <c r="G101" s="730"/>
      <c r="H101" s="467" t="s">
        <v>574</v>
      </c>
      <c r="I101" s="486"/>
      <c r="J101" s="495"/>
      <c r="K101" s="488"/>
      <c r="L101" s="488"/>
      <c r="M101" s="488"/>
      <c r="N101" s="488"/>
      <c r="O101" s="488"/>
      <c r="P101" s="488"/>
      <c r="Q101" s="488"/>
      <c r="R101" s="488"/>
      <c r="S101" s="488"/>
      <c r="T101" s="488"/>
      <c r="U101" s="488"/>
      <c r="V101" s="489"/>
      <c r="W101" s="488"/>
      <c r="X101" s="488"/>
      <c r="Y101" s="488"/>
      <c r="Z101" s="488"/>
      <c r="AA101" s="488"/>
      <c r="AB101" s="488"/>
      <c r="AC101" s="488"/>
      <c r="AD101" s="488"/>
      <c r="AE101" s="488"/>
      <c r="AF101" s="488"/>
      <c r="AG101" s="488"/>
      <c r="AH101" s="488"/>
      <c r="AJ101" s="530"/>
      <c r="AK101" s="530"/>
      <c r="AL101" s="530"/>
      <c r="AM101" s="530"/>
      <c r="AN101" s="530"/>
      <c r="AO101" s="530"/>
      <c r="AP101" s="530"/>
      <c r="AQ101" s="530"/>
      <c r="AR101" s="530"/>
      <c r="AS101" s="530"/>
      <c r="AT101" s="530"/>
      <c r="AU101" s="530"/>
      <c r="AW101" s="530"/>
      <c r="AX101" s="530"/>
      <c r="AY101" s="530"/>
      <c r="AZ101" s="530"/>
      <c r="BA101" s="530"/>
      <c r="BB101" s="530"/>
      <c r="BC101" s="530"/>
      <c r="BD101" s="530"/>
      <c r="BE101" s="530"/>
      <c r="BF101" s="530"/>
      <c r="BG101" s="530"/>
      <c r="BH101" s="530"/>
      <c r="BJ101" s="530"/>
      <c r="BK101" s="530"/>
      <c r="BL101" s="530"/>
      <c r="BM101" s="530"/>
      <c r="BN101" s="530"/>
      <c r="BO101" s="530"/>
      <c r="BP101" s="530"/>
      <c r="BQ101" s="530"/>
      <c r="BR101" s="530"/>
      <c r="BS101" s="530"/>
      <c r="BT101" s="530"/>
      <c r="BU101" s="530"/>
      <c r="BV101" s="1" t="s">
        <v>5</v>
      </c>
    </row>
    <row r="102" spans="2:74" ht="15" customHeight="1" x14ac:dyDescent="0.2">
      <c r="B102" s="727"/>
      <c r="C102" s="727"/>
      <c r="D102" s="727"/>
      <c r="E102" s="727"/>
      <c r="F102" s="727"/>
      <c r="G102" s="731" t="s">
        <v>575</v>
      </c>
      <c r="H102" s="460" t="s">
        <v>573</v>
      </c>
      <c r="I102" s="486"/>
      <c r="J102" s="496"/>
      <c r="K102" s="490"/>
      <c r="L102" s="490"/>
      <c r="M102" s="490"/>
      <c r="N102" s="490"/>
      <c r="O102" s="490"/>
      <c r="P102" s="490"/>
      <c r="Q102" s="490"/>
      <c r="R102" s="490"/>
      <c r="S102" s="490"/>
      <c r="T102" s="490"/>
      <c r="U102" s="490"/>
      <c r="V102" s="489"/>
      <c r="W102" s="491"/>
      <c r="X102" s="490"/>
      <c r="Y102" s="490"/>
      <c r="Z102" s="490"/>
      <c r="AA102" s="490"/>
      <c r="AB102" s="490"/>
      <c r="AC102" s="490"/>
      <c r="AD102" s="490"/>
      <c r="AE102" s="490"/>
      <c r="AF102" s="490"/>
      <c r="AG102" s="490"/>
      <c r="AH102" s="490"/>
      <c r="AJ102" s="531"/>
      <c r="AK102" s="531"/>
      <c r="AL102" s="531"/>
      <c r="AM102" s="531"/>
      <c r="AN102" s="531"/>
      <c r="AO102" s="531"/>
      <c r="AP102" s="531"/>
      <c r="AQ102" s="531"/>
      <c r="AR102" s="531"/>
      <c r="AS102" s="531"/>
      <c r="AT102" s="531"/>
      <c r="AU102" s="531"/>
      <c r="AW102" s="531"/>
      <c r="AX102" s="531"/>
      <c r="AY102" s="531"/>
      <c r="AZ102" s="531"/>
      <c r="BA102" s="531"/>
      <c r="BB102" s="531"/>
      <c r="BC102" s="531"/>
      <c r="BD102" s="531"/>
      <c r="BE102" s="531"/>
      <c r="BF102" s="531"/>
      <c r="BG102" s="531"/>
      <c r="BH102" s="531"/>
      <c r="BJ102" s="531"/>
      <c r="BK102" s="531"/>
      <c r="BL102" s="531"/>
      <c r="BM102" s="531"/>
      <c r="BN102" s="531"/>
      <c r="BO102" s="531"/>
      <c r="BP102" s="531"/>
      <c r="BQ102" s="531"/>
      <c r="BR102" s="531"/>
      <c r="BS102" s="531"/>
      <c r="BT102" s="531"/>
      <c r="BU102" s="531"/>
      <c r="BV102" s="1" t="s">
        <v>5</v>
      </c>
    </row>
    <row r="103" spans="2:74" ht="15" customHeight="1" x14ac:dyDescent="0.2">
      <c r="B103" s="727"/>
      <c r="C103" s="727"/>
      <c r="D103" s="727"/>
      <c r="E103" s="727"/>
      <c r="F103" s="727"/>
      <c r="G103" s="730"/>
      <c r="H103" s="478" t="s">
        <v>574</v>
      </c>
      <c r="I103" s="486"/>
      <c r="J103" s="497"/>
      <c r="K103" s="492"/>
      <c r="L103" s="492"/>
      <c r="M103" s="492"/>
      <c r="N103" s="492"/>
      <c r="O103" s="492"/>
      <c r="P103" s="492"/>
      <c r="Q103" s="492"/>
      <c r="R103" s="492"/>
      <c r="S103" s="492"/>
      <c r="T103" s="492"/>
      <c r="U103" s="492"/>
      <c r="V103" s="489"/>
      <c r="W103" s="493"/>
      <c r="X103" s="492"/>
      <c r="Y103" s="492"/>
      <c r="Z103" s="492"/>
      <c r="AA103" s="492"/>
      <c r="AB103" s="492"/>
      <c r="AC103" s="492"/>
      <c r="AD103" s="492"/>
      <c r="AE103" s="492"/>
      <c r="AF103" s="492"/>
      <c r="AG103" s="492"/>
      <c r="AH103" s="492"/>
      <c r="AJ103" s="532"/>
      <c r="AK103" s="532"/>
      <c r="AL103" s="532"/>
      <c r="AM103" s="532"/>
      <c r="AN103" s="532"/>
      <c r="AO103" s="532"/>
      <c r="AP103" s="532"/>
      <c r="AQ103" s="532"/>
      <c r="AR103" s="532"/>
      <c r="AS103" s="532"/>
      <c r="AT103" s="532"/>
      <c r="AU103" s="532"/>
      <c r="AW103" s="532"/>
      <c r="AX103" s="532"/>
      <c r="AY103" s="532"/>
      <c r="AZ103" s="532"/>
      <c r="BA103" s="532"/>
      <c r="BB103" s="532"/>
      <c r="BC103" s="532"/>
      <c r="BD103" s="532"/>
      <c r="BE103" s="532"/>
      <c r="BF103" s="532"/>
      <c r="BG103" s="532"/>
      <c r="BH103" s="532"/>
      <c r="BJ103" s="532"/>
      <c r="BK103" s="532"/>
      <c r="BL103" s="532"/>
      <c r="BM103" s="532"/>
      <c r="BN103" s="532"/>
      <c r="BO103" s="532"/>
      <c r="BP103" s="532"/>
      <c r="BQ103" s="532"/>
      <c r="BR103" s="532"/>
      <c r="BS103" s="532"/>
      <c r="BT103" s="532"/>
      <c r="BU103" s="532"/>
      <c r="BV103" s="1" t="s">
        <v>5</v>
      </c>
    </row>
    <row r="104" spans="2:74" ht="15" customHeight="1" x14ac:dyDescent="0.2">
      <c r="B104" s="727"/>
      <c r="C104" s="727"/>
      <c r="D104" s="727"/>
      <c r="E104" s="727"/>
      <c r="F104" s="727"/>
      <c r="G104" s="731" t="s">
        <v>576</v>
      </c>
      <c r="H104" s="460" t="s">
        <v>573</v>
      </c>
      <c r="I104" s="486"/>
      <c r="J104" s="498"/>
      <c r="K104" s="490"/>
      <c r="L104" s="490"/>
      <c r="M104" s="490"/>
      <c r="N104" s="490"/>
      <c r="O104" s="490"/>
      <c r="P104" s="490"/>
      <c r="Q104" s="490"/>
      <c r="R104" s="490"/>
      <c r="S104" s="490"/>
      <c r="T104" s="490"/>
      <c r="U104" s="490"/>
      <c r="V104" s="489"/>
      <c r="W104" s="490"/>
      <c r="X104" s="490"/>
      <c r="Y104" s="490"/>
      <c r="Z104" s="490"/>
      <c r="AA104" s="490"/>
      <c r="AB104" s="490"/>
      <c r="AC104" s="490"/>
      <c r="AD104" s="490"/>
      <c r="AE104" s="490"/>
      <c r="AF104" s="490"/>
      <c r="AG104" s="490"/>
      <c r="AH104" s="490"/>
      <c r="AJ104" s="531"/>
      <c r="AK104" s="531"/>
      <c r="AL104" s="531"/>
      <c r="AM104" s="531"/>
      <c r="AN104" s="531"/>
      <c r="AO104" s="531"/>
      <c r="AP104" s="531"/>
      <c r="AQ104" s="531"/>
      <c r="AR104" s="531"/>
      <c r="AS104" s="531"/>
      <c r="AT104" s="531"/>
      <c r="AU104" s="531"/>
      <c r="AW104" s="531"/>
      <c r="AX104" s="531"/>
      <c r="AY104" s="531"/>
      <c r="AZ104" s="531"/>
      <c r="BA104" s="531"/>
      <c r="BB104" s="531"/>
      <c r="BC104" s="531"/>
      <c r="BD104" s="531"/>
      <c r="BE104" s="531"/>
      <c r="BF104" s="531"/>
      <c r="BG104" s="531"/>
      <c r="BH104" s="531"/>
      <c r="BJ104" s="531"/>
      <c r="BK104" s="531"/>
      <c r="BL104" s="531"/>
      <c r="BM104" s="531"/>
      <c r="BN104" s="531"/>
      <c r="BO104" s="531"/>
      <c r="BP104" s="531"/>
      <c r="BQ104" s="531"/>
      <c r="BR104" s="531"/>
      <c r="BS104" s="531"/>
      <c r="BT104" s="531"/>
      <c r="BU104" s="531"/>
      <c r="BV104" s="1" t="s">
        <v>5</v>
      </c>
    </row>
    <row r="105" spans="2:74" ht="15" customHeight="1" x14ac:dyDescent="0.2">
      <c r="B105" s="727"/>
      <c r="C105" s="727"/>
      <c r="D105" s="727"/>
      <c r="E105" s="727"/>
      <c r="F105" s="727"/>
      <c r="G105" s="730"/>
      <c r="H105" s="478" t="s">
        <v>574</v>
      </c>
      <c r="I105" s="486"/>
      <c r="J105" s="499"/>
      <c r="K105" s="492"/>
      <c r="L105" s="492"/>
      <c r="M105" s="492"/>
      <c r="N105" s="492"/>
      <c r="O105" s="492"/>
      <c r="P105" s="492"/>
      <c r="Q105" s="492"/>
      <c r="R105" s="492"/>
      <c r="S105" s="492"/>
      <c r="T105" s="492"/>
      <c r="U105" s="492"/>
      <c r="V105" s="489"/>
      <c r="W105" s="492"/>
      <c r="X105" s="492"/>
      <c r="Y105" s="492"/>
      <c r="Z105" s="492"/>
      <c r="AA105" s="492"/>
      <c r="AB105" s="492"/>
      <c r="AC105" s="492"/>
      <c r="AD105" s="492"/>
      <c r="AE105" s="492"/>
      <c r="AF105" s="492"/>
      <c r="AG105" s="492"/>
      <c r="AH105" s="492"/>
      <c r="AJ105" s="532"/>
      <c r="AK105" s="532"/>
      <c r="AL105" s="532"/>
      <c r="AM105" s="532"/>
      <c r="AN105" s="532"/>
      <c r="AO105" s="532"/>
      <c r="AP105" s="532"/>
      <c r="AQ105" s="532"/>
      <c r="AR105" s="532"/>
      <c r="AS105" s="532"/>
      <c r="AT105" s="532"/>
      <c r="AU105" s="532"/>
      <c r="AW105" s="532"/>
      <c r="AX105" s="532"/>
      <c r="AY105" s="532"/>
      <c r="AZ105" s="532"/>
      <c r="BA105" s="532"/>
      <c r="BB105" s="532"/>
      <c r="BC105" s="532"/>
      <c r="BD105" s="532"/>
      <c r="BE105" s="532"/>
      <c r="BF105" s="532"/>
      <c r="BG105" s="532"/>
      <c r="BH105" s="532"/>
      <c r="BJ105" s="532"/>
      <c r="BK105" s="532"/>
      <c r="BL105" s="532"/>
      <c r="BM105" s="532"/>
      <c r="BN105" s="532"/>
      <c r="BO105" s="532"/>
      <c r="BP105" s="532"/>
      <c r="BQ105" s="532"/>
      <c r="BR105" s="532"/>
      <c r="BS105" s="532"/>
      <c r="BT105" s="532"/>
      <c r="BU105" s="532"/>
      <c r="BV105" s="1" t="s">
        <v>5</v>
      </c>
    </row>
    <row r="106" spans="2:74" ht="15" customHeight="1" x14ac:dyDescent="0.2">
      <c r="B106" s="727"/>
      <c r="C106" s="727"/>
      <c r="D106" s="727"/>
      <c r="E106" s="727"/>
      <c r="F106" s="727"/>
      <c r="G106" s="731" t="s">
        <v>577</v>
      </c>
      <c r="H106" s="460" t="s">
        <v>573</v>
      </c>
      <c r="I106" s="486"/>
      <c r="J106" s="496"/>
      <c r="K106" s="490"/>
      <c r="L106" s="490"/>
      <c r="M106" s="490"/>
      <c r="N106" s="490"/>
      <c r="O106" s="490"/>
      <c r="P106" s="490"/>
      <c r="Q106" s="490"/>
      <c r="R106" s="490"/>
      <c r="S106" s="490"/>
      <c r="T106" s="490"/>
      <c r="U106" s="490"/>
      <c r="V106" s="489"/>
      <c r="W106" s="491"/>
      <c r="X106" s="490"/>
      <c r="Y106" s="490"/>
      <c r="Z106" s="490"/>
      <c r="AA106" s="490"/>
      <c r="AB106" s="490"/>
      <c r="AC106" s="490"/>
      <c r="AD106" s="490"/>
      <c r="AE106" s="490"/>
      <c r="AF106" s="490"/>
      <c r="AG106" s="490"/>
      <c r="AH106" s="490"/>
      <c r="AJ106" s="531"/>
      <c r="AK106" s="531"/>
      <c r="AL106" s="531"/>
      <c r="AM106" s="531"/>
      <c r="AN106" s="531"/>
      <c r="AO106" s="531"/>
      <c r="AP106" s="531"/>
      <c r="AQ106" s="531"/>
      <c r="AR106" s="531"/>
      <c r="AS106" s="531"/>
      <c r="AT106" s="531"/>
      <c r="AU106" s="531"/>
      <c r="AW106" s="531"/>
      <c r="AX106" s="531"/>
      <c r="AY106" s="531"/>
      <c r="AZ106" s="531"/>
      <c r="BA106" s="531"/>
      <c r="BB106" s="531"/>
      <c r="BC106" s="531"/>
      <c r="BD106" s="531"/>
      <c r="BE106" s="531"/>
      <c r="BF106" s="531"/>
      <c r="BG106" s="531"/>
      <c r="BH106" s="531"/>
      <c r="BJ106" s="531"/>
      <c r="BK106" s="531"/>
      <c r="BL106" s="531"/>
      <c r="BM106" s="531"/>
      <c r="BN106" s="531"/>
      <c r="BO106" s="531"/>
      <c r="BP106" s="531"/>
      <c r="BQ106" s="531"/>
      <c r="BR106" s="531"/>
      <c r="BS106" s="531"/>
      <c r="BT106" s="531"/>
      <c r="BU106" s="531"/>
      <c r="BV106" s="1" t="s">
        <v>5</v>
      </c>
    </row>
    <row r="107" spans="2:74" ht="15" customHeight="1" x14ac:dyDescent="0.2">
      <c r="B107" s="727"/>
      <c r="C107" s="727"/>
      <c r="D107" s="727"/>
      <c r="E107" s="727"/>
      <c r="F107" s="727"/>
      <c r="G107" s="730"/>
      <c r="H107" s="478" t="s">
        <v>574</v>
      </c>
      <c r="I107" s="486"/>
      <c r="J107" s="497"/>
      <c r="K107" s="492"/>
      <c r="L107" s="492"/>
      <c r="M107" s="492"/>
      <c r="N107" s="492"/>
      <c r="O107" s="492"/>
      <c r="P107" s="492"/>
      <c r="Q107" s="492"/>
      <c r="R107" s="492"/>
      <c r="S107" s="492"/>
      <c r="T107" s="492"/>
      <c r="U107" s="492"/>
      <c r="V107" s="489"/>
      <c r="W107" s="493"/>
      <c r="X107" s="492"/>
      <c r="Y107" s="492"/>
      <c r="Z107" s="492"/>
      <c r="AA107" s="492"/>
      <c r="AB107" s="492"/>
      <c r="AC107" s="492"/>
      <c r="AD107" s="492"/>
      <c r="AE107" s="492"/>
      <c r="AF107" s="492"/>
      <c r="AG107" s="492"/>
      <c r="AH107" s="492"/>
      <c r="AJ107" s="532"/>
      <c r="AK107" s="532"/>
      <c r="AL107" s="532"/>
      <c r="AM107" s="532"/>
      <c r="AN107" s="532"/>
      <c r="AO107" s="532"/>
      <c r="AP107" s="532"/>
      <c r="AQ107" s="532"/>
      <c r="AR107" s="532"/>
      <c r="AS107" s="532"/>
      <c r="AT107" s="532"/>
      <c r="AU107" s="532"/>
      <c r="AW107" s="532"/>
      <c r="AX107" s="532"/>
      <c r="AY107" s="532"/>
      <c r="AZ107" s="532"/>
      <c r="BA107" s="532"/>
      <c r="BB107" s="532"/>
      <c r="BC107" s="532"/>
      <c r="BD107" s="532"/>
      <c r="BE107" s="532"/>
      <c r="BF107" s="532"/>
      <c r="BG107" s="532"/>
      <c r="BH107" s="532"/>
      <c r="BJ107" s="532"/>
      <c r="BK107" s="532"/>
      <c r="BL107" s="532"/>
      <c r="BM107" s="532"/>
      <c r="BN107" s="532"/>
      <c r="BO107" s="532"/>
      <c r="BP107" s="532"/>
      <c r="BQ107" s="532"/>
      <c r="BR107" s="532"/>
      <c r="BS107" s="532"/>
      <c r="BT107" s="532"/>
      <c r="BU107" s="532"/>
      <c r="BV107" s="1" t="s">
        <v>5</v>
      </c>
    </row>
    <row r="108" spans="2:74" ht="15" customHeight="1" x14ac:dyDescent="0.2">
      <c r="B108" s="727"/>
      <c r="C108" s="727"/>
      <c r="D108" s="727"/>
      <c r="E108" s="727"/>
      <c r="F108" s="727"/>
      <c r="G108" s="731" t="s">
        <v>578</v>
      </c>
      <c r="H108" s="460" t="s">
        <v>573</v>
      </c>
      <c r="I108" s="486"/>
      <c r="J108" s="498"/>
      <c r="K108" s="490"/>
      <c r="L108" s="490"/>
      <c r="M108" s="490"/>
      <c r="N108" s="490"/>
      <c r="O108" s="490"/>
      <c r="P108" s="490"/>
      <c r="Q108" s="490"/>
      <c r="R108" s="490"/>
      <c r="S108" s="490"/>
      <c r="T108" s="490"/>
      <c r="U108" s="490"/>
      <c r="V108" s="489"/>
      <c r="W108" s="490"/>
      <c r="X108" s="490"/>
      <c r="Y108" s="490"/>
      <c r="Z108" s="490"/>
      <c r="AA108" s="490"/>
      <c r="AB108" s="490"/>
      <c r="AC108" s="490"/>
      <c r="AD108" s="490"/>
      <c r="AE108" s="490"/>
      <c r="AF108" s="490"/>
      <c r="AG108" s="490"/>
      <c r="AH108" s="490"/>
      <c r="AJ108" s="531"/>
      <c r="AK108" s="531"/>
      <c r="AL108" s="531"/>
      <c r="AM108" s="531"/>
      <c r="AN108" s="531"/>
      <c r="AO108" s="531"/>
      <c r="AP108" s="531"/>
      <c r="AQ108" s="531"/>
      <c r="AR108" s="531"/>
      <c r="AS108" s="531"/>
      <c r="AT108" s="531"/>
      <c r="AU108" s="531"/>
      <c r="AW108" s="531"/>
      <c r="AX108" s="531"/>
      <c r="AY108" s="531"/>
      <c r="AZ108" s="531"/>
      <c r="BA108" s="531"/>
      <c r="BB108" s="531"/>
      <c r="BC108" s="531"/>
      <c r="BD108" s="531"/>
      <c r="BE108" s="531"/>
      <c r="BF108" s="531"/>
      <c r="BG108" s="531"/>
      <c r="BH108" s="531"/>
      <c r="BJ108" s="531"/>
      <c r="BK108" s="531"/>
      <c r="BL108" s="531"/>
      <c r="BM108" s="531"/>
      <c r="BN108" s="531"/>
      <c r="BO108" s="531"/>
      <c r="BP108" s="531"/>
      <c r="BQ108" s="531"/>
      <c r="BR108" s="531"/>
      <c r="BS108" s="531"/>
      <c r="BT108" s="531"/>
      <c r="BU108" s="531"/>
      <c r="BV108" s="1" t="s">
        <v>5</v>
      </c>
    </row>
    <row r="109" spans="2:74" ht="15" customHeight="1" x14ac:dyDescent="0.2">
      <c r="B109" s="727"/>
      <c r="C109" s="727"/>
      <c r="D109" s="727"/>
      <c r="E109" s="727"/>
      <c r="F109" s="727"/>
      <c r="G109" s="730"/>
      <c r="H109" s="478" t="s">
        <v>574</v>
      </c>
      <c r="I109" s="486"/>
      <c r="J109" s="499"/>
      <c r="K109" s="492"/>
      <c r="L109" s="492"/>
      <c r="M109" s="492"/>
      <c r="N109" s="492"/>
      <c r="O109" s="492"/>
      <c r="P109" s="492"/>
      <c r="Q109" s="492"/>
      <c r="R109" s="492"/>
      <c r="S109" s="492"/>
      <c r="T109" s="492"/>
      <c r="U109" s="492"/>
      <c r="V109" s="489"/>
      <c r="W109" s="492"/>
      <c r="X109" s="492"/>
      <c r="Y109" s="492"/>
      <c r="Z109" s="492"/>
      <c r="AA109" s="492"/>
      <c r="AB109" s="492"/>
      <c r="AC109" s="492"/>
      <c r="AD109" s="492"/>
      <c r="AE109" s="492"/>
      <c r="AF109" s="492"/>
      <c r="AG109" s="492"/>
      <c r="AH109" s="492"/>
      <c r="AJ109" s="532"/>
      <c r="AK109" s="532"/>
      <c r="AL109" s="532"/>
      <c r="AM109" s="532"/>
      <c r="AN109" s="532"/>
      <c r="AO109" s="532"/>
      <c r="AP109" s="532"/>
      <c r="AQ109" s="532"/>
      <c r="AR109" s="532"/>
      <c r="AS109" s="532"/>
      <c r="AT109" s="532"/>
      <c r="AU109" s="532"/>
      <c r="AW109" s="532"/>
      <c r="AX109" s="532"/>
      <c r="AY109" s="532"/>
      <c r="AZ109" s="532"/>
      <c r="BA109" s="532"/>
      <c r="BB109" s="532"/>
      <c r="BC109" s="532"/>
      <c r="BD109" s="532"/>
      <c r="BE109" s="532"/>
      <c r="BF109" s="532"/>
      <c r="BG109" s="532"/>
      <c r="BH109" s="532"/>
      <c r="BJ109" s="532"/>
      <c r="BK109" s="532"/>
      <c r="BL109" s="532"/>
      <c r="BM109" s="532"/>
      <c r="BN109" s="532"/>
      <c r="BO109" s="532"/>
      <c r="BP109" s="532"/>
      <c r="BQ109" s="532"/>
      <c r="BR109" s="532"/>
      <c r="BS109" s="532"/>
      <c r="BT109" s="532"/>
      <c r="BU109" s="532"/>
      <c r="BV109" s="1" t="s">
        <v>5</v>
      </c>
    </row>
    <row r="110" spans="2:74" ht="15" customHeight="1" x14ac:dyDescent="0.2">
      <c r="B110" s="727"/>
      <c r="C110" s="727"/>
      <c r="D110" s="727"/>
      <c r="E110" s="727"/>
      <c r="F110" s="727"/>
      <c r="G110" s="731" t="s">
        <v>579</v>
      </c>
      <c r="H110" s="460" t="s">
        <v>573</v>
      </c>
      <c r="I110" s="486"/>
      <c r="J110" s="498"/>
      <c r="K110" s="490"/>
      <c r="L110" s="490"/>
      <c r="M110" s="490"/>
      <c r="N110" s="490"/>
      <c r="O110" s="490"/>
      <c r="P110" s="490"/>
      <c r="Q110" s="490"/>
      <c r="R110" s="490"/>
      <c r="S110" s="490"/>
      <c r="T110" s="490"/>
      <c r="U110" s="490"/>
      <c r="V110" s="489"/>
      <c r="W110" s="490"/>
      <c r="X110" s="490"/>
      <c r="Y110" s="490"/>
      <c r="Z110" s="490"/>
      <c r="AA110" s="490"/>
      <c r="AB110" s="490"/>
      <c r="AC110" s="490"/>
      <c r="AD110" s="490"/>
      <c r="AE110" s="490"/>
      <c r="AF110" s="490"/>
      <c r="AG110" s="490"/>
      <c r="AH110" s="490"/>
      <c r="AJ110" s="531"/>
      <c r="AK110" s="531"/>
      <c r="AL110" s="531"/>
      <c r="AM110" s="531"/>
      <c r="AN110" s="531"/>
      <c r="AO110" s="531"/>
      <c r="AP110" s="531"/>
      <c r="AQ110" s="531"/>
      <c r="AR110" s="531"/>
      <c r="AS110" s="531"/>
      <c r="AT110" s="531"/>
      <c r="AU110" s="531"/>
      <c r="AW110" s="531"/>
      <c r="AX110" s="531"/>
      <c r="AY110" s="531"/>
      <c r="AZ110" s="531"/>
      <c r="BA110" s="531"/>
      <c r="BB110" s="531"/>
      <c r="BC110" s="531"/>
      <c r="BD110" s="531"/>
      <c r="BE110" s="531"/>
      <c r="BF110" s="531"/>
      <c r="BG110" s="531"/>
      <c r="BH110" s="531"/>
      <c r="BJ110" s="531"/>
      <c r="BK110" s="531"/>
      <c r="BL110" s="531"/>
      <c r="BM110" s="531"/>
      <c r="BN110" s="531"/>
      <c r="BO110" s="531"/>
      <c r="BP110" s="531"/>
      <c r="BQ110" s="531"/>
      <c r="BR110" s="531"/>
      <c r="BS110" s="531"/>
      <c r="BT110" s="531"/>
      <c r="BU110" s="531"/>
      <c r="BV110" s="1" t="s">
        <v>5</v>
      </c>
    </row>
    <row r="111" spans="2:74" ht="15" customHeight="1" x14ac:dyDescent="0.2">
      <c r="B111" s="727"/>
      <c r="C111" s="727"/>
      <c r="D111" s="727"/>
      <c r="E111" s="727"/>
      <c r="F111" s="727"/>
      <c r="G111" s="730"/>
      <c r="H111" s="478" t="s">
        <v>574</v>
      </c>
      <c r="I111" s="486"/>
      <c r="J111" s="499"/>
      <c r="K111" s="492"/>
      <c r="L111" s="492"/>
      <c r="M111" s="492"/>
      <c r="N111" s="492"/>
      <c r="O111" s="492"/>
      <c r="P111" s="492"/>
      <c r="Q111" s="492"/>
      <c r="R111" s="492"/>
      <c r="S111" s="492"/>
      <c r="T111" s="492"/>
      <c r="U111" s="492"/>
      <c r="V111" s="489"/>
      <c r="W111" s="492"/>
      <c r="X111" s="492"/>
      <c r="Y111" s="492"/>
      <c r="Z111" s="492"/>
      <c r="AA111" s="492"/>
      <c r="AB111" s="492"/>
      <c r="AC111" s="492"/>
      <c r="AD111" s="492"/>
      <c r="AE111" s="492"/>
      <c r="AF111" s="492"/>
      <c r="AG111" s="492"/>
      <c r="AH111" s="492"/>
      <c r="AJ111" s="532"/>
      <c r="AK111" s="532"/>
      <c r="AL111" s="532"/>
      <c r="AM111" s="532"/>
      <c r="AN111" s="532"/>
      <c r="AO111" s="532"/>
      <c r="AP111" s="532"/>
      <c r="AQ111" s="532"/>
      <c r="AR111" s="532"/>
      <c r="AS111" s="532"/>
      <c r="AT111" s="532"/>
      <c r="AU111" s="532"/>
      <c r="AW111" s="532"/>
      <c r="AX111" s="532"/>
      <c r="AY111" s="532"/>
      <c r="AZ111" s="532"/>
      <c r="BA111" s="532"/>
      <c r="BB111" s="532"/>
      <c r="BC111" s="532"/>
      <c r="BD111" s="532"/>
      <c r="BE111" s="532"/>
      <c r="BF111" s="532"/>
      <c r="BG111" s="532"/>
      <c r="BH111" s="532"/>
      <c r="BJ111" s="532"/>
      <c r="BK111" s="532"/>
      <c r="BL111" s="532"/>
      <c r="BM111" s="532"/>
      <c r="BN111" s="532"/>
      <c r="BO111" s="532"/>
      <c r="BP111" s="532"/>
      <c r="BQ111" s="532"/>
      <c r="BR111" s="532"/>
      <c r="BS111" s="532"/>
      <c r="BT111" s="532"/>
      <c r="BU111" s="532"/>
      <c r="BV111" s="1" t="s">
        <v>5</v>
      </c>
    </row>
    <row r="112" spans="2:74" ht="15" customHeight="1" x14ac:dyDescent="0.2">
      <c r="B112" s="727"/>
      <c r="C112" s="727"/>
      <c r="D112" s="727"/>
      <c r="E112" s="727"/>
      <c r="F112" s="727"/>
      <c r="G112" s="731" t="s">
        <v>580</v>
      </c>
      <c r="H112" s="460" t="s">
        <v>573</v>
      </c>
      <c r="I112" s="486"/>
      <c r="J112" s="498"/>
      <c r="K112" s="490"/>
      <c r="L112" s="490"/>
      <c r="M112" s="490"/>
      <c r="N112" s="490"/>
      <c r="O112" s="490"/>
      <c r="P112" s="490"/>
      <c r="Q112" s="490"/>
      <c r="R112" s="490"/>
      <c r="S112" s="490"/>
      <c r="T112" s="490"/>
      <c r="U112" s="490"/>
      <c r="V112" s="489"/>
      <c r="W112" s="490"/>
      <c r="X112" s="490"/>
      <c r="Y112" s="490"/>
      <c r="Z112" s="490"/>
      <c r="AA112" s="490"/>
      <c r="AB112" s="490"/>
      <c r="AC112" s="490"/>
      <c r="AD112" s="490"/>
      <c r="AE112" s="490"/>
      <c r="AF112" s="490"/>
      <c r="AG112" s="490"/>
      <c r="AH112" s="490"/>
      <c r="AJ112" s="531"/>
      <c r="AK112" s="531"/>
      <c r="AL112" s="531"/>
      <c r="AM112" s="531"/>
      <c r="AN112" s="531"/>
      <c r="AO112" s="531"/>
      <c r="AP112" s="531"/>
      <c r="AQ112" s="531"/>
      <c r="AR112" s="531"/>
      <c r="AS112" s="531"/>
      <c r="AT112" s="531"/>
      <c r="AU112" s="531"/>
      <c r="AW112" s="531"/>
      <c r="AX112" s="531"/>
      <c r="AY112" s="531"/>
      <c r="AZ112" s="531"/>
      <c r="BA112" s="531"/>
      <c r="BB112" s="531"/>
      <c r="BC112" s="531"/>
      <c r="BD112" s="531"/>
      <c r="BE112" s="531"/>
      <c r="BF112" s="531"/>
      <c r="BG112" s="531"/>
      <c r="BH112" s="531"/>
      <c r="BJ112" s="531"/>
      <c r="BK112" s="531"/>
      <c r="BL112" s="531"/>
      <c r="BM112" s="531"/>
      <c r="BN112" s="531"/>
      <c r="BO112" s="531"/>
      <c r="BP112" s="531"/>
      <c r="BQ112" s="531"/>
      <c r="BR112" s="531"/>
      <c r="BS112" s="531"/>
      <c r="BT112" s="531"/>
      <c r="BU112" s="531"/>
      <c r="BV112" s="1" t="s">
        <v>5</v>
      </c>
    </row>
    <row r="113" spans="2:74" ht="15" customHeight="1" x14ac:dyDescent="0.2">
      <c r="B113" s="727"/>
      <c r="C113" s="727"/>
      <c r="D113" s="727"/>
      <c r="E113" s="727"/>
      <c r="F113" s="727"/>
      <c r="G113" s="730"/>
      <c r="H113" s="478" t="s">
        <v>574</v>
      </c>
      <c r="I113" s="486"/>
      <c r="J113" s="499"/>
      <c r="K113" s="492"/>
      <c r="L113" s="492"/>
      <c r="M113" s="492"/>
      <c r="N113" s="492"/>
      <c r="O113" s="492"/>
      <c r="P113" s="492"/>
      <c r="Q113" s="492"/>
      <c r="R113" s="492"/>
      <c r="S113" s="492"/>
      <c r="T113" s="492"/>
      <c r="U113" s="492"/>
      <c r="V113" s="489"/>
      <c r="W113" s="492"/>
      <c r="X113" s="492"/>
      <c r="Y113" s="492"/>
      <c r="Z113" s="492"/>
      <c r="AA113" s="492"/>
      <c r="AB113" s="492"/>
      <c r="AC113" s="492"/>
      <c r="AD113" s="492"/>
      <c r="AE113" s="492"/>
      <c r="AF113" s="492"/>
      <c r="AG113" s="492"/>
      <c r="AH113" s="492"/>
      <c r="AJ113" s="532"/>
      <c r="AK113" s="532"/>
      <c r="AL113" s="532"/>
      <c r="AM113" s="532"/>
      <c r="AN113" s="532"/>
      <c r="AO113" s="532"/>
      <c r="AP113" s="532"/>
      <c r="AQ113" s="532"/>
      <c r="AR113" s="532"/>
      <c r="AS113" s="532"/>
      <c r="AT113" s="532"/>
      <c r="AU113" s="532"/>
      <c r="AW113" s="532"/>
      <c r="AX113" s="532"/>
      <c r="AY113" s="532"/>
      <c r="AZ113" s="532"/>
      <c r="BA113" s="532"/>
      <c r="BB113" s="532"/>
      <c r="BC113" s="532"/>
      <c r="BD113" s="532"/>
      <c r="BE113" s="532"/>
      <c r="BF113" s="532"/>
      <c r="BG113" s="532"/>
      <c r="BH113" s="532"/>
      <c r="BJ113" s="532"/>
      <c r="BK113" s="532"/>
      <c r="BL113" s="532"/>
      <c r="BM113" s="532"/>
      <c r="BN113" s="532"/>
      <c r="BO113" s="532"/>
      <c r="BP113" s="532"/>
      <c r="BQ113" s="532"/>
      <c r="BR113" s="532"/>
      <c r="BS113" s="532"/>
      <c r="BT113" s="532"/>
      <c r="BU113" s="532"/>
      <c r="BV113" s="1" t="s">
        <v>5</v>
      </c>
    </row>
    <row r="114" spans="2:74" ht="15" customHeight="1" x14ac:dyDescent="0.2">
      <c r="B114" s="727"/>
      <c r="C114" s="727"/>
      <c r="D114" s="727"/>
      <c r="E114" s="727"/>
      <c r="F114" s="727"/>
      <c r="G114" s="731" t="s">
        <v>581</v>
      </c>
      <c r="H114" s="460" t="s">
        <v>573</v>
      </c>
      <c r="I114" s="486"/>
      <c r="J114" s="498"/>
      <c r="K114" s="490"/>
      <c r="L114" s="490"/>
      <c r="M114" s="490"/>
      <c r="N114" s="490"/>
      <c r="O114" s="490"/>
      <c r="P114" s="490"/>
      <c r="Q114" s="490"/>
      <c r="R114" s="490"/>
      <c r="S114" s="490"/>
      <c r="T114" s="490"/>
      <c r="U114" s="490"/>
      <c r="V114" s="489"/>
      <c r="W114" s="490"/>
      <c r="X114" s="490"/>
      <c r="Y114" s="490"/>
      <c r="Z114" s="490"/>
      <c r="AA114" s="490"/>
      <c r="AB114" s="490"/>
      <c r="AC114" s="490"/>
      <c r="AD114" s="490"/>
      <c r="AE114" s="490"/>
      <c r="AF114" s="490"/>
      <c r="AG114" s="490"/>
      <c r="AH114" s="490"/>
      <c r="AJ114" s="531"/>
      <c r="AK114" s="531"/>
      <c r="AL114" s="531"/>
      <c r="AM114" s="531"/>
      <c r="AN114" s="531"/>
      <c r="AO114" s="531"/>
      <c r="AP114" s="531"/>
      <c r="AQ114" s="531"/>
      <c r="AR114" s="531"/>
      <c r="AS114" s="531"/>
      <c r="AT114" s="531"/>
      <c r="AU114" s="531"/>
      <c r="AW114" s="531"/>
      <c r="AX114" s="531"/>
      <c r="AY114" s="531"/>
      <c r="AZ114" s="531"/>
      <c r="BA114" s="531"/>
      <c r="BB114" s="531"/>
      <c r="BC114" s="531"/>
      <c r="BD114" s="531"/>
      <c r="BE114" s="531"/>
      <c r="BF114" s="531"/>
      <c r="BG114" s="531"/>
      <c r="BH114" s="531"/>
      <c r="BJ114" s="531"/>
      <c r="BK114" s="531"/>
      <c r="BL114" s="531"/>
      <c r="BM114" s="531"/>
      <c r="BN114" s="531"/>
      <c r="BO114" s="531"/>
      <c r="BP114" s="531"/>
      <c r="BQ114" s="531"/>
      <c r="BR114" s="531"/>
      <c r="BS114" s="531"/>
      <c r="BT114" s="531"/>
      <c r="BU114" s="531"/>
      <c r="BV114" s="1" t="s">
        <v>5</v>
      </c>
    </row>
    <row r="115" spans="2:74" ht="15" customHeight="1" x14ac:dyDescent="0.2">
      <c r="B115" s="727"/>
      <c r="C115" s="727"/>
      <c r="D115" s="727"/>
      <c r="E115" s="727"/>
      <c r="F115" s="727"/>
      <c r="G115" s="730"/>
      <c r="H115" s="478" t="s">
        <v>574</v>
      </c>
      <c r="I115" s="486"/>
      <c r="J115" s="499"/>
      <c r="K115" s="492"/>
      <c r="L115" s="492"/>
      <c r="M115" s="492"/>
      <c r="N115" s="492"/>
      <c r="O115" s="492"/>
      <c r="P115" s="492"/>
      <c r="Q115" s="492"/>
      <c r="R115" s="492"/>
      <c r="S115" s="492"/>
      <c r="T115" s="492"/>
      <c r="U115" s="492"/>
      <c r="V115" s="489"/>
      <c r="W115" s="492"/>
      <c r="X115" s="492"/>
      <c r="Y115" s="492"/>
      <c r="Z115" s="492"/>
      <c r="AA115" s="492"/>
      <c r="AB115" s="492"/>
      <c r="AC115" s="492"/>
      <c r="AD115" s="492"/>
      <c r="AE115" s="492"/>
      <c r="AF115" s="492"/>
      <c r="AG115" s="492"/>
      <c r="AH115" s="492"/>
      <c r="AJ115" s="532"/>
      <c r="AK115" s="532"/>
      <c r="AL115" s="532"/>
      <c r="AM115" s="532"/>
      <c r="AN115" s="532"/>
      <c r="AO115" s="532"/>
      <c r="AP115" s="532"/>
      <c r="AQ115" s="532"/>
      <c r="AR115" s="532"/>
      <c r="AS115" s="532"/>
      <c r="AT115" s="532"/>
      <c r="AU115" s="532"/>
      <c r="AW115" s="532"/>
      <c r="AX115" s="532"/>
      <c r="AY115" s="532"/>
      <c r="AZ115" s="532"/>
      <c r="BA115" s="532"/>
      <c r="BB115" s="532"/>
      <c r="BC115" s="532"/>
      <c r="BD115" s="532"/>
      <c r="BE115" s="532"/>
      <c r="BF115" s="532"/>
      <c r="BG115" s="532"/>
      <c r="BH115" s="532"/>
      <c r="BJ115" s="532"/>
      <c r="BK115" s="532"/>
      <c r="BL115" s="532"/>
      <c r="BM115" s="532"/>
      <c r="BN115" s="532"/>
      <c r="BO115" s="532"/>
      <c r="BP115" s="532"/>
      <c r="BQ115" s="532"/>
      <c r="BR115" s="532"/>
      <c r="BS115" s="532"/>
      <c r="BT115" s="532"/>
      <c r="BU115" s="532"/>
      <c r="BV115" s="1" t="s">
        <v>5</v>
      </c>
    </row>
    <row r="116" spans="2:74" ht="15" customHeight="1" x14ac:dyDescent="0.2">
      <c r="B116" s="727"/>
      <c r="C116" s="727"/>
      <c r="D116" s="727"/>
      <c r="E116" s="727"/>
      <c r="F116" s="727"/>
      <c r="G116" s="731" t="s">
        <v>582</v>
      </c>
      <c r="H116" s="460" t="s">
        <v>573</v>
      </c>
      <c r="I116" s="486"/>
      <c r="J116" s="498"/>
      <c r="K116" s="490"/>
      <c r="L116" s="490"/>
      <c r="M116" s="490"/>
      <c r="N116" s="490"/>
      <c r="O116" s="490"/>
      <c r="P116" s="490"/>
      <c r="Q116" s="490"/>
      <c r="R116" s="490"/>
      <c r="S116" s="490"/>
      <c r="T116" s="490"/>
      <c r="U116" s="490"/>
      <c r="V116" s="489"/>
      <c r="W116" s="490"/>
      <c r="X116" s="490"/>
      <c r="Y116" s="490"/>
      <c r="Z116" s="490"/>
      <c r="AA116" s="490"/>
      <c r="AB116" s="490"/>
      <c r="AC116" s="490"/>
      <c r="AD116" s="490"/>
      <c r="AE116" s="490"/>
      <c r="AF116" s="490"/>
      <c r="AG116" s="490"/>
      <c r="AH116" s="490"/>
      <c r="AJ116" s="531"/>
      <c r="AK116" s="531"/>
      <c r="AL116" s="531"/>
      <c r="AM116" s="531"/>
      <c r="AN116" s="531"/>
      <c r="AO116" s="531"/>
      <c r="AP116" s="531"/>
      <c r="AQ116" s="531"/>
      <c r="AR116" s="531"/>
      <c r="AS116" s="531"/>
      <c r="AT116" s="531"/>
      <c r="AU116" s="531"/>
      <c r="AW116" s="531"/>
      <c r="AX116" s="531"/>
      <c r="AY116" s="531"/>
      <c r="AZ116" s="531"/>
      <c r="BA116" s="531"/>
      <c r="BB116" s="531"/>
      <c r="BC116" s="531"/>
      <c r="BD116" s="531"/>
      <c r="BE116" s="531"/>
      <c r="BF116" s="531"/>
      <c r="BG116" s="531"/>
      <c r="BH116" s="531"/>
      <c r="BJ116" s="531"/>
      <c r="BK116" s="531"/>
      <c r="BL116" s="531"/>
      <c r="BM116" s="531"/>
      <c r="BN116" s="531"/>
      <c r="BO116" s="531"/>
      <c r="BP116" s="531"/>
      <c r="BQ116" s="531"/>
      <c r="BR116" s="531"/>
      <c r="BS116" s="531"/>
      <c r="BT116" s="531"/>
      <c r="BU116" s="531"/>
      <c r="BV116" s="1" t="s">
        <v>5</v>
      </c>
    </row>
    <row r="117" spans="2:74" ht="15" customHeight="1" x14ac:dyDescent="0.2">
      <c r="B117" s="727"/>
      <c r="C117" s="727"/>
      <c r="D117" s="727"/>
      <c r="E117" s="727"/>
      <c r="F117" s="727"/>
      <c r="G117" s="730"/>
      <c r="H117" s="478" t="s">
        <v>574</v>
      </c>
      <c r="I117" s="486"/>
      <c r="J117" s="499"/>
      <c r="K117" s="492"/>
      <c r="L117" s="492"/>
      <c r="M117" s="492"/>
      <c r="N117" s="492"/>
      <c r="O117" s="492"/>
      <c r="P117" s="492"/>
      <c r="Q117" s="492"/>
      <c r="R117" s="492"/>
      <c r="S117" s="492"/>
      <c r="T117" s="492"/>
      <c r="U117" s="492"/>
      <c r="V117" s="489"/>
      <c r="W117" s="492"/>
      <c r="X117" s="492"/>
      <c r="Y117" s="492"/>
      <c r="Z117" s="492"/>
      <c r="AA117" s="492"/>
      <c r="AB117" s="492"/>
      <c r="AC117" s="492"/>
      <c r="AD117" s="492"/>
      <c r="AE117" s="492"/>
      <c r="AF117" s="492"/>
      <c r="AG117" s="492"/>
      <c r="AH117" s="492"/>
      <c r="AJ117" s="532"/>
      <c r="AK117" s="532"/>
      <c r="AL117" s="532"/>
      <c r="AM117" s="532"/>
      <c r="AN117" s="532"/>
      <c r="AO117" s="532"/>
      <c r="AP117" s="532"/>
      <c r="AQ117" s="532"/>
      <c r="AR117" s="532"/>
      <c r="AS117" s="532"/>
      <c r="AT117" s="532"/>
      <c r="AU117" s="532"/>
      <c r="AW117" s="532"/>
      <c r="AX117" s="532"/>
      <c r="AY117" s="532"/>
      <c r="AZ117" s="532"/>
      <c r="BA117" s="532"/>
      <c r="BB117" s="532"/>
      <c r="BC117" s="532"/>
      <c r="BD117" s="532"/>
      <c r="BE117" s="532"/>
      <c r="BF117" s="532"/>
      <c r="BG117" s="532"/>
      <c r="BH117" s="532"/>
      <c r="BJ117" s="532"/>
      <c r="BK117" s="532"/>
      <c r="BL117" s="532"/>
      <c r="BM117" s="532"/>
      <c r="BN117" s="532"/>
      <c r="BO117" s="532"/>
      <c r="BP117" s="532"/>
      <c r="BQ117" s="532"/>
      <c r="BR117" s="532"/>
      <c r="BS117" s="532"/>
      <c r="BT117" s="532"/>
      <c r="BU117" s="532"/>
      <c r="BV117" s="1" t="s">
        <v>5</v>
      </c>
    </row>
    <row r="118" spans="2:74" ht="15" customHeight="1" x14ac:dyDescent="0.2">
      <c r="B118" s="727"/>
      <c r="C118" s="727"/>
      <c r="D118" s="727"/>
      <c r="E118" s="727"/>
      <c r="F118" s="727"/>
      <c r="G118" s="731" t="s">
        <v>583</v>
      </c>
      <c r="H118" s="460" t="s">
        <v>573</v>
      </c>
      <c r="I118" s="486"/>
      <c r="J118" s="498"/>
      <c r="K118" s="490"/>
      <c r="L118" s="490"/>
      <c r="M118" s="490"/>
      <c r="N118" s="490"/>
      <c r="O118" s="490"/>
      <c r="P118" s="490"/>
      <c r="Q118" s="490"/>
      <c r="R118" s="490"/>
      <c r="S118" s="490"/>
      <c r="T118" s="490"/>
      <c r="U118" s="490"/>
      <c r="V118" s="489"/>
      <c r="W118" s="490"/>
      <c r="X118" s="490"/>
      <c r="Y118" s="490"/>
      <c r="Z118" s="490"/>
      <c r="AA118" s="490"/>
      <c r="AB118" s="490"/>
      <c r="AC118" s="490"/>
      <c r="AD118" s="490"/>
      <c r="AE118" s="490"/>
      <c r="AF118" s="490"/>
      <c r="AG118" s="490"/>
      <c r="AH118" s="490"/>
      <c r="AJ118" s="531"/>
      <c r="AK118" s="531"/>
      <c r="AL118" s="531"/>
      <c r="AM118" s="531"/>
      <c r="AN118" s="531"/>
      <c r="AO118" s="531"/>
      <c r="AP118" s="531"/>
      <c r="AQ118" s="531"/>
      <c r="AR118" s="531"/>
      <c r="AS118" s="531"/>
      <c r="AT118" s="531"/>
      <c r="AU118" s="531"/>
      <c r="AW118" s="531"/>
      <c r="AX118" s="531"/>
      <c r="AY118" s="531"/>
      <c r="AZ118" s="531"/>
      <c r="BA118" s="531"/>
      <c r="BB118" s="531"/>
      <c r="BC118" s="531"/>
      <c r="BD118" s="531"/>
      <c r="BE118" s="531"/>
      <c r="BF118" s="531"/>
      <c r="BG118" s="531"/>
      <c r="BH118" s="531"/>
      <c r="BJ118" s="531"/>
      <c r="BK118" s="531"/>
      <c r="BL118" s="531"/>
      <c r="BM118" s="531"/>
      <c r="BN118" s="531"/>
      <c r="BO118" s="531"/>
      <c r="BP118" s="531"/>
      <c r="BQ118" s="531"/>
      <c r="BR118" s="531"/>
      <c r="BS118" s="531"/>
      <c r="BT118" s="531"/>
      <c r="BU118" s="531"/>
      <c r="BV118" s="1" t="s">
        <v>5</v>
      </c>
    </row>
    <row r="119" spans="2:74" ht="15" customHeight="1" x14ac:dyDescent="0.2">
      <c r="B119" s="727"/>
      <c r="C119" s="727"/>
      <c r="D119" s="727"/>
      <c r="E119" s="727"/>
      <c r="F119" s="727"/>
      <c r="G119" s="730"/>
      <c r="H119" s="478" t="s">
        <v>574</v>
      </c>
      <c r="I119" s="486"/>
      <c r="J119" s="499"/>
      <c r="K119" s="492"/>
      <c r="L119" s="492"/>
      <c r="M119" s="492"/>
      <c r="N119" s="492"/>
      <c r="O119" s="492"/>
      <c r="P119" s="492"/>
      <c r="Q119" s="492"/>
      <c r="R119" s="492"/>
      <c r="S119" s="492"/>
      <c r="T119" s="492"/>
      <c r="U119" s="492"/>
      <c r="V119" s="489"/>
      <c r="W119" s="492"/>
      <c r="X119" s="492"/>
      <c r="Y119" s="492"/>
      <c r="Z119" s="492"/>
      <c r="AA119" s="492"/>
      <c r="AB119" s="492"/>
      <c r="AC119" s="492"/>
      <c r="AD119" s="492"/>
      <c r="AE119" s="492"/>
      <c r="AF119" s="492"/>
      <c r="AG119" s="492"/>
      <c r="AH119" s="492"/>
      <c r="AJ119" s="532"/>
      <c r="AK119" s="532"/>
      <c r="AL119" s="532"/>
      <c r="AM119" s="532"/>
      <c r="AN119" s="532"/>
      <c r="AO119" s="532"/>
      <c r="AP119" s="532"/>
      <c r="AQ119" s="532"/>
      <c r="AR119" s="532"/>
      <c r="AS119" s="532"/>
      <c r="AT119" s="532"/>
      <c r="AU119" s="532"/>
      <c r="AW119" s="532"/>
      <c r="AX119" s="532"/>
      <c r="AY119" s="532"/>
      <c r="AZ119" s="532"/>
      <c r="BA119" s="532"/>
      <c r="BB119" s="532"/>
      <c r="BC119" s="532"/>
      <c r="BD119" s="532"/>
      <c r="BE119" s="532"/>
      <c r="BF119" s="532"/>
      <c r="BG119" s="532"/>
      <c r="BH119" s="532"/>
      <c r="BJ119" s="532"/>
      <c r="BK119" s="532"/>
      <c r="BL119" s="532"/>
      <c r="BM119" s="532"/>
      <c r="BN119" s="532"/>
      <c r="BO119" s="532"/>
      <c r="BP119" s="532"/>
      <c r="BQ119" s="532"/>
      <c r="BR119" s="532"/>
      <c r="BS119" s="532"/>
      <c r="BT119" s="532"/>
      <c r="BU119" s="532"/>
      <c r="BV119" s="1" t="s">
        <v>5</v>
      </c>
    </row>
    <row r="120" spans="2:74" ht="15" customHeight="1" x14ac:dyDescent="0.2">
      <c r="B120" s="727"/>
      <c r="C120" s="727"/>
      <c r="D120" s="727"/>
      <c r="E120" s="727"/>
      <c r="F120" s="727"/>
      <c r="G120" s="731" t="s">
        <v>584</v>
      </c>
      <c r="H120" s="460" t="s">
        <v>573</v>
      </c>
      <c r="I120" s="486"/>
      <c r="J120" s="498"/>
      <c r="K120" s="490"/>
      <c r="L120" s="490"/>
      <c r="M120" s="490"/>
      <c r="N120" s="490"/>
      <c r="O120" s="490"/>
      <c r="P120" s="490"/>
      <c r="Q120" s="490"/>
      <c r="R120" s="490"/>
      <c r="S120" s="490"/>
      <c r="T120" s="490"/>
      <c r="U120" s="490"/>
      <c r="V120" s="489"/>
      <c r="W120" s="490"/>
      <c r="X120" s="490"/>
      <c r="Y120" s="490"/>
      <c r="Z120" s="490"/>
      <c r="AA120" s="490"/>
      <c r="AB120" s="490"/>
      <c r="AC120" s="490"/>
      <c r="AD120" s="490"/>
      <c r="AE120" s="490"/>
      <c r="AF120" s="490"/>
      <c r="AG120" s="490"/>
      <c r="AH120" s="490"/>
      <c r="AJ120" s="531"/>
      <c r="AK120" s="531"/>
      <c r="AL120" s="531"/>
      <c r="AM120" s="531"/>
      <c r="AN120" s="531"/>
      <c r="AO120" s="531"/>
      <c r="AP120" s="531"/>
      <c r="AQ120" s="531"/>
      <c r="AR120" s="531"/>
      <c r="AS120" s="531"/>
      <c r="AT120" s="531"/>
      <c r="AU120" s="531"/>
      <c r="AW120" s="531"/>
      <c r="AX120" s="531"/>
      <c r="AY120" s="531"/>
      <c r="AZ120" s="531"/>
      <c r="BA120" s="531"/>
      <c r="BB120" s="531"/>
      <c r="BC120" s="531"/>
      <c r="BD120" s="531"/>
      <c r="BE120" s="531"/>
      <c r="BF120" s="531"/>
      <c r="BG120" s="531"/>
      <c r="BH120" s="531"/>
      <c r="BJ120" s="531"/>
      <c r="BK120" s="531"/>
      <c r="BL120" s="531"/>
      <c r="BM120" s="531"/>
      <c r="BN120" s="531"/>
      <c r="BO120" s="531"/>
      <c r="BP120" s="531"/>
      <c r="BQ120" s="531"/>
      <c r="BR120" s="531"/>
      <c r="BS120" s="531"/>
      <c r="BT120" s="531"/>
      <c r="BU120" s="531"/>
      <c r="BV120" s="1" t="s">
        <v>5</v>
      </c>
    </row>
    <row r="121" spans="2:74" ht="15" customHeight="1" x14ac:dyDescent="0.2">
      <c r="B121" s="727"/>
      <c r="C121" s="727"/>
      <c r="D121" s="727"/>
      <c r="E121" s="727"/>
      <c r="F121" s="727"/>
      <c r="G121" s="730"/>
      <c r="H121" s="478" t="s">
        <v>574</v>
      </c>
      <c r="I121" s="486"/>
      <c r="J121" s="499"/>
      <c r="K121" s="492"/>
      <c r="L121" s="492"/>
      <c r="M121" s="492"/>
      <c r="N121" s="492"/>
      <c r="O121" s="492"/>
      <c r="P121" s="492"/>
      <c r="Q121" s="492"/>
      <c r="R121" s="492"/>
      <c r="S121" s="492"/>
      <c r="T121" s="492"/>
      <c r="U121" s="492"/>
      <c r="V121" s="489"/>
      <c r="W121" s="492"/>
      <c r="X121" s="492"/>
      <c r="Y121" s="492"/>
      <c r="Z121" s="492"/>
      <c r="AA121" s="492"/>
      <c r="AB121" s="492"/>
      <c r="AC121" s="492"/>
      <c r="AD121" s="492"/>
      <c r="AE121" s="492"/>
      <c r="AF121" s="492"/>
      <c r="AG121" s="492"/>
      <c r="AH121" s="492"/>
      <c r="AJ121" s="532"/>
      <c r="AK121" s="532"/>
      <c r="AL121" s="532"/>
      <c r="AM121" s="532"/>
      <c r="AN121" s="532"/>
      <c r="AO121" s="532"/>
      <c r="AP121" s="532"/>
      <c r="AQ121" s="532"/>
      <c r="AR121" s="532"/>
      <c r="AS121" s="532"/>
      <c r="AT121" s="532"/>
      <c r="AU121" s="532"/>
      <c r="AW121" s="532"/>
      <c r="AX121" s="532"/>
      <c r="AY121" s="532"/>
      <c r="AZ121" s="532"/>
      <c r="BA121" s="532"/>
      <c r="BB121" s="532"/>
      <c r="BC121" s="532"/>
      <c r="BD121" s="532"/>
      <c r="BE121" s="532"/>
      <c r="BF121" s="532"/>
      <c r="BG121" s="532"/>
      <c r="BH121" s="532"/>
      <c r="BJ121" s="532"/>
      <c r="BK121" s="532"/>
      <c r="BL121" s="532"/>
      <c r="BM121" s="532"/>
      <c r="BN121" s="532"/>
      <c r="BO121" s="532"/>
      <c r="BP121" s="532"/>
      <c r="BQ121" s="532"/>
      <c r="BR121" s="532"/>
      <c r="BS121" s="532"/>
      <c r="BT121" s="532"/>
      <c r="BU121" s="532"/>
      <c r="BV121" s="1" t="s">
        <v>5</v>
      </c>
    </row>
    <row r="122" spans="2:74" ht="15" customHeight="1" x14ac:dyDescent="0.2">
      <c r="B122" s="727"/>
      <c r="C122" s="727"/>
      <c r="D122" s="727"/>
      <c r="E122" s="727"/>
      <c r="F122" s="727"/>
      <c r="G122" s="731" t="s">
        <v>585</v>
      </c>
      <c r="H122" s="460" t="s">
        <v>573</v>
      </c>
      <c r="I122" s="486"/>
      <c r="J122" s="498"/>
      <c r="K122" s="490"/>
      <c r="L122" s="490"/>
      <c r="M122" s="490"/>
      <c r="N122" s="490"/>
      <c r="O122" s="490"/>
      <c r="P122" s="490"/>
      <c r="Q122" s="490"/>
      <c r="R122" s="490"/>
      <c r="S122" s="490"/>
      <c r="T122" s="490"/>
      <c r="U122" s="490"/>
      <c r="V122" s="489"/>
      <c r="W122" s="490"/>
      <c r="X122" s="490"/>
      <c r="Y122" s="490"/>
      <c r="Z122" s="490"/>
      <c r="AA122" s="490"/>
      <c r="AB122" s="490"/>
      <c r="AC122" s="490"/>
      <c r="AD122" s="490"/>
      <c r="AE122" s="490"/>
      <c r="AF122" s="490"/>
      <c r="AG122" s="490"/>
      <c r="AH122" s="490"/>
      <c r="AJ122" s="531"/>
      <c r="AK122" s="531"/>
      <c r="AL122" s="531"/>
      <c r="AM122" s="531"/>
      <c r="AN122" s="531"/>
      <c r="AO122" s="531"/>
      <c r="AP122" s="531"/>
      <c r="AQ122" s="531"/>
      <c r="AR122" s="531"/>
      <c r="AS122" s="531"/>
      <c r="AT122" s="531"/>
      <c r="AU122" s="531"/>
      <c r="AW122" s="531"/>
      <c r="AX122" s="531"/>
      <c r="AY122" s="531"/>
      <c r="AZ122" s="531"/>
      <c r="BA122" s="531"/>
      <c r="BB122" s="531"/>
      <c r="BC122" s="531"/>
      <c r="BD122" s="531"/>
      <c r="BE122" s="531"/>
      <c r="BF122" s="531"/>
      <c r="BG122" s="531"/>
      <c r="BH122" s="531"/>
      <c r="BJ122" s="531"/>
      <c r="BK122" s="531"/>
      <c r="BL122" s="531"/>
      <c r="BM122" s="531"/>
      <c r="BN122" s="531"/>
      <c r="BO122" s="531"/>
      <c r="BP122" s="531"/>
      <c r="BQ122" s="531"/>
      <c r="BR122" s="531"/>
      <c r="BS122" s="531"/>
      <c r="BT122" s="531"/>
      <c r="BU122" s="531"/>
      <c r="BV122" s="1" t="s">
        <v>5</v>
      </c>
    </row>
    <row r="123" spans="2:74" ht="15" customHeight="1" x14ac:dyDescent="0.2">
      <c r="B123" s="727"/>
      <c r="C123" s="727"/>
      <c r="D123" s="727"/>
      <c r="E123" s="727"/>
      <c r="F123" s="727"/>
      <c r="G123" s="730"/>
      <c r="H123" s="478" t="s">
        <v>574</v>
      </c>
      <c r="I123" s="486"/>
      <c r="J123" s="499"/>
      <c r="K123" s="492"/>
      <c r="L123" s="492"/>
      <c r="M123" s="492"/>
      <c r="N123" s="492"/>
      <c r="O123" s="492"/>
      <c r="P123" s="492"/>
      <c r="Q123" s="492"/>
      <c r="R123" s="492"/>
      <c r="S123" s="492"/>
      <c r="T123" s="492"/>
      <c r="U123" s="492"/>
      <c r="V123" s="489"/>
      <c r="W123" s="492"/>
      <c r="X123" s="492"/>
      <c r="Y123" s="492"/>
      <c r="Z123" s="492"/>
      <c r="AA123" s="492"/>
      <c r="AB123" s="492"/>
      <c r="AC123" s="492"/>
      <c r="AD123" s="492"/>
      <c r="AE123" s="492"/>
      <c r="AF123" s="492"/>
      <c r="AG123" s="492"/>
      <c r="AH123" s="492"/>
      <c r="AJ123" s="532"/>
      <c r="AK123" s="532"/>
      <c r="AL123" s="532"/>
      <c r="AM123" s="532"/>
      <c r="AN123" s="532"/>
      <c r="AO123" s="532"/>
      <c r="AP123" s="532"/>
      <c r="AQ123" s="532"/>
      <c r="AR123" s="532"/>
      <c r="AS123" s="532"/>
      <c r="AT123" s="532"/>
      <c r="AU123" s="532"/>
      <c r="AW123" s="532"/>
      <c r="AX123" s="532"/>
      <c r="AY123" s="532"/>
      <c r="AZ123" s="532"/>
      <c r="BA123" s="532"/>
      <c r="BB123" s="532"/>
      <c r="BC123" s="532"/>
      <c r="BD123" s="532"/>
      <c r="BE123" s="532"/>
      <c r="BF123" s="532"/>
      <c r="BG123" s="532"/>
      <c r="BH123" s="532"/>
      <c r="BJ123" s="532"/>
      <c r="BK123" s="532"/>
      <c r="BL123" s="532"/>
      <c r="BM123" s="532"/>
      <c r="BN123" s="532"/>
      <c r="BO123" s="532"/>
      <c r="BP123" s="532"/>
      <c r="BQ123" s="532"/>
      <c r="BR123" s="532"/>
      <c r="BS123" s="532"/>
      <c r="BT123" s="532"/>
      <c r="BU123" s="532"/>
      <c r="BV123" s="1" t="s">
        <v>5</v>
      </c>
    </row>
    <row r="124" spans="2:74" ht="15" customHeight="1" x14ac:dyDescent="0.2">
      <c r="B124" s="727"/>
      <c r="C124" s="727"/>
      <c r="D124" s="727"/>
      <c r="E124" s="727"/>
      <c r="F124" s="727"/>
      <c r="G124" s="731" t="s">
        <v>586</v>
      </c>
      <c r="H124" s="460" t="s">
        <v>573</v>
      </c>
      <c r="I124" s="486"/>
      <c r="J124" s="498"/>
      <c r="K124" s="490"/>
      <c r="L124" s="490"/>
      <c r="M124" s="490"/>
      <c r="N124" s="490"/>
      <c r="O124" s="490"/>
      <c r="P124" s="490"/>
      <c r="Q124" s="490"/>
      <c r="R124" s="490"/>
      <c r="S124" s="490"/>
      <c r="T124" s="490"/>
      <c r="U124" s="490"/>
      <c r="V124" s="489"/>
      <c r="W124" s="490"/>
      <c r="X124" s="490"/>
      <c r="Y124" s="490"/>
      <c r="Z124" s="490"/>
      <c r="AA124" s="490"/>
      <c r="AB124" s="490"/>
      <c r="AC124" s="490"/>
      <c r="AD124" s="490"/>
      <c r="AE124" s="490"/>
      <c r="AF124" s="490"/>
      <c r="AG124" s="490"/>
      <c r="AH124" s="490"/>
      <c r="AJ124" s="531"/>
      <c r="AK124" s="531"/>
      <c r="AL124" s="531"/>
      <c r="AM124" s="531"/>
      <c r="AN124" s="531"/>
      <c r="AO124" s="531"/>
      <c r="AP124" s="531"/>
      <c r="AQ124" s="531"/>
      <c r="AR124" s="531"/>
      <c r="AS124" s="531"/>
      <c r="AT124" s="531"/>
      <c r="AU124" s="531"/>
      <c r="AW124" s="531"/>
      <c r="AX124" s="531"/>
      <c r="AY124" s="531"/>
      <c r="AZ124" s="531"/>
      <c r="BA124" s="531"/>
      <c r="BB124" s="531"/>
      <c r="BC124" s="531"/>
      <c r="BD124" s="531"/>
      <c r="BE124" s="531"/>
      <c r="BF124" s="531"/>
      <c r="BG124" s="531"/>
      <c r="BH124" s="531"/>
      <c r="BJ124" s="531"/>
      <c r="BK124" s="531"/>
      <c r="BL124" s="531"/>
      <c r="BM124" s="531"/>
      <c r="BN124" s="531"/>
      <c r="BO124" s="531"/>
      <c r="BP124" s="531"/>
      <c r="BQ124" s="531"/>
      <c r="BR124" s="531"/>
      <c r="BS124" s="531"/>
      <c r="BT124" s="531"/>
      <c r="BU124" s="531"/>
      <c r="BV124" s="1" t="s">
        <v>5</v>
      </c>
    </row>
    <row r="125" spans="2:74" ht="15" customHeight="1" x14ac:dyDescent="0.2">
      <c r="B125" s="727"/>
      <c r="C125" s="727"/>
      <c r="D125" s="727"/>
      <c r="E125" s="727"/>
      <c r="F125" s="727"/>
      <c r="G125" s="730"/>
      <c r="H125" s="478" t="s">
        <v>574</v>
      </c>
      <c r="I125" s="486"/>
      <c r="J125" s="499"/>
      <c r="K125" s="492"/>
      <c r="L125" s="492"/>
      <c r="M125" s="492"/>
      <c r="N125" s="492"/>
      <c r="O125" s="492"/>
      <c r="P125" s="492"/>
      <c r="Q125" s="492"/>
      <c r="R125" s="492"/>
      <c r="S125" s="492"/>
      <c r="T125" s="492"/>
      <c r="U125" s="492"/>
      <c r="V125" s="489"/>
      <c r="W125" s="492"/>
      <c r="X125" s="492"/>
      <c r="Y125" s="492"/>
      <c r="Z125" s="492"/>
      <c r="AA125" s="492"/>
      <c r="AB125" s="492"/>
      <c r="AC125" s="492"/>
      <c r="AD125" s="492"/>
      <c r="AE125" s="492"/>
      <c r="AF125" s="492"/>
      <c r="AG125" s="492"/>
      <c r="AH125" s="492"/>
      <c r="AJ125" s="532"/>
      <c r="AK125" s="532"/>
      <c r="AL125" s="532"/>
      <c r="AM125" s="532"/>
      <c r="AN125" s="532"/>
      <c r="AO125" s="532"/>
      <c r="AP125" s="532"/>
      <c r="AQ125" s="532"/>
      <c r="AR125" s="532"/>
      <c r="AS125" s="532"/>
      <c r="AT125" s="532"/>
      <c r="AU125" s="532"/>
      <c r="AW125" s="532"/>
      <c r="AX125" s="532"/>
      <c r="AY125" s="532"/>
      <c r="AZ125" s="532"/>
      <c r="BA125" s="532"/>
      <c r="BB125" s="532"/>
      <c r="BC125" s="532"/>
      <c r="BD125" s="532"/>
      <c r="BE125" s="532"/>
      <c r="BF125" s="532"/>
      <c r="BG125" s="532"/>
      <c r="BH125" s="532"/>
      <c r="BJ125" s="532"/>
      <c r="BK125" s="532"/>
      <c r="BL125" s="532"/>
      <c r="BM125" s="532"/>
      <c r="BN125" s="532"/>
      <c r="BO125" s="532"/>
      <c r="BP125" s="532"/>
      <c r="BQ125" s="532"/>
      <c r="BR125" s="532"/>
      <c r="BS125" s="532"/>
      <c r="BT125" s="532"/>
      <c r="BU125" s="532"/>
      <c r="BV125" s="1" t="s">
        <v>5</v>
      </c>
    </row>
    <row r="126" spans="2:74" ht="15" customHeight="1" x14ac:dyDescent="0.2">
      <c r="B126" s="727"/>
      <c r="C126" s="727"/>
      <c r="D126" s="727"/>
      <c r="E126" s="727"/>
      <c r="F126" s="727"/>
      <c r="G126" s="731" t="s">
        <v>587</v>
      </c>
      <c r="H126" s="460" t="s">
        <v>573</v>
      </c>
      <c r="I126" s="486"/>
      <c r="J126" s="498"/>
      <c r="K126" s="490"/>
      <c r="L126" s="490"/>
      <c r="M126" s="490"/>
      <c r="N126" s="490"/>
      <c r="O126" s="490"/>
      <c r="P126" s="490"/>
      <c r="Q126" s="490"/>
      <c r="R126" s="490"/>
      <c r="S126" s="490"/>
      <c r="T126" s="490"/>
      <c r="U126" s="490"/>
      <c r="V126" s="489"/>
      <c r="W126" s="490"/>
      <c r="X126" s="490"/>
      <c r="Y126" s="490"/>
      <c r="Z126" s="490"/>
      <c r="AA126" s="490"/>
      <c r="AB126" s="490"/>
      <c r="AC126" s="490"/>
      <c r="AD126" s="490"/>
      <c r="AE126" s="490"/>
      <c r="AF126" s="490"/>
      <c r="AG126" s="490"/>
      <c r="AH126" s="490"/>
      <c r="AJ126" s="531"/>
      <c r="AK126" s="531"/>
      <c r="AL126" s="531"/>
      <c r="AM126" s="531"/>
      <c r="AN126" s="531"/>
      <c r="AO126" s="531"/>
      <c r="AP126" s="531"/>
      <c r="AQ126" s="531"/>
      <c r="AR126" s="531"/>
      <c r="AS126" s="531"/>
      <c r="AT126" s="531"/>
      <c r="AU126" s="531"/>
      <c r="AW126" s="531"/>
      <c r="AX126" s="531"/>
      <c r="AY126" s="531"/>
      <c r="AZ126" s="531"/>
      <c r="BA126" s="531"/>
      <c r="BB126" s="531"/>
      <c r="BC126" s="531"/>
      <c r="BD126" s="531"/>
      <c r="BE126" s="531"/>
      <c r="BF126" s="531"/>
      <c r="BG126" s="531"/>
      <c r="BH126" s="531"/>
      <c r="BJ126" s="531"/>
      <c r="BK126" s="531"/>
      <c r="BL126" s="531"/>
      <c r="BM126" s="531"/>
      <c r="BN126" s="531"/>
      <c r="BO126" s="531"/>
      <c r="BP126" s="531"/>
      <c r="BQ126" s="531"/>
      <c r="BR126" s="531"/>
      <c r="BS126" s="531"/>
      <c r="BT126" s="531"/>
      <c r="BU126" s="531"/>
      <c r="BV126" s="1" t="s">
        <v>5</v>
      </c>
    </row>
    <row r="127" spans="2:74" ht="15" customHeight="1" x14ac:dyDescent="0.2">
      <c r="B127" s="728"/>
      <c r="C127" s="728"/>
      <c r="D127" s="728"/>
      <c r="E127" s="728"/>
      <c r="F127" s="728"/>
      <c r="G127" s="732"/>
      <c r="H127" s="478" t="s">
        <v>574</v>
      </c>
      <c r="I127" s="486"/>
      <c r="J127" s="499"/>
      <c r="K127" s="492"/>
      <c r="L127" s="492"/>
      <c r="M127" s="492"/>
      <c r="N127" s="492"/>
      <c r="O127" s="492"/>
      <c r="P127" s="492"/>
      <c r="Q127" s="492"/>
      <c r="R127" s="492"/>
      <c r="S127" s="492"/>
      <c r="T127" s="492"/>
      <c r="U127" s="492"/>
      <c r="V127" s="489"/>
      <c r="W127" s="492"/>
      <c r="X127" s="492"/>
      <c r="Y127" s="492"/>
      <c r="Z127" s="492"/>
      <c r="AA127" s="492"/>
      <c r="AB127" s="492"/>
      <c r="AC127" s="492"/>
      <c r="AD127" s="492"/>
      <c r="AE127" s="492"/>
      <c r="AF127" s="492"/>
      <c r="AG127" s="492"/>
      <c r="AH127" s="492"/>
      <c r="AJ127" s="532"/>
      <c r="AK127" s="532"/>
      <c r="AL127" s="532"/>
      <c r="AM127" s="532"/>
      <c r="AN127" s="532"/>
      <c r="AO127" s="532"/>
      <c r="AP127" s="532"/>
      <c r="AQ127" s="532"/>
      <c r="AR127" s="532"/>
      <c r="AS127" s="532"/>
      <c r="AT127" s="532"/>
      <c r="AU127" s="532"/>
      <c r="AW127" s="532"/>
      <c r="AX127" s="532"/>
      <c r="AY127" s="532"/>
      <c r="AZ127" s="532"/>
      <c r="BA127" s="532"/>
      <c r="BB127" s="532"/>
      <c r="BC127" s="532"/>
      <c r="BD127" s="532"/>
      <c r="BE127" s="532"/>
      <c r="BF127" s="532"/>
      <c r="BG127" s="532"/>
      <c r="BH127" s="532"/>
      <c r="BJ127" s="532"/>
      <c r="BK127" s="532"/>
      <c r="BL127" s="532"/>
      <c r="BM127" s="532"/>
      <c r="BN127" s="532"/>
      <c r="BO127" s="532"/>
      <c r="BP127" s="532"/>
      <c r="BQ127" s="532"/>
      <c r="BR127" s="532"/>
      <c r="BS127" s="532"/>
      <c r="BT127" s="532"/>
      <c r="BU127" s="532"/>
      <c r="BV127" s="1" t="s">
        <v>5</v>
      </c>
    </row>
    <row r="128" spans="2:74" ht="12.75" customHeight="1" x14ac:dyDescent="0.2">
      <c r="B128" s="727" t="s">
        <v>602</v>
      </c>
      <c r="C128" s="727"/>
      <c r="D128" s="727"/>
      <c r="E128" s="727"/>
      <c r="F128" s="727"/>
      <c r="G128" s="729" t="s">
        <v>572</v>
      </c>
      <c r="H128" s="456" t="s">
        <v>573</v>
      </c>
      <c r="I128" s="486"/>
      <c r="J128" s="494"/>
      <c r="K128" s="487"/>
      <c r="L128" s="487"/>
      <c r="M128" s="487"/>
      <c r="N128" s="487"/>
      <c r="O128" s="487"/>
      <c r="P128" s="487"/>
      <c r="Q128" s="487"/>
      <c r="R128" s="487"/>
      <c r="S128" s="487"/>
      <c r="T128" s="487"/>
      <c r="U128" s="487"/>
      <c r="V128" s="489"/>
      <c r="W128" s="487"/>
      <c r="X128" s="487"/>
      <c r="Y128" s="487"/>
      <c r="Z128" s="487"/>
      <c r="AA128" s="487"/>
      <c r="AB128" s="487"/>
      <c r="AC128" s="487"/>
      <c r="AD128" s="487"/>
      <c r="AE128" s="487"/>
      <c r="AF128" s="487"/>
      <c r="AG128" s="487"/>
      <c r="AH128" s="487"/>
      <c r="AJ128" s="529"/>
      <c r="AK128" s="529"/>
      <c r="AL128" s="529"/>
      <c r="AM128" s="529"/>
      <c r="AN128" s="529"/>
      <c r="AO128" s="529"/>
      <c r="AP128" s="529"/>
      <c r="AQ128" s="529"/>
      <c r="AR128" s="529"/>
      <c r="AS128" s="529"/>
      <c r="AT128" s="529"/>
      <c r="AU128" s="529"/>
      <c r="AW128" s="529"/>
      <c r="AX128" s="529"/>
      <c r="AY128" s="529"/>
      <c r="AZ128" s="529"/>
      <c r="BA128" s="529"/>
      <c r="BB128" s="529"/>
      <c r="BC128" s="529"/>
      <c r="BD128" s="529"/>
      <c r="BE128" s="529"/>
      <c r="BF128" s="529"/>
      <c r="BG128" s="529"/>
      <c r="BH128" s="529"/>
      <c r="BJ128" s="529"/>
      <c r="BK128" s="529"/>
      <c r="BL128" s="529"/>
      <c r="BM128" s="529"/>
      <c r="BN128" s="529"/>
      <c r="BO128" s="529"/>
      <c r="BP128" s="529"/>
      <c r="BQ128" s="529"/>
      <c r="BR128" s="529"/>
      <c r="BS128" s="529"/>
      <c r="BT128" s="529"/>
      <c r="BU128" s="529"/>
      <c r="BV128" s="1" t="s">
        <v>5</v>
      </c>
    </row>
    <row r="129" spans="2:74" ht="15" customHeight="1" x14ac:dyDescent="0.2">
      <c r="B129" s="727"/>
      <c r="C129" s="727"/>
      <c r="D129" s="727"/>
      <c r="E129" s="727"/>
      <c r="F129" s="727"/>
      <c r="G129" s="730"/>
      <c r="H129" s="467" t="s">
        <v>574</v>
      </c>
      <c r="I129" s="486"/>
      <c r="J129" s="495"/>
      <c r="K129" s="488"/>
      <c r="L129" s="488"/>
      <c r="M129" s="488"/>
      <c r="N129" s="488"/>
      <c r="O129" s="488"/>
      <c r="P129" s="488"/>
      <c r="Q129" s="488"/>
      <c r="R129" s="488"/>
      <c r="S129" s="488"/>
      <c r="T129" s="488"/>
      <c r="U129" s="488"/>
      <c r="V129" s="489"/>
      <c r="W129" s="488"/>
      <c r="X129" s="488"/>
      <c r="Y129" s="488"/>
      <c r="Z129" s="488"/>
      <c r="AA129" s="488"/>
      <c r="AB129" s="488"/>
      <c r="AC129" s="488"/>
      <c r="AD129" s="488"/>
      <c r="AE129" s="488"/>
      <c r="AF129" s="488"/>
      <c r="AG129" s="488"/>
      <c r="AH129" s="488"/>
      <c r="AJ129" s="530"/>
      <c r="AK129" s="530"/>
      <c r="AL129" s="530"/>
      <c r="AM129" s="530"/>
      <c r="AN129" s="530"/>
      <c r="AO129" s="530"/>
      <c r="AP129" s="530"/>
      <c r="AQ129" s="530"/>
      <c r="AR129" s="530"/>
      <c r="AS129" s="530"/>
      <c r="AT129" s="530"/>
      <c r="AU129" s="530"/>
      <c r="AW129" s="530"/>
      <c r="AX129" s="530"/>
      <c r="AY129" s="530"/>
      <c r="AZ129" s="530"/>
      <c r="BA129" s="530"/>
      <c r="BB129" s="530"/>
      <c r="BC129" s="530"/>
      <c r="BD129" s="530"/>
      <c r="BE129" s="530"/>
      <c r="BF129" s="530"/>
      <c r="BG129" s="530"/>
      <c r="BH129" s="530"/>
      <c r="BJ129" s="530"/>
      <c r="BK129" s="530"/>
      <c r="BL129" s="530"/>
      <c r="BM129" s="530"/>
      <c r="BN129" s="530"/>
      <c r="BO129" s="530"/>
      <c r="BP129" s="530"/>
      <c r="BQ129" s="530"/>
      <c r="BR129" s="530"/>
      <c r="BS129" s="530"/>
      <c r="BT129" s="530"/>
      <c r="BU129" s="530"/>
      <c r="BV129" s="1" t="s">
        <v>5</v>
      </c>
    </row>
    <row r="130" spans="2:74" ht="15" customHeight="1" x14ac:dyDescent="0.2">
      <c r="B130" s="727"/>
      <c r="C130" s="727"/>
      <c r="D130" s="727"/>
      <c r="E130" s="727"/>
      <c r="F130" s="727"/>
      <c r="G130" s="731" t="s">
        <v>575</v>
      </c>
      <c r="H130" s="460" t="s">
        <v>573</v>
      </c>
      <c r="I130" s="486"/>
      <c r="J130" s="496"/>
      <c r="K130" s="490"/>
      <c r="L130" s="490"/>
      <c r="M130" s="490"/>
      <c r="N130" s="490"/>
      <c r="O130" s="490"/>
      <c r="P130" s="490"/>
      <c r="Q130" s="490"/>
      <c r="R130" s="490"/>
      <c r="S130" s="490"/>
      <c r="T130" s="490"/>
      <c r="U130" s="490"/>
      <c r="V130" s="489"/>
      <c r="W130" s="491"/>
      <c r="X130" s="490"/>
      <c r="Y130" s="490"/>
      <c r="Z130" s="490"/>
      <c r="AA130" s="490"/>
      <c r="AB130" s="490"/>
      <c r="AC130" s="490"/>
      <c r="AD130" s="490"/>
      <c r="AE130" s="490"/>
      <c r="AF130" s="490"/>
      <c r="AG130" s="490"/>
      <c r="AH130" s="490"/>
      <c r="AJ130" s="531"/>
      <c r="AK130" s="531"/>
      <c r="AL130" s="531"/>
      <c r="AM130" s="531"/>
      <c r="AN130" s="531"/>
      <c r="AO130" s="531"/>
      <c r="AP130" s="531"/>
      <c r="AQ130" s="531"/>
      <c r="AR130" s="531"/>
      <c r="AS130" s="531"/>
      <c r="AT130" s="531"/>
      <c r="AU130" s="531"/>
      <c r="AW130" s="531"/>
      <c r="AX130" s="531"/>
      <c r="AY130" s="531"/>
      <c r="AZ130" s="531"/>
      <c r="BA130" s="531"/>
      <c r="BB130" s="531"/>
      <c r="BC130" s="531"/>
      <c r="BD130" s="531"/>
      <c r="BE130" s="531"/>
      <c r="BF130" s="531"/>
      <c r="BG130" s="531"/>
      <c r="BH130" s="531"/>
      <c r="BJ130" s="531"/>
      <c r="BK130" s="531"/>
      <c r="BL130" s="531"/>
      <c r="BM130" s="531"/>
      <c r="BN130" s="531"/>
      <c r="BO130" s="531"/>
      <c r="BP130" s="531"/>
      <c r="BQ130" s="531"/>
      <c r="BR130" s="531"/>
      <c r="BS130" s="531"/>
      <c r="BT130" s="531"/>
      <c r="BU130" s="531"/>
      <c r="BV130" s="1" t="s">
        <v>5</v>
      </c>
    </row>
    <row r="131" spans="2:74" ht="15" customHeight="1" x14ac:dyDescent="0.2">
      <c r="B131" s="727"/>
      <c r="C131" s="727"/>
      <c r="D131" s="727"/>
      <c r="E131" s="727"/>
      <c r="F131" s="727"/>
      <c r="G131" s="730"/>
      <c r="H131" s="478" t="s">
        <v>574</v>
      </c>
      <c r="I131" s="486"/>
      <c r="J131" s="497"/>
      <c r="K131" s="492"/>
      <c r="L131" s="492"/>
      <c r="M131" s="492"/>
      <c r="N131" s="492"/>
      <c r="O131" s="492"/>
      <c r="P131" s="492"/>
      <c r="Q131" s="492"/>
      <c r="R131" s="492"/>
      <c r="S131" s="492"/>
      <c r="T131" s="492"/>
      <c r="U131" s="492"/>
      <c r="V131" s="489"/>
      <c r="W131" s="493"/>
      <c r="X131" s="492"/>
      <c r="Y131" s="492"/>
      <c r="Z131" s="492"/>
      <c r="AA131" s="492"/>
      <c r="AB131" s="492"/>
      <c r="AC131" s="492"/>
      <c r="AD131" s="492"/>
      <c r="AE131" s="492"/>
      <c r="AF131" s="492"/>
      <c r="AG131" s="492"/>
      <c r="AH131" s="492"/>
      <c r="AJ131" s="532"/>
      <c r="AK131" s="532"/>
      <c r="AL131" s="532"/>
      <c r="AM131" s="532"/>
      <c r="AN131" s="532"/>
      <c r="AO131" s="532"/>
      <c r="AP131" s="532"/>
      <c r="AQ131" s="532"/>
      <c r="AR131" s="532"/>
      <c r="AS131" s="532"/>
      <c r="AT131" s="532"/>
      <c r="AU131" s="532"/>
      <c r="AW131" s="532"/>
      <c r="AX131" s="532"/>
      <c r="AY131" s="532"/>
      <c r="AZ131" s="532"/>
      <c r="BA131" s="532"/>
      <c r="BB131" s="532"/>
      <c r="BC131" s="532"/>
      <c r="BD131" s="532"/>
      <c r="BE131" s="532"/>
      <c r="BF131" s="532"/>
      <c r="BG131" s="532"/>
      <c r="BH131" s="532"/>
      <c r="BJ131" s="532"/>
      <c r="BK131" s="532"/>
      <c r="BL131" s="532"/>
      <c r="BM131" s="532"/>
      <c r="BN131" s="532"/>
      <c r="BO131" s="532"/>
      <c r="BP131" s="532"/>
      <c r="BQ131" s="532"/>
      <c r="BR131" s="532"/>
      <c r="BS131" s="532"/>
      <c r="BT131" s="532"/>
      <c r="BU131" s="532"/>
      <c r="BV131" s="1" t="s">
        <v>5</v>
      </c>
    </row>
    <row r="132" spans="2:74" ht="15" customHeight="1" x14ac:dyDescent="0.2">
      <c r="B132" s="727"/>
      <c r="C132" s="727"/>
      <c r="D132" s="727"/>
      <c r="E132" s="727"/>
      <c r="F132" s="727"/>
      <c r="G132" s="731" t="s">
        <v>576</v>
      </c>
      <c r="H132" s="460" t="s">
        <v>573</v>
      </c>
      <c r="I132" s="486"/>
      <c r="J132" s="498"/>
      <c r="K132" s="490"/>
      <c r="L132" s="490"/>
      <c r="M132" s="490"/>
      <c r="N132" s="490"/>
      <c r="O132" s="490"/>
      <c r="P132" s="490"/>
      <c r="Q132" s="490"/>
      <c r="R132" s="490"/>
      <c r="S132" s="490"/>
      <c r="T132" s="490"/>
      <c r="U132" s="490"/>
      <c r="V132" s="489"/>
      <c r="W132" s="490"/>
      <c r="X132" s="490"/>
      <c r="Y132" s="490"/>
      <c r="Z132" s="490"/>
      <c r="AA132" s="490"/>
      <c r="AB132" s="490"/>
      <c r="AC132" s="490"/>
      <c r="AD132" s="490"/>
      <c r="AE132" s="490"/>
      <c r="AF132" s="490"/>
      <c r="AG132" s="490"/>
      <c r="AH132" s="490"/>
      <c r="AJ132" s="531"/>
      <c r="AK132" s="531"/>
      <c r="AL132" s="531"/>
      <c r="AM132" s="531"/>
      <c r="AN132" s="531"/>
      <c r="AO132" s="531"/>
      <c r="AP132" s="531"/>
      <c r="AQ132" s="531"/>
      <c r="AR132" s="531"/>
      <c r="AS132" s="531"/>
      <c r="AT132" s="531"/>
      <c r="AU132" s="531"/>
      <c r="AW132" s="531"/>
      <c r="AX132" s="531"/>
      <c r="AY132" s="531"/>
      <c r="AZ132" s="531"/>
      <c r="BA132" s="531"/>
      <c r="BB132" s="531"/>
      <c r="BC132" s="531"/>
      <c r="BD132" s="531"/>
      <c r="BE132" s="531"/>
      <c r="BF132" s="531"/>
      <c r="BG132" s="531"/>
      <c r="BH132" s="531"/>
      <c r="BJ132" s="531"/>
      <c r="BK132" s="531"/>
      <c r="BL132" s="531"/>
      <c r="BM132" s="531"/>
      <c r="BN132" s="531"/>
      <c r="BO132" s="531"/>
      <c r="BP132" s="531"/>
      <c r="BQ132" s="531"/>
      <c r="BR132" s="531"/>
      <c r="BS132" s="531"/>
      <c r="BT132" s="531"/>
      <c r="BU132" s="531"/>
      <c r="BV132" s="1" t="s">
        <v>5</v>
      </c>
    </row>
    <row r="133" spans="2:74" ht="15" customHeight="1" x14ac:dyDescent="0.2">
      <c r="B133" s="727"/>
      <c r="C133" s="727"/>
      <c r="D133" s="727"/>
      <c r="E133" s="727"/>
      <c r="F133" s="727"/>
      <c r="G133" s="730"/>
      <c r="H133" s="478" t="s">
        <v>574</v>
      </c>
      <c r="I133" s="486"/>
      <c r="J133" s="499"/>
      <c r="K133" s="492"/>
      <c r="L133" s="492"/>
      <c r="M133" s="492"/>
      <c r="N133" s="492"/>
      <c r="O133" s="492"/>
      <c r="P133" s="492"/>
      <c r="Q133" s="492"/>
      <c r="R133" s="492"/>
      <c r="S133" s="492"/>
      <c r="T133" s="492"/>
      <c r="U133" s="492"/>
      <c r="V133" s="489"/>
      <c r="W133" s="492"/>
      <c r="X133" s="492"/>
      <c r="Y133" s="492"/>
      <c r="Z133" s="492"/>
      <c r="AA133" s="492"/>
      <c r="AB133" s="492"/>
      <c r="AC133" s="492"/>
      <c r="AD133" s="492"/>
      <c r="AE133" s="492"/>
      <c r="AF133" s="492"/>
      <c r="AG133" s="492"/>
      <c r="AH133" s="492"/>
      <c r="AJ133" s="532"/>
      <c r="AK133" s="532"/>
      <c r="AL133" s="532"/>
      <c r="AM133" s="532"/>
      <c r="AN133" s="532"/>
      <c r="AO133" s="532"/>
      <c r="AP133" s="532"/>
      <c r="AQ133" s="532"/>
      <c r="AR133" s="532"/>
      <c r="AS133" s="532"/>
      <c r="AT133" s="532"/>
      <c r="AU133" s="532"/>
      <c r="AW133" s="532"/>
      <c r="AX133" s="532"/>
      <c r="AY133" s="532"/>
      <c r="AZ133" s="532"/>
      <c r="BA133" s="532"/>
      <c r="BB133" s="532"/>
      <c r="BC133" s="532"/>
      <c r="BD133" s="532"/>
      <c r="BE133" s="532"/>
      <c r="BF133" s="532"/>
      <c r="BG133" s="532"/>
      <c r="BH133" s="532"/>
      <c r="BJ133" s="532"/>
      <c r="BK133" s="532"/>
      <c r="BL133" s="532"/>
      <c r="BM133" s="532"/>
      <c r="BN133" s="532"/>
      <c r="BO133" s="532"/>
      <c r="BP133" s="532"/>
      <c r="BQ133" s="532"/>
      <c r="BR133" s="532"/>
      <c r="BS133" s="532"/>
      <c r="BT133" s="532"/>
      <c r="BU133" s="532"/>
      <c r="BV133" s="1" t="s">
        <v>5</v>
      </c>
    </row>
    <row r="134" spans="2:74" ht="15" customHeight="1" x14ac:dyDescent="0.2">
      <c r="B134" s="727"/>
      <c r="C134" s="727"/>
      <c r="D134" s="727"/>
      <c r="E134" s="727"/>
      <c r="F134" s="727"/>
      <c r="G134" s="731" t="s">
        <v>577</v>
      </c>
      <c r="H134" s="460" t="s">
        <v>573</v>
      </c>
      <c r="I134" s="486"/>
      <c r="J134" s="496"/>
      <c r="K134" s="490"/>
      <c r="L134" s="490"/>
      <c r="M134" s="490"/>
      <c r="N134" s="490"/>
      <c r="O134" s="490"/>
      <c r="P134" s="490"/>
      <c r="Q134" s="490"/>
      <c r="R134" s="490"/>
      <c r="S134" s="490"/>
      <c r="T134" s="490"/>
      <c r="U134" s="490"/>
      <c r="V134" s="489"/>
      <c r="W134" s="491"/>
      <c r="X134" s="490"/>
      <c r="Y134" s="490"/>
      <c r="Z134" s="490"/>
      <c r="AA134" s="490"/>
      <c r="AB134" s="490"/>
      <c r="AC134" s="490"/>
      <c r="AD134" s="490"/>
      <c r="AE134" s="490"/>
      <c r="AF134" s="490"/>
      <c r="AG134" s="490"/>
      <c r="AH134" s="490"/>
      <c r="AJ134" s="531"/>
      <c r="AK134" s="531"/>
      <c r="AL134" s="531"/>
      <c r="AM134" s="531"/>
      <c r="AN134" s="531"/>
      <c r="AO134" s="531"/>
      <c r="AP134" s="531"/>
      <c r="AQ134" s="531"/>
      <c r="AR134" s="531"/>
      <c r="AS134" s="531"/>
      <c r="AT134" s="531"/>
      <c r="AU134" s="531"/>
      <c r="AW134" s="531"/>
      <c r="AX134" s="531"/>
      <c r="AY134" s="531"/>
      <c r="AZ134" s="531"/>
      <c r="BA134" s="531"/>
      <c r="BB134" s="531"/>
      <c r="BC134" s="531"/>
      <c r="BD134" s="531"/>
      <c r="BE134" s="531"/>
      <c r="BF134" s="531"/>
      <c r="BG134" s="531"/>
      <c r="BH134" s="531"/>
      <c r="BJ134" s="531"/>
      <c r="BK134" s="531"/>
      <c r="BL134" s="531"/>
      <c r="BM134" s="531"/>
      <c r="BN134" s="531"/>
      <c r="BO134" s="531"/>
      <c r="BP134" s="531"/>
      <c r="BQ134" s="531"/>
      <c r="BR134" s="531"/>
      <c r="BS134" s="531"/>
      <c r="BT134" s="531"/>
      <c r="BU134" s="531"/>
      <c r="BV134" s="1" t="s">
        <v>5</v>
      </c>
    </row>
    <row r="135" spans="2:74" ht="15" customHeight="1" x14ac:dyDescent="0.2">
      <c r="B135" s="727"/>
      <c r="C135" s="727"/>
      <c r="D135" s="727"/>
      <c r="E135" s="727"/>
      <c r="F135" s="727"/>
      <c r="G135" s="730"/>
      <c r="H135" s="478" t="s">
        <v>574</v>
      </c>
      <c r="I135" s="486"/>
      <c r="J135" s="497"/>
      <c r="K135" s="492"/>
      <c r="L135" s="492"/>
      <c r="M135" s="492"/>
      <c r="N135" s="492"/>
      <c r="O135" s="492"/>
      <c r="P135" s="492"/>
      <c r="Q135" s="492"/>
      <c r="R135" s="492"/>
      <c r="S135" s="492"/>
      <c r="T135" s="492"/>
      <c r="U135" s="492"/>
      <c r="V135" s="489"/>
      <c r="W135" s="493"/>
      <c r="X135" s="492"/>
      <c r="Y135" s="492"/>
      <c r="Z135" s="492"/>
      <c r="AA135" s="492"/>
      <c r="AB135" s="492"/>
      <c r="AC135" s="492"/>
      <c r="AD135" s="492"/>
      <c r="AE135" s="492"/>
      <c r="AF135" s="492"/>
      <c r="AG135" s="492"/>
      <c r="AH135" s="492"/>
      <c r="AJ135" s="532"/>
      <c r="AK135" s="532"/>
      <c r="AL135" s="532"/>
      <c r="AM135" s="532"/>
      <c r="AN135" s="532"/>
      <c r="AO135" s="532"/>
      <c r="AP135" s="532"/>
      <c r="AQ135" s="532"/>
      <c r="AR135" s="532"/>
      <c r="AS135" s="532"/>
      <c r="AT135" s="532"/>
      <c r="AU135" s="532"/>
      <c r="AW135" s="532"/>
      <c r="AX135" s="532"/>
      <c r="AY135" s="532"/>
      <c r="AZ135" s="532"/>
      <c r="BA135" s="532"/>
      <c r="BB135" s="532"/>
      <c r="BC135" s="532"/>
      <c r="BD135" s="532"/>
      <c r="BE135" s="532"/>
      <c r="BF135" s="532"/>
      <c r="BG135" s="532"/>
      <c r="BH135" s="532"/>
      <c r="BJ135" s="532"/>
      <c r="BK135" s="532"/>
      <c r="BL135" s="532"/>
      <c r="BM135" s="532"/>
      <c r="BN135" s="532"/>
      <c r="BO135" s="532"/>
      <c r="BP135" s="532"/>
      <c r="BQ135" s="532"/>
      <c r="BR135" s="532"/>
      <c r="BS135" s="532"/>
      <c r="BT135" s="532"/>
      <c r="BU135" s="532"/>
      <c r="BV135" s="1" t="s">
        <v>5</v>
      </c>
    </row>
    <row r="136" spans="2:74" ht="15" customHeight="1" x14ac:dyDescent="0.2">
      <c r="B136" s="727"/>
      <c r="C136" s="727"/>
      <c r="D136" s="727"/>
      <c r="E136" s="727"/>
      <c r="F136" s="727"/>
      <c r="G136" s="731" t="s">
        <v>578</v>
      </c>
      <c r="H136" s="460" t="s">
        <v>573</v>
      </c>
      <c r="I136" s="486"/>
      <c r="J136" s="498"/>
      <c r="K136" s="490"/>
      <c r="L136" s="490"/>
      <c r="M136" s="490"/>
      <c r="N136" s="490"/>
      <c r="O136" s="490"/>
      <c r="P136" s="490"/>
      <c r="Q136" s="490"/>
      <c r="R136" s="490"/>
      <c r="S136" s="490"/>
      <c r="T136" s="490"/>
      <c r="U136" s="490"/>
      <c r="V136" s="489"/>
      <c r="W136" s="490"/>
      <c r="X136" s="490"/>
      <c r="Y136" s="490"/>
      <c r="Z136" s="490"/>
      <c r="AA136" s="490"/>
      <c r="AB136" s="490"/>
      <c r="AC136" s="490"/>
      <c r="AD136" s="490"/>
      <c r="AE136" s="490"/>
      <c r="AF136" s="490"/>
      <c r="AG136" s="490"/>
      <c r="AH136" s="490"/>
      <c r="AJ136" s="531"/>
      <c r="AK136" s="531"/>
      <c r="AL136" s="531"/>
      <c r="AM136" s="531"/>
      <c r="AN136" s="531"/>
      <c r="AO136" s="531"/>
      <c r="AP136" s="531"/>
      <c r="AQ136" s="531"/>
      <c r="AR136" s="531"/>
      <c r="AS136" s="531"/>
      <c r="AT136" s="531"/>
      <c r="AU136" s="531"/>
      <c r="AW136" s="531"/>
      <c r="AX136" s="531"/>
      <c r="AY136" s="531"/>
      <c r="AZ136" s="531"/>
      <c r="BA136" s="531"/>
      <c r="BB136" s="531"/>
      <c r="BC136" s="531"/>
      <c r="BD136" s="531"/>
      <c r="BE136" s="531"/>
      <c r="BF136" s="531"/>
      <c r="BG136" s="531"/>
      <c r="BH136" s="531"/>
      <c r="BJ136" s="531"/>
      <c r="BK136" s="531"/>
      <c r="BL136" s="531"/>
      <c r="BM136" s="531"/>
      <c r="BN136" s="531"/>
      <c r="BO136" s="531"/>
      <c r="BP136" s="531"/>
      <c r="BQ136" s="531"/>
      <c r="BR136" s="531"/>
      <c r="BS136" s="531"/>
      <c r="BT136" s="531"/>
      <c r="BU136" s="531"/>
      <c r="BV136" s="1" t="s">
        <v>5</v>
      </c>
    </row>
    <row r="137" spans="2:74" ht="15" customHeight="1" x14ac:dyDescent="0.2">
      <c r="B137" s="727"/>
      <c r="C137" s="727"/>
      <c r="D137" s="727"/>
      <c r="E137" s="727"/>
      <c r="F137" s="727"/>
      <c r="G137" s="730"/>
      <c r="H137" s="478" t="s">
        <v>574</v>
      </c>
      <c r="I137" s="486"/>
      <c r="J137" s="499"/>
      <c r="K137" s="492"/>
      <c r="L137" s="492"/>
      <c r="M137" s="492"/>
      <c r="N137" s="492"/>
      <c r="O137" s="492"/>
      <c r="P137" s="492"/>
      <c r="Q137" s="492"/>
      <c r="R137" s="492"/>
      <c r="S137" s="492"/>
      <c r="T137" s="492"/>
      <c r="U137" s="492"/>
      <c r="V137" s="489"/>
      <c r="W137" s="492"/>
      <c r="X137" s="492"/>
      <c r="Y137" s="492"/>
      <c r="Z137" s="492"/>
      <c r="AA137" s="492"/>
      <c r="AB137" s="492"/>
      <c r="AC137" s="492"/>
      <c r="AD137" s="492"/>
      <c r="AE137" s="492"/>
      <c r="AF137" s="492"/>
      <c r="AG137" s="492"/>
      <c r="AH137" s="492"/>
      <c r="AJ137" s="532"/>
      <c r="AK137" s="532"/>
      <c r="AL137" s="532"/>
      <c r="AM137" s="532"/>
      <c r="AN137" s="532"/>
      <c r="AO137" s="532"/>
      <c r="AP137" s="532"/>
      <c r="AQ137" s="532"/>
      <c r="AR137" s="532"/>
      <c r="AS137" s="532"/>
      <c r="AT137" s="532"/>
      <c r="AU137" s="532"/>
      <c r="AW137" s="532"/>
      <c r="AX137" s="532"/>
      <c r="AY137" s="532"/>
      <c r="AZ137" s="532"/>
      <c r="BA137" s="532"/>
      <c r="BB137" s="532"/>
      <c r="BC137" s="532"/>
      <c r="BD137" s="532"/>
      <c r="BE137" s="532"/>
      <c r="BF137" s="532"/>
      <c r="BG137" s="532"/>
      <c r="BH137" s="532"/>
      <c r="BJ137" s="532"/>
      <c r="BK137" s="532"/>
      <c r="BL137" s="532"/>
      <c r="BM137" s="532"/>
      <c r="BN137" s="532"/>
      <c r="BO137" s="532"/>
      <c r="BP137" s="532"/>
      <c r="BQ137" s="532"/>
      <c r="BR137" s="532"/>
      <c r="BS137" s="532"/>
      <c r="BT137" s="532"/>
      <c r="BU137" s="532"/>
      <c r="BV137" s="1" t="s">
        <v>5</v>
      </c>
    </row>
    <row r="138" spans="2:74" ht="15" customHeight="1" x14ac:dyDescent="0.2">
      <c r="B138" s="727"/>
      <c r="C138" s="727"/>
      <c r="D138" s="727"/>
      <c r="E138" s="727"/>
      <c r="F138" s="727"/>
      <c r="G138" s="731" t="s">
        <v>579</v>
      </c>
      <c r="H138" s="460" t="s">
        <v>573</v>
      </c>
      <c r="I138" s="486"/>
      <c r="J138" s="498"/>
      <c r="K138" s="490"/>
      <c r="L138" s="490"/>
      <c r="M138" s="490"/>
      <c r="N138" s="490"/>
      <c r="O138" s="490"/>
      <c r="P138" s="490"/>
      <c r="Q138" s="490"/>
      <c r="R138" s="490"/>
      <c r="S138" s="490"/>
      <c r="T138" s="490"/>
      <c r="U138" s="490"/>
      <c r="V138" s="489"/>
      <c r="W138" s="490"/>
      <c r="X138" s="490"/>
      <c r="Y138" s="490"/>
      <c r="Z138" s="490"/>
      <c r="AA138" s="490"/>
      <c r="AB138" s="490"/>
      <c r="AC138" s="490"/>
      <c r="AD138" s="490"/>
      <c r="AE138" s="490"/>
      <c r="AF138" s="490"/>
      <c r="AG138" s="490"/>
      <c r="AH138" s="490"/>
      <c r="AJ138" s="531"/>
      <c r="AK138" s="531"/>
      <c r="AL138" s="531"/>
      <c r="AM138" s="531"/>
      <c r="AN138" s="531"/>
      <c r="AO138" s="531"/>
      <c r="AP138" s="531"/>
      <c r="AQ138" s="531"/>
      <c r="AR138" s="531"/>
      <c r="AS138" s="531"/>
      <c r="AT138" s="531"/>
      <c r="AU138" s="531"/>
      <c r="AW138" s="531"/>
      <c r="AX138" s="531"/>
      <c r="AY138" s="531"/>
      <c r="AZ138" s="531"/>
      <c r="BA138" s="531"/>
      <c r="BB138" s="531"/>
      <c r="BC138" s="531"/>
      <c r="BD138" s="531"/>
      <c r="BE138" s="531"/>
      <c r="BF138" s="531"/>
      <c r="BG138" s="531"/>
      <c r="BH138" s="531"/>
      <c r="BJ138" s="531"/>
      <c r="BK138" s="531"/>
      <c r="BL138" s="531"/>
      <c r="BM138" s="531"/>
      <c r="BN138" s="531"/>
      <c r="BO138" s="531"/>
      <c r="BP138" s="531"/>
      <c r="BQ138" s="531"/>
      <c r="BR138" s="531"/>
      <c r="BS138" s="531"/>
      <c r="BT138" s="531"/>
      <c r="BU138" s="531"/>
      <c r="BV138" s="1" t="s">
        <v>5</v>
      </c>
    </row>
    <row r="139" spans="2:74" ht="15" customHeight="1" x14ac:dyDescent="0.2">
      <c r="B139" s="727"/>
      <c r="C139" s="727"/>
      <c r="D139" s="727"/>
      <c r="E139" s="727"/>
      <c r="F139" s="727"/>
      <c r="G139" s="730"/>
      <c r="H139" s="478" t="s">
        <v>574</v>
      </c>
      <c r="I139" s="486"/>
      <c r="J139" s="499"/>
      <c r="K139" s="492"/>
      <c r="L139" s="492"/>
      <c r="M139" s="492"/>
      <c r="N139" s="492"/>
      <c r="O139" s="492"/>
      <c r="P139" s="492"/>
      <c r="Q139" s="492"/>
      <c r="R139" s="492"/>
      <c r="S139" s="492"/>
      <c r="T139" s="492"/>
      <c r="U139" s="492"/>
      <c r="V139" s="489"/>
      <c r="W139" s="492"/>
      <c r="X139" s="492"/>
      <c r="Y139" s="492"/>
      <c r="Z139" s="492"/>
      <c r="AA139" s="492"/>
      <c r="AB139" s="492"/>
      <c r="AC139" s="492"/>
      <c r="AD139" s="492"/>
      <c r="AE139" s="492"/>
      <c r="AF139" s="492"/>
      <c r="AG139" s="492"/>
      <c r="AH139" s="492"/>
      <c r="AJ139" s="532"/>
      <c r="AK139" s="532"/>
      <c r="AL139" s="532"/>
      <c r="AM139" s="532"/>
      <c r="AN139" s="532"/>
      <c r="AO139" s="532"/>
      <c r="AP139" s="532"/>
      <c r="AQ139" s="532"/>
      <c r="AR139" s="532"/>
      <c r="AS139" s="532"/>
      <c r="AT139" s="532"/>
      <c r="AU139" s="532"/>
      <c r="AW139" s="532"/>
      <c r="AX139" s="532"/>
      <c r="AY139" s="532"/>
      <c r="AZ139" s="532"/>
      <c r="BA139" s="532"/>
      <c r="BB139" s="532"/>
      <c r="BC139" s="532"/>
      <c r="BD139" s="532"/>
      <c r="BE139" s="532"/>
      <c r="BF139" s="532"/>
      <c r="BG139" s="532"/>
      <c r="BH139" s="532"/>
      <c r="BJ139" s="532"/>
      <c r="BK139" s="532"/>
      <c r="BL139" s="532"/>
      <c r="BM139" s="532"/>
      <c r="BN139" s="532"/>
      <c r="BO139" s="532"/>
      <c r="BP139" s="532"/>
      <c r="BQ139" s="532"/>
      <c r="BR139" s="532"/>
      <c r="BS139" s="532"/>
      <c r="BT139" s="532"/>
      <c r="BU139" s="532"/>
      <c r="BV139" s="1" t="s">
        <v>5</v>
      </c>
    </row>
    <row r="140" spans="2:74" ht="15" customHeight="1" x14ac:dyDescent="0.2">
      <c r="B140" s="727"/>
      <c r="C140" s="727"/>
      <c r="D140" s="727"/>
      <c r="E140" s="727"/>
      <c r="F140" s="727"/>
      <c r="G140" s="731" t="s">
        <v>580</v>
      </c>
      <c r="H140" s="460" t="s">
        <v>573</v>
      </c>
      <c r="I140" s="486"/>
      <c r="J140" s="498"/>
      <c r="K140" s="490"/>
      <c r="L140" s="490"/>
      <c r="M140" s="490"/>
      <c r="N140" s="490"/>
      <c r="O140" s="490"/>
      <c r="P140" s="490"/>
      <c r="Q140" s="490"/>
      <c r="R140" s="490"/>
      <c r="S140" s="490"/>
      <c r="T140" s="490"/>
      <c r="U140" s="490"/>
      <c r="V140" s="489"/>
      <c r="W140" s="490"/>
      <c r="X140" s="490"/>
      <c r="Y140" s="490"/>
      <c r="Z140" s="490"/>
      <c r="AA140" s="490"/>
      <c r="AB140" s="490"/>
      <c r="AC140" s="490"/>
      <c r="AD140" s="490"/>
      <c r="AE140" s="490"/>
      <c r="AF140" s="490"/>
      <c r="AG140" s="490"/>
      <c r="AH140" s="490"/>
      <c r="AJ140" s="531"/>
      <c r="AK140" s="531"/>
      <c r="AL140" s="531"/>
      <c r="AM140" s="531"/>
      <c r="AN140" s="531"/>
      <c r="AO140" s="531"/>
      <c r="AP140" s="531"/>
      <c r="AQ140" s="531"/>
      <c r="AR140" s="531"/>
      <c r="AS140" s="531"/>
      <c r="AT140" s="531"/>
      <c r="AU140" s="531"/>
      <c r="AW140" s="531"/>
      <c r="AX140" s="531"/>
      <c r="AY140" s="531"/>
      <c r="AZ140" s="531"/>
      <c r="BA140" s="531"/>
      <c r="BB140" s="531"/>
      <c r="BC140" s="531"/>
      <c r="BD140" s="531"/>
      <c r="BE140" s="531"/>
      <c r="BF140" s="531"/>
      <c r="BG140" s="531"/>
      <c r="BH140" s="531"/>
      <c r="BJ140" s="531"/>
      <c r="BK140" s="531"/>
      <c r="BL140" s="531"/>
      <c r="BM140" s="531"/>
      <c r="BN140" s="531"/>
      <c r="BO140" s="531"/>
      <c r="BP140" s="531"/>
      <c r="BQ140" s="531"/>
      <c r="BR140" s="531"/>
      <c r="BS140" s="531"/>
      <c r="BT140" s="531"/>
      <c r="BU140" s="531"/>
      <c r="BV140" s="1" t="s">
        <v>5</v>
      </c>
    </row>
    <row r="141" spans="2:74" ht="15" customHeight="1" x14ac:dyDescent="0.2">
      <c r="B141" s="727"/>
      <c r="C141" s="727"/>
      <c r="D141" s="727"/>
      <c r="E141" s="727"/>
      <c r="F141" s="727"/>
      <c r="G141" s="730"/>
      <c r="H141" s="478" t="s">
        <v>574</v>
      </c>
      <c r="I141" s="486"/>
      <c r="J141" s="499"/>
      <c r="K141" s="492"/>
      <c r="L141" s="492"/>
      <c r="M141" s="492"/>
      <c r="N141" s="492"/>
      <c r="O141" s="492"/>
      <c r="P141" s="492"/>
      <c r="Q141" s="492"/>
      <c r="R141" s="492"/>
      <c r="S141" s="492"/>
      <c r="T141" s="492"/>
      <c r="U141" s="492"/>
      <c r="V141" s="489"/>
      <c r="W141" s="492"/>
      <c r="X141" s="492"/>
      <c r="Y141" s="492"/>
      <c r="Z141" s="492"/>
      <c r="AA141" s="492"/>
      <c r="AB141" s="492"/>
      <c r="AC141" s="492"/>
      <c r="AD141" s="492"/>
      <c r="AE141" s="492"/>
      <c r="AF141" s="492"/>
      <c r="AG141" s="492"/>
      <c r="AH141" s="492"/>
      <c r="AJ141" s="532"/>
      <c r="AK141" s="532"/>
      <c r="AL141" s="532"/>
      <c r="AM141" s="532"/>
      <c r="AN141" s="532"/>
      <c r="AO141" s="532"/>
      <c r="AP141" s="532"/>
      <c r="AQ141" s="532"/>
      <c r="AR141" s="532"/>
      <c r="AS141" s="532"/>
      <c r="AT141" s="532"/>
      <c r="AU141" s="532"/>
      <c r="AW141" s="532"/>
      <c r="AX141" s="532"/>
      <c r="AY141" s="532"/>
      <c r="AZ141" s="532"/>
      <c r="BA141" s="532"/>
      <c r="BB141" s="532"/>
      <c r="BC141" s="532"/>
      <c r="BD141" s="532"/>
      <c r="BE141" s="532"/>
      <c r="BF141" s="532"/>
      <c r="BG141" s="532"/>
      <c r="BH141" s="532"/>
      <c r="BJ141" s="532"/>
      <c r="BK141" s="532"/>
      <c r="BL141" s="532"/>
      <c r="BM141" s="532"/>
      <c r="BN141" s="532"/>
      <c r="BO141" s="532"/>
      <c r="BP141" s="532"/>
      <c r="BQ141" s="532"/>
      <c r="BR141" s="532"/>
      <c r="BS141" s="532"/>
      <c r="BT141" s="532"/>
      <c r="BU141" s="532"/>
      <c r="BV141" s="1" t="s">
        <v>5</v>
      </c>
    </row>
    <row r="142" spans="2:74" ht="15" customHeight="1" x14ac:dyDescent="0.2">
      <c r="B142" s="727"/>
      <c r="C142" s="727"/>
      <c r="D142" s="727"/>
      <c r="E142" s="727"/>
      <c r="F142" s="727"/>
      <c r="G142" s="731" t="s">
        <v>581</v>
      </c>
      <c r="H142" s="460" t="s">
        <v>573</v>
      </c>
      <c r="I142" s="486"/>
      <c r="J142" s="498"/>
      <c r="K142" s="490"/>
      <c r="L142" s="490"/>
      <c r="M142" s="490"/>
      <c r="N142" s="490"/>
      <c r="O142" s="490"/>
      <c r="P142" s="490"/>
      <c r="Q142" s="490"/>
      <c r="R142" s="490"/>
      <c r="S142" s="490"/>
      <c r="T142" s="490"/>
      <c r="U142" s="490"/>
      <c r="V142" s="489"/>
      <c r="W142" s="490"/>
      <c r="X142" s="490"/>
      <c r="Y142" s="490"/>
      <c r="Z142" s="490"/>
      <c r="AA142" s="490"/>
      <c r="AB142" s="490"/>
      <c r="AC142" s="490"/>
      <c r="AD142" s="490"/>
      <c r="AE142" s="490"/>
      <c r="AF142" s="490"/>
      <c r="AG142" s="490"/>
      <c r="AH142" s="490"/>
      <c r="AJ142" s="531"/>
      <c r="AK142" s="531"/>
      <c r="AL142" s="531"/>
      <c r="AM142" s="531"/>
      <c r="AN142" s="531"/>
      <c r="AO142" s="531"/>
      <c r="AP142" s="531"/>
      <c r="AQ142" s="531"/>
      <c r="AR142" s="531"/>
      <c r="AS142" s="531"/>
      <c r="AT142" s="531"/>
      <c r="AU142" s="531"/>
      <c r="AW142" s="531"/>
      <c r="AX142" s="531"/>
      <c r="AY142" s="531"/>
      <c r="AZ142" s="531"/>
      <c r="BA142" s="531"/>
      <c r="BB142" s="531"/>
      <c r="BC142" s="531"/>
      <c r="BD142" s="531"/>
      <c r="BE142" s="531"/>
      <c r="BF142" s="531"/>
      <c r="BG142" s="531"/>
      <c r="BH142" s="531"/>
      <c r="BJ142" s="531"/>
      <c r="BK142" s="531"/>
      <c r="BL142" s="531"/>
      <c r="BM142" s="531"/>
      <c r="BN142" s="531"/>
      <c r="BO142" s="531"/>
      <c r="BP142" s="531"/>
      <c r="BQ142" s="531"/>
      <c r="BR142" s="531"/>
      <c r="BS142" s="531"/>
      <c r="BT142" s="531"/>
      <c r="BU142" s="531"/>
      <c r="BV142" s="1" t="s">
        <v>5</v>
      </c>
    </row>
    <row r="143" spans="2:74" ht="15" customHeight="1" x14ac:dyDescent="0.2">
      <c r="B143" s="727"/>
      <c r="C143" s="727"/>
      <c r="D143" s="727"/>
      <c r="E143" s="727"/>
      <c r="F143" s="727"/>
      <c r="G143" s="730"/>
      <c r="H143" s="478" t="s">
        <v>574</v>
      </c>
      <c r="I143" s="486"/>
      <c r="J143" s="499"/>
      <c r="K143" s="492"/>
      <c r="L143" s="492"/>
      <c r="M143" s="492"/>
      <c r="N143" s="492"/>
      <c r="O143" s="492"/>
      <c r="P143" s="492"/>
      <c r="Q143" s="492"/>
      <c r="R143" s="492"/>
      <c r="S143" s="492"/>
      <c r="T143" s="492"/>
      <c r="U143" s="492"/>
      <c r="V143" s="489"/>
      <c r="W143" s="492"/>
      <c r="X143" s="492"/>
      <c r="Y143" s="492"/>
      <c r="Z143" s="492"/>
      <c r="AA143" s="492"/>
      <c r="AB143" s="492"/>
      <c r="AC143" s="492"/>
      <c r="AD143" s="492"/>
      <c r="AE143" s="492"/>
      <c r="AF143" s="492"/>
      <c r="AG143" s="492"/>
      <c r="AH143" s="492"/>
      <c r="AJ143" s="532"/>
      <c r="AK143" s="532"/>
      <c r="AL143" s="532"/>
      <c r="AM143" s="532"/>
      <c r="AN143" s="532"/>
      <c r="AO143" s="532"/>
      <c r="AP143" s="532"/>
      <c r="AQ143" s="532"/>
      <c r="AR143" s="532"/>
      <c r="AS143" s="532"/>
      <c r="AT143" s="532"/>
      <c r="AU143" s="532"/>
      <c r="AW143" s="532"/>
      <c r="AX143" s="532"/>
      <c r="AY143" s="532"/>
      <c r="AZ143" s="532"/>
      <c r="BA143" s="532"/>
      <c r="BB143" s="532"/>
      <c r="BC143" s="532"/>
      <c r="BD143" s="532"/>
      <c r="BE143" s="532"/>
      <c r="BF143" s="532"/>
      <c r="BG143" s="532"/>
      <c r="BH143" s="532"/>
      <c r="BJ143" s="532"/>
      <c r="BK143" s="532"/>
      <c r="BL143" s="532"/>
      <c r="BM143" s="532"/>
      <c r="BN143" s="532"/>
      <c r="BO143" s="532"/>
      <c r="BP143" s="532"/>
      <c r="BQ143" s="532"/>
      <c r="BR143" s="532"/>
      <c r="BS143" s="532"/>
      <c r="BT143" s="532"/>
      <c r="BU143" s="532"/>
      <c r="BV143" s="1" t="s">
        <v>5</v>
      </c>
    </row>
    <row r="144" spans="2:74" ht="15" customHeight="1" x14ac:dyDescent="0.2">
      <c r="B144" s="727"/>
      <c r="C144" s="727"/>
      <c r="D144" s="727"/>
      <c r="E144" s="727"/>
      <c r="F144" s="727"/>
      <c r="G144" s="731" t="s">
        <v>582</v>
      </c>
      <c r="H144" s="460" t="s">
        <v>573</v>
      </c>
      <c r="I144" s="486"/>
      <c r="J144" s="498"/>
      <c r="K144" s="490"/>
      <c r="L144" s="490"/>
      <c r="M144" s="490"/>
      <c r="N144" s="490"/>
      <c r="O144" s="490"/>
      <c r="P144" s="490"/>
      <c r="Q144" s="490"/>
      <c r="R144" s="490"/>
      <c r="S144" s="490"/>
      <c r="T144" s="490"/>
      <c r="U144" s="490"/>
      <c r="V144" s="489"/>
      <c r="W144" s="490"/>
      <c r="X144" s="490"/>
      <c r="Y144" s="490"/>
      <c r="Z144" s="490"/>
      <c r="AA144" s="490"/>
      <c r="AB144" s="490"/>
      <c r="AC144" s="490"/>
      <c r="AD144" s="490"/>
      <c r="AE144" s="490"/>
      <c r="AF144" s="490"/>
      <c r="AG144" s="490"/>
      <c r="AH144" s="490"/>
      <c r="AJ144" s="531"/>
      <c r="AK144" s="531"/>
      <c r="AL144" s="531"/>
      <c r="AM144" s="531"/>
      <c r="AN144" s="531"/>
      <c r="AO144" s="531"/>
      <c r="AP144" s="531"/>
      <c r="AQ144" s="531"/>
      <c r="AR144" s="531"/>
      <c r="AS144" s="531"/>
      <c r="AT144" s="531"/>
      <c r="AU144" s="531"/>
      <c r="AW144" s="531"/>
      <c r="AX144" s="531"/>
      <c r="AY144" s="531"/>
      <c r="AZ144" s="531"/>
      <c r="BA144" s="531"/>
      <c r="BB144" s="531"/>
      <c r="BC144" s="531"/>
      <c r="BD144" s="531"/>
      <c r="BE144" s="531"/>
      <c r="BF144" s="531"/>
      <c r="BG144" s="531"/>
      <c r="BH144" s="531"/>
      <c r="BJ144" s="531"/>
      <c r="BK144" s="531"/>
      <c r="BL144" s="531"/>
      <c r="BM144" s="531"/>
      <c r="BN144" s="531"/>
      <c r="BO144" s="531"/>
      <c r="BP144" s="531"/>
      <c r="BQ144" s="531"/>
      <c r="BR144" s="531"/>
      <c r="BS144" s="531"/>
      <c r="BT144" s="531"/>
      <c r="BU144" s="531"/>
      <c r="BV144" s="1" t="s">
        <v>5</v>
      </c>
    </row>
    <row r="145" spans="2:74" ht="15" customHeight="1" x14ac:dyDescent="0.2">
      <c r="B145" s="727"/>
      <c r="C145" s="727"/>
      <c r="D145" s="727"/>
      <c r="E145" s="727"/>
      <c r="F145" s="727"/>
      <c r="G145" s="730"/>
      <c r="H145" s="478" t="s">
        <v>574</v>
      </c>
      <c r="I145" s="486"/>
      <c r="J145" s="499"/>
      <c r="K145" s="492"/>
      <c r="L145" s="492"/>
      <c r="M145" s="492"/>
      <c r="N145" s="492"/>
      <c r="O145" s="492"/>
      <c r="P145" s="492"/>
      <c r="Q145" s="492"/>
      <c r="R145" s="492"/>
      <c r="S145" s="492"/>
      <c r="T145" s="492"/>
      <c r="U145" s="492"/>
      <c r="V145" s="489"/>
      <c r="W145" s="492"/>
      <c r="X145" s="492"/>
      <c r="Y145" s="492"/>
      <c r="Z145" s="492"/>
      <c r="AA145" s="492"/>
      <c r="AB145" s="492"/>
      <c r="AC145" s="492"/>
      <c r="AD145" s="492"/>
      <c r="AE145" s="492"/>
      <c r="AF145" s="492"/>
      <c r="AG145" s="492"/>
      <c r="AH145" s="492"/>
      <c r="AJ145" s="532"/>
      <c r="AK145" s="532"/>
      <c r="AL145" s="532"/>
      <c r="AM145" s="532"/>
      <c r="AN145" s="532"/>
      <c r="AO145" s="532"/>
      <c r="AP145" s="532"/>
      <c r="AQ145" s="532"/>
      <c r="AR145" s="532"/>
      <c r="AS145" s="532"/>
      <c r="AT145" s="532"/>
      <c r="AU145" s="532"/>
      <c r="AW145" s="532"/>
      <c r="AX145" s="532"/>
      <c r="AY145" s="532"/>
      <c r="AZ145" s="532"/>
      <c r="BA145" s="532"/>
      <c r="BB145" s="532"/>
      <c r="BC145" s="532"/>
      <c r="BD145" s="532"/>
      <c r="BE145" s="532"/>
      <c r="BF145" s="532"/>
      <c r="BG145" s="532"/>
      <c r="BH145" s="532"/>
      <c r="BJ145" s="532"/>
      <c r="BK145" s="532"/>
      <c r="BL145" s="532"/>
      <c r="BM145" s="532"/>
      <c r="BN145" s="532"/>
      <c r="BO145" s="532"/>
      <c r="BP145" s="532"/>
      <c r="BQ145" s="532"/>
      <c r="BR145" s="532"/>
      <c r="BS145" s="532"/>
      <c r="BT145" s="532"/>
      <c r="BU145" s="532"/>
      <c r="BV145" s="1" t="s">
        <v>5</v>
      </c>
    </row>
    <row r="146" spans="2:74" ht="15" customHeight="1" x14ac:dyDescent="0.2">
      <c r="B146" s="727"/>
      <c r="C146" s="727"/>
      <c r="D146" s="727"/>
      <c r="E146" s="727"/>
      <c r="F146" s="727"/>
      <c r="G146" s="731" t="s">
        <v>583</v>
      </c>
      <c r="H146" s="460" t="s">
        <v>573</v>
      </c>
      <c r="I146" s="486"/>
      <c r="J146" s="498"/>
      <c r="K146" s="490"/>
      <c r="L146" s="490"/>
      <c r="M146" s="490"/>
      <c r="N146" s="490"/>
      <c r="O146" s="490"/>
      <c r="P146" s="490"/>
      <c r="Q146" s="490"/>
      <c r="R146" s="490"/>
      <c r="S146" s="490"/>
      <c r="T146" s="490"/>
      <c r="U146" s="490"/>
      <c r="V146" s="489"/>
      <c r="W146" s="490"/>
      <c r="X146" s="490"/>
      <c r="Y146" s="490"/>
      <c r="Z146" s="490"/>
      <c r="AA146" s="490"/>
      <c r="AB146" s="490"/>
      <c r="AC146" s="490"/>
      <c r="AD146" s="490"/>
      <c r="AE146" s="490"/>
      <c r="AF146" s="490"/>
      <c r="AG146" s="490"/>
      <c r="AH146" s="490"/>
      <c r="AJ146" s="531"/>
      <c r="AK146" s="531"/>
      <c r="AL146" s="531"/>
      <c r="AM146" s="531"/>
      <c r="AN146" s="531"/>
      <c r="AO146" s="531"/>
      <c r="AP146" s="531"/>
      <c r="AQ146" s="531"/>
      <c r="AR146" s="531"/>
      <c r="AS146" s="531"/>
      <c r="AT146" s="531"/>
      <c r="AU146" s="531"/>
      <c r="AW146" s="531"/>
      <c r="AX146" s="531"/>
      <c r="AY146" s="531"/>
      <c r="AZ146" s="531"/>
      <c r="BA146" s="531"/>
      <c r="BB146" s="531"/>
      <c r="BC146" s="531"/>
      <c r="BD146" s="531"/>
      <c r="BE146" s="531"/>
      <c r="BF146" s="531"/>
      <c r="BG146" s="531"/>
      <c r="BH146" s="531"/>
      <c r="BJ146" s="531"/>
      <c r="BK146" s="531"/>
      <c r="BL146" s="531"/>
      <c r="BM146" s="531"/>
      <c r="BN146" s="531"/>
      <c r="BO146" s="531"/>
      <c r="BP146" s="531"/>
      <c r="BQ146" s="531"/>
      <c r="BR146" s="531"/>
      <c r="BS146" s="531"/>
      <c r="BT146" s="531"/>
      <c r="BU146" s="531"/>
      <c r="BV146" s="1" t="s">
        <v>5</v>
      </c>
    </row>
    <row r="147" spans="2:74" ht="15" customHeight="1" x14ac:dyDescent="0.2">
      <c r="B147" s="727"/>
      <c r="C147" s="727"/>
      <c r="D147" s="727"/>
      <c r="E147" s="727"/>
      <c r="F147" s="727"/>
      <c r="G147" s="730"/>
      <c r="H147" s="478" t="s">
        <v>574</v>
      </c>
      <c r="I147" s="486"/>
      <c r="J147" s="499"/>
      <c r="K147" s="492"/>
      <c r="L147" s="492"/>
      <c r="M147" s="492"/>
      <c r="N147" s="492"/>
      <c r="O147" s="492"/>
      <c r="P147" s="492"/>
      <c r="Q147" s="492"/>
      <c r="R147" s="492"/>
      <c r="S147" s="492"/>
      <c r="T147" s="492"/>
      <c r="U147" s="492"/>
      <c r="V147" s="489"/>
      <c r="W147" s="492"/>
      <c r="X147" s="492"/>
      <c r="Y147" s="492"/>
      <c r="Z147" s="492"/>
      <c r="AA147" s="492"/>
      <c r="AB147" s="492"/>
      <c r="AC147" s="492"/>
      <c r="AD147" s="492"/>
      <c r="AE147" s="492"/>
      <c r="AF147" s="492"/>
      <c r="AG147" s="492"/>
      <c r="AH147" s="492"/>
      <c r="AJ147" s="532"/>
      <c r="AK147" s="532"/>
      <c r="AL147" s="532"/>
      <c r="AM147" s="532"/>
      <c r="AN147" s="532"/>
      <c r="AO147" s="532"/>
      <c r="AP147" s="532"/>
      <c r="AQ147" s="532"/>
      <c r="AR147" s="532"/>
      <c r="AS147" s="532"/>
      <c r="AT147" s="532"/>
      <c r="AU147" s="532"/>
      <c r="AW147" s="532"/>
      <c r="AX147" s="532"/>
      <c r="AY147" s="532"/>
      <c r="AZ147" s="532"/>
      <c r="BA147" s="532"/>
      <c r="BB147" s="532"/>
      <c r="BC147" s="532"/>
      <c r="BD147" s="532"/>
      <c r="BE147" s="532"/>
      <c r="BF147" s="532"/>
      <c r="BG147" s="532"/>
      <c r="BH147" s="532"/>
      <c r="BJ147" s="532"/>
      <c r="BK147" s="532"/>
      <c r="BL147" s="532"/>
      <c r="BM147" s="532"/>
      <c r="BN147" s="532"/>
      <c r="BO147" s="532"/>
      <c r="BP147" s="532"/>
      <c r="BQ147" s="532"/>
      <c r="BR147" s="532"/>
      <c r="BS147" s="532"/>
      <c r="BT147" s="532"/>
      <c r="BU147" s="532"/>
      <c r="BV147" s="1" t="s">
        <v>5</v>
      </c>
    </row>
    <row r="148" spans="2:74" ht="15" customHeight="1" x14ac:dyDescent="0.2">
      <c r="B148" s="727"/>
      <c r="C148" s="727"/>
      <c r="D148" s="727"/>
      <c r="E148" s="727"/>
      <c r="F148" s="727"/>
      <c r="G148" s="731" t="s">
        <v>584</v>
      </c>
      <c r="H148" s="460" t="s">
        <v>573</v>
      </c>
      <c r="I148" s="486"/>
      <c r="J148" s="498"/>
      <c r="K148" s="490"/>
      <c r="L148" s="490"/>
      <c r="M148" s="490"/>
      <c r="N148" s="490"/>
      <c r="O148" s="490"/>
      <c r="P148" s="490"/>
      <c r="Q148" s="490"/>
      <c r="R148" s="490"/>
      <c r="S148" s="490"/>
      <c r="T148" s="490"/>
      <c r="U148" s="490"/>
      <c r="V148" s="489"/>
      <c r="W148" s="490"/>
      <c r="X148" s="490"/>
      <c r="Y148" s="490"/>
      <c r="Z148" s="490"/>
      <c r="AA148" s="490"/>
      <c r="AB148" s="490"/>
      <c r="AC148" s="490"/>
      <c r="AD148" s="490"/>
      <c r="AE148" s="490"/>
      <c r="AF148" s="490"/>
      <c r="AG148" s="490"/>
      <c r="AH148" s="490"/>
      <c r="AJ148" s="531"/>
      <c r="AK148" s="531"/>
      <c r="AL148" s="531"/>
      <c r="AM148" s="531"/>
      <c r="AN148" s="531"/>
      <c r="AO148" s="531"/>
      <c r="AP148" s="531"/>
      <c r="AQ148" s="531"/>
      <c r="AR148" s="531"/>
      <c r="AS148" s="531"/>
      <c r="AT148" s="531"/>
      <c r="AU148" s="531"/>
      <c r="AW148" s="531"/>
      <c r="AX148" s="531"/>
      <c r="AY148" s="531"/>
      <c r="AZ148" s="531"/>
      <c r="BA148" s="531"/>
      <c r="BB148" s="531"/>
      <c r="BC148" s="531"/>
      <c r="BD148" s="531"/>
      <c r="BE148" s="531"/>
      <c r="BF148" s="531"/>
      <c r="BG148" s="531"/>
      <c r="BH148" s="531"/>
      <c r="BJ148" s="531"/>
      <c r="BK148" s="531"/>
      <c r="BL148" s="531"/>
      <c r="BM148" s="531"/>
      <c r="BN148" s="531"/>
      <c r="BO148" s="531"/>
      <c r="BP148" s="531"/>
      <c r="BQ148" s="531"/>
      <c r="BR148" s="531"/>
      <c r="BS148" s="531"/>
      <c r="BT148" s="531"/>
      <c r="BU148" s="531"/>
      <c r="BV148" s="1" t="s">
        <v>5</v>
      </c>
    </row>
    <row r="149" spans="2:74" ht="15" customHeight="1" x14ac:dyDescent="0.2">
      <c r="B149" s="727"/>
      <c r="C149" s="727"/>
      <c r="D149" s="727"/>
      <c r="E149" s="727"/>
      <c r="F149" s="727"/>
      <c r="G149" s="730"/>
      <c r="H149" s="478" t="s">
        <v>574</v>
      </c>
      <c r="I149" s="486"/>
      <c r="J149" s="499"/>
      <c r="K149" s="492"/>
      <c r="L149" s="492"/>
      <c r="M149" s="492"/>
      <c r="N149" s="492"/>
      <c r="O149" s="492"/>
      <c r="P149" s="492"/>
      <c r="Q149" s="492"/>
      <c r="R149" s="492"/>
      <c r="S149" s="492"/>
      <c r="T149" s="492"/>
      <c r="U149" s="492"/>
      <c r="V149" s="489"/>
      <c r="W149" s="492"/>
      <c r="X149" s="492"/>
      <c r="Y149" s="492"/>
      <c r="Z149" s="492"/>
      <c r="AA149" s="492"/>
      <c r="AB149" s="492"/>
      <c r="AC149" s="492"/>
      <c r="AD149" s="492"/>
      <c r="AE149" s="492"/>
      <c r="AF149" s="492"/>
      <c r="AG149" s="492"/>
      <c r="AH149" s="492"/>
      <c r="AJ149" s="532"/>
      <c r="AK149" s="532"/>
      <c r="AL149" s="532"/>
      <c r="AM149" s="532"/>
      <c r="AN149" s="532"/>
      <c r="AO149" s="532"/>
      <c r="AP149" s="532"/>
      <c r="AQ149" s="532"/>
      <c r="AR149" s="532"/>
      <c r="AS149" s="532"/>
      <c r="AT149" s="532"/>
      <c r="AU149" s="532"/>
      <c r="AW149" s="532"/>
      <c r="AX149" s="532"/>
      <c r="AY149" s="532"/>
      <c r="AZ149" s="532"/>
      <c r="BA149" s="532"/>
      <c r="BB149" s="532"/>
      <c r="BC149" s="532"/>
      <c r="BD149" s="532"/>
      <c r="BE149" s="532"/>
      <c r="BF149" s="532"/>
      <c r="BG149" s="532"/>
      <c r="BH149" s="532"/>
      <c r="BJ149" s="532"/>
      <c r="BK149" s="532"/>
      <c r="BL149" s="532"/>
      <c r="BM149" s="532"/>
      <c r="BN149" s="532"/>
      <c r="BO149" s="532"/>
      <c r="BP149" s="532"/>
      <c r="BQ149" s="532"/>
      <c r="BR149" s="532"/>
      <c r="BS149" s="532"/>
      <c r="BT149" s="532"/>
      <c r="BU149" s="532"/>
      <c r="BV149" s="1" t="s">
        <v>5</v>
      </c>
    </row>
    <row r="150" spans="2:74" ht="15" customHeight="1" x14ac:dyDescent="0.2">
      <c r="B150" s="727"/>
      <c r="C150" s="727"/>
      <c r="D150" s="727"/>
      <c r="E150" s="727"/>
      <c r="F150" s="727"/>
      <c r="G150" s="731" t="s">
        <v>585</v>
      </c>
      <c r="H150" s="460" t="s">
        <v>573</v>
      </c>
      <c r="I150" s="486"/>
      <c r="J150" s="498"/>
      <c r="K150" s="490"/>
      <c r="L150" s="490"/>
      <c r="M150" s="490"/>
      <c r="N150" s="490"/>
      <c r="O150" s="490"/>
      <c r="P150" s="490"/>
      <c r="Q150" s="490"/>
      <c r="R150" s="490"/>
      <c r="S150" s="490"/>
      <c r="T150" s="490"/>
      <c r="U150" s="490"/>
      <c r="V150" s="489"/>
      <c r="W150" s="490"/>
      <c r="X150" s="490"/>
      <c r="Y150" s="490"/>
      <c r="Z150" s="490"/>
      <c r="AA150" s="490"/>
      <c r="AB150" s="490"/>
      <c r="AC150" s="490"/>
      <c r="AD150" s="490"/>
      <c r="AE150" s="490"/>
      <c r="AF150" s="490"/>
      <c r="AG150" s="490"/>
      <c r="AH150" s="490"/>
      <c r="AJ150" s="531"/>
      <c r="AK150" s="531"/>
      <c r="AL150" s="531"/>
      <c r="AM150" s="531"/>
      <c r="AN150" s="531"/>
      <c r="AO150" s="531"/>
      <c r="AP150" s="531"/>
      <c r="AQ150" s="531"/>
      <c r="AR150" s="531"/>
      <c r="AS150" s="531"/>
      <c r="AT150" s="531"/>
      <c r="AU150" s="531"/>
      <c r="AW150" s="531"/>
      <c r="AX150" s="531"/>
      <c r="AY150" s="531"/>
      <c r="AZ150" s="531"/>
      <c r="BA150" s="531"/>
      <c r="BB150" s="531"/>
      <c r="BC150" s="531"/>
      <c r="BD150" s="531"/>
      <c r="BE150" s="531"/>
      <c r="BF150" s="531"/>
      <c r="BG150" s="531"/>
      <c r="BH150" s="531"/>
      <c r="BJ150" s="531"/>
      <c r="BK150" s="531"/>
      <c r="BL150" s="531"/>
      <c r="BM150" s="531"/>
      <c r="BN150" s="531"/>
      <c r="BO150" s="531"/>
      <c r="BP150" s="531"/>
      <c r="BQ150" s="531"/>
      <c r="BR150" s="531"/>
      <c r="BS150" s="531"/>
      <c r="BT150" s="531"/>
      <c r="BU150" s="531"/>
      <c r="BV150" s="1" t="s">
        <v>5</v>
      </c>
    </row>
    <row r="151" spans="2:74" ht="15" customHeight="1" x14ac:dyDescent="0.2">
      <c r="B151" s="727"/>
      <c r="C151" s="727"/>
      <c r="D151" s="727"/>
      <c r="E151" s="727"/>
      <c r="F151" s="727"/>
      <c r="G151" s="730"/>
      <c r="H151" s="478" t="s">
        <v>574</v>
      </c>
      <c r="I151" s="486"/>
      <c r="J151" s="499"/>
      <c r="K151" s="492"/>
      <c r="L151" s="492"/>
      <c r="M151" s="492"/>
      <c r="N151" s="492"/>
      <c r="O151" s="492"/>
      <c r="P151" s="492"/>
      <c r="Q151" s="492"/>
      <c r="R151" s="492"/>
      <c r="S151" s="492"/>
      <c r="T151" s="492"/>
      <c r="U151" s="492"/>
      <c r="V151" s="489"/>
      <c r="W151" s="492"/>
      <c r="X151" s="492"/>
      <c r="Y151" s="492"/>
      <c r="Z151" s="492"/>
      <c r="AA151" s="492"/>
      <c r="AB151" s="492"/>
      <c r="AC151" s="492"/>
      <c r="AD151" s="492"/>
      <c r="AE151" s="492"/>
      <c r="AF151" s="492"/>
      <c r="AG151" s="492"/>
      <c r="AH151" s="492"/>
      <c r="AJ151" s="532"/>
      <c r="AK151" s="532"/>
      <c r="AL151" s="532"/>
      <c r="AM151" s="532"/>
      <c r="AN151" s="532"/>
      <c r="AO151" s="532"/>
      <c r="AP151" s="532"/>
      <c r="AQ151" s="532"/>
      <c r="AR151" s="532"/>
      <c r="AS151" s="532"/>
      <c r="AT151" s="532"/>
      <c r="AU151" s="532"/>
      <c r="AW151" s="532"/>
      <c r="AX151" s="532"/>
      <c r="AY151" s="532"/>
      <c r="AZ151" s="532"/>
      <c r="BA151" s="532"/>
      <c r="BB151" s="532"/>
      <c r="BC151" s="532"/>
      <c r="BD151" s="532"/>
      <c r="BE151" s="532"/>
      <c r="BF151" s="532"/>
      <c r="BG151" s="532"/>
      <c r="BH151" s="532"/>
      <c r="BJ151" s="532"/>
      <c r="BK151" s="532"/>
      <c r="BL151" s="532"/>
      <c r="BM151" s="532"/>
      <c r="BN151" s="532"/>
      <c r="BO151" s="532"/>
      <c r="BP151" s="532"/>
      <c r="BQ151" s="532"/>
      <c r="BR151" s="532"/>
      <c r="BS151" s="532"/>
      <c r="BT151" s="532"/>
      <c r="BU151" s="532"/>
      <c r="BV151" s="1" t="s">
        <v>5</v>
      </c>
    </row>
    <row r="152" spans="2:74" ht="15" customHeight="1" x14ac:dyDescent="0.2">
      <c r="B152" s="727"/>
      <c r="C152" s="727"/>
      <c r="D152" s="727"/>
      <c r="E152" s="727"/>
      <c r="F152" s="727"/>
      <c r="G152" s="731" t="s">
        <v>586</v>
      </c>
      <c r="H152" s="460" t="s">
        <v>573</v>
      </c>
      <c r="I152" s="486"/>
      <c r="J152" s="498"/>
      <c r="K152" s="490"/>
      <c r="L152" s="490"/>
      <c r="M152" s="490"/>
      <c r="N152" s="490"/>
      <c r="O152" s="490"/>
      <c r="P152" s="490"/>
      <c r="Q152" s="490"/>
      <c r="R152" s="490"/>
      <c r="S152" s="490"/>
      <c r="T152" s="490"/>
      <c r="U152" s="490"/>
      <c r="V152" s="489"/>
      <c r="W152" s="490"/>
      <c r="X152" s="490"/>
      <c r="Y152" s="490"/>
      <c r="Z152" s="490"/>
      <c r="AA152" s="490"/>
      <c r="AB152" s="490"/>
      <c r="AC152" s="490"/>
      <c r="AD152" s="490"/>
      <c r="AE152" s="490"/>
      <c r="AF152" s="490"/>
      <c r="AG152" s="490"/>
      <c r="AH152" s="490"/>
      <c r="AJ152" s="531"/>
      <c r="AK152" s="531"/>
      <c r="AL152" s="531"/>
      <c r="AM152" s="531"/>
      <c r="AN152" s="531"/>
      <c r="AO152" s="531"/>
      <c r="AP152" s="531"/>
      <c r="AQ152" s="531"/>
      <c r="AR152" s="531"/>
      <c r="AS152" s="531"/>
      <c r="AT152" s="531"/>
      <c r="AU152" s="531"/>
      <c r="AW152" s="531"/>
      <c r="AX152" s="531"/>
      <c r="AY152" s="531"/>
      <c r="AZ152" s="531"/>
      <c r="BA152" s="531"/>
      <c r="BB152" s="531"/>
      <c r="BC152" s="531"/>
      <c r="BD152" s="531"/>
      <c r="BE152" s="531"/>
      <c r="BF152" s="531"/>
      <c r="BG152" s="531"/>
      <c r="BH152" s="531"/>
      <c r="BJ152" s="531"/>
      <c r="BK152" s="531"/>
      <c r="BL152" s="531"/>
      <c r="BM152" s="531"/>
      <c r="BN152" s="531"/>
      <c r="BO152" s="531"/>
      <c r="BP152" s="531"/>
      <c r="BQ152" s="531"/>
      <c r="BR152" s="531"/>
      <c r="BS152" s="531"/>
      <c r="BT152" s="531"/>
      <c r="BU152" s="531"/>
      <c r="BV152" s="1" t="s">
        <v>5</v>
      </c>
    </row>
    <row r="153" spans="2:74" ht="15" customHeight="1" x14ac:dyDescent="0.2">
      <c r="B153" s="727"/>
      <c r="C153" s="727"/>
      <c r="D153" s="727"/>
      <c r="E153" s="727"/>
      <c r="F153" s="727"/>
      <c r="G153" s="730"/>
      <c r="H153" s="478" t="s">
        <v>574</v>
      </c>
      <c r="I153" s="486"/>
      <c r="J153" s="499"/>
      <c r="K153" s="492"/>
      <c r="L153" s="492"/>
      <c r="M153" s="492"/>
      <c r="N153" s="492"/>
      <c r="O153" s="492"/>
      <c r="P153" s="492"/>
      <c r="Q153" s="492"/>
      <c r="R153" s="492"/>
      <c r="S153" s="492"/>
      <c r="T153" s="492"/>
      <c r="U153" s="492"/>
      <c r="V153" s="489"/>
      <c r="W153" s="492"/>
      <c r="X153" s="492"/>
      <c r="Y153" s="492"/>
      <c r="Z153" s="492"/>
      <c r="AA153" s="492"/>
      <c r="AB153" s="492"/>
      <c r="AC153" s="492"/>
      <c r="AD153" s="492"/>
      <c r="AE153" s="492"/>
      <c r="AF153" s="492"/>
      <c r="AG153" s="492"/>
      <c r="AH153" s="492"/>
      <c r="AJ153" s="532"/>
      <c r="AK153" s="532"/>
      <c r="AL153" s="532"/>
      <c r="AM153" s="532"/>
      <c r="AN153" s="532"/>
      <c r="AO153" s="532"/>
      <c r="AP153" s="532"/>
      <c r="AQ153" s="532"/>
      <c r="AR153" s="532"/>
      <c r="AS153" s="532"/>
      <c r="AT153" s="532"/>
      <c r="AU153" s="532"/>
      <c r="AW153" s="532"/>
      <c r="AX153" s="532"/>
      <c r="AY153" s="532"/>
      <c r="AZ153" s="532"/>
      <c r="BA153" s="532"/>
      <c r="BB153" s="532"/>
      <c r="BC153" s="532"/>
      <c r="BD153" s="532"/>
      <c r="BE153" s="532"/>
      <c r="BF153" s="532"/>
      <c r="BG153" s="532"/>
      <c r="BH153" s="532"/>
      <c r="BJ153" s="532"/>
      <c r="BK153" s="532"/>
      <c r="BL153" s="532"/>
      <c r="BM153" s="532"/>
      <c r="BN153" s="532"/>
      <c r="BO153" s="532"/>
      <c r="BP153" s="532"/>
      <c r="BQ153" s="532"/>
      <c r="BR153" s="532"/>
      <c r="BS153" s="532"/>
      <c r="BT153" s="532"/>
      <c r="BU153" s="532"/>
      <c r="BV153" s="1" t="s">
        <v>5</v>
      </c>
    </row>
    <row r="154" spans="2:74" ht="15" customHeight="1" x14ac:dyDescent="0.2">
      <c r="B154" s="727"/>
      <c r="C154" s="727"/>
      <c r="D154" s="727"/>
      <c r="E154" s="727"/>
      <c r="F154" s="727"/>
      <c r="G154" s="731" t="s">
        <v>587</v>
      </c>
      <c r="H154" s="460" t="s">
        <v>573</v>
      </c>
      <c r="I154" s="486"/>
      <c r="J154" s="498"/>
      <c r="K154" s="490"/>
      <c r="L154" s="490"/>
      <c r="M154" s="490"/>
      <c r="N154" s="490"/>
      <c r="O154" s="490"/>
      <c r="P154" s="490"/>
      <c r="Q154" s="490"/>
      <c r="R154" s="490"/>
      <c r="S154" s="490"/>
      <c r="T154" s="490"/>
      <c r="U154" s="490"/>
      <c r="V154" s="489"/>
      <c r="W154" s="490"/>
      <c r="X154" s="490"/>
      <c r="Y154" s="490"/>
      <c r="Z154" s="490"/>
      <c r="AA154" s="490"/>
      <c r="AB154" s="490"/>
      <c r="AC154" s="490"/>
      <c r="AD154" s="490"/>
      <c r="AE154" s="490"/>
      <c r="AF154" s="490"/>
      <c r="AG154" s="490"/>
      <c r="AH154" s="490"/>
      <c r="AJ154" s="531"/>
      <c r="AK154" s="531"/>
      <c r="AL154" s="531"/>
      <c r="AM154" s="531"/>
      <c r="AN154" s="531"/>
      <c r="AO154" s="531"/>
      <c r="AP154" s="531"/>
      <c r="AQ154" s="531"/>
      <c r="AR154" s="531"/>
      <c r="AS154" s="531"/>
      <c r="AT154" s="531"/>
      <c r="AU154" s="531"/>
      <c r="AW154" s="531"/>
      <c r="AX154" s="531"/>
      <c r="AY154" s="531"/>
      <c r="AZ154" s="531"/>
      <c r="BA154" s="531"/>
      <c r="BB154" s="531"/>
      <c r="BC154" s="531"/>
      <c r="BD154" s="531"/>
      <c r="BE154" s="531"/>
      <c r="BF154" s="531"/>
      <c r="BG154" s="531"/>
      <c r="BH154" s="531"/>
      <c r="BJ154" s="531"/>
      <c r="BK154" s="531"/>
      <c r="BL154" s="531"/>
      <c r="BM154" s="531"/>
      <c r="BN154" s="531"/>
      <c r="BO154" s="531"/>
      <c r="BP154" s="531"/>
      <c r="BQ154" s="531"/>
      <c r="BR154" s="531"/>
      <c r="BS154" s="531"/>
      <c r="BT154" s="531"/>
      <c r="BU154" s="531"/>
      <c r="BV154" s="1" t="s">
        <v>5</v>
      </c>
    </row>
    <row r="155" spans="2:74" ht="15" customHeight="1" x14ac:dyDescent="0.2">
      <c r="B155" s="728"/>
      <c r="C155" s="728"/>
      <c r="D155" s="728"/>
      <c r="E155" s="728"/>
      <c r="F155" s="728"/>
      <c r="G155" s="732"/>
      <c r="H155" s="478" t="s">
        <v>574</v>
      </c>
      <c r="I155" s="486"/>
      <c r="J155" s="499"/>
      <c r="K155" s="492"/>
      <c r="L155" s="492"/>
      <c r="M155" s="492"/>
      <c r="N155" s="492"/>
      <c r="O155" s="492"/>
      <c r="P155" s="492"/>
      <c r="Q155" s="492"/>
      <c r="R155" s="492"/>
      <c r="S155" s="492"/>
      <c r="T155" s="492"/>
      <c r="U155" s="492"/>
      <c r="V155" s="489"/>
      <c r="W155" s="492"/>
      <c r="X155" s="492"/>
      <c r="Y155" s="492"/>
      <c r="Z155" s="492"/>
      <c r="AA155" s="492"/>
      <c r="AB155" s="492"/>
      <c r="AC155" s="492"/>
      <c r="AD155" s="492"/>
      <c r="AE155" s="492"/>
      <c r="AF155" s="492"/>
      <c r="AG155" s="492"/>
      <c r="AH155" s="492"/>
      <c r="AJ155" s="532"/>
      <c r="AK155" s="532"/>
      <c r="AL155" s="532"/>
      <c r="AM155" s="532"/>
      <c r="AN155" s="532"/>
      <c r="AO155" s="532"/>
      <c r="AP155" s="532"/>
      <c r="AQ155" s="532"/>
      <c r="AR155" s="532"/>
      <c r="AS155" s="532"/>
      <c r="AT155" s="532"/>
      <c r="AU155" s="532"/>
      <c r="AW155" s="532"/>
      <c r="AX155" s="532"/>
      <c r="AY155" s="532"/>
      <c r="AZ155" s="532"/>
      <c r="BA155" s="532"/>
      <c r="BB155" s="532"/>
      <c r="BC155" s="532"/>
      <c r="BD155" s="532"/>
      <c r="BE155" s="532"/>
      <c r="BF155" s="532"/>
      <c r="BG155" s="532"/>
      <c r="BH155" s="532"/>
      <c r="BJ155" s="532"/>
      <c r="BK155" s="532"/>
      <c r="BL155" s="532"/>
      <c r="BM155" s="532"/>
      <c r="BN155" s="532"/>
      <c r="BO155" s="532"/>
      <c r="BP155" s="532"/>
      <c r="BQ155" s="532"/>
      <c r="BR155" s="532"/>
      <c r="BS155" s="532"/>
      <c r="BT155" s="532"/>
      <c r="BU155" s="532"/>
      <c r="BV155" s="1" t="s">
        <v>5</v>
      </c>
    </row>
    <row r="156" spans="2:74" ht="12.75" customHeight="1" x14ac:dyDescent="0.2">
      <c r="B156" s="733" t="s">
        <v>604</v>
      </c>
      <c r="C156" s="733"/>
      <c r="D156" s="733"/>
      <c r="E156" s="733"/>
      <c r="F156" s="733"/>
      <c r="G156" s="729" t="s">
        <v>589</v>
      </c>
      <c r="H156" s="456" t="s">
        <v>573</v>
      </c>
      <c r="I156" s="486"/>
      <c r="J156" s="500"/>
      <c r="K156" s="487"/>
      <c r="L156" s="487"/>
      <c r="M156" s="487"/>
      <c r="N156" s="487"/>
      <c r="O156" s="487"/>
      <c r="P156" s="487"/>
      <c r="Q156" s="487"/>
      <c r="R156" s="487"/>
      <c r="S156" s="487"/>
      <c r="T156" s="487"/>
      <c r="U156" s="487"/>
      <c r="V156" s="489"/>
      <c r="W156" s="487"/>
      <c r="X156" s="487"/>
      <c r="Y156" s="487"/>
      <c r="Z156" s="487"/>
      <c r="AA156" s="487"/>
      <c r="AB156" s="487"/>
      <c r="AC156" s="487"/>
      <c r="AD156" s="487"/>
      <c r="AE156" s="487"/>
      <c r="AF156" s="487"/>
      <c r="AG156" s="487"/>
      <c r="AH156" s="487"/>
      <c r="AJ156" s="529"/>
      <c r="AK156" s="529"/>
      <c r="AL156" s="529"/>
      <c r="AM156" s="529"/>
      <c r="AN156" s="529"/>
      <c r="AO156" s="529"/>
      <c r="AP156" s="529"/>
      <c r="AQ156" s="529"/>
      <c r="AR156" s="529"/>
      <c r="AS156" s="529"/>
      <c r="AT156" s="529"/>
      <c r="AU156" s="529"/>
      <c r="AW156" s="529"/>
      <c r="AX156" s="529"/>
      <c r="AY156" s="529"/>
      <c r="AZ156" s="529"/>
      <c r="BA156" s="529"/>
      <c r="BB156" s="529"/>
      <c r="BC156" s="529"/>
      <c r="BD156" s="529"/>
      <c r="BE156" s="529"/>
      <c r="BF156" s="529"/>
      <c r="BG156" s="529"/>
      <c r="BH156" s="529"/>
      <c r="BJ156" s="529"/>
      <c r="BK156" s="529"/>
      <c r="BL156" s="529"/>
      <c r="BM156" s="529"/>
      <c r="BN156" s="529"/>
      <c r="BO156" s="529"/>
      <c r="BP156" s="529"/>
      <c r="BQ156" s="529"/>
      <c r="BR156" s="529"/>
      <c r="BS156" s="529"/>
      <c r="BT156" s="529"/>
      <c r="BU156" s="529"/>
      <c r="BV156" s="1" t="s">
        <v>5</v>
      </c>
    </row>
    <row r="157" spans="2:74" ht="15" customHeight="1" x14ac:dyDescent="0.2">
      <c r="B157" s="727"/>
      <c r="C157" s="727"/>
      <c r="D157" s="727"/>
      <c r="E157" s="727"/>
      <c r="F157" s="727"/>
      <c r="G157" s="730"/>
      <c r="H157" s="467" t="s">
        <v>574</v>
      </c>
      <c r="I157" s="486"/>
      <c r="J157" s="501"/>
      <c r="K157" s="488"/>
      <c r="L157" s="488"/>
      <c r="M157" s="488"/>
      <c r="N157" s="488"/>
      <c r="O157" s="488"/>
      <c r="P157" s="488"/>
      <c r="Q157" s="488"/>
      <c r="R157" s="488"/>
      <c r="S157" s="488"/>
      <c r="T157" s="488"/>
      <c r="U157" s="488"/>
      <c r="V157" s="489"/>
      <c r="W157" s="488"/>
      <c r="X157" s="488"/>
      <c r="Y157" s="488"/>
      <c r="Z157" s="488"/>
      <c r="AA157" s="488"/>
      <c r="AB157" s="488"/>
      <c r="AC157" s="488"/>
      <c r="AD157" s="488"/>
      <c r="AE157" s="488"/>
      <c r="AF157" s="488"/>
      <c r="AG157" s="488"/>
      <c r="AH157" s="488"/>
      <c r="AJ157" s="530"/>
      <c r="AK157" s="530"/>
      <c r="AL157" s="530"/>
      <c r="AM157" s="530"/>
      <c r="AN157" s="530"/>
      <c r="AO157" s="530"/>
      <c r="AP157" s="530"/>
      <c r="AQ157" s="530"/>
      <c r="AR157" s="530"/>
      <c r="AS157" s="530"/>
      <c r="AT157" s="530"/>
      <c r="AU157" s="530"/>
      <c r="AW157" s="530"/>
      <c r="AX157" s="530"/>
      <c r="AY157" s="530"/>
      <c r="AZ157" s="530"/>
      <c r="BA157" s="530"/>
      <c r="BB157" s="530"/>
      <c r="BC157" s="530"/>
      <c r="BD157" s="530"/>
      <c r="BE157" s="530"/>
      <c r="BF157" s="530"/>
      <c r="BG157" s="530"/>
      <c r="BH157" s="530"/>
      <c r="BJ157" s="530"/>
      <c r="BK157" s="530"/>
      <c r="BL157" s="530"/>
      <c r="BM157" s="530"/>
      <c r="BN157" s="530"/>
      <c r="BO157" s="530"/>
      <c r="BP157" s="530"/>
      <c r="BQ157" s="530"/>
      <c r="BR157" s="530"/>
      <c r="BS157" s="530"/>
      <c r="BT157" s="530"/>
      <c r="BU157" s="530"/>
      <c r="BV157" s="1" t="s">
        <v>5</v>
      </c>
    </row>
    <row r="158" spans="2:74" ht="15" customHeight="1" x14ac:dyDescent="0.2">
      <c r="B158" s="727"/>
      <c r="C158" s="727"/>
      <c r="D158" s="727"/>
      <c r="E158" s="727"/>
      <c r="F158" s="727"/>
      <c r="G158" s="731" t="s">
        <v>590</v>
      </c>
      <c r="H158" s="460" t="s">
        <v>573</v>
      </c>
      <c r="I158" s="486"/>
      <c r="J158" s="502"/>
      <c r="K158" s="490"/>
      <c r="L158" s="490"/>
      <c r="M158" s="490"/>
      <c r="N158" s="490"/>
      <c r="O158" s="490"/>
      <c r="P158" s="490"/>
      <c r="Q158" s="490"/>
      <c r="R158" s="490"/>
      <c r="S158" s="490"/>
      <c r="T158" s="490"/>
      <c r="U158" s="490"/>
      <c r="V158" s="489"/>
      <c r="W158" s="490"/>
      <c r="X158" s="490"/>
      <c r="Y158" s="490"/>
      <c r="Z158" s="490"/>
      <c r="AA158" s="490"/>
      <c r="AB158" s="490"/>
      <c r="AC158" s="490"/>
      <c r="AD158" s="490"/>
      <c r="AE158" s="490"/>
      <c r="AF158" s="490"/>
      <c r="AG158" s="490"/>
      <c r="AH158" s="490"/>
      <c r="AJ158" s="531"/>
      <c r="AK158" s="531"/>
      <c r="AL158" s="531"/>
      <c r="AM158" s="531"/>
      <c r="AN158" s="531"/>
      <c r="AO158" s="531"/>
      <c r="AP158" s="531"/>
      <c r="AQ158" s="531"/>
      <c r="AR158" s="531"/>
      <c r="AS158" s="531"/>
      <c r="AT158" s="531"/>
      <c r="AU158" s="531"/>
      <c r="AW158" s="531"/>
      <c r="AX158" s="531"/>
      <c r="AY158" s="531"/>
      <c r="AZ158" s="531"/>
      <c r="BA158" s="531"/>
      <c r="BB158" s="531"/>
      <c r="BC158" s="531"/>
      <c r="BD158" s="531"/>
      <c r="BE158" s="531"/>
      <c r="BF158" s="531"/>
      <c r="BG158" s="531"/>
      <c r="BH158" s="531"/>
      <c r="BJ158" s="531"/>
      <c r="BK158" s="531"/>
      <c r="BL158" s="531"/>
      <c r="BM158" s="531"/>
      <c r="BN158" s="531"/>
      <c r="BO158" s="531"/>
      <c r="BP158" s="531"/>
      <c r="BQ158" s="531"/>
      <c r="BR158" s="531"/>
      <c r="BS158" s="531"/>
      <c r="BT158" s="531"/>
      <c r="BU158" s="531"/>
      <c r="BV158" s="1" t="s">
        <v>5</v>
      </c>
    </row>
    <row r="159" spans="2:74" ht="15" customHeight="1" x14ac:dyDescent="0.2">
      <c r="B159" s="727"/>
      <c r="C159" s="727"/>
      <c r="D159" s="727"/>
      <c r="E159" s="727"/>
      <c r="F159" s="727"/>
      <c r="G159" s="730"/>
      <c r="H159" s="478" t="s">
        <v>574</v>
      </c>
      <c r="I159" s="486"/>
      <c r="J159" s="503"/>
      <c r="K159" s="492"/>
      <c r="L159" s="492"/>
      <c r="M159" s="492"/>
      <c r="N159" s="492"/>
      <c r="O159" s="492"/>
      <c r="P159" s="492"/>
      <c r="Q159" s="492"/>
      <c r="R159" s="492"/>
      <c r="S159" s="492"/>
      <c r="T159" s="492"/>
      <c r="U159" s="492"/>
      <c r="V159" s="489"/>
      <c r="W159" s="492"/>
      <c r="X159" s="492"/>
      <c r="Y159" s="492"/>
      <c r="Z159" s="492"/>
      <c r="AA159" s="492"/>
      <c r="AB159" s="492"/>
      <c r="AC159" s="492"/>
      <c r="AD159" s="492"/>
      <c r="AE159" s="492"/>
      <c r="AF159" s="492"/>
      <c r="AG159" s="492"/>
      <c r="AH159" s="492"/>
      <c r="AJ159" s="532"/>
      <c r="AK159" s="532"/>
      <c r="AL159" s="532"/>
      <c r="AM159" s="532"/>
      <c r="AN159" s="532"/>
      <c r="AO159" s="532"/>
      <c r="AP159" s="532"/>
      <c r="AQ159" s="532"/>
      <c r="AR159" s="532"/>
      <c r="AS159" s="532"/>
      <c r="AT159" s="532"/>
      <c r="AU159" s="532"/>
      <c r="AW159" s="532"/>
      <c r="AX159" s="532"/>
      <c r="AY159" s="532"/>
      <c r="AZ159" s="532"/>
      <c r="BA159" s="532"/>
      <c r="BB159" s="532"/>
      <c r="BC159" s="532"/>
      <c r="BD159" s="532"/>
      <c r="BE159" s="532"/>
      <c r="BF159" s="532"/>
      <c r="BG159" s="532"/>
      <c r="BH159" s="532"/>
      <c r="BJ159" s="532"/>
      <c r="BK159" s="532"/>
      <c r="BL159" s="532"/>
      <c r="BM159" s="532"/>
      <c r="BN159" s="532"/>
      <c r="BO159" s="532"/>
      <c r="BP159" s="532"/>
      <c r="BQ159" s="532"/>
      <c r="BR159" s="532"/>
      <c r="BS159" s="532"/>
      <c r="BT159" s="532"/>
      <c r="BU159" s="532"/>
      <c r="BV159" s="1" t="s">
        <v>5</v>
      </c>
    </row>
    <row r="160" spans="2:74" ht="15" customHeight="1" x14ac:dyDescent="0.2">
      <c r="B160" s="727"/>
      <c r="C160" s="727"/>
      <c r="D160" s="727"/>
      <c r="E160" s="727"/>
      <c r="F160" s="727"/>
      <c r="G160" s="734" t="s">
        <v>591</v>
      </c>
      <c r="H160" s="460" t="s">
        <v>573</v>
      </c>
      <c r="I160" s="486"/>
      <c r="J160" s="502"/>
      <c r="K160" s="490"/>
      <c r="L160" s="490"/>
      <c r="M160" s="490"/>
      <c r="N160" s="490"/>
      <c r="O160" s="490"/>
      <c r="P160" s="490"/>
      <c r="Q160" s="490"/>
      <c r="R160" s="490"/>
      <c r="S160" s="490"/>
      <c r="T160" s="490"/>
      <c r="U160" s="490"/>
      <c r="V160" s="489"/>
      <c r="W160" s="490"/>
      <c r="X160" s="490"/>
      <c r="Y160" s="490"/>
      <c r="Z160" s="490"/>
      <c r="AA160" s="490"/>
      <c r="AB160" s="490"/>
      <c r="AC160" s="490"/>
      <c r="AD160" s="490"/>
      <c r="AE160" s="490"/>
      <c r="AF160" s="490"/>
      <c r="AG160" s="490"/>
      <c r="AH160" s="490"/>
      <c r="AJ160" s="531"/>
      <c r="AK160" s="531"/>
      <c r="AL160" s="531"/>
      <c r="AM160" s="531"/>
      <c r="AN160" s="531"/>
      <c r="AO160" s="531"/>
      <c r="AP160" s="531"/>
      <c r="AQ160" s="531"/>
      <c r="AR160" s="531"/>
      <c r="AS160" s="531"/>
      <c r="AT160" s="531"/>
      <c r="AU160" s="531"/>
      <c r="AW160" s="531"/>
      <c r="AX160" s="531"/>
      <c r="AY160" s="531"/>
      <c r="AZ160" s="531"/>
      <c r="BA160" s="531"/>
      <c r="BB160" s="531"/>
      <c r="BC160" s="531"/>
      <c r="BD160" s="531"/>
      <c r="BE160" s="531"/>
      <c r="BF160" s="531"/>
      <c r="BG160" s="531"/>
      <c r="BH160" s="531"/>
      <c r="BJ160" s="531"/>
      <c r="BK160" s="531"/>
      <c r="BL160" s="531"/>
      <c r="BM160" s="531"/>
      <c r="BN160" s="531"/>
      <c r="BO160" s="531"/>
      <c r="BP160" s="531"/>
      <c r="BQ160" s="531"/>
      <c r="BR160" s="531"/>
      <c r="BS160" s="531"/>
      <c r="BT160" s="531"/>
      <c r="BU160" s="531"/>
      <c r="BV160" s="1" t="s">
        <v>5</v>
      </c>
    </row>
    <row r="161" spans="2:74" ht="15" customHeight="1" x14ac:dyDescent="0.2">
      <c r="B161" s="727"/>
      <c r="C161" s="727"/>
      <c r="D161" s="727"/>
      <c r="E161" s="727"/>
      <c r="F161" s="727"/>
      <c r="G161" s="735"/>
      <c r="H161" s="478" t="s">
        <v>574</v>
      </c>
      <c r="I161" s="486"/>
      <c r="J161" s="503"/>
      <c r="K161" s="492"/>
      <c r="L161" s="492"/>
      <c r="M161" s="492"/>
      <c r="N161" s="492"/>
      <c r="O161" s="492"/>
      <c r="P161" s="492"/>
      <c r="Q161" s="492"/>
      <c r="R161" s="492"/>
      <c r="S161" s="492"/>
      <c r="T161" s="492"/>
      <c r="U161" s="492"/>
      <c r="V161" s="489"/>
      <c r="W161" s="492"/>
      <c r="X161" s="492"/>
      <c r="Y161" s="492"/>
      <c r="Z161" s="492"/>
      <c r="AA161" s="492"/>
      <c r="AB161" s="492"/>
      <c r="AC161" s="492"/>
      <c r="AD161" s="492"/>
      <c r="AE161" s="492"/>
      <c r="AF161" s="492"/>
      <c r="AG161" s="492"/>
      <c r="AH161" s="492"/>
      <c r="AJ161" s="532"/>
      <c r="AK161" s="532"/>
      <c r="AL161" s="532"/>
      <c r="AM161" s="532"/>
      <c r="AN161" s="532"/>
      <c r="AO161" s="532"/>
      <c r="AP161" s="532"/>
      <c r="AQ161" s="532"/>
      <c r="AR161" s="532"/>
      <c r="AS161" s="532"/>
      <c r="AT161" s="532"/>
      <c r="AU161" s="532"/>
      <c r="AW161" s="532"/>
      <c r="AX161" s="532"/>
      <c r="AY161" s="532"/>
      <c r="AZ161" s="532"/>
      <c r="BA161" s="532"/>
      <c r="BB161" s="532"/>
      <c r="BC161" s="532"/>
      <c r="BD161" s="532"/>
      <c r="BE161" s="532"/>
      <c r="BF161" s="532"/>
      <c r="BG161" s="532"/>
      <c r="BH161" s="532"/>
      <c r="BJ161" s="532"/>
      <c r="BK161" s="532"/>
      <c r="BL161" s="532"/>
      <c r="BM161" s="532"/>
      <c r="BN161" s="532"/>
      <c r="BO161" s="532"/>
      <c r="BP161" s="532"/>
      <c r="BQ161" s="532"/>
      <c r="BR161" s="532"/>
      <c r="BS161" s="532"/>
      <c r="BT161" s="532"/>
      <c r="BU161" s="532"/>
      <c r="BV161" s="1" t="s">
        <v>5</v>
      </c>
    </row>
    <row r="162" spans="2:74" ht="15" customHeight="1" x14ac:dyDescent="0.2">
      <c r="B162" s="727"/>
      <c r="C162" s="727"/>
      <c r="D162" s="727"/>
      <c r="E162" s="727"/>
      <c r="F162" s="727"/>
      <c r="G162" s="734" t="s">
        <v>592</v>
      </c>
      <c r="H162" s="460" t="s">
        <v>573</v>
      </c>
      <c r="I162" s="486"/>
      <c r="J162" s="502"/>
      <c r="K162" s="490"/>
      <c r="L162" s="490"/>
      <c r="M162" s="490"/>
      <c r="N162" s="490"/>
      <c r="O162" s="490"/>
      <c r="P162" s="490"/>
      <c r="Q162" s="490"/>
      <c r="R162" s="490"/>
      <c r="S162" s="490"/>
      <c r="T162" s="490"/>
      <c r="U162" s="490"/>
      <c r="V162" s="489"/>
      <c r="W162" s="490"/>
      <c r="X162" s="490"/>
      <c r="Y162" s="490"/>
      <c r="Z162" s="490"/>
      <c r="AA162" s="490"/>
      <c r="AB162" s="490"/>
      <c r="AC162" s="490"/>
      <c r="AD162" s="490"/>
      <c r="AE162" s="490"/>
      <c r="AF162" s="490"/>
      <c r="AG162" s="490"/>
      <c r="AH162" s="490"/>
      <c r="AJ162" s="531"/>
      <c r="AK162" s="531"/>
      <c r="AL162" s="531"/>
      <c r="AM162" s="531"/>
      <c r="AN162" s="531"/>
      <c r="AO162" s="531"/>
      <c r="AP162" s="531"/>
      <c r="AQ162" s="531"/>
      <c r="AR162" s="531"/>
      <c r="AS162" s="531"/>
      <c r="AT162" s="531"/>
      <c r="AU162" s="531"/>
      <c r="AW162" s="531"/>
      <c r="AX162" s="531"/>
      <c r="AY162" s="531"/>
      <c r="AZ162" s="531"/>
      <c r="BA162" s="531"/>
      <c r="BB162" s="531"/>
      <c r="BC162" s="531"/>
      <c r="BD162" s="531"/>
      <c r="BE162" s="531"/>
      <c r="BF162" s="531"/>
      <c r="BG162" s="531"/>
      <c r="BH162" s="531"/>
      <c r="BJ162" s="531"/>
      <c r="BK162" s="531"/>
      <c r="BL162" s="531"/>
      <c r="BM162" s="531"/>
      <c r="BN162" s="531"/>
      <c r="BO162" s="531"/>
      <c r="BP162" s="531"/>
      <c r="BQ162" s="531"/>
      <c r="BR162" s="531"/>
      <c r="BS162" s="531"/>
      <c r="BT162" s="531"/>
      <c r="BU162" s="531"/>
      <c r="BV162" s="1" t="s">
        <v>5</v>
      </c>
    </row>
    <row r="163" spans="2:74" ht="15" customHeight="1" x14ac:dyDescent="0.2">
      <c r="B163" s="728"/>
      <c r="C163" s="728"/>
      <c r="D163" s="728"/>
      <c r="E163" s="728"/>
      <c r="F163" s="728"/>
      <c r="G163" s="735"/>
      <c r="H163" s="478" t="s">
        <v>574</v>
      </c>
      <c r="I163" s="486"/>
      <c r="J163" s="503"/>
      <c r="K163" s="492"/>
      <c r="L163" s="492"/>
      <c r="M163" s="492"/>
      <c r="N163" s="492"/>
      <c r="O163" s="492"/>
      <c r="P163" s="492"/>
      <c r="Q163" s="492"/>
      <c r="R163" s="492"/>
      <c r="S163" s="492"/>
      <c r="T163" s="492"/>
      <c r="U163" s="492"/>
      <c r="V163" s="489"/>
      <c r="W163" s="492"/>
      <c r="X163" s="492"/>
      <c r="Y163" s="492"/>
      <c r="Z163" s="492"/>
      <c r="AA163" s="492"/>
      <c r="AB163" s="492"/>
      <c r="AC163" s="492"/>
      <c r="AD163" s="492"/>
      <c r="AE163" s="492"/>
      <c r="AF163" s="492"/>
      <c r="AG163" s="492"/>
      <c r="AH163" s="492"/>
      <c r="AJ163" s="532"/>
      <c r="AK163" s="532"/>
      <c r="AL163" s="532"/>
      <c r="AM163" s="532"/>
      <c r="AN163" s="532"/>
      <c r="AO163" s="532"/>
      <c r="AP163" s="532"/>
      <c r="AQ163" s="532"/>
      <c r="AR163" s="532"/>
      <c r="AS163" s="532"/>
      <c r="AT163" s="532"/>
      <c r="AU163" s="532"/>
      <c r="AW163" s="532"/>
      <c r="AX163" s="532"/>
      <c r="AY163" s="532"/>
      <c r="AZ163" s="532"/>
      <c r="BA163" s="532"/>
      <c r="BB163" s="532"/>
      <c r="BC163" s="532"/>
      <c r="BD163" s="532"/>
      <c r="BE163" s="532"/>
      <c r="BF163" s="532"/>
      <c r="BG163" s="532"/>
      <c r="BH163" s="532"/>
      <c r="BJ163" s="532"/>
      <c r="BK163" s="532"/>
      <c r="BL163" s="532"/>
      <c r="BM163" s="532"/>
      <c r="BN163" s="532"/>
      <c r="BO163" s="532"/>
      <c r="BP163" s="532"/>
      <c r="BQ163" s="532"/>
      <c r="BR163" s="532"/>
      <c r="BS163" s="532"/>
      <c r="BT163" s="532"/>
      <c r="BU163" s="532"/>
      <c r="BV163" s="1" t="s">
        <v>5</v>
      </c>
    </row>
    <row r="164" spans="2:74" ht="12.75" customHeight="1" x14ac:dyDescent="0.2">
      <c r="B164" s="727" t="s">
        <v>603</v>
      </c>
      <c r="C164" s="727"/>
      <c r="D164" s="727"/>
      <c r="E164" s="727"/>
      <c r="F164" s="727"/>
      <c r="G164" s="729" t="s">
        <v>572</v>
      </c>
      <c r="H164" s="456" t="s">
        <v>573</v>
      </c>
      <c r="I164" s="486"/>
      <c r="J164" s="494"/>
      <c r="K164" s="487"/>
      <c r="L164" s="487"/>
      <c r="M164" s="487"/>
      <c r="N164" s="487"/>
      <c r="O164" s="487"/>
      <c r="P164" s="487"/>
      <c r="Q164" s="487"/>
      <c r="R164" s="487"/>
      <c r="S164" s="487"/>
      <c r="T164" s="487"/>
      <c r="U164" s="487"/>
      <c r="V164" s="489"/>
      <c r="W164" s="487"/>
      <c r="X164" s="487"/>
      <c r="Y164" s="487"/>
      <c r="Z164" s="487"/>
      <c r="AA164" s="487"/>
      <c r="AB164" s="487"/>
      <c r="AC164" s="487"/>
      <c r="AD164" s="487"/>
      <c r="AE164" s="487"/>
      <c r="AF164" s="487"/>
      <c r="AG164" s="487"/>
      <c r="AH164" s="487"/>
      <c r="AJ164" s="529"/>
      <c r="AK164" s="529"/>
      <c r="AL164" s="529"/>
      <c r="AM164" s="529"/>
      <c r="AN164" s="529"/>
      <c r="AO164" s="529"/>
      <c r="AP164" s="529"/>
      <c r="AQ164" s="529"/>
      <c r="AR164" s="529"/>
      <c r="AS164" s="529"/>
      <c r="AT164" s="529"/>
      <c r="AU164" s="529"/>
      <c r="AW164" s="529"/>
      <c r="AX164" s="529"/>
      <c r="AY164" s="529"/>
      <c r="AZ164" s="529"/>
      <c r="BA164" s="529"/>
      <c r="BB164" s="529"/>
      <c r="BC164" s="529"/>
      <c r="BD164" s="529"/>
      <c r="BE164" s="529"/>
      <c r="BF164" s="529"/>
      <c r="BG164" s="529"/>
      <c r="BH164" s="529"/>
      <c r="BJ164" s="529"/>
      <c r="BK164" s="529"/>
      <c r="BL164" s="529"/>
      <c r="BM164" s="529"/>
      <c r="BN164" s="529"/>
      <c r="BO164" s="529"/>
      <c r="BP164" s="529"/>
      <c r="BQ164" s="529"/>
      <c r="BR164" s="529"/>
      <c r="BS164" s="529"/>
      <c r="BT164" s="529"/>
      <c r="BU164" s="529"/>
      <c r="BV164" s="1" t="s">
        <v>5</v>
      </c>
    </row>
    <row r="165" spans="2:74" ht="15" customHeight="1" x14ac:dyDescent="0.2">
      <c r="B165" s="727"/>
      <c r="C165" s="727"/>
      <c r="D165" s="727"/>
      <c r="E165" s="727"/>
      <c r="F165" s="727"/>
      <c r="G165" s="730"/>
      <c r="H165" s="467" t="s">
        <v>574</v>
      </c>
      <c r="I165" s="486"/>
      <c r="J165" s="495"/>
      <c r="K165" s="488"/>
      <c r="L165" s="488"/>
      <c r="M165" s="488"/>
      <c r="N165" s="488"/>
      <c r="O165" s="488"/>
      <c r="P165" s="488"/>
      <c r="Q165" s="488"/>
      <c r="R165" s="488"/>
      <c r="S165" s="488"/>
      <c r="T165" s="488"/>
      <c r="U165" s="488"/>
      <c r="V165" s="489"/>
      <c r="W165" s="488"/>
      <c r="X165" s="488"/>
      <c r="Y165" s="488"/>
      <c r="Z165" s="488"/>
      <c r="AA165" s="488"/>
      <c r="AB165" s="488"/>
      <c r="AC165" s="488"/>
      <c r="AD165" s="488"/>
      <c r="AE165" s="488"/>
      <c r="AF165" s="488"/>
      <c r="AG165" s="488"/>
      <c r="AH165" s="488"/>
      <c r="AJ165" s="530"/>
      <c r="AK165" s="530"/>
      <c r="AL165" s="530"/>
      <c r="AM165" s="530"/>
      <c r="AN165" s="530"/>
      <c r="AO165" s="530"/>
      <c r="AP165" s="530"/>
      <c r="AQ165" s="530"/>
      <c r="AR165" s="530"/>
      <c r="AS165" s="530"/>
      <c r="AT165" s="530"/>
      <c r="AU165" s="530"/>
      <c r="AW165" s="530"/>
      <c r="AX165" s="530"/>
      <c r="AY165" s="530"/>
      <c r="AZ165" s="530"/>
      <c r="BA165" s="530"/>
      <c r="BB165" s="530"/>
      <c r="BC165" s="530"/>
      <c r="BD165" s="530"/>
      <c r="BE165" s="530"/>
      <c r="BF165" s="530"/>
      <c r="BG165" s="530"/>
      <c r="BH165" s="530"/>
      <c r="BJ165" s="530"/>
      <c r="BK165" s="530"/>
      <c r="BL165" s="530"/>
      <c r="BM165" s="530"/>
      <c r="BN165" s="530"/>
      <c r="BO165" s="530"/>
      <c r="BP165" s="530"/>
      <c r="BQ165" s="530"/>
      <c r="BR165" s="530"/>
      <c r="BS165" s="530"/>
      <c r="BT165" s="530"/>
      <c r="BU165" s="530"/>
      <c r="BV165" s="1" t="s">
        <v>5</v>
      </c>
    </row>
    <row r="166" spans="2:74" ht="15" customHeight="1" x14ac:dyDescent="0.2">
      <c r="B166" s="727"/>
      <c r="C166" s="727"/>
      <c r="D166" s="727"/>
      <c r="E166" s="727"/>
      <c r="F166" s="727"/>
      <c r="G166" s="731" t="s">
        <v>575</v>
      </c>
      <c r="H166" s="460" t="s">
        <v>573</v>
      </c>
      <c r="I166" s="486"/>
      <c r="J166" s="496"/>
      <c r="K166" s="490"/>
      <c r="L166" s="490"/>
      <c r="M166" s="490"/>
      <c r="N166" s="490"/>
      <c r="O166" s="490"/>
      <c r="P166" s="490"/>
      <c r="Q166" s="490"/>
      <c r="R166" s="490"/>
      <c r="S166" s="490"/>
      <c r="T166" s="490"/>
      <c r="U166" s="490"/>
      <c r="V166" s="489"/>
      <c r="W166" s="491"/>
      <c r="X166" s="490"/>
      <c r="Y166" s="490"/>
      <c r="Z166" s="490"/>
      <c r="AA166" s="490"/>
      <c r="AB166" s="490"/>
      <c r="AC166" s="490"/>
      <c r="AD166" s="490"/>
      <c r="AE166" s="490"/>
      <c r="AF166" s="490"/>
      <c r="AG166" s="490"/>
      <c r="AH166" s="490"/>
      <c r="AJ166" s="531"/>
      <c r="AK166" s="531"/>
      <c r="AL166" s="531"/>
      <c r="AM166" s="531"/>
      <c r="AN166" s="531"/>
      <c r="AO166" s="531"/>
      <c r="AP166" s="531"/>
      <c r="AQ166" s="531"/>
      <c r="AR166" s="531"/>
      <c r="AS166" s="531"/>
      <c r="AT166" s="531"/>
      <c r="AU166" s="531"/>
      <c r="AW166" s="531"/>
      <c r="AX166" s="531"/>
      <c r="AY166" s="531"/>
      <c r="AZ166" s="531"/>
      <c r="BA166" s="531"/>
      <c r="BB166" s="531"/>
      <c r="BC166" s="531"/>
      <c r="BD166" s="531"/>
      <c r="BE166" s="531"/>
      <c r="BF166" s="531"/>
      <c r="BG166" s="531"/>
      <c r="BH166" s="531"/>
      <c r="BJ166" s="531"/>
      <c r="BK166" s="531"/>
      <c r="BL166" s="531"/>
      <c r="BM166" s="531"/>
      <c r="BN166" s="531"/>
      <c r="BO166" s="531"/>
      <c r="BP166" s="531"/>
      <c r="BQ166" s="531"/>
      <c r="BR166" s="531"/>
      <c r="BS166" s="531"/>
      <c r="BT166" s="531"/>
      <c r="BU166" s="531"/>
      <c r="BV166" s="1" t="s">
        <v>5</v>
      </c>
    </row>
    <row r="167" spans="2:74" ht="15" customHeight="1" x14ac:dyDescent="0.2">
      <c r="B167" s="727"/>
      <c r="C167" s="727"/>
      <c r="D167" s="727"/>
      <c r="E167" s="727"/>
      <c r="F167" s="727"/>
      <c r="G167" s="730"/>
      <c r="H167" s="478" t="s">
        <v>574</v>
      </c>
      <c r="I167" s="486"/>
      <c r="J167" s="497"/>
      <c r="K167" s="492"/>
      <c r="L167" s="492"/>
      <c r="M167" s="492"/>
      <c r="N167" s="492"/>
      <c r="O167" s="492"/>
      <c r="P167" s="492"/>
      <c r="Q167" s="492"/>
      <c r="R167" s="492"/>
      <c r="S167" s="492"/>
      <c r="T167" s="492"/>
      <c r="U167" s="492"/>
      <c r="V167" s="489"/>
      <c r="W167" s="493"/>
      <c r="X167" s="492"/>
      <c r="Y167" s="492"/>
      <c r="Z167" s="492"/>
      <c r="AA167" s="492"/>
      <c r="AB167" s="492"/>
      <c r="AC167" s="492"/>
      <c r="AD167" s="492"/>
      <c r="AE167" s="492"/>
      <c r="AF167" s="492"/>
      <c r="AG167" s="492"/>
      <c r="AH167" s="492"/>
      <c r="AJ167" s="532"/>
      <c r="AK167" s="532"/>
      <c r="AL167" s="532"/>
      <c r="AM167" s="532"/>
      <c r="AN167" s="532"/>
      <c r="AO167" s="532"/>
      <c r="AP167" s="532"/>
      <c r="AQ167" s="532"/>
      <c r="AR167" s="532"/>
      <c r="AS167" s="532"/>
      <c r="AT167" s="532"/>
      <c r="AU167" s="532"/>
      <c r="AW167" s="532"/>
      <c r="AX167" s="532"/>
      <c r="AY167" s="532"/>
      <c r="AZ167" s="532"/>
      <c r="BA167" s="532"/>
      <c r="BB167" s="532"/>
      <c r="BC167" s="532"/>
      <c r="BD167" s="532"/>
      <c r="BE167" s="532"/>
      <c r="BF167" s="532"/>
      <c r="BG167" s="532"/>
      <c r="BH167" s="532"/>
      <c r="BJ167" s="532"/>
      <c r="BK167" s="532"/>
      <c r="BL167" s="532"/>
      <c r="BM167" s="532"/>
      <c r="BN167" s="532"/>
      <c r="BO167" s="532"/>
      <c r="BP167" s="532"/>
      <c r="BQ167" s="532"/>
      <c r="BR167" s="532"/>
      <c r="BS167" s="532"/>
      <c r="BT167" s="532"/>
      <c r="BU167" s="532"/>
      <c r="BV167" s="1" t="s">
        <v>5</v>
      </c>
    </row>
    <row r="168" spans="2:74" ht="15" customHeight="1" x14ac:dyDescent="0.2">
      <c r="B168" s="727"/>
      <c r="C168" s="727"/>
      <c r="D168" s="727"/>
      <c r="E168" s="727"/>
      <c r="F168" s="727"/>
      <c r="G168" s="731" t="s">
        <v>576</v>
      </c>
      <c r="H168" s="460" t="s">
        <v>573</v>
      </c>
      <c r="I168" s="486"/>
      <c r="J168" s="498"/>
      <c r="K168" s="490"/>
      <c r="L168" s="490"/>
      <c r="M168" s="490"/>
      <c r="N168" s="490"/>
      <c r="O168" s="490"/>
      <c r="P168" s="490"/>
      <c r="Q168" s="490"/>
      <c r="R168" s="490"/>
      <c r="S168" s="490"/>
      <c r="T168" s="490"/>
      <c r="U168" s="490"/>
      <c r="V168" s="489"/>
      <c r="W168" s="490"/>
      <c r="X168" s="490"/>
      <c r="Y168" s="490"/>
      <c r="Z168" s="490"/>
      <c r="AA168" s="490"/>
      <c r="AB168" s="490"/>
      <c r="AC168" s="490"/>
      <c r="AD168" s="490"/>
      <c r="AE168" s="490"/>
      <c r="AF168" s="490"/>
      <c r="AG168" s="490"/>
      <c r="AH168" s="490"/>
      <c r="AJ168" s="531"/>
      <c r="AK168" s="531"/>
      <c r="AL168" s="531"/>
      <c r="AM168" s="531"/>
      <c r="AN168" s="531"/>
      <c r="AO168" s="531"/>
      <c r="AP168" s="531"/>
      <c r="AQ168" s="531"/>
      <c r="AR168" s="531"/>
      <c r="AS168" s="531"/>
      <c r="AT168" s="531"/>
      <c r="AU168" s="531"/>
      <c r="AW168" s="531"/>
      <c r="AX168" s="531"/>
      <c r="AY168" s="531"/>
      <c r="AZ168" s="531"/>
      <c r="BA168" s="531"/>
      <c r="BB168" s="531"/>
      <c r="BC168" s="531"/>
      <c r="BD168" s="531"/>
      <c r="BE168" s="531"/>
      <c r="BF168" s="531"/>
      <c r="BG168" s="531"/>
      <c r="BH168" s="531"/>
      <c r="BJ168" s="531"/>
      <c r="BK168" s="531"/>
      <c r="BL168" s="531"/>
      <c r="BM168" s="531"/>
      <c r="BN168" s="531"/>
      <c r="BO168" s="531"/>
      <c r="BP168" s="531"/>
      <c r="BQ168" s="531"/>
      <c r="BR168" s="531"/>
      <c r="BS168" s="531"/>
      <c r="BT168" s="531"/>
      <c r="BU168" s="531"/>
      <c r="BV168" s="1" t="s">
        <v>5</v>
      </c>
    </row>
    <row r="169" spans="2:74" ht="15" customHeight="1" x14ac:dyDescent="0.2">
      <c r="B169" s="727"/>
      <c r="C169" s="727"/>
      <c r="D169" s="727"/>
      <c r="E169" s="727"/>
      <c r="F169" s="727"/>
      <c r="G169" s="730"/>
      <c r="H169" s="478" t="s">
        <v>574</v>
      </c>
      <c r="I169" s="486"/>
      <c r="J169" s="499"/>
      <c r="K169" s="492"/>
      <c r="L169" s="492"/>
      <c r="M169" s="492"/>
      <c r="N169" s="492"/>
      <c r="O169" s="492"/>
      <c r="P169" s="492"/>
      <c r="Q169" s="492"/>
      <c r="R169" s="492"/>
      <c r="S169" s="492"/>
      <c r="T169" s="492"/>
      <c r="U169" s="492"/>
      <c r="V169" s="489"/>
      <c r="W169" s="492"/>
      <c r="X169" s="492"/>
      <c r="Y169" s="492"/>
      <c r="Z169" s="492"/>
      <c r="AA169" s="492"/>
      <c r="AB169" s="492"/>
      <c r="AC169" s="492"/>
      <c r="AD169" s="492"/>
      <c r="AE169" s="492"/>
      <c r="AF169" s="492"/>
      <c r="AG169" s="492"/>
      <c r="AH169" s="492"/>
      <c r="AJ169" s="532"/>
      <c r="AK169" s="532"/>
      <c r="AL169" s="532"/>
      <c r="AM169" s="532"/>
      <c r="AN169" s="532"/>
      <c r="AO169" s="532"/>
      <c r="AP169" s="532"/>
      <c r="AQ169" s="532"/>
      <c r="AR169" s="532"/>
      <c r="AS169" s="532"/>
      <c r="AT169" s="532"/>
      <c r="AU169" s="532"/>
      <c r="AW169" s="532"/>
      <c r="AX169" s="532"/>
      <c r="AY169" s="532"/>
      <c r="AZ169" s="532"/>
      <c r="BA169" s="532"/>
      <c r="BB169" s="532"/>
      <c r="BC169" s="532"/>
      <c r="BD169" s="532"/>
      <c r="BE169" s="532"/>
      <c r="BF169" s="532"/>
      <c r="BG169" s="532"/>
      <c r="BH169" s="532"/>
      <c r="BJ169" s="532"/>
      <c r="BK169" s="532"/>
      <c r="BL169" s="532"/>
      <c r="BM169" s="532"/>
      <c r="BN169" s="532"/>
      <c r="BO169" s="532"/>
      <c r="BP169" s="532"/>
      <c r="BQ169" s="532"/>
      <c r="BR169" s="532"/>
      <c r="BS169" s="532"/>
      <c r="BT169" s="532"/>
      <c r="BU169" s="532"/>
      <c r="BV169" s="1" t="s">
        <v>5</v>
      </c>
    </row>
    <row r="170" spans="2:74" ht="15" customHeight="1" x14ac:dyDescent="0.2">
      <c r="B170" s="727"/>
      <c r="C170" s="727"/>
      <c r="D170" s="727"/>
      <c r="E170" s="727"/>
      <c r="F170" s="727"/>
      <c r="G170" s="731" t="s">
        <v>577</v>
      </c>
      <c r="H170" s="460" t="s">
        <v>573</v>
      </c>
      <c r="I170" s="486"/>
      <c r="J170" s="496"/>
      <c r="K170" s="490"/>
      <c r="L170" s="490"/>
      <c r="M170" s="490"/>
      <c r="N170" s="490"/>
      <c r="O170" s="490"/>
      <c r="P170" s="490"/>
      <c r="Q170" s="490"/>
      <c r="R170" s="490"/>
      <c r="S170" s="490"/>
      <c r="T170" s="490"/>
      <c r="U170" s="490"/>
      <c r="V170" s="489"/>
      <c r="W170" s="491"/>
      <c r="X170" s="490"/>
      <c r="Y170" s="490"/>
      <c r="Z170" s="490"/>
      <c r="AA170" s="490"/>
      <c r="AB170" s="490"/>
      <c r="AC170" s="490"/>
      <c r="AD170" s="490"/>
      <c r="AE170" s="490"/>
      <c r="AF170" s="490"/>
      <c r="AG170" s="490"/>
      <c r="AH170" s="490"/>
      <c r="AJ170" s="531"/>
      <c r="AK170" s="531"/>
      <c r="AL170" s="531"/>
      <c r="AM170" s="531"/>
      <c r="AN170" s="531"/>
      <c r="AO170" s="531"/>
      <c r="AP170" s="531"/>
      <c r="AQ170" s="531"/>
      <c r="AR170" s="531"/>
      <c r="AS170" s="531"/>
      <c r="AT170" s="531"/>
      <c r="AU170" s="531"/>
      <c r="AW170" s="531"/>
      <c r="AX170" s="531"/>
      <c r="AY170" s="531"/>
      <c r="AZ170" s="531"/>
      <c r="BA170" s="531"/>
      <c r="BB170" s="531"/>
      <c r="BC170" s="531"/>
      <c r="BD170" s="531"/>
      <c r="BE170" s="531"/>
      <c r="BF170" s="531"/>
      <c r="BG170" s="531"/>
      <c r="BH170" s="531"/>
      <c r="BJ170" s="531"/>
      <c r="BK170" s="531"/>
      <c r="BL170" s="531"/>
      <c r="BM170" s="531"/>
      <c r="BN170" s="531"/>
      <c r="BO170" s="531"/>
      <c r="BP170" s="531"/>
      <c r="BQ170" s="531"/>
      <c r="BR170" s="531"/>
      <c r="BS170" s="531"/>
      <c r="BT170" s="531"/>
      <c r="BU170" s="531"/>
      <c r="BV170" s="1" t="s">
        <v>5</v>
      </c>
    </row>
    <row r="171" spans="2:74" ht="15" customHeight="1" x14ac:dyDescent="0.2">
      <c r="B171" s="727"/>
      <c r="C171" s="727"/>
      <c r="D171" s="727"/>
      <c r="E171" s="727"/>
      <c r="F171" s="727"/>
      <c r="G171" s="730"/>
      <c r="H171" s="478" t="s">
        <v>574</v>
      </c>
      <c r="I171" s="486"/>
      <c r="J171" s="497"/>
      <c r="K171" s="492"/>
      <c r="L171" s="492"/>
      <c r="M171" s="492"/>
      <c r="N171" s="492"/>
      <c r="O171" s="492"/>
      <c r="P171" s="492"/>
      <c r="Q171" s="492"/>
      <c r="R171" s="492"/>
      <c r="S171" s="492"/>
      <c r="T171" s="492"/>
      <c r="U171" s="492"/>
      <c r="V171" s="489"/>
      <c r="W171" s="493"/>
      <c r="X171" s="492"/>
      <c r="Y171" s="492"/>
      <c r="Z171" s="492"/>
      <c r="AA171" s="492"/>
      <c r="AB171" s="492"/>
      <c r="AC171" s="492"/>
      <c r="AD171" s="492"/>
      <c r="AE171" s="492"/>
      <c r="AF171" s="492"/>
      <c r="AG171" s="492"/>
      <c r="AH171" s="492"/>
      <c r="AJ171" s="532"/>
      <c r="AK171" s="532"/>
      <c r="AL171" s="532"/>
      <c r="AM171" s="532"/>
      <c r="AN171" s="532"/>
      <c r="AO171" s="532"/>
      <c r="AP171" s="532"/>
      <c r="AQ171" s="532"/>
      <c r="AR171" s="532"/>
      <c r="AS171" s="532"/>
      <c r="AT171" s="532"/>
      <c r="AU171" s="532"/>
      <c r="AW171" s="532"/>
      <c r="AX171" s="532"/>
      <c r="AY171" s="532"/>
      <c r="AZ171" s="532"/>
      <c r="BA171" s="532"/>
      <c r="BB171" s="532"/>
      <c r="BC171" s="532"/>
      <c r="BD171" s="532"/>
      <c r="BE171" s="532"/>
      <c r="BF171" s="532"/>
      <c r="BG171" s="532"/>
      <c r="BH171" s="532"/>
      <c r="BJ171" s="532"/>
      <c r="BK171" s="532"/>
      <c r="BL171" s="532"/>
      <c r="BM171" s="532"/>
      <c r="BN171" s="532"/>
      <c r="BO171" s="532"/>
      <c r="BP171" s="532"/>
      <c r="BQ171" s="532"/>
      <c r="BR171" s="532"/>
      <c r="BS171" s="532"/>
      <c r="BT171" s="532"/>
      <c r="BU171" s="532"/>
      <c r="BV171" s="1" t="s">
        <v>5</v>
      </c>
    </row>
    <row r="172" spans="2:74" ht="15" customHeight="1" x14ac:dyDescent="0.2">
      <c r="B172" s="727"/>
      <c r="C172" s="727"/>
      <c r="D172" s="727"/>
      <c r="E172" s="727"/>
      <c r="F172" s="727"/>
      <c r="G172" s="731" t="s">
        <v>578</v>
      </c>
      <c r="H172" s="460" t="s">
        <v>573</v>
      </c>
      <c r="I172" s="486"/>
      <c r="J172" s="498"/>
      <c r="K172" s="490"/>
      <c r="L172" s="490"/>
      <c r="M172" s="490"/>
      <c r="N172" s="490"/>
      <c r="O172" s="490"/>
      <c r="P172" s="490"/>
      <c r="Q172" s="490"/>
      <c r="R172" s="490"/>
      <c r="S172" s="490"/>
      <c r="T172" s="490"/>
      <c r="U172" s="490"/>
      <c r="V172" s="489"/>
      <c r="W172" s="490"/>
      <c r="X172" s="490"/>
      <c r="Y172" s="490"/>
      <c r="Z172" s="490"/>
      <c r="AA172" s="490"/>
      <c r="AB172" s="490"/>
      <c r="AC172" s="490"/>
      <c r="AD172" s="490"/>
      <c r="AE172" s="490"/>
      <c r="AF172" s="490"/>
      <c r="AG172" s="490"/>
      <c r="AH172" s="490"/>
      <c r="AJ172" s="531"/>
      <c r="AK172" s="531"/>
      <c r="AL172" s="531"/>
      <c r="AM172" s="531"/>
      <c r="AN172" s="531"/>
      <c r="AO172" s="531"/>
      <c r="AP172" s="531"/>
      <c r="AQ172" s="531"/>
      <c r="AR172" s="531"/>
      <c r="AS172" s="531"/>
      <c r="AT172" s="531"/>
      <c r="AU172" s="531"/>
      <c r="AW172" s="531"/>
      <c r="AX172" s="531"/>
      <c r="AY172" s="531"/>
      <c r="AZ172" s="531"/>
      <c r="BA172" s="531"/>
      <c r="BB172" s="531"/>
      <c r="BC172" s="531"/>
      <c r="BD172" s="531"/>
      <c r="BE172" s="531"/>
      <c r="BF172" s="531"/>
      <c r="BG172" s="531"/>
      <c r="BH172" s="531"/>
      <c r="BJ172" s="531"/>
      <c r="BK172" s="531"/>
      <c r="BL172" s="531"/>
      <c r="BM172" s="531"/>
      <c r="BN172" s="531"/>
      <c r="BO172" s="531"/>
      <c r="BP172" s="531"/>
      <c r="BQ172" s="531"/>
      <c r="BR172" s="531"/>
      <c r="BS172" s="531"/>
      <c r="BT172" s="531"/>
      <c r="BU172" s="531"/>
      <c r="BV172" s="1" t="s">
        <v>5</v>
      </c>
    </row>
    <row r="173" spans="2:74" ht="15" customHeight="1" x14ac:dyDescent="0.2">
      <c r="B173" s="727"/>
      <c r="C173" s="727"/>
      <c r="D173" s="727"/>
      <c r="E173" s="727"/>
      <c r="F173" s="727"/>
      <c r="G173" s="730"/>
      <c r="H173" s="478" t="s">
        <v>574</v>
      </c>
      <c r="I173" s="486"/>
      <c r="J173" s="499"/>
      <c r="K173" s="492"/>
      <c r="L173" s="492"/>
      <c r="M173" s="492"/>
      <c r="N173" s="492"/>
      <c r="O173" s="492"/>
      <c r="P173" s="492"/>
      <c r="Q173" s="492"/>
      <c r="R173" s="492"/>
      <c r="S173" s="492"/>
      <c r="T173" s="492"/>
      <c r="U173" s="492"/>
      <c r="V173" s="489"/>
      <c r="W173" s="492"/>
      <c r="X173" s="492"/>
      <c r="Y173" s="492"/>
      <c r="Z173" s="492"/>
      <c r="AA173" s="492"/>
      <c r="AB173" s="492"/>
      <c r="AC173" s="492"/>
      <c r="AD173" s="492"/>
      <c r="AE173" s="492"/>
      <c r="AF173" s="492"/>
      <c r="AG173" s="492"/>
      <c r="AH173" s="492"/>
      <c r="AJ173" s="532"/>
      <c r="AK173" s="532"/>
      <c r="AL173" s="532"/>
      <c r="AM173" s="532"/>
      <c r="AN173" s="532"/>
      <c r="AO173" s="532"/>
      <c r="AP173" s="532"/>
      <c r="AQ173" s="532"/>
      <c r="AR173" s="532"/>
      <c r="AS173" s="532"/>
      <c r="AT173" s="532"/>
      <c r="AU173" s="532"/>
      <c r="AW173" s="532"/>
      <c r="AX173" s="532"/>
      <c r="AY173" s="532"/>
      <c r="AZ173" s="532"/>
      <c r="BA173" s="532"/>
      <c r="BB173" s="532"/>
      <c r="BC173" s="532"/>
      <c r="BD173" s="532"/>
      <c r="BE173" s="532"/>
      <c r="BF173" s="532"/>
      <c r="BG173" s="532"/>
      <c r="BH173" s="532"/>
      <c r="BJ173" s="532"/>
      <c r="BK173" s="532"/>
      <c r="BL173" s="532"/>
      <c r="BM173" s="532"/>
      <c r="BN173" s="532"/>
      <c r="BO173" s="532"/>
      <c r="BP173" s="532"/>
      <c r="BQ173" s="532"/>
      <c r="BR173" s="532"/>
      <c r="BS173" s="532"/>
      <c r="BT173" s="532"/>
      <c r="BU173" s="532"/>
      <c r="BV173" s="1" t="s">
        <v>5</v>
      </c>
    </row>
    <row r="174" spans="2:74" ht="15" customHeight="1" x14ac:dyDescent="0.2">
      <c r="B174" s="727"/>
      <c r="C174" s="727"/>
      <c r="D174" s="727"/>
      <c r="E174" s="727"/>
      <c r="F174" s="727"/>
      <c r="G174" s="731" t="s">
        <v>579</v>
      </c>
      <c r="H174" s="460" t="s">
        <v>573</v>
      </c>
      <c r="I174" s="486"/>
      <c r="J174" s="498"/>
      <c r="K174" s="490"/>
      <c r="L174" s="490"/>
      <c r="M174" s="490"/>
      <c r="N174" s="490"/>
      <c r="O174" s="490"/>
      <c r="P174" s="490"/>
      <c r="Q174" s="490"/>
      <c r="R174" s="490"/>
      <c r="S174" s="490"/>
      <c r="T174" s="490"/>
      <c r="U174" s="490"/>
      <c r="V174" s="489"/>
      <c r="W174" s="490"/>
      <c r="X174" s="490"/>
      <c r="Y174" s="490"/>
      <c r="Z174" s="490"/>
      <c r="AA174" s="490"/>
      <c r="AB174" s="490"/>
      <c r="AC174" s="490"/>
      <c r="AD174" s="490"/>
      <c r="AE174" s="490"/>
      <c r="AF174" s="490"/>
      <c r="AG174" s="490"/>
      <c r="AH174" s="490"/>
      <c r="AJ174" s="531"/>
      <c r="AK174" s="531"/>
      <c r="AL174" s="531"/>
      <c r="AM174" s="531"/>
      <c r="AN174" s="531"/>
      <c r="AO174" s="531"/>
      <c r="AP174" s="531"/>
      <c r="AQ174" s="531"/>
      <c r="AR174" s="531"/>
      <c r="AS174" s="531"/>
      <c r="AT174" s="531"/>
      <c r="AU174" s="531"/>
      <c r="AW174" s="531"/>
      <c r="AX174" s="531"/>
      <c r="AY174" s="531"/>
      <c r="AZ174" s="531"/>
      <c r="BA174" s="531"/>
      <c r="BB174" s="531"/>
      <c r="BC174" s="531"/>
      <c r="BD174" s="531"/>
      <c r="BE174" s="531"/>
      <c r="BF174" s="531"/>
      <c r="BG174" s="531"/>
      <c r="BH174" s="531"/>
      <c r="BJ174" s="531"/>
      <c r="BK174" s="531"/>
      <c r="BL174" s="531"/>
      <c r="BM174" s="531"/>
      <c r="BN174" s="531"/>
      <c r="BO174" s="531"/>
      <c r="BP174" s="531"/>
      <c r="BQ174" s="531"/>
      <c r="BR174" s="531"/>
      <c r="BS174" s="531"/>
      <c r="BT174" s="531"/>
      <c r="BU174" s="531"/>
      <c r="BV174" s="1" t="s">
        <v>5</v>
      </c>
    </row>
    <row r="175" spans="2:74" ht="15" customHeight="1" x14ac:dyDescent="0.2">
      <c r="B175" s="727"/>
      <c r="C175" s="727"/>
      <c r="D175" s="727"/>
      <c r="E175" s="727"/>
      <c r="F175" s="727"/>
      <c r="G175" s="730"/>
      <c r="H175" s="478" t="s">
        <v>574</v>
      </c>
      <c r="I175" s="486"/>
      <c r="J175" s="499"/>
      <c r="K175" s="492"/>
      <c r="L175" s="492"/>
      <c r="M175" s="492"/>
      <c r="N175" s="492"/>
      <c r="O175" s="492"/>
      <c r="P175" s="492"/>
      <c r="Q175" s="492"/>
      <c r="R175" s="492"/>
      <c r="S175" s="492"/>
      <c r="T175" s="492"/>
      <c r="U175" s="492"/>
      <c r="V175" s="489"/>
      <c r="W175" s="492"/>
      <c r="X175" s="492"/>
      <c r="Y175" s="492"/>
      <c r="Z175" s="492"/>
      <c r="AA175" s="492"/>
      <c r="AB175" s="492"/>
      <c r="AC175" s="492"/>
      <c r="AD175" s="492"/>
      <c r="AE175" s="492"/>
      <c r="AF175" s="492"/>
      <c r="AG175" s="492"/>
      <c r="AH175" s="492"/>
      <c r="AJ175" s="532"/>
      <c r="AK175" s="532"/>
      <c r="AL175" s="532"/>
      <c r="AM175" s="532"/>
      <c r="AN175" s="532"/>
      <c r="AO175" s="532"/>
      <c r="AP175" s="532"/>
      <c r="AQ175" s="532"/>
      <c r="AR175" s="532"/>
      <c r="AS175" s="532"/>
      <c r="AT175" s="532"/>
      <c r="AU175" s="532"/>
      <c r="AW175" s="532"/>
      <c r="AX175" s="532"/>
      <c r="AY175" s="532"/>
      <c r="AZ175" s="532"/>
      <c r="BA175" s="532"/>
      <c r="BB175" s="532"/>
      <c r="BC175" s="532"/>
      <c r="BD175" s="532"/>
      <c r="BE175" s="532"/>
      <c r="BF175" s="532"/>
      <c r="BG175" s="532"/>
      <c r="BH175" s="532"/>
      <c r="BJ175" s="532"/>
      <c r="BK175" s="532"/>
      <c r="BL175" s="532"/>
      <c r="BM175" s="532"/>
      <c r="BN175" s="532"/>
      <c r="BO175" s="532"/>
      <c r="BP175" s="532"/>
      <c r="BQ175" s="532"/>
      <c r="BR175" s="532"/>
      <c r="BS175" s="532"/>
      <c r="BT175" s="532"/>
      <c r="BU175" s="532"/>
      <c r="BV175" s="1" t="s">
        <v>5</v>
      </c>
    </row>
    <row r="176" spans="2:74" ht="15" customHeight="1" x14ac:dyDescent="0.2">
      <c r="B176" s="727"/>
      <c r="C176" s="727"/>
      <c r="D176" s="727"/>
      <c r="E176" s="727"/>
      <c r="F176" s="727"/>
      <c r="G176" s="731" t="s">
        <v>580</v>
      </c>
      <c r="H176" s="460" t="s">
        <v>573</v>
      </c>
      <c r="I176" s="486"/>
      <c r="J176" s="498"/>
      <c r="K176" s="490"/>
      <c r="L176" s="490"/>
      <c r="M176" s="490"/>
      <c r="N176" s="490"/>
      <c r="O176" s="490"/>
      <c r="P176" s="490"/>
      <c r="Q176" s="490"/>
      <c r="R176" s="490"/>
      <c r="S176" s="490"/>
      <c r="T176" s="490"/>
      <c r="U176" s="490"/>
      <c r="V176" s="489"/>
      <c r="W176" s="490"/>
      <c r="X176" s="490"/>
      <c r="Y176" s="490"/>
      <c r="Z176" s="490"/>
      <c r="AA176" s="490"/>
      <c r="AB176" s="490"/>
      <c r="AC176" s="490"/>
      <c r="AD176" s="490"/>
      <c r="AE176" s="490"/>
      <c r="AF176" s="490"/>
      <c r="AG176" s="490"/>
      <c r="AH176" s="490"/>
      <c r="AJ176" s="531"/>
      <c r="AK176" s="531"/>
      <c r="AL176" s="531"/>
      <c r="AM176" s="531"/>
      <c r="AN176" s="531"/>
      <c r="AO176" s="531"/>
      <c r="AP176" s="531"/>
      <c r="AQ176" s="531"/>
      <c r="AR176" s="531"/>
      <c r="AS176" s="531"/>
      <c r="AT176" s="531"/>
      <c r="AU176" s="531"/>
      <c r="AW176" s="531"/>
      <c r="AX176" s="531"/>
      <c r="AY176" s="531"/>
      <c r="AZ176" s="531"/>
      <c r="BA176" s="531"/>
      <c r="BB176" s="531"/>
      <c r="BC176" s="531"/>
      <c r="BD176" s="531"/>
      <c r="BE176" s="531"/>
      <c r="BF176" s="531"/>
      <c r="BG176" s="531"/>
      <c r="BH176" s="531"/>
      <c r="BJ176" s="531"/>
      <c r="BK176" s="531"/>
      <c r="BL176" s="531"/>
      <c r="BM176" s="531"/>
      <c r="BN176" s="531"/>
      <c r="BO176" s="531"/>
      <c r="BP176" s="531"/>
      <c r="BQ176" s="531"/>
      <c r="BR176" s="531"/>
      <c r="BS176" s="531"/>
      <c r="BT176" s="531"/>
      <c r="BU176" s="531"/>
      <c r="BV176" s="1" t="s">
        <v>5</v>
      </c>
    </row>
    <row r="177" spans="2:74" ht="15" customHeight="1" x14ac:dyDescent="0.2">
      <c r="B177" s="727"/>
      <c r="C177" s="727"/>
      <c r="D177" s="727"/>
      <c r="E177" s="727"/>
      <c r="F177" s="727"/>
      <c r="G177" s="730"/>
      <c r="H177" s="478" t="s">
        <v>574</v>
      </c>
      <c r="I177" s="486"/>
      <c r="J177" s="499"/>
      <c r="K177" s="492"/>
      <c r="L177" s="492"/>
      <c r="M177" s="492"/>
      <c r="N177" s="492"/>
      <c r="O177" s="492"/>
      <c r="P177" s="492"/>
      <c r="Q177" s="492"/>
      <c r="R177" s="492"/>
      <c r="S177" s="492"/>
      <c r="T177" s="492"/>
      <c r="U177" s="492"/>
      <c r="V177" s="489"/>
      <c r="W177" s="492"/>
      <c r="X177" s="492"/>
      <c r="Y177" s="492"/>
      <c r="Z177" s="492"/>
      <c r="AA177" s="492"/>
      <c r="AB177" s="492"/>
      <c r="AC177" s="492"/>
      <c r="AD177" s="492"/>
      <c r="AE177" s="492"/>
      <c r="AF177" s="492"/>
      <c r="AG177" s="492"/>
      <c r="AH177" s="492"/>
      <c r="AJ177" s="532"/>
      <c r="AK177" s="532"/>
      <c r="AL177" s="532"/>
      <c r="AM177" s="532"/>
      <c r="AN177" s="532"/>
      <c r="AO177" s="532"/>
      <c r="AP177" s="532"/>
      <c r="AQ177" s="532"/>
      <c r="AR177" s="532"/>
      <c r="AS177" s="532"/>
      <c r="AT177" s="532"/>
      <c r="AU177" s="532"/>
      <c r="AW177" s="532"/>
      <c r="AX177" s="532"/>
      <c r="AY177" s="532"/>
      <c r="AZ177" s="532"/>
      <c r="BA177" s="532"/>
      <c r="BB177" s="532"/>
      <c r="BC177" s="532"/>
      <c r="BD177" s="532"/>
      <c r="BE177" s="532"/>
      <c r="BF177" s="532"/>
      <c r="BG177" s="532"/>
      <c r="BH177" s="532"/>
      <c r="BJ177" s="532"/>
      <c r="BK177" s="532"/>
      <c r="BL177" s="532"/>
      <c r="BM177" s="532"/>
      <c r="BN177" s="532"/>
      <c r="BO177" s="532"/>
      <c r="BP177" s="532"/>
      <c r="BQ177" s="532"/>
      <c r="BR177" s="532"/>
      <c r="BS177" s="532"/>
      <c r="BT177" s="532"/>
      <c r="BU177" s="532"/>
      <c r="BV177" s="1" t="s">
        <v>5</v>
      </c>
    </row>
    <row r="178" spans="2:74" ht="15" customHeight="1" x14ac:dyDescent="0.2">
      <c r="B178" s="727"/>
      <c r="C178" s="727"/>
      <c r="D178" s="727"/>
      <c r="E178" s="727"/>
      <c r="F178" s="727"/>
      <c r="G178" s="731" t="s">
        <v>581</v>
      </c>
      <c r="H178" s="460" t="s">
        <v>573</v>
      </c>
      <c r="I178" s="486"/>
      <c r="J178" s="498"/>
      <c r="K178" s="490"/>
      <c r="L178" s="490"/>
      <c r="M178" s="490"/>
      <c r="N178" s="490"/>
      <c r="O178" s="490"/>
      <c r="P178" s="490"/>
      <c r="Q178" s="490"/>
      <c r="R178" s="490"/>
      <c r="S178" s="490"/>
      <c r="T178" s="490"/>
      <c r="U178" s="490"/>
      <c r="V178" s="489"/>
      <c r="W178" s="490"/>
      <c r="X178" s="490"/>
      <c r="Y178" s="490"/>
      <c r="Z178" s="490"/>
      <c r="AA178" s="490"/>
      <c r="AB178" s="490"/>
      <c r="AC178" s="490"/>
      <c r="AD178" s="490"/>
      <c r="AE178" s="490"/>
      <c r="AF178" s="490"/>
      <c r="AG178" s="490"/>
      <c r="AH178" s="490"/>
      <c r="AJ178" s="531"/>
      <c r="AK178" s="531"/>
      <c r="AL178" s="531"/>
      <c r="AM178" s="531"/>
      <c r="AN178" s="531"/>
      <c r="AO178" s="531"/>
      <c r="AP178" s="531"/>
      <c r="AQ178" s="531"/>
      <c r="AR178" s="531"/>
      <c r="AS178" s="531"/>
      <c r="AT178" s="531"/>
      <c r="AU178" s="531"/>
      <c r="AW178" s="531"/>
      <c r="AX178" s="531"/>
      <c r="AY178" s="531"/>
      <c r="AZ178" s="531"/>
      <c r="BA178" s="531"/>
      <c r="BB178" s="531"/>
      <c r="BC178" s="531"/>
      <c r="BD178" s="531"/>
      <c r="BE178" s="531"/>
      <c r="BF178" s="531"/>
      <c r="BG178" s="531"/>
      <c r="BH178" s="531"/>
      <c r="BJ178" s="531"/>
      <c r="BK178" s="531"/>
      <c r="BL178" s="531"/>
      <c r="BM178" s="531"/>
      <c r="BN178" s="531"/>
      <c r="BO178" s="531"/>
      <c r="BP178" s="531"/>
      <c r="BQ178" s="531"/>
      <c r="BR178" s="531"/>
      <c r="BS178" s="531"/>
      <c r="BT178" s="531"/>
      <c r="BU178" s="531"/>
      <c r="BV178" s="1" t="s">
        <v>5</v>
      </c>
    </row>
    <row r="179" spans="2:74" ht="15" customHeight="1" x14ac:dyDescent="0.2">
      <c r="B179" s="727"/>
      <c r="C179" s="727"/>
      <c r="D179" s="727"/>
      <c r="E179" s="727"/>
      <c r="F179" s="727"/>
      <c r="G179" s="730"/>
      <c r="H179" s="478" t="s">
        <v>574</v>
      </c>
      <c r="I179" s="486"/>
      <c r="J179" s="499"/>
      <c r="K179" s="492"/>
      <c r="L179" s="492"/>
      <c r="M179" s="492"/>
      <c r="N179" s="492"/>
      <c r="O179" s="492"/>
      <c r="P179" s="492"/>
      <c r="Q179" s="492"/>
      <c r="R179" s="492"/>
      <c r="S179" s="492"/>
      <c r="T179" s="492"/>
      <c r="U179" s="492"/>
      <c r="V179" s="489"/>
      <c r="W179" s="492"/>
      <c r="X179" s="492"/>
      <c r="Y179" s="492"/>
      <c r="Z179" s="492"/>
      <c r="AA179" s="492"/>
      <c r="AB179" s="492"/>
      <c r="AC179" s="492"/>
      <c r="AD179" s="492"/>
      <c r="AE179" s="492"/>
      <c r="AF179" s="492"/>
      <c r="AG179" s="492"/>
      <c r="AH179" s="492"/>
      <c r="AJ179" s="532"/>
      <c r="AK179" s="532"/>
      <c r="AL179" s="532"/>
      <c r="AM179" s="532"/>
      <c r="AN179" s="532"/>
      <c r="AO179" s="532"/>
      <c r="AP179" s="532"/>
      <c r="AQ179" s="532"/>
      <c r="AR179" s="532"/>
      <c r="AS179" s="532"/>
      <c r="AT179" s="532"/>
      <c r="AU179" s="532"/>
      <c r="AW179" s="532"/>
      <c r="AX179" s="532"/>
      <c r="AY179" s="532"/>
      <c r="AZ179" s="532"/>
      <c r="BA179" s="532"/>
      <c r="BB179" s="532"/>
      <c r="BC179" s="532"/>
      <c r="BD179" s="532"/>
      <c r="BE179" s="532"/>
      <c r="BF179" s="532"/>
      <c r="BG179" s="532"/>
      <c r="BH179" s="532"/>
      <c r="BJ179" s="532"/>
      <c r="BK179" s="532"/>
      <c r="BL179" s="532"/>
      <c r="BM179" s="532"/>
      <c r="BN179" s="532"/>
      <c r="BO179" s="532"/>
      <c r="BP179" s="532"/>
      <c r="BQ179" s="532"/>
      <c r="BR179" s="532"/>
      <c r="BS179" s="532"/>
      <c r="BT179" s="532"/>
      <c r="BU179" s="532"/>
      <c r="BV179" s="1" t="s">
        <v>5</v>
      </c>
    </row>
    <row r="180" spans="2:74" ht="15" customHeight="1" x14ac:dyDescent="0.2">
      <c r="B180" s="727"/>
      <c r="C180" s="727"/>
      <c r="D180" s="727"/>
      <c r="E180" s="727"/>
      <c r="F180" s="727"/>
      <c r="G180" s="731" t="s">
        <v>582</v>
      </c>
      <c r="H180" s="460" t="s">
        <v>573</v>
      </c>
      <c r="I180" s="486"/>
      <c r="J180" s="498"/>
      <c r="K180" s="490"/>
      <c r="L180" s="490"/>
      <c r="M180" s="490"/>
      <c r="N180" s="490"/>
      <c r="O180" s="490"/>
      <c r="P180" s="490"/>
      <c r="Q180" s="490"/>
      <c r="R180" s="490"/>
      <c r="S180" s="490"/>
      <c r="T180" s="490"/>
      <c r="U180" s="490"/>
      <c r="V180" s="489"/>
      <c r="W180" s="490"/>
      <c r="X180" s="490"/>
      <c r="Y180" s="490"/>
      <c r="Z180" s="490"/>
      <c r="AA180" s="490"/>
      <c r="AB180" s="490"/>
      <c r="AC180" s="490"/>
      <c r="AD180" s="490"/>
      <c r="AE180" s="490"/>
      <c r="AF180" s="490"/>
      <c r="AG180" s="490"/>
      <c r="AH180" s="490"/>
      <c r="AJ180" s="531"/>
      <c r="AK180" s="531"/>
      <c r="AL180" s="531"/>
      <c r="AM180" s="531"/>
      <c r="AN180" s="531"/>
      <c r="AO180" s="531"/>
      <c r="AP180" s="531"/>
      <c r="AQ180" s="531"/>
      <c r="AR180" s="531"/>
      <c r="AS180" s="531"/>
      <c r="AT180" s="531"/>
      <c r="AU180" s="531"/>
      <c r="AW180" s="531"/>
      <c r="AX180" s="531"/>
      <c r="AY180" s="531"/>
      <c r="AZ180" s="531"/>
      <c r="BA180" s="531"/>
      <c r="BB180" s="531"/>
      <c r="BC180" s="531"/>
      <c r="BD180" s="531"/>
      <c r="BE180" s="531"/>
      <c r="BF180" s="531"/>
      <c r="BG180" s="531"/>
      <c r="BH180" s="531"/>
      <c r="BJ180" s="531"/>
      <c r="BK180" s="531"/>
      <c r="BL180" s="531"/>
      <c r="BM180" s="531"/>
      <c r="BN180" s="531"/>
      <c r="BO180" s="531"/>
      <c r="BP180" s="531"/>
      <c r="BQ180" s="531"/>
      <c r="BR180" s="531"/>
      <c r="BS180" s="531"/>
      <c r="BT180" s="531"/>
      <c r="BU180" s="531"/>
      <c r="BV180" s="1" t="s">
        <v>5</v>
      </c>
    </row>
    <row r="181" spans="2:74" ht="15" customHeight="1" x14ac:dyDescent="0.2">
      <c r="B181" s="727"/>
      <c r="C181" s="727"/>
      <c r="D181" s="727"/>
      <c r="E181" s="727"/>
      <c r="F181" s="727"/>
      <c r="G181" s="730"/>
      <c r="H181" s="478" t="s">
        <v>574</v>
      </c>
      <c r="I181" s="486"/>
      <c r="J181" s="499"/>
      <c r="K181" s="492"/>
      <c r="L181" s="492"/>
      <c r="M181" s="492"/>
      <c r="N181" s="492"/>
      <c r="O181" s="492"/>
      <c r="P181" s="492"/>
      <c r="Q181" s="492"/>
      <c r="R181" s="492"/>
      <c r="S181" s="492"/>
      <c r="T181" s="492"/>
      <c r="U181" s="492"/>
      <c r="V181" s="489"/>
      <c r="W181" s="492"/>
      <c r="X181" s="492"/>
      <c r="Y181" s="492"/>
      <c r="Z181" s="492"/>
      <c r="AA181" s="492"/>
      <c r="AB181" s="492"/>
      <c r="AC181" s="492"/>
      <c r="AD181" s="492"/>
      <c r="AE181" s="492"/>
      <c r="AF181" s="492"/>
      <c r="AG181" s="492"/>
      <c r="AH181" s="492"/>
      <c r="AJ181" s="532"/>
      <c r="AK181" s="532"/>
      <c r="AL181" s="532"/>
      <c r="AM181" s="532"/>
      <c r="AN181" s="532"/>
      <c r="AO181" s="532"/>
      <c r="AP181" s="532"/>
      <c r="AQ181" s="532"/>
      <c r="AR181" s="532"/>
      <c r="AS181" s="532"/>
      <c r="AT181" s="532"/>
      <c r="AU181" s="532"/>
      <c r="AW181" s="532"/>
      <c r="AX181" s="532"/>
      <c r="AY181" s="532"/>
      <c r="AZ181" s="532"/>
      <c r="BA181" s="532"/>
      <c r="BB181" s="532"/>
      <c r="BC181" s="532"/>
      <c r="BD181" s="532"/>
      <c r="BE181" s="532"/>
      <c r="BF181" s="532"/>
      <c r="BG181" s="532"/>
      <c r="BH181" s="532"/>
      <c r="BJ181" s="532"/>
      <c r="BK181" s="532"/>
      <c r="BL181" s="532"/>
      <c r="BM181" s="532"/>
      <c r="BN181" s="532"/>
      <c r="BO181" s="532"/>
      <c r="BP181" s="532"/>
      <c r="BQ181" s="532"/>
      <c r="BR181" s="532"/>
      <c r="BS181" s="532"/>
      <c r="BT181" s="532"/>
      <c r="BU181" s="532"/>
      <c r="BV181" s="1" t="s">
        <v>5</v>
      </c>
    </row>
    <row r="182" spans="2:74" ht="15" customHeight="1" x14ac:dyDescent="0.2">
      <c r="B182" s="727"/>
      <c r="C182" s="727"/>
      <c r="D182" s="727"/>
      <c r="E182" s="727"/>
      <c r="F182" s="727"/>
      <c r="G182" s="731" t="s">
        <v>583</v>
      </c>
      <c r="H182" s="460" t="s">
        <v>573</v>
      </c>
      <c r="I182" s="486"/>
      <c r="J182" s="498"/>
      <c r="K182" s="490"/>
      <c r="L182" s="490"/>
      <c r="M182" s="490"/>
      <c r="N182" s="490"/>
      <c r="O182" s="490"/>
      <c r="P182" s="490"/>
      <c r="Q182" s="490"/>
      <c r="R182" s="490"/>
      <c r="S182" s="490"/>
      <c r="T182" s="490"/>
      <c r="U182" s="490"/>
      <c r="V182" s="489"/>
      <c r="W182" s="490"/>
      <c r="X182" s="490"/>
      <c r="Y182" s="490"/>
      <c r="Z182" s="490"/>
      <c r="AA182" s="490"/>
      <c r="AB182" s="490"/>
      <c r="AC182" s="490"/>
      <c r="AD182" s="490"/>
      <c r="AE182" s="490"/>
      <c r="AF182" s="490"/>
      <c r="AG182" s="490"/>
      <c r="AH182" s="490"/>
      <c r="AJ182" s="531"/>
      <c r="AK182" s="531"/>
      <c r="AL182" s="531"/>
      <c r="AM182" s="531"/>
      <c r="AN182" s="531"/>
      <c r="AO182" s="531"/>
      <c r="AP182" s="531"/>
      <c r="AQ182" s="531"/>
      <c r="AR182" s="531"/>
      <c r="AS182" s="531"/>
      <c r="AT182" s="531"/>
      <c r="AU182" s="531"/>
      <c r="AW182" s="531"/>
      <c r="AX182" s="531"/>
      <c r="AY182" s="531"/>
      <c r="AZ182" s="531"/>
      <c r="BA182" s="531"/>
      <c r="BB182" s="531"/>
      <c r="BC182" s="531"/>
      <c r="BD182" s="531"/>
      <c r="BE182" s="531"/>
      <c r="BF182" s="531"/>
      <c r="BG182" s="531"/>
      <c r="BH182" s="531"/>
      <c r="BJ182" s="531"/>
      <c r="BK182" s="531"/>
      <c r="BL182" s="531"/>
      <c r="BM182" s="531"/>
      <c r="BN182" s="531"/>
      <c r="BO182" s="531"/>
      <c r="BP182" s="531"/>
      <c r="BQ182" s="531"/>
      <c r="BR182" s="531"/>
      <c r="BS182" s="531"/>
      <c r="BT182" s="531"/>
      <c r="BU182" s="531"/>
      <c r="BV182" s="1" t="s">
        <v>5</v>
      </c>
    </row>
    <row r="183" spans="2:74" ht="15" customHeight="1" x14ac:dyDescent="0.2">
      <c r="B183" s="727"/>
      <c r="C183" s="727"/>
      <c r="D183" s="727"/>
      <c r="E183" s="727"/>
      <c r="F183" s="727"/>
      <c r="G183" s="730"/>
      <c r="H183" s="478" t="s">
        <v>574</v>
      </c>
      <c r="I183" s="486"/>
      <c r="J183" s="499"/>
      <c r="K183" s="492"/>
      <c r="L183" s="492"/>
      <c r="M183" s="492"/>
      <c r="N183" s="492"/>
      <c r="O183" s="492"/>
      <c r="P183" s="492"/>
      <c r="Q183" s="492"/>
      <c r="R183" s="492"/>
      <c r="S183" s="492"/>
      <c r="T183" s="492"/>
      <c r="U183" s="492"/>
      <c r="V183" s="489"/>
      <c r="W183" s="492"/>
      <c r="X183" s="492"/>
      <c r="Y183" s="492"/>
      <c r="Z183" s="492"/>
      <c r="AA183" s="492"/>
      <c r="AB183" s="492"/>
      <c r="AC183" s="492"/>
      <c r="AD183" s="492"/>
      <c r="AE183" s="492"/>
      <c r="AF183" s="492"/>
      <c r="AG183" s="492"/>
      <c r="AH183" s="492"/>
      <c r="AJ183" s="532"/>
      <c r="AK183" s="532"/>
      <c r="AL183" s="532"/>
      <c r="AM183" s="532"/>
      <c r="AN183" s="532"/>
      <c r="AO183" s="532"/>
      <c r="AP183" s="532"/>
      <c r="AQ183" s="532"/>
      <c r="AR183" s="532"/>
      <c r="AS183" s="532"/>
      <c r="AT183" s="532"/>
      <c r="AU183" s="532"/>
      <c r="AW183" s="532"/>
      <c r="AX183" s="532"/>
      <c r="AY183" s="532"/>
      <c r="AZ183" s="532"/>
      <c r="BA183" s="532"/>
      <c r="BB183" s="532"/>
      <c r="BC183" s="532"/>
      <c r="BD183" s="532"/>
      <c r="BE183" s="532"/>
      <c r="BF183" s="532"/>
      <c r="BG183" s="532"/>
      <c r="BH183" s="532"/>
      <c r="BJ183" s="532"/>
      <c r="BK183" s="532"/>
      <c r="BL183" s="532"/>
      <c r="BM183" s="532"/>
      <c r="BN183" s="532"/>
      <c r="BO183" s="532"/>
      <c r="BP183" s="532"/>
      <c r="BQ183" s="532"/>
      <c r="BR183" s="532"/>
      <c r="BS183" s="532"/>
      <c r="BT183" s="532"/>
      <c r="BU183" s="532"/>
      <c r="BV183" s="1" t="s">
        <v>5</v>
      </c>
    </row>
    <row r="184" spans="2:74" ht="15" customHeight="1" x14ac:dyDescent="0.2">
      <c r="B184" s="727"/>
      <c r="C184" s="727"/>
      <c r="D184" s="727"/>
      <c r="E184" s="727"/>
      <c r="F184" s="727"/>
      <c r="G184" s="731" t="s">
        <v>584</v>
      </c>
      <c r="H184" s="460" t="s">
        <v>573</v>
      </c>
      <c r="I184" s="486"/>
      <c r="J184" s="498"/>
      <c r="K184" s="490"/>
      <c r="L184" s="490"/>
      <c r="M184" s="490"/>
      <c r="N184" s="490"/>
      <c r="O184" s="490"/>
      <c r="P184" s="490"/>
      <c r="Q184" s="490"/>
      <c r="R184" s="490"/>
      <c r="S184" s="490"/>
      <c r="T184" s="490"/>
      <c r="U184" s="490"/>
      <c r="V184" s="489"/>
      <c r="W184" s="490"/>
      <c r="X184" s="490"/>
      <c r="Y184" s="490"/>
      <c r="Z184" s="490"/>
      <c r="AA184" s="490"/>
      <c r="AB184" s="490"/>
      <c r="AC184" s="490"/>
      <c r="AD184" s="490"/>
      <c r="AE184" s="490"/>
      <c r="AF184" s="490"/>
      <c r="AG184" s="490"/>
      <c r="AH184" s="490"/>
      <c r="AJ184" s="531"/>
      <c r="AK184" s="531"/>
      <c r="AL184" s="531"/>
      <c r="AM184" s="531"/>
      <c r="AN184" s="531"/>
      <c r="AO184" s="531"/>
      <c r="AP184" s="531"/>
      <c r="AQ184" s="531"/>
      <c r="AR184" s="531"/>
      <c r="AS184" s="531"/>
      <c r="AT184" s="531"/>
      <c r="AU184" s="531"/>
      <c r="AW184" s="531"/>
      <c r="AX184" s="531"/>
      <c r="AY184" s="531"/>
      <c r="AZ184" s="531"/>
      <c r="BA184" s="531"/>
      <c r="BB184" s="531"/>
      <c r="BC184" s="531"/>
      <c r="BD184" s="531"/>
      <c r="BE184" s="531"/>
      <c r="BF184" s="531"/>
      <c r="BG184" s="531"/>
      <c r="BH184" s="531"/>
      <c r="BJ184" s="531"/>
      <c r="BK184" s="531"/>
      <c r="BL184" s="531"/>
      <c r="BM184" s="531"/>
      <c r="BN184" s="531"/>
      <c r="BO184" s="531"/>
      <c r="BP184" s="531"/>
      <c r="BQ184" s="531"/>
      <c r="BR184" s="531"/>
      <c r="BS184" s="531"/>
      <c r="BT184" s="531"/>
      <c r="BU184" s="531"/>
      <c r="BV184" s="1" t="s">
        <v>5</v>
      </c>
    </row>
    <row r="185" spans="2:74" ht="15" customHeight="1" x14ac:dyDescent="0.2">
      <c r="B185" s="727"/>
      <c r="C185" s="727"/>
      <c r="D185" s="727"/>
      <c r="E185" s="727"/>
      <c r="F185" s="727"/>
      <c r="G185" s="730"/>
      <c r="H185" s="478" t="s">
        <v>574</v>
      </c>
      <c r="I185" s="486"/>
      <c r="J185" s="499"/>
      <c r="K185" s="492"/>
      <c r="L185" s="492"/>
      <c r="M185" s="492"/>
      <c r="N185" s="492"/>
      <c r="O185" s="492"/>
      <c r="P185" s="492"/>
      <c r="Q185" s="492"/>
      <c r="R185" s="492"/>
      <c r="S185" s="492"/>
      <c r="T185" s="492"/>
      <c r="U185" s="492"/>
      <c r="V185" s="489"/>
      <c r="W185" s="492"/>
      <c r="X185" s="492"/>
      <c r="Y185" s="492"/>
      <c r="Z185" s="492"/>
      <c r="AA185" s="492"/>
      <c r="AB185" s="492"/>
      <c r="AC185" s="492"/>
      <c r="AD185" s="492"/>
      <c r="AE185" s="492"/>
      <c r="AF185" s="492"/>
      <c r="AG185" s="492"/>
      <c r="AH185" s="492"/>
      <c r="AJ185" s="532"/>
      <c r="AK185" s="532"/>
      <c r="AL185" s="532"/>
      <c r="AM185" s="532"/>
      <c r="AN185" s="532"/>
      <c r="AO185" s="532"/>
      <c r="AP185" s="532"/>
      <c r="AQ185" s="532"/>
      <c r="AR185" s="532"/>
      <c r="AS185" s="532"/>
      <c r="AT185" s="532"/>
      <c r="AU185" s="532"/>
      <c r="AW185" s="532"/>
      <c r="AX185" s="532"/>
      <c r="AY185" s="532"/>
      <c r="AZ185" s="532"/>
      <c r="BA185" s="532"/>
      <c r="BB185" s="532"/>
      <c r="BC185" s="532"/>
      <c r="BD185" s="532"/>
      <c r="BE185" s="532"/>
      <c r="BF185" s="532"/>
      <c r="BG185" s="532"/>
      <c r="BH185" s="532"/>
      <c r="BJ185" s="532"/>
      <c r="BK185" s="532"/>
      <c r="BL185" s="532"/>
      <c r="BM185" s="532"/>
      <c r="BN185" s="532"/>
      <c r="BO185" s="532"/>
      <c r="BP185" s="532"/>
      <c r="BQ185" s="532"/>
      <c r="BR185" s="532"/>
      <c r="BS185" s="532"/>
      <c r="BT185" s="532"/>
      <c r="BU185" s="532"/>
      <c r="BV185" s="1" t="s">
        <v>5</v>
      </c>
    </row>
    <row r="186" spans="2:74" ht="15" customHeight="1" x14ac:dyDescent="0.2">
      <c r="B186" s="727"/>
      <c r="C186" s="727"/>
      <c r="D186" s="727"/>
      <c r="E186" s="727"/>
      <c r="F186" s="727"/>
      <c r="G186" s="731" t="s">
        <v>585</v>
      </c>
      <c r="H186" s="460" t="s">
        <v>573</v>
      </c>
      <c r="I186" s="486"/>
      <c r="J186" s="498"/>
      <c r="K186" s="490"/>
      <c r="L186" s="490"/>
      <c r="M186" s="490"/>
      <c r="N186" s="490"/>
      <c r="O186" s="490"/>
      <c r="P186" s="490"/>
      <c r="Q186" s="490"/>
      <c r="R186" s="490"/>
      <c r="S186" s="490"/>
      <c r="T186" s="490"/>
      <c r="U186" s="490"/>
      <c r="V186" s="489"/>
      <c r="W186" s="490"/>
      <c r="X186" s="490"/>
      <c r="Y186" s="490"/>
      <c r="Z186" s="490"/>
      <c r="AA186" s="490"/>
      <c r="AB186" s="490"/>
      <c r="AC186" s="490"/>
      <c r="AD186" s="490"/>
      <c r="AE186" s="490"/>
      <c r="AF186" s="490"/>
      <c r="AG186" s="490"/>
      <c r="AH186" s="490"/>
      <c r="AJ186" s="531"/>
      <c r="AK186" s="531"/>
      <c r="AL186" s="531"/>
      <c r="AM186" s="531"/>
      <c r="AN186" s="531"/>
      <c r="AO186" s="531"/>
      <c r="AP186" s="531"/>
      <c r="AQ186" s="531"/>
      <c r="AR186" s="531"/>
      <c r="AS186" s="531"/>
      <c r="AT186" s="531"/>
      <c r="AU186" s="531"/>
      <c r="AW186" s="531"/>
      <c r="AX186" s="531"/>
      <c r="AY186" s="531"/>
      <c r="AZ186" s="531"/>
      <c r="BA186" s="531"/>
      <c r="BB186" s="531"/>
      <c r="BC186" s="531"/>
      <c r="BD186" s="531"/>
      <c r="BE186" s="531"/>
      <c r="BF186" s="531"/>
      <c r="BG186" s="531"/>
      <c r="BH186" s="531"/>
      <c r="BJ186" s="531"/>
      <c r="BK186" s="531"/>
      <c r="BL186" s="531"/>
      <c r="BM186" s="531"/>
      <c r="BN186" s="531"/>
      <c r="BO186" s="531"/>
      <c r="BP186" s="531"/>
      <c r="BQ186" s="531"/>
      <c r="BR186" s="531"/>
      <c r="BS186" s="531"/>
      <c r="BT186" s="531"/>
      <c r="BU186" s="531"/>
      <c r="BV186" s="1" t="s">
        <v>5</v>
      </c>
    </row>
    <row r="187" spans="2:74" ht="15" customHeight="1" x14ac:dyDescent="0.2">
      <c r="B187" s="727"/>
      <c r="C187" s="727"/>
      <c r="D187" s="727"/>
      <c r="E187" s="727"/>
      <c r="F187" s="727"/>
      <c r="G187" s="730"/>
      <c r="H187" s="478" t="s">
        <v>574</v>
      </c>
      <c r="I187" s="486"/>
      <c r="J187" s="499"/>
      <c r="K187" s="492"/>
      <c r="L187" s="492"/>
      <c r="M187" s="492"/>
      <c r="N187" s="492"/>
      <c r="O187" s="492"/>
      <c r="P187" s="492"/>
      <c r="Q187" s="492"/>
      <c r="R187" s="492"/>
      <c r="S187" s="492"/>
      <c r="T187" s="492"/>
      <c r="U187" s="492"/>
      <c r="V187" s="489"/>
      <c r="W187" s="492"/>
      <c r="X187" s="492"/>
      <c r="Y187" s="492"/>
      <c r="Z187" s="492"/>
      <c r="AA187" s="492"/>
      <c r="AB187" s="492"/>
      <c r="AC187" s="492"/>
      <c r="AD187" s="492"/>
      <c r="AE187" s="492"/>
      <c r="AF187" s="492"/>
      <c r="AG187" s="492"/>
      <c r="AH187" s="492"/>
      <c r="AJ187" s="532"/>
      <c r="AK187" s="532"/>
      <c r="AL187" s="532"/>
      <c r="AM187" s="532"/>
      <c r="AN187" s="532"/>
      <c r="AO187" s="532"/>
      <c r="AP187" s="532"/>
      <c r="AQ187" s="532"/>
      <c r="AR187" s="532"/>
      <c r="AS187" s="532"/>
      <c r="AT187" s="532"/>
      <c r="AU187" s="532"/>
      <c r="AW187" s="532"/>
      <c r="AX187" s="532"/>
      <c r="AY187" s="532"/>
      <c r="AZ187" s="532"/>
      <c r="BA187" s="532"/>
      <c r="BB187" s="532"/>
      <c r="BC187" s="532"/>
      <c r="BD187" s="532"/>
      <c r="BE187" s="532"/>
      <c r="BF187" s="532"/>
      <c r="BG187" s="532"/>
      <c r="BH187" s="532"/>
      <c r="BJ187" s="532"/>
      <c r="BK187" s="532"/>
      <c r="BL187" s="532"/>
      <c r="BM187" s="532"/>
      <c r="BN187" s="532"/>
      <c r="BO187" s="532"/>
      <c r="BP187" s="532"/>
      <c r="BQ187" s="532"/>
      <c r="BR187" s="532"/>
      <c r="BS187" s="532"/>
      <c r="BT187" s="532"/>
      <c r="BU187" s="532"/>
      <c r="BV187" s="1" t="s">
        <v>5</v>
      </c>
    </row>
    <row r="188" spans="2:74" ht="15" customHeight="1" x14ac:dyDescent="0.2">
      <c r="B188" s="727"/>
      <c r="C188" s="727"/>
      <c r="D188" s="727"/>
      <c r="E188" s="727"/>
      <c r="F188" s="727"/>
      <c r="G188" s="731" t="s">
        <v>586</v>
      </c>
      <c r="H188" s="460" t="s">
        <v>573</v>
      </c>
      <c r="I188" s="486"/>
      <c r="J188" s="498"/>
      <c r="K188" s="490"/>
      <c r="L188" s="490"/>
      <c r="M188" s="490"/>
      <c r="N188" s="490"/>
      <c r="O188" s="490"/>
      <c r="P188" s="490"/>
      <c r="Q188" s="490"/>
      <c r="R188" s="490"/>
      <c r="S188" s="490"/>
      <c r="T188" s="490"/>
      <c r="U188" s="490"/>
      <c r="V188" s="489"/>
      <c r="W188" s="490"/>
      <c r="X188" s="490"/>
      <c r="Y188" s="490"/>
      <c r="Z188" s="490"/>
      <c r="AA188" s="490"/>
      <c r="AB188" s="490"/>
      <c r="AC188" s="490"/>
      <c r="AD188" s="490"/>
      <c r="AE188" s="490"/>
      <c r="AF188" s="490"/>
      <c r="AG188" s="490"/>
      <c r="AH188" s="490"/>
      <c r="AJ188" s="531"/>
      <c r="AK188" s="531"/>
      <c r="AL188" s="531"/>
      <c r="AM188" s="531"/>
      <c r="AN188" s="531"/>
      <c r="AO188" s="531"/>
      <c r="AP188" s="531"/>
      <c r="AQ188" s="531"/>
      <c r="AR188" s="531"/>
      <c r="AS188" s="531"/>
      <c r="AT188" s="531"/>
      <c r="AU188" s="531"/>
      <c r="AW188" s="531"/>
      <c r="AX188" s="531"/>
      <c r="AY188" s="531"/>
      <c r="AZ188" s="531"/>
      <c r="BA188" s="531"/>
      <c r="BB188" s="531"/>
      <c r="BC188" s="531"/>
      <c r="BD188" s="531"/>
      <c r="BE188" s="531"/>
      <c r="BF188" s="531"/>
      <c r="BG188" s="531"/>
      <c r="BH188" s="531"/>
      <c r="BJ188" s="531"/>
      <c r="BK188" s="531"/>
      <c r="BL188" s="531"/>
      <c r="BM188" s="531"/>
      <c r="BN188" s="531"/>
      <c r="BO188" s="531"/>
      <c r="BP188" s="531"/>
      <c r="BQ188" s="531"/>
      <c r="BR188" s="531"/>
      <c r="BS188" s="531"/>
      <c r="BT188" s="531"/>
      <c r="BU188" s="531"/>
      <c r="BV188" s="1" t="s">
        <v>5</v>
      </c>
    </row>
    <row r="189" spans="2:74" ht="15" customHeight="1" x14ac:dyDescent="0.2">
      <c r="B189" s="727"/>
      <c r="C189" s="727"/>
      <c r="D189" s="727"/>
      <c r="E189" s="727"/>
      <c r="F189" s="727"/>
      <c r="G189" s="730"/>
      <c r="H189" s="478" t="s">
        <v>574</v>
      </c>
      <c r="I189" s="486"/>
      <c r="J189" s="499"/>
      <c r="K189" s="492"/>
      <c r="L189" s="492"/>
      <c r="M189" s="492"/>
      <c r="N189" s="492"/>
      <c r="O189" s="492"/>
      <c r="P189" s="492"/>
      <c r="Q189" s="492"/>
      <c r="R189" s="492"/>
      <c r="S189" s="492"/>
      <c r="T189" s="492"/>
      <c r="U189" s="492"/>
      <c r="V189" s="489"/>
      <c r="W189" s="492"/>
      <c r="X189" s="492"/>
      <c r="Y189" s="492"/>
      <c r="Z189" s="492"/>
      <c r="AA189" s="492"/>
      <c r="AB189" s="492"/>
      <c r="AC189" s="492"/>
      <c r="AD189" s="492"/>
      <c r="AE189" s="492"/>
      <c r="AF189" s="492"/>
      <c r="AG189" s="492"/>
      <c r="AH189" s="492"/>
      <c r="AJ189" s="532"/>
      <c r="AK189" s="532"/>
      <c r="AL189" s="532"/>
      <c r="AM189" s="532"/>
      <c r="AN189" s="532"/>
      <c r="AO189" s="532"/>
      <c r="AP189" s="532"/>
      <c r="AQ189" s="532"/>
      <c r="AR189" s="532"/>
      <c r="AS189" s="532"/>
      <c r="AT189" s="532"/>
      <c r="AU189" s="532"/>
      <c r="AW189" s="532"/>
      <c r="AX189" s="532"/>
      <c r="AY189" s="532"/>
      <c r="AZ189" s="532"/>
      <c r="BA189" s="532"/>
      <c r="BB189" s="532"/>
      <c r="BC189" s="532"/>
      <c r="BD189" s="532"/>
      <c r="BE189" s="532"/>
      <c r="BF189" s="532"/>
      <c r="BG189" s="532"/>
      <c r="BH189" s="532"/>
      <c r="BJ189" s="532"/>
      <c r="BK189" s="532"/>
      <c r="BL189" s="532"/>
      <c r="BM189" s="532"/>
      <c r="BN189" s="532"/>
      <c r="BO189" s="532"/>
      <c r="BP189" s="532"/>
      <c r="BQ189" s="532"/>
      <c r="BR189" s="532"/>
      <c r="BS189" s="532"/>
      <c r="BT189" s="532"/>
      <c r="BU189" s="532"/>
      <c r="BV189" s="1" t="s">
        <v>5</v>
      </c>
    </row>
    <row r="190" spans="2:74" ht="15" customHeight="1" x14ac:dyDescent="0.2">
      <c r="B190" s="727"/>
      <c r="C190" s="727"/>
      <c r="D190" s="727"/>
      <c r="E190" s="727"/>
      <c r="F190" s="727"/>
      <c r="G190" s="731" t="s">
        <v>587</v>
      </c>
      <c r="H190" s="460" t="s">
        <v>573</v>
      </c>
      <c r="I190" s="486"/>
      <c r="J190" s="498"/>
      <c r="K190" s="490"/>
      <c r="L190" s="490"/>
      <c r="M190" s="490"/>
      <c r="N190" s="490"/>
      <c r="O190" s="490"/>
      <c r="P190" s="490"/>
      <c r="Q190" s="490"/>
      <c r="R190" s="490"/>
      <c r="S190" s="490"/>
      <c r="T190" s="490"/>
      <c r="U190" s="490"/>
      <c r="V190" s="489"/>
      <c r="W190" s="490"/>
      <c r="X190" s="490"/>
      <c r="Y190" s="490"/>
      <c r="Z190" s="490"/>
      <c r="AA190" s="490"/>
      <c r="AB190" s="490"/>
      <c r="AC190" s="490"/>
      <c r="AD190" s="490"/>
      <c r="AE190" s="490"/>
      <c r="AF190" s="490"/>
      <c r="AG190" s="490"/>
      <c r="AH190" s="490"/>
      <c r="AJ190" s="531"/>
      <c r="AK190" s="531"/>
      <c r="AL190" s="531"/>
      <c r="AM190" s="531"/>
      <c r="AN190" s="531"/>
      <c r="AO190" s="531"/>
      <c r="AP190" s="531"/>
      <c r="AQ190" s="531"/>
      <c r="AR190" s="531"/>
      <c r="AS190" s="531"/>
      <c r="AT190" s="531"/>
      <c r="AU190" s="531"/>
      <c r="AW190" s="531"/>
      <c r="AX190" s="531"/>
      <c r="AY190" s="531"/>
      <c r="AZ190" s="531"/>
      <c r="BA190" s="531"/>
      <c r="BB190" s="531"/>
      <c r="BC190" s="531"/>
      <c r="BD190" s="531"/>
      <c r="BE190" s="531"/>
      <c r="BF190" s="531"/>
      <c r="BG190" s="531"/>
      <c r="BH190" s="531"/>
      <c r="BJ190" s="531"/>
      <c r="BK190" s="531"/>
      <c r="BL190" s="531"/>
      <c r="BM190" s="531"/>
      <c r="BN190" s="531"/>
      <c r="BO190" s="531"/>
      <c r="BP190" s="531"/>
      <c r="BQ190" s="531"/>
      <c r="BR190" s="531"/>
      <c r="BS190" s="531"/>
      <c r="BT190" s="531"/>
      <c r="BU190" s="531"/>
      <c r="BV190" s="1" t="s">
        <v>5</v>
      </c>
    </row>
    <row r="191" spans="2:74" ht="15" customHeight="1" x14ac:dyDescent="0.2">
      <c r="B191" s="728"/>
      <c r="C191" s="728"/>
      <c r="D191" s="728"/>
      <c r="E191" s="728"/>
      <c r="F191" s="728"/>
      <c r="G191" s="732"/>
      <c r="H191" s="481" t="s">
        <v>574</v>
      </c>
      <c r="I191" s="486"/>
      <c r="J191" s="504"/>
      <c r="K191" s="505"/>
      <c r="L191" s="505"/>
      <c r="M191" s="505"/>
      <c r="N191" s="505"/>
      <c r="O191" s="505"/>
      <c r="P191" s="505"/>
      <c r="Q191" s="505"/>
      <c r="R191" s="505"/>
      <c r="S191" s="505"/>
      <c r="T191" s="505"/>
      <c r="U191" s="505"/>
      <c r="V191" s="489"/>
      <c r="W191" s="505"/>
      <c r="X191" s="505"/>
      <c r="Y191" s="505"/>
      <c r="Z191" s="505"/>
      <c r="AA191" s="505"/>
      <c r="AB191" s="505"/>
      <c r="AC191" s="505"/>
      <c r="AD191" s="505"/>
      <c r="AE191" s="505"/>
      <c r="AF191" s="505"/>
      <c r="AG191" s="505"/>
      <c r="AH191" s="505"/>
      <c r="AJ191" s="533"/>
      <c r="AK191" s="533"/>
      <c r="AL191" s="533"/>
      <c r="AM191" s="533"/>
      <c r="AN191" s="533"/>
      <c r="AO191" s="533"/>
      <c r="AP191" s="533"/>
      <c r="AQ191" s="533"/>
      <c r="AR191" s="533"/>
      <c r="AS191" s="533"/>
      <c r="AT191" s="533"/>
      <c r="AU191" s="533"/>
      <c r="AW191" s="533"/>
      <c r="AX191" s="533"/>
      <c r="AY191" s="533"/>
      <c r="AZ191" s="533"/>
      <c r="BA191" s="533"/>
      <c r="BB191" s="533"/>
      <c r="BC191" s="533"/>
      <c r="BD191" s="533"/>
      <c r="BE191" s="533"/>
      <c r="BF191" s="533"/>
      <c r="BG191" s="533"/>
      <c r="BH191" s="533"/>
      <c r="BJ191" s="533"/>
      <c r="BK191" s="533"/>
      <c r="BL191" s="533"/>
      <c r="BM191" s="533"/>
      <c r="BN191" s="533"/>
      <c r="BO191" s="533"/>
      <c r="BP191" s="533"/>
      <c r="BQ191" s="533"/>
      <c r="BR191" s="533"/>
      <c r="BS191" s="533"/>
      <c r="BT191" s="533"/>
      <c r="BU191" s="533"/>
      <c r="BV191" s="1" t="s">
        <v>5</v>
      </c>
    </row>
    <row r="192" spans="2:74" x14ac:dyDescent="0.2">
      <c r="AI192" s="1"/>
      <c r="BV192" s="1" t="s">
        <v>5</v>
      </c>
    </row>
    <row r="193" spans="1:74" s="153" customFormat="1" ht="23.25" x14ac:dyDescent="0.35">
      <c r="B193" s="319" t="s">
        <v>394</v>
      </c>
      <c r="C193" s="319"/>
      <c r="D193" s="319"/>
      <c r="E193" s="177"/>
      <c r="F193" s="177"/>
      <c r="G193" s="177"/>
      <c r="H193" s="177"/>
      <c r="I193" s="178"/>
      <c r="J193" s="178"/>
      <c r="K193" s="177"/>
      <c r="L193" s="177"/>
      <c r="M193" s="177"/>
      <c r="N193" s="177"/>
      <c r="O193" s="177"/>
      <c r="P193" s="177"/>
      <c r="Q193" s="177"/>
      <c r="R193" s="177"/>
      <c r="S193" s="177"/>
      <c r="T193" s="177"/>
      <c r="U193" s="177"/>
      <c r="V193" s="178"/>
      <c r="W193" s="178"/>
      <c r="X193" s="177"/>
      <c r="Y193" s="177"/>
      <c r="Z193" s="177"/>
      <c r="AA193" s="177"/>
      <c r="AB193" s="177"/>
      <c r="AC193" s="177"/>
      <c r="AD193" s="177"/>
      <c r="AE193" s="177"/>
      <c r="AF193" s="177"/>
      <c r="AG193" s="177"/>
      <c r="AH193" s="177"/>
      <c r="AI193" s="512"/>
      <c r="AJ193" s="178"/>
      <c r="AK193" s="177"/>
      <c r="AL193" s="177"/>
      <c r="AM193" s="177"/>
      <c r="AN193" s="177"/>
      <c r="AO193" s="177"/>
      <c r="AP193" s="177"/>
      <c r="AQ193" s="177"/>
      <c r="AR193" s="177"/>
      <c r="AS193" s="177"/>
      <c r="AT193" s="177"/>
      <c r="AU193" s="177"/>
      <c r="AV193" s="1"/>
      <c r="AW193" s="178"/>
      <c r="AX193" s="177"/>
      <c r="AY193" s="177"/>
      <c r="AZ193" s="177"/>
      <c r="BA193" s="177"/>
      <c r="BB193" s="177"/>
      <c r="BC193" s="177"/>
      <c r="BD193" s="177"/>
      <c r="BE193" s="177"/>
      <c r="BF193" s="177"/>
      <c r="BG193" s="177"/>
      <c r="BH193" s="177"/>
      <c r="BI193" s="1"/>
      <c r="BJ193" s="178"/>
      <c r="BK193" s="177"/>
      <c r="BL193" s="177"/>
      <c r="BM193" s="177"/>
      <c r="BN193" s="177"/>
      <c r="BO193" s="177"/>
      <c r="BP193" s="177"/>
      <c r="BQ193" s="177"/>
      <c r="BR193" s="177"/>
      <c r="BS193" s="177"/>
      <c r="BT193" s="177"/>
      <c r="BU193" s="177"/>
      <c r="BV193" s="1" t="s">
        <v>5</v>
      </c>
    </row>
    <row r="194" spans="1:74" x14ac:dyDescent="0.2">
      <c r="U194" s="55"/>
      <c r="V194" s="1"/>
      <c r="AG194" s="7"/>
      <c r="AT194" s="7"/>
      <c r="BG194" s="7"/>
      <c r="BT194" s="7"/>
      <c r="BV194" s="1" t="s">
        <v>5</v>
      </c>
    </row>
    <row r="195" spans="1:74" s="156" customFormat="1" ht="23.25" x14ac:dyDescent="0.35">
      <c r="A195" s="427"/>
      <c r="B195" s="428"/>
      <c r="C195" s="428"/>
      <c r="D195" s="428"/>
      <c r="E195" s="427"/>
      <c r="I195" s="429"/>
      <c r="J195" s="157" t="str">
        <f>Definiciones!$C$5</f>
        <v>Escenario supervisor base</v>
      </c>
      <c r="K195" s="158"/>
      <c r="L195" s="159"/>
      <c r="M195" s="159"/>
      <c r="N195" s="159"/>
      <c r="O195" s="159"/>
      <c r="P195" s="159"/>
      <c r="Q195" s="159"/>
      <c r="R195" s="159"/>
      <c r="S195" s="159"/>
      <c r="T195" s="159"/>
      <c r="U195" s="159"/>
      <c r="V195" s="45"/>
      <c r="W195" s="157" t="str">
        <f>Definiciones!$C$6</f>
        <v>Escenario supervisor adverso</v>
      </c>
      <c r="X195" s="159"/>
      <c r="Y195" s="159"/>
      <c r="Z195" s="159"/>
      <c r="AA195" s="159"/>
      <c r="AB195" s="159"/>
      <c r="AC195" s="159"/>
      <c r="AD195" s="159"/>
      <c r="AE195" s="159"/>
      <c r="AF195" s="159"/>
      <c r="AG195" s="159"/>
      <c r="AH195" s="159"/>
      <c r="AI195" s="5"/>
      <c r="AJ195" s="157" t="str">
        <f>Definiciones!$C$7</f>
        <v>Escenario interno 1</v>
      </c>
      <c r="AK195" s="158"/>
      <c r="AL195" s="159"/>
      <c r="AM195" s="159"/>
      <c r="AN195" s="159"/>
      <c r="AO195" s="159"/>
      <c r="AP195" s="159"/>
      <c r="AQ195" s="159"/>
      <c r="AR195" s="159"/>
      <c r="AS195" s="159"/>
      <c r="AT195" s="159"/>
      <c r="AU195" s="159"/>
      <c r="AV195" s="45"/>
      <c r="AW195" s="157" t="str">
        <f>Definiciones!$C$8</f>
        <v>Escenario interno 2</v>
      </c>
      <c r="AX195" s="158"/>
      <c r="AY195" s="159"/>
      <c r="AZ195" s="159"/>
      <c r="BA195" s="159"/>
      <c r="BB195" s="159"/>
      <c r="BC195" s="159"/>
      <c r="BD195" s="159"/>
      <c r="BE195" s="159"/>
      <c r="BF195" s="159"/>
      <c r="BG195" s="159"/>
      <c r="BH195" s="159"/>
      <c r="BI195" s="45"/>
      <c r="BJ195" s="157" t="str">
        <f>Definiciones!$C$9</f>
        <v>Escenario interno 3</v>
      </c>
      <c r="BK195" s="159"/>
      <c r="BL195" s="159"/>
      <c r="BM195" s="159"/>
      <c r="BN195" s="159"/>
      <c r="BO195" s="159"/>
      <c r="BP195" s="159"/>
      <c r="BQ195" s="159"/>
      <c r="BR195" s="159"/>
      <c r="BS195" s="159"/>
      <c r="BT195" s="159"/>
      <c r="BU195" s="159"/>
      <c r="BV195" s="1" t="s">
        <v>5</v>
      </c>
    </row>
    <row r="196" spans="1:74" s="156" customFormat="1" ht="12.75" customHeight="1" x14ac:dyDescent="0.2">
      <c r="A196" s="427"/>
      <c r="B196" s="430"/>
      <c r="C196" s="430"/>
      <c r="D196" s="430"/>
      <c r="E196" s="431"/>
      <c r="I196" s="432"/>
      <c r="J196" s="161" t="s">
        <v>6</v>
      </c>
      <c r="K196" s="161"/>
      <c r="L196" s="161"/>
      <c r="M196" s="161" t="s">
        <v>7</v>
      </c>
      <c r="N196" s="158"/>
      <c r="O196" s="158"/>
      <c r="P196" s="158"/>
      <c r="Q196" s="158"/>
      <c r="R196" s="158"/>
      <c r="S196" s="158"/>
      <c r="T196" s="158"/>
      <c r="U196" s="158"/>
      <c r="V196" s="432"/>
      <c r="W196" s="161" t="s">
        <v>6</v>
      </c>
      <c r="X196" s="161"/>
      <c r="Y196" s="161"/>
      <c r="Z196" s="161" t="s">
        <v>7</v>
      </c>
      <c r="AA196" s="158"/>
      <c r="AB196" s="158"/>
      <c r="AC196" s="158"/>
      <c r="AD196" s="158"/>
      <c r="AE196" s="158"/>
      <c r="AF196" s="158"/>
      <c r="AG196" s="158"/>
      <c r="AH196" s="158"/>
      <c r="AI196" s="5"/>
      <c r="AJ196" s="161" t="s">
        <v>6</v>
      </c>
      <c r="AK196" s="161"/>
      <c r="AL196" s="161"/>
      <c r="AM196" s="161" t="s">
        <v>7</v>
      </c>
      <c r="AN196" s="158"/>
      <c r="AO196" s="158"/>
      <c r="AP196" s="158"/>
      <c r="AQ196" s="158"/>
      <c r="AR196" s="158"/>
      <c r="AS196" s="158"/>
      <c r="AT196" s="158"/>
      <c r="AU196" s="158"/>
      <c r="AW196" s="161" t="s">
        <v>6</v>
      </c>
      <c r="AX196" s="161"/>
      <c r="AY196" s="161"/>
      <c r="AZ196" s="161" t="s">
        <v>7</v>
      </c>
      <c r="BA196" s="158"/>
      <c r="BB196" s="158"/>
      <c r="BC196" s="158"/>
      <c r="BD196" s="158"/>
      <c r="BE196" s="158"/>
      <c r="BF196" s="158"/>
      <c r="BG196" s="158"/>
      <c r="BH196" s="158"/>
      <c r="BJ196" s="161" t="s">
        <v>6</v>
      </c>
      <c r="BK196" s="161"/>
      <c r="BL196" s="161"/>
      <c r="BM196" s="161" t="s">
        <v>7</v>
      </c>
      <c r="BN196" s="158"/>
      <c r="BO196" s="158"/>
      <c r="BP196" s="158"/>
      <c r="BQ196" s="158"/>
      <c r="BR196" s="158"/>
      <c r="BS196" s="158"/>
      <c r="BT196" s="158"/>
      <c r="BU196" s="158"/>
      <c r="BV196" s="1" t="s">
        <v>5</v>
      </c>
    </row>
    <row r="197" spans="1:74" s="156" customFormat="1" x14ac:dyDescent="0.2">
      <c r="A197" s="427"/>
      <c r="B197" s="433"/>
      <c r="C197" s="433"/>
      <c r="D197" s="433"/>
      <c r="E197" s="434"/>
      <c r="I197" s="432"/>
      <c r="J197" s="162">
        <f>Definiciones!$C$14</f>
        <v>43525</v>
      </c>
      <c r="K197" s="162">
        <f>Definiciones!$D$14</f>
        <v>43617</v>
      </c>
      <c r="L197" s="162">
        <f>Definiciones!$E$14</f>
        <v>43709</v>
      </c>
      <c r="M197" s="162">
        <f>Definiciones!$F$14</f>
        <v>43800</v>
      </c>
      <c r="N197" s="162">
        <f>Definiciones!$G$14</f>
        <v>43891</v>
      </c>
      <c r="O197" s="162">
        <f>Definiciones!$H$14</f>
        <v>43983</v>
      </c>
      <c r="P197" s="162">
        <f>Definiciones!$I$14</f>
        <v>44075</v>
      </c>
      <c r="Q197" s="162">
        <f>Definiciones!$J$14</f>
        <v>44166</v>
      </c>
      <c r="R197" s="162">
        <f>Definiciones!$K$14</f>
        <v>44256</v>
      </c>
      <c r="S197" s="162">
        <f>Definiciones!$L$14</f>
        <v>44348</v>
      </c>
      <c r="T197" s="162">
        <f>Definiciones!$M$14</f>
        <v>44440</v>
      </c>
      <c r="U197" s="162">
        <f>Definiciones!$N$14</f>
        <v>44531</v>
      </c>
      <c r="V197" s="432"/>
      <c r="W197" s="162">
        <f>Definiciones!$C$14</f>
        <v>43525</v>
      </c>
      <c r="X197" s="162">
        <f>Definiciones!$D$14</f>
        <v>43617</v>
      </c>
      <c r="Y197" s="162">
        <f>Definiciones!$E$14</f>
        <v>43709</v>
      </c>
      <c r="Z197" s="162">
        <f>Definiciones!$F$14</f>
        <v>43800</v>
      </c>
      <c r="AA197" s="162">
        <f>Definiciones!$G$14</f>
        <v>43891</v>
      </c>
      <c r="AB197" s="162">
        <f>Definiciones!$H$14</f>
        <v>43983</v>
      </c>
      <c r="AC197" s="162">
        <f>Definiciones!$I$14</f>
        <v>44075</v>
      </c>
      <c r="AD197" s="162">
        <f>Definiciones!$J$14</f>
        <v>44166</v>
      </c>
      <c r="AE197" s="162">
        <f>Definiciones!$K$14</f>
        <v>44256</v>
      </c>
      <c r="AF197" s="162">
        <f>Definiciones!$L$14</f>
        <v>44348</v>
      </c>
      <c r="AG197" s="162">
        <f>Definiciones!$M$14</f>
        <v>44440</v>
      </c>
      <c r="AH197" s="162">
        <f>Definiciones!$N$14</f>
        <v>44531</v>
      </c>
      <c r="AI197" s="5"/>
      <c r="AJ197" s="162">
        <f>Definiciones!$C$14</f>
        <v>43525</v>
      </c>
      <c r="AK197" s="162">
        <f>Definiciones!$D$14</f>
        <v>43617</v>
      </c>
      <c r="AL197" s="162">
        <f>Definiciones!$E$14</f>
        <v>43709</v>
      </c>
      <c r="AM197" s="162">
        <f>Definiciones!$F$14</f>
        <v>43800</v>
      </c>
      <c r="AN197" s="162">
        <f>Definiciones!$G$14</f>
        <v>43891</v>
      </c>
      <c r="AO197" s="162">
        <f>Definiciones!$H$14</f>
        <v>43983</v>
      </c>
      <c r="AP197" s="162">
        <f>Definiciones!$I$14</f>
        <v>44075</v>
      </c>
      <c r="AQ197" s="162">
        <f>Definiciones!$J$14</f>
        <v>44166</v>
      </c>
      <c r="AR197" s="162">
        <f>Definiciones!$K$14</f>
        <v>44256</v>
      </c>
      <c r="AS197" s="162">
        <f>Definiciones!$L$14</f>
        <v>44348</v>
      </c>
      <c r="AT197" s="162">
        <f>Definiciones!$M$14</f>
        <v>44440</v>
      </c>
      <c r="AU197" s="162">
        <f>Definiciones!$N$14</f>
        <v>44531</v>
      </c>
      <c r="AW197" s="162">
        <f>Definiciones!$C$14</f>
        <v>43525</v>
      </c>
      <c r="AX197" s="162">
        <f>Definiciones!$D$14</f>
        <v>43617</v>
      </c>
      <c r="AY197" s="162">
        <f>Definiciones!$E$14</f>
        <v>43709</v>
      </c>
      <c r="AZ197" s="162">
        <f>Definiciones!$F$14</f>
        <v>43800</v>
      </c>
      <c r="BA197" s="162">
        <f>Definiciones!$G$14</f>
        <v>43891</v>
      </c>
      <c r="BB197" s="162">
        <f>Definiciones!$H$14</f>
        <v>43983</v>
      </c>
      <c r="BC197" s="162">
        <f>Definiciones!$I$14</f>
        <v>44075</v>
      </c>
      <c r="BD197" s="162">
        <f>Definiciones!$J$14</f>
        <v>44166</v>
      </c>
      <c r="BE197" s="162">
        <f>Definiciones!$K$14</f>
        <v>44256</v>
      </c>
      <c r="BF197" s="162">
        <f>Definiciones!$L$14</f>
        <v>44348</v>
      </c>
      <c r="BG197" s="162">
        <f>Definiciones!$M$14</f>
        <v>44440</v>
      </c>
      <c r="BH197" s="162">
        <f>Definiciones!$N$14</f>
        <v>44531</v>
      </c>
      <c r="BJ197" s="162">
        <f>Definiciones!$C$14</f>
        <v>43525</v>
      </c>
      <c r="BK197" s="162">
        <f>Definiciones!$D$14</f>
        <v>43617</v>
      </c>
      <c r="BL197" s="162">
        <f>Definiciones!$E$14</f>
        <v>43709</v>
      </c>
      <c r="BM197" s="162">
        <f>Definiciones!$F$14</f>
        <v>43800</v>
      </c>
      <c r="BN197" s="162">
        <f>Definiciones!$G$14</f>
        <v>43891</v>
      </c>
      <c r="BO197" s="162">
        <f>Definiciones!$H$14</f>
        <v>43983</v>
      </c>
      <c r="BP197" s="162">
        <f>Definiciones!$I$14</f>
        <v>44075</v>
      </c>
      <c r="BQ197" s="162">
        <f>Definiciones!$J$14</f>
        <v>44166</v>
      </c>
      <c r="BR197" s="162">
        <f>Definiciones!$K$14</f>
        <v>44256</v>
      </c>
      <c r="BS197" s="162">
        <f>Definiciones!$L$14</f>
        <v>44348</v>
      </c>
      <c r="BT197" s="162">
        <f>Definiciones!$M$14</f>
        <v>44440</v>
      </c>
      <c r="BU197" s="162">
        <f>Definiciones!$N$14</f>
        <v>44531</v>
      </c>
      <c r="BV197" s="1" t="s">
        <v>5</v>
      </c>
    </row>
    <row r="198" spans="1:74" x14ac:dyDescent="0.2">
      <c r="AV198" s="156"/>
      <c r="BV198" s="1" t="s">
        <v>5</v>
      </c>
    </row>
    <row r="199" spans="1:74" ht="23.25" x14ac:dyDescent="0.35">
      <c r="A199" s="436"/>
      <c r="B199" s="437" t="s">
        <v>519</v>
      </c>
      <c r="C199" s="437"/>
      <c r="D199" s="437"/>
      <c r="E199" s="301"/>
      <c r="F199" s="301"/>
      <c r="G199" s="301"/>
      <c r="H199" s="301"/>
      <c r="I199" s="429"/>
      <c r="J199" s="438"/>
      <c r="K199" s="438"/>
      <c r="L199" s="438"/>
      <c r="M199" s="438"/>
      <c r="N199" s="438"/>
      <c r="O199" s="438"/>
      <c r="P199" s="438"/>
      <c r="Q199" s="438"/>
      <c r="R199" s="438"/>
      <c r="S199" s="438"/>
      <c r="T199" s="438"/>
      <c r="U199" s="438"/>
      <c r="V199" s="429"/>
      <c r="W199" s="438"/>
      <c r="X199" s="438"/>
      <c r="Y199" s="438"/>
      <c r="Z199" s="438"/>
      <c r="AA199" s="438"/>
      <c r="AB199" s="438"/>
      <c r="AC199" s="438"/>
      <c r="AD199" s="438"/>
      <c r="AE199" s="438"/>
      <c r="AF199" s="438"/>
      <c r="AG199" s="438"/>
      <c r="AH199" s="438"/>
      <c r="AJ199" s="438"/>
      <c r="AK199" s="438"/>
      <c r="AL199" s="438"/>
      <c r="AM199" s="438"/>
      <c r="AN199" s="438"/>
      <c r="AO199" s="438"/>
      <c r="AP199" s="438"/>
      <c r="AQ199" s="438"/>
      <c r="AR199" s="438"/>
      <c r="AS199" s="438"/>
      <c r="AT199" s="438"/>
      <c r="AU199" s="438"/>
      <c r="AV199" s="156"/>
      <c r="AW199" s="438"/>
      <c r="AX199" s="438"/>
      <c r="AY199" s="438"/>
      <c r="AZ199" s="438"/>
      <c r="BA199" s="438"/>
      <c r="BB199" s="438"/>
      <c r="BC199" s="438"/>
      <c r="BD199" s="438"/>
      <c r="BE199" s="438"/>
      <c r="BF199" s="438"/>
      <c r="BG199" s="438"/>
      <c r="BH199" s="438"/>
      <c r="BJ199" s="438"/>
      <c r="BK199" s="438"/>
      <c r="BL199" s="438"/>
      <c r="BM199" s="438"/>
      <c r="BN199" s="438"/>
      <c r="BO199" s="438"/>
      <c r="BP199" s="438"/>
      <c r="BQ199" s="438"/>
      <c r="BR199" s="438"/>
      <c r="BS199" s="438"/>
      <c r="BT199" s="438"/>
      <c r="BU199" s="438"/>
      <c r="BV199" s="1" t="s">
        <v>5</v>
      </c>
    </row>
    <row r="200" spans="1:74" x14ac:dyDescent="0.2">
      <c r="B200" s="439" t="s">
        <v>595</v>
      </c>
      <c r="C200" s="439"/>
      <c r="D200" s="439"/>
      <c r="E200" s="440"/>
      <c r="F200" s="440"/>
      <c r="G200" s="440"/>
      <c r="H200" s="440"/>
      <c r="I200" s="441"/>
      <c r="J200" s="442"/>
      <c r="K200" s="443"/>
      <c r="L200" s="443"/>
      <c r="M200" s="443"/>
      <c r="N200" s="443"/>
      <c r="O200" s="443"/>
      <c r="P200" s="443"/>
      <c r="Q200" s="443"/>
      <c r="R200" s="443"/>
      <c r="S200" s="443"/>
      <c r="T200" s="443"/>
      <c r="U200" s="443"/>
      <c r="V200" s="441"/>
      <c r="W200" s="443"/>
      <c r="X200" s="443"/>
      <c r="Y200" s="443"/>
      <c r="Z200" s="443"/>
      <c r="AA200" s="443"/>
      <c r="AB200" s="443"/>
      <c r="AC200" s="443"/>
      <c r="AD200" s="443"/>
      <c r="AE200" s="443"/>
      <c r="AF200" s="443"/>
      <c r="AG200" s="443"/>
      <c r="AH200" s="443"/>
      <c r="AJ200" s="443"/>
      <c r="AK200" s="443"/>
      <c r="AL200" s="443"/>
      <c r="AM200" s="443"/>
      <c r="AN200" s="443"/>
      <c r="AO200" s="443"/>
      <c r="AP200" s="443"/>
      <c r="AQ200" s="443"/>
      <c r="AR200" s="443"/>
      <c r="AS200" s="443"/>
      <c r="AT200" s="443"/>
      <c r="AU200" s="443"/>
      <c r="AV200" s="156"/>
      <c r="AW200" s="443"/>
      <c r="AX200" s="443"/>
      <c r="AY200" s="443"/>
      <c r="AZ200" s="443"/>
      <c r="BA200" s="443"/>
      <c r="BB200" s="443"/>
      <c r="BC200" s="443"/>
      <c r="BD200" s="443"/>
      <c r="BE200" s="443"/>
      <c r="BF200" s="443"/>
      <c r="BG200" s="443"/>
      <c r="BH200" s="443"/>
      <c r="BJ200" s="443"/>
      <c r="BK200" s="443"/>
      <c r="BL200" s="443"/>
      <c r="BM200" s="443"/>
      <c r="BN200" s="443"/>
      <c r="BO200" s="443"/>
      <c r="BP200" s="443"/>
      <c r="BQ200" s="443"/>
      <c r="BR200" s="443"/>
      <c r="BS200" s="443"/>
      <c r="BT200" s="443"/>
      <c r="BU200" s="443"/>
      <c r="BV200" s="1" t="s">
        <v>5</v>
      </c>
    </row>
    <row r="201" spans="1:74" x14ac:dyDescent="0.2">
      <c r="B201" s="444" t="s">
        <v>520</v>
      </c>
      <c r="C201" s="444"/>
      <c r="D201" s="444"/>
      <c r="E201" s="445"/>
      <c r="F201" s="445"/>
      <c r="G201" s="445"/>
      <c r="H201" s="445" t="s">
        <v>58</v>
      </c>
      <c r="I201" s="446"/>
      <c r="J201" s="577">
        <f>+Capital!D73</f>
        <v>0</v>
      </c>
      <c r="K201" s="577">
        <f>+Capital!E73</f>
        <v>0</v>
      </c>
      <c r="L201" s="577">
        <f>+Capital!F73</f>
        <v>0</v>
      </c>
      <c r="M201" s="577">
        <f>+Capital!G73</f>
        <v>0</v>
      </c>
      <c r="N201" s="577">
        <f>+Capital!H73</f>
        <v>0</v>
      </c>
      <c r="O201" s="577">
        <f>+Capital!I73</f>
        <v>0</v>
      </c>
      <c r="P201" s="577">
        <f>+Capital!J73</f>
        <v>0</v>
      </c>
      <c r="Q201" s="577">
        <f>+Capital!K73</f>
        <v>0</v>
      </c>
      <c r="R201" s="577">
        <f>+Capital!L73</f>
        <v>0</v>
      </c>
      <c r="S201" s="577">
        <f>+Capital!M73</f>
        <v>0</v>
      </c>
      <c r="T201" s="577">
        <f>+Capital!N73</f>
        <v>0</v>
      </c>
      <c r="U201" s="577">
        <f>+Capital!O73</f>
        <v>0</v>
      </c>
      <c r="V201" s="446"/>
      <c r="W201" s="577">
        <f>+Capital!Q73</f>
        <v>0</v>
      </c>
      <c r="X201" s="577">
        <f>+Capital!R73</f>
        <v>0</v>
      </c>
      <c r="Y201" s="577">
        <f>+Capital!S73</f>
        <v>0</v>
      </c>
      <c r="Z201" s="577">
        <f>+Capital!T73</f>
        <v>0</v>
      </c>
      <c r="AA201" s="577">
        <f>+Capital!U73</f>
        <v>0</v>
      </c>
      <c r="AB201" s="577">
        <f>+Capital!V73</f>
        <v>0</v>
      </c>
      <c r="AC201" s="577">
        <f>+Capital!W73</f>
        <v>0</v>
      </c>
      <c r="AD201" s="577">
        <f>+Capital!X73</f>
        <v>0</v>
      </c>
      <c r="AE201" s="577">
        <f>+Capital!Y73</f>
        <v>0</v>
      </c>
      <c r="AF201" s="577">
        <f>+Capital!Z73</f>
        <v>0</v>
      </c>
      <c r="AG201" s="577">
        <f>+Capital!AA73</f>
        <v>0</v>
      </c>
      <c r="AH201" s="577">
        <f>+Capital!AB73</f>
        <v>0</v>
      </c>
      <c r="AJ201" s="577">
        <f>+Capital!AD73</f>
        <v>0</v>
      </c>
      <c r="AK201" s="577">
        <f>+Capital!AE73</f>
        <v>0</v>
      </c>
      <c r="AL201" s="577">
        <f>+Capital!AF73</f>
        <v>0</v>
      </c>
      <c r="AM201" s="577">
        <f>+Capital!AG73</f>
        <v>0</v>
      </c>
      <c r="AN201" s="577">
        <f>+Capital!AH73</f>
        <v>0</v>
      </c>
      <c r="AO201" s="577">
        <f>+Capital!AI73</f>
        <v>0</v>
      </c>
      <c r="AP201" s="577">
        <f>+Capital!AJ73</f>
        <v>0</v>
      </c>
      <c r="AQ201" s="577">
        <f>+Capital!AK73</f>
        <v>0</v>
      </c>
      <c r="AR201" s="577">
        <f>+Capital!AL73</f>
        <v>0</v>
      </c>
      <c r="AS201" s="577">
        <f>+Capital!AM73</f>
        <v>0</v>
      </c>
      <c r="AT201" s="577">
        <f>+Capital!AN73</f>
        <v>0</v>
      </c>
      <c r="AU201" s="577">
        <f>+Capital!AO73</f>
        <v>0</v>
      </c>
      <c r="AV201" s="5"/>
      <c r="AW201" s="577">
        <f>+Capital!AQ73</f>
        <v>0</v>
      </c>
      <c r="AX201" s="577">
        <f>+Capital!AR73</f>
        <v>0</v>
      </c>
      <c r="AY201" s="577">
        <f>+Capital!AS73</f>
        <v>0</v>
      </c>
      <c r="AZ201" s="577">
        <f>+Capital!AT73</f>
        <v>0</v>
      </c>
      <c r="BA201" s="577">
        <f>+Capital!AU73</f>
        <v>0</v>
      </c>
      <c r="BB201" s="577">
        <f>+Capital!AV73</f>
        <v>0</v>
      </c>
      <c r="BC201" s="577">
        <f>+Capital!AW73</f>
        <v>0</v>
      </c>
      <c r="BD201" s="577">
        <f>+Capital!AX73</f>
        <v>0</v>
      </c>
      <c r="BE201" s="577">
        <f>+Capital!AY73</f>
        <v>0</v>
      </c>
      <c r="BF201" s="577">
        <f>+Capital!AZ73</f>
        <v>0</v>
      </c>
      <c r="BG201" s="577">
        <f>+Capital!BA73</f>
        <v>0</v>
      </c>
      <c r="BH201" s="577">
        <f>+Capital!BB73</f>
        <v>0</v>
      </c>
      <c r="BI201" s="5"/>
      <c r="BJ201" s="577">
        <f>+Capital!BD73</f>
        <v>0</v>
      </c>
      <c r="BK201" s="577">
        <f>+Capital!BE73</f>
        <v>0</v>
      </c>
      <c r="BL201" s="577">
        <f>+Capital!BF73</f>
        <v>0</v>
      </c>
      <c r="BM201" s="577">
        <f>+Capital!BG73</f>
        <v>0</v>
      </c>
      <c r="BN201" s="577">
        <f>+Capital!BH73</f>
        <v>0</v>
      </c>
      <c r="BO201" s="577">
        <f>+Capital!BI73</f>
        <v>0</v>
      </c>
      <c r="BP201" s="577">
        <f>+Capital!BJ73</f>
        <v>0</v>
      </c>
      <c r="BQ201" s="577">
        <f>+Capital!BK73</f>
        <v>0</v>
      </c>
      <c r="BR201" s="577">
        <f>+Capital!BL73</f>
        <v>0</v>
      </c>
      <c r="BS201" s="577">
        <f>+Capital!BM73</f>
        <v>0</v>
      </c>
      <c r="BT201" s="577">
        <f>+Capital!BN73</f>
        <v>0</v>
      </c>
      <c r="BU201" s="577">
        <f>+Capital!BO73</f>
        <v>0</v>
      </c>
      <c r="BV201" s="1" t="s">
        <v>5</v>
      </c>
    </row>
    <row r="202" spans="1:74" s="5" customFormat="1" x14ac:dyDescent="0.2">
      <c r="B202" s="508" t="s">
        <v>47</v>
      </c>
      <c r="C202" s="508"/>
      <c r="D202" s="508"/>
      <c r="E202" s="509"/>
      <c r="F202" s="509"/>
      <c r="G202" s="509"/>
      <c r="H202" s="509"/>
      <c r="I202" s="446"/>
      <c r="J202" s="511"/>
      <c r="K202" s="511"/>
      <c r="L202" s="511"/>
      <c r="M202" s="511"/>
      <c r="N202" s="511"/>
      <c r="O202" s="511"/>
      <c r="P202" s="511"/>
      <c r="Q202" s="511"/>
      <c r="R202" s="511"/>
      <c r="S202" s="511"/>
      <c r="T202" s="511"/>
      <c r="U202" s="511"/>
      <c r="V202" s="446"/>
      <c r="W202" s="511"/>
      <c r="X202" s="511"/>
      <c r="Y202" s="511"/>
      <c r="Z202" s="511"/>
      <c r="AA202" s="511"/>
      <c r="AB202" s="511"/>
      <c r="AC202" s="511"/>
      <c r="AD202" s="511"/>
      <c r="AE202" s="511"/>
      <c r="AF202" s="511"/>
      <c r="AG202" s="511"/>
      <c r="AH202" s="511"/>
      <c r="AJ202" s="519"/>
      <c r="AK202" s="519"/>
      <c r="AL202" s="519"/>
      <c r="AM202" s="519"/>
      <c r="AN202" s="519"/>
      <c r="AO202" s="519"/>
      <c r="AP202" s="519"/>
      <c r="AQ202" s="519"/>
      <c r="AR202" s="519"/>
      <c r="AS202" s="519"/>
      <c r="AT202" s="519"/>
      <c r="AU202" s="519"/>
      <c r="AW202" s="519"/>
      <c r="AX202" s="519"/>
      <c r="AY202" s="519"/>
      <c r="AZ202" s="519"/>
      <c r="BA202" s="519"/>
      <c r="BB202" s="519"/>
      <c r="BC202" s="519"/>
      <c r="BD202" s="519"/>
      <c r="BE202" s="519"/>
      <c r="BF202" s="519"/>
      <c r="BG202" s="519"/>
      <c r="BH202" s="519"/>
      <c r="BJ202" s="519"/>
      <c r="BK202" s="519"/>
      <c r="BL202" s="519"/>
      <c r="BM202" s="519"/>
      <c r="BN202" s="519"/>
      <c r="BO202" s="519"/>
      <c r="BP202" s="519"/>
      <c r="BQ202" s="519"/>
      <c r="BR202" s="519"/>
      <c r="BS202" s="519"/>
      <c r="BT202" s="519"/>
      <c r="BU202" s="519"/>
      <c r="BV202" s="5" t="s">
        <v>5</v>
      </c>
    </row>
    <row r="203" spans="1:74" s="5" customFormat="1" x14ac:dyDescent="0.2">
      <c r="B203" s="506" t="s">
        <v>556</v>
      </c>
      <c r="C203" s="506"/>
      <c r="D203" s="506"/>
      <c r="E203" s="507"/>
      <c r="F203" s="507"/>
      <c r="G203" s="507"/>
      <c r="H203" s="507"/>
      <c r="I203" s="446"/>
      <c r="J203" s="510"/>
      <c r="K203" s="510"/>
      <c r="L203" s="510"/>
      <c r="M203" s="510"/>
      <c r="N203" s="510"/>
      <c r="O203" s="510"/>
      <c r="P203" s="510"/>
      <c r="Q203" s="510"/>
      <c r="R203" s="510"/>
      <c r="S203" s="510"/>
      <c r="T203" s="510"/>
      <c r="U203" s="510"/>
      <c r="V203" s="446"/>
      <c r="W203" s="447"/>
      <c r="X203" s="447"/>
      <c r="Y203" s="447"/>
      <c r="Z203" s="447"/>
      <c r="AA203" s="447"/>
      <c r="AB203" s="447"/>
      <c r="AC203" s="447"/>
      <c r="AD203" s="447"/>
      <c r="AE203" s="447"/>
      <c r="AF203" s="447"/>
      <c r="AG203" s="447"/>
      <c r="AH203" s="447"/>
      <c r="AJ203" s="518"/>
      <c r="AK203" s="518"/>
      <c r="AL203" s="518"/>
      <c r="AM203" s="518"/>
      <c r="AN203" s="518"/>
      <c r="AO203" s="518"/>
      <c r="AP203" s="518"/>
      <c r="AQ203" s="518"/>
      <c r="AR203" s="518"/>
      <c r="AS203" s="518"/>
      <c r="AT203" s="518"/>
      <c r="AU203" s="518"/>
      <c r="AW203" s="518"/>
      <c r="AX203" s="518"/>
      <c r="AY203" s="518"/>
      <c r="AZ203" s="518"/>
      <c r="BA203" s="518"/>
      <c r="BB203" s="518"/>
      <c r="BC203" s="518"/>
      <c r="BD203" s="518"/>
      <c r="BE203" s="518"/>
      <c r="BF203" s="518"/>
      <c r="BG203" s="518"/>
      <c r="BH203" s="518"/>
      <c r="BJ203" s="518"/>
      <c r="BK203" s="518"/>
      <c r="BL203" s="518"/>
      <c r="BM203" s="518"/>
      <c r="BN203" s="518"/>
      <c r="BO203" s="518"/>
      <c r="BP203" s="518"/>
      <c r="BQ203" s="518"/>
      <c r="BR203" s="518"/>
      <c r="BS203" s="518"/>
      <c r="BT203" s="518"/>
      <c r="BU203" s="518"/>
      <c r="BV203" s="5" t="s">
        <v>5</v>
      </c>
    </row>
    <row r="204" spans="1:74" s="5" customFormat="1" x14ac:dyDescent="0.2">
      <c r="B204" s="575"/>
      <c r="C204" s="575"/>
      <c r="D204" s="575"/>
      <c r="E204" s="572"/>
      <c r="F204" s="572"/>
      <c r="G204" s="572"/>
      <c r="H204" s="572"/>
      <c r="I204" s="446"/>
      <c r="J204" s="576"/>
      <c r="K204" s="576"/>
      <c r="L204" s="576"/>
      <c r="M204" s="576"/>
      <c r="N204" s="576"/>
      <c r="O204" s="576"/>
      <c r="P204" s="576"/>
      <c r="Q204" s="576"/>
      <c r="R204" s="576"/>
      <c r="S204" s="576"/>
      <c r="T204" s="576"/>
      <c r="U204" s="576"/>
      <c r="V204" s="446"/>
      <c r="W204" s="577"/>
      <c r="X204" s="577"/>
      <c r="Y204" s="577"/>
      <c r="Z204" s="577"/>
      <c r="AA204" s="577"/>
      <c r="AB204" s="577"/>
      <c r="AC204" s="577"/>
      <c r="AD204" s="577"/>
      <c r="AE204" s="577"/>
      <c r="AF204" s="577"/>
      <c r="AG204" s="577"/>
      <c r="AH204" s="577"/>
      <c r="AJ204" s="577"/>
      <c r="AK204" s="577"/>
      <c r="AL204" s="577"/>
      <c r="AM204" s="577"/>
      <c r="AN204" s="577"/>
      <c r="AO204" s="577"/>
      <c r="AP204" s="577"/>
      <c r="AQ204" s="577"/>
      <c r="AR204" s="577"/>
      <c r="AS204" s="577"/>
      <c r="AT204" s="577"/>
      <c r="AU204" s="577"/>
      <c r="AW204" s="577"/>
      <c r="AX204" s="577"/>
      <c r="AY204" s="577"/>
      <c r="AZ204" s="577"/>
      <c r="BA204" s="577"/>
      <c r="BB204" s="577"/>
      <c r="BC204" s="577"/>
      <c r="BD204" s="577"/>
      <c r="BE204" s="577"/>
      <c r="BF204" s="577"/>
      <c r="BG204" s="577"/>
      <c r="BH204" s="577"/>
      <c r="BJ204" s="577"/>
      <c r="BK204" s="577"/>
      <c r="BL204" s="577"/>
      <c r="BM204" s="577"/>
      <c r="BN204" s="577"/>
      <c r="BO204" s="577"/>
      <c r="BP204" s="577"/>
      <c r="BQ204" s="577"/>
      <c r="BR204" s="577"/>
      <c r="BS204" s="577"/>
      <c r="BT204" s="577"/>
      <c r="BU204" s="577"/>
    </row>
    <row r="205" spans="1:74" x14ac:dyDescent="0.2">
      <c r="B205" s="573" t="s">
        <v>600</v>
      </c>
      <c r="C205" s="574"/>
      <c r="D205" s="574"/>
      <c r="E205" s="449"/>
      <c r="F205" s="449"/>
      <c r="G205" s="449"/>
      <c r="H205" s="449"/>
      <c r="I205" s="446"/>
      <c r="J205" s="447"/>
      <c r="K205" s="447"/>
      <c r="L205" s="447"/>
      <c r="M205" s="447"/>
      <c r="N205" s="447"/>
      <c r="O205" s="448"/>
      <c r="P205" s="448"/>
      <c r="Q205" s="448"/>
      <c r="R205" s="448"/>
      <c r="S205" s="448"/>
      <c r="T205" s="448"/>
      <c r="U205" s="447"/>
      <c r="V205" s="446"/>
      <c r="W205" s="447"/>
      <c r="X205" s="447"/>
      <c r="Y205" s="447"/>
      <c r="Z205" s="447"/>
      <c r="AA205" s="447"/>
      <c r="AB205" s="448"/>
      <c r="AC205" s="448"/>
      <c r="AD205" s="448"/>
      <c r="AE205" s="448"/>
      <c r="AF205" s="448"/>
      <c r="AG205" s="448"/>
      <c r="AH205" s="447"/>
      <c r="AJ205" s="518"/>
      <c r="AK205" s="518"/>
      <c r="AL205" s="518"/>
      <c r="AM205" s="518"/>
      <c r="AN205" s="518"/>
      <c r="AO205" s="518"/>
      <c r="AP205" s="518"/>
      <c r="AQ205" s="518"/>
      <c r="AR205" s="518"/>
      <c r="AS205" s="518"/>
      <c r="AT205" s="518"/>
      <c r="AU205" s="518"/>
      <c r="AW205" s="518"/>
      <c r="AX205" s="518"/>
      <c r="AY205" s="518"/>
      <c r="AZ205" s="518"/>
      <c r="BA205" s="518"/>
      <c r="BB205" s="518"/>
      <c r="BC205" s="518"/>
      <c r="BD205" s="518"/>
      <c r="BE205" s="518"/>
      <c r="BF205" s="518"/>
      <c r="BG205" s="518"/>
      <c r="BH205" s="518"/>
      <c r="BJ205" s="518"/>
      <c r="BK205" s="518"/>
      <c r="BL205" s="518"/>
      <c r="BM205" s="518"/>
      <c r="BN205" s="518"/>
      <c r="BO205" s="518"/>
      <c r="BP205" s="518"/>
      <c r="BQ205" s="518"/>
      <c r="BR205" s="518"/>
      <c r="BS205" s="518"/>
      <c r="BT205" s="518"/>
      <c r="BU205" s="518"/>
      <c r="BV205" s="1" t="s">
        <v>5</v>
      </c>
    </row>
    <row r="206" spans="1:74" s="5" customFormat="1" x14ac:dyDescent="0.2">
      <c r="B206" s="575"/>
      <c r="C206" s="575"/>
      <c r="D206" s="575"/>
      <c r="E206" s="572"/>
      <c r="F206" s="572"/>
      <c r="G206" s="572"/>
      <c r="H206" s="572"/>
      <c r="I206" s="446"/>
      <c r="J206" s="576"/>
      <c r="K206" s="576"/>
      <c r="L206" s="576"/>
      <c r="M206" s="576"/>
      <c r="N206" s="576"/>
      <c r="O206" s="576"/>
      <c r="P206" s="576"/>
      <c r="Q206" s="576"/>
      <c r="R206" s="576"/>
      <c r="S206" s="576"/>
      <c r="T206" s="576"/>
      <c r="U206" s="576"/>
      <c r="V206" s="446"/>
      <c r="W206" s="577"/>
      <c r="X206" s="577"/>
      <c r="Y206" s="577"/>
      <c r="Z206" s="577"/>
      <c r="AA206" s="577"/>
      <c r="AB206" s="577"/>
      <c r="AC206" s="577"/>
      <c r="AD206" s="577"/>
      <c r="AE206" s="577"/>
      <c r="AF206" s="577"/>
      <c r="AG206" s="577"/>
      <c r="AH206" s="577"/>
      <c r="AJ206" s="577"/>
      <c r="AK206" s="577"/>
      <c r="AL206" s="577"/>
      <c r="AM206" s="577"/>
      <c r="AN206" s="577"/>
      <c r="AO206" s="577"/>
      <c r="AP206" s="577"/>
      <c r="AQ206" s="577"/>
      <c r="AR206" s="577"/>
      <c r="AS206" s="577"/>
      <c r="AT206" s="577"/>
      <c r="AU206" s="577"/>
      <c r="AW206" s="577"/>
      <c r="AX206" s="577"/>
      <c r="AY206" s="577"/>
      <c r="AZ206" s="577"/>
      <c r="BA206" s="577"/>
      <c r="BB206" s="577"/>
      <c r="BC206" s="577"/>
      <c r="BD206" s="577"/>
      <c r="BE206" s="577"/>
      <c r="BF206" s="577"/>
      <c r="BG206" s="577"/>
      <c r="BH206" s="577"/>
      <c r="BJ206" s="577"/>
      <c r="BK206" s="577"/>
      <c r="BL206" s="577"/>
      <c r="BM206" s="577"/>
      <c r="BN206" s="577"/>
      <c r="BO206" s="577"/>
      <c r="BP206" s="577"/>
      <c r="BQ206" s="577"/>
      <c r="BR206" s="577"/>
      <c r="BS206" s="577"/>
      <c r="BT206" s="577"/>
      <c r="BU206" s="577"/>
    </row>
    <row r="207" spans="1:74" x14ac:dyDescent="0.2">
      <c r="B207" s="444" t="s">
        <v>521</v>
      </c>
      <c r="C207" s="444"/>
      <c r="D207" s="444"/>
      <c r="E207" s="445"/>
      <c r="F207" s="445"/>
      <c r="G207" s="445"/>
      <c r="H207" s="445" t="s">
        <v>58</v>
      </c>
      <c r="I207" s="446"/>
      <c r="J207" s="577">
        <f>+Capital!D74</f>
        <v>0</v>
      </c>
      <c r="K207" s="577">
        <f>+Capital!E74</f>
        <v>0</v>
      </c>
      <c r="L207" s="577">
        <f>+Capital!F74</f>
        <v>0</v>
      </c>
      <c r="M207" s="577">
        <f>+Capital!G74</f>
        <v>0</v>
      </c>
      <c r="N207" s="577">
        <f>+Capital!H74</f>
        <v>0</v>
      </c>
      <c r="O207" s="577">
        <f>+Capital!I74</f>
        <v>0</v>
      </c>
      <c r="P207" s="577">
        <f>+Capital!J74</f>
        <v>0</v>
      </c>
      <c r="Q207" s="577">
        <f>+Capital!K74</f>
        <v>0</v>
      </c>
      <c r="R207" s="577">
        <f>+Capital!L74</f>
        <v>0</v>
      </c>
      <c r="S207" s="577">
        <f>+Capital!M74</f>
        <v>0</v>
      </c>
      <c r="T207" s="577">
        <f>+Capital!N74</f>
        <v>0</v>
      </c>
      <c r="U207" s="577">
        <f>+Capital!O74</f>
        <v>0</v>
      </c>
      <c r="V207" s="446"/>
      <c r="W207" s="577">
        <f>+Capital!Q74</f>
        <v>0</v>
      </c>
      <c r="X207" s="577">
        <f>+Capital!R74</f>
        <v>0</v>
      </c>
      <c r="Y207" s="577">
        <f>+Capital!S74</f>
        <v>0</v>
      </c>
      <c r="Z207" s="577">
        <f>+Capital!T74</f>
        <v>0</v>
      </c>
      <c r="AA207" s="577">
        <f>+Capital!U74</f>
        <v>0</v>
      </c>
      <c r="AB207" s="577">
        <f>+Capital!V74</f>
        <v>0</v>
      </c>
      <c r="AC207" s="577">
        <f>+Capital!W74</f>
        <v>0</v>
      </c>
      <c r="AD207" s="577">
        <f>+Capital!X74</f>
        <v>0</v>
      </c>
      <c r="AE207" s="577">
        <f>+Capital!Y74</f>
        <v>0</v>
      </c>
      <c r="AF207" s="577">
        <f>+Capital!Z74</f>
        <v>0</v>
      </c>
      <c r="AG207" s="577">
        <f>+Capital!AA74</f>
        <v>0</v>
      </c>
      <c r="AH207" s="577">
        <f>+Capital!AB74</f>
        <v>0</v>
      </c>
      <c r="AJ207" s="577">
        <f>+Capital!AD74</f>
        <v>0</v>
      </c>
      <c r="AK207" s="577">
        <f>+Capital!AE74</f>
        <v>0</v>
      </c>
      <c r="AL207" s="577">
        <f>+Capital!AF74</f>
        <v>0</v>
      </c>
      <c r="AM207" s="577">
        <f>+Capital!AG74</f>
        <v>0</v>
      </c>
      <c r="AN207" s="577">
        <f>+Capital!AH74</f>
        <v>0</v>
      </c>
      <c r="AO207" s="577">
        <f>+Capital!AI74</f>
        <v>0</v>
      </c>
      <c r="AP207" s="577">
        <f>+Capital!AJ74</f>
        <v>0</v>
      </c>
      <c r="AQ207" s="577">
        <f>+Capital!AK74</f>
        <v>0</v>
      </c>
      <c r="AR207" s="577">
        <f>+Capital!AL74</f>
        <v>0</v>
      </c>
      <c r="AS207" s="577">
        <f>+Capital!AM74</f>
        <v>0</v>
      </c>
      <c r="AT207" s="577">
        <f>+Capital!AN74</f>
        <v>0</v>
      </c>
      <c r="AU207" s="577">
        <f>+Capital!AO74</f>
        <v>0</v>
      </c>
      <c r="AV207" s="5"/>
      <c r="AW207" s="577">
        <f>+Capital!AQ74</f>
        <v>0</v>
      </c>
      <c r="AX207" s="577">
        <f>+Capital!AR74</f>
        <v>0</v>
      </c>
      <c r="AY207" s="577">
        <f>+Capital!AS74</f>
        <v>0</v>
      </c>
      <c r="AZ207" s="577">
        <f>+Capital!AT74</f>
        <v>0</v>
      </c>
      <c r="BA207" s="577">
        <f>+Capital!AU74</f>
        <v>0</v>
      </c>
      <c r="BB207" s="577">
        <f>+Capital!AV74</f>
        <v>0</v>
      </c>
      <c r="BC207" s="577">
        <f>+Capital!AW74</f>
        <v>0</v>
      </c>
      <c r="BD207" s="577">
        <f>+Capital!AX74</f>
        <v>0</v>
      </c>
      <c r="BE207" s="577">
        <f>+Capital!AY74</f>
        <v>0</v>
      </c>
      <c r="BF207" s="577">
        <f>+Capital!AZ74</f>
        <v>0</v>
      </c>
      <c r="BG207" s="577">
        <f>+Capital!BA74</f>
        <v>0</v>
      </c>
      <c r="BH207" s="577">
        <f>+Capital!BB74</f>
        <v>0</v>
      </c>
      <c r="BI207" s="5"/>
      <c r="BJ207" s="577">
        <f>+Capital!BD74</f>
        <v>0</v>
      </c>
      <c r="BK207" s="577">
        <f>+Capital!BE74</f>
        <v>0</v>
      </c>
      <c r="BL207" s="577">
        <f>+Capital!BF74</f>
        <v>0</v>
      </c>
      <c r="BM207" s="577">
        <f>+Capital!BG74</f>
        <v>0</v>
      </c>
      <c r="BN207" s="577">
        <f>+Capital!BH74</f>
        <v>0</v>
      </c>
      <c r="BO207" s="577">
        <f>+Capital!BI74</f>
        <v>0</v>
      </c>
      <c r="BP207" s="577">
        <f>+Capital!BJ74</f>
        <v>0</v>
      </c>
      <c r="BQ207" s="577">
        <f>+Capital!BK74</f>
        <v>0</v>
      </c>
      <c r="BR207" s="577">
        <f>+Capital!BL74</f>
        <v>0</v>
      </c>
      <c r="BS207" s="577">
        <f>+Capital!BM74</f>
        <v>0</v>
      </c>
      <c r="BT207" s="577">
        <f>+Capital!BN74</f>
        <v>0</v>
      </c>
      <c r="BU207" s="577">
        <f>+Capital!BO74</f>
        <v>0</v>
      </c>
      <c r="BV207" s="5" t="s">
        <v>5</v>
      </c>
    </row>
    <row r="208" spans="1:74" s="5" customFormat="1" x14ac:dyDescent="0.2">
      <c r="B208" s="135" t="s">
        <v>47</v>
      </c>
      <c r="C208" s="135"/>
      <c r="D208" s="135"/>
      <c r="E208" s="449"/>
      <c r="F208" s="449"/>
      <c r="G208" s="449"/>
      <c r="H208" s="449"/>
      <c r="I208" s="446"/>
      <c r="J208" s="447"/>
      <c r="K208" s="447"/>
      <c r="L208" s="447"/>
      <c r="M208" s="447"/>
      <c r="N208" s="447"/>
      <c r="O208" s="447"/>
      <c r="P208" s="447"/>
      <c r="Q208" s="447"/>
      <c r="R208" s="447"/>
      <c r="S208" s="447"/>
      <c r="T208" s="447"/>
      <c r="U208" s="447"/>
      <c r="V208" s="446"/>
      <c r="W208" s="447"/>
      <c r="X208" s="447"/>
      <c r="Y208" s="447"/>
      <c r="Z208" s="447"/>
      <c r="AA208" s="447"/>
      <c r="AB208" s="447"/>
      <c r="AC208" s="447"/>
      <c r="AD208" s="447"/>
      <c r="AE208" s="447"/>
      <c r="AF208" s="447"/>
      <c r="AG208" s="447"/>
      <c r="AH208" s="447"/>
      <c r="AJ208" s="518"/>
      <c r="AK208" s="518"/>
      <c r="AL208" s="518"/>
      <c r="AM208" s="518"/>
      <c r="AN208" s="518"/>
      <c r="AO208" s="518"/>
      <c r="AP208" s="518"/>
      <c r="AQ208" s="518"/>
      <c r="AR208" s="518"/>
      <c r="AS208" s="518"/>
      <c r="AT208" s="518"/>
      <c r="AU208" s="518"/>
      <c r="AW208" s="518"/>
      <c r="AX208" s="518"/>
      <c r="AY208" s="518"/>
      <c r="AZ208" s="518"/>
      <c r="BA208" s="518"/>
      <c r="BB208" s="518"/>
      <c r="BC208" s="518"/>
      <c r="BD208" s="518"/>
      <c r="BE208" s="518"/>
      <c r="BF208" s="518"/>
      <c r="BG208" s="518"/>
      <c r="BH208" s="518"/>
      <c r="BJ208" s="518"/>
      <c r="BK208" s="518"/>
      <c r="BL208" s="518"/>
      <c r="BM208" s="518"/>
      <c r="BN208" s="518"/>
      <c r="BO208" s="518"/>
      <c r="BP208" s="518"/>
      <c r="BQ208" s="518"/>
      <c r="BR208" s="518"/>
      <c r="BS208" s="518"/>
      <c r="BT208" s="518"/>
      <c r="BU208" s="518"/>
      <c r="BV208" s="5" t="s">
        <v>5</v>
      </c>
    </row>
    <row r="209" spans="1:74" x14ac:dyDescent="0.2">
      <c r="AI209" s="1"/>
      <c r="BV209" s="1" t="s">
        <v>5</v>
      </c>
    </row>
    <row r="210" spans="1:74" ht="23.25" x14ac:dyDescent="0.35">
      <c r="A210" s="436"/>
      <c r="B210" s="437" t="s">
        <v>557</v>
      </c>
      <c r="C210" s="437"/>
      <c r="D210" s="437"/>
      <c r="E210" s="301"/>
      <c r="F210" s="450"/>
      <c r="G210" s="450"/>
      <c r="H210" s="450"/>
      <c r="I210" s="446"/>
      <c r="J210" s="450"/>
      <c r="K210" s="450"/>
      <c r="L210" s="450"/>
      <c r="M210" s="450"/>
      <c r="N210" s="450"/>
      <c r="O210" s="450"/>
      <c r="P210" s="450"/>
      <c r="Q210" s="450"/>
      <c r="R210" s="450"/>
      <c r="S210" s="450"/>
      <c r="T210" s="450"/>
      <c r="U210" s="450"/>
      <c r="V210" s="451"/>
      <c r="W210" s="450"/>
      <c r="X210" s="450"/>
      <c r="Y210" s="450"/>
      <c r="Z210" s="450"/>
      <c r="AA210" s="450"/>
      <c r="AB210" s="450"/>
      <c r="AC210" s="450"/>
      <c r="AD210" s="450"/>
      <c r="AE210" s="450"/>
      <c r="AF210" s="450"/>
      <c r="AG210" s="450"/>
      <c r="AH210" s="450"/>
      <c r="AJ210" s="450"/>
      <c r="AK210" s="450"/>
      <c r="AL210" s="450"/>
      <c r="AM210" s="450"/>
      <c r="AN210" s="450"/>
      <c r="AO210" s="450"/>
      <c r="AP210" s="450"/>
      <c r="AQ210" s="450"/>
      <c r="AR210" s="450"/>
      <c r="AS210" s="450"/>
      <c r="AT210" s="450"/>
      <c r="AU210" s="450"/>
      <c r="AW210" s="450"/>
      <c r="AX210" s="450"/>
      <c r="AY210" s="450"/>
      <c r="AZ210" s="450"/>
      <c r="BA210" s="450"/>
      <c r="BB210" s="450"/>
      <c r="BC210" s="450"/>
      <c r="BD210" s="450"/>
      <c r="BE210" s="450"/>
      <c r="BF210" s="450"/>
      <c r="BG210" s="450"/>
      <c r="BH210" s="450"/>
      <c r="BJ210" s="450"/>
      <c r="BK210" s="450"/>
      <c r="BL210" s="450"/>
      <c r="BM210" s="450"/>
      <c r="BN210" s="450"/>
      <c r="BO210" s="450"/>
      <c r="BP210" s="450"/>
      <c r="BQ210" s="450"/>
      <c r="BR210" s="450"/>
      <c r="BS210" s="450"/>
      <c r="BT210" s="450"/>
      <c r="BU210" s="450"/>
      <c r="BV210" s="1" t="s">
        <v>5</v>
      </c>
    </row>
    <row r="211" spans="1:74" x14ac:dyDescent="0.2">
      <c r="B211" s="452" t="s">
        <v>595</v>
      </c>
      <c r="C211" s="453"/>
      <c r="D211" s="453"/>
      <c r="N211" s="454"/>
      <c r="AI211" s="1"/>
      <c r="BV211" s="1" t="s">
        <v>5</v>
      </c>
    </row>
    <row r="212" spans="1:74" ht="12.75" customHeight="1" x14ac:dyDescent="0.2">
      <c r="B212" s="733" t="s">
        <v>558</v>
      </c>
      <c r="C212" s="733"/>
      <c r="D212" s="733"/>
      <c r="E212" s="733"/>
      <c r="F212" s="733"/>
      <c r="G212" s="455" t="s">
        <v>559</v>
      </c>
      <c r="H212" s="456" t="s">
        <v>596</v>
      </c>
      <c r="J212" s="457"/>
      <c r="K212" s="457"/>
      <c r="L212" s="457"/>
      <c r="M212" s="457"/>
      <c r="N212" s="457"/>
      <c r="O212" s="457"/>
      <c r="P212" s="457"/>
      <c r="Q212" s="457"/>
      <c r="R212" s="457"/>
      <c r="S212" s="457"/>
      <c r="T212" s="457"/>
      <c r="U212" s="457"/>
      <c r="V212" s="458"/>
      <c r="W212" s="457"/>
      <c r="X212" s="457"/>
      <c r="Y212" s="457"/>
      <c r="Z212" s="457"/>
      <c r="AA212" s="457"/>
      <c r="AB212" s="457"/>
      <c r="AC212" s="457"/>
      <c r="AD212" s="457"/>
      <c r="AE212" s="457"/>
      <c r="AF212" s="457"/>
      <c r="AG212" s="457"/>
      <c r="AH212" s="457"/>
      <c r="AJ212" s="520"/>
      <c r="AK212" s="520"/>
      <c r="AL212" s="520"/>
      <c r="AM212" s="520"/>
      <c r="AN212" s="520"/>
      <c r="AO212" s="520"/>
      <c r="AP212" s="520"/>
      <c r="AQ212" s="520"/>
      <c r="AR212" s="520"/>
      <c r="AS212" s="520"/>
      <c r="AT212" s="520"/>
      <c r="AU212" s="520"/>
      <c r="AW212" s="520"/>
      <c r="AX212" s="520"/>
      <c r="AY212" s="520"/>
      <c r="AZ212" s="520"/>
      <c r="BA212" s="520"/>
      <c r="BB212" s="520"/>
      <c r="BC212" s="520"/>
      <c r="BD212" s="520"/>
      <c r="BE212" s="520"/>
      <c r="BF212" s="520"/>
      <c r="BG212" s="520"/>
      <c r="BH212" s="520"/>
      <c r="BJ212" s="520"/>
      <c r="BK212" s="520"/>
      <c r="BL212" s="520"/>
      <c r="BM212" s="520"/>
      <c r="BN212" s="520"/>
      <c r="BO212" s="520"/>
      <c r="BP212" s="520"/>
      <c r="BQ212" s="520"/>
      <c r="BR212" s="520"/>
      <c r="BS212" s="520"/>
      <c r="BT212" s="520"/>
      <c r="BU212" s="520"/>
      <c r="BV212" s="1" t="s">
        <v>5</v>
      </c>
    </row>
    <row r="213" spans="1:74" ht="12.75" customHeight="1" x14ac:dyDescent="0.2">
      <c r="B213" s="727"/>
      <c r="C213" s="727"/>
      <c r="D213" s="727"/>
      <c r="E213" s="727"/>
      <c r="F213" s="727"/>
      <c r="G213" s="459" t="s">
        <v>560</v>
      </c>
      <c r="H213" s="460" t="s">
        <v>596</v>
      </c>
      <c r="J213" s="461"/>
      <c r="K213" s="461"/>
      <c r="L213" s="461"/>
      <c r="M213" s="461"/>
      <c r="N213" s="461"/>
      <c r="O213" s="461"/>
      <c r="P213" s="461"/>
      <c r="Q213" s="461"/>
      <c r="R213" s="461"/>
      <c r="S213" s="461"/>
      <c r="T213" s="461"/>
      <c r="U213" s="461"/>
      <c r="V213" s="458"/>
      <c r="W213" s="461"/>
      <c r="X213" s="461"/>
      <c r="Y213" s="461"/>
      <c r="Z213" s="461"/>
      <c r="AA213" s="461"/>
      <c r="AB213" s="461"/>
      <c r="AC213" s="461"/>
      <c r="AD213" s="461"/>
      <c r="AE213" s="461"/>
      <c r="AF213" s="461"/>
      <c r="AG213" s="461"/>
      <c r="AH213" s="461"/>
      <c r="AJ213" s="521"/>
      <c r="AK213" s="521"/>
      <c r="AL213" s="521"/>
      <c r="AM213" s="521"/>
      <c r="AN213" s="521"/>
      <c r="AO213" s="521"/>
      <c r="AP213" s="521"/>
      <c r="AQ213" s="521"/>
      <c r="AR213" s="521"/>
      <c r="AS213" s="521"/>
      <c r="AT213" s="521"/>
      <c r="AU213" s="521"/>
      <c r="AW213" s="521"/>
      <c r="AX213" s="521"/>
      <c r="AY213" s="521"/>
      <c r="AZ213" s="521"/>
      <c r="BA213" s="521"/>
      <c r="BB213" s="521"/>
      <c r="BC213" s="521"/>
      <c r="BD213" s="521"/>
      <c r="BE213" s="521"/>
      <c r="BF213" s="521"/>
      <c r="BG213" s="521"/>
      <c r="BH213" s="521"/>
      <c r="BJ213" s="521"/>
      <c r="BK213" s="521"/>
      <c r="BL213" s="521"/>
      <c r="BM213" s="521"/>
      <c r="BN213" s="521"/>
      <c r="BO213" s="521"/>
      <c r="BP213" s="521"/>
      <c r="BQ213" s="521"/>
      <c r="BR213" s="521"/>
      <c r="BS213" s="521"/>
      <c r="BT213" s="521"/>
      <c r="BU213" s="521"/>
      <c r="BV213" s="1" t="s">
        <v>5</v>
      </c>
    </row>
    <row r="214" spans="1:74" x14ac:dyDescent="0.2">
      <c r="B214" s="727"/>
      <c r="C214" s="727"/>
      <c r="D214" s="727"/>
      <c r="E214" s="727"/>
      <c r="F214" s="727"/>
      <c r="G214" s="459" t="s">
        <v>561</v>
      </c>
      <c r="H214" s="460" t="s">
        <v>596</v>
      </c>
      <c r="J214" s="461"/>
      <c r="K214" s="461"/>
      <c r="L214" s="461"/>
      <c r="M214" s="461"/>
      <c r="N214" s="461"/>
      <c r="O214" s="461"/>
      <c r="P214" s="461"/>
      <c r="Q214" s="461"/>
      <c r="R214" s="461"/>
      <c r="S214" s="461"/>
      <c r="T214" s="461"/>
      <c r="U214" s="461"/>
      <c r="V214" s="458"/>
      <c r="W214" s="461"/>
      <c r="X214" s="461"/>
      <c r="Y214" s="461"/>
      <c r="Z214" s="461"/>
      <c r="AA214" s="461"/>
      <c r="AB214" s="461"/>
      <c r="AC214" s="461"/>
      <c r="AD214" s="461"/>
      <c r="AE214" s="461"/>
      <c r="AF214" s="461"/>
      <c r="AG214" s="461"/>
      <c r="AH214" s="461"/>
      <c r="AJ214" s="521"/>
      <c r="AK214" s="521"/>
      <c r="AL214" s="521"/>
      <c r="AM214" s="521"/>
      <c r="AN214" s="521"/>
      <c r="AO214" s="521"/>
      <c r="AP214" s="521"/>
      <c r="AQ214" s="521"/>
      <c r="AR214" s="521"/>
      <c r="AS214" s="521"/>
      <c r="AT214" s="521"/>
      <c r="AU214" s="521"/>
      <c r="AW214" s="521"/>
      <c r="AX214" s="521"/>
      <c r="AY214" s="521"/>
      <c r="AZ214" s="521"/>
      <c r="BA214" s="521"/>
      <c r="BB214" s="521"/>
      <c r="BC214" s="521"/>
      <c r="BD214" s="521"/>
      <c r="BE214" s="521"/>
      <c r="BF214" s="521"/>
      <c r="BG214" s="521"/>
      <c r="BH214" s="521"/>
      <c r="BJ214" s="521"/>
      <c r="BK214" s="521"/>
      <c r="BL214" s="521"/>
      <c r="BM214" s="521"/>
      <c r="BN214" s="521"/>
      <c r="BO214" s="521"/>
      <c r="BP214" s="521"/>
      <c r="BQ214" s="521"/>
      <c r="BR214" s="521"/>
      <c r="BS214" s="521"/>
      <c r="BT214" s="521"/>
      <c r="BU214" s="521"/>
      <c r="BV214" s="1" t="s">
        <v>5</v>
      </c>
    </row>
    <row r="215" spans="1:74" x14ac:dyDescent="0.2">
      <c r="B215" s="727"/>
      <c r="C215" s="727"/>
      <c r="D215" s="727"/>
      <c r="E215" s="727"/>
      <c r="F215" s="727"/>
      <c r="G215" s="459" t="s">
        <v>562</v>
      </c>
      <c r="H215" s="460" t="s">
        <v>596</v>
      </c>
      <c r="J215" s="461"/>
      <c r="K215" s="461"/>
      <c r="L215" s="461"/>
      <c r="M215" s="461"/>
      <c r="N215" s="461"/>
      <c r="O215" s="461"/>
      <c r="P215" s="461"/>
      <c r="Q215" s="461"/>
      <c r="R215" s="461"/>
      <c r="S215" s="461"/>
      <c r="T215" s="461"/>
      <c r="U215" s="461"/>
      <c r="V215" s="458"/>
      <c r="W215" s="461"/>
      <c r="X215" s="461"/>
      <c r="Y215" s="461"/>
      <c r="Z215" s="461"/>
      <c r="AA215" s="461"/>
      <c r="AB215" s="461"/>
      <c r="AC215" s="461"/>
      <c r="AD215" s="461"/>
      <c r="AE215" s="461"/>
      <c r="AF215" s="461"/>
      <c r="AG215" s="461"/>
      <c r="AH215" s="461"/>
      <c r="AJ215" s="521"/>
      <c r="AK215" s="521"/>
      <c r="AL215" s="521"/>
      <c r="AM215" s="521"/>
      <c r="AN215" s="521"/>
      <c r="AO215" s="521"/>
      <c r="AP215" s="521"/>
      <c r="AQ215" s="521"/>
      <c r="AR215" s="521"/>
      <c r="AS215" s="521"/>
      <c r="AT215" s="521"/>
      <c r="AU215" s="521"/>
      <c r="AW215" s="521"/>
      <c r="AX215" s="521"/>
      <c r="AY215" s="521"/>
      <c r="AZ215" s="521"/>
      <c r="BA215" s="521"/>
      <c r="BB215" s="521"/>
      <c r="BC215" s="521"/>
      <c r="BD215" s="521"/>
      <c r="BE215" s="521"/>
      <c r="BF215" s="521"/>
      <c r="BG215" s="521"/>
      <c r="BH215" s="521"/>
      <c r="BJ215" s="521"/>
      <c r="BK215" s="521"/>
      <c r="BL215" s="521"/>
      <c r="BM215" s="521"/>
      <c r="BN215" s="521"/>
      <c r="BO215" s="521"/>
      <c r="BP215" s="521"/>
      <c r="BQ215" s="521"/>
      <c r="BR215" s="521"/>
      <c r="BS215" s="521"/>
      <c r="BT215" s="521"/>
      <c r="BU215" s="521"/>
      <c r="BV215" s="1" t="s">
        <v>5</v>
      </c>
    </row>
    <row r="216" spans="1:74" x14ac:dyDescent="0.2">
      <c r="B216" s="727"/>
      <c r="C216" s="727"/>
      <c r="D216" s="727"/>
      <c r="E216" s="727"/>
      <c r="F216" s="727"/>
      <c r="G216" s="459" t="s">
        <v>563</v>
      </c>
      <c r="H216" s="460" t="s">
        <v>596</v>
      </c>
      <c r="I216" s="462"/>
      <c r="J216" s="461"/>
      <c r="K216" s="461"/>
      <c r="L216" s="461"/>
      <c r="M216" s="461"/>
      <c r="N216" s="461"/>
      <c r="O216" s="461"/>
      <c r="P216" s="461"/>
      <c r="Q216" s="461"/>
      <c r="R216" s="461"/>
      <c r="S216" s="461"/>
      <c r="T216" s="461"/>
      <c r="U216" s="461"/>
      <c r="V216" s="458"/>
      <c r="W216" s="461"/>
      <c r="X216" s="461"/>
      <c r="Y216" s="461"/>
      <c r="Z216" s="461"/>
      <c r="AA216" s="461"/>
      <c r="AB216" s="461"/>
      <c r="AC216" s="461"/>
      <c r="AD216" s="461"/>
      <c r="AE216" s="461"/>
      <c r="AF216" s="461"/>
      <c r="AG216" s="461"/>
      <c r="AH216" s="461"/>
      <c r="AJ216" s="521"/>
      <c r="AK216" s="521"/>
      <c r="AL216" s="521"/>
      <c r="AM216" s="521"/>
      <c r="AN216" s="521"/>
      <c r="AO216" s="521"/>
      <c r="AP216" s="521"/>
      <c r="AQ216" s="521"/>
      <c r="AR216" s="521"/>
      <c r="AS216" s="521"/>
      <c r="AT216" s="521"/>
      <c r="AU216" s="521"/>
      <c r="AW216" s="521"/>
      <c r="AX216" s="521"/>
      <c r="AY216" s="521"/>
      <c r="AZ216" s="521"/>
      <c r="BA216" s="521"/>
      <c r="BB216" s="521"/>
      <c r="BC216" s="521"/>
      <c r="BD216" s="521"/>
      <c r="BE216" s="521"/>
      <c r="BF216" s="521"/>
      <c r="BG216" s="521"/>
      <c r="BH216" s="521"/>
      <c r="BJ216" s="521"/>
      <c r="BK216" s="521"/>
      <c r="BL216" s="521"/>
      <c r="BM216" s="521"/>
      <c r="BN216" s="521"/>
      <c r="BO216" s="521"/>
      <c r="BP216" s="521"/>
      <c r="BQ216" s="521"/>
      <c r="BR216" s="521"/>
      <c r="BS216" s="521"/>
      <c r="BT216" s="521"/>
      <c r="BU216" s="521"/>
      <c r="BV216" s="1" t="s">
        <v>5</v>
      </c>
    </row>
    <row r="217" spans="1:74" x14ac:dyDescent="0.2">
      <c r="B217" s="727"/>
      <c r="C217" s="727"/>
      <c r="D217" s="727"/>
      <c r="E217" s="727"/>
      <c r="F217" s="727"/>
      <c r="G217" s="463" t="s">
        <v>564</v>
      </c>
      <c r="H217" s="464" t="s">
        <v>596</v>
      </c>
      <c r="I217" s="462"/>
      <c r="J217" s="465"/>
      <c r="K217" s="465"/>
      <c r="L217" s="465"/>
      <c r="M217" s="465"/>
      <c r="N217" s="465"/>
      <c r="O217" s="465"/>
      <c r="P217" s="465"/>
      <c r="Q217" s="465"/>
      <c r="R217" s="465"/>
      <c r="S217" s="465"/>
      <c r="T217" s="465"/>
      <c r="U217" s="465"/>
      <c r="V217" s="458"/>
      <c r="W217" s="465"/>
      <c r="X217" s="465"/>
      <c r="Y217" s="465"/>
      <c r="Z217" s="465"/>
      <c r="AA217" s="465"/>
      <c r="AB217" s="465"/>
      <c r="AC217" s="465"/>
      <c r="AD217" s="465"/>
      <c r="AE217" s="465"/>
      <c r="AF217" s="465"/>
      <c r="AG217" s="465"/>
      <c r="AH217" s="465"/>
      <c r="AJ217" s="522"/>
      <c r="AK217" s="522"/>
      <c r="AL217" s="522"/>
      <c r="AM217" s="522"/>
      <c r="AN217" s="522"/>
      <c r="AO217" s="522"/>
      <c r="AP217" s="522"/>
      <c r="AQ217" s="522"/>
      <c r="AR217" s="522"/>
      <c r="AS217" s="522"/>
      <c r="AT217" s="522"/>
      <c r="AU217" s="522"/>
      <c r="AW217" s="522"/>
      <c r="AX217" s="522"/>
      <c r="AY217" s="522"/>
      <c r="AZ217" s="522"/>
      <c r="BA217" s="522"/>
      <c r="BB217" s="522"/>
      <c r="BC217" s="522"/>
      <c r="BD217" s="522"/>
      <c r="BE217" s="522"/>
      <c r="BF217" s="522"/>
      <c r="BG217" s="522"/>
      <c r="BH217" s="522"/>
      <c r="BJ217" s="522"/>
      <c r="BK217" s="522"/>
      <c r="BL217" s="522"/>
      <c r="BM217" s="522"/>
      <c r="BN217" s="522"/>
      <c r="BO217" s="522"/>
      <c r="BP217" s="522"/>
      <c r="BQ217" s="522"/>
      <c r="BR217" s="522"/>
      <c r="BS217" s="522"/>
      <c r="BT217" s="522"/>
      <c r="BU217" s="522"/>
      <c r="BV217" s="1" t="s">
        <v>5</v>
      </c>
    </row>
    <row r="218" spans="1:74" x14ac:dyDescent="0.2">
      <c r="B218" s="728"/>
      <c r="C218" s="728"/>
      <c r="D218" s="728"/>
      <c r="E218" s="728"/>
      <c r="F218" s="728"/>
      <c r="G218" s="466" t="s">
        <v>565</v>
      </c>
      <c r="H218" s="467" t="s">
        <v>596</v>
      </c>
      <c r="I218" s="468"/>
      <c r="J218" s="469"/>
      <c r="K218" s="469"/>
      <c r="L218" s="469"/>
      <c r="M218" s="469"/>
      <c r="N218" s="469"/>
      <c r="O218" s="469"/>
      <c r="P218" s="469"/>
      <c r="Q218" s="469"/>
      <c r="R218" s="469"/>
      <c r="S218" s="469"/>
      <c r="T218" s="469"/>
      <c r="U218" s="469"/>
      <c r="V218" s="468"/>
      <c r="W218" s="469"/>
      <c r="X218" s="469"/>
      <c r="Y218" s="469"/>
      <c r="Z218" s="469"/>
      <c r="AA218" s="469"/>
      <c r="AB218" s="469"/>
      <c r="AC218" s="469"/>
      <c r="AD218" s="469"/>
      <c r="AE218" s="469"/>
      <c r="AF218" s="469"/>
      <c r="AG218" s="469"/>
      <c r="AH218" s="469"/>
      <c r="AJ218" s="523"/>
      <c r="AK218" s="523"/>
      <c r="AL218" s="523"/>
      <c r="AM218" s="523"/>
      <c r="AN218" s="523"/>
      <c r="AO218" s="523"/>
      <c r="AP218" s="523"/>
      <c r="AQ218" s="523"/>
      <c r="AR218" s="523"/>
      <c r="AS218" s="523"/>
      <c r="AT218" s="523"/>
      <c r="AU218" s="523"/>
      <c r="AW218" s="523"/>
      <c r="AX218" s="523"/>
      <c r="AY218" s="523"/>
      <c r="AZ218" s="523"/>
      <c r="BA218" s="523"/>
      <c r="BB218" s="523"/>
      <c r="BC218" s="523"/>
      <c r="BD218" s="523"/>
      <c r="BE218" s="523"/>
      <c r="BF218" s="523"/>
      <c r="BG218" s="523"/>
      <c r="BH218" s="523"/>
      <c r="BJ218" s="523"/>
      <c r="BK218" s="523"/>
      <c r="BL218" s="523"/>
      <c r="BM218" s="523"/>
      <c r="BN218" s="523"/>
      <c r="BO218" s="523"/>
      <c r="BP218" s="523"/>
      <c r="BQ218" s="523"/>
      <c r="BR218" s="523"/>
      <c r="BS218" s="523"/>
      <c r="BT218" s="523"/>
      <c r="BU218" s="523"/>
      <c r="BV218" s="1" t="s">
        <v>5</v>
      </c>
    </row>
    <row r="219" spans="1:74" ht="12.75" customHeight="1" x14ac:dyDescent="0.2">
      <c r="B219" s="733" t="s">
        <v>566</v>
      </c>
      <c r="C219" s="733"/>
      <c r="D219" s="733"/>
      <c r="E219" s="733"/>
      <c r="F219" s="733"/>
      <c r="G219" s="470" t="s">
        <v>559</v>
      </c>
      <c r="H219" s="471" t="s">
        <v>597</v>
      </c>
      <c r="I219" s="468"/>
      <c r="J219" s="472"/>
      <c r="K219" s="472"/>
      <c r="L219" s="472"/>
      <c r="M219" s="472"/>
      <c r="N219" s="472"/>
      <c r="O219" s="472"/>
      <c r="P219" s="472"/>
      <c r="Q219" s="472"/>
      <c r="R219" s="472"/>
      <c r="S219" s="472"/>
      <c r="T219" s="472"/>
      <c r="U219" s="472"/>
      <c r="V219" s="468"/>
      <c r="W219" s="472"/>
      <c r="X219" s="472"/>
      <c r="Y219" s="472"/>
      <c r="Z219" s="472"/>
      <c r="AA219" s="472"/>
      <c r="AB219" s="472"/>
      <c r="AC219" s="472"/>
      <c r="AD219" s="472"/>
      <c r="AE219" s="472"/>
      <c r="AF219" s="472"/>
      <c r="AG219" s="472"/>
      <c r="AH219" s="472"/>
      <c r="AJ219" s="524"/>
      <c r="AK219" s="524"/>
      <c r="AL219" s="524"/>
      <c r="AM219" s="524"/>
      <c r="AN219" s="524"/>
      <c r="AO219" s="524"/>
      <c r="AP219" s="524"/>
      <c r="AQ219" s="524"/>
      <c r="AR219" s="524"/>
      <c r="AS219" s="524"/>
      <c r="AT219" s="524"/>
      <c r="AU219" s="524"/>
      <c r="AW219" s="524"/>
      <c r="AX219" s="524"/>
      <c r="AY219" s="524"/>
      <c r="AZ219" s="524"/>
      <c r="BA219" s="524"/>
      <c r="BB219" s="524"/>
      <c r="BC219" s="524"/>
      <c r="BD219" s="524"/>
      <c r="BE219" s="524"/>
      <c r="BF219" s="524"/>
      <c r="BG219" s="524"/>
      <c r="BH219" s="524"/>
      <c r="BJ219" s="524"/>
      <c r="BK219" s="524"/>
      <c r="BL219" s="524"/>
      <c r="BM219" s="524"/>
      <c r="BN219" s="524"/>
      <c r="BO219" s="524"/>
      <c r="BP219" s="524"/>
      <c r="BQ219" s="524"/>
      <c r="BR219" s="524"/>
      <c r="BS219" s="524"/>
      <c r="BT219" s="524"/>
      <c r="BU219" s="524"/>
      <c r="BV219" s="1" t="s">
        <v>5</v>
      </c>
    </row>
    <row r="220" spans="1:74" x14ac:dyDescent="0.2">
      <c r="B220" s="727"/>
      <c r="C220" s="727"/>
      <c r="D220" s="727"/>
      <c r="E220" s="727"/>
      <c r="F220" s="727"/>
      <c r="G220" s="473" t="s">
        <v>567</v>
      </c>
      <c r="H220" s="467" t="s">
        <v>597</v>
      </c>
      <c r="I220" s="462"/>
      <c r="J220" s="472"/>
      <c r="K220" s="472"/>
      <c r="L220" s="472"/>
      <c r="M220" s="472"/>
      <c r="N220" s="472"/>
      <c r="O220" s="472"/>
      <c r="P220" s="472"/>
      <c r="Q220" s="472"/>
      <c r="R220" s="472"/>
      <c r="S220" s="472"/>
      <c r="T220" s="472"/>
      <c r="U220" s="472"/>
      <c r="V220" s="458"/>
      <c r="W220" s="472"/>
      <c r="X220" s="472"/>
      <c r="Y220" s="472"/>
      <c r="Z220" s="472"/>
      <c r="AA220" s="472"/>
      <c r="AB220" s="472"/>
      <c r="AC220" s="472"/>
      <c r="AD220" s="472"/>
      <c r="AE220" s="472"/>
      <c r="AF220" s="472"/>
      <c r="AG220" s="472"/>
      <c r="AH220" s="472"/>
      <c r="AJ220" s="524"/>
      <c r="AK220" s="524"/>
      <c r="AL220" s="524"/>
      <c r="AM220" s="524"/>
      <c r="AN220" s="524"/>
      <c r="AO220" s="524"/>
      <c r="AP220" s="524"/>
      <c r="AQ220" s="524"/>
      <c r="AR220" s="524"/>
      <c r="AS220" s="524"/>
      <c r="AT220" s="524"/>
      <c r="AU220" s="524"/>
      <c r="AW220" s="524"/>
      <c r="AX220" s="524"/>
      <c r="AY220" s="524"/>
      <c r="AZ220" s="524"/>
      <c r="BA220" s="524"/>
      <c r="BB220" s="524"/>
      <c r="BC220" s="524"/>
      <c r="BD220" s="524"/>
      <c r="BE220" s="524"/>
      <c r="BF220" s="524"/>
      <c r="BG220" s="524"/>
      <c r="BH220" s="524"/>
      <c r="BJ220" s="524"/>
      <c r="BK220" s="524"/>
      <c r="BL220" s="524"/>
      <c r="BM220" s="524"/>
      <c r="BN220" s="524"/>
      <c r="BO220" s="524"/>
      <c r="BP220" s="524"/>
      <c r="BQ220" s="524"/>
      <c r="BR220" s="524"/>
      <c r="BS220" s="524"/>
      <c r="BT220" s="524"/>
      <c r="BU220" s="524"/>
      <c r="BV220" s="1" t="s">
        <v>5</v>
      </c>
    </row>
    <row r="221" spans="1:74" x14ac:dyDescent="0.2">
      <c r="B221" s="727"/>
      <c r="C221" s="727"/>
      <c r="D221" s="727"/>
      <c r="E221" s="727"/>
      <c r="F221" s="727"/>
      <c r="G221" s="463" t="s">
        <v>560</v>
      </c>
      <c r="H221" s="464" t="s">
        <v>597</v>
      </c>
      <c r="I221" s="462"/>
      <c r="J221" s="474"/>
      <c r="K221" s="474"/>
      <c r="L221" s="474"/>
      <c r="M221" s="474"/>
      <c r="N221" s="474"/>
      <c r="O221" s="474"/>
      <c r="P221" s="474"/>
      <c r="Q221" s="474"/>
      <c r="R221" s="474"/>
      <c r="S221" s="474"/>
      <c r="T221" s="474"/>
      <c r="U221" s="474"/>
      <c r="V221" s="458"/>
      <c r="W221" s="474"/>
      <c r="X221" s="474"/>
      <c r="Y221" s="474"/>
      <c r="Z221" s="474"/>
      <c r="AA221" s="474"/>
      <c r="AB221" s="474"/>
      <c r="AC221" s="474"/>
      <c r="AD221" s="474"/>
      <c r="AE221" s="474"/>
      <c r="AF221" s="474"/>
      <c r="AG221" s="474"/>
      <c r="AH221" s="474"/>
      <c r="AJ221" s="525"/>
      <c r="AK221" s="525"/>
      <c r="AL221" s="525"/>
      <c r="AM221" s="525"/>
      <c r="AN221" s="525"/>
      <c r="AO221" s="525"/>
      <c r="AP221" s="525"/>
      <c r="AQ221" s="525"/>
      <c r="AR221" s="525"/>
      <c r="AS221" s="525"/>
      <c r="AT221" s="525"/>
      <c r="AU221" s="525"/>
      <c r="AW221" s="525"/>
      <c r="AX221" s="525"/>
      <c r="AY221" s="525"/>
      <c r="AZ221" s="525"/>
      <c r="BA221" s="525"/>
      <c r="BB221" s="525"/>
      <c r="BC221" s="525"/>
      <c r="BD221" s="525"/>
      <c r="BE221" s="525"/>
      <c r="BF221" s="525"/>
      <c r="BG221" s="525"/>
      <c r="BH221" s="525"/>
      <c r="BJ221" s="525"/>
      <c r="BK221" s="525"/>
      <c r="BL221" s="525"/>
      <c r="BM221" s="525"/>
      <c r="BN221" s="525"/>
      <c r="BO221" s="525"/>
      <c r="BP221" s="525"/>
      <c r="BQ221" s="525"/>
      <c r="BR221" s="525"/>
      <c r="BS221" s="525"/>
      <c r="BT221" s="525"/>
      <c r="BU221" s="525"/>
      <c r="BV221" s="1" t="s">
        <v>5</v>
      </c>
    </row>
    <row r="222" spans="1:74" x14ac:dyDescent="0.2">
      <c r="B222" s="727"/>
      <c r="C222" s="727"/>
      <c r="D222" s="727"/>
      <c r="E222" s="727"/>
      <c r="F222" s="727"/>
      <c r="G222" s="463" t="s">
        <v>561</v>
      </c>
      <c r="H222" s="464" t="s">
        <v>597</v>
      </c>
      <c r="I222" s="462"/>
      <c r="J222" s="474"/>
      <c r="K222" s="474"/>
      <c r="L222" s="474"/>
      <c r="M222" s="474"/>
      <c r="N222" s="474"/>
      <c r="O222" s="474"/>
      <c r="P222" s="474"/>
      <c r="Q222" s="474"/>
      <c r="R222" s="474"/>
      <c r="S222" s="474"/>
      <c r="T222" s="474"/>
      <c r="U222" s="474"/>
      <c r="V222" s="458"/>
      <c r="W222" s="474"/>
      <c r="X222" s="474"/>
      <c r="Y222" s="474"/>
      <c r="Z222" s="474"/>
      <c r="AA222" s="474"/>
      <c r="AB222" s="474"/>
      <c r="AC222" s="474"/>
      <c r="AD222" s="474"/>
      <c r="AE222" s="474"/>
      <c r="AF222" s="474"/>
      <c r="AG222" s="474"/>
      <c r="AH222" s="474"/>
      <c r="AJ222" s="525"/>
      <c r="AK222" s="525"/>
      <c r="AL222" s="525"/>
      <c r="AM222" s="525"/>
      <c r="AN222" s="525"/>
      <c r="AO222" s="525"/>
      <c r="AP222" s="525"/>
      <c r="AQ222" s="525"/>
      <c r="AR222" s="525"/>
      <c r="AS222" s="525"/>
      <c r="AT222" s="525"/>
      <c r="AU222" s="525"/>
      <c r="AW222" s="525"/>
      <c r="AX222" s="525"/>
      <c r="AY222" s="525"/>
      <c r="AZ222" s="525"/>
      <c r="BA222" s="525"/>
      <c r="BB222" s="525"/>
      <c r="BC222" s="525"/>
      <c r="BD222" s="525"/>
      <c r="BE222" s="525"/>
      <c r="BF222" s="525"/>
      <c r="BG222" s="525"/>
      <c r="BH222" s="525"/>
      <c r="BJ222" s="525"/>
      <c r="BK222" s="525"/>
      <c r="BL222" s="525"/>
      <c r="BM222" s="525"/>
      <c r="BN222" s="525"/>
      <c r="BO222" s="525"/>
      <c r="BP222" s="525"/>
      <c r="BQ222" s="525"/>
      <c r="BR222" s="525"/>
      <c r="BS222" s="525"/>
      <c r="BT222" s="525"/>
      <c r="BU222" s="525"/>
      <c r="BV222" s="1" t="s">
        <v>5</v>
      </c>
    </row>
    <row r="223" spans="1:74" x14ac:dyDescent="0.2">
      <c r="B223" s="727"/>
      <c r="C223" s="727"/>
      <c r="D223" s="727"/>
      <c r="E223" s="727"/>
      <c r="F223" s="727"/>
      <c r="G223" s="463" t="s">
        <v>568</v>
      </c>
      <c r="H223" s="464" t="s">
        <v>597</v>
      </c>
      <c r="I223" s="462"/>
      <c r="J223" s="474"/>
      <c r="K223" s="474"/>
      <c r="L223" s="474"/>
      <c r="M223" s="474"/>
      <c r="N223" s="474"/>
      <c r="O223" s="474"/>
      <c r="P223" s="474"/>
      <c r="Q223" s="474"/>
      <c r="R223" s="474"/>
      <c r="S223" s="474"/>
      <c r="T223" s="474"/>
      <c r="U223" s="474"/>
      <c r="V223" s="458"/>
      <c r="W223" s="474"/>
      <c r="X223" s="474"/>
      <c r="Y223" s="474"/>
      <c r="Z223" s="474"/>
      <c r="AA223" s="474"/>
      <c r="AB223" s="474"/>
      <c r="AC223" s="474"/>
      <c r="AD223" s="474"/>
      <c r="AE223" s="474"/>
      <c r="AF223" s="474"/>
      <c r="AG223" s="474"/>
      <c r="AH223" s="474"/>
      <c r="AJ223" s="525"/>
      <c r="AK223" s="525"/>
      <c r="AL223" s="525"/>
      <c r="AM223" s="525"/>
      <c r="AN223" s="525"/>
      <c r="AO223" s="525"/>
      <c r="AP223" s="525"/>
      <c r="AQ223" s="525"/>
      <c r="AR223" s="525"/>
      <c r="AS223" s="525"/>
      <c r="AT223" s="525"/>
      <c r="AU223" s="525"/>
      <c r="AW223" s="525"/>
      <c r="AX223" s="525"/>
      <c r="AY223" s="525"/>
      <c r="AZ223" s="525"/>
      <c r="BA223" s="525"/>
      <c r="BB223" s="525"/>
      <c r="BC223" s="525"/>
      <c r="BD223" s="525"/>
      <c r="BE223" s="525"/>
      <c r="BF223" s="525"/>
      <c r="BG223" s="525"/>
      <c r="BH223" s="525"/>
      <c r="BJ223" s="525"/>
      <c r="BK223" s="525"/>
      <c r="BL223" s="525"/>
      <c r="BM223" s="525"/>
      <c r="BN223" s="525"/>
      <c r="BO223" s="525"/>
      <c r="BP223" s="525"/>
      <c r="BQ223" s="525"/>
      <c r="BR223" s="525"/>
      <c r="BS223" s="525"/>
      <c r="BT223" s="525"/>
      <c r="BU223" s="525"/>
      <c r="BV223" s="1" t="s">
        <v>5</v>
      </c>
    </row>
    <row r="224" spans="1:74" x14ac:dyDescent="0.2">
      <c r="B224" s="727"/>
      <c r="C224" s="727"/>
      <c r="D224" s="727"/>
      <c r="E224" s="727"/>
      <c r="F224" s="727"/>
      <c r="G224" s="463" t="s">
        <v>562</v>
      </c>
      <c r="H224" s="464" t="s">
        <v>597</v>
      </c>
      <c r="I224" s="462"/>
      <c r="J224" s="474"/>
      <c r="K224" s="474"/>
      <c r="L224" s="474"/>
      <c r="M224" s="474"/>
      <c r="N224" s="474"/>
      <c r="O224" s="474"/>
      <c r="P224" s="474"/>
      <c r="Q224" s="474"/>
      <c r="R224" s="474"/>
      <c r="S224" s="474"/>
      <c r="T224" s="474"/>
      <c r="U224" s="474"/>
      <c r="V224" s="458"/>
      <c r="W224" s="474"/>
      <c r="X224" s="474"/>
      <c r="Y224" s="474"/>
      <c r="Z224" s="474"/>
      <c r="AA224" s="474"/>
      <c r="AB224" s="474"/>
      <c r="AC224" s="474"/>
      <c r="AD224" s="474"/>
      <c r="AE224" s="474"/>
      <c r="AF224" s="474"/>
      <c r="AG224" s="474"/>
      <c r="AH224" s="474"/>
      <c r="AJ224" s="525"/>
      <c r="AK224" s="525"/>
      <c r="AL224" s="525"/>
      <c r="AM224" s="525"/>
      <c r="AN224" s="525"/>
      <c r="AO224" s="525"/>
      <c r="AP224" s="525"/>
      <c r="AQ224" s="525"/>
      <c r="AR224" s="525"/>
      <c r="AS224" s="525"/>
      <c r="AT224" s="525"/>
      <c r="AU224" s="525"/>
      <c r="AW224" s="525"/>
      <c r="AX224" s="525"/>
      <c r="AY224" s="525"/>
      <c r="AZ224" s="525"/>
      <c r="BA224" s="525"/>
      <c r="BB224" s="525"/>
      <c r="BC224" s="525"/>
      <c r="BD224" s="525"/>
      <c r="BE224" s="525"/>
      <c r="BF224" s="525"/>
      <c r="BG224" s="525"/>
      <c r="BH224" s="525"/>
      <c r="BJ224" s="525"/>
      <c r="BK224" s="525"/>
      <c r="BL224" s="525"/>
      <c r="BM224" s="525"/>
      <c r="BN224" s="525"/>
      <c r="BO224" s="525"/>
      <c r="BP224" s="525"/>
      <c r="BQ224" s="525"/>
      <c r="BR224" s="525"/>
      <c r="BS224" s="525"/>
      <c r="BT224" s="525"/>
      <c r="BU224" s="525"/>
      <c r="BV224" s="1" t="s">
        <v>5</v>
      </c>
    </row>
    <row r="225" spans="1:74" x14ac:dyDescent="0.2">
      <c r="B225" s="727"/>
      <c r="C225" s="727"/>
      <c r="D225" s="727"/>
      <c r="E225" s="727"/>
      <c r="F225" s="727"/>
      <c r="G225" s="463" t="s">
        <v>563</v>
      </c>
      <c r="H225" s="464" t="s">
        <v>597</v>
      </c>
      <c r="I225" s="462"/>
      <c r="J225" s="474"/>
      <c r="K225" s="474"/>
      <c r="L225" s="474"/>
      <c r="M225" s="474"/>
      <c r="N225" s="474"/>
      <c r="O225" s="474"/>
      <c r="P225" s="474"/>
      <c r="Q225" s="474"/>
      <c r="R225" s="474"/>
      <c r="S225" s="474"/>
      <c r="T225" s="474"/>
      <c r="U225" s="474"/>
      <c r="V225" s="458"/>
      <c r="W225" s="474"/>
      <c r="X225" s="474"/>
      <c r="Y225" s="474"/>
      <c r="Z225" s="474"/>
      <c r="AA225" s="474"/>
      <c r="AB225" s="474"/>
      <c r="AC225" s="474"/>
      <c r="AD225" s="474"/>
      <c r="AE225" s="474"/>
      <c r="AF225" s="474"/>
      <c r="AG225" s="474"/>
      <c r="AH225" s="474"/>
      <c r="AJ225" s="525"/>
      <c r="AK225" s="525"/>
      <c r="AL225" s="525"/>
      <c r="AM225" s="525"/>
      <c r="AN225" s="525"/>
      <c r="AO225" s="525"/>
      <c r="AP225" s="525"/>
      <c r="AQ225" s="525"/>
      <c r="AR225" s="525"/>
      <c r="AS225" s="525"/>
      <c r="AT225" s="525"/>
      <c r="AU225" s="525"/>
      <c r="AW225" s="525"/>
      <c r="AX225" s="525"/>
      <c r="AY225" s="525"/>
      <c r="AZ225" s="525"/>
      <c r="BA225" s="525"/>
      <c r="BB225" s="525"/>
      <c r="BC225" s="525"/>
      <c r="BD225" s="525"/>
      <c r="BE225" s="525"/>
      <c r="BF225" s="525"/>
      <c r="BG225" s="525"/>
      <c r="BH225" s="525"/>
      <c r="BJ225" s="525"/>
      <c r="BK225" s="525"/>
      <c r="BL225" s="525"/>
      <c r="BM225" s="525"/>
      <c r="BN225" s="525"/>
      <c r="BO225" s="525"/>
      <c r="BP225" s="525"/>
      <c r="BQ225" s="525"/>
      <c r="BR225" s="525"/>
      <c r="BS225" s="525"/>
      <c r="BT225" s="525"/>
      <c r="BU225" s="525"/>
      <c r="BV225" s="1" t="s">
        <v>5</v>
      </c>
    </row>
    <row r="226" spans="1:74" x14ac:dyDescent="0.2">
      <c r="B226" s="727"/>
      <c r="C226" s="727"/>
      <c r="D226" s="727"/>
      <c r="E226" s="727"/>
      <c r="F226" s="727"/>
      <c r="G226" s="463" t="s">
        <v>564</v>
      </c>
      <c r="H226" s="464" t="s">
        <v>597</v>
      </c>
      <c r="I226" s="462"/>
      <c r="J226" s="474"/>
      <c r="K226" s="474"/>
      <c r="L226" s="474"/>
      <c r="M226" s="474"/>
      <c r="N226" s="474"/>
      <c r="O226" s="474"/>
      <c r="P226" s="474"/>
      <c r="Q226" s="474"/>
      <c r="R226" s="474"/>
      <c r="S226" s="474"/>
      <c r="T226" s="474"/>
      <c r="U226" s="474"/>
      <c r="V226" s="458"/>
      <c r="W226" s="474"/>
      <c r="X226" s="474"/>
      <c r="Y226" s="474"/>
      <c r="Z226" s="474"/>
      <c r="AA226" s="474"/>
      <c r="AB226" s="474"/>
      <c r="AC226" s="474"/>
      <c r="AD226" s="474"/>
      <c r="AE226" s="474"/>
      <c r="AF226" s="474"/>
      <c r="AG226" s="474"/>
      <c r="AH226" s="474"/>
      <c r="AJ226" s="525"/>
      <c r="AK226" s="525"/>
      <c r="AL226" s="525"/>
      <c r="AM226" s="525"/>
      <c r="AN226" s="525"/>
      <c r="AO226" s="525"/>
      <c r="AP226" s="525"/>
      <c r="AQ226" s="525"/>
      <c r="AR226" s="525"/>
      <c r="AS226" s="525"/>
      <c r="AT226" s="525"/>
      <c r="AU226" s="525"/>
      <c r="AW226" s="525"/>
      <c r="AX226" s="525"/>
      <c r="AY226" s="525"/>
      <c r="AZ226" s="525"/>
      <c r="BA226" s="525"/>
      <c r="BB226" s="525"/>
      <c r="BC226" s="525"/>
      <c r="BD226" s="525"/>
      <c r="BE226" s="525"/>
      <c r="BF226" s="525"/>
      <c r="BG226" s="525"/>
      <c r="BH226" s="525"/>
      <c r="BJ226" s="525"/>
      <c r="BK226" s="525"/>
      <c r="BL226" s="525"/>
      <c r="BM226" s="525"/>
      <c r="BN226" s="525"/>
      <c r="BO226" s="525"/>
      <c r="BP226" s="525"/>
      <c r="BQ226" s="525"/>
      <c r="BR226" s="525"/>
      <c r="BS226" s="525"/>
      <c r="BT226" s="525"/>
      <c r="BU226" s="525"/>
      <c r="BV226" s="1" t="s">
        <v>5</v>
      </c>
    </row>
    <row r="227" spans="1:74" x14ac:dyDescent="0.2">
      <c r="B227" s="728"/>
      <c r="C227" s="728"/>
      <c r="D227" s="728"/>
      <c r="E227" s="728"/>
      <c r="F227" s="728"/>
      <c r="G227" s="475" t="s">
        <v>565</v>
      </c>
      <c r="H227" s="476" t="s">
        <v>597</v>
      </c>
      <c r="I227" s="462"/>
      <c r="J227" s="477"/>
      <c r="K227" s="477"/>
      <c r="L227" s="477"/>
      <c r="M227" s="477"/>
      <c r="N227" s="477"/>
      <c r="O227" s="477"/>
      <c r="P227" s="477"/>
      <c r="Q227" s="477"/>
      <c r="R227" s="477"/>
      <c r="S227" s="477"/>
      <c r="T227" s="477"/>
      <c r="U227" s="477"/>
      <c r="V227" s="458"/>
      <c r="W227" s="477"/>
      <c r="X227" s="477"/>
      <c r="Y227" s="477"/>
      <c r="Z227" s="477"/>
      <c r="AA227" s="477"/>
      <c r="AB227" s="477"/>
      <c r="AC227" s="477"/>
      <c r="AD227" s="477"/>
      <c r="AE227" s="477"/>
      <c r="AF227" s="477"/>
      <c r="AG227" s="477"/>
      <c r="AH227" s="477"/>
      <c r="AJ227" s="526"/>
      <c r="AK227" s="526"/>
      <c r="AL227" s="526"/>
      <c r="AM227" s="526"/>
      <c r="AN227" s="526"/>
      <c r="AO227" s="526"/>
      <c r="AP227" s="526"/>
      <c r="AQ227" s="526"/>
      <c r="AR227" s="526"/>
      <c r="AS227" s="526"/>
      <c r="AT227" s="526"/>
      <c r="AU227" s="526"/>
      <c r="AW227" s="526"/>
      <c r="AX227" s="526"/>
      <c r="AY227" s="526"/>
      <c r="AZ227" s="526"/>
      <c r="BA227" s="526"/>
      <c r="BB227" s="526"/>
      <c r="BC227" s="526"/>
      <c r="BD227" s="526"/>
      <c r="BE227" s="526"/>
      <c r="BF227" s="526"/>
      <c r="BG227" s="526"/>
      <c r="BH227" s="526"/>
      <c r="BJ227" s="526"/>
      <c r="BK227" s="526"/>
      <c r="BL227" s="526"/>
      <c r="BM227" s="526"/>
      <c r="BN227" s="526"/>
      <c r="BO227" s="526"/>
      <c r="BP227" s="526"/>
      <c r="BQ227" s="526"/>
      <c r="BR227" s="526"/>
      <c r="BS227" s="526"/>
      <c r="BT227" s="526"/>
      <c r="BU227" s="526"/>
      <c r="BV227" s="1" t="s">
        <v>5</v>
      </c>
    </row>
    <row r="228" spans="1:74" x14ac:dyDescent="0.2">
      <c r="B228" s="727" t="s">
        <v>605</v>
      </c>
      <c r="C228" s="727"/>
      <c r="D228" s="727"/>
      <c r="E228" s="727"/>
      <c r="F228" s="727"/>
      <c r="G228" s="473" t="s">
        <v>562</v>
      </c>
      <c r="H228" s="478" t="s">
        <v>598</v>
      </c>
      <c r="I228" s="462"/>
      <c r="J228" s="479"/>
      <c r="K228" s="479"/>
      <c r="L228" s="479"/>
      <c r="M228" s="479"/>
      <c r="N228" s="479"/>
      <c r="O228" s="479"/>
      <c r="P228" s="479"/>
      <c r="Q228" s="479"/>
      <c r="R228" s="479"/>
      <c r="S228" s="479"/>
      <c r="T228" s="479"/>
      <c r="U228" s="479"/>
      <c r="V228" s="458"/>
      <c r="W228" s="479"/>
      <c r="X228" s="479"/>
      <c r="Y228" s="479"/>
      <c r="Z228" s="479"/>
      <c r="AA228" s="479"/>
      <c r="AB228" s="479"/>
      <c r="AC228" s="479"/>
      <c r="AD228" s="479"/>
      <c r="AE228" s="479"/>
      <c r="AF228" s="479"/>
      <c r="AG228" s="479"/>
      <c r="AH228" s="479"/>
      <c r="AJ228" s="527"/>
      <c r="AK228" s="527"/>
      <c r="AL228" s="527"/>
      <c r="AM228" s="527"/>
      <c r="AN228" s="527"/>
      <c r="AO228" s="527"/>
      <c r="AP228" s="527"/>
      <c r="AQ228" s="527"/>
      <c r="AR228" s="527"/>
      <c r="AS228" s="527"/>
      <c r="AT228" s="527"/>
      <c r="AU228" s="527"/>
      <c r="AW228" s="527"/>
      <c r="AX228" s="527"/>
      <c r="AY228" s="527"/>
      <c r="AZ228" s="527"/>
      <c r="BA228" s="527"/>
      <c r="BB228" s="527"/>
      <c r="BC228" s="527"/>
      <c r="BD228" s="527"/>
      <c r="BE228" s="527"/>
      <c r="BF228" s="527"/>
      <c r="BG228" s="527"/>
      <c r="BH228" s="527"/>
      <c r="BJ228" s="527"/>
      <c r="BK228" s="527"/>
      <c r="BL228" s="527"/>
      <c r="BM228" s="527"/>
      <c r="BN228" s="527"/>
      <c r="BO228" s="527"/>
      <c r="BP228" s="527"/>
      <c r="BQ228" s="527"/>
      <c r="BR228" s="527"/>
      <c r="BS228" s="527"/>
      <c r="BT228" s="527"/>
      <c r="BU228" s="527"/>
      <c r="BV228" s="1" t="s">
        <v>5</v>
      </c>
    </row>
    <row r="229" spans="1:74" x14ac:dyDescent="0.2">
      <c r="B229" s="728"/>
      <c r="C229" s="728"/>
      <c r="D229" s="728"/>
      <c r="E229" s="728"/>
      <c r="F229" s="728"/>
      <c r="G229" s="480" t="s">
        <v>569</v>
      </c>
      <c r="H229" s="481" t="s">
        <v>598</v>
      </c>
      <c r="I229" s="462"/>
      <c r="J229" s="482"/>
      <c r="K229" s="482"/>
      <c r="L229" s="482"/>
      <c r="M229" s="482"/>
      <c r="N229" s="482"/>
      <c r="O229" s="482"/>
      <c r="P229" s="482"/>
      <c r="Q229" s="482"/>
      <c r="R229" s="482"/>
      <c r="S229" s="482"/>
      <c r="T229" s="482"/>
      <c r="U229" s="482"/>
      <c r="V229" s="458"/>
      <c r="W229" s="482"/>
      <c r="X229" s="482"/>
      <c r="Y229" s="482"/>
      <c r="Z229" s="482"/>
      <c r="AA229" s="482"/>
      <c r="AB229" s="482"/>
      <c r="AC229" s="482"/>
      <c r="AD229" s="482"/>
      <c r="AE229" s="482"/>
      <c r="AF229" s="482"/>
      <c r="AG229" s="482"/>
      <c r="AH229" s="482"/>
      <c r="AJ229" s="528"/>
      <c r="AK229" s="528"/>
      <c r="AL229" s="528"/>
      <c r="AM229" s="528"/>
      <c r="AN229" s="528"/>
      <c r="AO229" s="528"/>
      <c r="AP229" s="528"/>
      <c r="AQ229" s="528"/>
      <c r="AR229" s="528"/>
      <c r="AS229" s="528"/>
      <c r="AT229" s="528"/>
      <c r="AU229" s="528"/>
      <c r="AW229" s="528"/>
      <c r="AX229" s="528"/>
      <c r="AY229" s="528"/>
      <c r="AZ229" s="528"/>
      <c r="BA229" s="528"/>
      <c r="BB229" s="528"/>
      <c r="BC229" s="528"/>
      <c r="BD229" s="528"/>
      <c r="BE229" s="528"/>
      <c r="BF229" s="528"/>
      <c r="BG229" s="528"/>
      <c r="BH229" s="528"/>
      <c r="BJ229" s="528"/>
      <c r="BK229" s="528"/>
      <c r="BL229" s="528"/>
      <c r="BM229" s="528"/>
      <c r="BN229" s="528"/>
      <c r="BO229" s="528"/>
      <c r="BP229" s="528"/>
      <c r="BQ229" s="528"/>
      <c r="BR229" s="528"/>
      <c r="BS229" s="528"/>
      <c r="BT229" s="528"/>
      <c r="BU229" s="528"/>
      <c r="BV229" s="1" t="s">
        <v>5</v>
      </c>
    </row>
    <row r="230" spans="1:74" x14ac:dyDescent="0.2">
      <c r="I230" s="462"/>
      <c r="K230" s="5"/>
      <c r="L230" s="5"/>
      <c r="M230" s="454"/>
      <c r="N230" s="454"/>
      <c r="V230" s="458"/>
      <c r="BV230" s="1" t="s">
        <v>5</v>
      </c>
    </row>
    <row r="231" spans="1:74" ht="23.25" x14ac:dyDescent="0.35">
      <c r="A231" s="436"/>
      <c r="B231" s="437" t="s">
        <v>570</v>
      </c>
      <c r="C231" s="437"/>
      <c r="D231" s="437"/>
      <c r="E231" s="301"/>
      <c r="F231" s="450"/>
      <c r="G231" s="450"/>
      <c r="H231" s="450"/>
      <c r="I231" s="446"/>
      <c r="J231" s="450"/>
      <c r="K231" s="450"/>
      <c r="L231" s="450"/>
      <c r="M231" s="450"/>
      <c r="N231" s="450"/>
      <c r="O231" s="450"/>
      <c r="P231" s="450"/>
      <c r="Q231" s="450"/>
      <c r="R231" s="450"/>
      <c r="S231" s="450"/>
      <c r="T231" s="450"/>
      <c r="U231" s="450"/>
      <c r="V231" s="451"/>
      <c r="W231" s="450"/>
      <c r="X231" s="450"/>
      <c r="Y231" s="450"/>
      <c r="Z231" s="450"/>
      <c r="AA231" s="450"/>
      <c r="AB231" s="450"/>
      <c r="AC231" s="450"/>
      <c r="AD231" s="450"/>
      <c r="AE231" s="450"/>
      <c r="AF231" s="450"/>
      <c r="AG231" s="450"/>
      <c r="AH231" s="450"/>
      <c r="AJ231" s="450"/>
      <c r="AK231" s="450"/>
      <c r="AL231" s="450"/>
      <c r="AM231" s="450"/>
      <c r="AN231" s="450"/>
      <c r="AO231" s="450"/>
      <c r="AP231" s="450"/>
      <c r="AQ231" s="450"/>
      <c r="AR231" s="450"/>
      <c r="AS231" s="450"/>
      <c r="AT231" s="450"/>
      <c r="AU231" s="450"/>
      <c r="AW231" s="450"/>
      <c r="AX231" s="450"/>
      <c r="AY231" s="450"/>
      <c r="AZ231" s="450"/>
      <c r="BA231" s="450"/>
      <c r="BB231" s="450"/>
      <c r="BC231" s="450"/>
      <c r="BD231" s="450"/>
      <c r="BE231" s="450"/>
      <c r="BF231" s="450"/>
      <c r="BG231" s="450"/>
      <c r="BH231" s="450"/>
      <c r="BJ231" s="450"/>
      <c r="BK231" s="450"/>
      <c r="BL231" s="450"/>
      <c r="BM231" s="450"/>
      <c r="BN231" s="450"/>
      <c r="BO231" s="450"/>
      <c r="BP231" s="450"/>
      <c r="BQ231" s="450"/>
      <c r="BR231" s="450"/>
      <c r="BS231" s="450"/>
      <c r="BT231" s="450"/>
      <c r="BU231" s="450"/>
      <c r="BV231" s="1" t="s">
        <v>5</v>
      </c>
    </row>
    <row r="232" spans="1:74" x14ac:dyDescent="0.2">
      <c r="B232" s="452" t="s">
        <v>595</v>
      </c>
      <c r="C232" s="452"/>
      <c r="D232" s="452"/>
      <c r="E232" s="483"/>
      <c r="F232" s="483"/>
      <c r="G232" s="484"/>
      <c r="H232" s="484"/>
      <c r="J232" s="485"/>
      <c r="K232" s="485"/>
      <c r="L232" s="485"/>
      <c r="M232" s="485"/>
      <c r="N232" s="485"/>
      <c r="O232" s="485"/>
      <c r="P232" s="485"/>
      <c r="Q232" s="485"/>
      <c r="R232" s="485"/>
      <c r="S232" s="485"/>
      <c r="T232" s="485"/>
      <c r="U232" s="485"/>
      <c r="V232" s="458"/>
      <c r="W232" s="485"/>
      <c r="X232" s="485"/>
      <c r="Y232" s="485"/>
      <c r="Z232" s="485"/>
      <c r="AA232" s="485"/>
      <c r="AB232" s="485"/>
      <c r="AC232" s="485"/>
      <c r="AD232" s="485"/>
      <c r="AE232" s="485"/>
      <c r="AF232" s="485"/>
      <c r="AG232" s="485"/>
      <c r="AH232" s="485"/>
      <c r="AJ232" s="485"/>
      <c r="AK232" s="485"/>
      <c r="AL232" s="485"/>
      <c r="AM232" s="485"/>
      <c r="AN232" s="485"/>
      <c r="AO232" s="485"/>
      <c r="AP232" s="485"/>
      <c r="AQ232" s="485"/>
      <c r="AR232" s="485"/>
      <c r="AS232" s="485"/>
      <c r="AT232" s="485"/>
      <c r="AU232" s="485"/>
      <c r="AW232" s="485"/>
      <c r="AX232" s="485"/>
      <c r="AY232" s="485"/>
      <c r="AZ232" s="485"/>
      <c r="BA232" s="485"/>
      <c r="BB232" s="485"/>
      <c r="BC232" s="485"/>
      <c r="BD232" s="485"/>
      <c r="BE232" s="485"/>
      <c r="BF232" s="485"/>
      <c r="BG232" s="485"/>
      <c r="BH232" s="485"/>
      <c r="BJ232" s="485"/>
      <c r="BK232" s="485"/>
      <c r="BL232" s="485"/>
      <c r="BM232" s="485"/>
      <c r="BN232" s="485"/>
      <c r="BO232" s="485"/>
      <c r="BP232" s="485"/>
      <c r="BQ232" s="485"/>
      <c r="BR232" s="485"/>
      <c r="BS232" s="485"/>
      <c r="BT232" s="485"/>
      <c r="BU232" s="485"/>
      <c r="BV232" s="1" t="s">
        <v>5</v>
      </c>
    </row>
    <row r="233" spans="1:74" ht="12.75" customHeight="1" x14ac:dyDescent="0.2">
      <c r="B233" s="727" t="s">
        <v>571</v>
      </c>
      <c r="C233" s="727"/>
      <c r="D233" s="727"/>
      <c r="E233" s="727"/>
      <c r="F233" s="727"/>
      <c r="G233" s="729" t="s">
        <v>572</v>
      </c>
      <c r="H233" s="456" t="s">
        <v>573</v>
      </c>
      <c r="I233" s="486"/>
      <c r="J233" s="487"/>
      <c r="K233" s="487"/>
      <c r="L233" s="487"/>
      <c r="M233" s="487"/>
      <c r="N233" s="487"/>
      <c r="O233" s="487"/>
      <c r="P233" s="487"/>
      <c r="Q233" s="487"/>
      <c r="R233" s="487"/>
      <c r="S233" s="487"/>
      <c r="T233" s="487"/>
      <c r="U233" s="487"/>
      <c r="V233" s="458"/>
      <c r="W233" s="487"/>
      <c r="X233" s="487"/>
      <c r="Y233" s="487"/>
      <c r="Z233" s="487"/>
      <c r="AA233" s="487"/>
      <c r="AB233" s="487"/>
      <c r="AC233" s="487"/>
      <c r="AD233" s="487"/>
      <c r="AE233" s="487"/>
      <c r="AF233" s="487"/>
      <c r="AG233" s="487"/>
      <c r="AH233" s="487"/>
      <c r="AJ233" s="529"/>
      <c r="AK233" s="529"/>
      <c r="AL233" s="529"/>
      <c r="AM233" s="529"/>
      <c r="AN233" s="529"/>
      <c r="AO233" s="529"/>
      <c r="AP233" s="529"/>
      <c r="AQ233" s="529"/>
      <c r="AR233" s="529"/>
      <c r="AS233" s="529"/>
      <c r="AT233" s="529"/>
      <c r="AU233" s="529"/>
      <c r="AW233" s="529"/>
      <c r="AX233" s="529"/>
      <c r="AY233" s="529"/>
      <c r="AZ233" s="529"/>
      <c r="BA233" s="529"/>
      <c r="BB233" s="529"/>
      <c r="BC233" s="529"/>
      <c r="BD233" s="529"/>
      <c r="BE233" s="529"/>
      <c r="BF233" s="529"/>
      <c r="BG233" s="529"/>
      <c r="BH233" s="529"/>
      <c r="BJ233" s="529"/>
      <c r="BK233" s="529"/>
      <c r="BL233" s="529"/>
      <c r="BM233" s="529"/>
      <c r="BN233" s="529"/>
      <c r="BO233" s="529"/>
      <c r="BP233" s="529"/>
      <c r="BQ233" s="529"/>
      <c r="BR233" s="529"/>
      <c r="BS233" s="529"/>
      <c r="BT233" s="529"/>
      <c r="BU233" s="529"/>
      <c r="BV233" s="1" t="s">
        <v>5</v>
      </c>
    </row>
    <row r="234" spans="1:74" ht="15" customHeight="1" x14ac:dyDescent="0.2">
      <c r="B234" s="727"/>
      <c r="C234" s="727"/>
      <c r="D234" s="727"/>
      <c r="E234" s="727"/>
      <c r="F234" s="727"/>
      <c r="G234" s="730"/>
      <c r="H234" s="467" t="s">
        <v>574</v>
      </c>
      <c r="I234" s="486"/>
      <c r="J234" s="488"/>
      <c r="K234" s="488"/>
      <c r="L234" s="488"/>
      <c r="M234" s="488"/>
      <c r="N234" s="488"/>
      <c r="O234" s="488"/>
      <c r="P234" s="488"/>
      <c r="Q234" s="488"/>
      <c r="R234" s="488"/>
      <c r="S234" s="488"/>
      <c r="T234" s="488"/>
      <c r="U234" s="488"/>
      <c r="V234" s="489"/>
      <c r="W234" s="488"/>
      <c r="X234" s="488"/>
      <c r="Y234" s="488"/>
      <c r="Z234" s="488"/>
      <c r="AA234" s="488"/>
      <c r="AB234" s="488"/>
      <c r="AC234" s="488"/>
      <c r="AD234" s="488"/>
      <c r="AE234" s="488"/>
      <c r="AF234" s="488"/>
      <c r="AG234" s="488"/>
      <c r="AH234" s="488"/>
      <c r="AJ234" s="530"/>
      <c r="AK234" s="530"/>
      <c r="AL234" s="530"/>
      <c r="AM234" s="530"/>
      <c r="AN234" s="530"/>
      <c r="AO234" s="530"/>
      <c r="AP234" s="530"/>
      <c r="AQ234" s="530"/>
      <c r="AR234" s="530"/>
      <c r="AS234" s="530"/>
      <c r="AT234" s="530"/>
      <c r="AU234" s="530"/>
      <c r="AW234" s="530"/>
      <c r="AX234" s="530"/>
      <c r="AY234" s="530"/>
      <c r="AZ234" s="530"/>
      <c r="BA234" s="530"/>
      <c r="BB234" s="530"/>
      <c r="BC234" s="530"/>
      <c r="BD234" s="530"/>
      <c r="BE234" s="530"/>
      <c r="BF234" s="530"/>
      <c r="BG234" s="530"/>
      <c r="BH234" s="530"/>
      <c r="BJ234" s="530"/>
      <c r="BK234" s="530"/>
      <c r="BL234" s="530"/>
      <c r="BM234" s="530"/>
      <c r="BN234" s="530"/>
      <c r="BO234" s="530"/>
      <c r="BP234" s="530"/>
      <c r="BQ234" s="530"/>
      <c r="BR234" s="530"/>
      <c r="BS234" s="530"/>
      <c r="BT234" s="530"/>
      <c r="BU234" s="530"/>
      <c r="BV234" s="1" t="s">
        <v>5</v>
      </c>
    </row>
    <row r="235" spans="1:74" ht="15" customHeight="1" x14ac:dyDescent="0.2">
      <c r="B235" s="727"/>
      <c r="C235" s="727"/>
      <c r="D235" s="727"/>
      <c r="E235" s="727"/>
      <c r="F235" s="727"/>
      <c r="G235" s="731" t="s">
        <v>575</v>
      </c>
      <c r="H235" s="460" t="s">
        <v>573</v>
      </c>
      <c r="I235" s="486"/>
      <c r="J235" s="490"/>
      <c r="K235" s="490"/>
      <c r="L235" s="490"/>
      <c r="M235" s="490"/>
      <c r="N235" s="490"/>
      <c r="O235" s="490"/>
      <c r="P235" s="490"/>
      <c r="Q235" s="490"/>
      <c r="R235" s="490"/>
      <c r="S235" s="490"/>
      <c r="T235" s="490"/>
      <c r="U235" s="490"/>
      <c r="V235" s="489"/>
      <c r="W235" s="491"/>
      <c r="X235" s="490"/>
      <c r="Y235" s="490"/>
      <c r="Z235" s="490"/>
      <c r="AA235" s="490"/>
      <c r="AB235" s="490"/>
      <c r="AC235" s="490"/>
      <c r="AD235" s="490"/>
      <c r="AE235" s="490"/>
      <c r="AF235" s="490"/>
      <c r="AG235" s="490"/>
      <c r="AH235" s="490"/>
      <c r="AJ235" s="531"/>
      <c r="AK235" s="531"/>
      <c r="AL235" s="531"/>
      <c r="AM235" s="531"/>
      <c r="AN235" s="531"/>
      <c r="AO235" s="531"/>
      <c r="AP235" s="531"/>
      <c r="AQ235" s="531"/>
      <c r="AR235" s="531"/>
      <c r="AS235" s="531"/>
      <c r="AT235" s="531"/>
      <c r="AU235" s="531"/>
      <c r="AW235" s="531"/>
      <c r="AX235" s="531"/>
      <c r="AY235" s="531"/>
      <c r="AZ235" s="531"/>
      <c r="BA235" s="531"/>
      <c r="BB235" s="531"/>
      <c r="BC235" s="531"/>
      <c r="BD235" s="531"/>
      <c r="BE235" s="531"/>
      <c r="BF235" s="531"/>
      <c r="BG235" s="531"/>
      <c r="BH235" s="531"/>
      <c r="BJ235" s="531"/>
      <c r="BK235" s="531"/>
      <c r="BL235" s="531"/>
      <c r="BM235" s="531"/>
      <c r="BN235" s="531"/>
      <c r="BO235" s="531"/>
      <c r="BP235" s="531"/>
      <c r="BQ235" s="531"/>
      <c r="BR235" s="531"/>
      <c r="BS235" s="531"/>
      <c r="BT235" s="531"/>
      <c r="BU235" s="531"/>
      <c r="BV235" s="1" t="s">
        <v>5</v>
      </c>
    </row>
    <row r="236" spans="1:74" ht="15" customHeight="1" x14ac:dyDescent="0.2">
      <c r="B236" s="727"/>
      <c r="C236" s="727"/>
      <c r="D236" s="727"/>
      <c r="E236" s="727"/>
      <c r="F236" s="727"/>
      <c r="G236" s="730"/>
      <c r="H236" s="478" t="s">
        <v>574</v>
      </c>
      <c r="I236" s="486"/>
      <c r="J236" s="492"/>
      <c r="K236" s="492"/>
      <c r="L236" s="492"/>
      <c r="M236" s="492"/>
      <c r="N236" s="492"/>
      <c r="O236" s="492"/>
      <c r="P236" s="492"/>
      <c r="Q236" s="492"/>
      <c r="R236" s="492"/>
      <c r="S236" s="492"/>
      <c r="T236" s="492"/>
      <c r="U236" s="492"/>
      <c r="V236" s="489"/>
      <c r="W236" s="493"/>
      <c r="X236" s="492"/>
      <c r="Y236" s="492"/>
      <c r="Z236" s="492"/>
      <c r="AA236" s="492"/>
      <c r="AB236" s="492"/>
      <c r="AC236" s="492"/>
      <c r="AD236" s="492"/>
      <c r="AE236" s="492"/>
      <c r="AF236" s="492"/>
      <c r="AG236" s="492"/>
      <c r="AH236" s="492"/>
      <c r="AJ236" s="532"/>
      <c r="AK236" s="532"/>
      <c r="AL236" s="532"/>
      <c r="AM236" s="532"/>
      <c r="AN236" s="532"/>
      <c r="AO236" s="532"/>
      <c r="AP236" s="532"/>
      <c r="AQ236" s="532"/>
      <c r="AR236" s="532"/>
      <c r="AS236" s="532"/>
      <c r="AT236" s="532"/>
      <c r="AU236" s="532"/>
      <c r="AW236" s="532"/>
      <c r="AX236" s="532"/>
      <c r="AY236" s="532"/>
      <c r="AZ236" s="532"/>
      <c r="BA236" s="532"/>
      <c r="BB236" s="532"/>
      <c r="BC236" s="532"/>
      <c r="BD236" s="532"/>
      <c r="BE236" s="532"/>
      <c r="BF236" s="532"/>
      <c r="BG236" s="532"/>
      <c r="BH236" s="532"/>
      <c r="BJ236" s="532"/>
      <c r="BK236" s="532"/>
      <c r="BL236" s="532"/>
      <c r="BM236" s="532"/>
      <c r="BN236" s="532"/>
      <c r="BO236" s="532"/>
      <c r="BP236" s="532"/>
      <c r="BQ236" s="532"/>
      <c r="BR236" s="532"/>
      <c r="BS236" s="532"/>
      <c r="BT236" s="532"/>
      <c r="BU236" s="532"/>
      <c r="BV236" s="1" t="s">
        <v>5</v>
      </c>
    </row>
    <row r="237" spans="1:74" ht="15" customHeight="1" x14ac:dyDescent="0.2">
      <c r="B237" s="727"/>
      <c r="C237" s="727"/>
      <c r="D237" s="727"/>
      <c r="E237" s="727"/>
      <c r="F237" s="727"/>
      <c r="G237" s="731" t="s">
        <v>576</v>
      </c>
      <c r="H237" s="460" t="s">
        <v>573</v>
      </c>
      <c r="I237" s="486"/>
      <c r="J237" s="490"/>
      <c r="K237" s="490"/>
      <c r="L237" s="490"/>
      <c r="M237" s="490"/>
      <c r="N237" s="490"/>
      <c r="O237" s="490"/>
      <c r="P237" s="490"/>
      <c r="Q237" s="490"/>
      <c r="R237" s="490"/>
      <c r="S237" s="490"/>
      <c r="T237" s="490"/>
      <c r="U237" s="490"/>
      <c r="V237" s="489"/>
      <c r="W237" s="490"/>
      <c r="X237" s="490"/>
      <c r="Y237" s="490"/>
      <c r="Z237" s="490"/>
      <c r="AA237" s="490"/>
      <c r="AB237" s="490"/>
      <c r="AC237" s="490"/>
      <c r="AD237" s="490"/>
      <c r="AE237" s="490"/>
      <c r="AF237" s="490"/>
      <c r="AG237" s="490"/>
      <c r="AH237" s="490"/>
      <c r="AJ237" s="531"/>
      <c r="AK237" s="531"/>
      <c r="AL237" s="531"/>
      <c r="AM237" s="531"/>
      <c r="AN237" s="531"/>
      <c r="AO237" s="531"/>
      <c r="AP237" s="531"/>
      <c r="AQ237" s="531"/>
      <c r="AR237" s="531"/>
      <c r="AS237" s="531"/>
      <c r="AT237" s="531"/>
      <c r="AU237" s="531"/>
      <c r="AW237" s="531"/>
      <c r="AX237" s="531"/>
      <c r="AY237" s="531"/>
      <c r="AZ237" s="531"/>
      <c r="BA237" s="531"/>
      <c r="BB237" s="531"/>
      <c r="BC237" s="531"/>
      <c r="BD237" s="531"/>
      <c r="BE237" s="531"/>
      <c r="BF237" s="531"/>
      <c r="BG237" s="531"/>
      <c r="BH237" s="531"/>
      <c r="BJ237" s="531"/>
      <c r="BK237" s="531"/>
      <c r="BL237" s="531"/>
      <c r="BM237" s="531"/>
      <c r="BN237" s="531"/>
      <c r="BO237" s="531"/>
      <c r="BP237" s="531"/>
      <c r="BQ237" s="531"/>
      <c r="BR237" s="531"/>
      <c r="BS237" s="531"/>
      <c r="BT237" s="531"/>
      <c r="BU237" s="531"/>
      <c r="BV237" s="1" t="s">
        <v>5</v>
      </c>
    </row>
    <row r="238" spans="1:74" ht="15" customHeight="1" x14ac:dyDescent="0.2">
      <c r="B238" s="727"/>
      <c r="C238" s="727"/>
      <c r="D238" s="727"/>
      <c r="E238" s="727"/>
      <c r="F238" s="727"/>
      <c r="G238" s="730"/>
      <c r="H238" s="478" t="s">
        <v>574</v>
      </c>
      <c r="I238" s="486"/>
      <c r="J238" s="492"/>
      <c r="K238" s="492"/>
      <c r="L238" s="492"/>
      <c r="M238" s="492"/>
      <c r="N238" s="492"/>
      <c r="O238" s="492"/>
      <c r="P238" s="492"/>
      <c r="Q238" s="492"/>
      <c r="R238" s="492"/>
      <c r="S238" s="492"/>
      <c r="T238" s="492"/>
      <c r="U238" s="492"/>
      <c r="V238" s="489"/>
      <c r="W238" s="492"/>
      <c r="X238" s="492"/>
      <c r="Y238" s="492"/>
      <c r="Z238" s="492"/>
      <c r="AA238" s="492"/>
      <c r="AB238" s="492"/>
      <c r="AC238" s="492"/>
      <c r="AD238" s="492"/>
      <c r="AE238" s="492"/>
      <c r="AF238" s="492"/>
      <c r="AG238" s="492"/>
      <c r="AH238" s="492"/>
      <c r="AJ238" s="532"/>
      <c r="AK238" s="532"/>
      <c r="AL238" s="532"/>
      <c r="AM238" s="532"/>
      <c r="AN238" s="532"/>
      <c r="AO238" s="532"/>
      <c r="AP238" s="532"/>
      <c r="AQ238" s="532"/>
      <c r="AR238" s="532"/>
      <c r="AS238" s="532"/>
      <c r="AT238" s="532"/>
      <c r="AU238" s="532"/>
      <c r="AW238" s="532"/>
      <c r="AX238" s="532"/>
      <c r="AY238" s="532"/>
      <c r="AZ238" s="532"/>
      <c r="BA238" s="532"/>
      <c r="BB238" s="532"/>
      <c r="BC238" s="532"/>
      <c r="BD238" s="532"/>
      <c r="BE238" s="532"/>
      <c r="BF238" s="532"/>
      <c r="BG238" s="532"/>
      <c r="BH238" s="532"/>
      <c r="BJ238" s="532"/>
      <c r="BK238" s="532"/>
      <c r="BL238" s="532"/>
      <c r="BM238" s="532"/>
      <c r="BN238" s="532"/>
      <c r="BO238" s="532"/>
      <c r="BP238" s="532"/>
      <c r="BQ238" s="532"/>
      <c r="BR238" s="532"/>
      <c r="BS238" s="532"/>
      <c r="BT238" s="532"/>
      <c r="BU238" s="532"/>
      <c r="BV238" s="1" t="s">
        <v>5</v>
      </c>
    </row>
    <row r="239" spans="1:74" ht="15" customHeight="1" x14ac:dyDescent="0.2">
      <c r="B239" s="727"/>
      <c r="C239" s="727"/>
      <c r="D239" s="727"/>
      <c r="E239" s="727"/>
      <c r="F239" s="727"/>
      <c r="G239" s="731" t="s">
        <v>577</v>
      </c>
      <c r="H239" s="460" t="s">
        <v>573</v>
      </c>
      <c r="I239" s="486"/>
      <c r="J239" s="490"/>
      <c r="K239" s="490"/>
      <c r="L239" s="490"/>
      <c r="M239" s="490"/>
      <c r="N239" s="490"/>
      <c r="O239" s="490"/>
      <c r="P239" s="490"/>
      <c r="Q239" s="490"/>
      <c r="R239" s="490"/>
      <c r="S239" s="490"/>
      <c r="T239" s="490"/>
      <c r="U239" s="490"/>
      <c r="V239" s="489"/>
      <c r="W239" s="491"/>
      <c r="X239" s="490"/>
      <c r="Y239" s="490"/>
      <c r="Z239" s="490"/>
      <c r="AA239" s="490"/>
      <c r="AB239" s="490"/>
      <c r="AC239" s="490"/>
      <c r="AD239" s="490"/>
      <c r="AE239" s="490"/>
      <c r="AF239" s="490"/>
      <c r="AG239" s="490"/>
      <c r="AH239" s="490"/>
      <c r="AJ239" s="531"/>
      <c r="AK239" s="531"/>
      <c r="AL239" s="531"/>
      <c r="AM239" s="531"/>
      <c r="AN239" s="531"/>
      <c r="AO239" s="531"/>
      <c r="AP239" s="531"/>
      <c r="AQ239" s="531"/>
      <c r="AR239" s="531"/>
      <c r="AS239" s="531"/>
      <c r="AT239" s="531"/>
      <c r="AU239" s="531"/>
      <c r="AW239" s="531"/>
      <c r="AX239" s="531"/>
      <c r="AY239" s="531"/>
      <c r="AZ239" s="531"/>
      <c r="BA239" s="531"/>
      <c r="BB239" s="531"/>
      <c r="BC239" s="531"/>
      <c r="BD239" s="531"/>
      <c r="BE239" s="531"/>
      <c r="BF239" s="531"/>
      <c r="BG239" s="531"/>
      <c r="BH239" s="531"/>
      <c r="BJ239" s="531"/>
      <c r="BK239" s="531"/>
      <c r="BL239" s="531"/>
      <c r="BM239" s="531"/>
      <c r="BN239" s="531"/>
      <c r="BO239" s="531"/>
      <c r="BP239" s="531"/>
      <c r="BQ239" s="531"/>
      <c r="BR239" s="531"/>
      <c r="BS239" s="531"/>
      <c r="BT239" s="531"/>
      <c r="BU239" s="531"/>
      <c r="BV239" s="1" t="s">
        <v>5</v>
      </c>
    </row>
    <row r="240" spans="1:74" ht="15" customHeight="1" x14ac:dyDescent="0.2">
      <c r="B240" s="727"/>
      <c r="C240" s="727"/>
      <c r="D240" s="727"/>
      <c r="E240" s="727"/>
      <c r="F240" s="727"/>
      <c r="G240" s="730"/>
      <c r="H240" s="478" t="s">
        <v>574</v>
      </c>
      <c r="I240" s="486"/>
      <c r="J240" s="492"/>
      <c r="K240" s="492"/>
      <c r="L240" s="492"/>
      <c r="M240" s="492"/>
      <c r="N240" s="492"/>
      <c r="O240" s="492"/>
      <c r="P240" s="492"/>
      <c r="Q240" s="492"/>
      <c r="R240" s="492"/>
      <c r="S240" s="492"/>
      <c r="T240" s="492"/>
      <c r="U240" s="492"/>
      <c r="V240" s="489"/>
      <c r="W240" s="493"/>
      <c r="X240" s="492"/>
      <c r="Y240" s="492"/>
      <c r="Z240" s="492"/>
      <c r="AA240" s="492"/>
      <c r="AB240" s="492"/>
      <c r="AC240" s="492"/>
      <c r="AD240" s="492"/>
      <c r="AE240" s="492"/>
      <c r="AF240" s="492"/>
      <c r="AG240" s="492"/>
      <c r="AH240" s="492"/>
      <c r="AJ240" s="532"/>
      <c r="AK240" s="532"/>
      <c r="AL240" s="532"/>
      <c r="AM240" s="532"/>
      <c r="AN240" s="532"/>
      <c r="AO240" s="532"/>
      <c r="AP240" s="532"/>
      <c r="AQ240" s="532"/>
      <c r="AR240" s="532"/>
      <c r="AS240" s="532"/>
      <c r="AT240" s="532"/>
      <c r="AU240" s="532"/>
      <c r="AW240" s="532"/>
      <c r="AX240" s="532"/>
      <c r="AY240" s="532"/>
      <c r="AZ240" s="532"/>
      <c r="BA240" s="532"/>
      <c r="BB240" s="532"/>
      <c r="BC240" s="532"/>
      <c r="BD240" s="532"/>
      <c r="BE240" s="532"/>
      <c r="BF240" s="532"/>
      <c r="BG240" s="532"/>
      <c r="BH240" s="532"/>
      <c r="BJ240" s="532"/>
      <c r="BK240" s="532"/>
      <c r="BL240" s="532"/>
      <c r="BM240" s="532"/>
      <c r="BN240" s="532"/>
      <c r="BO240" s="532"/>
      <c r="BP240" s="532"/>
      <c r="BQ240" s="532"/>
      <c r="BR240" s="532"/>
      <c r="BS240" s="532"/>
      <c r="BT240" s="532"/>
      <c r="BU240" s="532"/>
      <c r="BV240" s="1" t="s">
        <v>5</v>
      </c>
    </row>
    <row r="241" spans="2:74" ht="15" customHeight="1" x14ac:dyDescent="0.2">
      <c r="B241" s="727"/>
      <c r="C241" s="727"/>
      <c r="D241" s="727"/>
      <c r="E241" s="727"/>
      <c r="F241" s="727"/>
      <c r="G241" s="731" t="s">
        <v>578</v>
      </c>
      <c r="H241" s="460" t="s">
        <v>573</v>
      </c>
      <c r="I241" s="486"/>
      <c r="J241" s="490"/>
      <c r="K241" s="490"/>
      <c r="L241" s="490"/>
      <c r="M241" s="490"/>
      <c r="N241" s="490"/>
      <c r="O241" s="490"/>
      <c r="P241" s="490"/>
      <c r="Q241" s="490"/>
      <c r="R241" s="490"/>
      <c r="S241" s="490"/>
      <c r="T241" s="490"/>
      <c r="U241" s="490"/>
      <c r="V241" s="489"/>
      <c r="W241" s="490"/>
      <c r="X241" s="490"/>
      <c r="Y241" s="490"/>
      <c r="Z241" s="490"/>
      <c r="AA241" s="490"/>
      <c r="AB241" s="490"/>
      <c r="AC241" s="490"/>
      <c r="AD241" s="490"/>
      <c r="AE241" s="490"/>
      <c r="AF241" s="490"/>
      <c r="AG241" s="490"/>
      <c r="AH241" s="490"/>
      <c r="AJ241" s="531"/>
      <c r="AK241" s="531"/>
      <c r="AL241" s="531"/>
      <c r="AM241" s="531"/>
      <c r="AN241" s="531"/>
      <c r="AO241" s="531"/>
      <c r="AP241" s="531"/>
      <c r="AQ241" s="531"/>
      <c r="AR241" s="531"/>
      <c r="AS241" s="531"/>
      <c r="AT241" s="531"/>
      <c r="AU241" s="531"/>
      <c r="AW241" s="531"/>
      <c r="AX241" s="531"/>
      <c r="AY241" s="531"/>
      <c r="AZ241" s="531"/>
      <c r="BA241" s="531"/>
      <c r="BB241" s="531"/>
      <c r="BC241" s="531"/>
      <c r="BD241" s="531"/>
      <c r="BE241" s="531"/>
      <c r="BF241" s="531"/>
      <c r="BG241" s="531"/>
      <c r="BH241" s="531"/>
      <c r="BJ241" s="531"/>
      <c r="BK241" s="531"/>
      <c r="BL241" s="531"/>
      <c r="BM241" s="531"/>
      <c r="BN241" s="531"/>
      <c r="BO241" s="531"/>
      <c r="BP241" s="531"/>
      <c r="BQ241" s="531"/>
      <c r="BR241" s="531"/>
      <c r="BS241" s="531"/>
      <c r="BT241" s="531"/>
      <c r="BU241" s="531"/>
      <c r="BV241" s="1" t="s">
        <v>5</v>
      </c>
    </row>
    <row r="242" spans="2:74" ht="15" customHeight="1" x14ac:dyDescent="0.2">
      <c r="B242" s="727"/>
      <c r="C242" s="727"/>
      <c r="D242" s="727"/>
      <c r="E242" s="727"/>
      <c r="F242" s="727"/>
      <c r="G242" s="730"/>
      <c r="H242" s="478" t="s">
        <v>574</v>
      </c>
      <c r="I242" s="486"/>
      <c r="J242" s="492"/>
      <c r="K242" s="492"/>
      <c r="L242" s="492"/>
      <c r="M242" s="492"/>
      <c r="N242" s="492"/>
      <c r="O242" s="492"/>
      <c r="P242" s="492"/>
      <c r="Q242" s="492"/>
      <c r="R242" s="492"/>
      <c r="S242" s="492"/>
      <c r="T242" s="492"/>
      <c r="U242" s="492"/>
      <c r="V242" s="489"/>
      <c r="W242" s="492"/>
      <c r="X242" s="492"/>
      <c r="Y242" s="492"/>
      <c r="Z242" s="492"/>
      <c r="AA242" s="492"/>
      <c r="AB242" s="492"/>
      <c r="AC242" s="492"/>
      <c r="AD242" s="492"/>
      <c r="AE242" s="492"/>
      <c r="AF242" s="492"/>
      <c r="AG242" s="492"/>
      <c r="AH242" s="492"/>
      <c r="AJ242" s="532"/>
      <c r="AK242" s="532"/>
      <c r="AL242" s="532"/>
      <c r="AM242" s="532"/>
      <c r="AN242" s="532"/>
      <c r="AO242" s="532"/>
      <c r="AP242" s="532"/>
      <c r="AQ242" s="532"/>
      <c r="AR242" s="532"/>
      <c r="AS242" s="532"/>
      <c r="AT242" s="532"/>
      <c r="AU242" s="532"/>
      <c r="AW242" s="532"/>
      <c r="AX242" s="532"/>
      <c r="AY242" s="532"/>
      <c r="AZ242" s="532"/>
      <c r="BA242" s="532"/>
      <c r="BB242" s="532"/>
      <c r="BC242" s="532"/>
      <c r="BD242" s="532"/>
      <c r="BE242" s="532"/>
      <c r="BF242" s="532"/>
      <c r="BG242" s="532"/>
      <c r="BH242" s="532"/>
      <c r="BJ242" s="532"/>
      <c r="BK242" s="532"/>
      <c r="BL242" s="532"/>
      <c r="BM242" s="532"/>
      <c r="BN242" s="532"/>
      <c r="BO242" s="532"/>
      <c r="BP242" s="532"/>
      <c r="BQ242" s="532"/>
      <c r="BR242" s="532"/>
      <c r="BS242" s="532"/>
      <c r="BT242" s="532"/>
      <c r="BU242" s="532"/>
      <c r="BV242" s="1" t="s">
        <v>5</v>
      </c>
    </row>
    <row r="243" spans="2:74" ht="15" customHeight="1" x14ac:dyDescent="0.2">
      <c r="B243" s="727"/>
      <c r="C243" s="727"/>
      <c r="D243" s="727"/>
      <c r="E243" s="727"/>
      <c r="F243" s="727"/>
      <c r="G243" s="731" t="s">
        <v>579</v>
      </c>
      <c r="H243" s="460" t="s">
        <v>573</v>
      </c>
      <c r="I243" s="486"/>
      <c r="J243" s="490"/>
      <c r="K243" s="490"/>
      <c r="L243" s="490"/>
      <c r="M243" s="490"/>
      <c r="N243" s="490"/>
      <c r="O243" s="490"/>
      <c r="P243" s="490"/>
      <c r="Q243" s="490"/>
      <c r="R243" s="490"/>
      <c r="S243" s="490"/>
      <c r="T243" s="490"/>
      <c r="U243" s="490"/>
      <c r="V243" s="489"/>
      <c r="W243" s="490"/>
      <c r="X243" s="490"/>
      <c r="Y243" s="490"/>
      <c r="Z243" s="490"/>
      <c r="AA243" s="490"/>
      <c r="AB243" s="490"/>
      <c r="AC243" s="490"/>
      <c r="AD243" s="490"/>
      <c r="AE243" s="490"/>
      <c r="AF243" s="490"/>
      <c r="AG243" s="490"/>
      <c r="AH243" s="490"/>
      <c r="AJ243" s="531"/>
      <c r="AK243" s="531"/>
      <c r="AL243" s="531"/>
      <c r="AM243" s="531"/>
      <c r="AN243" s="531"/>
      <c r="AO243" s="531"/>
      <c r="AP243" s="531"/>
      <c r="AQ243" s="531"/>
      <c r="AR243" s="531"/>
      <c r="AS243" s="531"/>
      <c r="AT243" s="531"/>
      <c r="AU243" s="531"/>
      <c r="AW243" s="531"/>
      <c r="AX243" s="531"/>
      <c r="AY243" s="531"/>
      <c r="AZ243" s="531"/>
      <c r="BA243" s="531"/>
      <c r="BB243" s="531"/>
      <c r="BC243" s="531"/>
      <c r="BD243" s="531"/>
      <c r="BE243" s="531"/>
      <c r="BF243" s="531"/>
      <c r="BG243" s="531"/>
      <c r="BH243" s="531"/>
      <c r="BJ243" s="531"/>
      <c r="BK243" s="531"/>
      <c r="BL243" s="531"/>
      <c r="BM243" s="531"/>
      <c r="BN243" s="531"/>
      <c r="BO243" s="531"/>
      <c r="BP243" s="531"/>
      <c r="BQ243" s="531"/>
      <c r="BR243" s="531"/>
      <c r="BS243" s="531"/>
      <c r="BT243" s="531"/>
      <c r="BU243" s="531"/>
      <c r="BV243" s="1" t="s">
        <v>5</v>
      </c>
    </row>
    <row r="244" spans="2:74" ht="15" customHeight="1" x14ac:dyDescent="0.2">
      <c r="B244" s="727"/>
      <c r="C244" s="727"/>
      <c r="D244" s="727"/>
      <c r="E244" s="727"/>
      <c r="F244" s="727"/>
      <c r="G244" s="730"/>
      <c r="H244" s="478" t="s">
        <v>574</v>
      </c>
      <c r="I244" s="486"/>
      <c r="J244" s="492"/>
      <c r="K244" s="492"/>
      <c r="L244" s="492"/>
      <c r="M244" s="492"/>
      <c r="N244" s="492"/>
      <c r="O244" s="492"/>
      <c r="P244" s="492"/>
      <c r="Q244" s="492"/>
      <c r="R244" s="492"/>
      <c r="S244" s="492"/>
      <c r="T244" s="492"/>
      <c r="U244" s="492"/>
      <c r="V244" s="489"/>
      <c r="W244" s="492"/>
      <c r="X244" s="492"/>
      <c r="Y244" s="492"/>
      <c r="Z244" s="492"/>
      <c r="AA244" s="492"/>
      <c r="AB244" s="492"/>
      <c r="AC244" s="492"/>
      <c r="AD244" s="492"/>
      <c r="AE244" s="492"/>
      <c r="AF244" s="492"/>
      <c r="AG244" s="492"/>
      <c r="AH244" s="492"/>
      <c r="AJ244" s="532"/>
      <c r="AK244" s="532"/>
      <c r="AL244" s="532"/>
      <c r="AM244" s="532"/>
      <c r="AN244" s="532"/>
      <c r="AO244" s="532"/>
      <c r="AP244" s="532"/>
      <c r="AQ244" s="532"/>
      <c r="AR244" s="532"/>
      <c r="AS244" s="532"/>
      <c r="AT244" s="532"/>
      <c r="AU244" s="532"/>
      <c r="AW244" s="532"/>
      <c r="AX244" s="532"/>
      <c r="AY244" s="532"/>
      <c r="AZ244" s="532"/>
      <c r="BA244" s="532"/>
      <c r="BB244" s="532"/>
      <c r="BC244" s="532"/>
      <c r="BD244" s="532"/>
      <c r="BE244" s="532"/>
      <c r="BF244" s="532"/>
      <c r="BG244" s="532"/>
      <c r="BH244" s="532"/>
      <c r="BJ244" s="532"/>
      <c r="BK244" s="532"/>
      <c r="BL244" s="532"/>
      <c r="BM244" s="532"/>
      <c r="BN244" s="532"/>
      <c r="BO244" s="532"/>
      <c r="BP244" s="532"/>
      <c r="BQ244" s="532"/>
      <c r="BR244" s="532"/>
      <c r="BS244" s="532"/>
      <c r="BT244" s="532"/>
      <c r="BU244" s="532"/>
      <c r="BV244" s="1" t="s">
        <v>5</v>
      </c>
    </row>
    <row r="245" spans="2:74" ht="15" customHeight="1" x14ac:dyDescent="0.2">
      <c r="B245" s="727"/>
      <c r="C245" s="727"/>
      <c r="D245" s="727"/>
      <c r="E245" s="727"/>
      <c r="F245" s="727"/>
      <c r="G245" s="731" t="s">
        <v>580</v>
      </c>
      <c r="H245" s="460" t="s">
        <v>573</v>
      </c>
      <c r="I245" s="486"/>
      <c r="J245" s="490"/>
      <c r="K245" s="490"/>
      <c r="L245" s="490"/>
      <c r="M245" s="490"/>
      <c r="N245" s="490"/>
      <c r="O245" s="490"/>
      <c r="P245" s="490"/>
      <c r="Q245" s="490"/>
      <c r="R245" s="490"/>
      <c r="S245" s="490"/>
      <c r="T245" s="490"/>
      <c r="U245" s="490"/>
      <c r="V245" s="489"/>
      <c r="W245" s="490"/>
      <c r="X245" s="490"/>
      <c r="Y245" s="490"/>
      <c r="Z245" s="490"/>
      <c r="AA245" s="490"/>
      <c r="AB245" s="490"/>
      <c r="AC245" s="490"/>
      <c r="AD245" s="490"/>
      <c r="AE245" s="490"/>
      <c r="AF245" s="490"/>
      <c r="AG245" s="490"/>
      <c r="AH245" s="490"/>
      <c r="AJ245" s="531"/>
      <c r="AK245" s="531"/>
      <c r="AL245" s="531"/>
      <c r="AM245" s="531"/>
      <c r="AN245" s="531"/>
      <c r="AO245" s="531"/>
      <c r="AP245" s="531"/>
      <c r="AQ245" s="531"/>
      <c r="AR245" s="531"/>
      <c r="AS245" s="531"/>
      <c r="AT245" s="531"/>
      <c r="AU245" s="531"/>
      <c r="AW245" s="531"/>
      <c r="AX245" s="531"/>
      <c r="AY245" s="531"/>
      <c r="AZ245" s="531"/>
      <c r="BA245" s="531"/>
      <c r="BB245" s="531"/>
      <c r="BC245" s="531"/>
      <c r="BD245" s="531"/>
      <c r="BE245" s="531"/>
      <c r="BF245" s="531"/>
      <c r="BG245" s="531"/>
      <c r="BH245" s="531"/>
      <c r="BJ245" s="531"/>
      <c r="BK245" s="531"/>
      <c r="BL245" s="531"/>
      <c r="BM245" s="531"/>
      <c r="BN245" s="531"/>
      <c r="BO245" s="531"/>
      <c r="BP245" s="531"/>
      <c r="BQ245" s="531"/>
      <c r="BR245" s="531"/>
      <c r="BS245" s="531"/>
      <c r="BT245" s="531"/>
      <c r="BU245" s="531"/>
      <c r="BV245" s="1" t="s">
        <v>5</v>
      </c>
    </row>
    <row r="246" spans="2:74" ht="15" customHeight="1" x14ac:dyDescent="0.2">
      <c r="B246" s="727"/>
      <c r="C246" s="727"/>
      <c r="D246" s="727"/>
      <c r="E246" s="727"/>
      <c r="F246" s="727"/>
      <c r="G246" s="730"/>
      <c r="H246" s="478" t="s">
        <v>574</v>
      </c>
      <c r="I246" s="486"/>
      <c r="J246" s="492"/>
      <c r="K246" s="492"/>
      <c r="L246" s="492"/>
      <c r="M246" s="492"/>
      <c r="N246" s="492"/>
      <c r="O246" s="492"/>
      <c r="P246" s="492"/>
      <c r="Q246" s="492"/>
      <c r="R246" s="492"/>
      <c r="S246" s="492"/>
      <c r="T246" s="492"/>
      <c r="U246" s="492"/>
      <c r="V246" s="489"/>
      <c r="W246" s="492"/>
      <c r="X246" s="492"/>
      <c r="Y246" s="492"/>
      <c r="Z246" s="492"/>
      <c r="AA246" s="492"/>
      <c r="AB246" s="492"/>
      <c r="AC246" s="492"/>
      <c r="AD246" s="492"/>
      <c r="AE246" s="492"/>
      <c r="AF246" s="492"/>
      <c r="AG246" s="492"/>
      <c r="AH246" s="492"/>
      <c r="AJ246" s="532"/>
      <c r="AK246" s="532"/>
      <c r="AL246" s="532"/>
      <c r="AM246" s="532"/>
      <c r="AN246" s="532"/>
      <c r="AO246" s="532"/>
      <c r="AP246" s="532"/>
      <c r="AQ246" s="532"/>
      <c r="AR246" s="532"/>
      <c r="AS246" s="532"/>
      <c r="AT246" s="532"/>
      <c r="AU246" s="532"/>
      <c r="AW246" s="532"/>
      <c r="AX246" s="532"/>
      <c r="AY246" s="532"/>
      <c r="AZ246" s="532"/>
      <c r="BA246" s="532"/>
      <c r="BB246" s="532"/>
      <c r="BC246" s="532"/>
      <c r="BD246" s="532"/>
      <c r="BE246" s="532"/>
      <c r="BF246" s="532"/>
      <c r="BG246" s="532"/>
      <c r="BH246" s="532"/>
      <c r="BJ246" s="532"/>
      <c r="BK246" s="532"/>
      <c r="BL246" s="532"/>
      <c r="BM246" s="532"/>
      <c r="BN246" s="532"/>
      <c r="BO246" s="532"/>
      <c r="BP246" s="532"/>
      <c r="BQ246" s="532"/>
      <c r="BR246" s="532"/>
      <c r="BS246" s="532"/>
      <c r="BT246" s="532"/>
      <c r="BU246" s="532"/>
      <c r="BV246" s="1" t="s">
        <v>5</v>
      </c>
    </row>
    <row r="247" spans="2:74" ht="15" customHeight="1" x14ac:dyDescent="0.2">
      <c r="B247" s="727"/>
      <c r="C247" s="727"/>
      <c r="D247" s="727"/>
      <c r="E247" s="727"/>
      <c r="F247" s="727"/>
      <c r="G247" s="731" t="s">
        <v>581</v>
      </c>
      <c r="H247" s="460" t="s">
        <v>573</v>
      </c>
      <c r="I247" s="486"/>
      <c r="J247" s="490"/>
      <c r="K247" s="490"/>
      <c r="L247" s="490"/>
      <c r="M247" s="490"/>
      <c r="N247" s="490"/>
      <c r="O247" s="490"/>
      <c r="P247" s="490"/>
      <c r="Q247" s="490"/>
      <c r="R247" s="490"/>
      <c r="S247" s="490"/>
      <c r="T247" s="490"/>
      <c r="U247" s="490"/>
      <c r="V247" s="489"/>
      <c r="W247" s="490"/>
      <c r="X247" s="490"/>
      <c r="Y247" s="490"/>
      <c r="Z247" s="490"/>
      <c r="AA247" s="490"/>
      <c r="AB247" s="490"/>
      <c r="AC247" s="490"/>
      <c r="AD247" s="490"/>
      <c r="AE247" s="490"/>
      <c r="AF247" s="490"/>
      <c r="AG247" s="490"/>
      <c r="AH247" s="490"/>
      <c r="AJ247" s="531"/>
      <c r="AK247" s="531"/>
      <c r="AL247" s="531"/>
      <c r="AM247" s="531"/>
      <c r="AN247" s="531"/>
      <c r="AO247" s="531"/>
      <c r="AP247" s="531"/>
      <c r="AQ247" s="531"/>
      <c r="AR247" s="531"/>
      <c r="AS247" s="531"/>
      <c r="AT247" s="531"/>
      <c r="AU247" s="531"/>
      <c r="AW247" s="531"/>
      <c r="AX247" s="531"/>
      <c r="AY247" s="531"/>
      <c r="AZ247" s="531"/>
      <c r="BA247" s="531"/>
      <c r="BB247" s="531"/>
      <c r="BC247" s="531"/>
      <c r="BD247" s="531"/>
      <c r="BE247" s="531"/>
      <c r="BF247" s="531"/>
      <c r="BG247" s="531"/>
      <c r="BH247" s="531"/>
      <c r="BJ247" s="531"/>
      <c r="BK247" s="531"/>
      <c r="BL247" s="531"/>
      <c r="BM247" s="531"/>
      <c r="BN247" s="531"/>
      <c r="BO247" s="531"/>
      <c r="BP247" s="531"/>
      <c r="BQ247" s="531"/>
      <c r="BR247" s="531"/>
      <c r="BS247" s="531"/>
      <c r="BT247" s="531"/>
      <c r="BU247" s="531"/>
      <c r="BV247" s="1" t="s">
        <v>5</v>
      </c>
    </row>
    <row r="248" spans="2:74" ht="15" customHeight="1" x14ac:dyDescent="0.2">
      <c r="B248" s="727"/>
      <c r="C248" s="727"/>
      <c r="D248" s="727"/>
      <c r="E248" s="727"/>
      <c r="F248" s="727"/>
      <c r="G248" s="730"/>
      <c r="H248" s="478" t="s">
        <v>574</v>
      </c>
      <c r="I248" s="486"/>
      <c r="J248" s="492"/>
      <c r="K248" s="492"/>
      <c r="L248" s="492"/>
      <c r="M248" s="492"/>
      <c r="N248" s="492"/>
      <c r="O248" s="492"/>
      <c r="P248" s="492"/>
      <c r="Q248" s="492"/>
      <c r="R248" s="492"/>
      <c r="S248" s="492"/>
      <c r="T248" s="492"/>
      <c r="U248" s="492"/>
      <c r="V248" s="489"/>
      <c r="W248" s="492"/>
      <c r="X248" s="492"/>
      <c r="Y248" s="492"/>
      <c r="Z248" s="492"/>
      <c r="AA248" s="492"/>
      <c r="AB248" s="492"/>
      <c r="AC248" s="492"/>
      <c r="AD248" s="492"/>
      <c r="AE248" s="492"/>
      <c r="AF248" s="492"/>
      <c r="AG248" s="492"/>
      <c r="AH248" s="492"/>
      <c r="AJ248" s="532"/>
      <c r="AK248" s="532"/>
      <c r="AL248" s="532"/>
      <c r="AM248" s="532"/>
      <c r="AN248" s="532"/>
      <c r="AO248" s="532"/>
      <c r="AP248" s="532"/>
      <c r="AQ248" s="532"/>
      <c r="AR248" s="532"/>
      <c r="AS248" s="532"/>
      <c r="AT248" s="532"/>
      <c r="AU248" s="532"/>
      <c r="AW248" s="532"/>
      <c r="AX248" s="532"/>
      <c r="AY248" s="532"/>
      <c r="AZ248" s="532"/>
      <c r="BA248" s="532"/>
      <c r="BB248" s="532"/>
      <c r="BC248" s="532"/>
      <c r="BD248" s="532"/>
      <c r="BE248" s="532"/>
      <c r="BF248" s="532"/>
      <c r="BG248" s="532"/>
      <c r="BH248" s="532"/>
      <c r="BJ248" s="532"/>
      <c r="BK248" s="532"/>
      <c r="BL248" s="532"/>
      <c r="BM248" s="532"/>
      <c r="BN248" s="532"/>
      <c r="BO248" s="532"/>
      <c r="BP248" s="532"/>
      <c r="BQ248" s="532"/>
      <c r="BR248" s="532"/>
      <c r="BS248" s="532"/>
      <c r="BT248" s="532"/>
      <c r="BU248" s="532"/>
      <c r="BV248" s="1" t="s">
        <v>5</v>
      </c>
    </row>
    <row r="249" spans="2:74" ht="15" customHeight="1" x14ac:dyDescent="0.2">
      <c r="B249" s="727"/>
      <c r="C249" s="727"/>
      <c r="D249" s="727"/>
      <c r="E249" s="727"/>
      <c r="F249" s="727"/>
      <c r="G249" s="731" t="s">
        <v>582</v>
      </c>
      <c r="H249" s="460" t="s">
        <v>573</v>
      </c>
      <c r="I249" s="486"/>
      <c r="J249" s="490"/>
      <c r="K249" s="490"/>
      <c r="L249" s="490"/>
      <c r="M249" s="490"/>
      <c r="N249" s="490"/>
      <c r="O249" s="490"/>
      <c r="P249" s="490"/>
      <c r="Q249" s="490"/>
      <c r="R249" s="490"/>
      <c r="S249" s="490"/>
      <c r="T249" s="490"/>
      <c r="U249" s="490"/>
      <c r="V249" s="489"/>
      <c r="W249" s="490"/>
      <c r="X249" s="490"/>
      <c r="Y249" s="490"/>
      <c r="Z249" s="490"/>
      <c r="AA249" s="490"/>
      <c r="AB249" s="490"/>
      <c r="AC249" s="490"/>
      <c r="AD249" s="490"/>
      <c r="AE249" s="490"/>
      <c r="AF249" s="490"/>
      <c r="AG249" s="490"/>
      <c r="AH249" s="490"/>
      <c r="AJ249" s="531"/>
      <c r="AK249" s="531"/>
      <c r="AL249" s="531"/>
      <c r="AM249" s="531"/>
      <c r="AN249" s="531"/>
      <c r="AO249" s="531"/>
      <c r="AP249" s="531"/>
      <c r="AQ249" s="531"/>
      <c r="AR249" s="531"/>
      <c r="AS249" s="531"/>
      <c r="AT249" s="531"/>
      <c r="AU249" s="531"/>
      <c r="AW249" s="531"/>
      <c r="AX249" s="531"/>
      <c r="AY249" s="531"/>
      <c r="AZ249" s="531"/>
      <c r="BA249" s="531"/>
      <c r="BB249" s="531"/>
      <c r="BC249" s="531"/>
      <c r="BD249" s="531"/>
      <c r="BE249" s="531"/>
      <c r="BF249" s="531"/>
      <c r="BG249" s="531"/>
      <c r="BH249" s="531"/>
      <c r="BJ249" s="531"/>
      <c r="BK249" s="531"/>
      <c r="BL249" s="531"/>
      <c r="BM249" s="531"/>
      <c r="BN249" s="531"/>
      <c r="BO249" s="531"/>
      <c r="BP249" s="531"/>
      <c r="BQ249" s="531"/>
      <c r="BR249" s="531"/>
      <c r="BS249" s="531"/>
      <c r="BT249" s="531"/>
      <c r="BU249" s="531"/>
      <c r="BV249" s="1" t="s">
        <v>5</v>
      </c>
    </row>
    <row r="250" spans="2:74" ht="15" customHeight="1" x14ac:dyDescent="0.2">
      <c r="B250" s="727"/>
      <c r="C250" s="727"/>
      <c r="D250" s="727"/>
      <c r="E250" s="727"/>
      <c r="F250" s="727"/>
      <c r="G250" s="730"/>
      <c r="H250" s="478" t="s">
        <v>574</v>
      </c>
      <c r="I250" s="486"/>
      <c r="J250" s="492"/>
      <c r="K250" s="492"/>
      <c r="L250" s="492"/>
      <c r="M250" s="492"/>
      <c r="N250" s="492"/>
      <c r="O250" s="492"/>
      <c r="P250" s="492"/>
      <c r="Q250" s="492"/>
      <c r="R250" s="492"/>
      <c r="S250" s="492"/>
      <c r="T250" s="492"/>
      <c r="U250" s="492"/>
      <c r="V250" s="489"/>
      <c r="W250" s="492"/>
      <c r="X250" s="492"/>
      <c r="Y250" s="492"/>
      <c r="Z250" s="492"/>
      <c r="AA250" s="492"/>
      <c r="AB250" s="492"/>
      <c r="AC250" s="492"/>
      <c r="AD250" s="492"/>
      <c r="AE250" s="492"/>
      <c r="AF250" s="492"/>
      <c r="AG250" s="492"/>
      <c r="AH250" s="492"/>
      <c r="AJ250" s="532"/>
      <c r="AK250" s="532"/>
      <c r="AL250" s="532"/>
      <c r="AM250" s="532"/>
      <c r="AN250" s="532"/>
      <c r="AO250" s="532"/>
      <c r="AP250" s="532"/>
      <c r="AQ250" s="532"/>
      <c r="AR250" s="532"/>
      <c r="AS250" s="532"/>
      <c r="AT250" s="532"/>
      <c r="AU250" s="532"/>
      <c r="AW250" s="532"/>
      <c r="AX250" s="532"/>
      <c r="AY250" s="532"/>
      <c r="AZ250" s="532"/>
      <c r="BA250" s="532"/>
      <c r="BB250" s="532"/>
      <c r="BC250" s="532"/>
      <c r="BD250" s="532"/>
      <c r="BE250" s="532"/>
      <c r="BF250" s="532"/>
      <c r="BG250" s="532"/>
      <c r="BH250" s="532"/>
      <c r="BJ250" s="532"/>
      <c r="BK250" s="532"/>
      <c r="BL250" s="532"/>
      <c r="BM250" s="532"/>
      <c r="BN250" s="532"/>
      <c r="BO250" s="532"/>
      <c r="BP250" s="532"/>
      <c r="BQ250" s="532"/>
      <c r="BR250" s="532"/>
      <c r="BS250" s="532"/>
      <c r="BT250" s="532"/>
      <c r="BU250" s="532"/>
      <c r="BV250" s="1" t="s">
        <v>5</v>
      </c>
    </row>
    <row r="251" spans="2:74" ht="15" customHeight="1" x14ac:dyDescent="0.2">
      <c r="B251" s="727"/>
      <c r="C251" s="727"/>
      <c r="D251" s="727"/>
      <c r="E251" s="727"/>
      <c r="F251" s="727"/>
      <c r="G251" s="731" t="s">
        <v>583</v>
      </c>
      <c r="H251" s="460" t="s">
        <v>573</v>
      </c>
      <c r="I251" s="486"/>
      <c r="J251" s="490"/>
      <c r="K251" s="490"/>
      <c r="L251" s="490"/>
      <c r="M251" s="490"/>
      <c r="N251" s="490"/>
      <c r="O251" s="490"/>
      <c r="P251" s="490"/>
      <c r="Q251" s="490"/>
      <c r="R251" s="490"/>
      <c r="S251" s="490"/>
      <c r="T251" s="490"/>
      <c r="U251" s="490"/>
      <c r="V251" s="489"/>
      <c r="W251" s="490"/>
      <c r="X251" s="490"/>
      <c r="Y251" s="490"/>
      <c r="Z251" s="490"/>
      <c r="AA251" s="490"/>
      <c r="AB251" s="490"/>
      <c r="AC251" s="490"/>
      <c r="AD251" s="490"/>
      <c r="AE251" s="490"/>
      <c r="AF251" s="490"/>
      <c r="AG251" s="490"/>
      <c r="AH251" s="490"/>
      <c r="AJ251" s="531"/>
      <c r="AK251" s="531"/>
      <c r="AL251" s="531"/>
      <c r="AM251" s="531"/>
      <c r="AN251" s="531"/>
      <c r="AO251" s="531"/>
      <c r="AP251" s="531"/>
      <c r="AQ251" s="531"/>
      <c r="AR251" s="531"/>
      <c r="AS251" s="531"/>
      <c r="AT251" s="531"/>
      <c r="AU251" s="531"/>
      <c r="AW251" s="531"/>
      <c r="AX251" s="531"/>
      <c r="AY251" s="531"/>
      <c r="AZ251" s="531"/>
      <c r="BA251" s="531"/>
      <c r="BB251" s="531"/>
      <c r="BC251" s="531"/>
      <c r="BD251" s="531"/>
      <c r="BE251" s="531"/>
      <c r="BF251" s="531"/>
      <c r="BG251" s="531"/>
      <c r="BH251" s="531"/>
      <c r="BJ251" s="531"/>
      <c r="BK251" s="531"/>
      <c r="BL251" s="531"/>
      <c r="BM251" s="531"/>
      <c r="BN251" s="531"/>
      <c r="BO251" s="531"/>
      <c r="BP251" s="531"/>
      <c r="BQ251" s="531"/>
      <c r="BR251" s="531"/>
      <c r="BS251" s="531"/>
      <c r="BT251" s="531"/>
      <c r="BU251" s="531"/>
      <c r="BV251" s="1" t="s">
        <v>5</v>
      </c>
    </row>
    <row r="252" spans="2:74" ht="15" customHeight="1" x14ac:dyDescent="0.2">
      <c r="B252" s="727"/>
      <c r="C252" s="727"/>
      <c r="D252" s="727"/>
      <c r="E252" s="727"/>
      <c r="F252" s="727"/>
      <c r="G252" s="730"/>
      <c r="H252" s="478" t="s">
        <v>574</v>
      </c>
      <c r="I252" s="486"/>
      <c r="J252" s="492"/>
      <c r="K252" s="492"/>
      <c r="L252" s="492"/>
      <c r="M252" s="492"/>
      <c r="N252" s="492"/>
      <c r="O252" s="492"/>
      <c r="P252" s="492"/>
      <c r="Q252" s="492"/>
      <c r="R252" s="492"/>
      <c r="S252" s="492"/>
      <c r="T252" s="492"/>
      <c r="U252" s="492"/>
      <c r="V252" s="489"/>
      <c r="W252" s="492"/>
      <c r="X252" s="492"/>
      <c r="Y252" s="492"/>
      <c r="Z252" s="492"/>
      <c r="AA252" s="492"/>
      <c r="AB252" s="492"/>
      <c r="AC252" s="492"/>
      <c r="AD252" s="492"/>
      <c r="AE252" s="492"/>
      <c r="AF252" s="492"/>
      <c r="AG252" s="492"/>
      <c r="AH252" s="492"/>
      <c r="AJ252" s="532"/>
      <c r="AK252" s="532"/>
      <c r="AL252" s="532"/>
      <c r="AM252" s="532"/>
      <c r="AN252" s="532"/>
      <c r="AO252" s="532"/>
      <c r="AP252" s="532"/>
      <c r="AQ252" s="532"/>
      <c r="AR252" s="532"/>
      <c r="AS252" s="532"/>
      <c r="AT252" s="532"/>
      <c r="AU252" s="532"/>
      <c r="AW252" s="532"/>
      <c r="AX252" s="532"/>
      <c r="AY252" s="532"/>
      <c r="AZ252" s="532"/>
      <c r="BA252" s="532"/>
      <c r="BB252" s="532"/>
      <c r="BC252" s="532"/>
      <c r="BD252" s="532"/>
      <c r="BE252" s="532"/>
      <c r="BF252" s="532"/>
      <c r="BG252" s="532"/>
      <c r="BH252" s="532"/>
      <c r="BJ252" s="532"/>
      <c r="BK252" s="532"/>
      <c r="BL252" s="532"/>
      <c r="BM252" s="532"/>
      <c r="BN252" s="532"/>
      <c r="BO252" s="532"/>
      <c r="BP252" s="532"/>
      <c r="BQ252" s="532"/>
      <c r="BR252" s="532"/>
      <c r="BS252" s="532"/>
      <c r="BT252" s="532"/>
      <c r="BU252" s="532"/>
      <c r="BV252" s="1" t="s">
        <v>5</v>
      </c>
    </row>
    <row r="253" spans="2:74" ht="15" customHeight="1" x14ac:dyDescent="0.2">
      <c r="B253" s="727"/>
      <c r="C253" s="727"/>
      <c r="D253" s="727"/>
      <c r="E253" s="727"/>
      <c r="F253" s="727"/>
      <c r="G253" s="731" t="s">
        <v>584</v>
      </c>
      <c r="H253" s="460" t="s">
        <v>573</v>
      </c>
      <c r="I253" s="486"/>
      <c r="J253" s="490"/>
      <c r="K253" s="490"/>
      <c r="L253" s="490"/>
      <c r="M253" s="490"/>
      <c r="N253" s="490"/>
      <c r="O253" s="490"/>
      <c r="P253" s="490"/>
      <c r="Q253" s="490"/>
      <c r="R253" s="490"/>
      <c r="S253" s="490"/>
      <c r="T253" s="490"/>
      <c r="U253" s="490"/>
      <c r="V253" s="489"/>
      <c r="W253" s="490"/>
      <c r="X253" s="490"/>
      <c r="Y253" s="490"/>
      <c r="Z253" s="490"/>
      <c r="AA253" s="490"/>
      <c r="AB253" s="490"/>
      <c r="AC253" s="490"/>
      <c r="AD253" s="490"/>
      <c r="AE253" s="490"/>
      <c r="AF253" s="490"/>
      <c r="AG253" s="490"/>
      <c r="AH253" s="490"/>
      <c r="AJ253" s="531"/>
      <c r="AK253" s="531"/>
      <c r="AL253" s="531"/>
      <c r="AM253" s="531"/>
      <c r="AN253" s="531"/>
      <c r="AO253" s="531"/>
      <c r="AP253" s="531"/>
      <c r="AQ253" s="531"/>
      <c r="AR253" s="531"/>
      <c r="AS253" s="531"/>
      <c r="AT253" s="531"/>
      <c r="AU253" s="531"/>
      <c r="AW253" s="531"/>
      <c r="AX253" s="531"/>
      <c r="AY253" s="531"/>
      <c r="AZ253" s="531"/>
      <c r="BA253" s="531"/>
      <c r="BB253" s="531"/>
      <c r="BC253" s="531"/>
      <c r="BD253" s="531"/>
      <c r="BE253" s="531"/>
      <c r="BF253" s="531"/>
      <c r="BG253" s="531"/>
      <c r="BH253" s="531"/>
      <c r="BJ253" s="531"/>
      <c r="BK253" s="531"/>
      <c r="BL253" s="531"/>
      <c r="BM253" s="531"/>
      <c r="BN253" s="531"/>
      <c r="BO253" s="531"/>
      <c r="BP253" s="531"/>
      <c r="BQ253" s="531"/>
      <c r="BR253" s="531"/>
      <c r="BS253" s="531"/>
      <c r="BT253" s="531"/>
      <c r="BU253" s="531"/>
      <c r="BV253" s="1" t="s">
        <v>5</v>
      </c>
    </row>
    <row r="254" spans="2:74" ht="15" customHeight="1" x14ac:dyDescent="0.2">
      <c r="B254" s="727"/>
      <c r="C254" s="727"/>
      <c r="D254" s="727"/>
      <c r="E254" s="727"/>
      <c r="F254" s="727"/>
      <c r="G254" s="730"/>
      <c r="H254" s="478" t="s">
        <v>574</v>
      </c>
      <c r="I254" s="486"/>
      <c r="J254" s="492"/>
      <c r="K254" s="492"/>
      <c r="L254" s="492"/>
      <c r="M254" s="492"/>
      <c r="N254" s="492"/>
      <c r="O254" s="492"/>
      <c r="P254" s="492"/>
      <c r="Q254" s="492"/>
      <c r="R254" s="492"/>
      <c r="S254" s="492"/>
      <c r="T254" s="492"/>
      <c r="U254" s="492"/>
      <c r="V254" s="489"/>
      <c r="W254" s="492"/>
      <c r="X254" s="492"/>
      <c r="Y254" s="492"/>
      <c r="Z254" s="492"/>
      <c r="AA254" s="492"/>
      <c r="AB254" s="492"/>
      <c r="AC254" s="492"/>
      <c r="AD254" s="492"/>
      <c r="AE254" s="492"/>
      <c r="AF254" s="492"/>
      <c r="AG254" s="492"/>
      <c r="AH254" s="492"/>
      <c r="AJ254" s="532"/>
      <c r="AK254" s="532"/>
      <c r="AL254" s="532"/>
      <c r="AM254" s="532"/>
      <c r="AN254" s="532"/>
      <c r="AO254" s="532"/>
      <c r="AP254" s="532"/>
      <c r="AQ254" s="532"/>
      <c r="AR254" s="532"/>
      <c r="AS254" s="532"/>
      <c r="AT254" s="532"/>
      <c r="AU254" s="532"/>
      <c r="AW254" s="532"/>
      <c r="AX254" s="532"/>
      <c r="AY254" s="532"/>
      <c r="AZ254" s="532"/>
      <c r="BA254" s="532"/>
      <c r="BB254" s="532"/>
      <c r="BC254" s="532"/>
      <c r="BD254" s="532"/>
      <c r="BE254" s="532"/>
      <c r="BF254" s="532"/>
      <c r="BG254" s="532"/>
      <c r="BH254" s="532"/>
      <c r="BJ254" s="532"/>
      <c r="BK254" s="532"/>
      <c r="BL254" s="532"/>
      <c r="BM254" s="532"/>
      <c r="BN254" s="532"/>
      <c r="BO254" s="532"/>
      <c r="BP254" s="532"/>
      <c r="BQ254" s="532"/>
      <c r="BR254" s="532"/>
      <c r="BS254" s="532"/>
      <c r="BT254" s="532"/>
      <c r="BU254" s="532"/>
      <c r="BV254" s="1" t="s">
        <v>5</v>
      </c>
    </row>
    <row r="255" spans="2:74" ht="15" customHeight="1" x14ac:dyDescent="0.2">
      <c r="B255" s="727"/>
      <c r="C255" s="727"/>
      <c r="D255" s="727"/>
      <c r="E255" s="727"/>
      <c r="F255" s="727"/>
      <c r="G255" s="731" t="s">
        <v>585</v>
      </c>
      <c r="H255" s="460" t="s">
        <v>573</v>
      </c>
      <c r="I255" s="486"/>
      <c r="J255" s="490"/>
      <c r="K255" s="490"/>
      <c r="L255" s="490"/>
      <c r="M255" s="490"/>
      <c r="N255" s="490"/>
      <c r="O255" s="490"/>
      <c r="P255" s="490"/>
      <c r="Q255" s="490"/>
      <c r="R255" s="490"/>
      <c r="S255" s="490"/>
      <c r="T255" s="490"/>
      <c r="U255" s="490"/>
      <c r="V255" s="489"/>
      <c r="W255" s="490"/>
      <c r="X255" s="490"/>
      <c r="Y255" s="490"/>
      <c r="Z255" s="490"/>
      <c r="AA255" s="490"/>
      <c r="AB255" s="490"/>
      <c r="AC255" s="490"/>
      <c r="AD255" s="490"/>
      <c r="AE255" s="490"/>
      <c r="AF255" s="490"/>
      <c r="AG255" s="490"/>
      <c r="AH255" s="490"/>
      <c r="AJ255" s="531"/>
      <c r="AK255" s="531"/>
      <c r="AL255" s="531"/>
      <c r="AM255" s="531"/>
      <c r="AN255" s="531"/>
      <c r="AO255" s="531"/>
      <c r="AP255" s="531"/>
      <c r="AQ255" s="531"/>
      <c r="AR255" s="531"/>
      <c r="AS255" s="531"/>
      <c r="AT255" s="531"/>
      <c r="AU255" s="531"/>
      <c r="AW255" s="531"/>
      <c r="AX255" s="531"/>
      <c r="AY255" s="531"/>
      <c r="AZ255" s="531"/>
      <c r="BA255" s="531"/>
      <c r="BB255" s="531"/>
      <c r="BC255" s="531"/>
      <c r="BD255" s="531"/>
      <c r="BE255" s="531"/>
      <c r="BF255" s="531"/>
      <c r="BG255" s="531"/>
      <c r="BH255" s="531"/>
      <c r="BJ255" s="531"/>
      <c r="BK255" s="531"/>
      <c r="BL255" s="531"/>
      <c r="BM255" s="531"/>
      <c r="BN255" s="531"/>
      <c r="BO255" s="531"/>
      <c r="BP255" s="531"/>
      <c r="BQ255" s="531"/>
      <c r="BR255" s="531"/>
      <c r="BS255" s="531"/>
      <c r="BT255" s="531"/>
      <c r="BU255" s="531"/>
      <c r="BV255" s="1" t="s">
        <v>5</v>
      </c>
    </row>
    <row r="256" spans="2:74" ht="15" customHeight="1" x14ac:dyDescent="0.2">
      <c r="B256" s="727"/>
      <c r="C256" s="727"/>
      <c r="D256" s="727"/>
      <c r="E256" s="727"/>
      <c r="F256" s="727"/>
      <c r="G256" s="730"/>
      <c r="H256" s="478" t="s">
        <v>574</v>
      </c>
      <c r="I256" s="486"/>
      <c r="J256" s="492"/>
      <c r="K256" s="492"/>
      <c r="L256" s="492"/>
      <c r="M256" s="492"/>
      <c r="N256" s="492"/>
      <c r="O256" s="492"/>
      <c r="P256" s="492"/>
      <c r="Q256" s="492"/>
      <c r="R256" s="492"/>
      <c r="S256" s="492"/>
      <c r="T256" s="492"/>
      <c r="U256" s="492"/>
      <c r="V256" s="489"/>
      <c r="W256" s="492"/>
      <c r="X256" s="492"/>
      <c r="Y256" s="492"/>
      <c r="Z256" s="492"/>
      <c r="AA256" s="492"/>
      <c r="AB256" s="492"/>
      <c r="AC256" s="492"/>
      <c r="AD256" s="492"/>
      <c r="AE256" s="492"/>
      <c r="AF256" s="492"/>
      <c r="AG256" s="492"/>
      <c r="AH256" s="492"/>
      <c r="AJ256" s="532"/>
      <c r="AK256" s="532"/>
      <c r="AL256" s="532"/>
      <c r="AM256" s="532"/>
      <c r="AN256" s="532"/>
      <c r="AO256" s="532"/>
      <c r="AP256" s="532"/>
      <c r="AQ256" s="532"/>
      <c r="AR256" s="532"/>
      <c r="AS256" s="532"/>
      <c r="AT256" s="532"/>
      <c r="AU256" s="532"/>
      <c r="AW256" s="532"/>
      <c r="AX256" s="532"/>
      <c r="AY256" s="532"/>
      <c r="AZ256" s="532"/>
      <c r="BA256" s="532"/>
      <c r="BB256" s="532"/>
      <c r="BC256" s="532"/>
      <c r="BD256" s="532"/>
      <c r="BE256" s="532"/>
      <c r="BF256" s="532"/>
      <c r="BG256" s="532"/>
      <c r="BH256" s="532"/>
      <c r="BJ256" s="532"/>
      <c r="BK256" s="532"/>
      <c r="BL256" s="532"/>
      <c r="BM256" s="532"/>
      <c r="BN256" s="532"/>
      <c r="BO256" s="532"/>
      <c r="BP256" s="532"/>
      <c r="BQ256" s="532"/>
      <c r="BR256" s="532"/>
      <c r="BS256" s="532"/>
      <c r="BT256" s="532"/>
      <c r="BU256" s="532"/>
      <c r="BV256" s="1" t="s">
        <v>5</v>
      </c>
    </row>
    <row r="257" spans="2:74" ht="15" customHeight="1" x14ac:dyDescent="0.2">
      <c r="B257" s="727"/>
      <c r="C257" s="727"/>
      <c r="D257" s="727"/>
      <c r="E257" s="727"/>
      <c r="F257" s="727"/>
      <c r="G257" s="731" t="s">
        <v>586</v>
      </c>
      <c r="H257" s="460" t="s">
        <v>573</v>
      </c>
      <c r="I257" s="486"/>
      <c r="J257" s="490"/>
      <c r="K257" s="490"/>
      <c r="L257" s="490"/>
      <c r="M257" s="490"/>
      <c r="N257" s="490"/>
      <c r="O257" s="490"/>
      <c r="P257" s="490"/>
      <c r="Q257" s="490"/>
      <c r="R257" s="490"/>
      <c r="S257" s="490"/>
      <c r="T257" s="490"/>
      <c r="U257" s="490"/>
      <c r="V257" s="489"/>
      <c r="W257" s="490"/>
      <c r="X257" s="490"/>
      <c r="Y257" s="490"/>
      <c r="Z257" s="490"/>
      <c r="AA257" s="490"/>
      <c r="AB257" s="490"/>
      <c r="AC257" s="490"/>
      <c r="AD257" s="490"/>
      <c r="AE257" s="490"/>
      <c r="AF257" s="490"/>
      <c r="AG257" s="490"/>
      <c r="AH257" s="490"/>
      <c r="AJ257" s="531"/>
      <c r="AK257" s="531"/>
      <c r="AL257" s="531"/>
      <c r="AM257" s="531"/>
      <c r="AN257" s="531"/>
      <c r="AO257" s="531"/>
      <c r="AP257" s="531"/>
      <c r="AQ257" s="531"/>
      <c r="AR257" s="531"/>
      <c r="AS257" s="531"/>
      <c r="AT257" s="531"/>
      <c r="AU257" s="531"/>
      <c r="AW257" s="531"/>
      <c r="AX257" s="531"/>
      <c r="AY257" s="531"/>
      <c r="AZ257" s="531"/>
      <c r="BA257" s="531"/>
      <c r="BB257" s="531"/>
      <c r="BC257" s="531"/>
      <c r="BD257" s="531"/>
      <c r="BE257" s="531"/>
      <c r="BF257" s="531"/>
      <c r="BG257" s="531"/>
      <c r="BH257" s="531"/>
      <c r="BJ257" s="531"/>
      <c r="BK257" s="531"/>
      <c r="BL257" s="531"/>
      <c r="BM257" s="531"/>
      <c r="BN257" s="531"/>
      <c r="BO257" s="531"/>
      <c r="BP257" s="531"/>
      <c r="BQ257" s="531"/>
      <c r="BR257" s="531"/>
      <c r="BS257" s="531"/>
      <c r="BT257" s="531"/>
      <c r="BU257" s="531"/>
      <c r="BV257" s="1" t="s">
        <v>5</v>
      </c>
    </row>
    <row r="258" spans="2:74" ht="15" customHeight="1" x14ac:dyDescent="0.2">
      <c r="B258" s="727"/>
      <c r="C258" s="727"/>
      <c r="D258" s="727"/>
      <c r="E258" s="727"/>
      <c r="F258" s="727"/>
      <c r="G258" s="730"/>
      <c r="H258" s="478" t="s">
        <v>574</v>
      </c>
      <c r="I258" s="486"/>
      <c r="J258" s="492"/>
      <c r="K258" s="492"/>
      <c r="L258" s="492"/>
      <c r="M258" s="492"/>
      <c r="N258" s="492"/>
      <c r="O258" s="492"/>
      <c r="P258" s="492"/>
      <c r="Q258" s="492"/>
      <c r="R258" s="492"/>
      <c r="S258" s="492"/>
      <c r="T258" s="492"/>
      <c r="U258" s="492"/>
      <c r="V258" s="489"/>
      <c r="W258" s="492"/>
      <c r="X258" s="492"/>
      <c r="Y258" s="492"/>
      <c r="Z258" s="492"/>
      <c r="AA258" s="492"/>
      <c r="AB258" s="492"/>
      <c r="AC258" s="492"/>
      <c r="AD258" s="492"/>
      <c r="AE258" s="492"/>
      <c r="AF258" s="492"/>
      <c r="AG258" s="492"/>
      <c r="AH258" s="492"/>
      <c r="AJ258" s="532"/>
      <c r="AK258" s="532"/>
      <c r="AL258" s="532"/>
      <c r="AM258" s="532"/>
      <c r="AN258" s="532"/>
      <c r="AO258" s="532"/>
      <c r="AP258" s="532"/>
      <c r="AQ258" s="532"/>
      <c r="AR258" s="532"/>
      <c r="AS258" s="532"/>
      <c r="AT258" s="532"/>
      <c r="AU258" s="532"/>
      <c r="AW258" s="532"/>
      <c r="AX258" s="532"/>
      <c r="AY258" s="532"/>
      <c r="AZ258" s="532"/>
      <c r="BA258" s="532"/>
      <c r="BB258" s="532"/>
      <c r="BC258" s="532"/>
      <c r="BD258" s="532"/>
      <c r="BE258" s="532"/>
      <c r="BF258" s="532"/>
      <c r="BG258" s="532"/>
      <c r="BH258" s="532"/>
      <c r="BJ258" s="532"/>
      <c r="BK258" s="532"/>
      <c r="BL258" s="532"/>
      <c r="BM258" s="532"/>
      <c r="BN258" s="532"/>
      <c r="BO258" s="532"/>
      <c r="BP258" s="532"/>
      <c r="BQ258" s="532"/>
      <c r="BR258" s="532"/>
      <c r="BS258" s="532"/>
      <c r="BT258" s="532"/>
      <c r="BU258" s="532"/>
      <c r="BV258" s="1" t="s">
        <v>5</v>
      </c>
    </row>
    <row r="259" spans="2:74" ht="15" customHeight="1" x14ac:dyDescent="0.2">
      <c r="B259" s="727"/>
      <c r="C259" s="727"/>
      <c r="D259" s="727"/>
      <c r="E259" s="727"/>
      <c r="F259" s="727"/>
      <c r="G259" s="731" t="s">
        <v>587</v>
      </c>
      <c r="H259" s="460" t="s">
        <v>573</v>
      </c>
      <c r="I259" s="486"/>
      <c r="J259" s="490"/>
      <c r="K259" s="490"/>
      <c r="L259" s="490"/>
      <c r="M259" s="490"/>
      <c r="N259" s="490"/>
      <c r="O259" s="490"/>
      <c r="P259" s="490"/>
      <c r="Q259" s="490"/>
      <c r="R259" s="490"/>
      <c r="S259" s="490"/>
      <c r="T259" s="490"/>
      <c r="U259" s="490"/>
      <c r="V259" s="489"/>
      <c r="W259" s="490"/>
      <c r="X259" s="490"/>
      <c r="Y259" s="490"/>
      <c r="Z259" s="490"/>
      <c r="AA259" s="490"/>
      <c r="AB259" s="490"/>
      <c r="AC259" s="490"/>
      <c r="AD259" s="490"/>
      <c r="AE259" s="490"/>
      <c r="AF259" s="490"/>
      <c r="AG259" s="490"/>
      <c r="AH259" s="490"/>
      <c r="AJ259" s="531"/>
      <c r="AK259" s="531"/>
      <c r="AL259" s="531"/>
      <c r="AM259" s="531"/>
      <c r="AN259" s="531"/>
      <c r="AO259" s="531"/>
      <c r="AP259" s="531"/>
      <c r="AQ259" s="531"/>
      <c r="AR259" s="531"/>
      <c r="AS259" s="531"/>
      <c r="AT259" s="531"/>
      <c r="AU259" s="531"/>
      <c r="AW259" s="531"/>
      <c r="AX259" s="531"/>
      <c r="AY259" s="531"/>
      <c r="AZ259" s="531"/>
      <c r="BA259" s="531"/>
      <c r="BB259" s="531"/>
      <c r="BC259" s="531"/>
      <c r="BD259" s="531"/>
      <c r="BE259" s="531"/>
      <c r="BF259" s="531"/>
      <c r="BG259" s="531"/>
      <c r="BH259" s="531"/>
      <c r="BJ259" s="531"/>
      <c r="BK259" s="531"/>
      <c r="BL259" s="531"/>
      <c r="BM259" s="531"/>
      <c r="BN259" s="531"/>
      <c r="BO259" s="531"/>
      <c r="BP259" s="531"/>
      <c r="BQ259" s="531"/>
      <c r="BR259" s="531"/>
      <c r="BS259" s="531"/>
      <c r="BT259" s="531"/>
      <c r="BU259" s="531"/>
      <c r="BV259" s="1" t="s">
        <v>5</v>
      </c>
    </row>
    <row r="260" spans="2:74" ht="15" customHeight="1" x14ac:dyDescent="0.2">
      <c r="B260" s="728"/>
      <c r="C260" s="728"/>
      <c r="D260" s="728"/>
      <c r="E260" s="728"/>
      <c r="F260" s="728"/>
      <c r="G260" s="732"/>
      <c r="H260" s="478" t="s">
        <v>574</v>
      </c>
      <c r="I260" s="486"/>
      <c r="J260" s="492"/>
      <c r="K260" s="492"/>
      <c r="L260" s="492"/>
      <c r="M260" s="492"/>
      <c r="N260" s="492"/>
      <c r="O260" s="492"/>
      <c r="P260" s="492"/>
      <c r="Q260" s="492"/>
      <c r="R260" s="492"/>
      <c r="S260" s="492"/>
      <c r="T260" s="492"/>
      <c r="U260" s="492"/>
      <c r="V260" s="489"/>
      <c r="W260" s="492"/>
      <c r="X260" s="492"/>
      <c r="Y260" s="492"/>
      <c r="Z260" s="492"/>
      <c r="AA260" s="492"/>
      <c r="AB260" s="492"/>
      <c r="AC260" s="492"/>
      <c r="AD260" s="492"/>
      <c r="AE260" s="492"/>
      <c r="AF260" s="492"/>
      <c r="AG260" s="492"/>
      <c r="AH260" s="492"/>
      <c r="AJ260" s="532"/>
      <c r="AK260" s="532"/>
      <c r="AL260" s="532"/>
      <c r="AM260" s="532"/>
      <c r="AN260" s="532"/>
      <c r="AO260" s="532"/>
      <c r="AP260" s="532"/>
      <c r="AQ260" s="532"/>
      <c r="AR260" s="532"/>
      <c r="AS260" s="532"/>
      <c r="AT260" s="532"/>
      <c r="AU260" s="532"/>
      <c r="AW260" s="532"/>
      <c r="AX260" s="532"/>
      <c r="AY260" s="532"/>
      <c r="AZ260" s="532"/>
      <c r="BA260" s="532"/>
      <c r="BB260" s="532"/>
      <c r="BC260" s="532"/>
      <c r="BD260" s="532"/>
      <c r="BE260" s="532"/>
      <c r="BF260" s="532"/>
      <c r="BG260" s="532"/>
      <c r="BH260" s="532"/>
      <c r="BJ260" s="532"/>
      <c r="BK260" s="532"/>
      <c r="BL260" s="532"/>
      <c r="BM260" s="532"/>
      <c r="BN260" s="532"/>
      <c r="BO260" s="532"/>
      <c r="BP260" s="532"/>
      <c r="BQ260" s="532"/>
      <c r="BR260" s="532"/>
      <c r="BS260" s="532"/>
      <c r="BT260" s="532"/>
      <c r="BU260" s="532"/>
      <c r="BV260" s="1" t="s">
        <v>5</v>
      </c>
    </row>
    <row r="261" spans="2:74" ht="12.75" customHeight="1" x14ac:dyDescent="0.2">
      <c r="B261" s="727" t="s">
        <v>588</v>
      </c>
      <c r="C261" s="727"/>
      <c r="D261" s="727"/>
      <c r="E261" s="727"/>
      <c r="F261" s="727"/>
      <c r="G261" s="729" t="s">
        <v>572</v>
      </c>
      <c r="H261" s="456" t="s">
        <v>573</v>
      </c>
      <c r="I261" s="486"/>
      <c r="J261" s="494"/>
      <c r="K261" s="487"/>
      <c r="L261" s="487"/>
      <c r="M261" s="487"/>
      <c r="N261" s="487"/>
      <c r="O261" s="487"/>
      <c r="P261" s="487"/>
      <c r="Q261" s="487"/>
      <c r="R261" s="487"/>
      <c r="S261" s="487"/>
      <c r="T261" s="487"/>
      <c r="U261" s="487"/>
      <c r="V261" s="489"/>
      <c r="W261" s="487"/>
      <c r="X261" s="487"/>
      <c r="Y261" s="487"/>
      <c r="Z261" s="487"/>
      <c r="AA261" s="487"/>
      <c r="AB261" s="487"/>
      <c r="AC261" s="487"/>
      <c r="AD261" s="487"/>
      <c r="AE261" s="487"/>
      <c r="AF261" s="487"/>
      <c r="AG261" s="487"/>
      <c r="AH261" s="487"/>
      <c r="AJ261" s="529"/>
      <c r="AK261" s="529"/>
      <c r="AL261" s="529"/>
      <c r="AM261" s="529"/>
      <c r="AN261" s="529"/>
      <c r="AO261" s="529"/>
      <c r="AP261" s="529"/>
      <c r="AQ261" s="529"/>
      <c r="AR261" s="529"/>
      <c r="AS261" s="529"/>
      <c r="AT261" s="529"/>
      <c r="AU261" s="529"/>
      <c r="AW261" s="529"/>
      <c r="AX261" s="529"/>
      <c r="AY261" s="529"/>
      <c r="AZ261" s="529"/>
      <c r="BA261" s="529"/>
      <c r="BB261" s="529"/>
      <c r="BC261" s="529"/>
      <c r="BD261" s="529"/>
      <c r="BE261" s="529"/>
      <c r="BF261" s="529"/>
      <c r="BG261" s="529"/>
      <c r="BH261" s="529"/>
      <c r="BJ261" s="529"/>
      <c r="BK261" s="529"/>
      <c r="BL261" s="529"/>
      <c r="BM261" s="529"/>
      <c r="BN261" s="529"/>
      <c r="BO261" s="529"/>
      <c r="BP261" s="529"/>
      <c r="BQ261" s="529"/>
      <c r="BR261" s="529"/>
      <c r="BS261" s="529"/>
      <c r="BT261" s="529"/>
      <c r="BU261" s="529"/>
      <c r="BV261" s="1" t="s">
        <v>5</v>
      </c>
    </row>
    <row r="262" spans="2:74" ht="15" customHeight="1" x14ac:dyDescent="0.2">
      <c r="B262" s="727"/>
      <c r="C262" s="727"/>
      <c r="D262" s="727"/>
      <c r="E262" s="727"/>
      <c r="F262" s="727"/>
      <c r="G262" s="730"/>
      <c r="H262" s="467" t="s">
        <v>574</v>
      </c>
      <c r="I262" s="486"/>
      <c r="J262" s="495"/>
      <c r="K262" s="488"/>
      <c r="L262" s="488"/>
      <c r="M262" s="488"/>
      <c r="N262" s="488"/>
      <c r="O262" s="488"/>
      <c r="P262" s="488"/>
      <c r="Q262" s="488"/>
      <c r="R262" s="488"/>
      <c r="S262" s="488"/>
      <c r="T262" s="488"/>
      <c r="U262" s="488"/>
      <c r="V262" s="489"/>
      <c r="W262" s="488"/>
      <c r="X262" s="488"/>
      <c r="Y262" s="488"/>
      <c r="Z262" s="488"/>
      <c r="AA262" s="488"/>
      <c r="AB262" s="488"/>
      <c r="AC262" s="488"/>
      <c r="AD262" s="488"/>
      <c r="AE262" s="488"/>
      <c r="AF262" s="488"/>
      <c r="AG262" s="488"/>
      <c r="AH262" s="488"/>
      <c r="AJ262" s="530"/>
      <c r="AK262" s="530"/>
      <c r="AL262" s="530"/>
      <c r="AM262" s="530"/>
      <c r="AN262" s="530"/>
      <c r="AO262" s="530"/>
      <c r="AP262" s="530"/>
      <c r="AQ262" s="530"/>
      <c r="AR262" s="530"/>
      <c r="AS262" s="530"/>
      <c r="AT262" s="530"/>
      <c r="AU262" s="530"/>
      <c r="AW262" s="530"/>
      <c r="AX262" s="530"/>
      <c r="AY262" s="530"/>
      <c r="AZ262" s="530"/>
      <c r="BA262" s="530"/>
      <c r="BB262" s="530"/>
      <c r="BC262" s="530"/>
      <c r="BD262" s="530"/>
      <c r="BE262" s="530"/>
      <c r="BF262" s="530"/>
      <c r="BG262" s="530"/>
      <c r="BH262" s="530"/>
      <c r="BJ262" s="530"/>
      <c r="BK262" s="530"/>
      <c r="BL262" s="530"/>
      <c r="BM262" s="530"/>
      <c r="BN262" s="530"/>
      <c r="BO262" s="530"/>
      <c r="BP262" s="530"/>
      <c r="BQ262" s="530"/>
      <c r="BR262" s="530"/>
      <c r="BS262" s="530"/>
      <c r="BT262" s="530"/>
      <c r="BU262" s="530"/>
      <c r="BV262" s="1" t="s">
        <v>5</v>
      </c>
    </row>
    <row r="263" spans="2:74" ht="15" customHeight="1" x14ac:dyDescent="0.2">
      <c r="B263" s="727"/>
      <c r="C263" s="727"/>
      <c r="D263" s="727"/>
      <c r="E263" s="727"/>
      <c r="F263" s="727"/>
      <c r="G263" s="731" t="s">
        <v>575</v>
      </c>
      <c r="H263" s="460" t="s">
        <v>573</v>
      </c>
      <c r="I263" s="486"/>
      <c r="J263" s="496"/>
      <c r="K263" s="490"/>
      <c r="L263" s="490"/>
      <c r="M263" s="490"/>
      <c r="N263" s="490"/>
      <c r="O263" s="490"/>
      <c r="P263" s="490"/>
      <c r="Q263" s="490"/>
      <c r="R263" s="490"/>
      <c r="S263" s="490"/>
      <c r="T263" s="490"/>
      <c r="U263" s="490"/>
      <c r="V263" s="489"/>
      <c r="W263" s="491"/>
      <c r="X263" s="490"/>
      <c r="Y263" s="490"/>
      <c r="Z263" s="490"/>
      <c r="AA263" s="490"/>
      <c r="AB263" s="490"/>
      <c r="AC263" s="490"/>
      <c r="AD263" s="490"/>
      <c r="AE263" s="490"/>
      <c r="AF263" s="490"/>
      <c r="AG263" s="490"/>
      <c r="AH263" s="490"/>
      <c r="AJ263" s="531"/>
      <c r="AK263" s="531"/>
      <c r="AL263" s="531"/>
      <c r="AM263" s="531"/>
      <c r="AN263" s="531"/>
      <c r="AO263" s="531"/>
      <c r="AP263" s="531"/>
      <c r="AQ263" s="531"/>
      <c r="AR263" s="531"/>
      <c r="AS263" s="531"/>
      <c r="AT263" s="531"/>
      <c r="AU263" s="531"/>
      <c r="AW263" s="531"/>
      <c r="AX263" s="531"/>
      <c r="AY263" s="531"/>
      <c r="AZ263" s="531"/>
      <c r="BA263" s="531"/>
      <c r="BB263" s="531"/>
      <c r="BC263" s="531"/>
      <c r="BD263" s="531"/>
      <c r="BE263" s="531"/>
      <c r="BF263" s="531"/>
      <c r="BG263" s="531"/>
      <c r="BH263" s="531"/>
      <c r="BJ263" s="531"/>
      <c r="BK263" s="531"/>
      <c r="BL263" s="531"/>
      <c r="BM263" s="531"/>
      <c r="BN263" s="531"/>
      <c r="BO263" s="531"/>
      <c r="BP263" s="531"/>
      <c r="BQ263" s="531"/>
      <c r="BR263" s="531"/>
      <c r="BS263" s="531"/>
      <c r="BT263" s="531"/>
      <c r="BU263" s="531"/>
      <c r="BV263" s="1" t="s">
        <v>5</v>
      </c>
    </row>
    <row r="264" spans="2:74" ht="15" customHeight="1" x14ac:dyDescent="0.2">
      <c r="B264" s="727"/>
      <c r="C264" s="727"/>
      <c r="D264" s="727"/>
      <c r="E264" s="727"/>
      <c r="F264" s="727"/>
      <c r="G264" s="730"/>
      <c r="H264" s="478" t="s">
        <v>574</v>
      </c>
      <c r="I264" s="486"/>
      <c r="J264" s="497"/>
      <c r="K264" s="492"/>
      <c r="L264" s="492"/>
      <c r="M264" s="492"/>
      <c r="N264" s="492"/>
      <c r="O264" s="492"/>
      <c r="P264" s="492"/>
      <c r="Q264" s="492"/>
      <c r="R264" s="492"/>
      <c r="S264" s="492"/>
      <c r="T264" s="492"/>
      <c r="U264" s="492"/>
      <c r="V264" s="489"/>
      <c r="W264" s="493"/>
      <c r="X264" s="492"/>
      <c r="Y264" s="492"/>
      <c r="Z264" s="492"/>
      <c r="AA264" s="492"/>
      <c r="AB264" s="492"/>
      <c r="AC264" s="492"/>
      <c r="AD264" s="492"/>
      <c r="AE264" s="492"/>
      <c r="AF264" s="492"/>
      <c r="AG264" s="492"/>
      <c r="AH264" s="492"/>
      <c r="AJ264" s="532"/>
      <c r="AK264" s="532"/>
      <c r="AL264" s="532"/>
      <c r="AM264" s="532"/>
      <c r="AN264" s="532"/>
      <c r="AO264" s="532"/>
      <c r="AP264" s="532"/>
      <c r="AQ264" s="532"/>
      <c r="AR264" s="532"/>
      <c r="AS264" s="532"/>
      <c r="AT264" s="532"/>
      <c r="AU264" s="532"/>
      <c r="AW264" s="532"/>
      <c r="AX264" s="532"/>
      <c r="AY264" s="532"/>
      <c r="AZ264" s="532"/>
      <c r="BA264" s="532"/>
      <c r="BB264" s="532"/>
      <c r="BC264" s="532"/>
      <c r="BD264" s="532"/>
      <c r="BE264" s="532"/>
      <c r="BF264" s="532"/>
      <c r="BG264" s="532"/>
      <c r="BH264" s="532"/>
      <c r="BJ264" s="532"/>
      <c r="BK264" s="532"/>
      <c r="BL264" s="532"/>
      <c r="BM264" s="532"/>
      <c r="BN264" s="532"/>
      <c r="BO264" s="532"/>
      <c r="BP264" s="532"/>
      <c r="BQ264" s="532"/>
      <c r="BR264" s="532"/>
      <c r="BS264" s="532"/>
      <c r="BT264" s="532"/>
      <c r="BU264" s="532"/>
      <c r="BV264" s="1" t="s">
        <v>5</v>
      </c>
    </row>
    <row r="265" spans="2:74" ht="15" customHeight="1" x14ac:dyDescent="0.2">
      <c r="B265" s="727"/>
      <c r="C265" s="727"/>
      <c r="D265" s="727"/>
      <c r="E265" s="727"/>
      <c r="F265" s="727"/>
      <c r="G265" s="731" t="s">
        <v>576</v>
      </c>
      <c r="H265" s="460" t="s">
        <v>573</v>
      </c>
      <c r="I265" s="486"/>
      <c r="J265" s="498"/>
      <c r="K265" s="490"/>
      <c r="L265" s="490"/>
      <c r="M265" s="490"/>
      <c r="N265" s="490"/>
      <c r="O265" s="490"/>
      <c r="P265" s="490"/>
      <c r="Q265" s="490"/>
      <c r="R265" s="490"/>
      <c r="S265" s="490"/>
      <c r="T265" s="490"/>
      <c r="U265" s="490"/>
      <c r="V265" s="489"/>
      <c r="W265" s="490"/>
      <c r="X265" s="490"/>
      <c r="Y265" s="490"/>
      <c r="Z265" s="490"/>
      <c r="AA265" s="490"/>
      <c r="AB265" s="490"/>
      <c r="AC265" s="490"/>
      <c r="AD265" s="490"/>
      <c r="AE265" s="490"/>
      <c r="AF265" s="490"/>
      <c r="AG265" s="490"/>
      <c r="AH265" s="490"/>
      <c r="AJ265" s="531"/>
      <c r="AK265" s="531"/>
      <c r="AL265" s="531"/>
      <c r="AM265" s="531"/>
      <c r="AN265" s="531"/>
      <c r="AO265" s="531"/>
      <c r="AP265" s="531"/>
      <c r="AQ265" s="531"/>
      <c r="AR265" s="531"/>
      <c r="AS265" s="531"/>
      <c r="AT265" s="531"/>
      <c r="AU265" s="531"/>
      <c r="AW265" s="531"/>
      <c r="AX265" s="531"/>
      <c r="AY265" s="531"/>
      <c r="AZ265" s="531"/>
      <c r="BA265" s="531"/>
      <c r="BB265" s="531"/>
      <c r="BC265" s="531"/>
      <c r="BD265" s="531"/>
      <c r="BE265" s="531"/>
      <c r="BF265" s="531"/>
      <c r="BG265" s="531"/>
      <c r="BH265" s="531"/>
      <c r="BJ265" s="531"/>
      <c r="BK265" s="531"/>
      <c r="BL265" s="531"/>
      <c r="BM265" s="531"/>
      <c r="BN265" s="531"/>
      <c r="BO265" s="531"/>
      <c r="BP265" s="531"/>
      <c r="BQ265" s="531"/>
      <c r="BR265" s="531"/>
      <c r="BS265" s="531"/>
      <c r="BT265" s="531"/>
      <c r="BU265" s="531"/>
      <c r="BV265" s="1" t="s">
        <v>5</v>
      </c>
    </row>
    <row r="266" spans="2:74" ht="15" customHeight="1" x14ac:dyDescent="0.2">
      <c r="B266" s="727"/>
      <c r="C266" s="727"/>
      <c r="D266" s="727"/>
      <c r="E266" s="727"/>
      <c r="F266" s="727"/>
      <c r="G266" s="730"/>
      <c r="H266" s="478" t="s">
        <v>574</v>
      </c>
      <c r="I266" s="486"/>
      <c r="J266" s="499"/>
      <c r="K266" s="492"/>
      <c r="L266" s="492"/>
      <c r="M266" s="492"/>
      <c r="N266" s="492"/>
      <c r="O266" s="492"/>
      <c r="P266" s="492"/>
      <c r="Q266" s="492"/>
      <c r="R266" s="492"/>
      <c r="S266" s="492"/>
      <c r="T266" s="492"/>
      <c r="U266" s="492"/>
      <c r="V266" s="489"/>
      <c r="W266" s="492"/>
      <c r="X266" s="492"/>
      <c r="Y266" s="492"/>
      <c r="Z266" s="492"/>
      <c r="AA266" s="492"/>
      <c r="AB266" s="492"/>
      <c r="AC266" s="492"/>
      <c r="AD266" s="492"/>
      <c r="AE266" s="492"/>
      <c r="AF266" s="492"/>
      <c r="AG266" s="492"/>
      <c r="AH266" s="492"/>
      <c r="AJ266" s="532"/>
      <c r="AK266" s="532"/>
      <c r="AL266" s="532"/>
      <c r="AM266" s="532"/>
      <c r="AN266" s="532"/>
      <c r="AO266" s="532"/>
      <c r="AP266" s="532"/>
      <c r="AQ266" s="532"/>
      <c r="AR266" s="532"/>
      <c r="AS266" s="532"/>
      <c r="AT266" s="532"/>
      <c r="AU266" s="532"/>
      <c r="AW266" s="532"/>
      <c r="AX266" s="532"/>
      <c r="AY266" s="532"/>
      <c r="AZ266" s="532"/>
      <c r="BA266" s="532"/>
      <c r="BB266" s="532"/>
      <c r="BC266" s="532"/>
      <c r="BD266" s="532"/>
      <c r="BE266" s="532"/>
      <c r="BF266" s="532"/>
      <c r="BG266" s="532"/>
      <c r="BH266" s="532"/>
      <c r="BJ266" s="532"/>
      <c r="BK266" s="532"/>
      <c r="BL266" s="532"/>
      <c r="BM266" s="532"/>
      <c r="BN266" s="532"/>
      <c r="BO266" s="532"/>
      <c r="BP266" s="532"/>
      <c r="BQ266" s="532"/>
      <c r="BR266" s="532"/>
      <c r="BS266" s="532"/>
      <c r="BT266" s="532"/>
      <c r="BU266" s="532"/>
      <c r="BV266" s="1" t="s">
        <v>5</v>
      </c>
    </row>
    <row r="267" spans="2:74" ht="15" customHeight="1" x14ac:dyDescent="0.2">
      <c r="B267" s="727"/>
      <c r="C267" s="727"/>
      <c r="D267" s="727"/>
      <c r="E267" s="727"/>
      <c r="F267" s="727"/>
      <c r="G267" s="731" t="s">
        <v>577</v>
      </c>
      <c r="H267" s="460" t="s">
        <v>573</v>
      </c>
      <c r="I267" s="486"/>
      <c r="J267" s="496"/>
      <c r="K267" s="490"/>
      <c r="L267" s="490"/>
      <c r="M267" s="490"/>
      <c r="N267" s="490"/>
      <c r="O267" s="490"/>
      <c r="P267" s="490"/>
      <c r="Q267" s="490"/>
      <c r="R267" s="490"/>
      <c r="S267" s="490"/>
      <c r="T267" s="490"/>
      <c r="U267" s="490"/>
      <c r="V267" s="489"/>
      <c r="W267" s="491"/>
      <c r="X267" s="490"/>
      <c r="Y267" s="490"/>
      <c r="Z267" s="490"/>
      <c r="AA267" s="490"/>
      <c r="AB267" s="490"/>
      <c r="AC267" s="490"/>
      <c r="AD267" s="490"/>
      <c r="AE267" s="490"/>
      <c r="AF267" s="490"/>
      <c r="AG267" s="490"/>
      <c r="AH267" s="490"/>
      <c r="AJ267" s="531"/>
      <c r="AK267" s="531"/>
      <c r="AL267" s="531"/>
      <c r="AM267" s="531"/>
      <c r="AN267" s="531"/>
      <c r="AO267" s="531"/>
      <c r="AP267" s="531"/>
      <c r="AQ267" s="531"/>
      <c r="AR267" s="531"/>
      <c r="AS267" s="531"/>
      <c r="AT267" s="531"/>
      <c r="AU267" s="531"/>
      <c r="AW267" s="531"/>
      <c r="AX267" s="531"/>
      <c r="AY267" s="531"/>
      <c r="AZ267" s="531"/>
      <c r="BA267" s="531"/>
      <c r="BB267" s="531"/>
      <c r="BC267" s="531"/>
      <c r="BD267" s="531"/>
      <c r="BE267" s="531"/>
      <c r="BF267" s="531"/>
      <c r="BG267" s="531"/>
      <c r="BH267" s="531"/>
      <c r="BJ267" s="531"/>
      <c r="BK267" s="531"/>
      <c r="BL267" s="531"/>
      <c r="BM267" s="531"/>
      <c r="BN267" s="531"/>
      <c r="BO267" s="531"/>
      <c r="BP267" s="531"/>
      <c r="BQ267" s="531"/>
      <c r="BR267" s="531"/>
      <c r="BS267" s="531"/>
      <c r="BT267" s="531"/>
      <c r="BU267" s="531"/>
      <c r="BV267" s="1" t="s">
        <v>5</v>
      </c>
    </row>
    <row r="268" spans="2:74" ht="15" customHeight="1" x14ac:dyDescent="0.2">
      <c r="B268" s="727"/>
      <c r="C268" s="727"/>
      <c r="D268" s="727"/>
      <c r="E268" s="727"/>
      <c r="F268" s="727"/>
      <c r="G268" s="730"/>
      <c r="H268" s="478" t="s">
        <v>574</v>
      </c>
      <c r="I268" s="486"/>
      <c r="J268" s="497"/>
      <c r="K268" s="492"/>
      <c r="L268" s="492"/>
      <c r="M268" s="492"/>
      <c r="N268" s="492"/>
      <c r="O268" s="492"/>
      <c r="P268" s="492"/>
      <c r="Q268" s="492"/>
      <c r="R268" s="492"/>
      <c r="S268" s="492"/>
      <c r="T268" s="492"/>
      <c r="U268" s="492"/>
      <c r="V268" s="489"/>
      <c r="W268" s="493"/>
      <c r="X268" s="492"/>
      <c r="Y268" s="492"/>
      <c r="Z268" s="492"/>
      <c r="AA268" s="492"/>
      <c r="AB268" s="492"/>
      <c r="AC268" s="492"/>
      <c r="AD268" s="492"/>
      <c r="AE268" s="492"/>
      <c r="AF268" s="492"/>
      <c r="AG268" s="492"/>
      <c r="AH268" s="492"/>
      <c r="AJ268" s="532"/>
      <c r="AK268" s="532"/>
      <c r="AL268" s="532"/>
      <c r="AM268" s="532"/>
      <c r="AN268" s="532"/>
      <c r="AO268" s="532"/>
      <c r="AP268" s="532"/>
      <c r="AQ268" s="532"/>
      <c r="AR268" s="532"/>
      <c r="AS268" s="532"/>
      <c r="AT268" s="532"/>
      <c r="AU268" s="532"/>
      <c r="AW268" s="532"/>
      <c r="AX268" s="532"/>
      <c r="AY268" s="532"/>
      <c r="AZ268" s="532"/>
      <c r="BA268" s="532"/>
      <c r="BB268" s="532"/>
      <c r="BC268" s="532"/>
      <c r="BD268" s="532"/>
      <c r="BE268" s="532"/>
      <c r="BF268" s="532"/>
      <c r="BG268" s="532"/>
      <c r="BH268" s="532"/>
      <c r="BJ268" s="532"/>
      <c r="BK268" s="532"/>
      <c r="BL268" s="532"/>
      <c r="BM268" s="532"/>
      <c r="BN268" s="532"/>
      <c r="BO268" s="532"/>
      <c r="BP268" s="532"/>
      <c r="BQ268" s="532"/>
      <c r="BR268" s="532"/>
      <c r="BS268" s="532"/>
      <c r="BT268" s="532"/>
      <c r="BU268" s="532"/>
      <c r="BV268" s="1" t="s">
        <v>5</v>
      </c>
    </row>
    <row r="269" spans="2:74" ht="15" customHeight="1" x14ac:dyDescent="0.2">
      <c r="B269" s="727"/>
      <c r="C269" s="727"/>
      <c r="D269" s="727"/>
      <c r="E269" s="727"/>
      <c r="F269" s="727"/>
      <c r="G269" s="731" t="s">
        <v>578</v>
      </c>
      <c r="H269" s="460" t="s">
        <v>573</v>
      </c>
      <c r="I269" s="486"/>
      <c r="J269" s="498"/>
      <c r="K269" s="490"/>
      <c r="L269" s="490"/>
      <c r="M269" s="490"/>
      <c r="N269" s="490"/>
      <c r="O269" s="490"/>
      <c r="P269" s="490"/>
      <c r="Q269" s="490"/>
      <c r="R269" s="490"/>
      <c r="S269" s="490"/>
      <c r="T269" s="490"/>
      <c r="U269" s="490"/>
      <c r="V269" s="489"/>
      <c r="W269" s="490"/>
      <c r="X269" s="490"/>
      <c r="Y269" s="490"/>
      <c r="Z269" s="490"/>
      <c r="AA269" s="490"/>
      <c r="AB269" s="490"/>
      <c r="AC269" s="490"/>
      <c r="AD269" s="490"/>
      <c r="AE269" s="490"/>
      <c r="AF269" s="490"/>
      <c r="AG269" s="490"/>
      <c r="AH269" s="490"/>
      <c r="AJ269" s="531"/>
      <c r="AK269" s="531"/>
      <c r="AL269" s="531"/>
      <c r="AM269" s="531"/>
      <c r="AN269" s="531"/>
      <c r="AO269" s="531"/>
      <c r="AP269" s="531"/>
      <c r="AQ269" s="531"/>
      <c r="AR269" s="531"/>
      <c r="AS269" s="531"/>
      <c r="AT269" s="531"/>
      <c r="AU269" s="531"/>
      <c r="AW269" s="531"/>
      <c r="AX269" s="531"/>
      <c r="AY269" s="531"/>
      <c r="AZ269" s="531"/>
      <c r="BA269" s="531"/>
      <c r="BB269" s="531"/>
      <c r="BC269" s="531"/>
      <c r="BD269" s="531"/>
      <c r="BE269" s="531"/>
      <c r="BF269" s="531"/>
      <c r="BG269" s="531"/>
      <c r="BH269" s="531"/>
      <c r="BJ269" s="531"/>
      <c r="BK269" s="531"/>
      <c r="BL269" s="531"/>
      <c r="BM269" s="531"/>
      <c r="BN269" s="531"/>
      <c r="BO269" s="531"/>
      <c r="BP269" s="531"/>
      <c r="BQ269" s="531"/>
      <c r="BR269" s="531"/>
      <c r="BS269" s="531"/>
      <c r="BT269" s="531"/>
      <c r="BU269" s="531"/>
      <c r="BV269" s="1" t="s">
        <v>5</v>
      </c>
    </row>
    <row r="270" spans="2:74" ht="15" customHeight="1" x14ac:dyDescent="0.2">
      <c r="B270" s="727"/>
      <c r="C270" s="727"/>
      <c r="D270" s="727"/>
      <c r="E270" s="727"/>
      <c r="F270" s="727"/>
      <c r="G270" s="730"/>
      <c r="H270" s="478" t="s">
        <v>574</v>
      </c>
      <c r="I270" s="486"/>
      <c r="J270" s="499"/>
      <c r="K270" s="492"/>
      <c r="L270" s="492"/>
      <c r="M270" s="492"/>
      <c r="N270" s="492"/>
      <c r="O270" s="492"/>
      <c r="P270" s="492"/>
      <c r="Q270" s="492"/>
      <c r="R270" s="492"/>
      <c r="S270" s="492"/>
      <c r="T270" s="492"/>
      <c r="U270" s="492"/>
      <c r="V270" s="489"/>
      <c r="W270" s="492"/>
      <c r="X270" s="492"/>
      <c r="Y270" s="492"/>
      <c r="Z270" s="492"/>
      <c r="AA270" s="492"/>
      <c r="AB270" s="492"/>
      <c r="AC270" s="492"/>
      <c r="AD270" s="492"/>
      <c r="AE270" s="492"/>
      <c r="AF270" s="492"/>
      <c r="AG270" s="492"/>
      <c r="AH270" s="492"/>
      <c r="AJ270" s="532"/>
      <c r="AK270" s="532"/>
      <c r="AL270" s="532"/>
      <c r="AM270" s="532"/>
      <c r="AN270" s="532"/>
      <c r="AO270" s="532"/>
      <c r="AP270" s="532"/>
      <c r="AQ270" s="532"/>
      <c r="AR270" s="532"/>
      <c r="AS270" s="532"/>
      <c r="AT270" s="532"/>
      <c r="AU270" s="532"/>
      <c r="AW270" s="532"/>
      <c r="AX270" s="532"/>
      <c r="AY270" s="532"/>
      <c r="AZ270" s="532"/>
      <c r="BA270" s="532"/>
      <c r="BB270" s="532"/>
      <c r="BC270" s="532"/>
      <c r="BD270" s="532"/>
      <c r="BE270" s="532"/>
      <c r="BF270" s="532"/>
      <c r="BG270" s="532"/>
      <c r="BH270" s="532"/>
      <c r="BJ270" s="532"/>
      <c r="BK270" s="532"/>
      <c r="BL270" s="532"/>
      <c r="BM270" s="532"/>
      <c r="BN270" s="532"/>
      <c r="BO270" s="532"/>
      <c r="BP270" s="532"/>
      <c r="BQ270" s="532"/>
      <c r="BR270" s="532"/>
      <c r="BS270" s="532"/>
      <c r="BT270" s="532"/>
      <c r="BU270" s="532"/>
      <c r="BV270" s="1" t="s">
        <v>5</v>
      </c>
    </row>
    <row r="271" spans="2:74" ht="15" customHeight="1" x14ac:dyDescent="0.2">
      <c r="B271" s="727"/>
      <c r="C271" s="727"/>
      <c r="D271" s="727"/>
      <c r="E271" s="727"/>
      <c r="F271" s="727"/>
      <c r="G271" s="731" t="s">
        <v>579</v>
      </c>
      <c r="H271" s="460" t="s">
        <v>573</v>
      </c>
      <c r="I271" s="486"/>
      <c r="J271" s="498"/>
      <c r="K271" s="490"/>
      <c r="L271" s="490"/>
      <c r="M271" s="490"/>
      <c r="N271" s="490"/>
      <c r="O271" s="490"/>
      <c r="P271" s="490"/>
      <c r="Q271" s="490"/>
      <c r="R271" s="490"/>
      <c r="S271" s="490"/>
      <c r="T271" s="490"/>
      <c r="U271" s="490"/>
      <c r="V271" s="489"/>
      <c r="W271" s="490"/>
      <c r="X271" s="490"/>
      <c r="Y271" s="490"/>
      <c r="Z271" s="490"/>
      <c r="AA271" s="490"/>
      <c r="AB271" s="490"/>
      <c r="AC271" s="490"/>
      <c r="AD271" s="490"/>
      <c r="AE271" s="490"/>
      <c r="AF271" s="490"/>
      <c r="AG271" s="490"/>
      <c r="AH271" s="490"/>
      <c r="AJ271" s="531"/>
      <c r="AK271" s="531"/>
      <c r="AL271" s="531"/>
      <c r="AM271" s="531"/>
      <c r="AN271" s="531"/>
      <c r="AO271" s="531"/>
      <c r="AP271" s="531"/>
      <c r="AQ271" s="531"/>
      <c r="AR271" s="531"/>
      <c r="AS271" s="531"/>
      <c r="AT271" s="531"/>
      <c r="AU271" s="531"/>
      <c r="AW271" s="531"/>
      <c r="AX271" s="531"/>
      <c r="AY271" s="531"/>
      <c r="AZ271" s="531"/>
      <c r="BA271" s="531"/>
      <c r="BB271" s="531"/>
      <c r="BC271" s="531"/>
      <c r="BD271" s="531"/>
      <c r="BE271" s="531"/>
      <c r="BF271" s="531"/>
      <c r="BG271" s="531"/>
      <c r="BH271" s="531"/>
      <c r="BJ271" s="531"/>
      <c r="BK271" s="531"/>
      <c r="BL271" s="531"/>
      <c r="BM271" s="531"/>
      <c r="BN271" s="531"/>
      <c r="BO271" s="531"/>
      <c r="BP271" s="531"/>
      <c r="BQ271" s="531"/>
      <c r="BR271" s="531"/>
      <c r="BS271" s="531"/>
      <c r="BT271" s="531"/>
      <c r="BU271" s="531"/>
      <c r="BV271" s="1" t="s">
        <v>5</v>
      </c>
    </row>
    <row r="272" spans="2:74" ht="15" customHeight="1" x14ac:dyDescent="0.2">
      <c r="B272" s="727"/>
      <c r="C272" s="727"/>
      <c r="D272" s="727"/>
      <c r="E272" s="727"/>
      <c r="F272" s="727"/>
      <c r="G272" s="730"/>
      <c r="H272" s="478" t="s">
        <v>574</v>
      </c>
      <c r="I272" s="486"/>
      <c r="J272" s="499"/>
      <c r="K272" s="492"/>
      <c r="L272" s="492"/>
      <c r="M272" s="492"/>
      <c r="N272" s="492"/>
      <c r="O272" s="492"/>
      <c r="P272" s="492"/>
      <c r="Q272" s="492"/>
      <c r="R272" s="492"/>
      <c r="S272" s="492"/>
      <c r="T272" s="492"/>
      <c r="U272" s="492"/>
      <c r="V272" s="489"/>
      <c r="W272" s="492"/>
      <c r="X272" s="492"/>
      <c r="Y272" s="492"/>
      <c r="Z272" s="492"/>
      <c r="AA272" s="492"/>
      <c r="AB272" s="492"/>
      <c r="AC272" s="492"/>
      <c r="AD272" s="492"/>
      <c r="AE272" s="492"/>
      <c r="AF272" s="492"/>
      <c r="AG272" s="492"/>
      <c r="AH272" s="492"/>
      <c r="AJ272" s="532"/>
      <c r="AK272" s="532"/>
      <c r="AL272" s="532"/>
      <c r="AM272" s="532"/>
      <c r="AN272" s="532"/>
      <c r="AO272" s="532"/>
      <c r="AP272" s="532"/>
      <c r="AQ272" s="532"/>
      <c r="AR272" s="532"/>
      <c r="AS272" s="532"/>
      <c r="AT272" s="532"/>
      <c r="AU272" s="532"/>
      <c r="AW272" s="532"/>
      <c r="AX272" s="532"/>
      <c r="AY272" s="532"/>
      <c r="AZ272" s="532"/>
      <c r="BA272" s="532"/>
      <c r="BB272" s="532"/>
      <c r="BC272" s="532"/>
      <c r="BD272" s="532"/>
      <c r="BE272" s="532"/>
      <c r="BF272" s="532"/>
      <c r="BG272" s="532"/>
      <c r="BH272" s="532"/>
      <c r="BJ272" s="532"/>
      <c r="BK272" s="532"/>
      <c r="BL272" s="532"/>
      <c r="BM272" s="532"/>
      <c r="BN272" s="532"/>
      <c r="BO272" s="532"/>
      <c r="BP272" s="532"/>
      <c r="BQ272" s="532"/>
      <c r="BR272" s="532"/>
      <c r="BS272" s="532"/>
      <c r="BT272" s="532"/>
      <c r="BU272" s="532"/>
      <c r="BV272" s="1" t="s">
        <v>5</v>
      </c>
    </row>
    <row r="273" spans="2:74" ht="15" customHeight="1" x14ac:dyDescent="0.2">
      <c r="B273" s="727"/>
      <c r="C273" s="727"/>
      <c r="D273" s="727"/>
      <c r="E273" s="727"/>
      <c r="F273" s="727"/>
      <c r="G273" s="731" t="s">
        <v>580</v>
      </c>
      <c r="H273" s="460" t="s">
        <v>573</v>
      </c>
      <c r="I273" s="486"/>
      <c r="J273" s="498"/>
      <c r="K273" s="490"/>
      <c r="L273" s="490"/>
      <c r="M273" s="490"/>
      <c r="N273" s="490"/>
      <c r="O273" s="490"/>
      <c r="P273" s="490"/>
      <c r="Q273" s="490"/>
      <c r="R273" s="490"/>
      <c r="S273" s="490"/>
      <c r="T273" s="490"/>
      <c r="U273" s="490"/>
      <c r="V273" s="489"/>
      <c r="W273" s="490"/>
      <c r="X273" s="490"/>
      <c r="Y273" s="490"/>
      <c r="Z273" s="490"/>
      <c r="AA273" s="490"/>
      <c r="AB273" s="490"/>
      <c r="AC273" s="490"/>
      <c r="AD273" s="490"/>
      <c r="AE273" s="490"/>
      <c r="AF273" s="490"/>
      <c r="AG273" s="490"/>
      <c r="AH273" s="490"/>
      <c r="AJ273" s="531"/>
      <c r="AK273" s="531"/>
      <c r="AL273" s="531"/>
      <c r="AM273" s="531"/>
      <c r="AN273" s="531"/>
      <c r="AO273" s="531"/>
      <c r="AP273" s="531"/>
      <c r="AQ273" s="531"/>
      <c r="AR273" s="531"/>
      <c r="AS273" s="531"/>
      <c r="AT273" s="531"/>
      <c r="AU273" s="531"/>
      <c r="AW273" s="531"/>
      <c r="AX273" s="531"/>
      <c r="AY273" s="531"/>
      <c r="AZ273" s="531"/>
      <c r="BA273" s="531"/>
      <c r="BB273" s="531"/>
      <c r="BC273" s="531"/>
      <c r="BD273" s="531"/>
      <c r="BE273" s="531"/>
      <c r="BF273" s="531"/>
      <c r="BG273" s="531"/>
      <c r="BH273" s="531"/>
      <c r="BJ273" s="531"/>
      <c r="BK273" s="531"/>
      <c r="BL273" s="531"/>
      <c r="BM273" s="531"/>
      <c r="BN273" s="531"/>
      <c r="BO273" s="531"/>
      <c r="BP273" s="531"/>
      <c r="BQ273" s="531"/>
      <c r="BR273" s="531"/>
      <c r="BS273" s="531"/>
      <c r="BT273" s="531"/>
      <c r="BU273" s="531"/>
      <c r="BV273" s="1" t="s">
        <v>5</v>
      </c>
    </row>
    <row r="274" spans="2:74" ht="15" customHeight="1" x14ac:dyDescent="0.2">
      <c r="B274" s="727"/>
      <c r="C274" s="727"/>
      <c r="D274" s="727"/>
      <c r="E274" s="727"/>
      <c r="F274" s="727"/>
      <c r="G274" s="730"/>
      <c r="H274" s="478" t="s">
        <v>574</v>
      </c>
      <c r="I274" s="486"/>
      <c r="J274" s="499"/>
      <c r="K274" s="492"/>
      <c r="L274" s="492"/>
      <c r="M274" s="492"/>
      <c r="N274" s="492"/>
      <c r="O274" s="492"/>
      <c r="P274" s="492"/>
      <c r="Q274" s="492"/>
      <c r="R274" s="492"/>
      <c r="S274" s="492"/>
      <c r="T274" s="492"/>
      <c r="U274" s="492"/>
      <c r="V274" s="489"/>
      <c r="W274" s="492"/>
      <c r="X274" s="492"/>
      <c r="Y274" s="492"/>
      <c r="Z274" s="492"/>
      <c r="AA274" s="492"/>
      <c r="AB274" s="492"/>
      <c r="AC274" s="492"/>
      <c r="AD274" s="492"/>
      <c r="AE274" s="492"/>
      <c r="AF274" s="492"/>
      <c r="AG274" s="492"/>
      <c r="AH274" s="492"/>
      <c r="AJ274" s="532"/>
      <c r="AK274" s="532"/>
      <c r="AL274" s="532"/>
      <c r="AM274" s="532"/>
      <c r="AN274" s="532"/>
      <c r="AO274" s="532"/>
      <c r="AP274" s="532"/>
      <c r="AQ274" s="532"/>
      <c r="AR274" s="532"/>
      <c r="AS274" s="532"/>
      <c r="AT274" s="532"/>
      <c r="AU274" s="532"/>
      <c r="AW274" s="532"/>
      <c r="AX274" s="532"/>
      <c r="AY274" s="532"/>
      <c r="AZ274" s="532"/>
      <c r="BA274" s="532"/>
      <c r="BB274" s="532"/>
      <c r="BC274" s="532"/>
      <c r="BD274" s="532"/>
      <c r="BE274" s="532"/>
      <c r="BF274" s="532"/>
      <c r="BG274" s="532"/>
      <c r="BH274" s="532"/>
      <c r="BJ274" s="532"/>
      <c r="BK274" s="532"/>
      <c r="BL274" s="532"/>
      <c r="BM274" s="532"/>
      <c r="BN274" s="532"/>
      <c r="BO274" s="532"/>
      <c r="BP274" s="532"/>
      <c r="BQ274" s="532"/>
      <c r="BR274" s="532"/>
      <c r="BS274" s="532"/>
      <c r="BT274" s="532"/>
      <c r="BU274" s="532"/>
      <c r="BV274" s="1" t="s">
        <v>5</v>
      </c>
    </row>
    <row r="275" spans="2:74" ht="15" customHeight="1" x14ac:dyDescent="0.2">
      <c r="B275" s="727"/>
      <c r="C275" s="727"/>
      <c r="D275" s="727"/>
      <c r="E275" s="727"/>
      <c r="F275" s="727"/>
      <c r="G275" s="731" t="s">
        <v>581</v>
      </c>
      <c r="H275" s="460" t="s">
        <v>573</v>
      </c>
      <c r="I275" s="486"/>
      <c r="J275" s="498"/>
      <c r="K275" s="490"/>
      <c r="L275" s="490"/>
      <c r="M275" s="490"/>
      <c r="N275" s="490"/>
      <c r="O275" s="490"/>
      <c r="P275" s="490"/>
      <c r="Q275" s="490"/>
      <c r="R275" s="490"/>
      <c r="S275" s="490"/>
      <c r="T275" s="490"/>
      <c r="U275" s="490"/>
      <c r="V275" s="489"/>
      <c r="W275" s="490"/>
      <c r="X275" s="490"/>
      <c r="Y275" s="490"/>
      <c r="Z275" s="490"/>
      <c r="AA275" s="490"/>
      <c r="AB275" s="490"/>
      <c r="AC275" s="490"/>
      <c r="AD275" s="490"/>
      <c r="AE275" s="490"/>
      <c r="AF275" s="490"/>
      <c r="AG275" s="490"/>
      <c r="AH275" s="490"/>
      <c r="AJ275" s="531"/>
      <c r="AK275" s="531"/>
      <c r="AL275" s="531"/>
      <c r="AM275" s="531"/>
      <c r="AN275" s="531"/>
      <c r="AO275" s="531"/>
      <c r="AP275" s="531"/>
      <c r="AQ275" s="531"/>
      <c r="AR275" s="531"/>
      <c r="AS275" s="531"/>
      <c r="AT275" s="531"/>
      <c r="AU275" s="531"/>
      <c r="AW275" s="531"/>
      <c r="AX275" s="531"/>
      <c r="AY275" s="531"/>
      <c r="AZ275" s="531"/>
      <c r="BA275" s="531"/>
      <c r="BB275" s="531"/>
      <c r="BC275" s="531"/>
      <c r="BD275" s="531"/>
      <c r="BE275" s="531"/>
      <c r="BF275" s="531"/>
      <c r="BG275" s="531"/>
      <c r="BH275" s="531"/>
      <c r="BJ275" s="531"/>
      <c r="BK275" s="531"/>
      <c r="BL275" s="531"/>
      <c r="BM275" s="531"/>
      <c r="BN275" s="531"/>
      <c r="BO275" s="531"/>
      <c r="BP275" s="531"/>
      <c r="BQ275" s="531"/>
      <c r="BR275" s="531"/>
      <c r="BS275" s="531"/>
      <c r="BT275" s="531"/>
      <c r="BU275" s="531"/>
      <c r="BV275" s="1" t="s">
        <v>5</v>
      </c>
    </row>
    <row r="276" spans="2:74" ht="15" customHeight="1" x14ac:dyDescent="0.2">
      <c r="B276" s="727"/>
      <c r="C276" s="727"/>
      <c r="D276" s="727"/>
      <c r="E276" s="727"/>
      <c r="F276" s="727"/>
      <c r="G276" s="730"/>
      <c r="H276" s="478" t="s">
        <v>574</v>
      </c>
      <c r="I276" s="486"/>
      <c r="J276" s="499"/>
      <c r="K276" s="492"/>
      <c r="L276" s="492"/>
      <c r="M276" s="492"/>
      <c r="N276" s="492"/>
      <c r="O276" s="492"/>
      <c r="P276" s="492"/>
      <c r="Q276" s="492"/>
      <c r="R276" s="492"/>
      <c r="S276" s="492"/>
      <c r="T276" s="492"/>
      <c r="U276" s="492"/>
      <c r="V276" s="489"/>
      <c r="W276" s="492"/>
      <c r="X276" s="492"/>
      <c r="Y276" s="492"/>
      <c r="Z276" s="492"/>
      <c r="AA276" s="492"/>
      <c r="AB276" s="492"/>
      <c r="AC276" s="492"/>
      <c r="AD276" s="492"/>
      <c r="AE276" s="492"/>
      <c r="AF276" s="492"/>
      <c r="AG276" s="492"/>
      <c r="AH276" s="492"/>
      <c r="AJ276" s="532"/>
      <c r="AK276" s="532"/>
      <c r="AL276" s="532"/>
      <c r="AM276" s="532"/>
      <c r="AN276" s="532"/>
      <c r="AO276" s="532"/>
      <c r="AP276" s="532"/>
      <c r="AQ276" s="532"/>
      <c r="AR276" s="532"/>
      <c r="AS276" s="532"/>
      <c r="AT276" s="532"/>
      <c r="AU276" s="532"/>
      <c r="AW276" s="532"/>
      <c r="AX276" s="532"/>
      <c r="AY276" s="532"/>
      <c r="AZ276" s="532"/>
      <c r="BA276" s="532"/>
      <c r="BB276" s="532"/>
      <c r="BC276" s="532"/>
      <c r="BD276" s="532"/>
      <c r="BE276" s="532"/>
      <c r="BF276" s="532"/>
      <c r="BG276" s="532"/>
      <c r="BH276" s="532"/>
      <c r="BJ276" s="532"/>
      <c r="BK276" s="532"/>
      <c r="BL276" s="532"/>
      <c r="BM276" s="532"/>
      <c r="BN276" s="532"/>
      <c r="BO276" s="532"/>
      <c r="BP276" s="532"/>
      <c r="BQ276" s="532"/>
      <c r="BR276" s="532"/>
      <c r="BS276" s="532"/>
      <c r="BT276" s="532"/>
      <c r="BU276" s="532"/>
      <c r="BV276" s="1" t="s">
        <v>5</v>
      </c>
    </row>
    <row r="277" spans="2:74" ht="15" customHeight="1" x14ac:dyDescent="0.2">
      <c r="B277" s="727"/>
      <c r="C277" s="727"/>
      <c r="D277" s="727"/>
      <c r="E277" s="727"/>
      <c r="F277" s="727"/>
      <c r="G277" s="731" t="s">
        <v>582</v>
      </c>
      <c r="H277" s="460" t="s">
        <v>573</v>
      </c>
      <c r="I277" s="486"/>
      <c r="J277" s="498"/>
      <c r="K277" s="490"/>
      <c r="L277" s="490"/>
      <c r="M277" s="490"/>
      <c r="N277" s="490"/>
      <c r="O277" s="490"/>
      <c r="P277" s="490"/>
      <c r="Q277" s="490"/>
      <c r="R277" s="490"/>
      <c r="S277" s="490"/>
      <c r="T277" s="490"/>
      <c r="U277" s="490"/>
      <c r="V277" s="489"/>
      <c r="W277" s="490"/>
      <c r="X277" s="490"/>
      <c r="Y277" s="490"/>
      <c r="Z277" s="490"/>
      <c r="AA277" s="490"/>
      <c r="AB277" s="490"/>
      <c r="AC277" s="490"/>
      <c r="AD277" s="490"/>
      <c r="AE277" s="490"/>
      <c r="AF277" s="490"/>
      <c r="AG277" s="490"/>
      <c r="AH277" s="490"/>
      <c r="AJ277" s="531"/>
      <c r="AK277" s="531"/>
      <c r="AL277" s="531"/>
      <c r="AM277" s="531"/>
      <c r="AN277" s="531"/>
      <c r="AO277" s="531"/>
      <c r="AP277" s="531"/>
      <c r="AQ277" s="531"/>
      <c r="AR277" s="531"/>
      <c r="AS277" s="531"/>
      <c r="AT277" s="531"/>
      <c r="AU277" s="531"/>
      <c r="AW277" s="531"/>
      <c r="AX277" s="531"/>
      <c r="AY277" s="531"/>
      <c r="AZ277" s="531"/>
      <c r="BA277" s="531"/>
      <c r="BB277" s="531"/>
      <c r="BC277" s="531"/>
      <c r="BD277" s="531"/>
      <c r="BE277" s="531"/>
      <c r="BF277" s="531"/>
      <c r="BG277" s="531"/>
      <c r="BH277" s="531"/>
      <c r="BJ277" s="531"/>
      <c r="BK277" s="531"/>
      <c r="BL277" s="531"/>
      <c r="BM277" s="531"/>
      <c r="BN277" s="531"/>
      <c r="BO277" s="531"/>
      <c r="BP277" s="531"/>
      <c r="BQ277" s="531"/>
      <c r="BR277" s="531"/>
      <c r="BS277" s="531"/>
      <c r="BT277" s="531"/>
      <c r="BU277" s="531"/>
      <c r="BV277" s="1" t="s">
        <v>5</v>
      </c>
    </row>
    <row r="278" spans="2:74" ht="15" customHeight="1" x14ac:dyDescent="0.2">
      <c r="B278" s="727"/>
      <c r="C278" s="727"/>
      <c r="D278" s="727"/>
      <c r="E278" s="727"/>
      <c r="F278" s="727"/>
      <c r="G278" s="730"/>
      <c r="H278" s="478" t="s">
        <v>574</v>
      </c>
      <c r="I278" s="486"/>
      <c r="J278" s="499"/>
      <c r="K278" s="492"/>
      <c r="L278" s="492"/>
      <c r="M278" s="492"/>
      <c r="N278" s="492"/>
      <c r="O278" s="492"/>
      <c r="P278" s="492"/>
      <c r="Q278" s="492"/>
      <c r="R278" s="492"/>
      <c r="S278" s="492"/>
      <c r="T278" s="492"/>
      <c r="U278" s="492"/>
      <c r="V278" s="489"/>
      <c r="W278" s="492"/>
      <c r="X278" s="492"/>
      <c r="Y278" s="492"/>
      <c r="Z278" s="492"/>
      <c r="AA278" s="492"/>
      <c r="AB278" s="492"/>
      <c r="AC278" s="492"/>
      <c r="AD278" s="492"/>
      <c r="AE278" s="492"/>
      <c r="AF278" s="492"/>
      <c r="AG278" s="492"/>
      <c r="AH278" s="492"/>
      <c r="AJ278" s="532"/>
      <c r="AK278" s="532"/>
      <c r="AL278" s="532"/>
      <c r="AM278" s="532"/>
      <c r="AN278" s="532"/>
      <c r="AO278" s="532"/>
      <c r="AP278" s="532"/>
      <c r="AQ278" s="532"/>
      <c r="AR278" s="532"/>
      <c r="AS278" s="532"/>
      <c r="AT278" s="532"/>
      <c r="AU278" s="532"/>
      <c r="AW278" s="532"/>
      <c r="AX278" s="532"/>
      <c r="AY278" s="532"/>
      <c r="AZ278" s="532"/>
      <c r="BA278" s="532"/>
      <c r="BB278" s="532"/>
      <c r="BC278" s="532"/>
      <c r="BD278" s="532"/>
      <c r="BE278" s="532"/>
      <c r="BF278" s="532"/>
      <c r="BG278" s="532"/>
      <c r="BH278" s="532"/>
      <c r="BJ278" s="532"/>
      <c r="BK278" s="532"/>
      <c r="BL278" s="532"/>
      <c r="BM278" s="532"/>
      <c r="BN278" s="532"/>
      <c r="BO278" s="532"/>
      <c r="BP278" s="532"/>
      <c r="BQ278" s="532"/>
      <c r="BR278" s="532"/>
      <c r="BS278" s="532"/>
      <c r="BT278" s="532"/>
      <c r="BU278" s="532"/>
      <c r="BV278" s="1" t="s">
        <v>5</v>
      </c>
    </row>
    <row r="279" spans="2:74" ht="15" customHeight="1" x14ac:dyDescent="0.2">
      <c r="B279" s="727"/>
      <c r="C279" s="727"/>
      <c r="D279" s="727"/>
      <c r="E279" s="727"/>
      <c r="F279" s="727"/>
      <c r="G279" s="731" t="s">
        <v>583</v>
      </c>
      <c r="H279" s="460" t="s">
        <v>573</v>
      </c>
      <c r="I279" s="486"/>
      <c r="J279" s="498"/>
      <c r="K279" s="490"/>
      <c r="L279" s="490"/>
      <c r="M279" s="490"/>
      <c r="N279" s="490"/>
      <c r="O279" s="490"/>
      <c r="P279" s="490"/>
      <c r="Q279" s="490"/>
      <c r="R279" s="490"/>
      <c r="S279" s="490"/>
      <c r="T279" s="490"/>
      <c r="U279" s="490"/>
      <c r="V279" s="489"/>
      <c r="W279" s="490"/>
      <c r="X279" s="490"/>
      <c r="Y279" s="490"/>
      <c r="Z279" s="490"/>
      <c r="AA279" s="490"/>
      <c r="AB279" s="490"/>
      <c r="AC279" s="490"/>
      <c r="AD279" s="490"/>
      <c r="AE279" s="490"/>
      <c r="AF279" s="490"/>
      <c r="AG279" s="490"/>
      <c r="AH279" s="490"/>
      <c r="AJ279" s="531"/>
      <c r="AK279" s="531"/>
      <c r="AL279" s="531"/>
      <c r="AM279" s="531"/>
      <c r="AN279" s="531"/>
      <c r="AO279" s="531"/>
      <c r="AP279" s="531"/>
      <c r="AQ279" s="531"/>
      <c r="AR279" s="531"/>
      <c r="AS279" s="531"/>
      <c r="AT279" s="531"/>
      <c r="AU279" s="531"/>
      <c r="AW279" s="531"/>
      <c r="AX279" s="531"/>
      <c r="AY279" s="531"/>
      <c r="AZ279" s="531"/>
      <c r="BA279" s="531"/>
      <c r="BB279" s="531"/>
      <c r="BC279" s="531"/>
      <c r="BD279" s="531"/>
      <c r="BE279" s="531"/>
      <c r="BF279" s="531"/>
      <c r="BG279" s="531"/>
      <c r="BH279" s="531"/>
      <c r="BJ279" s="531"/>
      <c r="BK279" s="531"/>
      <c r="BL279" s="531"/>
      <c r="BM279" s="531"/>
      <c r="BN279" s="531"/>
      <c r="BO279" s="531"/>
      <c r="BP279" s="531"/>
      <c r="BQ279" s="531"/>
      <c r="BR279" s="531"/>
      <c r="BS279" s="531"/>
      <c r="BT279" s="531"/>
      <c r="BU279" s="531"/>
      <c r="BV279" s="1" t="s">
        <v>5</v>
      </c>
    </row>
    <row r="280" spans="2:74" ht="15" customHeight="1" x14ac:dyDescent="0.2">
      <c r="B280" s="727"/>
      <c r="C280" s="727"/>
      <c r="D280" s="727"/>
      <c r="E280" s="727"/>
      <c r="F280" s="727"/>
      <c r="G280" s="730"/>
      <c r="H280" s="478" t="s">
        <v>574</v>
      </c>
      <c r="I280" s="486"/>
      <c r="J280" s="499"/>
      <c r="K280" s="492"/>
      <c r="L280" s="492"/>
      <c r="M280" s="492"/>
      <c r="N280" s="492"/>
      <c r="O280" s="492"/>
      <c r="P280" s="492"/>
      <c r="Q280" s="492"/>
      <c r="R280" s="492"/>
      <c r="S280" s="492"/>
      <c r="T280" s="492"/>
      <c r="U280" s="492"/>
      <c r="V280" s="489"/>
      <c r="W280" s="492"/>
      <c r="X280" s="492"/>
      <c r="Y280" s="492"/>
      <c r="Z280" s="492"/>
      <c r="AA280" s="492"/>
      <c r="AB280" s="492"/>
      <c r="AC280" s="492"/>
      <c r="AD280" s="492"/>
      <c r="AE280" s="492"/>
      <c r="AF280" s="492"/>
      <c r="AG280" s="492"/>
      <c r="AH280" s="492"/>
      <c r="AJ280" s="532"/>
      <c r="AK280" s="532"/>
      <c r="AL280" s="532"/>
      <c r="AM280" s="532"/>
      <c r="AN280" s="532"/>
      <c r="AO280" s="532"/>
      <c r="AP280" s="532"/>
      <c r="AQ280" s="532"/>
      <c r="AR280" s="532"/>
      <c r="AS280" s="532"/>
      <c r="AT280" s="532"/>
      <c r="AU280" s="532"/>
      <c r="AW280" s="532"/>
      <c r="AX280" s="532"/>
      <c r="AY280" s="532"/>
      <c r="AZ280" s="532"/>
      <c r="BA280" s="532"/>
      <c r="BB280" s="532"/>
      <c r="BC280" s="532"/>
      <c r="BD280" s="532"/>
      <c r="BE280" s="532"/>
      <c r="BF280" s="532"/>
      <c r="BG280" s="532"/>
      <c r="BH280" s="532"/>
      <c r="BJ280" s="532"/>
      <c r="BK280" s="532"/>
      <c r="BL280" s="532"/>
      <c r="BM280" s="532"/>
      <c r="BN280" s="532"/>
      <c r="BO280" s="532"/>
      <c r="BP280" s="532"/>
      <c r="BQ280" s="532"/>
      <c r="BR280" s="532"/>
      <c r="BS280" s="532"/>
      <c r="BT280" s="532"/>
      <c r="BU280" s="532"/>
      <c r="BV280" s="1" t="s">
        <v>5</v>
      </c>
    </row>
    <row r="281" spans="2:74" ht="15" customHeight="1" x14ac:dyDescent="0.2">
      <c r="B281" s="727"/>
      <c r="C281" s="727"/>
      <c r="D281" s="727"/>
      <c r="E281" s="727"/>
      <c r="F281" s="727"/>
      <c r="G281" s="731" t="s">
        <v>584</v>
      </c>
      <c r="H281" s="460" t="s">
        <v>573</v>
      </c>
      <c r="I281" s="486"/>
      <c r="J281" s="498"/>
      <c r="K281" s="490"/>
      <c r="L281" s="490"/>
      <c r="M281" s="490"/>
      <c r="N281" s="490"/>
      <c r="O281" s="490"/>
      <c r="P281" s="490"/>
      <c r="Q281" s="490"/>
      <c r="R281" s="490"/>
      <c r="S281" s="490"/>
      <c r="T281" s="490"/>
      <c r="U281" s="490"/>
      <c r="V281" s="489"/>
      <c r="W281" s="490"/>
      <c r="X281" s="490"/>
      <c r="Y281" s="490"/>
      <c r="Z281" s="490"/>
      <c r="AA281" s="490"/>
      <c r="AB281" s="490"/>
      <c r="AC281" s="490"/>
      <c r="AD281" s="490"/>
      <c r="AE281" s="490"/>
      <c r="AF281" s="490"/>
      <c r="AG281" s="490"/>
      <c r="AH281" s="490"/>
      <c r="AJ281" s="531"/>
      <c r="AK281" s="531"/>
      <c r="AL281" s="531"/>
      <c r="AM281" s="531"/>
      <c r="AN281" s="531"/>
      <c r="AO281" s="531"/>
      <c r="AP281" s="531"/>
      <c r="AQ281" s="531"/>
      <c r="AR281" s="531"/>
      <c r="AS281" s="531"/>
      <c r="AT281" s="531"/>
      <c r="AU281" s="531"/>
      <c r="AW281" s="531"/>
      <c r="AX281" s="531"/>
      <c r="AY281" s="531"/>
      <c r="AZ281" s="531"/>
      <c r="BA281" s="531"/>
      <c r="BB281" s="531"/>
      <c r="BC281" s="531"/>
      <c r="BD281" s="531"/>
      <c r="BE281" s="531"/>
      <c r="BF281" s="531"/>
      <c r="BG281" s="531"/>
      <c r="BH281" s="531"/>
      <c r="BJ281" s="531"/>
      <c r="BK281" s="531"/>
      <c r="BL281" s="531"/>
      <c r="BM281" s="531"/>
      <c r="BN281" s="531"/>
      <c r="BO281" s="531"/>
      <c r="BP281" s="531"/>
      <c r="BQ281" s="531"/>
      <c r="BR281" s="531"/>
      <c r="BS281" s="531"/>
      <c r="BT281" s="531"/>
      <c r="BU281" s="531"/>
      <c r="BV281" s="1" t="s">
        <v>5</v>
      </c>
    </row>
    <row r="282" spans="2:74" ht="15" customHeight="1" x14ac:dyDescent="0.2">
      <c r="B282" s="727"/>
      <c r="C282" s="727"/>
      <c r="D282" s="727"/>
      <c r="E282" s="727"/>
      <c r="F282" s="727"/>
      <c r="G282" s="730"/>
      <c r="H282" s="478" t="s">
        <v>574</v>
      </c>
      <c r="I282" s="486"/>
      <c r="J282" s="499"/>
      <c r="K282" s="492"/>
      <c r="L282" s="492"/>
      <c r="M282" s="492"/>
      <c r="N282" s="492"/>
      <c r="O282" s="492"/>
      <c r="P282" s="492"/>
      <c r="Q282" s="492"/>
      <c r="R282" s="492"/>
      <c r="S282" s="492"/>
      <c r="T282" s="492"/>
      <c r="U282" s="492"/>
      <c r="V282" s="489"/>
      <c r="W282" s="492"/>
      <c r="X282" s="492"/>
      <c r="Y282" s="492"/>
      <c r="Z282" s="492"/>
      <c r="AA282" s="492"/>
      <c r="AB282" s="492"/>
      <c r="AC282" s="492"/>
      <c r="AD282" s="492"/>
      <c r="AE282" s="492"/>
      <c r="AF282" s="492"/>
      <c r="AG282" s="492"/>
      <c r="AH282" s="492"/>
      <c r="AJ282" s="532"/>
      <c r="AK282" s="532"/>
      <c r="AL282" s="532"/>
      <c r="AM282" s="532"/>
      <c r="AN282" s="532"/>
      <c r="AO282" s="532"/>
      <c r="AP282" s="532"/>
      <c r="AQ282" s="532"/>
      <c r="AR282" s="532"/>
      <c r="AS282" s="532"/>
      <c r="AT282" s="532"/>
      <c r="AU282" s="532"/>
      <c r="AW282" s="532"/>
      <c r="AX282" s="532"/>
      <c r="AY282" s="532"/>
      <c r="AZ282" s="532"/>
      <c r="BA282" s="532"/>
      <c r="BB282" s="532"/>
      <c r="BC282" s="532"/>
      <c r="BD282" s="532"/>
      <c r="BE282" s="532"/>
      <c r="BF282" s="532"/>
      <c r="BG282" s="532"/>
      <c r="BH282" s="532"/>
      <c r="BJ282" s="532"/>
      <c r="BK282" s="532"/>
      <c r="BL282" s="532"/>
      <c r="BM282" s="532"/>
      <c r="BN282" s="532"/>
      <c r="BO282" s="532"/>
      <c r="BP282" s="532"/>
      <c r="BQ282" s="532"/>
      <c r="BR282" s="532"/>
      <c r="BS282" s="532"/>
      <c r="BT282" s="532"/>
      <c r="BU282" s="532"/>
      <c r="BV282" s="1" t="s">
        <v>5</v>
      </c>
    </row>
    <row r="283" spans="2:74" ht="15" customHeight="1" x14ac:dyDescent="0.2">
      <c r="B283" s="727"/>
      <c r="C283" s="727"/>
      <c r="D283" s="727"/>
      <c r="E283" s="727"/>
      <c r="F283" s="727"/>
      <c r="G283" s="731" t="s">
        <v>585</v>
      </c>
      <c r="H283" s="460" t="s">
        <v>573</v>
      </c>
      <c r="I283" s="486"/>
      <c r="J283" s="498"/>
      <c r="K283" s="490"/>
      <c r="L283" s="490"/>
      <c r="M283" s="490"/>
      <c r="N283" s="490"/>
      <c r="O283" s="490"/>
      <c r="P283" s="490"/>
      <c r="Q283" s="490"/>
      <c r="R283" s="490"/>
      <c r="S283" s="490"/>
      <c r="T283" s="490"/>
      <c r="U283" s="490"/>
      <c r="V283" s="489"/>
      <c r="W283" s="490"/>
      <c r="X283" s="490"/>
      <c r="Y283" s="490"/>
      <c r="Z283" s="490"/>
      <c r="AA283" s="490"/>
      <c r="AB283" s="490"/>
      <c r="AC283" s="490"/>
      <c r="AD283" s="490"/>
      <c r="AE283" s="490"/>
      <c r="AF283" s="490"/>
      <c r="AG283" s="490"/>
      <c r="AH283" s="490"/>
      <c r="AJ283" s="531"/>
      <c r="AK283" s="531"/>
      <c r="AL283" s="531"/>
      <c r="AM283" s="531"/>
      <c r="AN283" s="531"/>
      <c r="AO283" s="531"/>
      <c r="AP283" s="531"/>
      <c r="AQ283" s="531"/>
      <c r="AR283" s="531"/>
      <c r="AS283" s="531"/>
      <c r="AT283" s="531"/>
      <c r="AU283" s="531"/>
      <c r="AW283" s="531"/>
      <c r="AX283" s="531"/>
      <c r="AY283" s="531"/>
      <c r="AZ283" s="531"/>
      <c r="BA283" s="531"/>
      <c r="BB283" s="531"/>
      <c r="BC283" s="531"/>
      <c r="BD283" s="531"/>
      <c r="BE283" s="531"/>
      <c r="BF283" s="531"/>
      <c r="BG283" s="531"/>
      <c r="BH283" s="531"/>
      <c r="BJ283" s="531"/>
      <c r="BK283" s="531"/>
      <c r="BL283" s="531"/>
      <c r="BM283" s="531"/>
      <c r="BN283" s="531"/>
      <c r="BO283" s="531"/>
      <c r="BP283" s="531"/>
      <c r="BQ283" s="531"/>
      <c r="BR283" s="531"/>
      <c r="BS283" s="531"/>
      <c r="BT283" s="531"/>
      <c r="BU283" s="531"/>
      <c r="BV283" s="1" t="s">
        <v>5</v>
      </c>
    </row>
    <row r="284" spans="2:74" ht="15" customHeight="1" x14ac:dyDescent="0.2">
      <c r="B284" s="727"/>
      <c r="C284" s="727"/>
      <c r="D284" s="727"/>
      <c r="E284" s="727"/>
      <c r="F284" s="727"/>
      <c r="G284" s="730"/>
      <c r="H284" s="478" t="s">
        <v>574</v>
      </c>
      <c r="I284" s="486"/>
      <c r="J284" s="499"/>
      <c r="K284" s="492"/>
      <c r="L284" s="492"/>
      <c r="M284" s="492"/>
      <c r="N284" s="492"/>
      <c r="O284" s="492"/>
      <c r="P284" s="492"/>
      <c r="Q284" s="492"/>
      <c r="R284" s="492"/>
      <c r="S284" s="492"/>
      <c r="T284" s="492"/>
      <c r="U284" s="492"/>
      <c r="V284" s="489"/>
      <c r="W284" s="492"/>
      <c r="X284" s="492"/>
      <c r="Y284" s="492"/>
      <c r="Z284" s="492"/>
      <c r="AA284" s="492"/>
      <c r="AB284" s="492"/>
      <c r="AC284" s="492"/>
      <c r="AD284" s="492"/>
      <c r="AE284" s="492"/>
      <c r="AF284" s="492"/>
      <c r="AG284" s="492"/>
      <c r="AH284" s="492"/>
      <c r="AJ284" s="532"/>
      <c r="AK284" s="532"/>
      <c r="AL284" s="532"/>
      <c r="AM284" s="532"/>
      <c r="AN284" s="532"/>
      <c r="AO284" s="532"/>
      <c r="AP284" s="532"/>
      <c r="AQ284" s="532"/>
      <c r="AR284" s="532"/>
      <c r="AS284" s="532"/>
      <c r="AT284" s="532"/>
      <c r="AU284" s="532"/>
      <c r="AW284" s="532"/>
      <c r="AX284" s="532"/>
      <c r="AY284" s="532"/>
      <c r="AZ284" s="532"/>
      <c r="BA284" s="532"/>
      <c r="BB284" s="532"/>
      <c r="BC284" s="532"/>
      <c r="BD284" s="532"/>
      <c r="BE284" s="532"/>
      <c r="BF284" s="532"/>
      <c r="BG284" s="532"/>
      <c r="BH284" s="532"/>
      <c r="BJ284" s="532"/>
      <c r="BK284" s="532"/>
      <c r="BL284" s="532"/>
      <c r="BM284" s="532"/>
      <c r="BN284" s="532"/>
      <c r="BO284" s="532"/>
      <c r="BP284" s="532"/>
      <c r="BQ284" s="532"/>
      <c r="BR284" s="532"/>
      <c r="BS284" s="532"/>
      <c r="BT284" s="532"/>
      <c r="BU284" s="532"/>
      <c r="BV284" s="1" t="s">
        <v>5</v>
      </c>
    </row>
    <row r="285" spans="2:74" ht="15" customHeight="1" x14ac:dyDescent="0.2">
      <c r="B285" s="727"/>
      <c r="C285" s="727"/>
      <c r="D285" s="727"/>
      <c r="E285" s="727"/>
      <c r="F285" s="727"/>
      <c r="G285" s="731" t="s">
        <v>586</v>
      </c>
      <c r="H285" s="460" t="s">
        <v>573</v>
      </c>
      <c r="I285" s="486"/>
      <c r="J285" s="498"/>
      <c r="K285" s="490"/>
      <c r="L285" s="490"/>
      <c r="M285" s="490"/>
      <c r="N285" s="490"/>
      <c r="O285" s="490"/>
      <c r="P285" s="490"/>
      <c r="Q285" s="490"/>
      <c r="R285" s="490"/>
      <c r="S285" s="490"/>
      <c r="T285" s="490"/>
      <c r="U285" s="490"/>
      <c r="V285" s="489"/>
      <c r="W285" s="490"/>
      <c r="X285" s="490"/>
      <c r="Y285" s="490"/>
      <c r="Z285" s="490"/>
      <c r="AA285" s="490"/>
      <c r="AB285" s="490"/>
      <c r="AC285" s="490"/>
      <c r="AD285" s="490"/>
      <c r="AE285" s="490"/>
      <c r="AF285" s="490"/>
      <c r="AG285" s="490"/>
      <c r="AH285" s="490"/>
      <c r="AJ285" s="531"/>
      <c r="AK285" s="531"/>
      <c r="AL285" s="531"/>
      <c r="AM285" s="531"/>
      <c r="AN285" s="531"/>
      <c r="AO285" s="531"/>
      <c r="AP285" s="531"/>
      <c r="AQ285" s="531"/>
      <c r="AR285" s="531"/>
      <c r="AS285" s="531"/>
      <c r="AT285" s="531"/>
      <c r="AU285" s="531"/>
      <c r="AW285" s="531"/>
      <c r="AX285" s="531"/>
      <c r="AY285" s="531"/>
      <c r="AZ285" s="531"/>
      <c r="BA285" s="531"/>
      <c r="BB285" s="531"/>
      <c r="BC285" s="531"/>
      <c r="BD285" s="531"/>
      <c r="BE285" s="531"/>
      <c r="BF285" s="531"/>
      <c r="BG285" s="531"/>
      <c r="BH285" s="531"/>
      <c r="BJ285" s="531"/>
      <c r="BK285" s="531"/>
      <c r="BL285" s="531"/>
      <c r="BM285" s="531"/>
      <c r="BN285" s="531"/>
      <c r="BO285" s="531"/>
      <c r="BP285" s="531"/>
      <c r="BQ285" s="531"/>
      <c r="BR285" s="531"/>
      <c r="BS285" s="531"/>
      <c r="BT285" s="531"/>
      <c r="BU285" s="531"/>
      <c r="BV285" s="1" t="s">
        <v>5</v>
      </c>
    </row>
    <row r="286" spans="2:74" ht="15" customHeight="1" x14ac:dyDescent="0.2">
      <c r="B286" s="727"/>
      <c r="C286" s="727"/>
      <c r="D286" s="727"/>
      <c r="E286" s="727"/>
      <c r="F286" s="727"/>
      <c r="G286" s="730"/>
      <c r="H286" s="478" t="s">
        <v>574</v>
      </c>
      <c r="I286" s="486"/>
      <c r="J286" s="499"/>
      <c r="K286" s="492"/>
      <c r="L286" s="492"/>
      <c r="M286" s="492"/>
      <c r="N286" s="492"/>
      <c r="O286" s="492"/>
      <c r="P286" s="492"/>
      <c r="Q286" s="492"/>
      <c r="R286" s="492"/>
      <c r="S286" s="492"/>
      <c r="T286" s="492"/>
      <c r="U286" s="492"/>
      <c r="V286" s="489"/>
      <c r="W286" s="492"/>
      <c r="X286" s="492"/>
      <c r="Y286" s="492"/>
      <c r="Z286" s="492"/>
      <c r="AA286" s="492"/>
      <c r="AB286" s="492"/>
      <c r="AC286" s="492"/>
      <c r="AD286" s="492"/>
      <c r="AE286" s="492"/>
      <c r="AF286" s="492"/>
      <c r="AG286" s="492"/>
      <c r="AH286" s="492"/>
      <c r="AJ286" s="532"/>
      <c r="AK286" s="532"/>
      <c r="AL286" s="532"/>
      <c r="AM286" s="532"/>
      <c r="AN286" s="532"/>
      <c r="AO286" s="532"/>
      <c r="AP286" s="532"/>
      <c r="AQ286" s="532"/>
      <c r="AR286" s="532"/>
      <c r="AS286" s="532"/>
      <c r="AT286" s="532"/>
      <c r="AU286" s="532"/>
      <c r="AW286" s="532"/>
      <c r="AX286" s="532"/>
      <c r="AY286" s="532"/>
      <c r="AZ286" s="532"/>
      <c r="BA286" s="532"/>
      <c r="BB286" s="532"/>
      <c r="BC286" s="532"/>
      <c r="BD286" s="532"/>
      <c r="BE286" s="532"/>
      <c r="BF286" s="532"/>
      <c r="BG286" s="532"/>
      <c r="BH286" s="532"/>
      <c r="BJ286" s="532"/>
      <c r="BK286" s="532"/>
      <c r="BL286" s="532"/>
      <c r="BM286" s="532"/>
      <c r="BN286" s="532"/>
      <c r="BO286" s="532"/>
      <c r="BP286" s="532"/>
      <c r="BQ286" s="532"/>
      <c r="BR286" s="532"/>
      <c r="BS286" s="532"/>
      <c r="BT286" s="532"/>
      <c r="BU286" s="532"/>
      <c r="BV286" s="1" t="s">
        <v>5</v>
      </c>
    </row>
    <row r="287" spans="2:74" ht="15" customHeight="1" x14ac:dyDescent="0.2">
      <c r="B287" s="727"/>
      <c r="C287" s="727"/>
      <c r="D287" s="727"/>
      <c r="E287" s="727"/>
      <c r="F287" s="727"/>
      <c r="G287" s="731" t="s">
        <v>587</v>
      </c>
      <c r="H287" s="460" t="s">
        <v>573</v>
      </c>
      <c r="I287" s="486"/>
      <c r="J287" s="498"/>
      <c r="K287" s="490"/>
      <c r="L287" s="490"/>
      <c r="M287" s="490"/>
      <c r="N287" s="490"/>
      <c r="O287" s="490"/>
      <c r="P287" s="490"/>
      <c r="Q287" s="490"/>
      <c r="R287" s="490"/>
      <c r="S287" s="490"/>
      <c r="T287" s="490"/>
      <c r="U287" s="490"/>
      <c r="V287" s="489"/>
      <c r="W287" s="490"/>
      <c r="X287" s="490"/>
      <c r="Y287" s="490"/>
      <c r="Z287" s="490"/>
      <c r="AA287" s="490"/>
      <c r="AB287" s="490"/>
      <c r="AC287" s="490"/>
      <c r="AD287" s="490"/>
      <c r="AE287" s="490"/>
      <c r="AF287" s="490"/>
      <c r="AG287" s="490"/>
      <c r="AH287" s="490"/>
      <c r="AJ287" s="531"/>
      <c r="AK287" s="531"/>
      <c r="AL287" s="531"/>
      <c r="AM287" s="531"/>
      <c r="AN287" s="531"/>
      <c r="AO287" s="531"/>
      <c r="AP287" s="531"/>
      <c r="AQ287" s="531"/>
      <c r="AR287" s="531"/>
      <c r="AS287" s="531"/>
      <c r="AT287" s="531"/>
      <c r="AU287" s="531"/>
      <c r="AW287" s="531"/>
      <c r="AX287" s="531"/>
      <c r="AY287" s="531"/>
      <c r="AZ287" s="531"/>
      <c r="BA287" s="531"/>
      <c r="BB287" s="531"/>
      <c r="BC287" s="531"/>
      <c r="BD287" s="531"/>
      <c r="BE287" s="531"/>
      <c r="BF287" s="531"/>
      <c r="BG287" s="531"/>
      <c r="BH287" s="531"/>
      <c r="BJ287" s="531"/>
      <c r="BK287" s="531"/>
      <c r="BL287" s="531"/>
      <c r="BM287" s="531"/>
      <c r="BN287" s="531"/>
      <c r="BO287" s="531"/>
      <c r="BP287" s="531"/>
      <c r="BQ287" s="531"/>
      <c r="BR287" s="531"/>
      <c r="BS287" s="531"/>
      <c r="BT287" s="531"/>
      <c r="BU287" s="531"/>
      <c r="BV287" s="1" t="s">
        <v>5</v>
      </c>
    </row>
    <row r="288" spans="2:74" ht="15" customHeight="1" x14ac:dyDescent="0.2">
      <c r="B288" s="728"/>
      <c r="C288" s="728"/>
      <c r="D288" s="728"/>
      <c r="E288" s="728"/>
      <c r="F288" s="728"/>
      <c r="G288" s="732"/>
      <c r="H288" s="478" t="s">
        <v>574</v>
      </c>
      <c r="I288" s="486"/>
      <c r="J288" s="499"/>
      <c r="K288" s="492"/>
      <c r="L288" s="492"/>
      <c r="M288" s="492"/>
      <c r="N288" s="492"/>
      <c r="O288" s="492"/>
      <c r="P288" s="492"/>
      <c r="Q288" s="492"/>
      <c r="R288" s="492"/>
      <c r="S288" s="492"/>
      <c r="T288" s="492"/>
      <c r="U288" s="492"/>
      <c r="V288" s="489"/>
      <c r="W288" s="492"/>
      <c r="X288" s="492"/>
      <c r="Y288" s="492"/>
      <c r="Z288" s="492"/>
      <c r="AA288" s="492"/>
      <c r="AB288" s="492"/>
      <c r="AC288" s="492"/>
      <c r="AD288" s="492"/>
      <c r="AE288" s="492"/>
      <c r="AF288" s="492"/>
      <c r="AG288" s="492"/>
      <c r="AH288" s="492"/>
      <c r="AJ288" s="532"/>
      <c r="AK288" s="532"/>
      <c r="AL288" s="532"/>
      <c r="AM288" s="532"/>
      <c r="AN288" s="532"/>
      <c r="AO288" s="532"/>
      <c r="AP288" s="532"/>
      <c r="AQ288" s="532"/>
      <c r="AR288" s="532"/>
      <c r="AS288" s="532"/>
      <c r="AT288" s="532"/>
      <c r="AU288" s="532"/>
      <c r="AW288" s="532"/>
      <c r="AX288" s="532"/>
      <c r="AY288" s="532"/>
      <c r="AZ288" s="532"/>
      <c r="BA288" s="532"/>
      <c r="BB288" s="532"/>
      <c r="BC288" s="532"/>
      <c r="BD288" s="532"/>
      <c r="BE288" s="532"/>
      <c r="BF288" s="532"/>
      <c r="BG288" s="532"/>
      <c r="BH288" s="532"/>
      <c r="BJ288" s="532"/>
      <c r="BK288" s="532"/>
      <c r="BL288" s="532"/>
      <c r="BM288" s="532"/>
      <c r="BN288" s="532"/>
      <c r="BO288" s="532"/>
      <c r="BP288" s="532"/>
      <c r="BQ288" s="532"/>
      <c r="BR288" s="532"/>
      <c r="BS288" s="532"/>
      <c r="BT288" s="532"/>
      <c r="BU288" s="532"/>
      <c r="BV288" s="1" t="s">
        <v>5</v>
      </c>
    </row>
    <row r="289" spans="2:74" ht="12.75" customHeight="1" x14ac:dyDescent="0.2">
      <c r="B289" s="727" t="s">
        <v>601</v>
      </c>
      <c r="C289" s="727"/>
      <c r="D289" s="727"/>
      <c r="E289" s="727"/>
      <c r="F289" s="727"/>
      <c r="G289" s="729" t="s">
        <v>572</v>
      </c>
      <c r="H289" s="456" t="s">
        <v>573</v>
      </c>
      <c r="I289" s="486"/>
      <c r="J289" s="494"/>
      <c r="K289" s="487"/>
      <c r="L289" s="487"/>
      <c r="M289" s="487"/>
      <c r="N289" s="487"/>
      <c r="O289" s="487"/>
      <c r="P289" s="487"/>
      <c r="Q289" s="487"/>
      <c r="R289" s="487"/>
      <c r="S289" s="487"/>
      <c r="T289" s="487"/>
      <c r="U289" s="487"/>
      <c r="V289" s="489"/>
      <c r="W289" s="487"/>
      <c r="X289" s="487"/>
      <c r="Y289" s="487"/>
      <c r="Z289" s="487"/>
      <c r="AA289" s="487"/>
      <c r="AB289" s="487"/>
      <c r="AC289" s="487"/>
      <c r="AD289" s="487"/>
      <c r="AE289" s="487"/>
      <c r="AF289" s="487"/>
      <c r="AG289" s="487"/>
      <c r="AH289" s="487"/>
      <c r="AJ289" s="529"/>
      <c r="AK289" s="529"/>
      <c r="AL289" s="529"/>
      <c r="AM289" s="529"/>
      <c r="AN289" s="529"/>
      <c r="AO289" s="529"/>
      <c r="AP289" s="529"/>
      <c r="AQ289" s="529"/>
      <c r="AR289" s="529"/>
      <c r="AS289" s="529"/>
      <c r="AT289" s="529"/>
      <c r="AU289" s="529"/>
      <c r="AW289" s="529"/>
      <c r="AX289" s="529"/>
      <c r="AY289" s="529"/>
      <c r="AZ289" s="529"/>
      <c r="BA289" s="529"/>
      <c r="BB289" s="529"/>
      <c r="BC289" s="529"/>
      <c r="BD289" s="529"/>
      <c r="BE289" s="529"/>
      <c r="BF289" s="529"/>
      <c r="BG289" s="529"/>
      <c r="BH289" s="529"/>
      <c r="BJ289" s="529"/>
      <c r="BK289" s="529"/>
      <c r="BL289" s="529"/>
      <c r="BM289" s="529"/>
      <c r="BN289" s="529"/>
      <c r="BO289" s="529"/>
      <c r="BP289" s="529"/>
      <c r="BQ289" s="529"/>
      <c r="BR289" s="529"/>
      <c r="BS289" s="529"/>
      <c r="BT289" s="529"/>
      <c r="BU289" s="529"/>
      <c r="BV289" s="1" t="s">
        <v>5</v>
      </c>
    </row>
    <row r="290" spans="2:74" ht="15" customHeight="1" x14ac:dyDescent="0.2">
      <c r="B290" s="727"/>
      <c r="C290" s="727"/>
      <c r="D290" s="727"/>
      <c r="E290" s="727"/>
      <c r="F290" s="727"/>
      <c r="G290" s="730"/>
      <c r="H290" s="467" t="s">
        <v>574</v>
      </c>
      <c r="I290" s="486"/>
      <c r="J290" s="495"/>
      <c r="K290" s="488"/>
      <c r="L290" s="488"/>
      <c r="M290" s="488"/>
      <c r="N290" s="488"/>
      <c r="O290" s="488"/>
      <c r="P290" s="488"/>
      <c r="Q290" s="488"/>
      <c r="R290" s="488"/>
      <c r="S290" s="488"/>
      <c r="T290" s="488"/>
      <c r="U290" s="488"/>
      <c r="V290" s="489"/>
      <c r="W290" s="488"/>
      <c r="X290" s="488"/>
      <c r="Y290" s="488"/>
      <c r="Z290" s="488"/>
      <c r="AA290" s="488"/>
      <c r="AB290" s="488"/>
      <c r="AC290" s="488"/>
      <c r="AD290" s="488"/>
      <c r="AE290" s="488"/>
      <c r="AF290" s="488"/>
      <c r="AG290" s="488"/>
      <c r="AH290" s="488"/>
      <c r="AJ290" s="530"/>
      <c r="AK290" s="530"/>
      <c r="AL290" s="530"/>
      <c r="AM290" s="530"/>
      <c r="AN290" s="530"/>
      <c r="AO290" s="530"/>
      <c r="AP290" s="530"/>
      <c r="AQ290" s="530"/>
      <c r="AR290" s="530"/>
      <c r="AS290" s="530"/>
      <c r="AT290" s="530"/>
      <c r="AU290" s="530"/>
      <c r="AW290" s="530"/>
      <c r="AX290" s="530"/>
      <c r="AY290" s="530"/>
      <c r="AZ290" s="530"/>
      <c r="BA290" s="530"/>
      <c r="BB290" s="530"/>
      <c r="BC290" s="530"/>
      <c r="BD290" s="530"/>
      <c r="BE290" s="530"/>
      <c r="BF290" s="530"/>
      <c r="BG290" s="530"/>
      <c r="BH290" s="530"/>
      <c r="BJ290" s="530"/>
      <c r="BK290" s="530"/>
      <c r="BL290" s="530"/>
      <c r="BM290" s="530"/>
      <c r="BN290" s="530"/>
      <c r="BO290" s="530"/>
      <c r="BP290" s="530"/>
      <c r="BQ290" s="530"/>
      <c r="BR290" s="530"/>
      <c r="BS290" s="530"/>
      <c r="BT290" s="530"/>
      <c r="BU290" s="530"/>
      <c r="BV290" s="1" t="s">
        <v>5</v>
      </c>
    </row>
    <row r="291" spans="2:74" ht="15" customHeight="1" x14ac:dyDescent="0.2">
      <c r="B291" s="727"/>
      <c r="C291" s="727"/>
      <c r="D291" s="727"/>
      <c r="E291" s="727"/>
      <c r="F291" s="727"/>
      <c r="G291" s="731" t="s">
        <v>575</v>
      </c>
      <c r="H291" s="460" t="s">
        <v>573</v>
      </c>
      <c r="I291" s="486"/>
      <c r="J291" s="496"/>
      <c r="K291" s="490"/>
      <c r="L291" s="490"/>
      <c r="M291" s="490"/>
      <c r="N291" s="490"/>
      <c r="O291" s="490"/>
      <c r="P291" s="490"/>
      <c r="Q291" s="490"/>
      <c r="R291" s="490"/>
      <c r="S291" s="490"/>
      <c r="T291" s="490"/>
      <c r="U291" s="490"/>
      <c r="V291" s="489"/>
      <c r="W291" s="491"/>
      <c r="X291" s="490"/>
      <c r="Y291" s="490"/>
      <c r="Z291" s="490"/>
      <c r="AA291" s="490"/>
      <c r="AB291" s="490"/>
      <c r="AC291" s="490"/>
      <c r="AD291" s="490"/>
      <c r="AE291" s="490"/>
      <c r="AF291" s="490"/>
      <c r="AG291" s="490"/>
      <c r="AH291" s="490"/>
      <c r="AJ291" s="531"/>
      <c r="AK291" s="531"/>
      <c r="AL291" s="531"/>
      <c r="AM291" s="531"/>
      <c r="AN291" s="531"/>
      <c r="AO291" s="531"/>
      <c r="AP291" s="531"/>
      <c r="AQ291" s="531"/>
      <c r="AR291" s="531"/>
      <c r="AS291" s="531"/>
      <c r="AT291" s="531"/>
      <c r="AU291" s="531"/>
      <c r="AW291" s="531"/>
      <c r="AX291" s="531"/>
      <c r="AY291" s="531"/>
      <c r="AZ291" s="531"/>
      <c r="BA291" s="531"/>
      <c r="BB291" s="531"/>
      <c r="BC291" s="531"/>
      <c r="BD291" s="531"/>
      <c r="BE291" s="531"/>
      <c r="BF291" s="531"/>
      <c r="BG291" s="531"/>
      <c r="BH291" s="531"/>
      <c r="BJ291" s="531"/>
      <c r="BK291" s="531"/>
      <c r="BL291" s="531"/>
      <c r="BM291" s="531"/>
      <c r="BN291" s="531"/>
      <c r="BO291" s="531"/>
      <c r="BP291" s="531"/>
      <c r="BQ291" s="531"/>
      <c r="BR291" s="531"/>
      <c r="BS291" s="531"/>
      <c r="BT291" s="531"/>
      <c r="BU291" s="531"/>
      <c r="BV291" s="1" t="s">
        <v>5</v>
      </c>
    </row>
    <row r="292" spans="2:74" ht="15" customHeight="1" x14ac:dyDescent="0.2">
      <c r="B292" s="727"/>
      <c r="C292" s="727"/>
      <c r="D292" s="727"/>
      <c r="E292" s="727"/>
      <c r="F292" s="727"/>
      <c r="G292" s="730"/>
      <c r="H292" s="478" t="s">
        <v>574</v>
      </c>
      <c r="I292" s="486"/>
      <c r="J292" s="497"/>
      <c r="K292" s="492"/>
      <c r="L292" s="492"/>
      <c r="M292" s="492"/>
      <c r="N292" s="492"/>
      <c r="O292" s="492"/>
      <c r="P292" s="492"/>
      <c r="Q292" s="492"/>
      <c r="R292" s="492"/>
      <c r="S292" s="492"/>
      <c r="T292" s="492"/>
      <c r="U292" s="492"/>
      <c r="V292" s="489"/>
      <c r="W292" s="493"/>
      <c r="X292" s="492"/>
      <c r="Y292" s="492"/>
      <c r="Z292" s="492"/>
      <c r="AA292" s="492"/>
      <c r="AB292" s="492"/>
      <c r="AC292" s="492"/>
      <c r="AD292" s="492"/>
      <c r="AE292" s="492"/>
      <c r="AF292" s="492"/>
      <c r="AG292" s="492"/>
      <c r="AH292" s="492"/>
      <c r="AJ292" s="532"/>
      <c r="AK292" s="532"/>
      <c r="AL292" s="532"/>
      <c r="AM292" s="532"/>
      <c r="AN292" s="532"/>
      <c r="AO292" s="532"/>
      <c r="AP292" s="532"/>
      <c r="AQ292" s="532"/>
      <c r="AR292" s="532"/>
      <c r="AS292" s="532"/>
      <c r="AT292" s="532"/>
      <c r="AU292" s="532"/>
      <c r="AW292" s="532"/>
      <c r="AX292" s="532"/>
      <c r="AY292" s="532"/>
      <c r="AZ292" s="532"/>
      <c r="BA292" s="532"/>
      <c r="BB292" s="532"/>
      <c r="BC292" s="532"/>
      <c r="BD292" s="532"/>
      <c r="BE292" s="532"/>
      <c r="BF292" s="532"/>
      <c r="BG292" s="532"/>
      <c r="BH292" s="532"/>
      <c r="BJ292" s="532"/>
      <c r="BK292" s="532"/>
      <c r="BL292" s="532"/>
      <c r="BM292" s="532"/>
      <c r="BN292" s="532"/>
      <c r="BO292" s="532"/>
      <c r="BP292" s="532"/>
      <c r="BQ292" s="532"/>
      <c r="BR292" s="532"/>
      <c r="BS292" s="532"/>
      <c r="BT292" s="532"/>
      <c r="BU292" s="532"/>
      <c r="BV292" s="1" t="s">
        <v>5</v>
      </c>
    </row>
    <row r="293" spans="2:74" ht="15" customHeight="1" x14ac:dyDescent="0.2">
      <c r="B293" s="727"/>
      <c r="C293" s="727"/>
      <c r="D293" s="727"/>
      <c r="E293" s="727"/>
      <c r="F293" s="727"/>
      <c r="G293" s="731" t="s">
        <v>576</v>
      </c>
      <c r="H293" s="460" t="s">
        <v>573</v>
      </c>
      <c r="I293" s="486"/>
      <c r="J293" s="498"/>
      <c r="K293" s="490"/>
      <c r="L293" s="490"/>
      <c r="M293" s="490"/>
      <c r="N293" s="490"/>
      <c r="O293" s="490"/>
      <c r="P293" s="490"/>
      <c r="Q293" s="490"/>
      <c r="R293" s="490"/>
      <c r="S293" s="490"/>
      <c r="T293" s="490"/>
      <c r="U293" s="490"/>
      <c r="V293" s="489"/>
      <c r="W293" s="490"/>
      <c r="X293" s="490"/>
      <c r="Y293" s="490"/>
      <c r="Z293" s="490"/>
      <c r="AA293" s="490"/>
      <c r="AB293" s="490"/>
      <c r="AC293" s="490"/>
      <c r="AD293" s="490"/>
      <c r="AE293" s="490"/>
      <c r="AF293" s="490"/>
      <c r="AG293" s="490"/>
      <c r="AH293" s="490"/>
      <c r="AJ293" s="531"/>
      <c r="AK293" s="531"/>
      <c r="AL293" s="531"/>
      <c r="AM293" s="531"/>
      <c r="AN293" s="531"/>
      <c r="AO293" s="531"/>
      <c r="AP293" s="531"/>
      <c r="AQ293" s="531"/>
      <c r="AR293" s="531"/>
      <c r="AS293" s="531"/>
      <c r="AT293" s="531"/>
      <c r="AU293" s="531"/>
      <c r="AW293" s="531"/>
      <c r="AX293" s="531"/>
      <c r="AY293" s="531"/>
      <c r="AZ293" s="531"/>
      <c r="BA293" s="531"/>
      <c r="BB293" s="531"/>
      <c r="BC293" s="531"/>
      <c r="BD293" s="531"/>
      <c r="BE293" s="531"/>
      <c r="BF293" s="531"/>
      <c r="BG293" s="531"/>
      <c r="BH293" s="531"/>
      <c r="BJ293" s="531"/>
      <c r="BK293" s="531"/>
      <c r="BL293" s="531"/>
      <c r="BM293" s="531"/>
      <c r="BN293" s="531"/>
      <c r="BO293" s="531"/>
      <c r="BP293" s="531"/>
      <c r="BQ293" s="531"/>
      <c r="BR293" s="531"/>
      <c r="BS293" s="531"/>
      <c r="BT293" s="531"/>
      <c r="BU293" s="531"/>
      <c r="BV293" s="1" t="s">
        <v>5</v>
      </c>
    </row>
    <row r="294" spans="2:74" ht="15" customHeight="1" x14ac:dyDescent="0.2">
      <c r="B294" s="727"/>
      <c r="C294" s="727"/>
      <c r="D294" s="727"/>
      <c r="E294" s="727"/>
      <c r="F294" s="727"/>
      <c r="G294" s="730"/>
      <c r="H294" s="478" t="s">
        <v>574</v>
      </c>
      <c r="I294" s="486"/>
      <c r="J294" s="499"/>
      <c r="K294" s="492"/>
      <c r="L294" s="492"/>
      <c r="M294" s="492"/>
      <c r="N294" s="492"/>
      <c r="O294" s="492"/>
      <c r="P294" s="492"/>
      <c r="Q294" s="492"/>
      <c r="R294" s="492"/>
      <c r="S294" s="492"/>
      <c r="T294" s="492"/>
      <c r="U294" s="492"/>
      <c r="V294" s="489"/>
      <c r="W294" s="492"/>
      <c r="X294" s="492"/>
      <c r="Y294" s="492"/>
      <c r="Z294" s="492"/>
      <c r="AA294" s="492"/>
      <c r="AB294" s="492"/>
      <c r="AC294" s="492"/>
      <c r="AD294" s="492"/>
      <c r="AE294" s="492"/>
      <c r="AF294" s="492"/>
      <c r="AG294" s="492"/>
      <c r="AH294" s="492"/>
      <c r="AJ294" s="532"/>
      <c r="AK294" s="532"/>
      <c r="AL294" s="532"/>
      <c r="AM294" s="532"/>
      <c r="AN294" s="532"/>
      <c r="AO294" s="532"/>
      <c r="AP294" s="532"/>
      <c r="AQ294" s="532"/>
      <c r="AR294" s="532"/>
      <c r="AS294" s="532"/>
      <c r="AT294" s="532"/>
      <c r="AU294" s="532"/>
      <c r="AW294" s="532"/>
      <c r="AX294" s="532"/>
      <c r="AY294" s="532"/>
      <c r="AZ294" s="532"/>
      <c r="BA294" s="532"/>
      <c r="BB294" s="532"/>
      <c r="BC294" s="532"/>
      <c r="BD294" s="532"/>
      <c r="BE294" s="532"/>
      <c r="BF294" s="532"/>
      <c r="BG294" s="532"/>
      <c r="BH294" s="532"/>
      <c r="BJ294" s="532"/>
      <c r="BK294" s="532"/>
      <c r="BL294" s="532"/>
      <c r="BM294" s="532"/>
      <c r="BN294" s="532"/>
      <c r="BO294" s="532"/>
      <c r="BP294" s="532"/>
      <c r="BQ294" s="532"/>
      <c r="BR294" s="532"/>
      <c r="BS294" s="532"/>
      <c r="BT294" s="532"/>
      <c r="BU294" s="532"/>
      <c r="BV294" s="1" t="s">
        <v>5</v>
      </c>
    </row>
    <row r="295" spans="2:74" ht="15" customHeight="1" x14ac:dyDescent="0.2">
      <c r="B295" s="727"/>
      <c r="C295" s="727"/>
      <c r="D295" s="727"/>
      <c r="E295" s="727"/>
      <c r="F295" s="727"/>
      <c r="G295" s="731" t="s">
        <v>577</v>
      </c>
      <c r="H295" s="460" t="s">
        <v>573</v>
      </c>
      <c r="I295" s="486"/>
      <c r="J295" s="496"/>
      <c r="K295" s="490"/>
      <c r="L295" s="490"/>
      <c r="M295" s="490"/>
      <c r="N295" s="490"/>
      <c r="O295" s="490"/>
      <c r="P295" s="490"/>
      <c r="Q295" s="490"/>
      <c r="R295" s="490"/>
      <c r="S295" s="490"/>
      <c r="T295" s="490"/>
      <c r="U295" s="490"/>
      <c r="V295" s="489"/>
      <c r="W295" s="491"/>
      <c r="X295" s="490"/>
      <c r="Y295" s="490"/>
      <c r="Z295" s="490"/>
      <c r="AA295" s="490"/>
      <c r="AB295" s="490"/>
      <c r="AC295" s="490"/>
      <c r="AD295" s="490"/>
      <c r="AE295" s="490"/>
      <c r="AF295" s="490"/>
      <c r="AG295" s="490"/>
      <c r="AH295" s="490"/>
      <c r="AJ295" s="531"/>
      <c r="AK295" s="531"/>
      <c r="AL295" s="531"/>
      <c r="AM295" s="531"/>
      <c r="AN295" s="531"/>
      <c r="AO295" s="531"/>
      <c r="AP295" s="531"/>
      <c r="AQ295" s="531"/>
      <c r="AR295" s="531"/>
      <c r="AS295" s="531"/>
      <c r="AT295" s="531"/>
      <c r="AU295" s="531"/>
      <c r="AW295" s="531"/>
      <c r="AX295" s="531"/>
      <c r="AY295" s="531"/>
      <c r="AZ295" s="531"/>
      <c r="BA295" s="531"/>
      <c r="BB295" s="531"/>
      <c r="BC295" s="531"/>
      <c r="BD295" s="531"/>
      <c r="BE295" s="531"/>
      <c r="BF295" s="531"/>
      <c r="BG295" s="531"/>
      <c r="BH295" s="531"/>
      <c r="BJ295" s="531"/>
      <c r="BK295" s="531"/>
      <c r="BL295" s="531"/>
      <c r="BM295" s="531"/>
      <c r="BN295" s="531"/>
      <c r="BO295" s="531"/>
      <c r="BP295" s="531"/>
      <c r="BQ295" s="531"/>
      <c r="BR295" s="531"/>
      <c r="BS295" s="531"/>
      <c r="BT295" s="531"/>
      <c r="BU295" s="531"/>
      <c r="BV295" s="1" t="s">
        <v>5</v>
      </c>
    </row>
    <row r="296" spans="2:74" ht="15" customHeight="1" x14ac:dyDescent="0.2">
      <c r="B296" s="727"/>
      <c r="C296" s="727"/>
      <c r="D296" s="727"/>
      <c r="E296" s="727"/>
      <c r="F296" s="727"/>
      <c r="G296" s="730"/>
      <c r="H296" s="478" t="s">
        <v>574</v>
      </c>
      <c r="I296" s="486"/>
      <c r="J296" s="497"/>
      <c r="K296" s="492"/>
      <c r="L296" s="492"/>
      <c r="M296" s="492"/>
      <c r="N296" s="492"/>
      <c r="O296" s="492"/>
      <c r="P296" s="492"/>
      <c r="Q296" s="492"/>
      <c r="R296" s="492"/>
      <c r="S296" s="492"/>
      <c r="T296" s="492"/>
      <c r="U296" s="492"/>
      <c r="V296" s="489"/>
      <c r="W296" s="493"/>
      <c r="X296" s="492"/>
      <c r="Y296" s="492"/>
      <c r="Z296" s="492"/>
      <c r="AA296" s="492"/>
      <c r="AB296" s="492"/>
      <c r="AC296" s="492"/>
      <c r="AD296" s="492"/>
      <c r="AE296" s="492"/>
      <c r="AF296" s="492"/>
      <c r="AG296" s="492"/>
      <c r="AH296" s="492"/>
      <c r="AJ296" s="532"/>
      <c r="AK296" s="532"/>
      <c r="AL296" s="532"/>
      <c r="AM296" s="532"/>
      <c r="AN296" s="532"/>
      <c r="AO296" s="532"/>
      <c r="AP296" s="532"/>
      <c r="AQ296" s="532"/>
      <c r="AR296" s="532"/>
      <c r="AS296" s="532"/>
      <c r="AT296" s="532"/>
      <c r="AU296" s="532"/>
      <c r="AW296" s="532"/>
      <c r="AX296" s="532"/>
      <c r="AY296" s="532"/>
      <c r="AZ296" s="532"/>
      <c r="BA296" s="532"/>
      <c r="BB296" s="532"/>
      <c r="BC296" s="532"/>
      <c r="BD296" s="532"/>
      <c r="BE296" s="532"/>
      <c r="BF296" s="532"/>
      <c r="BG296" s="532"/>
      <c r="BH296" s="532"/>
      <c r="BJ296" s="532"/>
      <c r="BK296" s="532"/>
      <c r="BL296" s="532"/>
      <c r="BM296" s="532"/>
      <c r="BN296" s="532"/>
      <c r="BO296" s="532"/>
      <c r="BP296" s="532"/>
      <c r="BQ296" s="532"/>
      <c r="BR296" s="532"/>
      <c r="BS296" s="532"/>
      <c r="BT296" s="532"/>
      <c r="BU296" s="532"/>
      <c r="BV296" s="1" t="s">
        <v>5</v>
      </c>
    </row>
    <row r="297" spans="2:74" ht="15" customHeight="1" x14ac:dyDescent="0.2">
      <c r="B297" s="727"/>
      <c r="C297" s="727"/>
      <c r="D297" s="727"/>
      <c r="E297" s="727"/>
      <c r="F297" s="727"/>
      <c r="G297" s="731" t="s">
        <v>578</v>
      </c>
      <c r="H297" s="460" t="s">
        <v>573</v>
      </c>
      <c r="I297" s="486"/>
      <c r="J297" s="498"/>
      <c r="K297" s="490"/>
      <c r="L297" s="490"/>
      <c r="M297" s="490"/>
      <c r="N297" s="490"/>
      <c r="O297" s="490"/>
      <c r="P297" s="490"/>
      <c r="Q297" s="490"/>
      <c r="R297" s="490"/>
      <c r="S297" s="490"/>
      <c r="T297" s="490"/>
      <c r="U297" s="490"/>
      <c r="V297" s="489"/>
      <c r="W297" s="490"/>
      <c r="X297" s="490"/>
      <c r="Y297" s="490"/>
      <c r="Z297" s="490"/>
      <c r="AA297" s="490"/>
      <c r="AB297" s="490"/>
      <c r="AC297" s="490"/>
      <c r="AD297" s="490"/>
      <c r="AE297" s="490"/>
      <c r="AF297" s="490"/>
      <c r="AG297" s="490"/>
      <c r="AH297" s="490"/>
      <c r="AJ297" s="531"/>
      <c r="AK297" s="531"/>
      <c r="AL297" s="531"/>
      <c r="AM297" s="531"/>
      <c r="AN297" s="531"/>
      <c r="AO297" s="531"/>
      <c r="AP297" s="531"/>
      <c r="AQ297" s="531"/>
      <c r="AR297" s="531"/>
      <c r="AS297" s="531"/>
      <c r="AT297" s="531"/>
      <c r="AU297" s="531"/>
      <c r="AW297" s="531"/>
      <c r="AX297" s="531"/>
      <c r="AY297" s="531"/>
      <c r="AZ297" s="531"/>
      <c r="BA297" s="531"/>
      <c r="BB297" s="531"/>
      <c r="BC297" s="531"/>
      <c r="BD297" s="531"/>
      <c r="BE297" s="531"/>
      <c r="BF297" s="531"/>
      <c r="BG297" s="531"/>
      <c r="BH297" s="531"/>
      <c r="BJ297" s="531"/>
      <c r="BK297" s="531"/>
      <c r="BL297" s="531"/>
      <c r="BM297" s="531"/>
      <c r="BN297" s="531"/>
      <c r="BO297" s="531"/>
      <c r="BP297" s="531"/>
      <c r="BQ297" s="531"/>
      <c r="BR297" s="531"/>
      <c r="BS297" s="531"/>
      <c r="BT297" s="531"/>
      <c r="BU297" s="531"/>
      <c r="BV297" s="1" t="s">
        <v>5</v>
      </c>
    </row>
    <row r="298" spans="2:74" ht="15" customHeight="1" x14ac:dyDescent="0.2">
      <c r="B298" s="727"/>
      <c r="C298" s="727"/>
      <c r="D298" s="727"/>
      <c r="E298" s="727"/>
      <c r="F298" s="727"/>
      <c r="G298" s="730"/>
      <c r="H298" s="478" t="s">
        <v>574</v>
      </c>
      <c r="I298" s="486"/>
      <c r="J298" s="499"/>
      <c r="K298" s="492"/>
      <c r="L298" s="492"/>
      <c r="M298" s="492"/>
      <c r="N298" s="492"/>
      <c r="O298" s="492"/>
      <c r="P298" s="492"/>
      <c r="Q298" s="492"/>
      <c r="R298" s="492"/>
      <c r="S298" s="492"/>
      <c r="T298" s="492"/>
      <c r="U298" s="492"/>
      <c r="V298" s="489"/>
      <c r="W298" s="492"/>
      <c r="X298" s="492"/>
      <c r="Y298" s="492"/>
      <c r="Z298" s="492"/>
      <c r="AA298" s="492"/>
      <c r="AB298" s="492"/>
      <c r="AC298" s="492"/>
      <c r="AD298" s="492"/>
      <c r="AE298" s="492"/>
      <c r="AF298" s="492"/>
      <c r="AG298" s="492"/>
      <c r="AH298" s="492"/>
      <c r="AJ298" s="532"/>
      <c r="AK298" s="532"/>
      <c r="AL298" s="532"/>
      <c r="AM298" s="532"/>
      <c r="AN298" s="532"/>
      <c r="AO298" s="532"/>
      <c r="AP298" s="532"/>
      <c r="AQ298" s="532"/>
      <c r="AR298" s="532"/>
      <c r="AS298" s="532"/>
      <c r="AT298" s="532"/>
      <c r="AU298" s="532"/>
      <c r="AW298" s="532"/>
      <c r="AX298" s="532"/>
      <c r="AY298" s="532"/>
      <c r="AZ298" s="532"/>
      <c r="BA298" s="532"/>
      <c r="BB298" s="532"/>
      <c r="BC298" s="532"/>
      <c r="BD298" s="532"/>
      <c r="BE298" s="532"/>
      <c r="BF298" s="532"/>
      <c r="BG298" s="532"/>
      <c r="BH298" s="532"/>
      <c r="BJ298" s="532"/>
      <c r="BK298" s="532"/>
      <c r="BL298" s="532"/>
      <c r="BM298" s="532"/>
      <c r="BN298" s="532"/>
      <c r="BO298" s="532"/>
      <c r="BP298" s="532"/>
      <c r="BQ298" s="532"/>
      <c r="BR298" s="532"/>
      <c r="BS298" s="532"/>
      <c r="BT298" s="532"/>
      <c r="BU298" s="532"/>
      <c r="BV298" s="1" t="s">
        <v>5</v>
      </c>
    </row>
    <row r="299" spans="2:74" ht="15" customHeight="1" x14ac:dyDescent="0.2">
      <c r="B299" s="727"/>
      <c r="C299" s="727"/>
      <c r="D299" s="727"/>
      <c r="E299" s="727"/>
      <c r="F299" s="727"/>
      <c r="G299" s="731" t="s">
        <v>579</v>
      </c>
      <c r="H299" s="460" t="s">
        <v>573</v>
      </c>
      <c r="I299" s="486"/>
      <c r="J299" s="498"/>
      <c r="K299" s="490"/>
      <c r="L299" s="490"/>
      <c r="M299" s="490"/>
      <c r="N299" s="490"/>
      <c r="O299" s="490"/>
      <c r="P299" s="490"/>
      <c r="Q299" s="490"/>
      <c r="R299" s="490"/>
      <c r="S299" s="490"/>
      <c r="T299" s="490"/>
      <c r="U299" s="490"/>
      <c r="V299" s="489"/>
      <c r="W299" s="490"/>
      <c r="X299" s="490"/>
      <c r="Y299" s="490"/>
      <c r="Z299" s="490"/>
      <c r="AA299" s="490"/>
      <c r="AB299" s="490"/>
      <c r="AC299" s="490"/>
      <c r="AD299" s="490"/>
      <c r="AE299" s="490"/>
      <c r="AF299" s="490"/>
      <c r="AG299" s="490"/>
      <c r="AH299" s="490"/>
      <c r="AJ299" s="531"/>
      <c r="AK299" s="531"/>
      <c r="AL299" s="531"/>
      <c r="AM299" s="531"/>
      <c r="AN299" s="531"/>
      <c r="AO299" s="531"/>
      <c r="AP299" s="531"/>
      <c r="AQ299" s="531"/>
      <c r="AR299" s="531"/>
      <c r="AS299" s="531"/>
      <c r="AT299" s="531"/>
      <c r="AU299" s="531"/>
      <c r="AW299" s="531"/>
      <c r="AX299" s="531"/>
      <c r="AY299" s="531"/>
      <c r="AZ299" s="531"/>
      <c r="BA299" s="531"/>
      <c r="BB299" s="531"/>
      <c r="BC299" s="531"/>
      <c r="BD299" s="531"/>
      <c r="BE299" s="531"/>
      <c r="BF299" s="531"/>
      <c r="BG299" s="531"/>
      <c r="BH299" s="531"/>
      <c r="BJ299" s="531"/>
      <c r="BK299" s="531"/>
      <c r="BL299" s="531"/>
      <c r="BM299" s="531"/>
      <c r="BN299" s="531"/>
      <c r="BO299" s="531"/>
      <c r="BP299" s="531"/>
      <c r="BQ299" s="531"/>
      <c r="BR299" s="531"/>
      <c r="BS299" s="531"/>
      <c r="BT299" s="531"/>
      <c r="BU299" s="531"/>
      <c r="BV299" s="1" t="s">
        <v>5</v>
      </c>
    </row>
    <row r="300" spans="2:74" ht="15" customHeight="1" x14ac:dyDescent="0.2">
      <c r="B300" s="727"/>
      <c r="C300" s="727"/>
      <c r="D300" s="727"/>
      <c r="E300" s="727"/>
      <c r="F300" s="727"/>
      <c r="G300" s="730"/>
      <c r="H300" s="478" t="s">
        <v>574</v>
      </c>
      <c r="I300" s="486"/>
      <c r="J300" s="499"/>
      <c r="K300" s="492"/>
      <c r="L300" s="492"/>
      <c r="M300" s="492"/>
      <c r="N300" s="492"/>
      <c r="O300" s="492"/>
      <c r="P300" s="492"/>
      <c r="Q300" s="492"/>
      <c r="R300" s="492"/>
      <c r="S300" s="492"/>
      <c r="T300" s="492"/>
      <c r="U300" s="492"/>
      <c r="V300" s="489"/>
      <c r="W300" s="492"/>
      <c r="X300" s="492"/>
      <c r="Y300" s="492"/>
      <c r="Z300" s="492"/>
      <c r="AA300" s="492"/>
      <c r="AB300" s="492"/>
      <c r="AC300" s="492"/>
      <c r="AD300" s="492"/>
      <c r="AE300" s="492"/>
      <c r="AF300" s="492"/>
      <c r="AG300" s="492"/>
      <c r="AH300" s="492"/>
      <c r="AJ300" s="532"/>
      <c r="AK300" s="532"/>
      <c r="AL300" s="532"/>
      <c r="AM300" s="532"/>
      <c r="AN300" s="532"/>
      <c r="AO300" s="532"/>
      <c r="AP300" s="532"/>
      <c r="AQ300" s="532"/>
      <c r="AR300" s="532"/>
      <c r="AS300" s="532"/>
      <c r="AT300" s="532"/>
      <c r="AU300" s="532"/>
      <c r="AW300" s="532"/>
      <c r="AX300" s="532"/>
      <c r="AY300" s="532"/>
      <c r="AZ300" s="532"/>
      <c r="BA300" s="532"/>
      <c r="BB300" s="532"/>
      <c r="BC300" s="532"/>
      <c r="BD300" s="532"/>
      <c r="BE300" s="532"/>
      <c r="BF300" s="532"/>
      <c r="BG300" s="532"/>
      <c r="BH300" s="532"/>
      <c r="BJ300" s="532"/>
      <c r="BK300" s="532"/>
      <c r="BL300" s="532"/>
      <c r="BM300" s="532"/>
      <c r="BN300" s="532"/>
      <c r="BO300" s="532"/>
      <c r="BP300" s="532"/>
      <c r="BQ300" s="532"/>
      <c r="BR300" s="532"/>
      <c r="BS300" s="532"/>
      <c r="BT300" s="532"/>
      <c r="BU300" s="532"/>
      <c r="BV300" s="1" t="s">
        <v>5</v>
      </c>
    </row>
    <row r="301" spans="2:74" ht="15" customHeight="1" x14ac:dyDescent="0.2">
      <c r="B301" s="727"/>
      <c r="C301" s="727"/>
      <c r="D301" s="727"/>
      <c r="E301" s="727"/>
      <c r="F301" s="727"/>
      <c r="G301" s="731" t="s">
        <v>580</v>
      </c>
      <c r="H301" s="460" t="s">
        <v>573</v>
      </c>
      <c r="I301" s="486"/>
      <c r="J301" s="498"/>
      <c r="K301" s="490"/>
      <c r="L301" s="490"/>
      <c r="M301" s="490"/>
      <c r="N301" s="490"/>
      <c r="O301" s="490"/>
      <c r="P301" s="490"/>
      <c r="Q301" s="490"/>
      <c r="R301" s="490"/>
      <c r="S301" s="490"/>
      <c r="T301" s="490"/>
      <c r="U301" s="490"/>
      <c r="V301" s="489"/>
      <c r="W301" s="490"/>
      <c r="X301" s="490"/>
      <c r="Y301" s="490"/>
      <c r="Z301" s="490"/>
      <c r="AA301" s="490"/>
      <c r="AB301" s="490"/>
      <c r="AC301" s="490"/>
      <c r="AD301" s="490"/>
      <c r="AE301" s="490"/>
      <c r="AF301" s="490"/>
      <c r="AG301" s="490"/>
      <c r="AH301" s="490"/>
      <c r="AJ301" s="531"/>
      <c r="AK301" s="531"/>
      <c r="AL301" s="531"/>
      <c r="AM301" s="531"/>
      <c r="AN301" s="531"/>
      <c r="AO301" s="531"/>
      <c r="AP301" s="531"/>
      <c r="AQ301" s="531"/>
      <c r="AR301" s="531"/>
      <c r="AS301" s="531"/>
      <c r="AT301" s="531"/>
      <c r="AU301" s="531"/>
      <c r="AW301" s="531"/>
      <c r="AX301" s="531"/>
      <c r="AY301" s="531"/>
      <c r="AZ301" s="531"/>
      <c r="BA301" s="531"/>
      <c r="BB301" s="531"/>
      <c r="BC301" s="531"/>
      <c r="BD301" s="531"/>
      <c r="BE301" s="531"/>
      <c r="BF301" s="531"/>
      <c r="BG301" s="531"/>
      <c r="BH301" s="531"/>
      <c r="BJ301" s="531"/>
      <c r="BK301" s="531"/>
      <c r="BL301" s="531"/>
      <c r="BM301" s="531"/>
      <c r="BN301" s="531"/>
      <c r="BO301" s="531"/>
      <c r="BP301" s="531"/>
      <c r="BQ301" s="531"/>
      <c r="BR301" s="531"/>
      <c r="BS301" s="531"/>
      <c r="BT301" s="531"/>
      <c r="BU301" s="531"/>
      <c r="BV301" s="1" t="s">
        <v>5</v>
      </c>
    </row>
    <row r="302" spans="2:74" ht="15" customHeight="1" x14ac:dyDescent="0.2">
      <c r="B302" s="727"/>
      <c r="C302" s="727"/>
      <c r="D302" s="727"/>
      <c r="E302" s="727"/>
      <c r="F302" s="727"/>
      <c r="G302" s="730"/>
      <c r="H302" s="478" t="s">
        <v>574</v>
      </c>
      <c r="I302" s="486"/>
      <c r="J302" s="499"/>
      <c r="K302" s="492"/>
      <c r="L302" s="492"/>
      <c r="M302" s="492"/>
      <c r="N302" s="492"/>
      <c r="O302" s="492"/>
      <c r="P302" s="492"/>
      <c r="Q302" s="492"/>
      <c r="R302" s="492"/>
      <c r="S302" s="492"/>
      <c r="T302" s="492"/>
      <c r="U302" s="492"/>
      <c r="V302" s="489"/>
      <c r="W302" s="492"/>
      <c r="X302" s="492"/>
      <c r="Y302" s="492"/>
      <c r="Z302" s="492"/>
      <c r="AA302" s="492"/>
      <c r="AB302" s="492"/>
      <c r="AC302" s="492"/>
      <c r="AD302" s="492"/>
      <c r="AE302" s="492"/>
      <c r="AF302" s="492"/>
      <c r="AG302" s="492"/>
      <c r="AH302" s="492"/>
      <c r="AJ302" s="532"/>
      <c r="AK302" s="532"/>
      <c r="AL302" s="532"/>
      <c r="AM302" s="532"/>
      <c r="AN302" s="532"/>
      <c r="AO302" s="532"/>
      <c r="AP302" s="532"/>
      <c r="AQ302" s="532"/>
      <c r="AR302" s="532"/>
      <c r="AS302" s="532"/>
      <c r="AT302" s="532"/>
      <c r="AU302" s="532"/>
      <c r="AW302" s="532"/>
      <c r="AX302" s="532"/>
      <c r="AY302" s="532"/>
      <c r="AZ302" s="532"/>
      <c r="BA302" s="532"/>
      <c r="BB302" s="532"/>
      <c r="BC302" s="532"/>
      <c r="BD302" s="532"/>
      <c r="BE302" s="532"/>
      <c r="BF302" s="532"/>
      <c r="BG302" s="532"/>
      <c r="BH302" s="532"/>
      <c r="BJ302" s="532"/>
      <c r="BK302" s="532"/>
      <c r="BL302" s="532"/>
      <c r="BM302" s="532"/>
      <c r="BN302" s="532"/>
      <c r="BO302" s="532"/>
      <c r="BP302" s="532"/>
      <c r="BQ302" s="532"/>
      <c r="BR302" s="532"/>
      <c r="BS302" s="532"/>
      <c r="BT302" s="532"/>
      <c r="BU302" s="532"/>
      <c r="BV302" s="1" t="s">
        <v>5</v>
      </c>
    </row>
    <row r="303" spans="2:74" ht="15" customHeight="1" x14ac:dyDescent="0.2">
      <c r="B303" s="727"/>
      <c r="C303" s="727"/>
      <c r="D303" s="727"/>
      <c r="E303" s="727"/>
      <c r="F303" s="727"/>
      <c r="G303" s="731" t="s">
        <v>581</v>
      </c>
      <c r="H303" s="460" t="s">
        <v>573</v>
      </c>
      <c r="I303" s="486"/>
      <c r="J303" s="498"/>
      <c r="K303" s="490"/>
      <c r="L303" s="490"/>
      <c r="M303" s="490"/>
      <c r="N303" s="490"/>
      <c r="O303" s="490"/>
      <c r="P303" s="490"/>
      <c r="Q303" s="490"/>
      <c r="R303" s="490"/>
      <c r="S303" s="490"/>
      <c r="T303" s="490"/>
      <c r="U303" s="490"/>
      <c r="V303" s="489"/>
      <c r="W303" s="490"/>
      <c r="X303" s="490"/>
      <c r="Y303" s="490"/>
      <c r="Z303" s="490"/>
      <c r="AA303" s="490"/>
      <c r="AB303" s="490"/>
      <c r="AC303" s="490"/>
      <c r="AD303" s="490"/>
      <c r="AE303" s="490"/>
      <c r="AF303" s="490"/>
      <c r="AG303" s="490"/>
      <c r="AH303" s="490"/>
      <c r="AJ303" s="531"/>
      <c r="AK303" s="531"/>
      <c r="AL303" s="531"/>
      <c r="AM303" s="531"/>
      <c r="AN303" s="531"/>
      <c r="AO303" s="531"/>
      <c r="AP303" s="531"/>
      <c r="AQ303" s="531"/>
      <c r="AR303" s="531"/>
      <c r="AS303" s="531"/>
      <c r="AT303" s="531"/>
      <c r="AU303" s="531"/>
      <c r="AW303" s="531"/>
      <c r="AX303" s="531"/>
      <c r="AY303" s="531"/>
      <c r="AZ303" s="531"/>
      <c r="BA303" s="531"/>
      <c r="BB303" s="531"/>
      <c r="BC303" s="531"/>
      <c r="BD303" s="531"/>
      <c r="BE303" s="531"/>
      <c r="BF303" s="531"/>
      <c r="BG303" s="531"/>
      <c r="BH303" s="531"/>
      <c r="BJ303" s="531"/>
      <c r="BK303" s="531"/>
      <c r="BL303" s="531"/>
      <c r="BM303" s="531"/>
      <c r="BN303" s="531"/>
      <c r="BO303" s="531"/>
      <c r="BP303" s="531"/>
      <c r="BQ303" s="531"/>
      <c r="BR303" s="531"/>
      <c r="BS303" s="531"/>
      <c r="BT303" s="531"/>
      <c r="BU303" s="531"/>
      <c r="BV303" s="1" t="s">
        <v>5</v>
      </c>
    </row>
    <row r="304" spans="2:74" ht="15" customHeight="1" x14ac:dyDescent="0.2">
      <c r="B304" s="727"/>
      <c r="C304" s="727"/>
      <c r="D304" s="727"/>
      <c r="E304" s="727"/>
      <c r="F304" s="727"/>
      <c r="G304" s="730"/>
      <c r="H304" s="478" t="s">
        <v>574</v>
      </c>
      <c r="I304" s="486"/>
      <c r="J304" s="499"/>
      <c r="K304" s="492"/>
      <c r="L304" s="492"/>
      <c r="M304" s="492"/>
      <c r="N304" s="492"/>
      <c r="O304" s="492"/>
      <c r="P304" s="492"/>
      <c r="Q304" s="492"/>
      <c r="R304" s="492"/>
      <c r="S304" s="492"/>
      <c r="T304" s="492"/>
      <c r="U304" s="492"/>
      <c r="V304" s="489"/>
      <c r="W304" s="492"/>
      <c r="X304" s="492"/>
      <c r="Y304" s="492"/>
      <c r="Z304" s="492"/>
      <c r="AA304" s="492"/>
      <c r="AB304" s="492"/>
      <c r="AC304" s="492"/>
      <c r="AD304" s="492"/>
      <c r="AE304" s="492"/>
      <c r="AF304" s="492"/>
      <c r="AG304" s="492"/>
      <c r="AH304" s="492"/>
      <c r="AJ304" s="532"/>
      <c r="AK304" s="532"/>
      <c r="AL304" s="532"/>
      <c r="AM304" s="532"/>
      <c r="AN304" s="532"/>
      <c r="AO304" s="532"/>
      <c r="AP304" s="532"/>
      <c r="AQ304" s="532"/>
      <c r="AR304" s="532"/>
      <c r="AS304" s="532"/>
      <c r="AT304" s="532"/>
      <c r="AU304" s="532"/>
      <c r="AW304" s="532"/>
      <c r="AX304" s="532"/>
      <c r="AY304" s="532"/>
      <c r="AZ304" s="532"/>
      <c r="BA304" s="532"/>
      <c r="BB304" s="532"/>
      <c r="BC304" s="532"/>
      <c r="BD304" s="532"/>
      <c r="BE304" s="532"/>
      <c r="BF304" s="532"/>
      <c r="BG304" s="532"/>
      <c r="BH304" s="532"/>
      <c r="BJ304" s="532"/>
      <c r="BK304" s="532"/>
      <c r="BL304" s="532"/>
      <c r="BM304" s="532"/>
      <c r="BN304" s="532"/>
      <c r="BO304" s="532"/>
      <c r="BP304" s="532"/>
      <c r="BQ304" s="532"/>
      <c r="BR304" s="532"/>
      <c r="BS304" s="532"/>
      <c r="BT304" s="532"/>
      <c r="BU304" s="532"/>
      <c r="BV304" s="1" t="s">
        <v>5</v>
      </c>
    </row>
    <row r="305" spans="2:74" ht="15" customHeight="1" x14ac:dyDescent="0.2">
      <c r="B305" s="727"/>
      <c r="C305" s="727"/>
      <c r="D305" s="727"/>
      <c r="E305" s="727"/>
      <c r="F305" s="727"/>
      <c r="G305" s="731" t="s">
        <v>582</v>
      </c>
      <c r="H305" s="460" t="s">
        <v>573</v>
      </c>
      <c r="I305" s="486"/>
      <c r="J305" s="498"/>
      <c r="K305" s="490"/>
      <c r="L305" s="490"/>
      <c r="M305" s="490"/>
      <c r="N305" s="490"/>
      <c r="O305" s="490"/>
      <c r="P305" s="490"/>
      <c r="Q305" s="490"/>
      <c r="R305" s="490"/>
      <c r="S305" s="490"/>
      <c r="T305" s="490"/>
      <c r="U305" s="490"/>
      <c r="V305" s="489"/>
      <c r="W305" s="490"/>
      <c r="X305" s="490"/>
      <c r="Y305" s="490"/>
      <c r="Z305" s="490"/>
      <c r="AA305" s="490"/>
      <c r="AB305" s="490"/>
      <c r="AC305" s="490"/>
      <c r="AD305" s="490"/>
      <c r="AE305" s="490"/>
      <c r="AF305" s="490"/>
      <c r="AG305" s="490"/>
      <c r="AH305" s="490"/>
      <c r="AJ305" s="531"/>
      <c r="AK305" s="531"/>
      <c r="AL305" s="531"/>
      <c r="AM305" s="531"/>
      <c r="AN305" s="531"/>
      <c r="AO305" s="531"/>
      <c r="AP305" s="531"/>
      <c r="AQ305" s="531"/>
      <c r="AR305" s="531"/>
      <c r="AS305" s="531"/>
      <c r="AT305" s="531"/>
      <c r="AU305" s="531"/>
      <c r="AW305" s="531"/>
      <c r="AX305" s="531"/>
      <c r="AY305" s="531"/>
      <c r="AZ305" s="531"/>
      <c r="BA305" s="531"/>
      <c r="BB305" s="531"/>
      <c r="BC305" s="531"/>
      <c r="BD305" s="531"/>
      <c r="BE305" s="531"/>
      <c r="BF305" s="531"/>
      <c r="BG305" s="531"/>
      <c r="BH305" s="531"/>
      <c r="BJ305" s="531"/>
      <c r="BK305" s="531"/>
      <c r="BL305" s="531"/>
      <c r="BM305" s="531"/>
      <c r="BN305" s="531"/>
      <c r="BO305" s="531"/>
      <c r="BP305" s="531"/>
      <c r="BQ305" s="531"/>
      <c r="BR305" s="531"/>
      <c r="BS305" s="531"/>
      <c r="BT305" s="531"/>
      <c r="BU305" s="531"/>
      <c r="BV305" s="1" t="s">
        <v>5</v>
      </c>
    </row>
    <row r="306" spans="2:74" ht="15" customHeight="1" x14ac:dyDescent="0.2">
      <c r="B306" s="727"/>
      <c r="C306" s="727"/>
      <c r="D306" s="727"/>
      <c r="E306" s="727"/>
      <c r="F306" s="727"/>
      <c r="G306" s="730"/>
      <c r="H306" s="478" t="s">
        <v>574</v>
      </c>
      <c r="I306" s="486"/>
      <c r="J306" s="499"/>
      <c r="K306" s="492"/>
      <c r="L306" s="492"/>
      <c r="M306" s="492"/>
      <c r="N306" s="492"/>
      <c r="O306" s="492"/>
      <c r="P306" s="492"/>
      <c r="Q306" s="492"/>
      <c r="R306" s="492"/>
      <c r="S306" s="492"/>
      <c r="T306" s="492"/>
      <c r="U306" s="492"/>
      <c r="V306" s="489"/>
      <c r="W306" s="492"/>
      <c r="X306" s="492"/>
      <c r="Y306" s="492"/>
      <c r="Z306" s="492"/>
      <c r="AA306" s="492"/>
      <c r="AB306" s="492"/>
      <c r="AC306" s="492"/>
      <c r="AD306" s="492"/>
      <c r="AE306" s="492"/>
      <c r="AF306" s="492"/>
      <c r="AG306" s="492"/>
      <c r="AH306" s="492"/>
      <c r="AJ306" s="532"/>
      <c r="AK306" s="532"/>
      <c r="AL306" s="532"/>
      <c r="AM306" s="532"/>
      <c r="AN306" s="532"/>
      <c r="AO306" s="532"/>
      <c r="AP306" s="532"/>
      <c r="AQ306" s="532"/>
      <c r="AR306" s="532"/>
      <c r="AS306" s="532"/>
      <c r="AT306" s="532"/>
      <c r="AU306" s="532"/>
      <c r="AW306" s="532"/>
      <c r="AX306" s="532"/>
      <c r="AY306" s="532"/>
      <c r="AZ306" s="532"/>
      <c r="BA306" s="532"/>
      <c r="BB306" s="532"/>
      <c r="BC306" s="532"/>
      <c r="BD306" s="532"/>
      <c r="BE306" s="532"/>
      <c r="BF306" s="532"/>
      <c r="BG306" s="532"/>
      <c r="BH306" s="532"/>
      <c r="BJ306" s="532"/>
      <c r="BK306" s="532"/>
      <c r="BL306" s="532"/>
      <c r="BM306" s="532"/>
      <c r="BN306" s="532"/>
      <c r="BO306" s="532"/>
      <c r="BP306" s="532"/>
      <c r="BQ306" s="532"/>
      <c r="BR306" s="532"/>
      <c r="BS306" s="532"/>
      <c r="BT306" s="532"/>
      <c r="BU306" s="532"/>
      <c r="BV306" s="1" t="s">
        <v>5</v>
      </c>
    </row>
    <row r="307" spans="2:74" ht="15" customHeight="1" x14ac:dyDescent="0.2">
      <c r="B307" s="727"/>
      <c r="C307" s="727"/>
      <c r="D307" s="727"/>
      <c r="E307" s="727"/>
      <c r="F307" s="727"/>
      <c r="G307" s="731" t="s">
        <v>583</v>
      </c>
      <c r="H307" s="460" t="s">
        <v>573</v>
      </c>
      <c r="I307" s="486"/>
      <c r="J307" s="498"/>
      <c r="K307" s="490"/>
      <c r="L307" s="490"/>
      <c r="M307" s="490"/>
      <c r="N307" s="490"/>
      <c r="O307" s="490"/>
      <c r="P307" s="490"/>
      <c r="Q307" s="490"/>
      <c r="R307" s="490"/>
      <c r="S307" s="490"/>
      <c r="T307" s="490"/>
      <c r="U307" s="490"/>
      <c r="V307" s="489"/>
      <c r="W307" s="490"/>
      <c r="X307" s="490"/>
      <c r="Y307" s="490"/>
      <c r="Z307" s="490"/>
      <c r="AA307" s="490"/>
      <c r="AB307" s="490"/>
      <c r="AC307" s="490"/>
      <c r="AD307" s="490"/>
      <c r="AE307" s="490"/>
      <c r="AF307" s="490"/>
      <c r="AG307" s="490"/>
      <c r="AH307" s="490"/>
      <c r="AJ307" s="531"/>
      <c r="AK307" s="531"/>
      <c r="AL307" s="531"/>
      <c r="AM307" s="531"/>
      <c r="AN307" s="531"/>
      <c r="AO307" s="531"/>
      <c r="AP307" s="531"/>
      <c r="AQ307" s="531"/>
      <c r="AR307" s="531"/>
      <c r="AS307" s="531"/>
      <c r="AT307" s="531"/>
      <c r="AU307" s="531"/>
      <c r="AW307" s="531"/>
      <c r="AX307" s="531"/>
      <c r="AY307" s="531"/>
      <c r="AZ307" s="531"/>
      <c r="BA307" s="531"/>
      <c r="BB307" s="531"/>
      <c r="BC307" s="531"/>
      <c r="BD307" s="531"/>
      <c r="BE307" s="531"/>
      <c r="BF307" s="531"/>
      <c r="BG307" s="531"/>
      <c r="BH307" s="531"/>
      <c r="BJ307" s="531"/>
      <c r="BK307" s="531"/>
      <c r="BL307" s="531"/>
      <c r="BM307" s="531"/>
      <c r="BN307" s="531"/>
      <c r="BO307" s="531"/>
      <c r="BP307" s="531"/>
      <c r="BQ307" s="531"/>
      <c r="BR307" s="531"/>
      <c r="BS307" s="531"/>
      <c r="BT307" s="531"/>
      <c r="BU307" s="531"/>
      <c r="BV307" s="1" t="s">
        <v>5</v>
      </c>
    </row>
    <row r="308" spans="2:74" ht="15" customHeight="1" x14ac:dyDescent="0.2">
      <c r="B308" s="727"/>
      <c r="C308" s="727"/>
      <c r="D308" s="727"/>
      <c r="E308" s="727"/>
      <c r="F308" s="727"/>
      <c r="G308" s="730"/>
      <c r="H308" s="478" t="s">
        <v>574</v>
      </c>
      <c r="I308" s="486"/>
      <c r="J308" s="499"/>
      <c r="K308" s="492"/>
      <c r="L308" s="492"/>
      <c r="M308" s="492"/>
      <c r="N308" s="492"/>
      <c r="O308" s="492"/>
      <c r="P308" s="492"/>
      <c r="Q308" s="492"/>
      <c r="R308" s="492"/>
      <c r="S308" s="492"/>
      <c r="T308" s="492"/>
      <c r="U308" s="492"/>
      <c r="V308" s="489"/>
      <c r="W308" s="492"/>
      <c r="X308" s="492"/>
      <c r="Y308" s="492"/>
      <c r="Z308" s="492"/>
      <c r="AA308" s="492"/>
      <c r="AB308" s="492"/>
      <c r="AC308" s="492"/>
      <c r="AD308" s="492"/>
      <c r="AE308" s="492"/>
      <c r="AF308" s="492"/>
      <c r="AG308" s="492"/>
      <c r="AH308" s="492"/>
      <c r="AJ308" s="532"/>
      <c r="AK308" s="532"/>
      <c r="AL308" s="532"/>
      <c r="AM308" s="532"/>
      <c r="AN308" s="532"/>
      <c r="AO308" s="532"/>
      <c r="AP308" s="532"/>
      <c r="AQ308" s="532"/>
      <c r="AR308" s="532"/>
      <c r="AS308" s="532"/>
      <c r="AT308" s="532"/>
      <c r="AU308" s="532"/>
      <c r="AW308" s="532"/>
      <c r="AX308" s="532"/>
      <c r="AY308" s="532"/>
      <c r="AZ308" s="532"/>
      <c r="BA308" s="532"/>
      <c r="BB308" s="532"/>
      <c r="BC308" s="532"/>
      <c r="BD308" s="532"/>
      <c r="BE308" s="532"/>
      <c r="BF308" s="532"/>
      <c r="BG308" s="532"/>
      <c r="BH308" s="532"/>
      <c r="BJ308" s="532"/>
      <c r="BK308" s="532"/>
      <c r="BL308" s="532"/>
      <c r="BM308" s="532"/>
      <c r="BN308" s="532"/>
      <c r="BO308" s="532"/>
      <c r="BP308" s="532"/>
      <c r="BQ308" s="532"/>
      <c r="BR308" s="532"/>
      <c r="BS308" s="532"/>
      <c r="BT308" s="532"/>
      <c r="BU308" s="532"/>
      <c r="BV308" s="1" t="s">
        <v>5</v>
      </c>
    </row>
    <row r="309" spans="2:74" ht="15" customHeight="1" x14ac:dyDescent="0.2">
      <c r="B309" s="727"/>
      <c r="C309" s="727"/>
      <c r="D309" s="727"/>
      <c r="E309" s="727"/>
      <c r="F309" s="727"/>
      <c r="G309" s="731" t="s">
        <v>584</v>
      </c>
      <c r="H309" s="460" t="s">
        <v>573</v>
      </c>
      <c r="I309" s="486"/>
      <c r="J309" s="498"/>
      <c r="K309" s="490"/>
      <c r="L309" s="490"/>
      <c r="M309" s="490"/>
      <c r="N309" s="490"/>
      <c r="O309" s="490"/>
      <c r="P309" s="490"/>
      <c r="Q309" s="490"/>
      <c r="R309" s="490"/>
      <c r="S309" s="490"/>
      <c r="T309" s="490"/>
      <c r="U309" s="490"/>
      <c r="V309" s="489"/>
      <c r="W309" s="490"/>
      <c r="X309" s="490"/>
      <c r="Y309" s="490"/>
      <c r="Z309" s="490"/>
      <c r="AA309" s="490"/>
      <c r="AB309" s="490"/>
      <c r="AC309" s="490"/>
      <c r="AD309" s="490"/>
      <c r="AE309" s="490"/>
      <c r="AF309" s="490"/>
      <c r="AG309" s="490"/>
      <c r="AH309" s="490"/>
      <c r="AJ309" s="531"/>
      <c r="AK309" s="531"/>
      <c r="AL309" s="531"/>
      <c r="AM309" s="531"/>
      <c r="AN309" s="531"/>
      <c r="AO309" s="531"/>
      <c r="AP309" s="531"/>
      <c r="AQ309" s="531"/>
      <c r="AR309" s="531"/>
      <c r="AS309" s="531"/>
      <c r="AT309" s="531"/>
      <c r="AU309" s="531"/>
      <c r="AW309" s="531"/>
      <c r="AX309" s="531"/>
      <c r="AY309" s="531"/>
      <c r="AZ309" s="531"/>
      <c r="BA309" s="531"/>
      <c r="BB309" s="531"/>
      <c r="BC309" s="531"/>
      <c r="BD309" s="531"/>
      <c r="BE309" s="531"/>
      <c r="BF309" s="531"/>
      <c r="BG309" s="531"/>
      <c r="BH309" s="531"/>
      <c r="BJ309" s="531"/>
      <c r="BK309" s="531"/>
      <c r="BL309" s="531"/>
      <c r="BM309" s="531"/>
      <c r="BN309" s="531"/>
      <c r="BO309" s="531"/>
      <c r="BP309" s="531"/>
      <c r="BQ309" s="531"/>
      <c r="BR309" s="531"/>
      <c r="BS309" s="531"/>
      <c r="BT309" s="531"/>
      <c r="BU309" s="531"/>
      <c r="BV309" s="1" t="s">
        <v>5</v>
      </c>
    </row>
    <row r="310" spans="2:74" ht="15" customHeight="1" x14ac:dyDescent="0.2">
      <c r="B310" s="727"/>
      <c r="C310" s="727"/>
      <c r="D310" s="727"/>
      <c r="E310" s="727"/>
      <c r="F310" s="727"/>
      <c r="G310" s="730"/>
      <c r="H310" s="478" t="s">
        <v>574</v>
      </c>
      <c r="I310" s="486"/>
      <c r="J310" s="499"/>
      <c r="K310" s="492"/>
      <c r="L310" s="492"/>
      <c r="M310" s="492"/>
      <c r="N310" s="492"/>
      <c r="O310" s="492"/>
      <c r="P310" s="492"/>
      <c r="Q310" s="492"/>
      <c r="R310" s="492"/>
      <c r="S310" s="492"/>
      <c r="T310" s="492"/>
      <c r="U310" s="492"/>
      <c r="V310" s="489"/>
      <c r="W310" s="492"/>
      <c r="X310" s="492"/>
      <c r="Y310" s="492"/>
      <c r="Z310" s="492"/>
      <c r="AA310" s="492"/>
      <c r="AB310" s="492"/>
      <c r="AC310" s="492"/>
      <c r="AD310" s="492"/>
      <c r="AE310" s="492"/>
      <c r="AF310" s="492"/>
      <c r="AG310" s="492"/>
      <c r="AH310" s="492"/>
      <c r="AJ310" s="532"/>
      <c r="AK310" s="532"/>
      <c r="AL310" s="532"/>
      <c r="AM310" s="532"/>
      <c r="AN310" s="532"/>
      <c r="AO310" s="532"/>
      <c r="AP310" s="532"/>
      <c r="AQ310" s="532"/>
      <c r="AR310" s="532"/>
      <c r="AS310" s="532"/>
      <c r="AT310" s="532"/>
      <c r="AU310" s="532"/>
      <c r="AW310" s="532"/>
      <c r="AX310" s="532"/>
      <c r="AY310" s="532"/>
      <c r="AZ310" s="532"/>
      <c r="BA310" s="532"/>
      <c r="BB310" s="532"/>
      <c r="BC310" s="532"/>
      <c r="BD310" s="532"/>
      <c r="BE310" s="532"/>
      <c r="BF310" s="532"/>
      <c r="BG310" s="532"/>
      <c r="BH310" s="532"/>
      <c r="BJ310" s="532"/>
      <c r="BK310" s="532"/>
      <c r="BL310" s="532"/>
      <c r="BM310" s="532"/>
      <c r="BN310" s="532"/>
      <c r="BO310" s="532"/>
      <c r="BP310" s="532"/>
      <c r="BQ310" s="532"/>
      <c r="BR310" s="532"/>
      <c r="BS310" s="532"/>
      <c r="BT310" s="532"/>
      <c r="BU310" s="532"/>
      <c r="BV310" s="1" t="s">
        <v>5</v>
      </c>
    </row>
    <row r="311" spans="2:74" ht="15" customHeight="1" x14ac:dyDescent="0.2">
      <c r="B311" s="727"/>
      <c r="C311" s="727"/>
      <c r="D311" s="727"/>
      <c r="E311" s="727"/>
      <c r="F311" s="727"/>
      <c r="G311" s="731" t="s">
        <v>585</v>
      </c>
      <c r="H311" s="460" t="s">
        <v>573</v>
      </c>
      <c r="I311" s="486"/>
      <c r="J311" s="498"/>
      <c r="K311" s="490"/>
      <c r="L311" s="490"/>
      <c r="M311" s="490"/>
      <c r="N311" s="490"/>
      <c r="O311" s="490"/>
      <c r="P311" s="490"/>
      <c r="Q311" s="490"/>
      <c r="R311" s="490"/>
      <c r="S311" s="490"/>
      <c r="T311" s="490"/>
      <c r="U311" s="490"/>
      <c r="V311" s="489"/>
      <c r="W311" s="490"/>
      <c r="X311" s="490"/>
      <c r="Y311" s="490"/>
      <c r="Z311" s="490"/>
      <c r="AA311" s="490"/>
      <c r="AB311" s="490"/>
      <c r="AC311" s="490"/>
      <c r="AD311" s="490"/>
      <c r="AE311" s="490"/>
      <c r="AF311" s="490"/>
      <c r="AG311" s="490"/>
      <c r="AH311" s="490"/>
      <c r="AJ311" s="531"/>
      <c r="AK311" s="531"/>
      <c r="AL311" s="531"/>
      <c r="AM311" s="531"/>
      <c r="AN311" s="531"/>
      <c r="AO311" s="531"/>
      <c r="AP311" s="531"/>
      <c r="AQ311" s="531"/>
      <c r="AR311" s="531"/>
      <c r="AS311" s="531"/>
      <c r="AT311" s="531"/>
      <c r="AU311" s="531"/>
      <c r="AW311" s="531"/>
      <c r="AX311" s="531"/>
      <c r="AY311" s="531"/>
      <c r="AZ311" s="531"/>
      <c r="BA311" s="531"/>
      <c r="BB311" s="531"/>
      <c r="BC311" s="531"/>
      <c r="BD311" s="531"/>
      <c r="BE311" s="531"/>
      <c r="BF311" s="531"/>
      <c r="BG311" s="531"/>
      <c r="BH311" s="531"/>
      <c r="BJ311" s="531"/>
      <c r="BK311" s="531"/>
      <c r="BL311" s="531"/>
      <c r="BM311" s="531"/>
      <c r="BN311" s="531"/>
      <c r="BO311" s="531"/>
      <c r="BP311" s="531"/>
      <c r="BQ311" s="531"/>
      <c r="BR311" s="531"/>
      <c r="BS311" s="531"/>
      <c r="BT311" s="531"/>
      <c r="BU311" s="531"/>
      <c r="BV311" s="1" t="s">
        <v>5</v>
      </c>
    </row>
    <row r="312" spans="2:74" ht="15" customHeight="1" x14ac:dyDescent="0.2">
      <c r="B312" s="727"/>
      <c r="C312" s="727"/>
      <c r="D312" s="727"/>
      <c r="E312" s="727"/>
      <c r="F312" s="727"/>
      <c r="G312" s="730"/>
      <c r="H312" s="478" t="s">
        <v>574</v>
      </c>
      <c r="I312" s="486"/>
      <c r="J312" s="499"/>
      <c r="K312" s="492"/>
      <c r="L312" s="492"/>
      <c r="M312" s="492"/>
      <c r="N312" s="492"/>
      <c r="O312" s="492"/>
      <c r="P312" s="492"/>
      <c r="Q312" s="492"/>
      <c r="R312" s="492"/>
      <c r="S312" s="492"/>
      <c r="T312" s="492"/>
      <c r="U312" s="492"/>
      <c r="V312" s="489"/>
      <c r="W312" s="492"/>
      <c r="X312" s="492"/>
      <c r="Y312" s="492"/>
      <c r="Z312" s="492"/>
      <c r="AA312" s="492"/>
      <c r="AB312" s="492"/>
      <c r="AC312" s="492"/>
      <c r="AD312" s="492"/>
      <c r="AE312" s="492"/>
      <c r="AF312" s="492"/>
      <c r="AG312" s="492"/>
      <c r="AH312" s="492"/>
      <c r="AJ312" s="532"/>
      <c r="AK312" s="532"/>
      <c r="AL312" s="532"/>
      <c r="AM312" s="532"/>
      <c r="AN312" s="532"/>
      <c r="AO312" s="532"/>
      <c r="AP312" s="532"/>
      <c r="AQ312" s="532"/>
      <c r="AR312" s="532"/>
      <c r="AS312" s="532"/>
      <c r="AT312" s="532"/>
      <c r="AU312" s="532"/>
      <c r="AW312" s="532"/>
      <c r="AX312" s="532"/>
      <c r="AY312" s="532"/>
      <c r="AZ312" s="532"/>
      <c r="BA312" s="532"/>
      <c r="BB312" s="532"/>
      <c r="BC312" s="532"/>
      <c r="BD312" s="532"/>
      <c r="BE312" s="532"/>
      <c r="BF312" s="532"/>
      <c r="BG312" s="532"/>
      <c r="BH312" s="532"/>
      <c r="BJ312" s="532"/>
      <c r="BK312" s="532"/>
      <c r="BL312" s="532"/>
      <c r="BM312" s="532"/>
      <c r="BN312" s="532"/>
      <c r="BO312" s="532"/>
      <c r="BP312" s="532"/>
      <c r="BQ312" s="532"/>
      <c r="BR312" s="532"/>
      <c r="BS312" s="532"/>
      <c r="BT312" s="532"/>
      <c r="BU312" s="532"/>
      <c r="BV312" s="1" t="s">
        <v>5</v>
      </c>
    </row>
    <row r="313" spans="2:74" ht="15" customHeight="1" x14ac:dyDescent="0.2">
      <c r="B313" s="727"/>
      <c r="C313" s="727"/>
      <c r="D313" s="727"/>
      <c r="E313" s="727"/>
      <c r="F313" s="727"/>
      <c r="G313" s="731" t="s">
        <v>586</v>
      </c>
      <c r="H313" s="460" t="s">
        <v>573</v>
      </c>
      <c r="I313" s="486"/>
      <c r="J313" s="498"/>
      <c r="K313" s="490"/>
      <c r="L313" s="490"/>
      <c r="M313" s="490"/>
      <c r="N313" s="490"/>
      <c r="O313" s="490"/>
      <c r="P313" s="490"/>
      <c r="Q313" s="490"/>
      <c r="R313" s="490"/>
      <c r="S313" s="490"/>
      <c r="T313" s="490"/>
      <c r="U313" s="490"/>
      <c r="V313" s="489"/>
      <c r="W313" s="490"/>
      <c r="X313" s="490"/>
      <c r="Y313" s="490"/>
      <c r="Z313" s="490"/>
      <c r="AA313" s="490"/>
      <c r="AB313" s="490"/>
      <c r="AC313" s="490"/>
      <c r="AD313" s="490"/>
      <c r="AE313" s="490"/>
      <c r="AF313" s="490"/>
      <c r="AG313" s="490"/>
      <c r="AH313" s="490"/>
      <c r="AJ313" s="531"/>
      <c r="AK313" s="531"/>
      <c r="AL313" s="531"/>
      <c r="AM313" s="531"/>
      <c r="AN313" s="531"/>
      <c r="AO313" s="531"/>
      <c r="AP313" s="531"/>
      <c r="AQ313" s="531"/>
      <c r="AR313" s="531"/>
      <c r="AS313" s="531"/>
      <c r="AT313" s="531"/>
      <c r="AU313" s="531"/>
      <c r="AW313" s="531"/>
      <c r="AX313" s="531"/>
      <c r="AY313" s="531"/>
      <c r="AZ313" s="531"/>
      <c r="BA313" s="531"/>
      <c r="BB313" s="531"/>
      <c r="BC313" s="531"/>
      <c r="BD313" s="531"/>
      <c r="BE313" s="531"/>
      <c r="BF313" s="531"/>
      <c r="BG313" s="531"/>
      <c r="BH313" s="531"/>
      <c r="BJ313" s="531"/>
      <c r="BK313" s="531"/>
      <c r="BL313" s="531"/>
      <c r="BM313" s="531"/>
      <c r="BN313" s="531"/>
      <c r="BO313" s="531"/>
      <c r="BP313" s="531"/>
      <c r="BQ313" s="531"/>
      <c r="BR313" s="531"/>
      <c r="BS313" s="531"/>
      <c r="BT313" s="531"/>
      <c r="BU313" s="531"/>
      <c r="BV313" s="1" t="s">
        <v>5</v>
      </c>
    </row>
    <row r="314" spans="2:74" ht="15" customHeight="1" x14ac:dyDescent="0.2">
      <c r="B314" s="727"/>
      <c r="C314" s="727"/>
      <c r="D314" s="727"/>
      <c r="E314" s="727"/>
      <c r="F314" s="727"/>
      <c r="G314" s="730"/>
      <c r="H314" s="478" t="s">
        <v>574</v>
      </c>
      <c r="I314" s="486"/>
      <c r="J314" s="499"/>
      <c r="K314" s="492"/>
      <c r="L314" s="492"/>
      <c r="M314" s="492"/>
      <c r="N314" s="492"/>
      <c r="O314" s="492"/>
      <c r="P314" s="492"/>
      <c r="Q314" s="492"/>
      <c r="R314" s="492"/>
      <c r="S314" s="492"/>
      <c r="T314" s="492"/>
      <c r="U314" s="492"/>
      <c r="V314" s="489"/>
      <c r="W314" s="492"/>
      <c r="X314" s="492"/>
      <c r="Y314" s="492"/>
      <c r="Z314" s="492"/>
      <c r="AA314" s="492"/>
      <c r="AB314" s="492"/>
      <c r="AC314" s="492"/>
      <c r="AD314" s="492"/>
      <c r="AE314" s="492"/>
      <c r="AF314" s="492"/>
      <c r="AG314" s="492"/>
      <c r="AH314" s="492"/>
      <c r="AJ314" s="532"/>
      <c r="AK314" s="532"/>
      <c r="AL314" s="532"/>
      <c r="AM314" s="532"/>
      <c r="AN314" s="532"/>
      <c r="AO314" s="532"/>
      <c r="AP314" s="532"/>
      <c r="AQ314" s="532"/>
      <c r="AR314" s="532"/>
      <c r="AS314" s="532"/>
      <c r="AT314" s="532"/>
      <c r="AU314" s="532"/>
      <c r="AW314" s="532"/>
      <c r="AX314" s="532"/>
      <c r="AY314" s="532"/>
      <c r="AZ314" s="532"/>
      <c r="BA314" s="532"/>
      <c r="BB314" s="532"/>
      <c r="BC314" s="532"/>
      <c r="BD314" s="532"/>
      <c r="BE314" s="532"/>
      <c r="BF314" s="532"/>
      <c r="BG314" s="532"/>
      <c r="BH314" s="532"/>
      <c r="BJ314" s="532"/>
      <c r="BK314" s="532"/>
      <c r="BL314" s="532"/>
      <c r="BM314" s="532"/>
      <c r="BN314" s="532"/>
      <c r="BO314" s="532"/>
      <c r="BP314" s="532"/>
      <c r="BQ314" s="532"/>
      <c r="BR314" s="532"/>
      <c r="BS314" s="532"/>
      <c r="BT314" s="532"/>
      <c r="BU314" s="532"/>
      <c r="BV314" s="1" t="s">
        <v>5</v>
      </c>
    </row>
    <row r="315" spans="2:74" ht="15" customHeight="1" x14ac:dyDescent="0.2">
      <c r="B315" s="727"/>
      <c r="C315" s="727"/>
      <c r="D315" s="727"/>
      <c r="E315" s="727"/>
      <c r="F315" s="727"/>
      <c r="G315" s="731" t="s">
        <v>587</v>
      </c>
      <c r="H315" s="460" t="s">
        <v>573</v>
      </c>
      <c r="I315" s="486"/>
      <c r="J315" s="498"/>
      <c r="K315" s="490"/>
      <c r="L315" s="490"/>
      <c r="M315" s="490"/>
      <c r="N315" s="490"/>
      <c r="O315" s="490"/>
      <c r="P315" s="490"/>
      <c r="Q315" s="490"/>
      <c r="R315" s="490"/>
      <c r="S315" s="490"/>
      <c r="T315" s="490"/>
      <c r="U315" s="490"/>
      <c r="V315" s="489"/>
      <c r="W315" s="490"/>
      <c r="X315" s="490"/>
      <c r="Y315" s="490"/>
      <c r="Z315" s="490"/>
      <c r="AA315" s="490"/>
      <c r="AB315" s="490"/>
      <c r="AC315" s="490"/>
      <c r="AD315" s="490"/>
      <c r="AE315" s="490"/>
      <c r="AF315" s="490"/>
      <c r="AG315" s="490"/>
      <c r="AH315" s="490"/>
      <c r="AJ315" s="531"/>
      <c r="AK315" s="531"/>
      <c r="AL315" s="531"/>
      <c r="AM315" s="531"/>
      <c r="AN315" s="531"/>
      <c r="AO315" s="531"/>
      <c r="AP315" s="531"/>
      <c r="AQ315" s="531"/>
      <c r="AR315" s="531"/>
      <c r="AS315" s="531"/>
      <c r="AT315" s="531"/>
      <c r="AU315" s="531"/>
      <c r="AW315" s="531"/>
      <c r="AX315" s="531"/>
      <c r="AY315" s="531"/>
      <c r="AZ315" s="531"/>
      <c r="BA315" s="531"/>
      <c r="BB315" s="531"/>
      <c r="BC315" s="531"/>
      <c r="BD315" s="531"/>
      <c r="BE315" s="531"/>
      <c r="BF315" s="531"/>
      <c r="BG315" s="531"/>
      <c r="BH315" s="531"/>
      <c r="BJ315" s="531"/>
      <c r="BK315" s="531"/>
      <c r="BL315" s="531"/>
      <c r="BM315" s="531"/>
      <c r="BN315" s="531"/>
      <c r="BO315" s="531"/>
      <c r="BP315" s="531"/>
      <c r="BQ315" s="531"/>
      <c r="BR315" s="531"/>
      <c r="BS315" s="531"/>
      <c r="BT315" s="531"/>
      <c r="BU315" s="531"/>
      <c r="BV315" s="1" t="s">
        <v>5</v>
      </c>
    </row>
    <row r="316" spans="2:74" ht="15" customHeight="1" x14ac:dyDescent="0.2">
      <c r="B316" s="728"/>
      <c r="C316" s="728"/>
      <c r="D316" s="728"/>
      <c r="E316" s="728"/>
      <c r="F316" s="728"/>
      <c r="G316" s="732"/>
      <c r="H316" s="478" t="s">
        <v>574</v>
      </c>
      <c r="I316" s="486"/>
      <c r="J316" s="499"/>
      <c r="K316" s="492"/>
      <c r="L316" s="492"/>
      <c r="M316" s="492"/>
      <c r="N316" s="492"/>
      <c r="O316" s="492"/>
      <c r="P316" s="492"/>
      <c r="Q316" s="492"/>
      <c r="R316" s="492"/>
      <c r="S316" s="492"/>
      <c r="T316" s="492"/>
      <c r="U316" s="492"/>
      <c r="V316" s="489"/>
      <c r="W316" s="492"/>
      <c r="X316" s="492"/>
      <c r="Y316" s="492"/>
      <c r="Z316" s="492"/>
      <c r="AA316" s="492"/>
      <c r="AB316" s="492"/>
      <c r="AC316" s="492"/>
      <c r="AD316" s="492"/>
      <c r="AE316" s="492"/>
      <c r="AF316" s="492"/>
      <c r="AG316" s="492"/>
      <c r="AH316" s="492"/>
      <c r="AJ316" s="532"/>
      <c r="AK316" s="532"/>
      <c r="AL316" s="532"/>
      <c r="AM316" s="532"/>
      <c r="AN316" s="532"/>
      <c r="AO316" s="532"/>
      <c r="AP316" s="532"/>
      <c r="AQ316" s="532"/>
      <c r="AR316" s="532"/>
      <c r="AS316" s="532"/>
      <c r="AT316" s="532"/>
      <c r="AU316" s="532"/>
      <c r="AW316" s="532"/>
      <c r="AX316" s="532"/>
      <c r="AY316" s="532"/>
      <c r="AZ316" s="532"/>
      <c r="BA316" s="532"/>
      <c r="BB316" s="532"/>
      <c r="BC316" s="532"/>
      <c r="BD316" s="532"/>
      <c r="BE316" s="532"/>
      <c r="BF316" s="532"/>
      <c r="BG316" s="532"/>
      <c r="BH316" s="532"/>
      <c r="BJ316" s="532"/>
      <c r="BK316" s="532"/>
      <c r="BL316" s="532"/>
      <c r="BM316" s="532"/>
      <c r="BN316" s="532"/>
      <c r="BO316" s="532"/>
      <c r="BP316" s="532"/>
      <c r="BQ316" s="532"/>
      <c r="BR316" s="532"/>
      <c r="BS316" s="532"/>
      <c r="BT316" s="532"/>
      <c r="BU316" s="532"/>
      <c r="BV316" s="1" t="s">
        <v>5</v>
      </c>
    </row>
    <row r="317" spans="2:74" ht="12.75" customHeight="1" x14ac:dyDescent="0.2">
      <c r="B317" s="727" t="s">
        <v>602</v>
      </c>
      <c r="C317" s="727"/>
      <c r="D317" s="727"/>
      <c r="E317" s="727"/>
      <c r="F317" s="727"/>
      <c r="G317" s="729" t="s">
        <v>572</v>
      </c>
      <c r="H317" s="456" t="s">
        <v>573</v>
      </c>
      <c r="I317" s="486"/>
      <c r="J317" s="494"/>
      <c r="K317" s="487"/>
      <c r="L317" s="487"/>
      <c r="M317" s="487"/>
      <c r="N317" s="487"/>
      <c r="O317" s="487"/>
      <c r="P317" s="487"/>
      <c r="Q317" s="487"/>
      <c r="R317" s="487"/>
      <c r="S317" s="487"/>
      <c r="T317" s="487"/>
      <c r="U317" s="487"/>
      <c r="V317" s="489"/>
      <c r="W317" s="487"/>
      <c r="X317" s="487"/>
      <c r="Y317" s="487"/>
      <c r="Z317" s="487"/>
      <c r="AA317" s="487"/>
      <c r="AB317" s="487"/>
      <c r="AC317" s="487"/>
      <c r="AD317" s="487"/>
      <c r="AE317" s="487"/>
      <c r="AF317" s="487"/>
      <c r="AG317" s="487"/>
      <c r="AH317" s="487"/>
      <c r="AJ317" s="529"/>
      <c r="AK317" s="529"/>
      <c r="AL317" s="529"/>
      <c r="AM317" s="529"/>
      <c r="AN317" s="529"/>
      <c r="AO317" s="529"/>
      <c r="AP317" s="529"/>
      <c r="AQ317" s="529"/>
      <c r="AR317" s="529"/>
      <c r="AS317" s="529"/>
      <c r="AT317" s="529"/>
      <c r="AU317" s="529"/>
      <c r="AW317" s="529"/>
      <c r="AX317" s="529"/>
      <c r="AY317" s="529"/>
      <c r="AZ317" s="529"/>
      <c r="BA317" s="529"/>
      <c r="BB317" s="529"/>
      <c r="BC317" s="529"/>
      <c r="BD317" s="529"/>
      <c r="BE317" s="529"/>
      <c r="BF317" s="529"/>
      <c r="BG317" s="529"/>
      <c r="BH317" s="529"/>
      <c r="BJ317" s="529"/>
      <c r="BK317" s="529"/>
      <c r="BL317" s="529"/>
      <c r="BM317" s="529"/>
      <c r="BN317" s="529"/>
      <c r="BO317" s="529"/>
      <c r="BP317" s="529"/>
      <c r="BQ317" s="529"/>
      <c r="BR317" s="529"/>
      <c r="BS317" s="529"/>
      <c r="BT317" s="529"/>
      <c r="BU317" s="529"/>
      <c r="BV317" s="1" t="s">
        <v>5</v>
      </c>
    </row>
    <row r="318" spans="2:74" ht="15" customHeight="1" x14ac:dyDescent="0.2">
      <c r="B318" s="727"/>
      <c r="C318" s="727"/>
      <c r="D318" s="727"/>
      <c r="E318" s="727"/>
      <c r="F318" s="727"/>
      <c r="G318" s="730"/>
      <c r="H318" s="467" t="s">
        <v>574</v>
      </c>
      <c r="I318" s="486"/>
      <c r="J318" s="495"/>
      <c r="K318" s="488"/>
      <c r="L318" s="488"/>
      <c r="M318" s="488"/>
      <c r="N318" s="488"/>
      <c r="O318" s="488"/>
      <c r="P318" s="488"/>
      <c r="Q318" s="488"/>
      <c r="R318" s="488"/>
      <c r="S318" s="488"/>
      <c r="T318" s="488"/>
      <c r="U318" s="488"/>
      <c r="V318" s="489"/>
      <c r="W318" s="488"/>
      <c r="X318" s="488"/>
      <c r="Y318" s="488"/>
      <c r="Z318" s="488"/>
      <c r="AA318" s="488"/>
      <c r="AB318" s="488"/>
      <c r="AC318" s="488"/>
      <c r="AD318" s="488"/>
      <c r="AE318" s="488"/>
      <c r="AF318" s="488"/>
      <c r="AG318" s="488"/>
      <c r="AH318" s="488"/>
      <c r="AJ318" s="530"/>
      <c r="AK318" s="530"/>
      <c r="AL318" s="530"/>
      <c r="AM318" s="530"/>
      <c r="AN318" s="530"/>
      <c r="AO318" s="530"/>
      <c r="AP318" s="530"/>
      <c r="AQ318" s="530"/>
      <c r="AR318" s="530"/>
      <c r="AS318" s="530"/>
      <c r="AT318" s="530"/>
      <c r="AU318" s="530"/>
      <c r="AW318" s="530"/>
      <c r="AX318" s="530"/>
      <c r="AY318" s="530"/>
      <c r="AZ318" s="530"/>
      <c r="BA318" s="530"/>
      <c r="BB318" s="530"/>
      <c r="BC318" s="530"/>
      <c r="BD318" s="530"/>
      <c r="BE318" s="530"/>
      <c r="BF318" s="530"/>
      <c r="BG318" s="530"/>
      <c r="BH318" s="530"/>
      <c r="BJ318" s="530"/>
      <c r="BK318" s="530"/>
      <c r="BL318" s="530"/>
      <c r="BM318" s="530"/>
      <c r="BN318" s="530"/>
      <c r="BO318" s="530"/>
      <c r="BP318" s="530"/>
      <c r="BQ318" s="530"/>
      <c r="BR318" s="530"/>
      <c r="BS318" s="530"/>
      <c r="BT318" s="530"/>
      <c r="BU318" s="530"/>
      <c r="BV318" s="1" t="s">
        <v>5</v>
      </c>
    </row>
    <row r="319" spans="2:74" ht="15" customHeight="1" x14ac:dyDescent="0.2">
      <c r="B319" s="727"/>
      <c r="C319" s="727"/>
      <c r="D319" s="727"/>
      <c r="E319" s="727"/>
      <c r="F319" s="727"/>
      <c r="G319" s="731" t="s">
        <v>575</v>
      </c>
      <c r="H319" s="460" t="s">
        <v>573</v>
      </c>
      <c r="I319" s="486"/>
      <c r="J319" s="496"/>
      <c r="K319" s="490"/>
      <c r="L319" s="490"/>
      <c r="M319" s="490"/>
      <c r="N319" s="490"/>
      <c r="O319" s="490"/>
      <c r="P319" s="490"/>
      <c r="Q319" s="490"/>
      <c r="R319" s="490"/>
      <c r="S319" s="490"/>
      <c r="T319" s="490"/>
      <c r="U319" s="490"/>
      <c r="V319" s="489"/>
      <c r="W319" s="491"/>
      <c r="X319" s="490"/>
      <c r="Y319" s="490"/>
      <c r="Z319" s="490"/>
      <c r="AA319" s="490"/>
      <c r="AB319" s="490"/>
      <c r="AC319" s="490"/>
      <c r="AD319" s="490"/>
      <c r="AE319" s="490"/>
      <c r="AF319" s="490"/>
      <c r="AG319" s="490"/>
      <c r="AH319" s="490"/>
      <c r="AJ319" s="531"/>
      <c r="AK319" s="531"/>
      <c r="AL319" s="531"/>
      <c r="AM319" s="531"/>
      <c r="AN319" s="531"/>
      <c r="AO319" s="531"/>
      <c r="AP319" s="531"/>
      <c r="AQ319" s="531"/>
      <c r="AR319" s="531"/>
      <c r="AS319" s="531"/>
      <c r="AT319" s="531"/>
      <c r="AU319" s="531"/>
      <c r="AW319" s="531"/>
      <c r="AX319" s="531"/>
      <c r="AY319" s="531"/>
      <c r="AZ319" s="531"/>
      <c r="BA319" s="531"/>
      <c r="BB319" s="531"/>
      <c r="BC319" s="531"/>
      <c r="BD319" s="531"/>
      <c r="BE319" s="531"/>
      <c r="BF319" s="531"/>
      <c r="BG319" s="531"/>
      <c r="BH319" s="531"/>
      <c r="BJ319" s="531"/>
      <c r="BK319" s="531"/>
      <c r="BL319" s="531"/>
      <c r="BM319" s="531"/>
      <c r="BN319" s="531"/>
      <c r="BO319" s="531"/>
      <c r="BP319" s="531"/>
      <c r="BQ319" s="531"/>
      <c r="BR319" s="531"/>
      <c r="BS319" s="531"/>
      <c r="BT319" s="531"/>
      <c r="BU319" s="531"/>
      <c r="BV319" s="1" t="s">
        <v>5</v>
      </c>
    </row>
    <row r="320" spans="2:74" ht="15" customHeight="1" x14ac:dyDescent="0.2">
      <c r="B320" s="727"/>
      <c r="C320" s="727"/>
      <c r="D320" s="727"/>
      <c r="E320" s="727"/>
      <c r="F320" s="727"/>
      <c r="G320" s="730"/>
      <c r="H320" s="478" t="s">
        <v>574</v>
      </c>
      <c r="I320" s="486"/>
      <c r="J320" s="497"/>
      <c r="K320" s="492"/>
      <c r="L320" s="492"/>
      <c r="M320" s="492"/>
      <c r="N320" s="492"/>
      <c r="O320" s="492"/>
      <c r="P320" s="492"/>
      <c r="Q320" s="492"/>
      <c r="R320" s="492"/>
      <c r="S320" s="492"/>
      <c r="T320" s="492"/>
      <c r="U320" s="492"/>
      <c r="V320" s="489"/>
      <c r="W320" s="493"/>
      <c r="X320" s="492"/>
      <c r="Y320" s="492"/>
      <c r="Z320" s="492"/>
      <c r="AA320" s="492"/>
      <c r="AB320" s="492"/>
      <c r="AC320" s="492"/>
      <c r="AD320" s="492"/>
      <c r="AE320" s="492"/>
      <c r="AF320" s="492"/>
      <c r="AG320" s="492"/>
      <c r="AH320" s="492"/>
      <c r="AJ320" s="532"/>
      <c r="AK320" s="532"/>
      <c r="AL320" s="532"/>
      <c r="AM320" s="532"/>
      <c r="AN320" s="532"/>
      <c r="AO320" s="532"/>
      <c r="AP320" s="532"/>
      <c r="AQ320" s="532"/>
      <c r="AR320" s="532"/>
      <c r="AS320" s="532"/>
      <c r="AT320" s="532"/>
      <c r="AU320" s="532"/>
      <c r="AW320" s="532"/>
      <c r="AX320" s="532"/>
      <c r="AY320" s="532"/>
      <c r="AZ320" s="532"/>
      <c r="BA320" s="532"/>
      <c r="BB320" s="532"/>
      <c r="BC320" s="532"/>
      <c r="BD320" s="532"/>
      <c r="BE320" s="532"/>
      <c r="BF320" s="532"/>
      <c r="BG320" s="532"/>
      <c r="BH320" s="532"/>
      <c r="BJ320" s="532"/>
      <c r="BK320" s="532"/>
      <c r="BL320" s="532"/>
      <c r="BM320" s="532"/>
      <c r="BN320" s="532"/>
      <c r="BO320" s="532"/>
      <c r="BP320" s="532"/>
      <c r="BQ320" s="532"/>
      <c r="BR320" s="532"/>
      <c r="BS320" s="532"/>
      <c r="BT320" s="532"/>
      <c r="BU320" s="532"/>
      <c r="BV320" s="1" t="s">
        <v>5</v>
      </c>
    </row>
    <row r="321" spans="2:74" ht="15" customHeight="1" x14ac:dyDescent="0.2">
      <c r="B321" s="727"/>
      <c r="C321" s="727"/>
      <c r="D321" s="727"/>
      <c r="E321" s="727"/>
      <c r="F321" s="727"/>
      <c r="G321" s="731" t="s">
        <v>576</v>
      </c>
      <c r="H321" s="460" t="s">
        <v>573</v>
      </c>
      <c r="I321" s="486"/>
      <c r="J321" s="498"/>
      <c r="K321" s="490"/>
      <c r="L321" s="490"/>
      <c r="M321" s="490"/>
      <c r="N321" s="490"/>
      <c r="O321" s="490"/>
      <c r="P321" s="490"/>
      <c r="Q321" s="490"/>
      <c r="R321" s="490"/>
      <c r="S321" s="490"/>
      <c r="T321" s="490"/>
      <c r="U321" s="490"/>
      <c r="V321" s="489"/>
      <c r="W321" s="490"/>
      <c r="X321" s="490"/>
      <c r="Y321" s="490"/>
      <c r="Z321" s="490"/>
      <c r="AA321" s="490"/>
      <c r="AB321" s="490"/>
      <c r="AC321" s="490"/>
      <c r="AD321" s="490"/>
      <c r="AE321" s="490"/>
      <c r="AF321" s="490"/>
      <c r="AG321" s="490"/>
      <c r="AH321" s="490"/>
      <c r="AJ321" s="531"/>
      <c r="AK321" s="531"/>
      <c r="AL321" s="531"/>
      <c r="AM321" s="531"/>
      <c r="AN321" s="531"/>
      <c r="AO321" s="531"/>
      <c r="AP321" s="531"/>
      <c r="AQ321" s="531"/>
      <c r="AR321" s="531"/>
      <c r="AS321" s="531"/>
      <c r="AT321" s="531"/>
      <c r="AU321" s="531"/>
      <c r="AW321" s="531"/>
      <c r="AX321" s="531"/>
      <c r="AY321" s="531"/>
      <c r="AZ321" s="531"/>
      <c r="BA321" s="531"/>
      <c r="BB321" s="531"/>
      <c r="BC321" s="531"/>
      <c r="BD321" s="531"/>
      <c r="BE321" s="531"/>
      <c r="BF321" s="531"/>
      <c r="BG321" s="531"/>
      <c r="BH321" s="531"/>
      <c r="BJ321" s="531"/>
      <c r="BK321" s="531"/>
      <c r="BL321" s="531"/>
      <c r="BM321" s="531"/>
      <c r="BN321" s="531"/>
      <c r="BO321" s="531"/>
      <c r="BP321" s="531"/>
      <c r="BQ321" s="531"/>
      <c r="BR321" s="531"/>
      <c r="BS321" s="531"/>
      <c r="BT321" s="531"/>
      <c r="BU321" s="531"/>
      <c r="BV321" s="1" t="s">
        <v>5</v>
      </c>
    </row>
    <row r="322" spans="2:74" ht="15" customHeight="1" x14ac:dyDescent="0.2">
      <c r="B322" s="727"/>
      <c r="C322" s="727"/>
      <c r="D322" s="727"/>
      <c r="E322" s="727"/>
      <c r="F322" s="727"/>
      <c r="G322" s="730"/>
      <c r="H322" s="478" t="s">
        <v>574</v>
      </c>
      <c r="I322" s="486"/>
      <c r="J322" s="499"/>
      <c r="K322" s="492"/>
      <c r="L322" s="492"/>
      <c r="M322" s="492"/>
      <c r="N322" s="492"/>
      <c r="O322" s="492"/>
      <c r="P322" s="492"/>
      <c r="Q322" s="492"/>
      <c r="R322" s="492"/>
      <c r="S322" s="492"/>
      <c r="T322" s="492"/>
      <c r="U322" s="492"/>
      <c r="V322" s="489"/>
      <c r="W322" s="492"/>
      <c r="X322" s="492"/>
      <c r="Y322" s="492"/>
      <c r="Z322" s="492"/>
      <c r="AA322" s="492"/>
      <c r="AB322" s="492"/>
      <c r="AC322" s="492"/>
      <c r="AD322" s="492"/>
      <c r="AE322" s="492"/>
      <c r="AF322" s="492"/>
      <c r="AG322" s="492"/>
      <c r="AH322" s="492"/>
      <c r="AJ322" s="532"/>
      <c r="AK322" s="532"/>
      <c r="AL322" s="532"/>
      <c r="AM322" s="532"/>
      <c r="AN322" s="532"/>
      <c r="AO322" s="532"/>
      <c r="AP322" s="532"/>
      <c r="AQ322" s="532"/>
      <c r="AR322" s="532"/>
      <c r="AS322" s="532"/>
      <c r="AT322" s="532"/>
      <c r="AU322" s="532"/>
      <c r="AW322" s="532"/>
      <c r="AX322" s="532"/>
      <c r="AY322" s="532"/>
      <c r="AZ322" s="532"/>
      <c r="BA322" s="532"/>
      <c r="BB322" s="532"/>
      <c r="BC322" s="532"/>
      <c r="BD322" s="532"/>
      <c r="BE322" s="532"/>
      <c r="BF322" s="532"/>
      <c r="BG322" s="532"/>
      <c r="BH322" s="532"/>
      <c r="BJ322" s="532"/>
      <c r="BK322" s="532"/>
      <c r="BL322" s="532"/>
      <c r="BM322" s="532"/>
      <c r="BN322" s="532"/>
      <c r="BO322" s="532"/>
      <c r="BP322" s="532"/>
      <c r="BQ322" s="532"/>
      <c r="BR322" s="532"/>
      <c r="BS322" s="532"/>
      <c r="BT322" s="532"/>
      <c r="BU322" s="532"/>
      <c r="BV322" s="1" t="s">
        <v>5</v>
      </c>
    </row>
    <row r="323" spans="2:74" ht="15" customHeight="1" x14ac:dyDescent="0.2">
      <c r="B323" s="727"/>
      <c r="C323" s="727"/>
      <c r="D323" s="727"/>
      <c r="E323" s="727"/>
      <c r="F323" s="727"/>
      <c r="G323" s="731" t="s">
        <v>577</v>
      </c>
      <c r="H323" s="460" t="s">
        <v>573</v>
      </c>
      <c r="I323" s="486"/>
      <c r="J323" s="496"/>
      <c r="K323" s="490"/>
      <c r="L323" s="490"/>
      <c r="M323" s="490"/>
      <c r="N323" s="490"/>
      <c r="O323" s="490"/>
      <c r="P323" s="490"/>
      <c r="Q323" s="490"/>
      <c r="R323" s="490"/>
      <c r="S323" s="490"/>
      <c r="T323" s="490"/>
      <c r="U323" s="490"/>
      <c r="V323" s="489"/>
      <c r="W323" s="491"/>
      <c r="X323" s="490"/>
      <c r="Y323" s="490"/>
      <c r="Z323" s="490"/>
      <c r="AA323" s="490"/>
      <c r="AB323" s="490"/>
      <c r="AC323" s="490"/>
      <c r="AD323" s="490"/>
      <c r="AE323" s="490"/>
      <c r="AF323" s="490"/>
      <c r="AG323" s="490"/>
      <c r="AH323" s="490"/>
      <c r="AJ323" s="531"/>
      <c r="AK323" s="531"/>
      <c r="AL323" s="531"/>
      <c r="AM323" s="531"/>
      <c r="AN323" s="531"/>
      <c r="AO323" s="531"/>
      <c r="AP323" s="531"/>
      <c r="AQ323" s="531"/>
      <c r="AR323" s="531"/>
      <c r="AS323" s="531"/>
      <c r="AT323" s="531"/>
      <c r="AU323" s="531"/>
      <c r="AW323" s="531"/>
      <c r="AX323" s="531"/>
      <c r="AY323" s="531"/>
      <c r="AZ323" s="531"/>
      <c r="BA323" s="531"/>
      <c r="BB323" s="531"/>
      <c r="BC323" s="531"/>
      <c r="BD323" s="531"/>
      <c r="BE323" s="531"/>
      <c r="BF323" s="531"/>
      <c r="BG323" s="531"/>
      <c r="BH323" s="531"/>
      <c r="BJ323" s="531"/>
      <c r="BK323" s="531"/>
      <c r="BL323" s="531"/>
      <c r="BM323" s="531"/>
      <c r="BN323" s="531"/>
      <c r="BO323" s="531"/>
      <c r="BP323" s="531"/>
      <c r="BQ323" s="531"/>
      <c r="BR323" s="531"/>
      <c r="BS323" s="531"/>
      <c r="BT323" s="531"/>
      <c r="BU323" s="531"/>
      <c r="BV323" s="1" t="s">
        <v>5</v>
      </c>
    </row>
    <row r="324" spans="2:74" ht="15" customHeight="1" x14ac:dyDescent="0.2">
      <c r="B324" s="727"/>
      <c r="C324" s="727"/>
      <c r="D324" s="727"/>
      <c r="E324" s="727"/>
      <c r="F324" s="727"/>
      <c r="G324" s="730"/>
      <c r="H324" s="478" t="s">
        <v>574</v>
      </c>
      <c r="I324" s="486"/>
      <c r="J324" s="497"/>
      <c r="K324" s="492"/>
      <c r="L324" s="492"/>
      <c r="M324" s="492"/>
      <c r="N324" s="492"/>
      <c r="O324" s="492"/>
      <c r="P324" s="492"/>
      <c r="Q324" s="492"/>
      <c r="R324" s="492"/>
      <c r="S324" s="492"/>
      <c r="T324" s="492"/>
      <c r="U324" s="492"/>
      <c r="V324" s="489"/>
      <c r="W324" s="493"/>
      <c r="X324" s="492"/>
      <c r="Y324" s="492"/>
      <c r="Z324" s="492"/>
      <c r="AA324" s="492"/>
      <c r="AB324" s="492"/>
      <c r="AC324" s="492"/>
      <c r="AD324" s="492"/>
      <c r="AE324" s="492"/>
      <c r="AF324" s="492"/>
      <c r="AG324" s="492"/>
      <c r="AH324" s="492"/>
      <c r="AJ324" s="532"/>
      <c r="AK324" s="532"/>
      <c r="AL324" s="532"/>
      <c r="AM324" s="532"/>
      <c r="AN324" s="532"/>
      <c r="AO324" s="532"/>
      <c r="AP324" s="532"/>
      <c r="AQ324" s="532"/>
      <c r="AR324" s="532"/>
      <c r="AS324" s="532"/>
      <c r="AT324" s="532"/>
      <c r="AU324" s="532"/>
      <c r="AW324" s="532"/>
      <c r="AX324" s="532"/>
      <c r="AY324" s="532"/>
      <c r="AZ324" s="532"/>
      <c r="BA324" s="532"/>
      <c r="BB324" s="532"/>
      <c r="BC324" s="532"/>
      <c r="BD324" s="532"/>
      <c r="BE324" s="532"/>
      <c r="BF324" s="532"/>
      <c r="BG324" s="532"/>
      <c r="BH324" s="532"/>
      <c r="BJ324" s="532"/>
      <c r="BK324" s="532"/>
      <c r="BL324" s="532"/>
      <c r="BM324" s="532"/>
      <c r="BN324" s="532"/>
      <c r="BO324" s="532"/>
      <c r="BP324" s="532"/>
      <c r="BQ324" s="532"/>
      <c r="BR324" s="532"/>
      <c r="BS324" s="532"/>
      <c r="BT324" s="532"/>
      <c r="BU324" s="532"/>
      <c r="BV324" s="1" t="s">
        <v>5</v>
      </c>
    </row>
    <row r="325" spans="2:74" ht="15" customHeight="1" x14ac:dyDescent="0.2">
      <c r="B325" s="727"/>
      <c r="C325" s="727"/>
      <c r="D325" s="727"/>
      <c r="E325" s="727"/>
      <c r="F325" s="727"/>
      <c r="G325" s="731" t="s">
        <v>578</v>
      </c>
      <c r="H325" s="460" t="s">
        <v>573</v>
      </c>
      <c r="I325" s="486"/>
      <c r="J325" s="498"/>
      <c r="K325" s="490"/>
      <c r="L325" s="490"/>
      <c r="M325" s="490"/>
      <c r="N325" s="490"/>
      <c r="O325" s="490"/>
      <c r="P325" s="490"/>
      <c r="Q325" s="490"/>
      <c r="R325" s="490"/>
      <c r="S325" s="490"/>
      <c r="T325" s="490"/>
      <c r="U325" s="490"/>
      <c r="V325" s="489"/>
      <c r="W325" s="490"/>
      <c r="X325" s="490"/>
      <c r="Y325" s="490"/>
      <c r="Z325" s="490"/>
      <c r="AA325" s="490"/>
      <c r="AB325" s="490"/>
      <c r="AC325" s="490"/>
      <c r="AD325" s="490"/>
      <c r="AE325" s="490"/>
      <c r="AF325" s="490"/>
      <c r="AG325" s="490"/>
      <c r="AH325" s="490"/>
      <c r="AJ325" s="531"/>
      <c r="AK325" s="531"/>
      <c r="AL325" s="531"/>
      <c r="AM325" s="531"/>
      <c r="AN325" s="531"/>
      <c r="AO325" s="531"/>
      <c r="AP325" s="531"/>
      <c r="AQ325" s="531"/>
      <c r="AR325" s="531"/>
      <c r="AS325" s="531"/>
      <c r="AT325" s="531"/>
      <c r="AU325" s="531"/>
      <c r="AW325" s="531"/>
      <c r="AX325" s="531"/>
      <c r="AY325" s="531"/>
      <c r="AZ325" s="531"/>
      <c r="BA325" s="531"/>
      <c r="BB325" s="531"/>
      <c r="BC325" s="531"/>
      <c r="BD325" s="531"/>
      <c r="BE325" s="531"/>
      <c r="BF325" s="531"/>
      <c r="BG325" s="531"/>
      <c r="BH325" s="531"/>
      <c r="BJ325" s="531"/>
      <c r="BK325" s="531"/>
      <c r="BL325" s="531"/>
      <c r="BM325" s="531"/>
      <c r="BN325" s="531"/>
      <c r="BO325" s="531"/>
      <c r="BP325" s="531"/>
      <c r="BQ325" s="531"/>
      <c r="BR325" s="531"/>
      <c r="BS325" s="531"/>
      <c r="BT325" s="531"/>
      <c r="BU325" s="531"/>
      <c r="BV325" s="1" t="s">
        <v>5</v>
      </c>
    </row>
    <row r="326" spans="2:74" ht="15" customHeight="1" x14ac:dyDescent="0.2">
      <c r="B326" s="727"/>
      <c r="C326" s="727"/>
      <c r="D326" s="727"/>
      <c r="E326" s="727"/>
      <c r="F326" s="727"/>
      <c r="G326" s="730"/>
      <c r="H326" s="478" t="s">
        <v>574</v>
      </c>
      <c r="I326" s="486"/>
      <c r="J326" s="499"/>
      <c r="K326" s="492"/>
      <c r="L326" s="492"/>
      <c r="M326" s="492"/>
      <c r="N326" s="492"/>
      <c r="O326" s="492"/>
      <c r="P326" s="492"/>
      <c r="Q326" s="492"/>
      <c r="R326" s="492"/>
      <c r="S326" s="492"/>
      <c r="T326" s="492"/>
      <c r="U326" s="492"/>
      <c r="V326" s="489"/>
      <c r="W326" s="492"/>
      <c r="X326" s="492"/>
      <c r="Y326" s="492"/>
      <c r="Z326" s="492"/>
      <c r="AA326" s="492"/>
      <c r="AB326" s="492"/>
      <c r="AC326" s="492"/>
      <c r="AD326" s="492"/>
      <c r="AE326" s="492"/>
      <c r="AF326" s="492"/>
      <c r="AG326" s="492"/>
      <c r="AH326" s="492"/>
      <c r="AJ326" s="532"/>
      <c r="AK326" s="532"/>
      <c r="AL326" s="532"/>
      <c r="AM326" s="532"/>
      <c r="AN326" s="532"/>
      <c r="AO326" s="532"/>
      <c r="AP326" s="532"/>
      <c r="AQ326" s="532"/>
      <c r="AR326" s="532"/>
      <c r="AS326" s="532"/>
      <c r="AT326" s="532"/>
      <c r="AU326" s="532"/>
      <c r="AW326" s="532"/>
      <c r="AX326" s="532"/>
      <c r="AY326" s="532"/>
      <c r="AZ326" s="532"/>
      <c r="BA326" s="532"/>
      <c r="BB326" s="532"/>
      <c r="BC326" s="532"/>
      <c r="BD326" s="532"/>
      <c r="BE326" s="532"/>
      <c r="BF326" s="532"/>
      <c r="BG326" s="532"/>
      <c r="BH326" s="532"/>
      <c r="BJ326" s="532"/>
      <c r="BK326" s="532"/>
      <c r="BL326" s="532"/>
      <c r="BM326" s="532"/>
      <c r="BN326" s="532"/>
      <c r="BO326" s="532"/>
      <c r="BP326" s="532"/>
      <c r="BQ326" s="532"/>
      <c r="BR326" s="532"/>
      <c r="BS326" s="532"/>
      <c r="BT326" s="532"/>
      <c r="BU326" s="532"/>
      <c r="BV326" s="1" t="s">
        <v>5</v>
      </c>
    </row>
    <row r="327" spans="2:74" ht="15" customHeight="1" x14ac:dyDescent="0.2">
      <c r="B327" s="727"/>
      <c r="C327" s="727"/>
      <c r="D327" s="727"/>
      <c r="E327" s="727"/>
      <c r="F327" s="727"/>
      <c r="G327" s="731" t="s">
        <v>579</v>
      </c>
      <c r="H327" s="460" t="s">
        <v>573</v>
      </c>
      <c r="I327" s="486"/>
      <c r="J327" s="498"/>
      <c r="K327" s="490"/>
      <c r="L327" s="490"/>
      <c r="M327" s="490"/>
      <c r="N327" s="490"/>
      <c r="O327" s="490"/>
      <c r="P327" s="490"/>
      <c r="Q327" s="490"/>
      <c r="R327" s="490"/>
      <c r="S327" s="490"/>
      <c r="T327" s="490"/>
      <c r="U327" s="490"/>
      <c r="V327" s="489"/>
      <c r="W327" s="490"/>
      <c r="X327" s="490"/>
      <c r="Y327" s="490"/>
      <c r="Z327" s="490"/>
      <c r="AA327" s="490"/>
      <c r="AB327" s="490"/>
      <c r="AC327" s="490"/>
      <c r="AD327" s="490"/>
      <c r="AE327" s="490"/>
      <c r="AF327" s="490"/>
      <c r="AG327" s="490"/>
      <c r="AH327" s="490"/>
      <c r="AJ327" s="531"/>
      <c r="AK327" s="531"/>
      <c r="AL327" s="531"/>
      <c r="AM327" s="531"/>
      <c r="AN327" s="531"/>
      <c r="AO327" s="531"/>
      <c r="AP327" s="531"/>
      <c r="AQ327" s="531"/>
      <c r="AR327" s="531"/>
      <c r="AS327" s="531"/>
      <c r="AT327" s="531"/>
      <c r="AU327" s="531"/>
      <c r="AW327" s="531"/>
      <c r="AX327" s="531"/>
      <c r="AY327" s="531"/>
      <c r="AZ327" s="531"/>
      <c r="BA327" s="531"/>
      <c r="BB327" s="531"/>
      <c r="BC327" s="531"/>
      <c r="BD327" s="531"/>
      <c r="BE327" s="531"/>
      <c r="BF327" s="531"/>
      <c r="BG327" s="531"/>
      <c r="BH327" s="531"/>
      <c r="BJ327" s="531"/>
      <c r="BK327" s="531"/>
      <c r="BL327" s="531"/>
      <c r="BM327" s="531"/>
      <c r="BN327" s="531"/>
      <c r="BO327" s="531"/>
      <c r="BP327" s="531"/>
      <c r="BQ327" s="531"/>
      <c r="BR327" s="531"/>
      <c r="BS327" s="531"/>
      <c r="BT327" s="531"/>
      <c r="BU327" s="531"/>
      <c r="BV327" s="1" t="s">
        <v>5</v>
      </c>
    </row>
    <row r="328" spans="2:74" ht="15" customHeight="1" x14ac:dyDescent="0.2">
      <c r="B328" s="727"/>
      <c r="C328" s="727"/>
      <c r="D328" s="727"/>
      <c r="E328" s="727"/>
      <c r="F328" s="727"/>
      <c r="G328" s="730"/>
      <c r="H328" s="478" t="s">
        <v>574</v>
      </c>
      <c r="I328" s="486"/>
      <c r="J328" s="499"/>
      <c r="K328" s="492"/>
      <c r="L328" s="492"/>
      <c r="M328" s="492"/>
      <c r="N328" s="492"/>
      <c r="O328" s="492"/>
      <c r="P328" s="492"/>
      <c r="Q328" s="492"/>
      <c r="R328" s="492"/>
      <c r="S328" s="492"/>
      <c r="T328" s="492"/>
      <c r="U328" s="492"/>
      <c r="V328" s="489"/>
      <c r="W328" s="492"/>
      <c r="X328" s="492"/>
      <c r="Y328" s="492"/>
      <c r="Z328" s="492"/>
      <c r="AA328" s="492"/>
      <c r="AB328" s="492"/>
      <c r="AC328" s="492"/>
      <c r="AD328" s="492"/>
      <c r="AE328" s="492"/>
      <c r="AF328" s="492"/>
      <c r="AG328" s="492"/>
      <c r="AH328" s="492"/>
      <c r="AJ328" s="532"/>
      <c r="AK328" s="532"/>
      <c r="AL328" s="532"/>
      <c r="AM328" s="532"/>
      <c r="AN328" s="532"/>
      <c r="AO328" s="532"/>
      <c r="AP328" s="532"/>
      <c r="AQ328" s="532"/>
      <c r="AR328" s="532"/>
      <c r="AS328" s="532"/>
      <c r="AT328" s="532"/>
      <c r="AU328" s="532"/>
      <c r="AW328" s="532"/>
      <c r="AX328" s="532"/>
      <c r="AY328" s="532"/>
      <c r="AZ328" s="532"/>
      <c r="BA328" s="532"/>
      <c r="BB328" s="532"/>
      <c r="BC328" s="532"/>
      <c r="BD328" s="532"/>
      <c r="BE328" s="532"/>
      <c r="BF328" s="532"/>
      <c r="BG328" s="532"/>
      <c r="BH328" s="532"/>
      <c r="BJ328" s="532"/>
      <c r="BK328" s="532"/>
      <c r="BL328" s="532"/>
      <c r="BM328" s="532"/>
      <c r="BN328" s="532"/>
      <c r="BO328" s="532"/>
      <c r="BP328" s="532"/>
      <c r="BQ328" s="532"/>
      <c r="BR328" s="532"/>
      <c r="BS328" s="532"/>
      <c r="BT328" s="532"/>
      <c r="BU328" s="532"/>
      <c r="BV328" s="1" t="s">
        <v>5</v>
      </c>
    </row>
    <row r="329" spans="2:74" ht="15" customHeight="1" x14ac:dyDescent="0.2">
      <c r="B329" s="727"/>
      <c r="C329" s="727"/>
      <c r="D329" s="727"/>
      <c r="E329" s="727"/>
      <c r="F329" s="727"/>
      <c r="G329" s="731" t="s">
        <v>580</v>
      </c>
      <c r="H329" s="460" t="s">
        <v>573</v>
      </c>
      <c r="I329" s="486"/>
      <c r="J329" s="498"/>
      <c r="K329" s="490"/>
      <c r="L329" s="490"/>
      <c r="M329" s="490"/>
      <c r="N329" s="490"/>
      <c r="O329" s="490"/>
      <c r="P329" s="490"/>
      <c r="Q329" s="490"/>
      <c r="R329" s="490"/>
      <c r="S329" s="490"/>
      <c r="T329" s="490"/>
      <c r="U329" s="490"/>
      <c r="V329" s="489"/>
      <c r="W329" s="490"/>
      <c r="X329" s="490"/>
      <c r="Y329" s="490"/>
      <c r="Z329" s="490"/>
      <c r="AA329" s="490"/>
      <c r="AB329" s="490"/>
      <c r="AC329" s="490"/>
      <c r="AD329" s="490"/>
      <c r="AE329" s="490"/>
      <c r="AF329" s="490"/>
      <c r="AG329" s="490"/>
      <c r="AH329" s="490"/>
      <c r="AJ329" s="531"/>
      <c r="AK329" s="531"/>
      <c r="AL329" s="531"/>
      <c r="AM329" s="531"/>
      <c r="AN329" s="531"/>
      <c r="AO329" s="531"/>
      <c r="AP329" s="531"/>
      <c r="AQ329" s="531"/>
      <c r="AR329" s="531"/>
      <c r="AS329" s="531"/>
      <c r="AT329" s="531"/>
      <c r="AU329" s="531"/>
      <c r="AW329" s="531"/>
      <c r="AX329" s="531"/>
      <c r="AY329" s="531"/>
      <c r="AZ329" s="531"/>
      <c r="BA329" s="531"/>
      <c r="BB329" s="531"/>
      <c r="BC329" s="531"/>
      <c r="BD329" s="531"/>
      <c r="BE329" s="531"/>
      <c r="BF329" s="531"/>
      <c r="BG329" s="531"/>
      <c r="BH329" s="531"/>
      <c r="BJ329" s="531"/>
      <c r="BK329" s="531"/>
      <c r="BL329" s="531"/>
      <c r="BM329" s="531"/>
      <c r="BN329" s="531"/>
      <c r="BO329" s="531"/>
      <c r="BP329" s="531"/>
      <c r="BQ329" s="531"/>
      <c r="BR329" s="531"/>
      <c r="BS329" s="531"/>
      <c r="BT329" s="531"/>
      <c r="BU329" s="531"/>
      <c r="BV329" s="1" t="s">
        <v>5</v>
      </c>
    </row>
    <row r="330" spans="2:74" ht="15" customHeight="1" x14ac:dyDescent="0.2">
      <c r="B330" s="727"/>
      <c r="C330" s="727"/>
      <c r="D330" s="727"/>
      <c r="E330" s="727"/>
      <c r="F330" s="727"/>
      <c r="G330" s="730"/>
      <c r="H330" s="478" t="s">
        <v>574</v>
      </c>
      <c r="I330" s="486"/>
      <c r="J330" s="499"/>
      <c r="K330" s="492"/>
      <c r="L330" s="492"/>
      <c r="M330" s="492"/>
      <c r="N330" s="492"/>
      <c r="O330" s="492"/>
      <c r="P330" s="492"/>
      <c r="Q330" s="492"/>
      <c r="R330" s="492"/>
      <c r="S330" s="492"/>
      <c r="T330" s="492"/>
      <c r="U330" s="492"/>
      <c r="V330" s="489"/>
      <c r="W330" s="492"/>
      <c r="X330" s="492"/>
      <c r="Y330" s="492"/>
      <c r="Z330" s="492"/>
      <c r="AA330" s="492"/>
      <c r="AB330" s="492"/>
      <c r="AC330" s="492"/>
      <c r="AD330" s="492"/>
      <c r="AE330" s="492"/>
      <c r="AF330" s="492"/>
      <c r="AG330" s="492"/>
      <c r="AH330" s="492"/>
      <c r="AJ330" s="532"/>
      <c r="AK330" s="532"/>
      <c r="AL330" s="532"/>
      <c r="AM330" s="532"/>
      <c r="AN330" s="532"/>
      <c r="AO330" s="532"/>
      <c r="AP330" s="532"/>
      <c r="AQ330" s="532"/>
      <c r="AR330" s="532"/>
      <c r="AS330" s="532"/>
      <c r="AT330" s="532"/>
      <c r="AU330" s="532"/>
      <c r="AW330" s="532"/>
      <c r="AX330" s="532"/>
      <c r="AY330" s="532"/>
      <c r="AZ330" s="532"/>
      <c r="BA330" s="532"/>
      <c r="BB330" s="532"/>
      <c r="BC330" s="532"/>
      <c r="BD330" s="532"/>
      <c r="BE330" s="532"/>
      <c r="BF330" s="532"/>
      <c r="BG330" s="532"/>
      <c r="BH330" s="532"/>
      <c r="BJ330" s="532"/>
      <c r="BK330" s="532"/>
      <c r="BL330" s="532"/>
      <c r="BM330" s="532"/>
      <c r="BN330" s="532"/>
      <c r="BO330" s="532"/>
      <c r="BP330" s="532"/>
      <c r="BQ330" s="532"/>
      <c r="BR330" s="532"/>
      <c r="BS330" s="532"/>
      <c r="BT330" s="532"/>
      <c r="BU330" s="532"/>
      <c r="BV330" s="1" t="s">
        <v>5</v>
      </c>
    </row>
    <row r="331" spans="2:74" ht="15" customHeight="1" x14ac:dyDescent="0.2">
      <c r="B331" s="727"/>
      <c r="C331" s="727"/>
      <c r="D331" s="727"/>
      <c r="E331" s="727"/>
      <c r="F331" s="727"/>
      <c r="G331" s="731" t="s">
        <v>581</v>
      </c>
      <c r="H331" s="460" t="s">
        <v>573</v>
      </c>
      <c r="I331" s="486"/>
      <c r="J331" s="498"/>
      <c r="K331" s="490"/>
      <c r="L331" s="490"/>
      <c r="M331" s="490"/>
      <c r="N331" s="490"/>
      <c r="O331" s="490"/>
      <c r="P331" s="490"/>
      <c r="Q331" s="490"/>
      <c r="R331" s="490"/>
      <c r="S331" s="490"/>
      <c r="T331" s="490"/>
      <c r="U331" s="490"/>
      <c r="V331" s="489"/>
      <c r="W331" s="490"/>
      <c r="X331" s="490"/>
      <c r="Y331" s="490"/>
      <c r="Z331" s="490"/>
      <c r="AA331" s="490"/>
      <c r="AB331" s="490"/>
      <c r="AC331" s="490"/>
      <c r="AD331" s="490"/>
      <c r="AE331" s="490"/>
      <c r="AF331" s="490"/>
      <c r="AG331" s="490"/>
      <c r="AH331" s="490"/>
      <c r="AJ331" s="531"/>
      <c r="AK331" s="531"/>
      <c r="AL331" s="531"/>
      <c r="AM331" s="531"/>
      <c r="AN331" s="531"/>
      <c r="AO331" s="531"/>
      <c r="AP331" s="531"/>
      <c r="AQ331" s="531"/>
      <c r="AR331" s="531"/>
      <c r="AS331" s="531"/>
      <c r="AT331" s="531"/>
      <c r="AU331" s="531"/>
      <c r="AW331" s="531"/>
      <c r="AX331" s="531"/>
      <c r="AY331" s="531"/>
      <c r="AZ331" s="531"/>
      <c r="BA331" s="531"/>
      <c r="BB331" s="531"/>
      <c r="BC331" s="531"/>
      <c r="BD331" s="531"/>
      <c r="BE331" s="531"/>
      <c r="BF331" s="531"/>
      <c r="BG331" s="531"/>
      <c r="BH331" s="531"/>
      <c r="BJ331" s="531"/>
      <c r="BK331" s="531"/>
      <c r="BL331" s="531"/>
      <c r="BM331" s="531"/>
      <c r="BN331" s="531"/>
      <c r="BO331" s="531"/>
      <c r="BP331" s="531"/>
      <c r="BQ331" s="531"/>
      <c r="BR331" s="531"/>
      <c r="BS331" s="531"/>
      <c r="BT331" s="531"/>
      <c r="BU331" s="531"/>
      <c r="BV331" s="1" t="s">
        <v>5</v>
      </c>
    </row>
    <row r="332" spans="2:74" ht="15" customHeight="1" x14ac:dyDescent="0.2">
      <c r="B332" s="727"/>
      <c r="C332" s="727"/>
      <c r="D332" s="727"/>
      <c r="E332" s="727"/>
      <c r="F332" s="727"/>
      <c r="G332" s="730"/>
      <c r="H332" s="478" t="s">
        <v>574</v>
      </c>
      <c r="I332" s="486"/>
      <c r="J332" s="499"/>
      <c r="K332" s="492"/>
      <c r="L332" s="492"/>
      <c r="M332" s="492"/>
      <c r="N332" s="492"/>
      <c r="O332" s="492"/>
      <c r="P332" s="492"/>
      <c r="Q332" s="492"/>
      <c r="R332" s="492"/>
      <c r="S332" s="492"/>
      <c r="T332" s="492"/>
      <c r="U332" s="492"/>
      <c r="V332" s="489"/>
      <c r="W332" s="492"/>
      <c r="X332" s="492"/>
      <c r="Y332" s="492"/>
      <c r="Z332" s="492"/>
      <c r="AA332" s="492"/>
      <c r="AB332" s="492"/>
      <c r="AC332" s="492"/>
      <c r="AD332" s="492"/>
      <c r="AE332" s="492"/>
      <c r="AF332" s="492"/>
      <c r="AG332" s="492"/>
      <c r="AH332" s="492"/>
      <c r="AJ332" s="532"/>
      <c r="AK332" s="532"/>
      <c r="AL332" s="532"/>
      <c r="AM332" s="532"/>
      <c r="AN332" s="532"/>
      <c r="AO332" s="532"/>
      <c r="AP332" s="532"/>
      <c r="AQ332" s="532"/>
      <c r="AR332" s="532"/>
      <c r="AS332" s="532"/>
      <c r="AT332" s="532"/>
      <c r="AU332" s="532"/>
      <c r="AW332" s="532"/>
      <c r="AX332" s="532"/>
      <c r="AY332" s="532"/>
      <c r="AZ332" s="532"/>
      <c r="BA332" s="532"/>
      <c r="BB332" s="532"/>
      <c r="BC332" s="532"/>
      <c r="BD332" s="532"/>
      <c r="BE332" s="532"/>
      <c r="BF332" s="532"/>
      <c r="BG332" s="532"/>
      <c r="BH332" s="532"/>
      <c r="BJ332" s="532"/>
      <c r="BK332" s="532"/>
      <c r="BL332" s="532"/>
      <c r="BM332" s="532"/>
      <c r="BN332" s="532"/>
      <c r="BO332" s="532"/>
      <c r="BP332" s="532"/>
      <c r="BQ332" s="532"/>
      <c r="BR332" s="532"/>
      <c r="BS332" s="532"/>
      <c r="BT332" s="532"/>
      <c r="BU332" s="532"/>
      <c r="BV332" s="1" t="s">
        <v>5</v>
      </c>
    </row>
    <row r="333" spans="2:74" ht="15" customHeight="1" x14ac:dyDescent="0.2">
      <c r="B333" s="727"/>
      <c r="C333" s="727"/>
      <c r="D333" s="727"/>
      <c r="E333" s="727"/>
      <c r="F333" s="727"/>
      <c r="G333" s="731" t="s">
        <v>582</v>
      </c>
      <c r="H333" s="460" t="s">
        <v>573</v>
      </c>
      <c r="I333" s="486"/>
      <c r="J333" s="498"/>
      <c r="K333" s="490"/>
      <c r="L333" s="490"/>
      <c r="M333" s="490"/>
      <c r="N333" s="490"/>
      <c r="O333" s="490"/>
      <c r="P333" s="490"/>
      <c r="Q333" s="490"/>
      <c r="R333" s="490"/>
      <c r="S333" s="490"/>
      <c r="T333" s="490"/>
      <c r="U333" s="490"/>
      <c r="V333" s="489"/>
      <c r="W333" s="490"/>
      <c r="X333" s="490"/>
      <c r="Y333" s="490"/>
      <c r="Z333" s="490"/>
      <c r="AA333" s="490"/>
      <c r="AB333" s="490"/>
      <c r="AC333" s="490"/>
      <c r="AD333" s="490"/>
      <c r="AE333" s="490"/>
      <c r="AF333" s="490"/>
      <c r="AG333" s="490"/>
      <c r="AH333" s="490"/>
      <c r="AJ333" s="531"/>
      <c r="AK333" s="531"/>
      <c r="AL333" s="531"/>
      <c r="AM333" s="531"/>
      <c r="AN333" s="531"/>
      <c r="AO333" s="531"/>
      <c r="AP333" s="531"/>
      <c r="AQ333" s="531"/>
      <c r="AR333" s="531"/>
      <c r="AS333" s="531"/>
      <c r="AT333" s="531"/>
      <c r="AU333" s="531"/>
      <c r="AW333" s="531"/>
      <c r="AX333" s="531"/>
      <c r="AY333" s="531"/>
      <c r="AZ333" s="531"/>
      <c r="BA333" s="531"/>
      <c r="BB333" s="531"/>
      <c r="BC333" s="531"/>
      <c r="BD333" s="531"/>
      <c r="BE333" s="531"/>
      <c r="BF333" s="531"/>
      <c r="BG333" s="531"/>
      <c r="BH333" s="531"/>
      <c r="BJ333" s="531"/>
      <c r="BK333" s="531"/>
      <c r="BL333" s="531"/>
      <c r="BM333" s="531"/>
      <c r="BN333" s="531"/>
      <c r="BO333" s="531"/>
      <c r="BP333" s="531"/>
      <c r="BQ333" s="531"/>
      <c r="BR333" s="531"/>
      <c r="BS333" s="531"/>
      <c r="BT333" s="531"/>
      <c r="BU333" s="531"/>
      <c r="BV333" s="1" t="s">
        <v>5</v>
      </c>
    </row>
    <row r="334" spans="2:74" ht="15" customHeight="1" x14ac:dyDescent="0.2">
      <c r="B334" s="727"/>
      <c r="C334" s="727"/>
      <c r="D334" s="727"/>
      <c r="E334" s="727"/>
      <c r="F334" s="727"/>
      <c r="G334" s="730"/>
      <c r="H334" s="478" t="s">
        <v>574</v>
      </c>
      <c r="I334" s="486"/>
      <c r="J334" s="499"/>
      <c r="K334" s="492"/>
      <c r="L334" s="492"/>
      <c r="M334" s="492"/>
      <c r="N334" s="492"/>
      <c r="O334" s="492"/>
      <c r="P334" s="492"/>
      <c r="Q334" s="492"/>
      <c r="R334" s="492"/>
      <c r="S334" s="492"/>
      <c r="T334" s="492"/>
      <c r="U334" s="492"/>
      <c r="V334" s="489"/>
      <c r="W334" s="492"/>
      <c r="X334" s="492"/>
      <c r="Y334" s="492"/>
      <c r="Z334" s="492"/>
      <c r="AA334" s="492"/>
      <c r="AB334" s="492"/>
      <c r="AC334" s="492"/>
      <c r="AD334" s="492"/>
      <c r="AE334" s="492"/>
      <c r="AF334" s="492"/>
      <c r="AG334" s="492"/>
      <c r="AH334" s="492"/>
      <c r="AJ334" s="532"/>
      <c r="AK334" s="532"/>
      <c r="AL334" s="532"/>
      <c r="AM334" s="532"/>
      <c r="AN334" s="532"/>
      <c r="AO334" s="532"/>
      <c r="AP334" s="532"/>
      <c r="AQ334" s="532"/>
      <c r="AR334" s="532"/>
      <c r="AS334" s="532"/>
      <c r="AT334" s="532"/>
      <c r="AU334" s="532"/>
      <c r="AW334" s="532"/>
      <c r="AX334" s="532"/>
      <c r="AY334" s="532"/>
      <c r="AZ334" s="532"/>
      <c r="BA334" s="532"/>
      <c r="BB334" s="532"/>
      <c r="BC334" s="532"/>
      <c r="BD334" s="532"/>
      <c r="BE334" s="532"/>
      <c r="BF334" s="532"/>
      <c r="BG334" s="532"/>
      <c r="BH334" s="532"/>
      <c r="BJ334" s="532"/>
      <c r="BK334" s="532"/>
      <c r="BL334" s="532"/>
      <c r="BM334" s="532"/>
      <c r="BN334" s="532"/>
      <c r="BO334" s="532"/>
      <c r="BP334" s="532"/>
      <c r="BQ334" s="532"/>
      <c r="BR334" s="532"/>
      <c r="BS334" s="532"/>
      <c r="BT334" s="532"/>
      <c r="BU334" s="532"/>
      <c r="BV334" s="1" t="s">
        <v>5</v>
      </c>
    </row>
    <row r="335" spans="2:74" ht="15" customHeight="1" x14ac:dyDescent="0.2">
      <c r="B335" s="727"/>
      <c r="C335" s="727"/>
      <c r="D335" s="727"/>
      <c r="E335" s="727"/>
      <c r="F335" s="727"/>
      <c r="G335" s="731" t="s">
        <v>583</v>
      </c>
      <c r="H335" s="460" t="s">
        <v>573</v>
      </c>
      <c r="I335" s="486"/>
      <c r="J335" s="498"/>
      <c r="K335" s="490"/>
      <c r="L335" s="490"/>
      <c r="M335" s="490"/>
      <c r="N335" s="490"/>
      <c r="O335" s="490"/>
      <c r="P335" s="490"/>
      <c r="Q335" s="490"/>
      <c r="R335" s="490"/>
      <c r="S335" s="490"/>
      <c r="T335" s="490"/>
      <c r="U335" s="490"/>
      <c r="V335" s="489"/>
      <c r="W335" s="490"/>
      <c r="X335" s="490"/>
      <c r="Y335" s="490"/>
      <c r="Z335" s="490"/>
      <c r="AA335" s="490"/>
      <c r="AB335" s="490"/>
      <c r="AC335" s="490"/>
      <c r="AD335" s="490"/>
      <c r="AE335" s="490"/>
      <c r="AF335" s="490"/>
      <c r="AG335" s="490"/>
      <c r="AH335" s="490"/>
      <c r="AJ335" s="531"/>
      <c r="AK335" s="531"/>
      <c r="AL335" s="531"/>
      <c r="AM335" s="531"/>
      <c r="AN335" s="531"/>
      <c r="AO335" s="531"/>
      <c r="AP335" s="531"/>
      <c r="AQ335" s="531"/>
      <c r="AR335" s="531"/>
      <c r="AS335" s="531"/>
      <c r="AT335" s="531"/>
      <c r="AU335" s="531"/>
      <c r="AW335" s="531"/>
      <c r="AX335" s="531"/>
      <c r="AY335" s="531"/>
      <c r="AZ335" s="531"/>
      <c r="BA335" s="531"/>
      <c r="BB335" s="531"/>
      <c r="BC335" s="531"/>
      <c r="BD335" s="531"/>
      <c r="BE335" s="531"/>
      <c r="BF335" s="531"/>
      <c r="BG335" s="531"/>
      <c r="BH335" s="531"/>
      <c r="BJ335" s="531"/>
      <c r="BK335" s="531"/>
      <c r="BL335" s="531"/>
      <c r="BM335" s="531"/>
      <c r="BN335" s="531"/>
      <c r="BO335" s="531"/>
      <c r="BP335" s="531"/>
      <c r="BQ335" s="531"/>
      <c r="BR335" s="531"/>
      <c r="BS335" s="531"/>
      <c r="BT335" s="531"/>
      <c r="BU335" s="531"/>
      <c r="BV335" s="1" t="s">
        <v>5</v>
      </c>
    </row>
    <row r="336" spans="2:74" ht="15" customHeight="1" x14ac:dyDescent="0.2">
      <c r="B336" s="727"/>
      <c r="C336" s="727"/>
      <c r="D336" s="727"/>
      <c r="E336" s="727"/>
      <c r="F336" s="727"/>
      <c r="G336" s="730"/>
      <c r="H336" s="478" t="s">
        <v>574</v>
      </c>
      <c r="I336" s="486"/>
      <c r="J336" s="499"/>
      <c r="K336" s="492"/>
      <c r="L336" s="492"/>
      <c r="M336" s="492"/>
      <c r="N336" s="492"/>
      <c r="O336" s="492"/>
      <c r="P336" s="492"/>
      <c r="Q336" s="492"/>
      <c r="R336" s="492"/>
      <c r="S336" s="492"/>
      <c r="T336" s="492"/>
      <c r="U336" s="492"/>
      <c r="V336" s="489"/>
      <c r="W336" s="492"/>
      <c r="X336" s="492"/>
      <c r="Y336" s="492"/>
      <c r="Z336" s="492"/>
      <c r="AA336" s="492"/>
      <c r="AB336" s="492"/>
      <c r="AC336" s="492"/>
      <c r="AD336" s="492"/>
      <c r="AE336" s="492"/>
      <c r="AF336" s="492"/>
      <c r="AG336" s="492"/>
      <c r="AH336" s="492"/>
      <c r="AJ336" s="532"/>
      <c r="AK336" s="532"/>
      <c r="AL336" s="532"/>
      <c r="AM336" s="532"/>
      <c r="AN336" s="532"/>
      <c r="AO336" s="532"/>
      <c r="AP336" s="532"/>
      <c r="AQ336" s="532"/>
      <c r="AR336" s="532"/>
      <c r="AS336" s="532"/>
      <c r="AT336" s="532"/>
      <c r="AU336" s="532"/>
      <c r="AW336" s="532"/>
      <c r="AX336" s="532"/>
      <c r="AY336" s="532"/>
      <c r="AZ336" s="532"/>
      <c r="BA336" s="532"/>
      <c r="BB336" s="532"/>
      <c r="BC336" s="532"/>
      <c r="BD336" s="532"/>
      <c r="BE336" s="532"/>
      <c r="BF336" s="532"/>
      <c r="BG336" s="532"/>
      <c r="BH336" s="532"/>
      <c r="BJ336" s="532"/>
      <c r="BK336" s="532"/>
      <c r="BL336" s="532"/>
      <c r="BM336" s="532"/>
      <c r="BN336" s="532"/>
      <c r="BO336" s="532"/>
      <c r="BP336" s="532"/>
      <c r="BQ336" s="532"/>
      <c r="BR336" s="532"/>
      <c r="BS336" s="532"/>
      <c r="BT336" s="532"/>
      <c r="BU336" s="532"/>
      <c r="BV336" s="1" t="s">
        <v>5</v>
      </c>
    </row>
    <row r="337" spans="2:74" ht="15" customHeight="1" x14ac:dyDescent="0.2">
      <c r="B337" s="727"/>
      <c r="C337" s="727"/>
      <c r="D337" s="727"/>
      <c r="E337" s="727"/>
      <c r="F337" s="727"/>
      <c r="G337" s="731" t="s">
        <v>584</v>
      </c>
      <c r="H337" s="460" t="s">
        <v>573</v>
      </c>
      <c r="I337" s="486"/>
      <c r="J337" s="498"/>
      <c r="K337" s="490"/>
      <c r="L337" s="490"/>
      <c r="M337" s="490"/>
      <c r="N337" s="490"/>
      <c r="O337" s="490"/>
      <c r="P337" s="490"/>
      <c r="Q337" s="490"/>
      <c r="R337" s="490"/>
      <c r="S337" s="490"/>
      <c r="T337" s="490"/>
      <c r="U337" s="490"/>
      <c r="V337" s="489"/>
      <c r="W337" s="490"/>
      <c r="X337" s="490"/>
      <c r="Y337" s="490"/>
      <c r="Z337" s="490"/>
      <c r="AA337" s="490"/>
      <c r="AB337" s="490"/>
      <c r="AC337" s="490"/>
      <c r="AD337" s="490"/>
      <c r="AE337" s="490"/>
      <c r="AF337" s="490"/>
      <c r="AG337" s="490"/>
      <c r="AH337" s="490"/>
      <c r="AJ337" s="531"/>
      <c r="AK337" s="531"/>
      <c r="AL337" s="531"/>
      <c r="AM337" s="531"/>
      <c r="AN337" s="531"/>
      <c r="AO337" s="531"/>
      <c r="AP337" s="531"/>
      <c r="AQ337" s="531"/>
      <c r="AR337" s="531"/>
      <c r="AS337" s="531"/>
      <c r="AT337" s="531"/>
      <c r="AU337" s="531"/>
      <c r="AW337" s="531"/>
      <c r="AX337" s="531"/>
      <c r="AY337" s="531"/>
      <c r="AZ337" s="531"/>
      <c r="BA337" s="531"/>
      <c r="BB337" s="531"/>
      <c r="BC337" s="531"/>
      <c r="BD337" s="531"/>
      <c r="BE337" s="531"/>
      <c r="BF337" s="531"/>
      <c r="BG337" s="531"/>
      <c r="BH337" s="531"/>
      <c r="BJ337" s="531"/>
      <c r="BK337" s="531"/>
      <c r="BL337" s="531"/>
      <c r="BM337" s="531"/>
      <c r="BN337" s="531"/>
      <c r="BO337" s="531"/>
      <c r="BP337" s="531"/>
      <c r="BQ337" s="531"/>
      <c r="BR337" s="531"/>
      <c r="BS337" s="531"/>
      <c r="BT337" s="531"/>
      <c r="BU337" s="531"/>
      <c r="BV337" s="1" t="s">
        <v>5</v>
      </c>
    </row>
    <row r="338" spans="2:74" ht="15" customHeight="1" x14ac:dyDescent="0.2">
      <c r="B338" s="727"/>
      <c r="C338" s="727"/>
      <c r="D338" s="727"/>
      <c r="E338" s="727"/>
      <c r="F338" s="727"/>
      <c r="G338" s="730"/>
      <c r="H338" s="478" t="s">
        <v>574</v>
      </c>
      <c r="I338" s="486"/>
      <c r="J338" s="499"/>
      <c r="K338" s="492"/>
      <c r="L338" s="492"/>
      <c r="M338" s="492"/>
      <c r="N338" s="492"/>
      <c r="O338" s="492"/>
      <c r="P338" s="492"/>
      <c r="Q338" s="492"/>
      <c r="R338" s="492"/>
      <c r="S338" s="492"/>
      <c r="T338" s="492"/>
      <c r="U338" s="492"/>
      <c r="V338" s="489"/>
      <c r="W338" s="492"/>
      <c r="X338" s="492"/>
      <c r="Y338" s="492"/>
      <c r="Z338" s="492"/>
      <c r="AA338" s="492"/>
      <c r="AB338" s="492"/>
      <c r="AC338" s="492"/>
      <c r="AD338" s="492"/>
      <c r="AE338" s="492"/>
      <c r="AF338" s="492"/>
      <c r="AG338" s="492"/>
      <c r="AH338" s="492"/>
      <c r="AJ338" s="532"/>
      <c r="AK338" s="532"/>
      <c r="AL338" s="532"/>
      <c r="AM338" s="532"/>
      <c r="AN338" s="532"/>
      <c r="AO338" s="532"/>
      <c r="AP338" s="532"/>
      <c r="AQ338" s="532"/>
      <c r="AR338" s="532"/>
      <c r="AS338" s="532"/>
      <c r="AT338" s="532"/>
      <c r="AU338" s="532"/>
      <c r="AW338" s="532"/>
      <c r="AX338" s="532"/>
      <c r="AY338" s="532"/>
      <c r="AZ338" s="532"/>
      <c r="BA338" s="532"/>
      <c r="BB338" s="532"/>
      <c r="BC338" s="532"/>
      <c r="BD338" s="532"/>
      <c r="BE338" s="532"/>
      <c r="BF338" s="532"/>
      <c r="BG338" s="532"/>
      <c r="BH338" s="532"/>
      <c r="BJ338" s="532"/>
      <c r="BK338" s="532"/>
      <c r="BL338" s="532"/>
      <c r="BM338" s="532"/>
      <c r="BN338" s="532"/>
      <c r="BO338" s="532"/>
      <c r="BP338" s="532"/>
      <c r="BQ338" s="532"/>
      <c r="BR338" s="532"/>
      <c r="BS338" s="532"/>
      <c r="BT338" s="532"/>
      <c r="BU338" s="532"/>
      <c r="BV338" s="1" t="s">
        <v>5</v>
      </c>
    </row>
    <row r="339" spans="2:74" ht="15" customHeight="1" x14ac:dyDescent="0.2">
      <c r="B339" s="727"/>
      <c r="C339" s="727"/>
      <c r="D339" s="727"/>
      <c r="E339" s="727"/>
      <c r="F339" s="727"/>
      <c r="G339" s="731" t="s">
        <v>585</v>
      </c>
      <c r="H339" s="460" t="s">
        <v>573</v>
      </c>
      <c r="I339" s="486"/>
      <c r="J339" s="498"/>
      <c r="K339" s="490"/>
      <c r="L339" s="490"/>
      <c r="M339" s="490"/>
      <c r="N339" s="490"/>
      <c r="O339" s="490"/>
      <c r="P339" s="490"/>
      <c r="Q339" s="490"/>
      <c r="R339" s="490"/>
      <c r="S339" s="490"/>
      <c r="T339" s="490"/>
      <c r="U339" s="490"/>
      <c r="V339" s="489"/>
      <c r="W339" s="490"/>
      <c r="X339" s="490"/>
      <c r="Y339" s="490"/>
      <c r="Z339" s="490"/>
      <c r="AA339" s="490"/>
      <c r="AB339" s="490"/>
      <c r="AC339" s="490"/>
      <c r="AD339" s="490"/>
      <c r="AE339" s="490"/>
      <c r="AF339" s="490"/>
      <c r="AG339" s="490"/>
      <c r="AH339" s="490"/>
      <c r="AJ339" s="531"/>
      <c r="AK339" s="531"/>
      <c r="AL339" s="531"/>
      <c r="AM339" s="531"/>
      <c r="AN339" s="531"/>
      <c r="AO339" s="531"/>
      <c r="AP339" s="531"/>
      <c r="AQ339" s="531"/>
      <c r="AR339" s="531"/>
      <c r="AS339" s="531"/>
      <c r="AT339" s="531"/>
      <c r="AU339" s="531"/>
      <c r="AW339" s="531"/>
      <c r="AX339" s="531"/>
      <c r="AY339" s="531"/>
      <c r="AZ339" s="531"/>
      <c r="BA339" s="531"/>
      <c r="BB339" s="531"/>
      <c r="BC339" s="531"/>
      <c r="BD339" s="531"/>
      <c r="BE339" s="531"/>
      <c r="BF339" s="531"/>
      <c r="BG339" s="531"/>
      <c r="BH339" s="531"/>
      <c r="BJ339" s="531"/>
      <c r="BK339" s="531"/>
      <c r="BL339" s="531"/>
      <c r="BM339" s="531"/>
      <c r="BN339" s="531"/>
      <c r="BO339" s="531"/>
      <c r="BP339" s="531"/>
      <c r="BQ339" s="531"/>
      <c r="BR339" s="531"/>
      <c r="BS339" s="531"/>
      <c r="BT339" s="531"/>
      <c r="BU339" s="531"/>
      <c r="BV339" s="1" t="s">
        <v>5</v>
      </c>
    </row>
    <row r="340" spans="2:74" ht="15" customHeight="1" x14ac:dyDescent="0.2">
      <c r="B340" s="727"/>
      <c r="C340" s="727"/>
      <c r="D340" s="727"/>
      <c r="E340" s="727"/>
      <c r="F340" s="727"/>
      <c r="G340" s="730"/>
      <c r="H340" s="478" t="s">
        <v>574</v>
      </c>
      <c r="I340" s="486"/>
      <c r="J340" s="499"/>
      <c r="K340" s="492"/>
      <c r="L340" s="492"/>
      <c r="M340" s="492"/>
      <c r="N340" s="492"/>
      <c r="O340" s="492"/>
      <c r="P340" s="492"/>
      <c r="Q340" s="492"/>
      <c r="R340" s="492"/>
      <c r="S340" s="492"/>
      <c r="T340" s="492"/>
      <c r="U340" s="492"/>
      <c r="V340" s="489"/>
      <c r="W340" s="492"/>
      <c r="X340" s="492"/>
      <c r="Y340" s="492"/>
      <c r="Z340" s="492"/>
      <c r="AA340" s="492"/>
      <c r="AB340" s="492"/>
      <c r="AC340" s="492"/>
      <c r="AD340" s="492"/>
      <c r="AE340" s="492"/>
      <c r="AF340" s="492"/>
      <c r="AG340" s="492"/>
      <c r="AH340" s="492"/>
      <c r="AJ340" s="532"/>
      <c r="AK340" s="532"/>
      <c r="AL340" s="532"/>
      <c r="AM340" s="532"/>
      <c r="AN340" s="532"/>
      <c r="AO340" s="532"/>
      <c r="AP340" s="532"/>
      <c r="AQ340" s="532"/>
      <c r="AR340" s="532"/>
      <c r="AS340" s="532"/>
      <c r="AT340" s="532"/>
      <c r="AU340" s="532"/>
      <c r="AW340" s="532"/>
      <c r="AX340" s="532"/>
      <c r="AY340" s="532"/>
      <c r="AZ340" s="532"/>
      <c r="BA340" s="532"/>
      <c r="BB340" s="532"/>
      <c r="BC340" s="532"/>
      <c r="BD340" s="532"/>
      <c r="BE340" s="532"/>
      <c r="BF340" s="532"/>
      <c r="BG340" s="532"/>
      <c r="BH340" s="532"/>
      <c r="BJ340" s="532"/>
      <c r="BK340" s="532"/>
      <c r="BL340" s="532"/>
      <c r="BM340" s="532"/>
      <c r="BN340" s="532"/>
      <c r="BO340" s="532"/>
      <c r="BP340" s="532"/>
      <c r="BQ340" s="532"/>
      <c r="BR340" s="532"/>
      <c r="BS340" s="532"/>
      <c r="BT340" s="532"/>
      <c r="BU340" s="532"/>
      <c r="BV340" s="1" t="s">
        <v>5</v>
      </c>
    </row>
    <row r="341" spans="2:74" ht="15" customHeight="1" x14ac:dyDescent="0.2">
      <c r="B341" s="727"/>
      <c r="C341" s="727"/>
      <c r="D341" s="727"/>
      <c r="E341" s="727"/>
      <c r="F341" s="727"/>
      <c r="G341" s="731" t="s">
        <v>586</v>
      </c>
      <c r="H341" s="460" t="s">
        <v>573</v>
      </c>
      <c r="I341" s="486"/>
      <c r="J341" s="498"/>
      <c r="K341" s="490"/>
      <c r="L341" s="490"/>
      <c r="M341" s="490"/>
      <c r="N341" s="490"/>
      <c r="O341" s="490"/>
      <c r="P341" s="490"/>
      <c r="Q341" s="490"/>
      <c r="R341" s="490"/>
      <c r="S341" s="490"/>
      <c r="T341" s="490"/>
      <c r="U341" s="490"/>
      <c r="V341" s="489"/>
      <c r="W341" s="490"/>
      <c r="X341" s="490"/>
      <c r="Y341" s="490"/>
      <c r="Z341" s="490"/>
      <c r="AA341" s="490"/>
      <c r="AB341" s="490"/>
      <c r="AC341" s="490"/>
      <c r="AD341" s="490"/>
      <c r="AE341" s="490"/>
      <c r="AF341" s="490"/>
      <c r="AG341" s="490"/>
      <c r="AH341" s="490"/>
      <c r="AJ341" s="531"/>
      <c r="AK341" s="531"/>
      <c r="AL341" s="531"/>
      <c r="AM341" s="531"/>
      <c r="AN341" s="531"/>
      <c r="AO341" s="531"/>
      <c r="AP341" s="531"/>
      <c r="AQ341" s="531"/>
      <c r="AR341" s="531"/>
      <c r="AS341" s="531"/>
      <c r="AT341" s="531"/>
      <c r="AU341" s="531"/>
      <c r="AW341" s="531"/>
      <c r="AX341" s="531"/>
      <c r="AY341" s="531"/>
      <c r="AZ341" s="531"/>
      <c r="BA341" s="531"/>
      <c r="BB341" s="531"/>
      <c r="BC341" s="531"/>
      <c r="BD341" s="531"/>
      <c r="BE341" s="531"/>
      <c r="BF341" s="531"/>
      <c r="BG341" s="531"/>
      <c r="BH341" s="531"/>
      <c r="BJ341" s="531"/>
      <c r="BK341" s="531"/>
      <c r="BL341" s="531"/>
      <c r="BM341" s="531"/>
      <c r="BN341" s="531"/>
      <c r="BO341" s="531"/>
      <c r="BP341" s="531"/>
      <c r="BQ341" s="531"/>
      <c r="BR341" s="531"/>
      <c r="BS341" s="531"/>
      <c r="BT341" s="531"/>
      <c r="BU341" s="531"/>
      <c r="BV341" s="1" t="s">
        <v>5</v>
      </c>
    </row>
    <row r="342" spans="2:74" ht="15" customHeight="1" x14ac:dyDescent="0.2">
      <c r="B342" s="727"/>
      <c r="C342" s="727"/>
      <c r="D342" s="727"/>
      <c r="E342" s="727"/>
      <c r="F342" s="727"/>
      <c r="G342" s="730"/>
      <c r="H342" s="478" t="s">
        <v>574</v>
      </c>
      <c r="I342" s="486"/>
      <c r="J342" s="499"/>
      <c r="K342" s="492"/>
      <c r="L342" s="492"/>
      <c r="M342" s="492"/>
      <c r="N342" s="492"/>
      <c r="O342" s="492"/>
      <c r="P342" s="492"/>
      <c r="Q342" s="492"/>
      <c r="R342" s="492"/>
      <c r="S342" s="492"/>
      <c r="T342" s="492"/>
      <c r="U342" s="492"/>
      <c r="V342" s="489"/>
      <c r="W342" s="492"/>
      <c r="X342" s="492"/>
      <c r="Y342" s="492"/>
      <c r="Z342" s="492"/>
      <c r="AA342" s="492"/>
      <c r="AB342" s="492"/>
      <c r="AC342" s="492"/>
      <c r="AD342" s="492"/>
      <c r="AE342" s="492"/>
      <c r="AF342" s="492"/>
      <c r="AG342" s="492"/>
      <c r="AH342" s="492"/>
      <c r="AJ342" s="532"/>
      <c r="AK342" s="532"/>
      <c r="AL342" s="532"/>
      <c r="AM342" s="532"/>
      <c r="AN342" s="532"/>
      <c r="AO342" s="532"/>
      <c r="AP342" s="532"/>
      <c r="AQ342" s="532"/>
      <c r="AR342" s="532"/>
      <c r="AS342" s="532"/>
      <c r="AT342" s="532"/>
      <c r="AU342" s="532"/>
      <c r="AW342" s="532"/>
      <c r="AX342" s="532"/>
      <c r="AY342" s="532"/>
      <c r="AZ342" s="532"/>
      <c r="BA342" s="532"/>
      <c r="BB342" s="532"/>
      <c r="BC342" s="532"/>
      <c r="BD342" s="532"/>
      <c r="BE342" s="532"/>
      <c r="BF342" s="532"/>
      <c r="BG342" s="532"/>
      <c r="BH342" s="532"/>
      <c r="BJ342" s="532"/>
      <c r="BK342" s="532"/>
      <c r="BL342" s="532"/>
      <c r="BM342" s="532"/>
      <c r="BN342" s="532"/>
      <c r="BO342" s="532"/>
      <c r="BP342" s="532"/>
      <c r="BQ342" s="532"/>
      <c r="BR342" s="532"/>
      <c r="BS342" s="532"/>
      <c r="BT342" s="532"/>
      <c r="BU342" s="532"/>
      <c r="BV342" s="1" t="s">
        <v>5</v>
      </c>
    </row>
    <row r="343" spans="2:74" ht="15" customHeight="1" x14ac:dyDescent="0.2">
      <c r="B343" s="727"/>
      <c r="C343" s="727"/>
      <c r="D343" s="727"/>
      <c r="E343" s="727"/>
      <c r="F343" s="727"/>
      <c r="G343" s="731" t="s">
        <v>587</v>
      </c>
      <c r="H343" s="460" t="s">
        <v>573</v>
      </c>
      <c r="I343" s="486"/>
      <c r="J343" s="498"/>
      <c r="K343" s="490"/>
      <c r="L343" s="490"/>
      <c r="M343" s="490"/>
      <c r="N343" s="490"/>
      <c r="O343" s="490"/>
      <c r="P343" s="490"/>
      <c r="Q343" s="490"/>
      <c r="R343" s="490"/>
      <c r="S343" s="490"/>
      <c r="T343" s="490"/>
      <c r="U343" s="490"/>
      <c r="V343" s="489"/>
      <c r="W343" s="490"/>
      <c r="X343" s="490"/>
      <c r="Y343" s="490"/>
      <c r="Z343" s="490"/>
      <c r="AA343" s="490"/>
      <c r="AB343" s="490"/>
      <c r="AC343" s="490"/>
      <c r="AD343" s="490"/>
      <c r="AE343" s="490"/>
      <c r="AF343" s="490"/>
      <c r="AG343" s="490"/>
      <c r="AH343" s="490"/>
      <c r="AJ343" s="531"/>
      <c r="AK343" s="531"/>
      <c r="AL343" s="531"/>
      <c r="AM343" s="531"/>
      <c r="AN343" s="531"/>
      <c r="AO343" s="531"/>
      <c r="AP343" s="531"/>
      <c r="AQ343" s="531"/>
      <c r="AR343" s="531"/>
      <c r="AS343" s="531"/>
      <c r="AT343" s="531"/>
      <c r="AU343" s="531"/>
      <c r="AW343" s="531"/>
      <c r="AX343" s="531"/>
      <c r="AY343" s="531"/>
      <c r="AZ343" s="531"/>
      <c r="BA343" s="531"/>
      <c r="BB343" s="531"/>
      <c r="BC343" s="531"/>
      <c r="BD343" s="531"/>
      <c r="BE343" s="531"/>
      <c r="BF343" s="531"/>
      <c r="BG343" s="531"/>
      <c r="BH343" s="531"/>
      <c r="BJ343" s="531"/>
      <c r="BK343" s="531"/>
      <c r="BL343" s="531"/>
      <c r="BM343" s="531"/>
      <c r="BN343" s="531"/>
      <c r="BO343" s="531"/>
      <c r="BP343" s="531"/>
      <c r="BQ343" s="531"/>
      <c r="BR343" s="531"/>
      <c r="BS343" s="531"/>
      <c r="BT343" s="531"/>
      <c r="BU343" s="531"/>
      <c r="BV343" s="1" t="s">
        <v>5</v>
      </c>
    </row>
    <row r="344" spans="2:74" ht="15" customHeight="1" x14ac:dyDescent="0.2">
      <c r="B344" s="728"/>
      <c r="C344" s="728"/>
      <c r="D344" s="728"/>
      <c r="E344" s="728"/>
      <c r="F344" s="728"/>
      <c r="G344" s="732"/>
      <c r="H344" s="478" t="s">
        <v>574</v>
      </c>
      <c r="I344" s="486"/>
      <c r="J344" s="499"/>
      <c r="K344" s="492"/>
      <c r="L344" s="492"/>
      <c r="M344" s="492"/>
      <c r="N344" s="492"/>
      <c r="O344" s="492"/>
      <c r="P344" s="492"/>
      <c r="Q344" s="492"/>
      <c r="R344" s="492"/>
      <c r="S344" s="492"/>
      <c r="T344" s="492"/>
      <c r="U344" s="492"/>
      <c r="V344" s="489"/>
      <c r="W344" s="492"/>
      <c r="X344" s="492"/>
      <c r="Y344" s="492"/>
      <c r="Z344" s="492"/>
      <c r="AA344" s="492"/>
      <c r="AB344" s="492"/>
      <c r="AC344" s="492"/>
      <c r="AD344" s="492"/>
      <c r="AE344" s="492"/>
      <c r="AF344" s="492"/>
      <c r="AG344" s="492"/>
      <c r="AH344" s="492"/>
      <c r="AJ344" s="532"/>
      <c r="AK344" s="532"/>
      <c r="AL344" s="532"/>
      <c r="AM344" s="532"/>
      <c r="AN344" s="532"/>
      <c r="AO344" s="532"/>
      <c r="AP344" s="532"/>
      <c r="AQ344" s="532"/>
      <c r="AR344" s="532"/>
      <c r="AS344" s="532"/>
      <c r="AT344" s="532"/>
      <c r="AU344" s="532"/>
      <c r="AW344" s="532"/>
      <c r="AX344" s="532"/>
      <c r="AY344" s="532"/>
      <c r="AZ344" s="532"/>
      <c r="BA344" s="532"/>
      <c r="BB344" s="532"/>
      <c r="BC344" s="532"/>
      <c r="BD344" s="532"/>
      <c r="BE344" s="532"/>
      <c r="BF344" s="532"/>
      <c r="BG344" s="532"/>
      <c r="BH344" s="532"/>
      <c r="BJ344" s="532"/>
      <c r="BK344" s="532"/>
      <c r="BL344" s="532"/>
      <c r="BM344" s="532"/>
      <c r="BN344" s="532"/>
      <c r="BO344" s="532"/>
      <c r="BP344" s="532"/>
      <c r="BQ344" s="532"/>
      <c r="BR344" s="532"/>
      <c r="BS344" s="532"/>
      <c r="BT344" s="532"/>
      <c r="BU344" s="532"/>
      <c r="BV344" s="1" t="s">
        <v>5</v>
      </c>
    </row>
    <row r="345" spans="2:74" ht="12.75" customHeight="1" x14ac:dyDescent="0.2">
      <c r="B345" s="733" t="s">
        <v>604</v>
      </c>
      <c r="C345" s="733"/>
      <c r="D345" s="733"/>
      <c r="E345" s="733"/>
      <c r="F345" s="733"/>
      <c r="G345" s="729" t="s">
        <v>589</v>
      </c>
      <c r="H345" s="456" t="s">
        <v>573</v>
      </c>
      <c r="I345" s="486"/>
      <c r="J345" s="500"/>
      <c r="K345" s="487"/>
      <c r="L345" s="487"/>
      <c r="M345" s="487"/>
      <c r="N345" s="487"/>
      <c r="O345" s="487"/>
      <c r="P345" s="487"/>
      <c r="Q345" s="487"/>
      <c r="R345" s="487"/>
      <c r="S345" s="487"/>
      <c r="T345" s="487"/>
      <c r="U345" s="487"/>
      <c r="V345" s="489"/>
      <c r="W345" s="487"/>
      <c r="X345" s="487"/>
      <c r="Y345" s="487"/>
      <c r="Z345" s="487"/>
      <c r="AA345" s="487"/>
      <c r="AB345" s="487"/>
      <c r="AC345" s="487"/>
      <c r="AD345" s="487"/>
      <c r="AE345" s="487"/>
      <c r="AF345" s="487"/>
      <c r="AG345" s="487"/>
      <c r="AH345" s="487"/>
      <c r="AJ345" s="529"/>
      <c r="AK345" s="529"/>
      <c r="AL345" s="529"/>
      <c r="AM345" s="529"/>
      <c r="AN345" s="529"/>
      <c r="AO345" s="529"/>
      <c r="AP345" s="529"/>
      <c r="AQ345" s="529"/>
      <c r="AR345" s="529"/>
      <c r="AS345" s="529"/>
      <c r="AT345" s="529"/>
      <c r="AU345" s="529"/>
      <c r="AW345" s="529"/>
      <c r="AX345" s="529"/>
      <c r="AY345" s="529"/>
      <c r="AZ345" s="529"/>
      <c r="BA345" s="529"/>
      <c r="BB345" s="529"/>
      <c r="BC345" s="529"/>
      <c r="BD345" s="529"/>
      <c r="BE345" s="529"/>
      <c r="BF345" s="529"/>
      <c r="BG345" s="529"/>
      <c r="BH345" s="529"/>
      <c r="BJ345" s="529"/>
      <c r="BK345" s="529"/>
      <c r="BL345" s="529"/>
      <c r="BM345" s="529"/>
      <c r="BN345" s="529"/>
      <c r="BO345" s="529"/>
      <c r="BP345" s="529"/>
      <c r="BQ345" s="529"/>
      <c r="BR345" s="529"/>
      <c r="BS345" s="529"/>
      <c r="BT345" s="529"/>
      <c r="BU345" s="529"/>
      <c r="BV345" s="1" t="s">
        <v>5</v>
      </c>
    </row>
    <row r="346" spans="2:74" ht="15" customHeight="1" x14ac:dyDescent="0.2">
      <c r="B346" s="727"/>
      <c r="C346" s="727"/>
      <c r="D346" s="727"/>
      <c r="E346" s="727"/>
      <c r="F346" s="727"/>
      <c r="G346" s="730"/>
      <c r="H346" s="467" t="s">
        <v>574</v>
      </c>
      <c r="I346" s="486"/>
      <c r="J346" s="501"/>
      <c r="K346" s="488"/>
      <c r="L346" s="488"/>
      <c r="M346" s="488"/>
      <c r="N346" s="488"/>
      <c r="O346" s="488"/>
      <c r="P346" s="488"/>
      <c r="Q346" s="488"/>
      <c r="R346" s="488"/>
      <c r="S346" s="488"/>
      <c r="T346" s="488"/>
      <c r="U346" s="488"/>
      <c r="V346" s="489"/>
      <c r="W346" s="488"/>
      <c r="X346" s="488"/>
      <c r="Y346" s="488"/>
      <c r="Z346" s="488"/>
      <c r="AA346" s="488"/>
      <c r="AB346" s="488"/>
      <c r="AC346" s="488"/>
      <c r="AD346" s="488"/>
      <c r="AE346" s="488"/>
      <c r="AF346" s="488"/>
      <c r="AG346" s="488"/>
      <c r="AH346" s="488"/>
      <c r="AJ346" s="530"/>
      <c r="AK346" s="530"/>
      <c r="AL346" s="530"/>
      <c r="AM346" s="530"/>
      <c r="AN346" s="530"/>
      <c r="AO346" s="530"/>
      <c r="AP346" s="530"/>
      <c r="AQ346" s="530"/>
      <c r="AR346" s="530"/>
      <c r="AS346" s="530"/>
      <c r="AT346" s="530"/>
      <c r="AU346" s="530"/>
      <c r="AW346" s="530"/>
      <c r="AX346" s="530"/>
      <c r="AY346" s="530"/>
      <c r="AZ346" s="530"/>
      <c r="BA346" s="530"/>
      <c r="BB346" s="530"/>
      <c r="BC346" s="530"/>
      <c r="BD346" s="530"/>
      <c r="BE346" s="530"/>
      <c r="BF346" s="530"/>
      <c r="BG346" s="530"/>
      <c r="BH346" s="530"/>
      <c r="BJ346" s="530"/>
      <c r="BK346" s="530"/>
      <c r="BL346" s="530"/>
      <c r="BM346" s="530"/>
      <c r="BN346" s="530"/>
      <c r="BO346" s="530"/>
      <c r="BP346" s="530"/>
      <c r="BQ346" s="530"/>
      <c r="BR346" s="530"/>
      <c r="BS346" s="530"/>
      <c r="BT346" s="530"/>
      <c r="BU346" s="530"/>
      <c r="BV346" s="1" t="s">
        <v>5</v>
      </c>
    </row>
    <row r="347" spans="2:74" ht="15" customHeight="1" x14ac:dyDescent="0.2">
      <c r="B347" s="727"/>
      <c r="C347" s="727"/>
      <c r="D347" s="727"/>
      <c r="E347" s="727"/>
      <c r="F347" s="727"/>
      <c r="G347" s="731" t="s">
        <v>590</v>
      </c>
      <c r="H347" s="460" t="s">
        <v>573</v>
      </c>
      <c r="I347" s="486"/>
      <c r="J347" s="502"/>
      <c r="K347" s="490"/>
      <c r="L347" s="490"/>
      <c r="M347" s="490"/>
      <c r="N347" s="490"/>
      <c r="O347" s="490"/>
      <c r="P347" s="490"/>
      <c r="Q347" s="490"/>
      <c r="R347" s="490"/>
      <c r="S347" s="490"/>
      <c r="T347" s="490"/>
      <c r="U347" s="490"/>
      <c r="V347" s="489"/>
      <c r="W347" s="490"/>
      <c r="X347" s="490"/>
      <c r="Y347" s="490"/>
      <c r="Z347" s="490"/>
      <c r="AA347" s="490"/>
      <c r="AB347" s="490"/>
      <c r="AC347" s="490"/>
      <c r="AD347" s="490"/>
      <c r="AE347" s="490"/>
      <c r="AF347" s="490"/>
      <c r="AG347" s="490"/>
      <c r="AH347" s="490"/>
      <c r="AJ347" s="531"/>
      <c r="AK347" s="531"/>
      <c r="AL347" s="531"/>
      <c r="AM347" s="531"/>
      <c r="AN347" s="531"/>
      <c r="AO347" s="531"/>
      <c r="AP347" s="531"/>
      <c r="AQ347" s="531"/>
      <c r="AR347" s="531"/>
      <c r="AS347" s="531"/>
      <c r="AT347" s="531"/>
      <c r="AU347" s="531"/>
      <c r="AW347" s="531"/>
      <c r="AX347" s="531"/>
      <c r="AY347" s="531"/>
      <c r="AZ347" s="531"/>
      <c r="BA347" s="531"/>
      <c r="BB347" s="531"/>
      <c r="BC347" s="531"/>
      <c r="BD347" s="531"/>
      <c r="BE347" s="531"/>
      <c r="BF347" s="531"/>
      <c r="BG347" s="531"/>
      <c r="BH347" s="531"/>
      <c r="BJ347" s="531"/>
      <c r="BK347" s="531"/>
      <c r="BL347" s="531"/>
      <c r="BM347" s="531"/>
      <c r="BN347" s="531"/>
      <c r="BO347" s="531"/>
      <c r="BP347" s="531"/>
      <c r="BQ347" s="531"/>
      <c r="BR347" s="531"/>
      <c r="BS347" s="531"/>
      <c r="BT347" s="531"/>
      <c r="BU347" s="531"/>
      <c r="BV347" s="1" t="s">
        <v>5</v>
      </c>
    </row>
    <row r="348" spans="2:74" ht="15" customHeight="1" x14ac:dyDescent="0.2">
      <c r="B348" s="727"/>
      <c r="C348" s="727"/>
      <c r="D348" s="727"/>
      <c r="E348" s="727"/>
      <c r="F348" s="727"/>
      <c r="G348" s="730"/>
      <c r="H348" s="478" t="s">
        <v>574</v>
      </c>
      <c r="I348" s="486"/>
      <c r="J348" s="503"/>
      <c r="K348" s="492"/>
      <c r="L348" s="492"/>
      <c r="M348" s="492"/>
      <c r="N348" s="492"/>
      <c r="O348" s="492"/>
      <c r="P348" s="492"/>
      <c r="Q348" s="492"/>
      <c r="R348" s="492"/>
      <c r="S348" s="492"/>
      <c r="T348" s="492"/>
      <c r="U348" s="492"/>
      <c r="V348" s="489"/>
      <c r="W348" s="492"/>
      <c r="X348" s="492"/>
      <c r="Y348" s="492"/>
      <c r="Z348" s="492"/>
      <c r="AA348" s="492"/>
      <c r="AB348" s="492"/>
      <c r="AC348" s="492"/>
      <c r="AD348" s="492"/>
      <c r="AE348" s="492"/>
      <c r="AF348" s="492"/>
      <c r="AG348" s="492"/>
      <c r="AH348" s="492"/>
      <c r="AJ348" s="532"/>
      <c r="AK348" s="532"/>
      <c r="AL348" s="532"/>
      <c r="AM348" s="532"/>
      <c r="AN348" s="532"/>
      <c r="AO348" s="532"/>
      <c r="AP348" s="532"/>
      <c r="AQ348" s="532"/>
      <c r="AR348" s="532"/>
      <c r="AS348" s="532"/>
      <c r="AT348" s="532"/>
      <c r="AU348" s="532"/>
      <c r="AW348" s="532"/>
      <c r="AX348" s="532"/>
      <c r="AY348" s="532"/>
      <c r="AZ348" s="532"/>
      <c r="BA348" s="532"/>
      <c r="BB348" s="532"/>
      <c r="BC348" s="532"/>
      <c r="BD348" s="532"/>
      <c r="BE348" s="532"/>
      <c r="BF348" s="532"/>
      <c r="BG348" s="532"/>
      <c r="BH348" s="532"/>
      <c r="BJ348" s="532"/>
      <c r="BK348" s="532"/>
      <c r="BL348" s="532"/>
      <c r="BM348" s="532"/>
      <c r="BN348" s="532"/>
      <c r="BO348" s="532"/>
      <c r="BP348" s="532"/>
      <c r="BQ348" s="532"/>
      <c r="BR348" s="532"/>
      <c r="BS348" s="532"/>
      <c r="BT348" s="532"/>
      <c r="BU348" s="532"/>
      <c r="BV348" s="1" t="s">
        <v>5</v>
      </c>
    </row>
    <row r="349" spans="2:74" ht="15" customHeight="1" x14ac:dyDescent="0.2">
      <c r="B349" s="727"/>
      <c r="C349" s="727"/>
      <c r="D349" s="727"/>
      <c r="E349" s="727"/>
      <c r="F349" s="727"/>
      <c r="G349" s="734" t="s">
        <v>591</v>
      </c>
      <c r="H349" s="460" t="s">
        <v>573</v>
      </c>
      <c r="I349" s="486"/>
      <c r="J349" s="502"/>
      <c r="K349" s="490"/>
      <c r="L349" s="490"/>
      <c r="M349" s="490"/>
      <c r="N349" s="490"/>
      <c r="O349" s="490"/>
      <c r="P349" s="490"/>
      <c r="Q349" s="490"/>
      <c r="R349" s="490"/>
      <c r="S349" s="490"/>
      <c r="T349" s="490"/>
      <c r="U349" s="490"/>
      <c r="V349" s="489"/>
      <c r="W349" s="490"/>
      <c r="X349" s="490"/>
      <c r="Y349" s="490"/>
      <c r="Z349" s="490"/>
      <c r="AA349" s="490"/>
      <c r="AB349" s="490"/>
      <c r="AC349" s="490"/>
      <c r="AD349" s="490"/>
      <c r="AE349" s="490"/>
      <c r="AF349" s="490"/>
      <c r="AG349" s="490"/>
      <c r="AH349" s="490"/>
      <c r="AJ349" s="531"/>
      <c r="AK349" s="531"/>
      <c r="AL349" s="531"/>
      <c r="AM349" s="531"/>
      <c r="AN349" s="531"/>
      <c r="AO349" s="531"/>
      <c r="AP349" s="531"/>
      <c r="AQ349" s="531"/>
      <c r="AR349" s="531"/>
      <c r="AS349" s="531"/>
      <c r="AT349" s="531"/>
      <c r="AU349" s="531"/>
      <c r="AW349" s="531"/>
      <c r="AX349" s="531"/>
      <c r="AY349" s="531"/>
      <c r="AZ349" s="531"/>
      <c r="BA349" s="531"/>
      <c r="BB349" s="531"/>
      <c r="BC349" s="531"/>
      <c r="BD349" s="531"/>
      <c r="BE349" s="531"/>
      <c r="BF349" s="531"/>
      <c r="BG349" s="531"/>
      <c r="BH349" s="531"/>
      <c r="BJ349" s="531"/>
      <c r="BK349" s="531"/>
      <c r="BL349" s="531"/>
      <c r="BM349" s="531"/>
      <c r="BN349" s="531"/>
      <c r="BO349" s="531"/>
      <c r="BP349" s="531"/>
      <c r="BQ349" s="531"/>
      <c r="BR349" s="531"/>
      <c r="BS349" s="531"/>
      <c r="BT349" s="531"/>
      <c r="BU349" s="531"/>
      <c r="BV349" s="1" t="s">
        <v>5</v>
      </c>
    </row>
    <row r="350" spans="2:74" ht="15" customHeight="1" x14ac:dyDescent="0.2">
      <c r="B350" s="727"/>
      <c r="C350" s="727"/>
      <c r="D350" s="727"/>
      <c r="E350" s="727"/>
      <c r="F350" s="727"/>
      <c r="G350" s="735"/>
      <c r="H350" s="478" t="s">
        <v>574</v>
      </c>
      <c r="I350" s="486"/>
      <c r="J350" s="503"/>
      <c r="K350" s="492"/>
      <c r="L350" s="492"/>
      <c r="M350" s="492"/>
      <c r="N350" s="492"/>
      <c r="O350" s="492"/>
      <c r="P350" s="492"/>
      <c r="Q350" s="492"/>
      <c r="R350" s="492"/>
      <c r="S350" s="492"/>
      <c r="T350" s="492"/>
      <c r="U350" s="492"/>
      <c r="V350" s="489"/>
      <c r="W350" s="492"/>
      <c r="X350" s="492"/>
      <c r="Y350" s="492"/>
      <c r="Z350" s="492"/>
      <c r="AA350" s="492"/>
      <c r="AB350" s="492"/>
      <c r="AC350" s="492"/>
      <c r="AD350" s="492"/>
      <c r="AE350" s="492"/>
      <c r="AF350" s="492"/>
      <c r="AG350" s="492"/>
      <c r="AH350" s="492"/>
      <c r="AJ350" s="532"/>
      <c r="AK350" s="532"/>
      <c r="AL350" s="532"/>
      <c r="AM350" s="532"/>
      <c r="AN350" s="532"/>
      <c r="AO350" s="532"/>
      <c r="AP350" s="532"/>
      <c r="AQ350" s="532"/>
      <c r="AR350" s="532"/>
      <c r="AS350" s="532"/>
      <c r="AT350" s="532"/>
      <c r="AU350" s="532"/>
      <c r="AW350" s="532"/>
      <c r="AX350" s="532"/>
      <c r="AY350" s="532"/>
      <c r="AZ350" s="532"/>
      <c r="BA350" s="532"/>
      <c r="BB350" s="532"/>
      <c r="BC350" s="532"/>
      <c r="BD350" s="532"/>
      <c r="BE350" s="532"/>
      <c r="BF350" s="532"/>
      <c r="BG350" s="532"/>
      <c r="BH350" s="532"/>
      <c r="BJ350" s="532"/>
      <c r="BK350" s="532"/>
      <c r="BL350" s="532"/>
      <c r="BM350" s="532"/>
      <c r="BN350" s="532"/>
      <c r="BO350" s="532"/>
      <c r="BP350" s="532"/>
      <c r="BQ350" s="532"/>
      <c r="BR350" s="532"/>
      <c r="BS350" s="532"/>
      <c r="BT350" s="532"/>
      <c r="BU350" s="532"/>
      <c r="BV350" s="1" t="s">
        <v>5</v>
      </c>
    </row>
    <row r="351" spans="2:74" ht="15" customHeight="1" x14ac:dyDescent="0.2">
      <c r="B351" s="727"/>
      <c r="C351" s="727"/>
      <c r="D351" s="727"/>
      <c r="E351" s="727"/>
      <c r="F351" s="727"/>
      <c r="G351" s="734" t="s">
        <v>592</v>
      </c>
      <c r="H351" s="460" t="s">
        <v>573</v>
      </c>
      <c r="I351" s="486"/>
      <c r="J351" s="502"/>
      <c r="K351" s="490"/>
      <c r="L351" s="490"/>
      <c r="M351" s="490"/>
      <c r="N351" s="490"/>
      <c r="O351" s="490"/>
      <c r="P351" s="490"/>
      <c r="Q351" s="490"/>
      <c r="R351" s="490"/>
      <c r="S351" s="490"/>
      <c r="T351" s="490"/>
      <c r="U351" s="490"/>
      <c r="V351" s="489"/>
      <c r="W351" s="490"/>
      <c r="X351" s="490"/>
      <c r="Y351" s="490"/>
      <c r="Z351" s="490"/>
      <c r="AA351" s="490"/>
      <c r="AB351" s="490"/>
      <c r="AC351" s="490"/>
      <c r="AD351" s="490"/>
      <c r="AE351" s="490"/>
      <c r="AF351" s="490"/>
      <c r="AG351" s="490"/>
      <c r="AH351" s="490"/>
      <c r="AJ351" s="531"/>
      <c r="AK351" s="531"/>
      <c r="AL351" s="531"/>
      <c r="AM351" s="531"/>
      <c r="AN351" s="531"/>
      <c r="AO351" s="531"/>
      <c r="AP351" s="531"/>
      <c r="AQ351" s="531"/>
      <c r="AR351" s="531"/>
      <c r="AS351" s="531"/>
      <c r="AT351" s="531"/>
      <c r="AU351" s="531"/>
      <c r="AW351" s="531"/>
      <c r="AX351" s="531"/>
      <c r="AY351" s="531"/>
      <c r="AZ351" s="531"/>
      <c r="BA351" s="531"/>
      <c r="BB351" s="531"/>
      <c r="BC351" s="531"/>
      <c r="BD351" s="531"/>
      <c r="BE351" s="531"/>
      <c r="BF351" s="531"/>
      <c r="BG351" s="531"/>
      <c r="BH351" s="531"/>
      <c r="BJ351" s="531"/>
      <c r="BK351" s="531"/>
      <c r="BL351" s="531"/>
      <c r="BM351" s="531"/>
      <c r="BN351" s="531"/>
      <c r="BO351" s="531"/>
      <c r="BP351" s="531"/>
      <c r="BQ351" s="531"/>
      <c r="BR351" s="531"/>
      <c r="BS351" s="531"/>
      <c r="BT351" s="531"/>
      <c r="BU351" s="531"/>
      <c r="BV351" s="1" t="s">
        <v>5</v>
      </c>
    </row>
    <row r="352" spans="2:74" ht="15" customHeight="1" x14ac:dyDescent="0.2">
      <c r="B352" s="728"/>
      <c r="C352" s="728"/>
      <c r="D352" s="728"/>
      <c r="E352" s="728"/>
      <c r="F352" s="728"/>
      <c r="G352" s="735"/>
      <c r="H352" s="478" t="s">
        <v>574</v>
      </c>
      <c r="I352" s="486"/>
      <c r="J352" s="503"/>
      <c r="K352" s="492"/>
      <c r="L352" s="492"/>
      <c r="M352" s="492"/>
      <c r="N352" s="492"/>
      <c r="O352" s="492"/>
      <c r="P352" s="492"/>
      <c r="Q352" s="492"/>
      <c r="R352" s="492"/>
      <c r="S352" s="492"/>
      <c r="T352" s="492"/>
      <c r="U352" s="492"/>
      <c r="V352" s="489"/>
      <c r="W352" s="492"/>
      <c r="X352" s="492"/>
      <c r="Y352" s="492"/>
      <c r="Z352" s="492"/>
      <c r="AA352" s="492"/>
      <c r="AB352" s="492"/>
      <c r="AC352" s="492"/>
      <c r="AD352" s="492"/>
      <c r="AE352" s="492"/>
      <c r="AF352" s="492"/>
      <c r="AG352" s="492"/>
      <c r="AH352" s="492"/>
      <c r="AJ352" s="532"/>
      <c r="AK352" s="532"/>
      <c r="AL352" s="532"/>
      <c r="AM352" s="532"/>
      <c r="AN352" s="532"/>
      <c r="AO352" s="532"/>
      <c r="AP352" s="532"/>
      <c r="AQ352" s="532"/>
      <c r="AR352" s="532"/>
      <c r="AS352" s="532"/>
      <c r="AT352" s="532"/>
      <c r="AU352" s="532"/>
      <c r="AW352" s="532"/>
      <c r="AX352" s="532"/>
      <c r="AY352" s="532"/>
      <c r="AZ352" s="532"/>
      <c r="BA352" s="532"/>
      <c r="BB352" s="532"/>
      <c r="BC352" s="532"/>
      <c r="BD352" s="532"/>
      <c r="BE352" s="532"/>
      <c r="BF352" s="532"/>
      <c r="BG352" s="532"/>
      <c r="BH352" s="532"/>
      <c r="BJ352" s="532"/>
      <c r="BK352" s="532"/>
      <c r="BL352" s="532"/>
      <c r="BM352" s="532"/>
      <c r="BN352" s="532"/>
      <c r="BO352" s="532"/>
      <c r="BP352" s="532"/>
      <c r="BQ352" s="532"/>
      <c r="BR352" s="532"/>
      <c r="BS352" s="532"/>
      <c r="BT352" s="532"/>
      <c r="BU352" s="532"/>
      <c r="BV352" s="1" t="s">
        <v>5</v>
      </c>
    </row>
    <row r="353" spans="2:74" ht="12.75" customHeight="1" x14ac:dyDescent="0.2">
      <c r="B353" s="727" t="s">
        <v>603</v>
      </c>
      <c r="C353" s="727"/>
      <c r="D353" s="727"/>
      <c r="E353" s="727"/>
      <c r="F353" s="727"/>
      <c r="G353" s="729" t="s">
        <v>572</v>
      </c>
      <c r="H353" s="456" t="s">
        <v>573</v>
      </c>
      <c r="I353" s="486"/>
      <c r="J353" s="494"/>
      <c r="K353" s="487"/>
      <c r="L353" s="487"/>
      <c r="M353" s="487"/>
      <c r="N353" s="487"/>
      <c r="O353" s="487"/>
      <c r="P353" s="487"/>
      <c r="Q353" s="487"/>
      <c r="R353" s="487"/>
      <c r="S353" s="487"/>
      <c r="T353" s="487"/>
      <c r="U353" s="487"/>
      <c r="V353" s="489"/>
      <c r="W353" s="487"/>
      <c r="X353" s="487"/>
      <c r="Y353" s="487"/>
      <c r="Z353" s="487"/>
      <c r="AA353" s="487"/>
      <c r="AB353" s="487"/>
      <c r="AC353" s="487"/>
      <c r="AD353" s="487"/>
      <c r="AE353" s="487"/>
      <c r="AF353" s="487"/>
      <c r="AG353" s="487"/>
      <c r="AH353" s="487"/>
      <c r="AJ353" s="529"/>
      <c r="AK353" s="529"/>
      <c r="AL353" s="529"/>
      <c r="AM353" s="529"/>
      <c r="AN353" s="529"/>
      <c r="AO353" s="529"/>
      <c r="AP353" s="529"/>
      <c r="AQ353" s="529"/>
      <c r="AR353" s="529"/>
      <c r="AS353" s="529"/>
      <c r="AT353" s="529"/>
      <c r="AU353" s="529"/>
      <c r="AW353" s="529"/>
      <c r="AX353" s="529"/>
      <c r="AY353" s="529"/>
      <c r="AZ353" s="529"/>
      <c r="BA353" s="529"/>
      <c r="BB353" s="529"/>
      <c r="BC353" s="529"/>
      <c r="BD353" s="529"/>
      <c r="BE353" s="529"/>
      <c r="BF353" s="529"/>
      <c r="BG353" s="529"/>
      <c r="BH353" s="529"/>
      <c r="BJ353" s="529"/>
      <c r="BK353" s="529"/>
      <c r="BL353" s="529"/>
      <c r="BM353" s="529"/>
      <c r="BN353" s="529"/>
      <c r="BO353" s="529"/>
      <c r="BP353" s="529"/>
      <c r="BQ353" s="529"/>
      <c r="BR353" s="529"/>
      <c r="BS353" s="529"/>
      <c r="BT353" s="529"/>
      <c r="BU353" s="529"/>
      <c r="BV353" s="1" t="s">
        <v>5</v>
      </c>
    </row>
    <row r="354" spans="2:74" ht="15" customHeight="1" x14ac:dyDescent="0.2">
      <c r="B354" s="727"/>
      <c r="C354" s="727"/>
      <c r="D354" s="727"/>
      <c r="E354" s="727"/>
      <c r="F354" s="727"/>
      <c r="G354" s="730"/>
      <c r="H354" s="467" t="s">
        <v>574</v>
      </c>
      <c r="I354" s="486"/>
      <c r="J354" s="495"/>
      <c r="K354" s="488"/>
      <c r="L354" s="488"/>
      <c r="M354" s="488"/>
      <c r="N354" s="488"/>
      <c r="O354" s="488"/>
      <c r="P354" s="488"/>
      <c r="Q354" s="488"/>
      <c r="R354" s="488"/>
      <c r="S354" s="488"/>
      <c r="T354" s="488"/>
      <c r="U354" s="488"/>
      <c r="V354" s="489"/>
      <c r="W354" s="488"/>
      <c r="X354" s="488"/>
      <c r="Y354" s="488"/>
      <c r="Z354" s="488"/>
      <c r="AA354" s="488"/>
      <c r="AB354" s="488"/>
      <c r="AC354" s="488"/>
      <c r="AD354" s="488"/>
      <c r="AE354" s="488"/>
      <c r="AF354" s="488"/>
      <c r="AG354" s="488"/>
      <c r="AH354" s="488"/>
      <c r="AJ354" s="530"/>
      <c r="AK354" s="530"/>
      <c r="AL354" s="530"/>
      <c r="AM354" s="530"/>
      <c r="AN354" s="530"/>
      <c r="AO354" s="530"/>
      <c r="AP354" s="530"/>
      <c r="AQ354" s="530"/>
      <c r="AR354" s="530"/>
      <c r="AS354" s="530"/>
      <c r="AT354" s="530"/>
      <c r="AU354" s="530"/>
      <c r="AW354" s="530"/>
      <c r="AX354" s="530"/>
      <c r="AY354" s="530"/>
      <c r="AZ354" s="530"/>
      <c r="BA354" s="530"/>
      <c r="BB354" s="530"/>
      <c r="BC354" s="530"/>
      <c r="BD354" s="530"/>
      <c r="BE354" s="530"/>
      <c r="BF354" s="530"/>
      <c r="BG354" s="530"/>
      <c r="BH354" s="530"/>
      <c r="BJ354" s="530"/>
      <c r="BK354" s="530"/>
      <c r="BL354" s="530"/>
      <c r="BM354" s="530"/>
      <c r="BN354" s="530"/>
      <c r="BO354" s="530"/>
      <c r="BP354" s="530"/>
      <c r="BQ354" s="530"/>
      <c r="BR354" s="530"/>
      <c r="BS354" s="530"/>
      <c r="BT354" s="530"/>
      <c r="BU354" s="530"/>
      <c r="BV354" s="1" t="s">
        <v>5</v>
      </c>
    </row>
    <row r="355" spans="2:74" ht="15" customHeight="1" x14ac:dyDescent="0.2">
      <c r="B355" s="727"/>
      <c r="C355" s="727"/>
      <c r="D355" s="727"/>
      <c r="E355" s="727"/>
      <c r="F355" s="727"/>
      <c r="G355" s="731" t="s">
        <v>575</v>
      </c>
      <c r="H355" s="460" t="s">
        <v>573</v>
      </c>
      <c r="I355" s="486"/>
      <c r="J355" s="496"/>
      <c r="K355" s="490"/>
      <c r="L355" s="490"/>
      <c r="M355" s="490"/>
      <c r="N355" s="490"/>
      <c r="O355" s="490"/>
      <c r="P355" s="490"/>
      <c r="Q355" s="490"/>
      <c r="R355" s="490"/>
      <c r="S355" s="490"/>
      <c r="T355" s="490"/>
      <c r="U355" s="490"/>
      <c r="V355" s="489"/>
      <c r="W355" s="491"/>
      <c r="X355" s="490"/>
      <c r="Y355" s="490"/>
      <c r="Z355" s="490"/>
      <c r="AA355" s="490"/>
      <c r="AB355" s="490"/>
      <c r="AC355" s="490"/>
      <c r="AD355" s="490"/>
      <c r="AE355" s="490"/>
      <c r="AF355" s="490"/>
      <c r="AG355" s="490"/>
      <c r="AH355" s="490"/>
      <c r="AJ355" s="531"/>
      <c r="AK355" s="531"/>
      <c r="AL355" s="531"/>
      <c r="AM355" s="531"/>
      <c r="AN355" s="531"/>
      <c r="AO355" s="531"/>
      <c r="AP355" s="531"/>
      <c r="AQ355" s="531"/>
      <c r="AR355" s="531"/>
      <c r="AS355" s="531"/>
      <c r="AT355" s="531"/>
      <c r="AU355" s="531"/>
      <c r="AW355" s="531"/>
      <c r="AX355" s="531"/>
      <c r="AY355" s="531"/>
      <c r="AZ355" s="531"/>
      <c r="BA355" s="531"/>
      <c r="BB355" s="531"/>
      <c r="BC355" s="531"/>
      <c r="BD355" s="531"/>
      <c r="BE355" s="531"/>
      <c r="BF355" s="531"/>
      <c r="BG355" s="531"/>
      <c r="BH355" s="531"/>
      <c r="BJ355" s="531"/>
      <c r="BK355" s="531"/>
      <c r="BL355" s="531"/>
      <c r="BM355" s="531"/>
      <c r="BN355" s="531"/>
      <c r="BO355" s="531"/>
      <c r="BP355" s="531"/>
      <c r="BQ355" s="531"/>
      <c r="BR355" s="531"/>
      <c r="BS355" s="531"/>
      <c r="BT355" s="531"/>
      <c r="BU355" s="531"/>
      <c r="BV355" s="1" t="s">
        <v>5</v>
      </c>
    </row>
    <row r="356" spans="2:74" ht="15" customHeight="1" x14ac:dyDescent="0.2">
      <c r="B356" s="727"/>
      <c r="C356" s="727"/>
      <c r="D356" s="727"/>
      <c r="E356" s="727"/>
      <c r="F356" s="727"/>
      <c r="G356" s="730"/>
      <c r="H356" s="478" t="s">
        <v>574</v>
      </c>
      <c r="I356" s="486"/>
      <c r="J356" s="497"/>
      <c r="K356" s="492"/>
      <c r="L356" s="492"/>
      <c r="M356" s="492"/>
      <c r="N356" s="492"/>
      <c r="O356" s="492"/>
      <c r="P356" s="492"/>
      <c r="Q356" s="492"/>
      <c r="R356" s="492"/>
      <c r="S356" s="492"/>
      <c r="T356" s="492"/>
      <c r="U356" s="492"/>
      <c r="V356" s="489"/>
      <c r="W356" s="493"/>
      <c r="X356" s="492"/>
      <c r="Y356" s="492"/>
      <c r="Z356" s="492"/>
      <c r="AA356" s="492"/>
      <c r="AB356" s="492"/>
      <c r="AC356" s="492"/>
      <c r="AD356" s="492"/>
      <c r="AE356" s="492"/>
      <c r="AF356" s="492"/>
      <c r="AG356" s="492"/>
      <c r="AH356" s="492"/>
      <c r="AJ356" s="532"/>
      <c r="AK356" s="532"/>
      <c r="AL356" s="532"/>
      <c r="AM356" s="532"/>
      <c r="AN356" s="532"/>
      <c r="AO356" s="532"/>
      <c r="AP356" s="532"/>
      <c r="AQ356" s="532"/>
      <c r="AR356" s="532"/>
      <c r="AS356" s="532"/>
      <c r="AT356" s="532"/>
      <c r="AU356" s="532"/>
      <c r="AW356" s="532"/>
      <c r="AX356" s="532"/>
      <c r="AY356" s="532"/>
      <c r="AZ356" s="532"/>
      <c r="BA356" s="532"/>
      <c r="BB356" s="532"/>
      <c r="BC356" s="532"/>
      <c r="BD356" s="532"/>
      <c r="BE356" s="532"/>
      <c r="BF356" s="532"/>
      <c r="BG356" s="532"/>
      <c r="BH356" s="532"/>
      <c r="BJ356" s="532"/>
      <c r="BK356" s="532"/>
      <c r="BL356" s="532"/>
      <c r="BM356" s="532"/>
      <c r="BN356" s="532"/>
      <c r="BO356" s="532"/>
      <c r="BP356" s="532"/>
      <c r="BQ356" s="532"/>
      <c r="BR356" s="532"/>
      <c r="BS356" s="532"/>
      <c r="BT356" s="532"/>
      <c r="BU356" s="532"/>
      <c r="BV356" s="1" t="s">
        <v>5</v>
      </c>
    </row>
    <row r="357" spans="2:74" ht="15" customHeight="1" x14ac:dyDescent="0.2">
      <c r="B357" s="727"/>
      <c r="C357" s="727"/>
      <c r="D357" s="727"/>
      <c r="E357" s="727"/>
      <c r="F357" s="727"/>
      <c r="G357" s="731" t="s">
        <v>576</v>
      </c>
      <c r="H357" s="460" t="s">
        <v>573</v>
      </c>
      <c r="I357" s="486"/>
      <c r="J357" s="498"/>
      <c r="K357" s="490"/>
      <c r="L357" s="490"/>
      <c r="M357" s="490"/>
      <c r="N357" s="490"/>
      <c r="O357" s="490"/>
      <c r="P357" s="490"/>
      <c r="Q357" s="490"/>
      <c r="R357" s="490"/>
      <c r="S357" s="490"/>
      <c r="T357" s="490"/>
      <c r="U357" s="490"/>
      <c r="V357" s="489"/>
      <c r="W357" s="490"/>
      <c r="X357" s="490"/>
      <c r="Y357" s="490"/>
      <c r="Z357" s="490"/>
      <c r="AA357" s="490"/>
      <c r="AB357" s="490"/>
      <c r="AC357" s="490"/>
      <c r="AD357" s="490"/>
      <c r="AE357" s="490"/>
      <c r="AF357" s="490"/>
      <c r="AG357" s="490"/>
      <c r="AH357" s="490"/>
      <c r="AJ357" s="531"/>
      <c r="AK357" s="531"/>
      <c r="AL357" s="531"/>
      <c r="AM357" s="531"/>
      <c r="AN357" s="531"/>
      <c r="AO357" s="531"/>
      <c r="AP357" s="531"/>
      <c r="AQ357" s="531"/>
      <c r="AR357" s="531"/>
      <c r="AS357" s="531"/>
      <c r="AT357" s="531"/>
      <c r="AU357" s="531"/>
      <c r="AW357" s="531"/>
      <c r="AX357" s="531"/>
      <c r="AY357" s="531"/>
      <c r="AZ357" s="531"/>
      <c r="BA357" s="531"/>
      <c r="BB357" s="531"/>
      <c r="BC357" s="531"/>
      <c r="BD357" s="531"/>
      <c r="BE357" s="531"/>
      <c r="BF357" s="531"/>
      <c r="BG357" s="531"/>
      <c r="BH357" s="531"/>
      <c r="BJ357" s="531"/>
      <c r="BK357" s="531"/>
      <c r="BL357" s="531"/>
      <c r="BM357" s="531"/>
      <c r="BN357" s="531"/>
      <c r="BO357" s="531"/>
      <c r="BP357" s="531"/>
      <c r="BQ357" s="531"/>
      <c r="BR357" s="531"/>
      <c r="BS357" s="531"/>
      <c r="BT357" s="531"/>
      <c r="BU357" s="531"/>
      <c r="BV357" s="1" t="s">
        <v>5</v>
      </c>
    </row>
    <row r="358" spans="2:74" ht="15" customHeight="1" x14ac:dyDescent="0.2">
      <c r="B358" s="727"/>
      <c r="C358" s="727"/>
      <c r="D358" s="727"/>
      <c r="E358" s="727"/>
      <c r="F358" s="727"/>
      <c r="G358" s="730"/>
      <c r="H358" s="478" t="s">
        <v>574</v>
      </c>
      <c r="I358" s="486"/>
      <c r="J358" s="499"/>
      <c r="K358" s="492"/>
      <c r="L358" s="492"/>
      <c r="M358" s="492"/>
      <c r="N358" s="492"/>
      <c r="O358" s="492"/>
      <c r="P358" s="492"/>
      <c r="Q358" s="492"/>
      <c r="R358" s="492"/>
      <c r="S358" s="492"/>
      <c r="T358" s="492"/>
      <c r="U358" s="492"/>
      <c r="V358" s="489"/>
      <c r="W358" s="492"/>
      <c r="X358" s="492"/>
      <c r="Y358" s="492"/>
      <c r="Z358" s="492"/>
      <c r="AA358" s="492"/>
      <c r="AB358" s="492"/>
      <c r="AC358" s="492"/>
      <c r="AD358" s="492"/>
      <c r="AE358" s="492"/>
      <c r="AF358" s="492"/>
      <c r="AG358" s="492"/>
      <c r="AH358" s="492"/>
      <c r="AJ358" s="532"/>
      <c r="AK358" s="532"/>
      <c r="AL358" s="532"/>
      <c r="AM358" s="532"/>
      <c r="AN358" s="532"/>
      <c r="AO358" s="532"/>
      <c r="AP358" s="532"/>
      <c r="AQ358" s="532"/>
      <c r="AR358" s="532"/>
      <c r="AS358" s="532"/>
      <c r="AT358" s="532"/>
      <c r="AU358" s="532"/>
      <c r="AW358" s="532"/>
      <c r="AX358" s="532"/>
      <c r="AY358" s="532"/>
      <c r="AZ358" s="532"/>
      <c r="BA358" s="532"/>
      <c r="BB358" s="532"/>
      <c r="BC358" s="532"/>
      <c r="BD358" s="532"/>
      <c r="BE358" s="532"/>
      <c r="BF358" s="532"/>
      <c r="BG358" s="532"/>
      <c r="BH358" s="532"/>
      <c r="BJ358" s="532"/>
      <c r="BK358" s="532"/>
      <c r="BL358" s="532"/>
      <c r="BM358" s="532"/>
      <c r="BN358" s="532"/>
      <c r="BO358" s="532"/>
      <c r="BP358" s="532"/>
      <c r="BQ358" s="532"/>
      <c r="BR358" s="532"/>
      <c r="BS358" s="532"/>
      <c r="BT358" s="532"/>
      <c r="BU358" s="532"/>
      <c r="BV358" s="1" t="s">
        <v>5</v>
      </c>
    </row>
    <row r="359" spans="2:74" ht="15" customHeight="1" x14ac:dyDescent="0.2">
      <c r="B359" s="727"/>
      <c r="C359" s="727"/>
      <c r="D359" s="727"/>
      <c r="E359" s="727"/>
      <c r="F359" s="727"/>
      <c r="G359" s="731" t="s">
        <v>577</v>
      </c>
      <c r="H359" s="460" t="s">
        <v>573</v>
      </c>
      <c r="I359" s="486"/>
      <c r="J359" s="496"/>
      <c r="K359" s="490"/>
      <c r="L359" s="490"/>
      <c r="M359" s="490"/>
      <c r="N359" s="490"/>
      <c r="O359" s="490"/>
      <c r="P359" s="490"/>
      <c r="Q359" s="490"/>
      <c r="R359" s="490"/>
      <c r="S359" s="490"/>
      <c r="T359" s="490"/>
      <c r="U359" s="490"/>
      <c r="V359" s="489"/>
      <c r="W359" s="491"/>
      <c r="X359" s="490"/>
      <c r="Y359" s="490"/>
      <c r="Z359" s="490"/>
      <c r="AA359" s="490"/>
      <c r="AB359" s="490"/>
      <c r="AC359" s="490"/>
      <c r="AD359" s="490"/>
      <c r="AE359" s="490"/>
      <c r="AF359" s="490"/>
      <c r="AG359" s="490"/>
      <c r="AH359" s="490"/>
      <c r="AJ359" s="531"/>
      <c r="AK359" s="531"/>
      <c r="AL359" s="531"/>
      <c r="AM359" s="531"/>
      <c r="AN359" s="531"/>
      <c r="AO359" s="531"/>
      <c r="AP359" s="531"/>
      <c r="AQ359" s="531"/>
      <c r="AR359" s="531"/>
      <c r="AS359" s="531"/>
      <c r="AT359" s="531"/>
      <c r="AU359" s="531"/>
      <c r="AW359" s="531"/>
      <c r="AX359" s="531"/>
      <c r="AY359" s="531"/>
      <c r="AZ359" s="531"/>
      <c r="BA359" s="531"/>
      <c r="BB359" s="531"/>
      <c r="BC359" s="531"/>
      <c r="BD359" s="531"/>
      <c r="BE359" s="531"/>
      <c r="BF359" s="531"/>
      <c r="BG359" s="531"/>
      <c r="BH359" s="531"/>
      <c r="BJ359" s="531"/>
      <c r="BK359" s="531"/>
      <c r="BL359" s="531"/>
      <c r="BM359" s="531"/>
      <c r="BN359" s="531"/>
      <c r="BO359" s="531"/>
      <c r="BP359" s="531"/>
      <c r="BQ359" s="531"/>
      <c r="BR359" s="531"/>
      <c r="BS359" s="531"/>
      <c r="BT359" s="531"/>
      <c r="BU359" s="531"/>
      <c r="BV359" s="1" t="s">
        <v>5</v>
      </c>
    </row>
    <row r="360" spans="2:74" ht="15" customHeight="1" x14ac:dyDescent="0.2">
      <c r="B360" s="727"/>
      <c r="C360" s="727"/>
      <c r="D360" s="727"/>
      <c r="E360" s="727"/>
      <c r="F360" s="727"/>
      <c r="G360" s="730"/>
      <c r="H360" s="478" t="s">
        <v>574</v>
      </c>
      <c r="I360" s="486"/>
      <c r="J360" s="497"/>
      <c r="K360" s="492"/>
      <c r="L360" s="492"/>
      <c r="M360" s="492"/>
      <c r="N360" s="492"/>
      <c r="O360" s="492"/>
      <c r="P360" s="492"/>
      <c r="Q360" s="492"/>
      <c r="R360" s="492"/>
      <c r="S360" s="492"/>
      <c r="T360" s="492"/>
      <c r="U360" s="492"/>
      <c r="V360" s="489"/>
      <c r="W360" s="493"/>
      <c r="X360" s="492"/>
      <c r="Y360" s="492"/>
      <c r="Z360" s="492"/>
      <c r="AA360" s="492"/>
      <c r="AB360" s="492"/>
      <c r="AC360" s="492"/>
      <c r="AD360" s="492"/>
      <c r="AE360" s="492"/>
      <c r="AF360" s="492"/>
      <c r="AG360" s="492"/>
      <c r="AH360" s="492"/>
      <c r="AJ360" s="532"/>
      <c r="AK360" s="532"/>
      <c r="AL360" s="532"/>
      <c r="AM360" s="532"/>
      <c r="AN360" s="532"/>
      <c r="AO360" s="532"/>
      <c r="AP360" s="532"/>
      <c r="AQ360" s="532"/>
      <c r="AR360" s="532"/>
      <c r="AS360" s="532"/>
      <c r="AT360" s="532"/>
      <c r="AU360" s="532"/>
      <c r="AW360" s="532"/>
      <c r="AX360" s="532"/>
      <c r="AY360" s="532"/>
      <c r="AZ360" s="532"/>
      <c r="BA360" s="532"/>
      <c r="BB360" s="532"/>
      <c r="BC360" s="532"/>
      <c r="BD360" s="532"/>
      <c r="BE360" s="532"/>
      <c r="BF360" s="532"/>
      <c r="BG360" s="532"/>
      <c r="BH360" s="532"/>
      <c r="BJ360" s="532"/>
      <c r="BK360" s="532"/>
      <c r="BL360" s="532"/>
      <c r="BM360" s="532"/>
      <c r="BN360" s="532"/>
      <c r="BO360" s="532"/>
      <c r="BP360" s="532"/>
      <c r="BQ360" s="532"/>
      <c r="BR360" s="532"/>
      <c r="BS360" s="532"/>
      <c r="BT360" s="532"/>
      <c r="BU360" s="532"/>
      <c r="BV360" s="1" t="s">
        <v>5</v>
      </c>
    </row>
    <row r="361" spans="2:74" ht="15" customHeight="1" x14ac:dyDescent="0.2">
      <c r="B361" s="727"/>
      <c r="C361" s="727"/>
      <c r="D361" s="727"/>
      <c r="E361" s="727"/>
      <c r="F361" s="727"/>
      <c r="G361" s="731" t="s">
        <v>578</v>
      </c>
      <c r="H361" s="460" t="s">
        <v>573</v>
      </c>
      <c r="I361" s="486"/>
      <c r="J361" s="498"/>
      <c r="K361" s="490"/>
      <c r="L361" s="490"/>
      <c r="M361" s="490"/>
      <c r="N361" s="490"/>
      <c r="O361" s="490"/>
      <c r="P361" s="490"/>
      <c r="Q361" s="490"/>
      <c r="R361" s="490"/>
      <c r="S361" s="490"/>
      <c r="T361" s="490"/>
      <c r="U361" s="490"/>
      <c r="V361" s="489"/>
      <c r="W361" s="490"/>
      <c r="X361" s="490"/>
      <c r="Y361" s="490"/>
      <c r="Z361" s="490"/>
      <c r="AA361" s="490"/>
      <c r="AB361" s="490"/>
      <c r="AC361" s="490"/>
      <c r="AD361" s="490"/>
      <c r="AE361" s="490"/>
      <c r="AF361" s="490"/>
      <c r="AG361" s="490"/>
      <c r="AH361" s="490"/>
      <c r="AJ361" s="531"/>
      <c r="AK361" s="531"/>
      <c r="AL361" s="531"/>
      <c r="AM361" s="531"/>
      <c r="AN361" s="531"/>
      <c r="AO361" s="531"/>
      <c r="AP361" s="531"/>
      <c r="AQ361" s="531"/>
      <c r="AR361" s="531"/>
      <c r="AS361" s="531"/>
      <c r="AT361" s="531"/>
      <c r="AU361" s="531"/>
      <c r="AW361" s="531"/>
      <c r="AX361" s="531"/>
      <c r="AY361" s="531"/>
      <c r="AZ361" s="531"/>
      <c r="BA361" s="531"/>
      <c r="BB361" s="531"/>
      <c r="BC361" s="531"/>
      <c r="BD361" s="531"/>
      <c r="BE361" s="531"/>
      <c r="BF361" s="531"/>
      <c r="BG361" s="531"/>
      <c r="BH361" s="531"/>
      <c r="BJ361" s="531"/>
      <c r="BK361" s="531"/>
      <c r="BL361" s="531"/>
      <c r="BM361" s="531"/>
      <c r="BN361" s="531"/>
      <c r="BO361" s="531"/>
      <c r="BP361" s="531"/>
      <c r="BQ361" s="531"/>
      <c r="BR361" s="531"/>
      <c r="BS361" s="531"/>
      <c r="BT361" s="531"/>
      <c r="BU361" s="531"/>
      <c r="BV361" s="1" t="s">
        <v>5</v>
      </c>
    </row>
    <row r="362" spans="2:74" ht="15" customHeight="1" x14ac:dyDescent="0.2">
      <c r="B362" s="727"/>
      <c r="C362" s="727"/>
      <c r="D362" s="727"/>
      <c r="E362" s="727"/>
      <c r="F362" s="727"/>
      <c r="G362" s="730"/>
      <c r="H362" s="478" t="s">
        <v>574</v>
      </c>
      <c r="I362" s="486"/>
      <c r="J362" s="499"/>
      <c r="K362" s="492"/>
      <c r="L362" s="492"/>
      <c r="M362" s="492"/>
      <c r="N362" s="492"/>
      <c r="O362" s="492"/>
      <c r="P362" s="492"/>
      <c r="Q362" s="492"/>
      <c r="R362" s="492"/>
      <c r="S362" s="492"/>
      <c r="T362" s="492"/>
      <c r="U362" s="492"/>
      <c r="V362" s="489"/>
      <c r="W362" s="492"/>
      <c r="X362" s="492"/>
      <c r="Y362" s="492"/>
      <c r="Z362" s="492"/>
      <c r="AA362" s="492"/>
      <c r="AB362" s="492"/>
      <c r="AC362" s="492"/>
      <c r="AD362" s="492"/>
      <c r="AE362" s="492"/>
      <c r="AF362" s="492"/>
      <c r="AG362" s="492"/>
      <c r="AH362" s="492"/>
      <c r="AJ362" s="532"/>
      <c r="AK362" s="532"/>
      <c r="AL362" s="532"/>
      <c r="AM362" s="532"/>
      <c r="AN362" s="532"/>
      <c r="AO362" s="532"/>
      <c r="AP362" s="532"/>
      <c r="AQ362" s="532"/>
      <c r="AR362" s="532"/>
      <c r="AS362" s="532"/>
      <c r="AT362" s="532"/>
      <c r="AU362" s="532"/>
      <c r="AW362" s="532"/>
      <c r="AX362" s="532"/>
      <c r="AY362" s="532"/>
      <c r="AZ362" s="532"/>
      <c r="BA362" s="532"/>
      <c r="BB362" s="532"/>
      <c r="BC362" s="532"/>
      <c r="BD362" s="532"/>
      <c r="BE362" s="532"/>
      <c r="BF362" s="532"/>
      <c r="BG362" s="532"/>
      <c r="BH362" s="532"/>
      <c r="BJ362" s="532"/>
      <c r="BK362" s="532"/>
      <c r="BL362" s="532"/>
      <c r="BM362" s="532"/>
      <c r="BN362" s="532"/>
      <c r="BO362" s="532"/>
      <c r="BP362" s="532"/>
      <c r="BQ362" s="532"/>
      <c r="BR362" s="532"/>
      <c r="BS362" s="532"/>
      <c r="BT362" s="532"/>
      <c r="BU362" s="532"/>
      <c r="BV362" s="1" t="s">
        <v>5</v>
      </c>
    </row>
    <row r="363" spans="2:74" ht="15" customHeight="1" x14ac:dyDescent="0.2">
      <c r="B363" s="727"/>
      <c r="C363" s="727"/>
      <c r="D363" s="727"/>
      <c r="E363" s="727"/>
      <c r="F363" s="727"/>
      <c r="G363" s="731" t="s">
        <v>579</v>
      </c>
      <c r="H363" s="460" t="s">
        <v>573</v>
      </c>
      <c r="I363" s="486"/>
      <c r="J363" s="498"/>
      <c r="K363" s="490"/>
      <c r="L363" s="490"/>
      <c r="M363" s="490"/>
      <c r="N363" s="490"/>
      <c r="O363" s="490"/>
      <c r="P363" s="490"/>
      <c r="Q363" s="490"/>
      <c r="R363" s="490"/>
      <c r="S363" s="490"/>
      <c r="T363" s="490"/>
      <c r="U363" s="490"/>
      <c r="V363" s="489"/>
      <c r="W363" s="490"/>
      <c r="X363" s="490"/>
      <c r="Y363" s="490"/>
      <c r="Z363" s="490"/>
      <c r="AA363" s="490"/>
      <c r="AB363" s="490"/>
      <c r="AC363" s="490"/>
      <c r="AD363" s="490"/>
      <c r="AE363" s="490"/>
      <c r="AF363" s="490"/>
      <c r="AG363" s="490"/>
      <c r="AH363" s="490"/>
      <c r="AJ363" s="531"/>
      <c r="AK363" s="531"/>
      <c r="AL363" s="531"/>
      <c r="AM363" s="531"/>
      <c r="AN363" s="531"/>
      <c r="AO363" s="531"/>
      <c r="AP363" s="531"/>
      <c r="AQ363" s="531"/>
      <c r="AR363" s="531"/>
      <c r="AS363" s="531"/>
      <c r="AT363" s="531"/>
      <c r="AU363" s="531"/>
      <c r="AW363" s="531"/>
      <c r="AX363" s="531"/>
      <c r="AY363" s="531"/>
      <c r="AZ363" s="531"/>
      <c r="BA363" s="531"/>
      <c r="BB363" s="531"/>
      <c r="BC363" s="531"/>
      <c r="BD363" s="531"/>
      <c r="BE363" s="531"/>
      <c r="BF363" s="531"/>
      <c r="BG363" s="531"/>
      <c r="BH363" s="531"/>
      <c r="BJ363" s="531"/>
      <c r="BK363" s="531"/>
      <c r="BL363" s="531"/>
      <c r="BM363" s="531"/>
      <c r="BN363" s="531"/>
      <c r="BO363" s="531"/>
      <c r="BP363" s="531"/>
      <c r="BQ363" s="531"/>
      <c r="BR363" s="531"/>
      <c r="BS363" s="531"/>
      <c r="BT363" s="531"/>
      <c r="BU363" s="531"/>
      <c r="BV363" s="1" t="s">
        <v>5</v>
      </c>
    </row>
    <row r="364" spans="2:74" ht="15" customHeight="1" x14ac:dyDescent="0.2">
      <c r="B364" s="727"/>
      <c r="C364" s="727"/>
      <c r="D364" s="727"/>
      <c r="E364" s="727"/>
      <c r="F364" s="727"/>
      <c r="G364" s="730"/>
      <c r="H364" s="478" t="s">
        <v>574</v>
      </c>
      <c r="I364" s="486"/>
      <c r="J364" s="499"/>
      <c r="K364" s="492"/>
      <c r="L364" s="492"/>
      <c r="M364" s="492"/>
      <c r="N364" s="492"/>
      <c r="O364" s="492"/>
      <c r="P364" s="492"/>
      <c r="Q364" s="492"/>
      <c r="R364" s="492"/>
      <c r="S364" s="492"/>
      <c r="T364" s="492"/>
      <c r="U364" s="492"/>
      <c r="V364" s="489"/>
      <c r="W364" s="492"/>
      <c r="X364" s="492"/>
      <c r="Y364" s="492"/>
      <c r="Z364" s="492"/>
      <c r="AA364" s="492"/>
      <c r="AB364" s="492"/>
      <c r="AC364" s="492"/>
      <c r="AD364" s="492"/>
      <c r="AE364" s="492"/>
      <c r="AF364" s="492"/>
      <c r="AG364" s="492"/>
      <c r="AH364" s="492"/>
      <c r="AJ364" s="532"/>
      <c r="AK364" s="532"/>
      <c r="AL364" s="532"/>
      <c r="AM364" s="532"/>
      <c r="AN364" s="532"/>
      <c r="AO364" s="532"/>
      <c r="AP364" s="532"/>
      <c r="AQ364" s="532"/>
      <c r="AR364" s="532"/>
      <c r="AS364" s="532"/>
      <c r="AT364" s="532"/>
      <c r="AU364" s="532"/>
      <c r="AW364" s="532"/>
      <c r="AX364" s="532"/>
      <c r="AY364" s="532"/>
      <c r="AZ364" s="532"/>
      <c r="BA364" s="532"/>
      <c r="BB364" s="532"/>
      <c r="BC364" s="532"/>
      <c r="BD364" s="532"/>
      <c r="BE364" s="532"/>
      <c r="BF364" s="532"/>
      <c r="BG364" s="532"/>
      <c r="BH364" s="532"/>
      <c r="BJ364" s="532"/>
      <c r="BK364" s="532"/>
      <c r="BL364" s="532"/>
      <c r="BM364" s="532"/>
      <c r="BN364" s="532"/>
      <c r="BO364" s="532"/>
      <c r="BP364" s="532"/>
      <c r="BQ364" s="532"/>
      <c r="BR364" s="532"/>
      <c r="BS364" s="532"/>
      <c r="BT364" s="532"/>
      <c r="BU364" s="532"/>
      <c r="BV364" s="1" t="s">
        <v>5</v>
      </c>
    </row>
    <row r="365" spans="2:74" ht="15" customHeight="1" x14ac:dyDescent="0.2">
      <c r="B365" s="727"/>
      <c r="C365" s="727"/>
      <c r="D365" s="727"/>
      <c r="E365" s="727"/>
      <c r="F365" s="727"/>
      <c r="G365" s="731" t="s">
        <v>580</v>
      </c>
      <c r="H365" s="460" t="s">
        <v>573</v>
      </c>
      <c r="I365" s="486"/>
      <c r="J365" s="498"/>
      <c r="K365" s="490"/>
      <c r="L365" s="490"/>
      <c r="M365" s="490"/>
      <c r="N365" s="490"/>
      <c r="O365" s="490"/>
      <c r="P365" s="490"/>
      <c r="Q365" s="490"/>
      <c r="R365" s="490"/>
      <c r="S365" s="490"/>
      <c r="T365" s="490"/>
      <c r="U365" s="490"/>
      <c r="V365" s="489"/>
      <c r="W365" s="490"/>
      <c r="X365" s="490"/>
      <c r="Y365" s="490"/>
      <c r="Z365" s="490"/>
      <c r="AA365" s="490"/>
      <c r="AB365" s="490"/>
      <c r="AC365" s="490"/>
      <c r="AD365" s="490"/>
      <c r="AE365" s="490"/>
      <c r="AF365" s="490"/>
      <c r="AG365" s="490"/>
      <c r="AH365" s="490"/>
      <c r="AJ365" s="531"/>
      <c r="AK365" s="531"/>
      <c r="AL365" s="531"/>
      <c r="AM365" s="531"/>
      <c r="AN365" s="531"/>
      <c r="AO365" s="531"/>
      <c r="AP365" s="531"/>
      <c r="AQ365" s="531"/>
      <c r="AR365" s="531"/>
      <c r="AS365" s="531"/>
      <c r="AT365" s="531"/>
      <c r="AU365" s="531"/>
      <c r="AW365" s="531"/>
      <c r="AX365" s="531"/>
      <c r="AY365" s="531"/>
      <c r="AZ365" s="531"/>
      <c r="BA365" s="531"/>
      <c r="BB365" s="531"/>
      <c r="BC365" s="531"/>
      <c r="BD365" s="531"/>
      <c r="BE365" s="531"/>
      <c r="BF365" s="531"/>
      <c r="BG365" s="531"/>
      <c r="BH365" s="531"/>
      <c r="BJ365" s="531"/>
      <c r="BK365" s="531"/>
      <c r="BL365" s="531"/>
      <c r="BM365" s="531"/>
      <c r="BN365" s="531"/>
      <c r="BO365" s="531"/>
      <c r="BP365" s="531"/>
      <c r="BQ365" s="531"/>
      <c r="BR365" s="531"/>
      <c r="BS365" s="531"/>
      <c r="BT365" s="531"/>
      <c r="BU365" s="531"/>
      <c r="BV365" s="1" t="s">
        <v>5</v>
      </c>
    </row>
    <row r="366" spans="2:74" ht="15" customHeight="1" x14ac:dyDescent="0.2">
      <c r="B366" s="727"/>
      <c r="C366" s="727"/>
      <c r="D366" s="727"/>
      <c r="E366" s="727"/>
      <c r="F366" s="727"/>
      <c r="G366" s="730"/>
      <c r="H366" s="478" t="s">
        <v>574</v>
      </c>
      <c r="I366" s="486"/>
      <c r="J366" s="499"/>
      <c r="K366" s="492"/>
      <c r="L366" s="492"/>
      <c r="M366" s="492"/>
      <c r="N366" s="492"/>
      <c r="O366" s="492"/>
      <c r="P366" s="492"/>
      <c r="Q366" s="492"/>
      <c r="R366" s="492"/>
      <c r="S366" s="492"/>
      <c r="T366" s="492"/>
      <c r="U366" s="492"/>
      <c r="V366" s="489"/>
      <c r="W366" s="492"/>
      <c r="X366" s="492"/>
      <c r="Y366" s="492"/>
      <c r="Z366" s="492"/>
      <c r="AA366" s="492"/>
      <c r="AB366" s="492"/>
      <c r="AC366" s="492"/>
      <c r="AD366" s="492"/>
      <c r="AE366" s="492"/>
      <c r="AF366" s="492"/>
      <c r="AG366" s="492"/>
      <c r="AH366" s="492"/>
      <c r="AJ366" s="532"/>
      <c r="AK366" s="532"/>
      <c r="AL366" s="532"/>
      <c r="AM366" s="532"/>
      <c r="AN366" s="532"/>
      <c r="AO366" s="532"/>
      <c r="AP366" s="532"/>
      <c r="AQ366" s="532"/>
      <c r="AR366" s="532"/>
      <c r="AS366" s="532"/>
      <c r="AT366" s="532"/>
      <c r="AU366" s="532"/>
      <c r="AW366" s="532"/>
      <c r="AX366" s="532"/>
      <c r="AY366" s="532"/>
      <c r="AZ366" s="532"/>
      <c r="BA366" s="532"/>
      <c r="BB366" s="532"/>
      <c r="BC366" s="532"/>
      <c r="BD366" s="532"/>
      <c r="BE366" s="532"/>
      <c r="BF366" s="532"/>
      <c r="BG366" s="532"/>
      <c r="BH366" s="532"/>
      <c r="BJ366" s="532"/>
      <c r="BK366" s="532"/>
      <c r="BL366" s="532"/>
      <c r="BM366" s="532"/>
      <c r="BN366" s="532"/>
      <c r="BO366" s="532"/>
      <c r="BP366" s="532"/>
      <c r="BQ366" s="532"/>
      <c r="BR366" s="532"/>
      <c r="BS366" s="532"/>
      <c r="BT366" s="532"/>
      <c r="BU366" s="532"/>
      <c r="BV366" s="1" t="s">
        <v>5</v>
      </c>
    </row>
    <row r="367" spans="2:74" ht="15" customHeight="1" x14ac:dyDescent="0.2">
      <c r="B367" s="727"/>
      <c r="C367" s="727"/>
      <c r="D367" s="727"/>
      <c r="E367" s="727"/>
      <c r="F367" s="727"/>
      <c r="G367" s="731" t="s">
        <v>581</v>
      </c>
      <c r="H367" s="460" t="s">
        <v>573</v>
      </c>
      <c r="I367" s="486"/>
      <c r="J367" s="498"/>
      <c r="K367" s="490"/>
      <c r="L367" s="490"/>
      <c r="M367" s="490"/>
      <c r="N367" s="490"/>
      <c r="O367" s="490"/>
      <c r="P367" s="490"/>
      <c r="Q367" s="490"/>
      <c r="R367" s="490"/>
      <c r="S367" s="490"/>
      <c r="T367" s="490"/>
      <c r="U367" s="490"/>
      <c r="V367" s="489"/>
      <c r="W367" s="490"/>
      <c r="X367" s="490"/>
      <c r="Y367" s="490"/>
      <c r="Z367" s="490"/>
      <c r="AA367" s="490"/>
      <c r="AB367" s="490"/>
      <c r="AC367" s="490"/>
      <c r="AD367" s="490"/>
      <c r="AE367" s="490"/>
      <c r="AF367" s="490"/>
      <c r="AG367" s="490"/>
      <c r="AH367" s="490"/>
      <c r="AJ367" s="531"/>
      <c r="AK367" s="531"/>
      <c r="AL367" s="531"/>
      <c r="AM367" s="531"/>
      <c r="AN367" s="531"/>
      <c r="AO367" s="531"/>
      <c r="AP367" s="531"/>
      <c r="AQ367" s="531"/>
      <c r="AR367" s="531"/>
      <c r="AS367" s="531"/>
      <c r="AT367" s="531"/>
      <c r="AU367" s="531"/>
      <c r="AW367" s="531"/>
      <c r="AX367" s="531"/>
      <c r="AY367" s="531"/>
      <c r="AZ367" s="531"/>
      <c r="BA367" s="531"/>
      <c r="BB367" s="531"/>
      <c r="BC367" s="531"/>
      <c r="BD367" s="531"/>
      <c r="BE367" s="531"/>
      <c r="BF367" s="531"/>
      <c r="BG367" s="531"/>
      <c r="BH367" s="531"/>
      <c r="BJ367" s="531"/>
      <c r="BK367" s="531"/>
      <c r="BL367" s="531"/>
      <c r="BM367" s="531"/>
      <c r="BN367" s="531"/>
      <c r="BO367" s="531"/>
      <c r="BP367" s="531"/>
      <c r="BQ367" s="531"/>
      <c r="BR367" s="531"/>
      <c r="BS367" s="531"/>
      <c r="BT367" s="531"/>
      <c r="BU367" s="531"/>
      <c r="BV367" s="1" t="s">
        <v>5</v>
      </c>
    </row>
    <row r="368" spans="2:74" ht="15" customHeight="1" x14ac:dyDescent="0.2">
      <c r="B368" s="727"/>
      <c r="C368" s="727"/>
      <c r="D368" s="727"/>
      <c r="E368" s="727"/>
      <c r="F368" s="727"/>
      <c r="G368" s="730"/>
      <c r="H368" s="478" t="s">
        <v>574</v>
      </c>
      <c r="I368" s="486"/>
      <c r="J368" s="499"/>
      <c r="K368" s="492"/>
      <c r="L368" s="492"/>
      <c r="M368" s="492"/>
      <c r="N368" s="492"/>
      <c r="O368" s="492"/>
      <c r="P368" s="492"/>
      <c r="Q368" s="492"/>
      <c r="R368" s="492"/>
      <c r="S368" s="492"/>
      <c r="T368" s="492"/>
      <c r="U368" s="492"/>
      <c r="V368" s="489"/>
      <c r="W368" s="492"/>
      <c r="X368" s="492"/>
      <c r="Y368" s="492"/>
      <c r="Z368" s="492"/>
      <c r="AA368" s="492"/>
      <c r="AB368" s="492"/>
      <c r="AC368" s="492"/>
      <c r="AD368" s="492"/>
      <c r="AE368" s="492"/>
      <c r="AF368" s="492"/>
      <c r="AG368" s="492"/>
      <c r="AH368" s="492"/>
      <c r="AJ368" s="532"/>
      <c r="AK368" s="532"/>
      <c r="AL368" s="532"/>
      <c r="AM368" s="532"/>
      <c r="AN368" s="532"/>
      <c r="AO368" s="532"/>
      <c r="AP368" s="532"/>
      <c r="AQ368" s="532"/>
      <c r="AR368" s="532"/>
      <c r="AS368" s="532"/>
      <c r="AT368" s="532"/>
      <c r="AU368" s="532"/>
      <c r="AW368" s="532"/>
      <c r="AX368" s="532"/>
      <c r="AY368" s="532"/>
      <c r="AZ368" s="532"/>
      <c r="BA368" s="532"/>
      <c r="BB368" s="532"/>
      <c r="BC368" s="532"/>
      <c r="BD368" s="532"/>
      <c r="BE368" s="532"/>
      <c r="BF368" s="532"/>
      <c r="BG368" s="532"/>
      <c r="BH368" s="532"/>
      <c r="BJ368" s="532"/>
      <c r="BK368" s="532"/>
      <c r="BL368" s="532"/>
      <c r="BM368" s="532"/>
      <c r="BN368" s="532"/>
      <c r="BO368" s="532"/>
      <c r="BP368" s="532"/>
      <c r="BQ368" s="532"/>
      <c r="BR368" s="532"/>
      <c r="BS368" s="532"/>
      <c r="BT368" s="532"/>
      <c r="BU368" s="532"/>
      <c r="BV368" s="1" t="s">
        <v>5</v>
      </c>
    </row>
    <row r="369" spans="2:74" ht="15" customHeight="1" x14ac:dyDescent="0.2">
      <c r="B369" s="727"/>
      <c r="C369" s="727"/>
      <c r="D369" s="727"/>
      <c r="E369" s="727"/>
      <c r="F369" s="727"/>
      <c r="G369" s="731" t="s">
        <v>582</v>
      </c>
      <c r="H369" s="460" t="s">
        <v>573</v>
      </c>
      <c r="I369" s="486"/>
      <c r="J369" s="498"/>
      <c r="K369" s="490"/>
      <c r="L369" s="490"/>
      <c r="M369" s="490"/>
      <c r="N369" s="490"/>
      <c r="O369" s="490"/>
      <c r="P369" s="490"/>
      <c r="Q369" s="490"/>
      <c r="R369" s="490"/>
      <c r="S369" s="490"/>
      <c r="T369" s="490"/>
      <c r="U369" s="490"/>
      <c r="V369" s="489"/>
      <c r="W369" s="490"/>
      <c r="X369" s="490"/>
      <c r="Y369" s="490"/>
      <c r="Z369" s="490"/>
      <c r="AA369" s="490"/>
      <c r="AB369" s="490"/>
      <c r="AC369" s="490"/>
      <c r="AD369" s="490"/>
      <c r="AE369" s="490"/>
      <c r="AF369" s="490"/>
      <c r="AG369" s="490"/>
      <c r="AH369" s="490"/>
      <c r="AJ369" s="531"/>
      <c r="AK369" s="531"/>
      <c r="AL369" s="531"/>
      <c r="AM369" s="531"/>
      <c r="AN369" s="531"/>
      <c r="AO369" s="531"/>
      <c r="AP369" s="531"/>
      <c r="AQ369" s="531"/>
      <c r="AR369" s="531"/>
      <c r="AS369" s="531"/>
      <c r="AT369" s="531"/>
      <c r="AU369" s="531"/>
      <c r="AW369" s="531"/>
      <c r="AX369" s="531"/>
      <c r="AY369" s="531"/>
      <c r="AZ369" s="531"/>
      <c r="BA369" s="531"/>
      <c r="BB369" s="531"/>
      <c r="BC369" s="531"/>
      <c r="BD369" s="531"/>
      <c r="BE369" s="531"/>
      <c r="BF369" s="531"/>
      <c r="BG369" s="531"/>
      <c r="BH369" s="531"/>
      <c r="BJ369" s="531"/>
      <c r="BK369" s="531"/>
      <c r="BL369" s="531"/>
      <c r="BM369" s="531"/>
      <c r="BN369" s="531"/>
      <c r="BO369" s="531"/>
      <c r="BP369" s="531"/>
      <c r="BQ369" s="531"/>
      <c r="BR369" s="531"/>
      <c r="BS369" s="531"/>
      <c r="BT369" s="531"/>
      <c r="BU369" s="531"/>
      <c r="BV369" s="1" t="s">
        <v>5</v>
      </c>
    </row>
    <row r="370" spans="2:74" ht="15" customHeight="1" x14ac:dyDescent="0.2">
      <c r="B370" s="727"/>
      <c r="C370" s="727"/>
      <c r="D370" s="727"/>
      <c r="E370" s="727"/>
      <c r="F370" s="727"/>
      <c r="G370" s="730"/>
      <c r="H370" s="478" t="s">
        <v>574</v>
      </c>
      <c r="I370" s="486"/>
      <c r="J370" s="499"/>
      <c r="K370" s="492"/>
      <c r="L370" s="492"/>
      <c r="M370" s="492"/>
      <c r="N370" s="492"/>
      <c r="O370" s="492"/>
      <c r="P370" s="492"/>
      <c r="Q370" s="492"/>
      <c r="R370" s="492"/>
      <c r="S370" s="492"/>
      <c r="T370" s="492"/>
      <c r="U370" s="492"/>
      <c r="V370" s="489"/>
      <c r="W370" s="492"/>
      <c r="X370" s="492"/>
      <c r="Y370" s="492"/>
      <c r="Z370" s="492"/>
      <c r="AA370" s="492"/>
      <c r="AB370" s="492"/>
      <c r="AC370" s="492"/>
      <c r="AD370" s="492"/>
      <c r="AE370" s="492"/>
      <c r="AF370" s="492"/>
      <c r="AG370" s="492"/>
      <c r="AH370" s="492"/>
      <c r="AJ370" s="532"/>
      <c r="AK370" s="532"/>
      <c r="AL370" s="532"/>
      <c r="AM370" s="532"/>
      <c r="AN370" s="532"/>
      <c r="AO370" s="532"/>
      <c r="AP370" s="532"/>
      <c r="AQ370" s="532"/>
      <c r="AR370" s="532"/>
      <c r="AS370" s="532"/>
      <c r="AT370" s="532"/>
      <c r="AU370" s="532"/>
      <c r="AW370" s="532"/>
      <c r="AX370" s="532"/>
      <c r="AY370" s="532"/>
      <c r="AZ370" s="532"/>
      <c r="BA370" s="532"/>
      <c r="BB370" s="532"/>
      <c r="BC370" s="532"/>
      <c r="BD370" s="532"/>
      <c r="BE370" s="532"/>
      <c r="BF370" s="532"/>
      <c r="BG370" s="532"/>
      <c r="BH370" s="532"/>
      <c r="BJ370" s="532"/>
      <c r="BK370" s="532"/>
      <c r="BL370" s="532"/>
      <c r="BM370" s="532"/>
      <c r="BN370" s="532"/>
      <c r="BO370" s="532"/>
      <c r="BP370" s="532"/>
      <c r="BQ370" s="532"/>
      <c r="BR370" s="532"/>
      <c r="BS370" s="532"/>
      <c r="BT370" s="532"/>
      <c r="BU370" s="532"/>
      <c r="BV370" s="1" t="s">
        <v>5</v>
      </c>
    </row>
    <row r="371" spans="2:74" ht="15" customHeight="1" x14ac:dyDescent="0.2">
      <c r="B371" s="727"/>
      <c r="C371" s="727"/>
      <c r="D371" s="727"/>
      <c r="E371" s="727"/>
      <c r="F371" s="727"/>
      <c r="G371" s="731" t="s">
        <v>583</v>
      </c>
      <c r="H371" s="460" t="s">
        <v>573</v>
      </c>
      <c r="I371" s="486"/>
      <c r="J371" s="498"/>
      <c r="K371" s="490"/>
      <c r="L371" s="490"/>
      <c r="M371" s="490"/>
      <c r="N371" s="490"/>
      <c r="O371" s="490"/>
      <c r="P371" s="490"/>
      <c r="Q371" s="490"/>
      <c r="R371" s="490"/>
      <c r="S371" s="490"/>
      <c r="T371" s="490"/>
      <c r="U371" s="490"/>
      <c r="V371" s="489"/>
      <c r="W371" s="490"/>
      <c r="X371" s="490"/>
      <c r="Y371" s="490"/>
      <c r="Z371" s="490"/>
      <c r="AA371" s="490"/>
      <c r="AB371" s="490"/>
      <c r="AC371" s="490"/>
      <c r="AD371" s="490"/>
      <c r="AE371" s="490"/>
      <c r="AF371" s="490"/>
      <c r="AG371" s="490"/>
      <c r="AH371" s="490"/>
      <c r="AJ371" s="531"/>
      <c r="AK371" s="531"/>
      <c r="AL371" s="531"/>
      <c r="AM371" s="531"/>
      <c r="AN371" s="531"/>
      <c r="AO371" s="531"/>
      <c r="AP371" s="531"/>
      <c r="AQ371" s="531"/>
      <c r="AR371" s="531"/>
      <c r="AS371" s="531"/>
      <c r="AT371" s="531"/>
      <c r="AU371" s="531"/>
      <c r="AW371" s="531"/>
      <c r="AX371" s="531"/>
      <c r="AY371" s="531"/>
      <c r="AZ371" s="531"/>
      <c r="BA371" s="531"/>
      <c r="BB371" s="531"/>
      <c r="BC371" s="531"/>
      <c r="BD371" s="531"/>
      <c r="BE371" s="531"/>
      <c r="BF371" s="531"/>
      <c r="BG371" s="531"/>
      <c r="BH371" s="531"/>
      <c r="BJ371" s="531"/>
      <c r="BK371" s="531"/>
      <c r="BL371" s="531"/>
      <c r="BM371" s="531"/>
      <c r="BN371" s="531"/>
      <c r="BO371" s="531"/>
      <c r="BP371" s="531"/>
      <c r="BQ371" s="531"/>
      <c r="BR371" s="531"/>
      <c r="BS371" s="531"/>
      <c r="BT371" s="531"/>
      <c r="BU371" s="531"/>
      <c r="BV371" s="1" t="s">
        <v>5</v>
      </c>
    </row>
    <row r="372" spans="2:74" ht="15" customHeight="1" x14ac:dyDescent="0.2">
      <c r="B372" s="727"/>
      <c r="C372" s="727"/>
      <c r="D372" s="727"/>
      <c r="E372" s="727"/>
      <c r="F372" s="727"/>
      <c r="G372" s="730"/>
      <c r="H372" s="478" t="s">
        <v>574</v>
      </c>
      <c r="I372" s="486"/>
      <c r="J372" s="499"/>
      <c r="K372" s="492"/>
      <c r="L372" s="492"/>
      <c r="M372" s="492"/>
      <c r="N372" s="492"/>
      <c r="O372" s="492"/>
      <c r="P372" s="492"/>
      <c r="Q372" s="492"/>
      <c r="R372" s="492"/>
      <c r="S372" s="492"/>
      <c r="T372" s="492"/>
      <c r="U372" s="492"/>
      <c r="V372" s="489"/>
      <c r="W372" s="492"/>
      <c r="X372" s="492"/>
      <c r="Y372" s="492"/>
      <c r="Z372" s="492"/>
      <c r="AA372" s="492"/>
      <c r="AB372" s="492"/>
      <c r="AC372" s="492"/>
      <c r="AD372" s="492"/>
      <c r="AE372" s="492"/>
      <c r="AF372" s="492"/>
      <c r="AG372" s="492"/>
      <c r="AH372" s="492"/>
      <c r="AJ372" s="532"/>
      <c r="AK372" s="532"/>
      <c r="AL372" s="532"/>
      <c r="AM372" s="532"/>
      <c r="AN372" s="532"/>
      <c r="AO372" s="532"/>
      <c r="AP372" s="532"/>
      <c r="AQ372" s="532"/>
      <c r="AR372" s="532"/>
      <c r="AS372" s="532"/>
      <c r="AT372" s="532"/>
      <c r="AU372" s="532"/>
      <c r="AW372" s="532"/>
      <c r="AX372" s="532"/>
      <c r="AY372" s="532"/>
      <c r="AZ372" s="532"/>
      <c r="BA372" s="532"/>
      <c r="BB372" s="532"/>
      <c r="BC372" s="532"/>
      <c r="BD372" s="532"/>
      <c r="BE372" s="532"/>
      <c r="BF372" s="532"/>
      <c r="BG372" s="532"/>
      <c r="BH372" s="532"/>
      <c r="BJ372" s="532"/>
      <c r="BK372" s="532"/>
      <c r="BL372" s="532"/>
      <c r="BM372" s="532"/>
      <c r="BN372" s="532"/>
      <c r="BO372" s="532"/>
      <c r="BP372" s="532"/>
      <c r="BQ372" s="532"/>
      <c r="BR372" s="532"/>
      <c r="BS372" s="532"/>
      <c r="BT372" s="532"/>
      <c r="BU372" s="532"/>
      <c r="BV372" s="1" t="s">
        <v>5</v>
      </c>
    </row>
    <row r="373" spans="2:74" ht="15" customHeight="1" x14ac:dyDescent="0.2">
      <c r="B373" s="727"/>
      <c r="C373" s="727"/>
      <c r="D373" s="727"/>
      <c r="E373" s="727"/>
      <c r="F373" s="727"/>
      <c r="G373" s="731" t="s">
        <v>584</v>
      </c>
      <c r="H373" s="460" t="s">
        <v>573</v>
      </c>
      <c r="I373" s="486"/>
      <c r="J373" s="498"/>
      <c r="K373" s="490"/>
      <c r="L373" s="490"/>
      <c r="M373" s="490"/>
      <c r="N373" s="490"/>
      <c r="O373" s="490"/>
      <c r="P373" s="490"/>
      <c r="Q373" s="490"/>
      <c r="R373" s="490"/>
      <c r="S373" s="490"/>
      <c r="T373" s="490"/>
      <c r="U373" s="490"/>
      <c r="V373" s="489"/>
      <c r="W373" s="490"/>
      <c r="X373" s="490"/>
      <c r="Y373" s="490"/>
      <c r="Z373" s="490"/>
      <c r="AA373" s="490"/>
      <c r="AB373" s="490"/>
      <c r="AC373" s="490"/>
      <c r="AD373" s="490"/>
      <c r="AE373" s="490"/>
      <c r="AF373" s="490"/>
      <c r="AG373" s="490"/>
      <c r="AH373" s="490"/>
      <c r="AJ373" s="531"/>
      <c r="AK373" s="531"/>
      <c r="AL373" s="531"/>
      <c r="AM373" s="531"/>
      <c r="AN373" s="531"/>
      <c r="AO373" s="531"/>
      <c r="AP373" s="531"/>
      <c r="AQ373" s="531"/>
      <c r="AR373" s="531"/>
      <c r="AS373" s="531"/>
      <c r="AT373" s="531"/>
      <c r="AU373" s="531"/>
      <c r="AW373" s="531"/>
      <c r="AX373" s="531"/>
      <c r="AY373" s="531"/>
      <c r="AZ373" s="531"/>
      <c r="BA373" s="531"/>
      <c r="BB373" s="531"/>
      <c r="BC373" s="531"/>
      <c r="BD373" s="531"/>
      <c r="BE373" s="531"/>
      <c r="BF373" s="531"/>
      <c r="BG373" s="531"/>
      <c r="BH373" s="531"/>
      <c r="BJ373" s="531"/>
      <c r="BK373" s="531"/>
      <c r="BL373" s="531"/>
      <c r="BM373" s="531"/>
      <c r="BN373" s="531"/>
      <c r="BO373" s="531"/>
      <c r="BP373" s="531"/>
      <c r="BQ373" s="531"/>
      <c r="BR373" s="531"/>
      <c r="BS373" s="531"/>
      <c r="BT373" s="531"/>
      <c r="BU373" s="531"/>
      <c r="BV373" s="1" t="s">
        <v>5</v>
      </c>
    </row>
    <row r="374" spans="2:74" ht="15" customHeight="1" x14ac:dyDescent="0.2">
      <c r="B374" s="727"/>
      <c r="C374" s="727"/>
      <c r="D374" s="727"/>
      <c r="E374" s="727"/>
      <c r="F374" s="727"/>
      <c r="G374" s="730"/>
      <c r="H374" s="478" t="s">
        <v>574</v>
      </c>
      <c r="I374" s="486"/>
      <c r="J374" s="499"/>
      <c r="K374" s="492"/>
      <c r="L374" s="492"/>
      <c r="M374" s="492"/>
      <c r="N374" s="492"/>
      <c r="O374" s="492"/>
      <c r="P374" s="492"/>
      <c r="Q374" s="492"/>
      <c r="R374" s="492"/>
      <c r="S374" s="492"/>
      <c r="T374" s="492"/>
      <c r="U374" s="492"/>
      <c r="V374" s="489"/>
      <c r="W374" s="492"/>
      <c r="X374" s="492"/>
      <c r="Y374" s="492"/>
      <c r="Z374" s="492"/>
      <c r="AA374" s="492"/>
      <c r="AB374" s="492"/>
      <c r="AC374" s="492"/>
      <c r="AD374" s="492"/>
      <c r="AE374" s="492"/>
      <c r="AF374" s="492"/>
      <c r="AG374" s="492"/>
      <c r="AH374" s="492"/>
      <c r="AJ374" s="532"/>
      <c r="AK374" s="532"/>
      <c r="AL374" s="532"/>
      <c r="AM374" s="532"/>
      <c r="AN374" s="532"/>
      <c r="AO374" s="532"/>
      <c r="AP374" s="532"/>
      <c r="AQ374" s="532"/>
      <c r="AR374" s="532"/>
      <c r="AS374" s="532"/>
      <c r="AT374" s="532"/>
      <c r="AU374" s="532"/>
      <c r="AW374" s="532"/>
      <c r="AX374" s="532"/>
      <c r="AY374" s="532"/>
      <c r="AZ374" s="532"/>
      <c r="BA374" s="532"/>
      <c r="BB374" s="532"/>
      <c r="BC374" s="532"/>
      <c r="BD374" s="532"/>
      <c r="BE374" s="532"/>
      <c r="BF374" s="532"/>
      <c r="BG374" s="532"/>
      <c r="BH374" s="532"/>
      <c r="BJ374" s="532"/>
      <c r="BK374" s="532"/>
      <c r="BL374" s="532"/>
      <c r="BM374" s="532"/>
      <c r="BN374" s="532"/>
      <c r="BO374" s="532"/>
      <c r="BP374" s="532"/>
      <c r="BQ374" s="532"/>
      <c r="BR374" s="532"/>
      <c r="BS374" s="532"/>
      <c r="BT374" s="532"/>
      <c r="BU374" s="532"/>
      <c r="BV374" s="1" t="s">
        <v>5</v>
      </c>
    </row>
    <row r="375" spans="2:74" ht="15" customHeight="1" x14ac:dyDescent="0.2">
      <c r="B375" s="727"/>
      <c r="C375" s="727"/>
      <c r="D375" s="727"/>
      <c r="E375" s="727"/>
      <c r="F375" s="727"/>
      <c r="G375" s="731" t="s">
        <v>585</v>
      </c>
      <c r="H375" s="460" t="s">
        <v>573</v>
      </c>
      <c r="I375" s="486"/>
      <c r="J375" s="498"/>
      <c r="K375" s="490"/>
      <c r="L375" s="490"/>
      <c r="M375" s="490"/>
      <c r="N375" s="490"/>
      <c r="O375" s="490"/>
      <c r="P375" s="490"/>
      <c r="Q375" s="490"/>
      <c r="R375" s="490"/>
      <c r="S375" s="490"/>
      <c r="T375" s="490"/>
      <c r="U375" s="490"/>
      <c r="V375" s="489"/>
      <c r="W375" s="490"/>
      <c r="X375" s="490"/>
      <c r="Y375" s="490"/>
      <c r="Z375" s="490"/>
      <c r="AA375" s="490"/>
      <c r="AB375" s="490"/>
      <c r="AC375" s="490"/>
      <c r="AD375" s="490"/>
      <c r="AE375" s="490"/>
      <c r="AF375" s="490"/>
      <c r="AG375" s="490"/>
      <c r="AH375" s="490"/>
      <c r="AJ375" s="531"/>
      <c r="AK375" s="531"/>
      <c r="AL375" s="531"/>
      <c r="AM375" s="531"/>
      <c r="AN375" s="531"/>
      <c r="AO375" s="531"/>
      <c r="AP375" s="531"/>
      <c r="AQ375" s="531"/>
      <c r="AR375" s="531"/>
      <c r="AS375" s="531"/>
      <c r="AT375" s="531"/>
      <c r="AU375" s="531"/>
      <c r="AW375" s="531"/>
      <c r="AX375" s="531"/>
      <c r="AY375" s="531"/>
      <c r="AZ375" s="531"/>
      <c r="BA375" s="531"/>
      <c r="BB375" s="531"/>
      <c r="BC375" s="531"/>
      <c r="BD375" s="531"/>
      <c r="BE375" s="531"/>
      <c r="BF375" s="531"/>
      <c r="BG375" s="531"/>
      <c r="BH375" s="531"/>
      <c r="BJ375" s="531"/>
      <c r="BK375" s="531"/>
      <c r="BL375" s="531"/>
      <c r="BM375" s="531"/>
      <c r="BN375" s="531"/>
      <c r="BO375" s="531"/>
      <c r="BP375" s="531"/>
      <c r="BQ375" s="531"/>
      <c r="BR375" s="531"/>
      <c r="BS375" s="531"/>
      <c r="BT375" s="531"/>
      <c r="BU375" s="531"/>
      <c r="BV375" s="1" t="s">
        <v>5</v>
      </c>
    </row>
    <row r="376" spans="2:74" ht="15" customHeight="1" x14ac:dyDescent="0.2">
      <c r="B376" s="727"/>
      <c r="C376" s="727"/>
      <c r="D376" s="727"/>
      <c r="E376" s="727"/>
      <c r="F376" s="727"/>
      <c r="G376" s="730"/>
      <c r="H376" s="478" t="s">
        <v>574</v>
      </c>
      <c r="I376" s="486"/>
      <c r="J376" s="499"/>
      <c r="K376" s="492"/>
      <c r="L376" s="492"/>
      <c r="M376" s="492"/>
      <c r="N376" s="492"/>
      <c r="O376" s="492"/>
      <c r="P376" s="492"/>
      <c r="Q376" s="492"/>
      <c r="R376" s="492"/>
      <c r="S376" s="492"/>
      <c r="T376" s="492"/>
      <c r="U376" s="492"/>
      <c r="V376" s="489"/>
      <c r="W376" s="492"/>
      <c r="X376" s="492"/>
      <c r="Y376" s="492"/>
      <c r="Z376" s="492"/>
      <c r="AA376" s="492"/>
      <c r="AB376" s="492"/>
      <c r="AC376" s="492"/>
      <c r="AD376" s="492"/>
      <c r="AE376" s="492"/>
      <c r="AF376" s="492"/>
      <c r="AG376" s="492"/>
      <c r="AH376" s="492"/>
      <c r="AJ376" s="532"/>
      <c r="AK376" s="532"/>
      <c r="AL376" s="532"/>
      <c r="AM376" s="532"/>
      <c r="AN376" s="532"/>
      <c r="AO376" s="532"/>
      <c r="AP376" s="532"/>
      <c r="AQ376" s="532"/>
      <c r="AR376" s="532"/>
      <c r="AS376" s="532"/>
      <c r="AT376" s="532"/>
      <c r="AU376" s="532"/>
      <c r="AW376" s="532"/>
      <c r="AX376" s="532"/>
      <c r="AY376" s="532"/>
      <c r="AZ376" s="532"/>
      <c r="BA376" s="532"/>
      <c r="BB376" s="532"/>
      <c r="BC376" s="532"/>
      <c r="BD376" s="532"/>
      <c r="BE376" s="532"/>
      <c r="BF376" s="532"/>
      <c r="BG376" s="532"/>
      <c r="BH376" s="532"/>
      <c r="BJ376" s="532"/>
      <c r="BK376" s="532"/>
      <c r="BL376" s="532"/>
      <c r="BM376" s="532"/>
      <c r="BN376" s="532"/>
      <c r="BO376" s="532"/>
      <c r="BP376" s="532"/>
      <c r="BQ376" s="532"/>
      <c r="BR376" s="532"/>
      <c r="BS376" s="532"/>
      <c r="BT376" s="532"/>
      <c r="BU376" s="532"/>
      <c r="BV376" s="1" t="s">
        <v>5</v>
      </c>
    </row>
    <row r="377" spans="2:74" ht="15" customHeight="1" x14ac:dyDescent="0.2">
      <c r="B377" s="727"/>
      <c r="C377" s="727"/>
      <c r="D377" s="727"/>
      <c r="E377" s="727"/>
      <c r="F377" s="727"/>
      <c r="G377" s="731" t="s">
        <v>586</v>
      </c>
      <c r="H377" s="460" t="s">
        <v>573</v>
      </c>
      <c r="I377" s="486"/>
      <c r="J377" s="498"/>
      <c r="K377" s="490"/>
      <c r="L377" s="490"/>
      <c r="M377" s="490"/>
      <c r="N377" s="490"/>
      <c r="O377" s="490"/>
      <c r="P377" s="490"/>
      <c r="Q377" s="490"/>
      <c r="R377" s="490"/>
      <c r="S377" s="490"/>
      <c r="T377" s="490"/>
      <c r="U377" s="490"/>
      <c r="V377" s="489"/>
      <c r="W377" s="490"/>
      <c r="X377" s="490"/>
      <c r="Y377" s="490"/>
      <c r="Z377" s="490"/>
      <c r="AA377" s="490"/>
      <c r="AB377" s="490"/>
      <c r="AC377" s="490"/>
      <c r="AD377" s="490"/>
      <c r="AE377" s="490"/>
      <c r="AF377" s="490"/>
      <c r="AG377" s="490"/>
      <c r="AH377" s="490"/>
      <c r="AJ377" s="531"/>
      <c r="AK377" s="531"/>
      <c r="AL377" s="531"/>
      <c r="AM377" s="531"/>
      <c r="AN377" s="531"/>
      <c r="AO377" s="531"/>
      <c r="AP377" s="531"/>
      <c r="AQ377" s="531"/>
      <c r="AR377" s="531"/>
      <c r="AS377" s="531"/>
      <c r="AT377" s="531"/>
      <c r="AU377" s="531"/>
      <c r="AW377" s="531"/>
      <c r="AX377" s="531"/>
      <c r="AY377" s="531"/>
      <c r="AZ377" s="531"/>
      <c r="BA377" s="531"/>
      <c r="BB377" s="531"/>
      <c r="BC377" s="531"/>
      <c r="BD377" s="531"/>
      <c r="BE377" s="531"/>
      <c r="BF377" s="531"/>
      <c r="BG377" s="531"/>
      <c r="BH377" s="531"/>
      <c r="BJ377" s="531"/>
      <c r="BK377" s="531"/>
      <c r="BL377" s="531"/>
      <c r="BM377" s="531"/>
      <c r="BN377" s="531"/>
      <c r="BO377" s="531"/>
      <c r="BP377" s="531"/>
      <c r="BQ377" s="531"/>
      <c r="BR377" s="531"/>
      <c r="BS377" s="531"/>
      <c r="BT377" s="531"/>
      <c r="BU377" s="531"/>
      <c r="BV377" s="1" t="s">
        <v>5</v>
      </c>
    </row>
    <row r="378" spans="2:74" ht="15" customHeight="1" x14ac:dyDescent="0.2">
      <c r="B378" s="727"/>
      <c r="C378" s="727"/>
      <c r="D378" s="727"/>
      <c r="E378" s="727"/>
      <c r="F378" s="727"/>
      <c r="G378" s="730"/>
      <c r="H378" s="478" t="s">
        <v>574</v>
      </c>
      <c r="I378" s="486"/>
      <c r="J378" s="499"/>
      <c r="K378" s="492"/>
      <c r="L378" s="492"/>
      <c r="M378" s="492"/>
      <c r="N378" s="492"/>
      <c r="O378" s="492"/>
      <c r="P378" s="492"/>
      <c r="Q378" s="492"/>
      <c r="R378" s="492"/>
      <c r="S378" s="492"/>
      <c r="T378" s="492"/>
      <c r="U378" s="492"/>
      <c r="V378" s="489"/>
      <c r="W378" s="492"/>
      <c r="X378" s="492"/>
      <c r="Y378" s="492"/>
      <c r="Z378" s="492"/>
      <c r="AA378" s="492"/>
      <c r="AB378" s="492"/>
      <c r="AC378" s="492"/>
      <c r="AD378" s="492"/>
      <c r="AE378" s="492"/>
      <c r="AF378" s="492"/>
      <c r="AG378" s="492"/>
      <c r="AH378" s="492"/>
      <c r="AJ378" s="532"/>
      <c r="AK378" s="532"/>
      <c r="AL378" s="532"/>
      <c r="AM378" s="532"/>
      <c r="AN378" s="532"/>
      <c r="AO378" s="532"/>
      <c r="AP378" s="532"/>
      <c r="AQ378" s="532"/>
      <c r="AR378" s="532"/>
      <c r="AS378" s="532"/>
      <c r="AT378" s="532"/>
      <c r="AU378" s="532"/>
      <c r="AW378" s="532"/>
      <c r="AX378" s="532"/>
      <c r="AY378" s="532"/>
      <c r="AZ378" s="532"/>
      <c r="BA378" s="532"/>
      <c r="BB378" s="532"/>
      <c r="BC378" s="532"/>
      <c r="BD378" s="532"/>
      <c r="BE378" s="532"/>
      <c r="BF378" s="532"/>
      <c r="BG378" s="532"/>
      <c r="BH378" s="532"/>
      <c r="BJ378" s="532"/>
      <c r="BK378" s="532"/>
      <c r="BL378" s="532"/>
      <c r="BM378" s="532"/>
      <c r="BN378" s="532"/>
      <c r="BO378" s="532"/>
      <c r="BP378" s="532"/>
      <c r="BQ378" s="532"/>
      <c r="BR378" s="532"/>
      <c r="BS378" s="532"/>
      <c r="BT378" s="532"/>
      <c r="BU378" s="532"/>
      <c r="BV378" s="1" t="s">
        <v>5</v>
      </c>
    </row>
    <row r="379" spans="2:74" ht="15" customHeight="1" x14ac:dyDescent="0.2">
      <c r="B379" s="727"/>
      <c r="C379" s="727"/>
      <c r="D379" s="727"/>
      <c r="E379" s="727"/>
      <c r="F379" s="727"/>
      <c r="G379" s="731" t="s">
        <v>587</v>
      </c>
      <c r="H379" s="460" t="s">
        <v>573</v>
      </c>
      <c r="I379" s="486"/>
      <c r="J379" s="498"/>
      <c r="K379" s="490"/>
      <c r="L379" s="490"/>
      <c r="M379" s="490"/>
      <c r="N379" s="490"/>
      <c r="O379" s="490"/>
      <c r="P379" s="490"/>
      <c r="Q379" s="490"/>
      <c r="R379" s="490"/>
      <c r="S379" s="490"/>
      <c r="T379" s="490"/>
      <c r="U379" s="490"/>
      <c r="V379" s="489"/>
      <c r="W379" s="490"/>
      <c r="X379" s="490"/>
      <c r="Y379" s="490"/>
      <c r="Z379" s="490"/>
      <c r="AA379" s="490"/>
      <c r="AB379" s="490"/>
      <c r="AC379" s="490"/>
      <c r="AD379" s="490"/>
      <c r="AE379" s="490"/>
      <c r="AF379" s="490"/>
      <c r="AG379" s="490"/>
      <c r="AH379" s="490"/>
      <c r="AJ379" s="531"/>
      <c r="AK379" s="531"/>
      <c r="AL379" s="531"/>
      <c r="AM379" s="531"/>
      <c r="AN379" s="531"/>
      <c r="AO379" s="531"/>
      <c r="AP379" s="531"/>
      <c r="AQ379" s="531"/>
      <c r="AR379" s="531"/>
      <c r="AS379" s="531"/>
      <c r="AT379" s="531"/>
      <c r="AU379" s="531"/>
      <c r="AW379" s="531"/>
      <c r="AX379" s="531"/>
      <c r="AY379" s="531"/>
      <c r="AZ379" s="531"/>
      <c r="BA379" s="531"/>
      <c r="BB379" s="531"/>
      <c r="BC379" s="531"/>
      <c r="BD379" s="531"/>
      <c r="BE379" s="531"/>
      <c r="BF379" s="531"/>
      <c r="BG379" s="531"/>
      <c r="BH379" s="531"/>
      <c r="BJ379" s="531"/>
      <c r="BK379" s="531"/>
      <c r="BL379" s="531"/>
      <c r="BM379" s="531"/>
      <c r="BN379" s="531"/>
      <c r="BO379" s="531"/>
      <c r="BP379" s="531"/>
      <c r="BQ379" s="531"/>
      <c r="BR379" s="531"/>
      <c r="BS379" s="531"/>
      <c r="BT379" s="531"/>
      <c r="BU379" s="531"/>
      <c r="BV379" s="1" t="s">
        <v>5</v>
      </c>
    </row>
    <row r="380" spans="2:74" ht="15" customHeight="1" x14ac:dyDescent="0.2">
      <c r="B380" s="728"/>
      <c r="C380" s="728"/>
      <c r="D380" s="728"/>
      <c r="E380" s="728"/>
      <c r="F380" s="728"/>
      <c r="G380" s="732"/>
      <c r="H380" s="481" t="s">
        <v>574</v>
      </c>
      <c r="I380" s="486"/>
      <c r="J380" s="504"/>
      <c r="K380" s="505"/>
      <c r="L380" s="505"/>
      <c r="M380" s="505"/>
      <c r="N380" s="505"/>
      <c r="O380" s="505"/>
      <c r="P380" s="505"/>
      <c r="Q380" s="505"/>
      <c r="R380" s="505"/>
      <c r="S380" s="505"/>
      <c r="T380" s="505"/>
      <c r="U380" s="505"/>
      <c r="V380" s="489"/>
      <c r="W380" s="505"/>
      <c r="X380" s="505"/>
      <c r="Y380" s="505"/>
      <c r="Z380" s="505"/>
      <c r="AA380" s="505"/>
      <c r="AB380" s="505"/>
      <c r="AC380" s="505"/>
      <c r="AD380" s="505"/>
      <c r="AE380" s="505"/>
      <c r="AF380" s="505"/>
      <c r="AG380" s="505"/>
      <c r="AH380" s="505"/>
      <c r="AJ380" s="533"/>
      <c r="AK380" s="533"/>
      <c r="AL380" s="533"/>
      <c r="AM380" s="533"/>
      <c r="AN380" s="533"/>
      <c r="AO380" s="533"/>
      <c r="AP380" s="533"/>
      <c r="AQ380" s="533"/>
      <c r="AR380" s="533"/>
      <c r="AS380" s="533"/>
      <c r="AT380" s="533"/>
      <c r="AU380" s="533"/>
      <c r="AW380" s="533"/>
      <c r="AX380" s="533"/>
      <c r="AY380" s="533"/>
      <c r="AZ380" s="533"/>
      <c r="BA380" s="533"/>
      <c r="BB380" s="533"/>
      <c r="BC380" s="533"/>
      <c r="BD380" s="533"/>
      <c r="BE380" s="533"/>
      <c r="BF380" s="533"/>
      <c r="BG380" s="533"/>
      <c r="BH380" s="533"/>
      <c r="BJ380" s="533"/>
      <c r="BK380" s="533"/>
      <c r="BL380" s="533"/>
      <c r="BM380" s="533"/>
      <c r="BN380" s="533"/>
      <c r="BO380" s="533"/>
      <c r="BP380" s="533"/>
      <c r="BQ380" s="533"/>
      <c r="BR380" s="533"/>
      <c r="BS380" s="533"/>
      <c r="BT380" s="533"/>
      <c r="BU380" s="533"/>
      <c r="BV380" s="1" t="s">
        <v>5</v>
      </c>
    </row>
    <row r="382" spans="2:74" x14ac:dyDescent="0.2">
      <c r="B382" s="1" t="s">
        <v>323</v>
      </c>
      <c r="V382" s="1"/>
      <c r="AI382" s="1"/>
    </row>
    <row r="383" spans="2:74" x14ac:dyDescent="0.2">
      <c r="B383" s="1" t="s">
        <v>341</v>
      </c>
      <c r="V383" s="1"/>
      <c r="AI383" s="1"/>
    </row>
  </sheetData>
  <mergeCells count="166">
    <mergeCell ref="B353:F380"/>
    <mergeCell ref="G353:G354"/>
    <mergeCell ref="G355:G356"/>
    <mergeCell ref="G357:G358"/>
    <mergeCell ref="G359:G360"/>
    <mergeCell ref="G361:G362"/>
    <mergeCell ref="G363:G364"/>
    <mergeCell ref="G365:G366"/>
    <mergeCell ref="G367:G368"/>
    <mergeCell ref="G369:G370"/>
    <mergeCell ref="G371:G372"/>
    <mergeCell ref="G373:G374"/>
    <mergeCell ref="G375:G376"/>
    <mergeCell ref="G377:G378"/>
    <mergeCell ref="G379:G380"/>
    <mergeCell ref="B345:F352"/>
    <mergeCell ref="G345:G346"/>
    <mergeCell ref="G347:G348"/>
    <mergeCell ref="G349:G350"/>
    <mergeCell ref="G351:G352"/>
    <mergeCell ref="B317:F344"/>
    <mergeCell ref="G317:G318"/>
    <mergeCell ref="G319:G320"/>
    <mergeCell ref="G321:G322"/>
    <mergeCell ref="G323:G324"/>
    <mergeCell ref="G325:G326"/>
    <mergeCell ref="G327:G328"/>
    <mergeCell ref="G329:G330"/>
    <mergeCell ref="G331:G332"/>
    <mergeCell ref="G333:G334"/>
    <mergeCell ref="G335:G336"/>
    <mergeCell ref="G337:G338"/>
    <mergeCell ref="G339:G340"/>
    <mergeCell ref="G341:G342"/>
    <mergeCell ref="G343:G344"/>
    <mergeCell ref="B289:F316"/>
    <mergeCell ref="G289:G290"/>
    <mergeCell ref="G291:G292"/>
    <mergeCell ref="G293:G294"/>
    <mergeCell ref="G295:G296"/>
    <mergeCell ref="G297:G298"/>
    <mergeCell ref="G299:G300"/>
    <mergeCell ref="G301:G302"/>
    <mergeCell ref="G303:G304"/>
    <mergeCell ref="G305:G306"/>
    <mergeCell ref="G307:G308"/>
    <mergeCell ref="G309:G310"/>
    <mergeCell ref="G311:G312"/>
    <mergeCell ref="G313:G314"/>
    <mergeCell ref="G315:G316"/>
    <mergeCell ref="B261:F288"/>
    <mergeCell ref="G261:G262"/>
    <mergeCell ref="G263:G264"/>
    <mergeCell ref="G265:G266"/>
    <mergeCell ref="G267:G268"/>
    <mergeCell ref="G269:G270"/>
    <mergeCell ref="G271:G272"/>
    <mergeCell ref="G273:G274"/>
    <mergeCell ref="G275:G276"/>
    <mergeCell ref="G277:G278"/>
    <mergeCell ref="G279:G280"/>
    <mergeCell ref="G281:G282"/>
    <mergeCell ref="G283:G284"/>
    <mergeCell ref="G285:G286"/>
    <mergeCell ref="G287:G288"/>
    <mergeCell ref="B212:F218"/>
    <mergeCell ref="B219:F227"/>
    <mergeCell ref="B228:F229"/>
    <mergeCell ref="B233:F260"/>
    <mergeCell ref="G233:G234"/>
    <mergeCell ref="G235:G236"/>
    <mergeCell ref="G237:G238"/>
    <mergeCell ref="G239:G240"/>
    <mergeCell ref="G241:G242"/>
    <mergeCell ref="G243:G244"/>
    <mergeCell ref="G245:G246"/>
    <mergeCell ref="G247:G248"/>
    <mergeCell ref="G249:G250"/>
    <mergeCell ref="G251:G252"/>
    <mergeCell ref="G253:G254"/>
    <mergeCell ref="G255:G256"/>
    <mergeCell ref="G257:G258"/>
    <mergeCell ref="G259:G260"/>
    <mergeCell ref="G66:G67"/>
    <mergeCell ref="B23:F29"/>
    <mergeCell ref="B30:F38"/>
    <mergeCell ref="B39:F40"/>
    <mergeCell ref="B44:F71"/>
    <mergeCell ref="G44:G45"/>
    <mergeCell ref="G46:G47"/>
    <mergeCell ref="G48:G49"/>
    <mergeCell ref="G50:G51"/>
    <mergeCell ref="G52:G53"/>
    <mergeCell ref="G54:G55"/>
    <mergeCell ref="G56:G57"/>
    <mergeCell ref="G58:G59"/>
    <mergeCell ref="G60:G61"/>
    <mergeCell ref="G62:G63"/>
    <mergeCell ref="G64:G65"/>
    <mergeCell ref="G96:G97"/>
    <mergeCell ref="G68:G69"/>
    <mergeCell ref="G70:G71"/>
    <mergeCell ref="B72:F99"/>
    <mergeCell ref="G72:G73"/>
    <mergeCell ref="G74:G75"/>
    <mergeCell ref="G76:G77"/>
    <mergeCell ref="G78:G79"/>
    <mergeCell ref="G80:G81"/>
    <mergeCell ref="G82:G83"/>
    <mergeCell ref="G84:G85"/>
    <mergeCell ref="G86:G87"/>
    <mergeCell ref="G88:G89"/>
    <mergeCell ref="G90:G91"/>
    <mergeCell ref="G92:G93"/>
    <mergeCell ref="G94:G95"/>
    <mergeCell ref="G126:G127"/>
    <mergeCell ref="G98:G99"/>
    <mergeCell ref="B100:F127"/>
    <mergeCell ref="G100:G101"/>
    <mergeCell ref="G102:G103"/>
    <mergeCell ref="G104:G105"/>
    <mergeCell ref="G106:G107"/>
    <mergeCell ref="G108:G109"/>
    <mergeCell ref="G110:G111"/>
    <mergeCell ref="G112:G113"/>
    <mergeCell ref="G114:G115"/>
    <mergeCell ref="G116:G117"/>
    <mergeCell ref="G118:G119"/>
    <mergeCell ref="G120:G121"/>
    <mergeCell ref="G122:G123"/>
    <mergeCell ref="G124:G125"/>
    <mergeCell ref="B156:F163"/>
    <mergeCell ref="G156:G157"/>
    <mergeCell ref="G158:G159"/>
    <mergeCell ref="G160:G161"/>
    <mergeCell ref="G162:G163"/>
    <mergeCell ref="B128:F155"/>
    <mergeCell ref="G128:G129"/>
    <mergeCell ref="G130:G131"/>
    <mergeCell ref="G132:G133"/>
    <mergeCell ref="G134:G135"/>
    <mergeCell ref="G136:G137"/>
    <mergeCell ref="G138:G139"/>
    <mergeCell ref="G140:G141"/>
    <mergeCell ref="G142:G143"/>
    <mergeCell ref="G144:G145"/>
    <mergeCell ref="G146:G147"/>
    <mergeCell ref="G148:G149"/>
    <mergeCell ref="G150:G151"/>
    <mergeCell ref="G152:G153"/>
    <mergeCell ref="G154:G155"/>
    <mergeCell ref="B164:F191"/>
    <mergeCell ref="G164:G165"/>
    <mergeCell ref="G166:G167"/>
    <mergeCell ref="G168:G169"/>
    <mergeCell ref="G170:G171"/>
    <mergeCell ref="G172:G173"/>
    <mergeCell ref="G174:G175"/>
    <mergeCell ref="G176:G177"/>
    <mergeCell ref="G178:G179"/>
    <mergeCell ref="G180:G181"/>
    <mergeCell ref="G182:G183"/>
    <mergeCell ref="G184:G185"/>
    <mergeCell ref="G186:G187"/>
    <mergeCell ref="G188:G189"/>
    <mergeCell ref="G190:G191"/>
  </mergeCells>
  <pageMargins left="0.74803149606299213" right="0.74803149606299213" top="0.98425196850393704" bottom="0.98425196850393704" header="0.51181102362204722" footer="0.51181102362204722"/>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BP99"/>
  <sheetViews>
    <sheetView showGridLines="0" zoomScale="80" zoomScaleNormal="80" workbookViewId="0">
      <pane xSplit="3" ySplit="6" topLeftCell="D10" activePane="bottomRight" state="frozen"/>
      <selection pane="topRight" activeCell="D1" sqref="D1"/>
      <selection pane="bottomLeft" activeCell="A7" sqref="A7"/>
      <selection pane="bottomRight" activeCell="D17" sqref="D17"/>
    </sheetView>
  </sheetViews>
  <sheetFormatPr baseColWidth="10" defaultColWidth="9.140625" defaultRowHeight="12.75" x14ac:dyDescent="0.2"/>
  <cols>
    <col min="1" max="1" width="3.7109375" style="45" customWidth="1"/>
    <col min="2" max="2" width="53.7109375" style="45" customWidth="1"/>
    <col min="3" max="3" width="42.140625" style="45" customWidth="1"/>
    <col min="4" max="5" width="12" style="46" customWidth="1"/>
    <col min="6" max="15" width="12" style="45" customWidth="1"/>
    <col min="16" max="16" width="2.7109375" style="45" customWidth="1"/>
    <col min="17" max="18" width="12" style="46" customWidth="1"/>
    <col min="19" max="28" width="12" style="45" customWidth="1"/>
    <col min="29" max="29" width="2.7109375" style="45" customWidth="1"/>
    <col min="30" max="31" width="12" style="46" customWidth="1"/>
    <col min="32" max="41" width="12" style="45" customWidth="1"/>
    <col min="42" max="42" width="2.7109375" style="45" customWidth="1"/>
    <col min="43" max="44" width="12" style="46" customWidth="1"/>
    <col min="45" max="54" width="12" style="45" customWidth="1"/>
    <col min="55" max="55" width="2.7109375" style="45" customWidth="1"/>
    <col min="56" max="57" width="12" style="46" customWidth="1"/>
    <col min="58" max="67" width="12" style="45" customWidth="1"/>
    <col min="68" max="68" width="2.7109375" style="67" customWidth="1"/>
    <col min="69" max="16384" width="9.140625" style="45"/>
  </cols>
  <sheetData>
    <row r="1" spans="1:68" s="153" customFormat="1" ht="23.25" x14ac:dyDescent="0.35">
      <c r="A1" s="152" t="s">
        <v>55</v>
      </c>
      <c r="F1" s="347"/>
    </row>
    <row r="2" spans="1:68" s="155" customFormat="1" x14ac:dyDescent="0.2">
      <c r="A2" s="154"/>
    </row>
    <row r="3" spans="1:68" x14ac:dyDescent="0.2">
      <c r="C3" s="46"/>
      <c r="E3" s="45"/>
      <c r="R3" s="45"/>
      <c r="AE3" s="45"/>
      <c r="AR3" s="45"/>
      <c r="BE3" s="45"/>
    </row>
    <row r="4" spans="1:68" ht="23.25" x14ac:dyDescent="0.35">
      <c r="B4" s="47"/>
      <c r="C4" s="47"/>
      <c r="D4" s="157" t="str">
        <f>Definiciones!$C$5</f>
        <v>Escenario supervisor base</v>
      </c>
      <c r="E4" s="158"/>
      <c r="F4" s="159"/>
      <c r="G4" s="159"/>
      <c r="H4" s="159"/>
      <c r="I4" s="159"/>
      <c r="J4" s="159"/>
      <c r="K4" s="159"/>
      <c r="L4" s="159"/>
      <c r="M4" s="159"/>
      <c r="N4" s="159"/>
      <c r="O4" s="159"/>
      <c r="Q4" s="157" t="str">
        <f>Definiciones!$C$6</f>
        <v>Escenario supervisor adverso</v>
      </c>
      <c r="R4" s="158"/>
      <c r="S4" s="159"/>
      <c r="T4" s="159"/>
      <c r="U4" s="159"/>
      <c r="V4" s="159"/>
      <c r="W4" s="159"/>
      <c r="X4" s="159"/>
      <c r="Y4" s="159"/>
      <c r="Z4" s="159"/>
      <c r="AA4" s="159"/>
      <c r="AB4" s="159"/>
      <c r="AD4" s="157" t="str">
        <f>Definiciones!$C$7</f>
        <v>Escenario interno 1</v>
      </c>
      <c r="AE4" s="158"/>
      <c r="AF4" s="159"/>
      <c r="AG4" s="159"/>
      <c r="AH4" s="159"/>
      <c r="AI4" s="159"/>
      <c r="AJ4" s="159"/>
      <c r="AK4" s="159"/>
      <c r="AL4" s="159"/>
      <c r="AM4" s="159"/>
      <c r="AN4" s="159"/>
      <c r="AO4" s="159"/>
      <c r="AQ4" s="157" t="str">
        <f>Definiciones!$C$8</f>
        <v>Escenario interno 2</v>
      </c>
      <c r="AR4" s="158"/>
      <c r="AS4" s="159"/>
      <c r="AT4" s="159"/>
      <c r="AU4" s="159"/>
      <c r="AV4" s="159"/>
      <c r="AW4" s="159"/>
      <c r="AX4" s="159"/>
      <c r="AY4" s="159"/>
      <c r="AZ4" s="159"/>
      <c r="BA4" s="159"/>
      <c r="BB4" s="159"/>
      <c r="BD4" s="157" t="str">
        <f>Definiciones!$C$9</f>
        <v>Escenario interno 3</v>
      </c>
      <c r="BE4" s="158"/>
      <c r="BF4" s="159"/>
      <c r="BG4" s="159"/>
      <c r="BH4" s="159"/>
      <c r="BI4" s="159"/>
      <c r="BJ4" s="159"/>
      <c r="BK4" s="159"/>
      <c r="BL4" s="159"/>
      <c r="BM4" s="159"/>
      <c r="BN4" s="159"/>
      <c r="BO4" s="159"/>
      <c r="BP4" s="164"/>
    </row>
    <row r="5" spans="1:68" x14ac:dyDescent="0.2">
      <c r="B5" s="47"/>
      <c r="C5" s="47"/>
      <c r="D5" s="161" t="s">
        <v>6</v>
      </c>
      <c r="E5" s="161"/>
      <c r="F5" s="161"/>
      <c r="G5" s="161" t="s">
        <v>7</v>
      </c>
      <c r="H5" s="158"/>
      <c r="I5" s="158"/>
      <c r="J5" s="158"/>
      <c r="K5" s="158"/>
      <c r="L5" s="158"/>
      <c r="M5" s="158"/>
      <c r="N5" s="158"/>
      <c r="O5" s="158"/>
      <c r="Q5" s="161" t="s">
        <v>6</v>
      </c>
      <c r="R5" s="161"/>
      <c r="S5" s="161"/>
      <c r="T5" s="161" t="s">
        <v>7</v>
      </c>
      <c r="U5" s="158"/>
      <c r="V5" s="158"/>
      <c r="W5" s="158"/>
      <c r="X5" s="158"/>
      <c r="Y5" s="158"/>
      <c r="Z5" s="158"/>
      <c r="AA5" s="158"/>
      <c r="AB5" s="158"/>
      <c r="AD5" s="161" t="s">
        <v>6</v>
      </c>
      <c r="AE5" s="161"/>
      <c r="AF5" s="161"/>
      <c r="AG5" s="161" t="s">
        <v>7</v>
      </c>
      <c r="AH5" s="158"/>
      <c r="AI5" s="158"/>
      <c r="AJ5" s="158"/>
      <c r="AK5" s="158"/>
      <c r="AL5" s="158"/>
      <c r="AM5" s="158"/>
      <c r="AN5" s="158"/>
      <c r="AO5" s="158"/>
      <c r="AQ5" s="161" t="s">
        <v>6</v>
      </c>
      <c r="AR5" s="161"/>
      <c r="AS5" s="161"/>
      <c r="AT5" s="161" t="s">
        <v>7</v>
      </c>
      <c r="AU5" s="158"/>
      <c r="AV5" s="158"/>
      <c r="AW5" s="158"/>
      <c r="AX5" s="158"/>
      <c r="AY5" s="158"/>
      <c r="AZ5" s="158"/>
      <c r="BA5" s="158"/>
      <c r="BB5" s="158"/>
      <c r="BD5" s="161" t="s">
        <v>6</v>
      </c>
      <c r="BE5" s="161"/>
      <c r="BF5" s="161"/>
      <c r="BG5" s="161" t="s">
        <v>7</v>
      </c>
      <c r="BH5" s="158"/>
      <c r="BI5" s="158"/>
      <c r="BJ5" s="158"/>
      <c r="BK5" s="158"/>
      <c r="BL5" s="158"/>
      <c r="BM5" s="158"/>
      <c r="BN5" s="158"/>
      <c r="BO5" s="158"/>
      <c r="BP5" s="164"/>
    </row>
    <row r="6" spans="1:68" x14ac:dyDescent="0.2">
      <c r="B6" s="47"/>
      <c r="C6" s="47"/>
      <c r="D6" s="162">
        <f>Definiciones!$C$14</f>
        <v>43525</v>
      </c>
      <c r="E6" s="162">
        <f>Definiciones!$D$14</f>
        <v>43617</v>
      </c>
      <c r="F6" s="162">
        <f>Definiciones!$E$14</f>
        <v>43709</v>
      </c>
      <c r="G6" s="162">
        <f>Definiciones!$F$14</f>
        <v>43800</v>
      </c>
      <c r="H6" s="162">
        <f>Definiciones!$G$14</f>
        <v>43891</v>
      </c>
      <c r="I6" s="162">
        <f>Definiciones!$H$14</f>
        <v>43983</v>
      </c>
      <c r="J6" s="162">
        <f>Definiciones!$I$14</f>
        <v>44075</v>
      </c>
      <c r="K6" s="162">
        <f>Definiciones!$J$14</f>
        <v>44166</v>
      </c>
      <c r="L6" s="162">
        <f>Definiciones!$K$14</f>
        <v>44256</v>
      </c>
      <c r="M6" s="162">
        <f>Definiciones!$L$14</f>
        <v>44348</v>
      </c>
      <c r="N6" s="162">
        <f>Definiciones!$M$14</f>
        <v>44440</v>
      </c>
      <c r="O6" s="162">
        <f>Definiciones!$N$14</f>
        <v>44531</v>
      </c>
      <c r="Q6" s="162">
        <f>Definiciones!$C$14</f>
        <v>43525</v>
      </c>
      <c r="R6" s="162">
        <f>Definiciones!$D$14</f>
        <v>43617</v>
      </c>
      <c r="S6" s="162">
        <f>Definiciones!$E$14</f>
        <v>43709</v>
      </c>
      <c r="T6" s="162">
        <f>Definiciones!$F$14</f>
        <v>43800</v>
      </c>
      <c r="U6" s="162">
        <f>Definiciones!$G$14</f>
        <v>43891</v>
      </c>
      <c r="V6" s="162">
        <f>Definiciones!$H$14</f>
        <v>43983</v>
      </c>
      <c r="W6" s="162">
        <f>Definiciones!$I$14</f>
        <v>44075</v>
      </c>
      <c r="X6" s="162">
        <f>Definiciones!$J$14</f>
        <v>44166</v>
      </c>
      <c r="Y6" s="162">
        <f>Definiciones!$K$14</f>
        <v>44256</v>
      </c>
      <c r="Z6" s="162">
        <f>Definiciones!$L$14</f>
        <v>44348</v>
      </c>
      <c r="AA6" s="162">
        <f>Definiciones!$M$14</f>
        <v>44440</v>
      </c>
      <c r="AB6" s="162">
        <f>Definiciones!$N$14</f>
        <v>44531</v>
      </c>
      <c r="AD6" s="162">
        <f>Definiciones!$C$14</f>
        <v>43525</v>
      </c>
      <c r="AE6" s="162">
        <f>Definiciones!$D$14</f>
        <v>43617</v>
      </c>
      <c r="AF6" s="162">
        <f>Definiciones!$E$14</f>
        <v>43709</v>
      </c>
      <c r="AG6" s="162">
        <f>Definiciones!$F$14</f>
        <v>43800</v>
      </c>
      <c r="AH6" s="162">
        <f>Definiciones!$G$14</f>
        <v>43891</v>
      </c>
      <c r="AI6" s="162">
        <f>Definiciones!$H$14</f>
        <v>43983</v>
      </c>
      <c r="AJ6" s="162">
        <f>Definiciones!$I$14</f>
        <v>44075</v>
      </c>
      <c r="AK6" s="162">
        <f>Definiciones!$J$14</f>
        <v>44166</v>
      </c>
      <c r="AL6" s="162">
        <f>Definiciones!$K$14</f>
        <v>44256</v>
      </c>
      <c r="AM6" s="162">
        <f>Definiciones!$L$14</f>
        <v>44348</v>
      </c>
      <c r="AN6" s="162">
        <f>Definiciones!$M$14</f>
        <v>44440</v>
      </c>
      <c r="AO6" s="162">
        <f>Definiciones!$N$14</f>
        <v>44531</v>
      </c>
      <c r="AQ6" s="162">
        <f>Definiciones!$C$14</f>
        <v>43525</v>
      </c>
      <c r="AR6" s="162">
        <f>Definiciones!$D$14</f>
        <v>43617</v>
      </c>
      <c r="AS6" s="162">
        <f>Definiciones!$E$14</f>
        <v>43709</v>
      </c>
      <c r="AT6" s="162">
        <f>Definiciones!$F$14</f>
        <v>43800</v>
      </c>
      <c r="AU6" s="162">
        <f>Definiciones!$G$14</f>
        <v>43891</v>
      </c>
      <c r="AV6" s="162">
        <f>Definiciones!$H$14</f>
        <v>43983</v>
      </c>
      <c r="AW6" s="162">
        <f>Definiciones!$I$14</f>
        <v>44075</v>
      </c>
      <c r="AX6" s="162">
        <f>Definiciones!$J$14</f>
        <v>44166</v>
      </c>
      <c r="AY6" s="162">
        <f>Definiciones!$K$14</f>
        <v>44256</v>
      </c>
      <c r="AZ6" s="162">
        <f>Definiciones!$L$14</f>
        <v>44348</v>
      </c>
      <c r="BA6" s="162">
        <f>Definiciones!$M$14</f>
        <v>44440</v>
      </c>
      <c r="BB6" s="162">
        <f>Definiciones!$N$14</f>
        <v>44531</v>
      </c>
      <c r="BD6" s="162">
        <f>Definiciones!$C$14</f>
        <v>43525</v>
      </c>
      <c r="BE6" s="162">
        <f>Definiciones!$D$14</f>
        <v>43617</v>
      </c>
      <c r="BF6" s="162">
        <f>Definiciones!$E$14</f>
        <v>43709</v>
      </c>
      <c r="BG6" s="162">
        <f>Definiciones!$F$14</f>
        <v>43800</v>
      </c>
      <c r="BH6" s="162">
        <f>Definiciones!$G$14</f>
        <v>43891</v>
      </c>
      <c r="BI6" s="162">
        <f>Definiciones!$H$14</f>
        <v>43983</v>
      </c>
      <c r="BJ6" s="162">
        <f>Definiciones!$I$14</f>
        <v>44075</v>
      </c>
      <c r="BK6" s="162">
        <f>Definiciones!$J$14</f>
        <v>44166</v>
      </c>
      <c r="BL6" s="162">
        <f>Definiciones!$K$14</f>
        <v>44256</v>
      </c>
      <c r="BM6" s="162">
        <f>Definiciones!$L$14</f>
        <v>44348</v>
      </c>
      <c r="BN6" s="162">
        <f>Definiciones!$M$14</f>
        <v>44440</v>
      </c>
      <c r="BO6" s="162">
        <f>Definiciones!$N$14</f>
        <v>44531</v>
      </c>
      <c r="BP6" s="164"/>
    </row>
    <row r="7" spans="1:68" x14ac:dyDescent="0.2">
      <c r="B7" s="47"/>
      <c r="C7" s="47"/>
      <c r="D7" s="346">
        <v>1</v>
      </c>
      <c r="E7" s="346">
        <v>0</v>
      </c>
      <c r="F7" s="346">
        <v>0</v>
      </c>
      <c r="G7" s="346">
        <v>0</v>
      </c>
      <c r="H7" s="346">
        <v>1</v>
      </c>
      <c r="I7" s="346">
        <v>0</v>
      </c>
      <c r="J7" s="346">
        <v>0</v>
      </c>
      <c r="K7" s="346">
        <v>0</v>
      </c>
      <c r="L7" s="346">
        <v>1</v>
      </c>
      <c r="M7" s="346">
        <v>0</v>
      </c>
      <c r="N7" s="346">
        <v>0</v>
      </c>
      <c r="O7" s="346">
        <v>0</v>
      </c>
      <c r="Q7" s="346">
        <v>1</v>
      </c>
      <c r="R7" s="346">
        <v>0</v>
      </c>
      <c r="S7" s="346">
        <v>0</v>
      </c>
      <c r="T7" s="346">
        <v>0</v>
      </c>
      <c r="U7" s="346">
        <v>1</v>
      </c>
      <c r="V7" s="346">
        <v>0</v>
      </c>
      <c r="W7" s="346">
        <v>0</v>
      </c>
      <c r="X7" s="346">
        <v>0</v>
      </c>
      <c r="Y7" s="346">
        <v>1</v>
      </c>
      <c r="Z7" s="346">
        <v>0</v>
      </c>
      <c r="AA7" s="346">
        <v>0</v>
      </c>
      <c r="AB7" s="346">
        <v>0</v>
      </c>
      <c r="AD7" s="346">
        <v>1</v>
      </c>
      <c r="AE7" s="346">
        <v>0</v>
      </c>
      <c r="AF7" s="346">
        <v>0</v>
      </c>
      <c r="AG7" s="346">
        <v>0</v>
      </c>
      <c r="AH7" s="346">
        <v>1</v>
      </c>
      <c r="AI7" s="346">
        <v>0</v>
      </c>
      <c r="AJ7" s="346">
        <v>0</v>
      </c>
      <c r="AK7" s="346">
        <v>0</v>
      </c>
      <c r="AL7" s="346">
        <v>1</v>
      </c>
      <c r="AM7" s="346">
        <v>0</v>
      </c>
      <c r="AN7" s="346">
        <v>0</v>
      </c>
      <c r="AO7" s="346">
        <v>0</v>
      </c>
      <c r="AQ7" s="346">
        <v>1</v>
      </c>
      <c r="AR7" s="346">
        <v>0</v>
      </c>
      <c r="AS7" s="346">
        <v>0</v>
      </c>
      <c r="AT7" s="346">
        <v>0</v>
      </c>
      <c r="AU7" s="346">
        <v>1</v>
      </c>
      <c r="AV7" s="346">
        <v>0</v>
      </c>
      <c r="AW7" s="346">
        <v>0</v>
      </c>
      <c r="AX7" s="346">
        <v>0</v>
      </c>
      <c r="AY7" s="346">
        <v>1</v>
      </c>
      <c r="AZ7" s="346">
        <v>0</v>
      </c>
      <c r="BA7" s="346">
        <v>0</v>
      </c>
      <c r="BB7" s="346">
        <v>0</v>
      </c>
      <c r="BD7" s="346">
        <v>1</v>
      </c>
      <c r="BE7" s="346">
        <v>0</v>
      </c>
      <c r="BF7" s="346">
        <v>0</v>
      </c>
      <c r="BG7" s="346">
        <v>0</v>
      </c>
      <c r="BH7" s="346">
        <v>1</v>
      </c>
      <c r="BI7" s="346">
        <v>0</v>
      </c>
      <c r="BJ7" s="346">
        <v>0</v>
      </c>
      <c r="BK7" s="346">
        <v>0</v>
      </c>
      <c r="BL7" s="346">
        <v>1</v>
      </c>
      <c r="BM7" s="346">
        <v>0</v>
      </c>
      <c r="BN7" s="346">
        <v>0</v>
      </c>
      <c r="BO7" s="346">
        <v>0</v>
      </c>
    </row>
    <row r="8" spans="1:68" s="153" customFormat="1" ht="23.25" x14ac:dyDescent="0.35">
      <c r="B8" s="319" t="s">
        <v>223</v>
      </c>
      <c r="C8" s="177"/>
      <c r="D8" s="177"/>
      <c r="E8" s="177"/>
      <c r="F8" s="177"/>
      <c r="G8" s="177"/>
      <c r="H8" s="177"/>
      <c r="I8" s="177"/>
      <c r="J8" s="177"/>
      <c r="K8" s="177"/>
      <c r="L8" s="177"/>
      <c r="M8" s="177"/>
      <c r="N8" s="177"/>
      <c r="O8" s="178"/>
      <c r="P8" s="178"/>
      <c r="Q8" s="177"/>
      <c r="R8" s="177"/>
      <c r="S8" s="177"/>
      <c r="T8" s="177"/>
      <c r="U8" s="177"/>
      <c r="V8" s="177"/>
      <c r="W8" s="177"/>
      <c r="X8" s="177"/>
      <c r="Y8" s="177"/>
      <c r="Z8" s="177"/>
      <c r="AA8" s="177"/>
      <c r="AB8" s="178"/>
      <c r="AC8" s="178"/>
      <c r="AD8" s="177"/>
      <c r="AE8" s="177"/>
      <c r="AF8" s="177"/>
      <c r="AG8" s="177"/>
      <c r="AH8" s="177"/>
      <c r="AI8" s="177"/>
      <c r="AJ8" s="177"/>
      <c r="AK8" s="177"/>
      <c r="AL8" s="177"/>
      <c r="AM8" s="177"/>
      <c r="AN8" s="177"/>
      <c r="AO8" s="178"/>
      <c r="AP8" s="178"/>
      <c r="AQ8" s="177"/>
      <c r="AR8" s="177"/>
      <c r="AS8" s="177"/>
      <c r="AT8" s="177"/>
      <c r="AU8" s="177"/>
      <c r="AV8" s="177"/>
      <c r="AW8" s="177"/>
      <c r="AX8" s="177"/>
      <c r="AY8" s="177"/>
      <c r="AZ8" s="177"/>
      <c r="BA8" s="177"/>
      <c r="BB8" s="178"/>
      <c r="BC8" s="178"/>
      <c r="BD8" s="177"/>
      <c r="BE8" s="177"/>
      <c r="BF8" s="177"/>
      <c r="BG8" s="177"/>
      <c r="BH8" s="177"/>
      <c r="BI8" s="177"/>
      <c r="BJ8" s="177"/>
      <c r="BK8" s="177"/>
      <c r="BL8" s="177"/>
      <c r="BM8" s="177"/>
      <c r="BN8" s="177"/>
      <c r="BO8" s="178"/>
      <c r="BP8" s="67"/>
    </row>
    <row r="9" spans="1:68" x14ac:dyDescent="0.2">
      <c r="B9" s="174"/>
      <c r="C9" s="174"/>
      <c r="D9" s="174"/>
      <c r="E9" s="174"/>
      <c r="F9" s="174"/>
      <c r="G9" s="174"/>
      <c r="H9" s="174"/>
      <c r="I9" s="174"/>
      <c r="J9" s="174"/>
      <c r="K9" s="174"/>
      <c r="L9" s="174"/>
      <c r="M9" s="174"/>
      <c r="N9" s="174"/>
      <c r="O9" s="174"/>
      <c r="Q9" s="174"/>
      <c r="R9" s="174"/>
      <c r="S9" s="174"/>
      <c r="T9" s="174"/>
      <c r="U9" s="174"/>
      <c r="V9" s="174"/>
      <c r="W9" s="174"/>
      <c r="X9" s="174"/>
      <c r="Y9" s="174"/>
      <c r="Z9" s="174"/>
      <c r="AA9" s="174"/>
      <c r="AB9" s="174"/>
      <c r="AD9" s="174"/>
      <c r="AE9" s="174"/>
      <c r="AF9" s="174"/>
      <c r="AG9" s="174"/>
      <c r="AH9" s="174"/>
      <c r="AI9" s="174"/>
      <c r="AJ9" s="174"/>
      <c r="AK9" s="174"/>
      <c r="AL9" s="174"/>
      <c r="AM9" s="174"/>
      <c r="AN9" s="174"/>
      <c r="AO9" s="174"/>
      <c r="AQ9" s="174"/>
      <c r="AR9" s="174"/>
      <c r="AS9" s="174"/>
      <c r="AT9" s="174"/>
      <c r="AU9" s="174"/>
      <c r="AV9" s="174"/>
      <c r="AW9" s="174"/>
      <c r="AX9" s="174"/>
      <c r="AY9" s="174"/>
      <c r="AZ9" s="174"/>
      <c r="BA9" s="174"/>
      <c r="BB9" s="174"/>
      <c r="BD9" s="174"/>
      <c r="BE9" s="174"/>
      <c r="BF9" s="174"/>
      <c r="BG9" s="174"/>
      <c r="BH9" s="174"/>
      <c r="BI9" s="174"/>
      <c r="BJ9" s="174"/>
      <c r="BK9" s="174"/>
      <c r="BL9" s="174"/>
      <c r="BM9" s="174"/>
      <c r="BN9" s="174"/>
      <c r="BO9" s="174"/>
    </row>
    <row r="10" spans="1:68" s="67" customFormat="1" ht="23.25" x14ac:dyDescent="0.35">
      <c r="A10" s="66"/>
      <c r="B10" s="168" t="s">
        <v>192</v>
      </c>
      <c r="C10" s="169"/>
      <c r="D10" s="170"/>
      <c r="E10" s="170"/>
      <c r="F10" s="170"/>
      <c r="G10" s="170"/>
      <c r="H10" s="170"/>
      <c r="I10" s="170"/>
      <c r="J10" s="170"/>
      <c r="K10" s="170"/>
      <c r="L10" s="170"/>
      <c r="M10" s="170"/>
      <c r="N10" s="170"/>
      <c r="O10" s="170"/>
      <c r="P10" s="45"/>
      <c r="Q10" s="170"/>
      <c r="R10" s="170"/>
      <c r="S10" s="170"/>
      <c r="T10" s="170"/>
      <c r="U10" s="170"/>
      <c r="V10" s="170"/>
      <c r="W10" s="170"/>
      <c r="X10" s="170"/>
      <c r="Y10" s="170"/>
      <c r="Z10" s="170"/>
      <c r="AA10" s="170"/>
      <c r="AB10" s="170"/>
      <c r="AC10" s="45"/>
      <c r="AD10" s="170"/>
      <c r="AE10" s="170"/>
      <c r="AF10" s="170"/>
      <c r="AG10" s="170"/>
      <c r="AH10" s="170"/>
      <c r="AI10" s="170"/>
      <c r="AJ10" s="170"/>
      <c r="AK10" s="170"/>
      <c r="AL10" s="170"/>
      <c r="AM10" s="170"/>
      <c r="AN10" s="170"/>
      <c r="AO10" s="170"/>
      <c r="AP10" s="45"/>
      <c r="AQ10" s="170"/>
      <c r="AR10" s="170"/>
      <c r="AS10" s="170"/>
      <c r="AT10" s="170"/>
      <c r="AU10" s="170"/>
      <c r="AV10" s="170"/>
      <c r="AW10" s="170"/>
      <c r="AX10" s="170"/>
      <c r="AY10" s="170"/>
      <c r="AZ10" s="170"/>
      <c r="BA10" s="170"/>
      <c r="BB10" s="170"/>
      <c r="BC10" s="45"/>
      <c r="BD10" s="170"/>
      <c r="BE10" s="170"/>
      <c r="BF10" s="170"/>
      <c r="BG10" s="170"/>
      <c r="BH10" s="170"/>
      <c r="BI10" s="170"/>
      <c r="BJ10" s="170"/>
      <c r="BK10" s="170"/>
      <c r="BL10" s="170"/>
      <c r="BM10" s="170"/>
      <c r="BN10" s="170"/>
      <c r="BO10" s="170"/>
    </row>
    <row r="11" spans="1:68" s="1" customFormat="1" x14ac:dyDescent="0.2">
      <c r="B11" s="171" t="s">
        <v>346</v>
      </c>
      <c r="C11" s="176"/>
      <c r="D11" s="176"/>
      <c r="E11" s="176"/>
      <c r="F11" s="176"/>
      <c r="G11" s="176"/>
      <c r="H11" s="176"/>
      <c r="I11" s="176"/>
      <c r="J11" s="176"/>
      <c r="K11" s="176"/>
      <c r="L11" s="176"/>
      <c r="M11" s="176"/>
      <c r="N11" s="176"/>
      <c r="O11" s="176"/>
      <c r="P11" s="45"/>
      <c r="Q11" s="176"/>
      <c r="R11" s="176"/>
      <c r="S11" s="176"/>
      <c r="T11" s="176"/>
      <c r="U11" s="176"/>
      <c r="V11" s="176"/>
      <c r="W11" s="176"/>
      <c r="X11" s="176"/>
      <c r="Y11" s="176"/>
      <c r="Z11" s="176"/>
      <c r="AA11" s="176"/>
      <c r="AB11" s="176"/>
      <c r="AC11" s="45"/>
      <c r="AD11" s="176"/>
      <c r="AE11" s="176"/>
      <c r="AF11" s="176"/>
      <c r="AG11" s="176"/>
      <c r="AH11" s="176"/>
      <c r="AI11" s="176"/>
      <c r="AJ11" s="176"/>
      <c r="AK11" s="176"/>
      <c r="AL11" s="176"/>
      <c r="AM11" s="176"/>
      <c r="AN11" s="176"/>
      <c r="AO11" s="176"/>
      <c r="AP11" s="45"/>
      <c r="AQ11" s="176"/>
      <c r="AR11" s="176"/>
      <c r="AS11" s="176"/>
      <c r="AT11" s="176"/>
      <c r="AU11" s="176"/>
      <c r="AV11" s="176"/>
      <c r="AW11" s="176"/>
      <c r="AX11" s="176"/>
      <c r="AY11" s="176"/>
      <c r="AZ11" s="176"/>
      <c r="BA11" s="176"/>
      <c r="BB11" s="176"/>
      <c r="BC11" s="45"/>
      <c r="BD11" s="176"/>
      <c r="BE11" s="176"/>
      <c r="BF11" s="176"/>
      <c r="BG11" s="176"/>
      <c r="BH11" s="176"/>
      <c r="BI11" s="176"/>
      <c r="BJ11" s="176"/>
      <c r="BK11" s="176"/>
      <c r="BL11" s="176"/>
      <c r="BM11" s="176"/>
      <c r="BN11" s="176"/>
      <c r="BO11" s="176"/>
      <c r="BP11" s="67"/>
    </row>
    <row r="12" spans="1:68" x14ac:dyDescent="0.2">
      <c r="B12" s="701" t="s">
        <v>378</v>
      </c>
      <c r="C12" s="142" t="s">
        <v>156</v>
      </c>
      <c r="D12" s="143"/>
      <c r="E12" s="376"/>
      <c r="F12" s="376"/>
      <c r="G12" s="143"/>
      <c r="H12" s="143"/>
      <c r="I12" s="143"/>
      <c r="J12" s="143"/>
      <c r="K12" s="143"/>
      <c r="L12" s="143"/>
      <c r="M12" s="143"/>
      <c r="N12" s="143"/>
      <c r="O12" s="143"/>
      <c r="Q12" s="143"/>
      <c r="R12" s="143"/>
      <c r="S12" s="143"/>
      <c r="T12" s="143"/>
      <c r="U12" s="143"/>
      <c r="V12" s="143"/>
      <c r="W12" s="143"/>
      <c r="X12" s="143"/>
      <c r="Y12" s="143"/>
      <c r="Z12" s="143"/>
      <c r="AA12" s="143"/>
      <c r="AB12" s="143"/>
      <c r="AD12" s="143"/>
      <c r="AE12" s="143"/>
      <c r="AF12" s="143"/>
      <c r="AG12" s="143"/>
      <c r="AH12" s="143"/>
      <c r="AI12" s="143"/>
      <c r="AJ12" s="143"/>
      <c r="AK12" s="143"/>
      <c r="AL12" s="143"/>
      <c r="AM12" s="143"/>
      <c r="AN12" s="143"/>
      <c r="AO12" s="143"/>
      <c r="AQ12" s="143"/>
      <c r="AR12" s="143"/>
      <c r="AS12" s="143"/>
      <c r="AT12" s="143"/>
      <c r="AU12" s="143"/>
      <c r="AV12" s="143"/>
      <c r="AW12" s="143"/>
      <c r="AX12" s="143"/>
      <c r="AY12" s="143"/>
      <c r="AZ12" s="143"/>
      <c r="BA12" s="143"/>
      <c r="BB12" s="143"/>
      <c r="BD12" s="143"/>
      <c r="BE12" s="143"/>
      <c r="BF12" s="143"/>
      <c r="BG12" s="143"/>
      <c r="BH12" s="143"/>
      <c r="BI12" s="143"/>
      <c r="BJ12" s="143"/>
      <c r="BK12" s="143"/>
      <c r="BL12" s="143"/>
      <c r="BM12" s="143"/>
      <c r="BN12" s="143"/>
      <c r="BO12" s="143"/>
    </row>
    <row r="13" spans="1:68" x14ac:dyDescent="0.2">
      <c r="B13" s="702"/>
      <c r="C13" s="144" t="s">
        <v>206</v>
      </c>
      <c r="D13" s="145"/>
      <c r="E13" s="145"/>
      <c r="F13" s="145"/>
      <c r="G13" s="145"/>
      <c r="H13" s="145"/>
      <c r="I13" s="145"/>
      <c r="J13" s="145"/>
      <c r="K13" s="145"/>
      <c r="L13" s="145"/>
      <c r="M13" s="145"/>
      <c r="N13" s="145"/>
      <c r="O13" s="145"/>
      <c r="Q13" s="145"/>
      <c r="R13" s="145"/>
      <c r="S13" s="145"/>
      <c r="T13" s="145"/>
      <c r="U13" s="145"/>
      <c r="V13" s="145"/>
      <c r="W13" s="145"/>
      <c r="X13" s="145"/>
      <c r="Y13" s="145"/>
      <c r="Z13" s="145"/>
      <c r="AA13" s="145"/>
      <c r="AB13" s="145"/>
      <c r="AD13" s="145"/>
      <c r="AE13" s="145"/>
      <c r="AF13" s="145"/>
      <c r="AG13" s="145"/>
      <c r="AH13" s="145"/>
      <c r="AI13" s="145"/>
      <c r="AJ13" s="145"/>
      <c r="AK13" s="145"/>
      <c r="AL13" s="145"/>
      <c r="AM13" s="145"/>
      <c r="AN13" s="145"/>
      <c r="AO13" s="145"/>
      <c r="AQ13" s="145"/>
      <c r="AR13" s="145"/>
      <c r="AS13" s="145"/>
      <c r="AT13" s="145"/>
      <c r="AU13" s="145"/>
      <c r="AV13" s="145"/>
      <c r="AW13" s="145"/>
      <c r="AX13" s="145"/>
      <c r="AY13" s="145"/>
      <c r="AZ13" s="145"/>
      <c r="BA13" s="145"/>
      <c r="BB13" s="145"/>
      <c r="BD13" s="145"/>
      <c r="BE13" s="145"/>
      <c r="BF13" s="145"/>
      <c r="BG13" s="145"/>
      <c r="BH13" s="145"/>
      <c r="BI13" s="145"/>
      <c r="BJ13" s="145"/>
      <c r="BK13" s="145"/>
      <c r="BL13" s="145"/>
      <c r="BM13" s="145"/>
      <c r="BN13" s="145"/>
      <c r="BO13" s="145"/>
    </row>
    <row r="14" spans="1:68" x14ac:dyDescent="0.2">
      <c r="B14" s="702"/>
      <c r="C14" s="144" t="s">
        <v>201</v>
      </c>
      <c r="D14" s="145"/>
      <c r="E14" s="145"/>
      <c r="F14" s="145"/>
      <c r="G14" s="145"/>
      <c r="H14" s="145"/>
      <c r="I14" s="145"/>
      <c r="J14" s="145"/>
      <c r="K14" s="145"/>
      <c r="L14" s="145"/>
      <c r="M14" s="145"/>
      <c r="N14" s="145"/>
      <c r="O14" s="145"/>
      <c r="Q14" s="145"/>
      <c r="R14" s="145"/>
      <c r="S14" s="145"/>
      <c r="T14" s="145"/>
      <c r="U14" s="145"/>
      <c r="V14" s="145"/>
      <c r="W14" s="145"/>
      <c r="X14" s="145"/>
      <c r="Y14" s="145"/>
      <c r="Z14" s="145"/>
      <c r="AA14" s="145"/>
      <c r="AB14" s="145"/>
      <c r="AD14" s="145"/>
      <c r="AE14" s="145"/>
      <c r="AF14" s="145"/>
      <c r="AG14" s="145"/>
      <c r="AH14" s="145"/>
      <c r="AI14" s="145"/>
      <c r="AJ14" s="145"/>
      <c r="AK14" s="145"/>
      <c r="AL14" s="145"/>
      <c r="AM14" s="145"/>
      <c r="AN14" s="145"/>
      <c r="AO14" s="145"/>
      <c r="AQ14" s="145"/>
      <c r="AR14" s="145"/>
      <c r="AS14" s="145"/>
      <c r="AT14" s="145"/>
      <c r="AU14" s="145"/>
      <c r="AV14" s="145"/>
      <c r="AW14" s="145"/>
      <c r="AX14" s="145"/>
      <c r="AY14" s="145"/>
      <c r="AZ14" s="145"/>
      <c r="BA14" s="145"/>
      <c r="BB14" s="145"/>
      <c r="BD14" s="145"/>
      <c r="BE14" s="145"/>
      <c r="BF14" s="145"/>
      <c r="BG14" s="145"/>
      <c r="BH14" s="145"/>
      <c r="BI14" s="145"/>
      <c r="BJ14" s="145"/>
      <c r="BK14" s="145"/>
      <c r="BL14" s="145"/>
      <c r="BM14" s="145"/>
      <c r="BN14" s="145"/>
      <c r="BO14" s="145"/>
    </row>
    <row r="15" spans="1:68" x14ac:dyDescent="0.2">
      <c r="B15" s="702"/>
      <c r="C15" s="144" t="s">
        <v>207</v>
      </c>
      <c r="D15" s="145"/>
      <c r="E15" s="145"/>
      <c r="F15" s="145"/>
      <c r="G15" s="145"/>
      <c r="H15" s="145"/>
      <c r="I15" s="145"/>
      <c r="J15" s="145"/>
      <c r="K15" s="145"/>
      <c r="L15" s="145"/>
      <c r="M15" s="145"/>
      <c r="N15" s="145"/>
      <c r="O15" s="145"/>
      <c r="Q15" s="145"/>
      <c r="R15" s="145"/>
      <c r="S15" s="145"/>
      <c r="T15" s="145"/>
      <c r="U15" s="145"/>
      <c r="V15" s="145"/>
      <c r="W15" s="145"/>
      <c r="X15" s="145"/>
      <c r="Y15" s="145"/>
      <c r="Z15" s="145"/>
      <c r="AA15" s="145"/>
      <c r="AB15" s="145"/>
      <c r="AD15" s="145"/>
      <c r="AE15" s="145"/>
      <c r="AF15" s="145"/>
      <c r="AG15" s="145"/>
      <c r="AH15" s="145"/>
      <c r="AI15" s="145"/>
      <c r="AJ15" s="145"/>
      <c r="AK15" s="145"/>
      <c r="AL15" s="145"/>
      <c r="AM15" s="145"/>
      <c r="AN15" s="145"/>
      <c r="AO15" s="145"/>
      <c r="AQ15" s="145"/>
      <c r="AR15" s="145"/>
      <c r="AS15" s="145"/>
      <c r="AT15" s="145"/>
      <c r="AU15" s="145"/>
      <c r="AV15" s="145"/>
      <c r="AW15" s="145"/>
      <c r="AX15" s="145"/>
      <c r="AY15" s="145"/>
      <c r="AZ15" s="145"/>
      <c r="BA15" s="145"/>
      <c r="BB15" s="145"/>
      <c r="BD15" s="145"/>
      <c r="BE15" s="145"/>
      <c r="BF15" s="145"/>
      <c r="BG15" s="145"/>
      <c r="BH15" s="145"/>
      <c r="BI15" s="145"/>
      <c r="BJ15" s="145"/>
      <c r="BK15" s="145"/>
      <c r="BL15" s="145"/>
      <c r="BM15" s="145"/>
      <c r="BN15" s="145"/>
      <c r="BO15" s="145"/>
    </row>
    <row r="16" spans="1:68" x14ac:dyDescent="0.2">
      <c r="B16" s="702"/>
      <c r="C16" s="144" t="s">
        <v>56</v>
      </c>
      <c r="D16" s="145"/>
      <c r="E16" s="145"/>
      <c r="F16" s="145"/>
      <c r="G16" s="145"/>
      <c r="H16" s="145"/>
      <c r="I16" s="145"/>
      <c r="J16" s="145"/>
      <c r="K16" s="145"/>
      <c r="L16" s="145"/>
      <c r="M16" s="145"/>
      <c r="N16" s="145"/>
      <c r="O16" s="145"/>
      <c r="Q16" s="145"/>
      <c r="R16" s="145"/>
      <c r="S16" s="145"/>
      <c r="T16" s="145"/>
      <c r="U16" s="145"/>
      <c r="V16" s="145"/>
      <c r="W16" s="145"/>
      <c r="X16" s="145"/>
      <c r="Y16" s="145"/>
      <c r="Z16" s="145"/>
      <c r="AA16" s="145"/>
      <c r="AB16" s="145"/>
      <c r="AD16" s="145"/>
      <c r="AE16" s="145"/>
      <c r="AF16" s="145"/>
      <c r="AG16" s="145"/>
      <c r="AH16" s="145"/>
      <c r="AI16" s="145"/>
      <c r="AJ16" s="145"/>
      <c r="AK16" s="145"/>
      <c r="AL16" s="145"/>
      <c r="AM16" s="145"/>
      <c r="AN16" s="145"/>
      <c r="AO16" s="145"/>
      <c r="AQ16" s="145"/>
      <c r="AR16" s="145"/>
      <c r="AS16" s="145"/>
      <c r="AT16" s="145"/>
      <c r="AU16" s="145"/>
      <c r="AV16" s="145"/>
      <c r="AW16" s="145"/>
      <c r="AX16" s="145"/>
      <c r="AY16" s="145"/>
      <c r="AZ16" s="145"/>
      <c r="BA16" s="145"/>
      <c r="BB16" s="145"/>
      <c r="BD16" s="145"/>
      <c r="BE16" s="145"/>
      <c r="BF16" s="145"/>
      <c r="BG16" s="145"/>
      <c r="BH16" s="145"/>
      <c r="BI16" s="145"/>
      <c r="BJ16" s="145"/>
      <c r="BK16" s="145"/>
      <c r="BL16" s="145"/>
      <c r="BM16" s="145"/>
      <c r="BN16" s="145"/>
      <c r="BO16" s="145"/>
    </row>
    <row r="17" spans="1:68" x14ac:dyDescent="0.2">
      <c r="B17" s="703"/>
      <c r="C17" s="146" t="s">
        <v>57</v>
      </c>
      <c r="D17" s="224"/>
      <c r="E17" s="224"/>
      <c r="F17" s="224"/>
      <c r="G17" s="224"/>
      <c r="H17" s="224"/>
      <c r="I17" s="224"/>
      <c r="J17" s="224"/>
      <c r="K17" s="224"/>
      <c r="L17" s="224"/>
      <c r="M17" s="224"/>
      <c r="N17" s="224"/>
      <c r="O17" s="224"/>
      <c r="Q17" s="224"/>
      <c r="R17" s="224"/>
      <c r="S17" s="224"/>
      <c r="T17" s="224"/>
      <c r="U17" s="224"/>
      <c r="V17" s="224"/>
      <c r="W17" s="224"/>
      <c r="X17" s="224"/>
      <c r="Y17" s="224"/>
      <c r="Z17" s="224"/>
      <c r="AA17" s="224"/>
      <c r="AB17" s="224"/>
      <c r="AD17" s="224"/>
      <c r="AE17" s="224"/>
      <c r="AF17" s="224"/>
      <c r="AG17" s="224"/>
      <c r="AH17" s="224"/>
      <c r="AI17" s="224"/>
      <c r="AJ17" s="224"/>
      <c r="AK17" s="224"/>
      <c r="AL17" s="224"/>
      <c r="AM17" s="224"/>
      <c r="AN17" s="224"/>
      <c r="AO17" s="224"/>
      <c r="AQ17" s="224"/>
      <c r="AR17" s="224"/>
      <c r="AS17" s="224"/>
      <c r="AT17" s="224"/>
      <c r="AU17" s="224"/>
      <c r="AV17" s="224"/>
      <c r="AW17" s="224"/>
      <c r="AX17" s="224"/>
      <c r="AY17" s="224"/>
      <c r="AZ17" s="224"/>
      <c r="BA17" s="224"/>
      <c r="BB17" s="224"/>
      <c r="BD17" s="224"/>
      <c r="BE17" s="224"/>
      <c r="BF17" s="224"/>
      <c r="BG17" s="224"/>
      <c r="BH17" s="224"/>
      <c r="BI17" s="224"/>
      <c r="BJ17" s="224"/>
      <c r="BK17" s="224"/>
      <c r="BL17" s="224"/>
      <c r="BM17" s="224"/>
      <c r="BN17" s="224"/>
      <c r="BO17" s="224"/>
    </row>
    <row r="18" spans="1:68" x14ac:dyDescent="0.2">
      <c r="B18" s="291" t="s">
        <v>379</v>
      </c>
      <c r="C18" s="48"/>
      <c r="D18" s="357"/>
      <c r="E18" s="357"/>
      <c r="F18" s="357"/>
      <c r="G18" s="357"/>
      <c r="H18" s="357"/>
      <c r="I18" s="357"/>
      <c r="J18" s="357"/>
      <c r="K18" s="357"/>
      <c r="L18" s="357"/>
      <c r="M18" s="357"/>
      <c r="N18" s="357"/>
      <c r="O18" s="357"/>
      <c r="Q18" s="357"/>
      <c r="R18" s="357"/>
      <c r="S18" s="357"/>
      <c r="T18" s="357"/>
      <c r="U18" s="357"/>
      <c r="V18" s="357"/>
      <c r="W18" s="357"/>
      <c r="X18" s="357"/>
      <c r="Y18" s="357"/>
      <c r="Z18" s="357"/>
      <c r="AA18" s="357"/>
      <c r="AB18" s="357"/>
      <c r="AD18" s="357"/>
      <c r="AE18" s="357"/>
      <c r="AF18" s="357"/>
      <c r="AG18" s="357"/>
      <c r="AH18" s="357"/>
      <c r="AI18" s="357"/>
      <c r="AJ18" s="357"/>
      <c r="AK18" s="357"/>
      <c r="AL18" s="357"/>
      <c r="AM18" s="357"/>
      <c r="AN18" s="357"/>
      <c r="AO18" s="357"/>
      <c r="AQ18" s="357"/>
      <c r="AR18" s="357"/>
      <c r="AS18" s="357"/>
      <c r="AT18" s="357"/>
      <c r="AU18" s="357"/>
      <c r="AV18" s="357"/>
      <c r="AW18" s="357"/>
      <c r="AX18" s="357"/>
      <c r="AY18" s="357"/>
      <c r="AZ18" s="357"/>
      <c r="BA18" s="357"/>
      <c r="BB18" s="357"/>
      <c r="BD18" s="357"/>
      <c r="BE18" s="357"/>
      <c r="BF18" s="357"/>
      <c r="BG18" s="357"/>
      <c r="BH18" s="357"/>
      <c r="BI18" s="357"/>
      <c r="BJ18" s="357"/>
      <c r="BK18" s="357"/>
      <c r="BL18" s="357"/>
      <c r="BM18" s="357"/>
      <c r="BN18" s="357"/>
      <c r="BO18" s="357"/>
    </row>
    <row r="19" spans="1:68" x14ac:dyDescent="0.2">
      <c r="B19" s="291" t="s">
        <v>208</v>
      </c>
      <c r="C19" s="48"/>
      <c r="D19" s="357"/>
      <c r="E19" s="357"/>
      <c r="F19" s="357"/>
      <c r="G19" s="357"/>
      <c r="H19" s="357"/>
      <c r="I19" s="357"/>
      <c r="J19" s="357"/>
      <c r="K19" s="357"/>
      <c r="L19" s="357"/>
      <c r="M19" s="357"/>
      <c r="N19" s="357"/>
      <c r="O19" s="357"/>
      <c r="Q19" s="357"/>
      <c r="R19" s="357"/>
      <c r="S19" s="357"/>
      <c r="T19" s="357"/>
      <c r="U19" s="357"/>
      <c r="V19" s="357"/>
      <c r="W19" s="357"/>
      <c r="X19" s="357"/>
      <c r="Y19" s="357"/>
      <c r="Z19" s="357"/>
      <c r="AA19" s="357"/>
      <c r="AB19" s="357"/>
      <c r="AD19" s="357"/>
      <c r="AE19" s="357"/>
      <c r="AF19" s="357"/>
      <c r="AG19" s="357"/>
      <c r="AH19" s="357"/>
      <c r="AI19" s="357"/>
      <c r="AJ19" s="357"/>
      <c r="AK19" s="357"/>
      <c r="AL19" s="357"/>
      <c r="AM19" s="357"/>
      <c r="AN19" s="357"/>
      <c r="AO19" s="357"/>
      <c r="AQ19" s="357"/>
      <c r="AR19" s="357"/>
      <c r="AS19" s="357"/>
      <c r="AT19" s="357"/>
      <c r="AU19" s="357"/>
      <c r="AV19" s="357"/>
      <c r="AW19" s="357"/>
      <c r="AX19" s="357"/>
      <c r="AY19" s="357"/>
      <c r="AZ19" s="357"/>
      <c r="BA19" s="357"/>
      <c r="BB19" s="357"/>
      <c r="BD19" s="357"/>
      <c r="BE19" s="357"/>
      <c r="BF19" s="357"/>
      <c r="BG19" s="357"/>
      <c r="BH19" s="357"/>
      <c r="BI19" s="357"/>
      <c r="BJ19" s="357"/>
      <c r="BK19" s="357"/>
      <c r="BL19" s="357"/>
      <c r="BM19" s="357"/>
      <c r="BN19" s="357"/>
      <c r="BO19" s="357"/>
    </row>
    <row r="20" spans="1:68" x14ac:dyDescent="0.2">
      <c r="B20" s="134"/>
      <c r="C20" s="134"/>
      <c r="D20" s="225"/>
      <c r="E20" s="225"/>
      <c r="F20" s="225"/>
      <c r="G20" s="225"/>
      <c r="H20" s="225"/>
      <c r="I20" s="225"/>
      <c r="J20" s="225"/>
      <c r="K20" s="225"/>
      <c r="L20" s="225"/>
      <c r="M20" s="225"/>
      <c r="N20" s="225"/>
      <c r="O20" s="225"/>
      <c r="Q20" s="225"/>
      <c r="R20" s="225"/>
      <c r="S20" s="225"/>
      <c r="T20" s="225"/>
      <c r="U20" s="225"/>
      <c r="V20" s="225"/>
      <c r="W20" s="225"/>
      <c r="X20" s="225"/>
      <c r="Y20" s="225"/>
      <c r="Z20" s="225"/>
      <c r="AA20" s="225"/>
      <c r="AB20" s="225"/>
      <c r="AD20" s="225"/>
      <c r="AE20" s="225"/>
      <c r="AF20" s="225"/>
      <c r="AG20" s="225"/>
      <c r="AH20" s="225"/>
      <c r="AI20" s="225"/>
      <c r="AJ20" s="225"/>
      <c r="AK20" s="225"/>
      <c r="AL20" s="225"/>
      <c r="AM20" s="225"/>
      <c r="AN20" s="225"/>
      <c r="AO20" s="225"/>
      <c r="AQ20" s="225"/>
      <c r="AR20" s="225"/>
      <c r="AS20" s="225"/>
      <c r="AT20" s="225"/>
      <c r="AU20" s="225"/>
      <c r="AV20" s="225"/>
      <c r="AW20" s="225"/>
      <c r="AX20" s="225"/>
      <c r="AY20" s="225"/>
      <c r="AZ20" s="225"/>
      <c r="BA20" s="225"/>
      <c r="BB20" s="225"/>
      <c r="BD20" s="225"/>
      <c r="BE20" s="225"/>
      <c r="BF20" s="225"/>
      <c r="BG20" s="225"/>
      <c r="BH20" s="225"/>
      <c r="BI20" s="225"/>
      <c r="BJ20" s="225"/>
      <c r="BK20" s="225"/>
      <c r="BL20" s="225"/>
      <c r="BM20" s="225"/>
      <c r="BN20" s="225"/>
      <c r="BO20" s="225"/>
    </row>
    <row r="21" spans="1:68" s="67" customFormat="1" ht="23.25" x14ac:dyDescent="0.35">
      <c r="A21" s="66"/>
      <c r="B21" s="168" t="s">
        <v>226</v>
      </c>
      <c r="C21" s="169"/>
      <c r="D21" s="220"/>
      <c r="E21" s="220"/>
      <c r="F21" s="220"/>
      <c r="G21" s="220"/>
      <c r="H21" s="220"/>
      <c r="I21" s="220"/>
      <c r="J21" s="220"/>
      <c r="K21" s="220"/>
      <c r="L21" s="220"/>
      <c r="M21" s="220"/>
      <c r="N21" s="220"/>
      <c r="O21" s="220"/>
      <c r="P21" s="45"/>
      <c r="Q21" s="220"/>
      <c r="R21" s="220"/>
      <c r="S21" s="220"/>
      <c r="T21" s="220"/>
      <c r="U21" s="220"/>
      <c r="V21" s="220"/>
      <c r="W21" s="220"/>
      <c r="X21" s="220"/>
      <c r="Y21" s="220"/>
      <c r="Z21" s="220"/>
      <c r="AA21" s="220"/>
      <c r="AB21" s="220"/>
      <c r="AC21" s="45"/>
      <c r="AD21" s="220"/>
      <c r="AE21" s="220"/>
      <c r="AF21" s="220"/>
      <c r="AG21" s="220"/>
      <c r="AH21" s="220"/>
      <c r="AI21" s="220"/>
      <c r="AJ21" s="220"/>
      <c r="AK21" s="220"/>
      <c r="AL21" s="220"/>
      <c r="AM21" s="220"/>
      <c r="AN21" s="220"/>
      <c r="AO21" s="220"/>
      <c r="AP21" s="45"/>
      <c r="AQ21" s="220"/>
      <c r="AR21" s="220"/>
      <c r="AS21" s="220"/>
      <c r="AT21" s="220"/>
      <c r="AU21" s="220"/>
      <c r="AV21" s="220"/>
      <c r="AW21" s="220"/>
      <c r="AX21" s="220"/>
      <c r="AY21" s="220"/>
      <c r="AZ21" s="220"/>
      <c r="BA21" s="220"/>
      <c r="BB21" s="220"/>
      <c r="BC21" s="45"/>
      <c r="BD21" s="220"/>
      <c r="BE21" s="220"/>
      <c r="BF21" s="220"/>
      <c r="BG21" s="220"/>
      <c r="BH21" s="220"/>
      <c r="BI21" s="220"/>
      <c r="BJ21" s="220"/>
      <c r="BK21" s="220"/>
      <c r="BL21" s="220"/>
      <c r="BM21" s="220"/>
      <c r="BN21" s="220"/>
      <c r="BO21" s="220"/>
    </row>
    <row r="22" spans="1:68" x14ac:dyDescent="0.2">
      <c r="B22" s="171" t="s">
        <v>395</v>
      </c>
      <c r="C22" s="47"/>
      <c r="D22" s="47"/>
      <c r="E22" s="47"/>
      <c r="F22" s="47"/>
      <c r="G22" s="47"/>
      <c r="H22" s="47"/>
      <c r="I22" s="47"/>
      <c r="J22" s="47"/>
      <c r="K22" s="47"/>
      <c r="L22" s="47"/>
      <c r="M22" s="47"/>
      <c r="N22" s="47"/>
      <c r="O22" s="47"/>
      <c r="Q22" s="47"/>
      <c r="R22" s="47"/>
      <c r="S22" s="47"/>
      <c r="T22" s="47"/>
      <c r="U22" s="47"/>
      <c r="V22" s="47"/>
      <c r="W22" s="47"/>
      <c r="X22" s="47"/>
      <c r="Y22" s="47"/>
      <c r="Z22" s="47"/>
      <c r="AA22" s="47"/>
      <c r="AB22" s="47"/>
      <c r="AD22" s="47"/>
      <c r="AE22" s="47"/>
      <c r="AF22" s="47"/>
      <c r="AG22" s="47"/>
      <c r="AH22" s="47"/>
      <c r="AI22" s="47"/>
      <c r="AJ22" s="47"/>
      <c r="AK22" s="47"/>
      <c r="AL22" s="47"/>
      <c r="AM22" s="47"/>
      <c r="AN22" s="47"/>
      <c r="AO22" s="47"/>
      <c r="AQ22" s="47"/>
      <c r="AR22" s="47"/>
      <c r="AS22" s="47"/>
      <c r="AT22" s="47"/>
      <c r="AU22" s="47"/>
      <c r="AV22" s="47"/>
      <c r="AW22" s="47"/>
      <c r="AX22" s="47"/>
      <c r="AY22" s="47"/>
      <c r="AZ22" s="47"/>
      <c r="BA22" s="47"/>
      <c r="BB22" s="47"/>
      <c r="BD22" s="47"/>
      <c r="BE22" s="47"/>
      <c r="BF22" s="47"/>
      <c r="BG22" s="47"/>
      <c r="BH22" s="47"/>
      <c r="BI22" s="47"/>
      <c r="BJ22" s="47"/>
      <c r="BK22" s="47"/>
      <c r="BL22" s="47"/>
      <c r="BM22" s="47"/>
      <c r="BN22" s="47"/>
      <c r="BO22" s="47"/>
    </row>
    <row r="23" spans="1:68" x14ac:dyDescent="0.2">
      <c r="B23" s="292" t="s">
        <v>228</v>
      </c>
      <c r="C23" s="150" t="s">
        <v>293</v>
      </c>
      <c r="D23" s="226"/>
      <c r="E23" s="226"/>
      <c r="F23" s="377"/>
      <c r="G23" s="226"/>
      <c r="H23" s="226"/>
      <c r="I23" s="226"/>
      <c r="J23" s="226"/>
      <c r="K23" s="226"/>
      <c r="L23" s="226"/>
      <c r="M23" s="226"/>
      <c r="N23" s="226"/>
      <c r="O23" s="226"/>
      <c r="Q23" s="226"/>
      <c r="R23" s="226"/>
      <c r="S23" s="226"/>
      <c r="T23" s="226"/>
      <c r="U23" s="226"/>
      <c r="V23" s="226"/>
      <c r="W23" s="226"/>
      <c r="X23" s="226"/>
      <c r="Y23" s="226"/>
      <c r="Z23" s="226"/>
      <c r="AA23" s="226"/>
      <c r="AB23" s="226"/>
      <c r="AD23" s="226"/>
      <c r="AE23" s="226"/>
      <c r="AF23" s="226"/>
      <c r="AG23" s="226"/>
      <c r="AH23" s="226"/>
      <c r="AI23" s="226"/>
      <c r="AJ23" s="226"/>
      <c r="AK23" s="226"/>
      <c r="AL23" s="226"/>
      <c r="AM23" s="226"/>
      <c r="AN23" s="226"/>
      <c r="AO23" s="226"/>
      <c r="AQ23" s="226"/>
      <c r="AR23" s="226"/>
      <c r="AS23" s="226"/>
      <c r="AT23" s="226"/>
      <c r="AU23" s="226"/>
      <c r="AV23" s="226"/>
      <c r="AW23" s="226"/>
      <c r="AX23" s="226"/>
      <c r="AY23" s="226"/>
      <c r="AZ23" s="226"/>
      <c r="BA23" s="226"/>
      <c r="BB23" s="226"/>
      <c r="BD23" s="226"/>
      <c r="BE23" s="226"/>
      <c r="BF23" s="226"/>
      <c r="BG23" s="226"/>
      <c r="BH23" s="226"/>
      <c r="BI23" s="226"/>
      <c r="BJ23" s="226"/>
      <c r="BK23" s="226"/>
      <c r="BL23" s="226"/>
      <c r="BM23" s="226"/>
      <c r="BN23" s="226"/>
      <c r="BO23" s="226"/>
    </row>
    <row r="24" spans="1:68" x14ac:dyDescent="0.2">
      <c r="B24" s="293" t="s">
        <v>300</v>
      </c>
      <c r="C24" s="150" t="s">
        <v>293</v>
      </c>
      <c r="D24" s="226"/>
      <c r="E24" s="226"/>
      <c r="F24" s="377"/>
      <c r="G24" s="226"/>
      <c r="H24" s="226"/>
      <c r="I24" s="226"/>
      <c r="J24" s="226"/>
      <c r="K24" s="226"/>
      <c r="L24" s="226"/>
      <c r="M24" s="226"/>
      <c r="N24" s="226"/>
      <c r="O24" s="226"/>
      <c r="Q24" s="226"/>
      <c r="R24" s="226"/>
      <c r="S24" s="226"/>
      <c r="T24" s="226"/>
      <c r="U24" s="226"/>
      <c r="V24" s="226"/>
      <c r="W24" s="226"/>
      <c r="X24" s="226"/>
      <c r="Y24" s="226"/>
      <c r="Z24" s="226"/>
      <c r="AA24" s="226"/>
      <c r="AB24" s="226"/>
      <c r="AD24" s="226"/>
      <c r="AE24" s="226"/>
      <c r="AF24" s="226"/>
      <c r="AG24" s="226"/>
      <c r="AH24" s="226"/>
      <c r="AI24" s="226"/>
      <c r="AJ24" s="226"/>
      <c r="AK24" s="226"/>
      <c r="AL24" s="226"/>
      <c r="AM24" s="226"/>
      <c r="AN24" s="226"/>
      <c r="AO24" s="226"/>
      <c r="AQ24" s="226"/>
      <c r="AR24" s="226"/>
      <c r="AS24" s="226"/>
      <c r="AT24" s="226"/>
      <c r="AU24" s="226"/>
      <c r="AV24" s="226"/>
      <c r="AW24" s="226"/>
      <c r="AX24" s="226"/>
      <c r="AY24" s="226"/>
      <c r="AZ24" s="226"/>
      <c r="BA24" s="226"/>
      <c r="BB24" s="226"/>
      <c r="BD24" s="226"/>
      <c r="BE24" s="226"/>
      <c r="BF24" s="226"/>
      <c r="BG24" s="226"/>
      <c r="BH24" s="226"/>
      <c r="BI24" s="226"/>
      <c r="BJ24" s="226"/>
      <c r="BK24" s="226"/>
      <c r="BL24" s="226"/>
      <c r="BM24" s="226"/>
      <c r="BN24" s="226"/>
      <c r="BO24" s="226"/>
    </row>
    <row r="25" spans="1:68" x14ac:dyDescent="0.2">
      <c r="B25" s="293" t="s">
        <v>220</v>
      </c>
      <c r="C25" s="151" t="s">
        <v>292</v>
      </c>
      <c r="D25" s="258"/>
      <c r="E25" s="258"/>
      <c r="F25" s="385"/>
      <c r="G25" s="258"/>
      <c r="H25" s="258"/>
      <c r="I25" s="258"/>
      <c r="J25" s="258"/>
      <c r="K25" s="258"/>
      <c r="L25" s="258"/>
      <c r="M25" s="258"/>
      <c r="N25" s="258"/>
      <c r="O25" s="258"/>
      <c r="Q25" s="258"/>
      <c r="R25" s="258"/>
      <c r="S25" s="258"/>
      <c r="T25" s="258"/>
      <c r="U25" s="258"/>
      <c r="V25" s="258"/>
      <c r="W25" s="258"/>
      <c r="X25" s="258"/>
      <c r="Y25" s="258"/>
      <c r="Z25" s="258"/>
      <c r="AA25" s="258"/>
      <c r="AB25" s="258"/>
      <c r="AD25" s="258"/>
      <c r="AE25" s="258"/>
      <c r="AF25" s="258"/>
      <c r="AG25" s="258"/>
      <c r="AH25" s="258"/>
      <c r="AI25" s="258"/>
      <c r="AJ25" s="258"/>
      <c r="AK25" s="258"/>
      <c r="AL25" s="258"/>
      <c r="AM25" s="258"/>
      <c r="AN25" s="258"/>
      <c r="AO25" s="258"/>
      <c r="AQ25" s="258"/>
      <c r="AR25" s="258"/>
      <c r="AS25" s="258"/>
      <c r="AT25" s="258"/>
      <c r="AU25" s="258"/>
      <c r="AV25" s="258"/>
      <c r="AW25" s="258"/>
      <c r="AX25" s="258"/>
      <c r="AY25" s="258"/>
      <c r="AZ25" s="258"/>
      <c r="BA25" s="258"/>
      <c r="BB25" s="258"/>
      <c r="BD25" s="258"/>
      <c r="BE25" s="258"/>
      <c r="BF25" s="258"/>
      <c r="BG25" s="258"/>
      <c r="BH25" s="258"/>
      <c r="BI25" s="258"/>
      <c r="BJ25" s="258"/>
      <c r="BK25" s="258"/>
      <c r="BL25" s="258"/>
      <c r="BM25" s="258"/>
      <c r="BN25" s="258"/>
      <c r="BO25" s="258"/>
    </row>
    <row r="26" spans="1:68" x14ac:dyDescent="0.2">
      <c r="D26" s="45"/>
      <c r="E26" s="45"/>
      <c r="Q26" s="45"/>
      <c r="R26" s="45"/>
      <c r="AD26" s="45"/>
      <c r="AE26" s="45"/>
      <c r="AQ26" s="45"/>
      <c r="AR26" s="45"/>
      <c r="BD26" s="45"/>
      <c r="BE26" s="45"/>
    </row>
    <row r="27" spans="1:68" s="67" customFormat="1" ht="23.25" x14ac:dyDescent="0.35">
      <c r="A27" s="66"/>
      <c r="B27" s="168" t="s">
        <v>227</v>
      </c>
      <c r="C27" s="169"/>
      <c r="D27" s="170"/>
      <c r="E27" s="170"/>
      <c r="F27" s="170"/>
      <c r="G27" s="170"/>
      <c r="H27" s="170"/>
      <c r="I27" s="170"/>
      <c r="J27" s="170"/>
      <c r="K27" s="170"/>
      <c r="L27" s="170"/>
      <c r="M27" s="170"/>
      <c r="N27" s="170"/>
      <c r="O27" s="170"/>
      <c r="P27" s="45"/>
      <c r="Q27" s="170"/>
      <c r="R27" s="170"/>
      <c r="S27" s="170"/>
      <c r="T27" s="170"/>
      <c r="U27" s="170"/>
      <c r="V27" s="170"/>
      <c r="W27" s="170"/>
      <c r="X27" s="170"/>
      <c r="Y27" s="170"/>
      <c r="Z27" s="170"/>
      <c r="AA27" s="170"/>
      <c r="AB27" s="170"/>
      <c r="AC27" s="45"/>
      <c r="AD27" s="170"/>
      <c r="AE27" s="170"/>
      <c r="AF27" s="170"/>
      <c r="AG27" s="170"/>
      <c r="AH27" s="170"/>
      <c r="AI27" s="170"/>
      <c r="AJ27" s="170"/>
      <c r="AK27" s="170"/>
      <c r="AL27" s="170"/>
      <c r="AM27" s="170"/>
      <c r="AN27" s="170"/>
      <c r="AO27" s="170"/>
      <c r="AP27" s="45"/>
      <c r="AQ27" s="170"/>
      <c r="AR27" s="170"/>
      <c r="AS27" s="170"/>
      <c r="AT27" s="170"/>
      <c r="AU27" s="170"/>
      <c r="AV27" s="170"/>
      <c r="AW27" s="170"/>
      <c r="AX27" s="170"/>
      <c r="AY27" s="170"/>
      <c r="AZ27" s="170"/>
      <c r="BA27" s="170"/>
      <c r="BB27" s="170"/>
      <c r="BC27" s="45"/>
      <c r="BD27" s="170"/>
      <c r="BE27" s="170"/>
      <c r="BF27" s="170"/>
      <c r="BG27" s="170"/>
      <c r="BH27" s="170"/>
      <c r="BI27" s="170"/>
      <c r="BJ27" s="170"/>
      <c r="BK27" s="170"/>
      <c r="BL27" s="170"/>
      <c r="BM27" s="170"/>
      <c r="BN27" s="170"/>
      <c r="BO27" s="170"/>
    </row>
    <row r="28" spans="1:68" x14ac:dyDescent="0.2">
      <c r="B28" s="171" t="s">
        <v>346</v>
      </c>
      <c r="C28" s="47"/>
      <c r="D28" s="47"/>
      <c r="E28" s="47"/>
      <c r="F28" s="47"/>
      <c r="G28" s="47"/>
      <c r="H28" s="47"/>
      <c r="I28" s="47"/>
      <c r="J28" s="47"/>
      <c r="K28" s="47"/>
      <c r="L28" s="47"/>
      <c r="M28" s="47"/>
      <c r="N28" s="47"/>
      <c r="O28" s="47"/>
      <c r="Q28" s="47"/>
      <c r="R28" s="47"/>
      <c r="S28" s="47"/>
      <c r="T28" s="47"/>
      <c r="U28" s="47"/>
      <c r="V28" s="47"/>
      <c r="W28" s="47"/>
      <c r="X28" s="47"/>
      <c r="Y28" s="47"/>
      <c r="Z28" s="47"/>
      <c r="AA28" s="47"/>
      <c r="AB28" s="47"/>
      <c r="AD28" s="47"/>
      <c r="AE28" s="47"/>
      <c r="AF28" s="47"/>
      <c r="AG28" s="47"/>
      <c r="AH28" s="47"/>
      <c r="AI28" s="47"/>
      <c r="AJ28" s="47"/>
      <c r="AK28" s="47"/>
      <c r="AL28" s="47"/>
      <c r="AM28" s="47"/>
      <c r="AN28" s="47"/>
      <c r="AO28" s="47"/>
      <c r="AQ28" s="47"/>
      <c r="AR28" s="47"/>
      <c r="AS28" s="47"/>
      <c r="AT28" s="47"/>
      <c r="AU28" s="47"/>
      <c r="AV28" s="47"/>
      <c r="AW28" s="47"/>
      <c r="AX28" s="47"/>
      <c r="AY28" s="47"/>
      <c r="AZ28" s="47"/>
      <c r="BA28" s="47"/>
      <c r="BB28" s="47"/>
      <c r="BD28" s="47"/>
      <c r="BE28" s="47"/>
      <c r="BF28" s="47"/>
      <c r="BG28" s="47"/>
      <c r="BH28" s="47"/>
      <c r="BI28" s="47"/>
      <c r="BJ28" s="47"/>
      <c r="BK28" s="47"/>
      <c r="BL28" s="47"/>
      <c r="BM28" s="47"/>
      <c r="BN28" s="47"/>
      <c r="BO28" s="47"/>
    </row>
    <row r="29" spans="1:68" x14ac:dyDescent="0.2">
      <c r="B29" s="48" t="s">
        <v>378</v>
      </c>
      <c r="C29" s="48"/>
      <c r="D29" s="137">
        <f>SUM(D12:D17)</f>
        <v>0</v>
      </c>
      <c r="E29" s="137">
        <f t="shared" ref="E29:O29" si="0">SUM(E12:E17)</f>
        <v>0</v>
      </c>
      <c r="F29" s="137">
        <f t="shared" si="0"/>
        <v>0</v>
      </c>
      <c r="G29" s="137">
        <f t="shared" si="0"/>
        <v>0</v>
      </c>
      <c r="H29" s="137">
        <f t="shared" si="0"/>
        <v>0</v>
      </c>
      <c r="I29" s="137">
        <f t="shared" si="0"/>
        <v>0</v>
      </c>
      <c r="J29" s="137">
        <f t="shared" si="0"/>
        <v>0</v>
      </c>
      <c r="K29" s="137">
        <f t="shared" si="0"/>
        <v>0</v>
      </c>
      <c r="L29" s="137">
        <f t="shared" si="0"/>
        <v>0</v>
      </c>
      <c r="M29" s="137">
        <f t="shared" si="0"/>
        <v>0</v>
      </c>
      <c r="N29" s="137">
        <f t="shared" si="0"/>
        <v>0</v>
      </c>
      <c r="O29" s="137">
        <f t="shared" si="0"/>
        <v>0</v>
      </c>
      <c r="Q29" s="137">
        <f>SUM(Q12:Q17)</f>
        <v>0</v>
      </c>
      <c r="R29" s="137">
        <f t="shared" ref="R29:AB29" si="1">SUM(R12:R17)</f>
        <v>0</v>
      </c>
      <c r="S29" s="137">
        <f t="shared" si="1"/>
        <v>0</v>
      </c>
      <c r="T29" s="137">
        <f t="shared" si="1"/>
        <v>0</v>
      </c>
      <c r="U29" s="137">
        <f t="shared" si="1"/>
        <v>0</v>
      </c>
      <c r="V29" s="137">
        <f t="shared" si="1"/>
        <v>0</v>
      </c>
      <c r="W29" s="137">
        <f t="shared" si="1"/>
        <v>0</v>
      </c>
      <c r="X29" s="137">
        <f t="shared" si="1"/>
        <v>0</v>
      </c>
      <c r="Y29" s="137">
        <f t="shared" si="1"/>
        <v>0</v>
      </c>
      <c r="Z29" s="137">
        <f t="shared" si="1"/>
        <v>0</v>
      </c>
      <c r="AA29" s="137">
        <f t="shared" si="1"/>
        <v>0</v>
      </c>
      <c r="AB29" s="137">
        <f t="shared" si="1"/>
        <v>0</v>
      </c>
      <c r="AD29" s="137">
        <f>SUM(AD12:AD17)</f>
        <v>0</v>
      </c>
      <c r="AE29" s="137">
        <f t="shared" ref="AE29:AO29" si="2">SUM(AE12:AE17)</f>
        <v>0</v>
      </c>
      <c r="AF29" s="137">
        <f t="shared" si="2"/>
        <v>0</v>
      </c>
      <c r="AG29" s="137">
        <f t="shared" si="2"/>
        <v>0</v>
      </c>
      <c r="AH29" s="137">
        <f t="shared" si="2"/>
        <v>0</v>
      </c>
      <c r="AI29" s="137">
        <f t="shared" si="2"/>
        <v>0</v>
      </c>
      <c r="AJ29" s="137">
        <f t="shared" si="2"/>
        <v>0</v>
      </c>
      <c r="AK29" s="137">
        <f t="shared" si="2"/>
        <v>0</v>
      </c>
      <c r="AL29" s="137">
        <f t="shared" si="2"/>
        <v>0</v>
      </c>
      <c r="AM29" s="137">
        <f t="shared" si="2"/>
        <v>0</v>
      </c>
      <c r="AN29" s="137">
        <f t="shared" si="2"/>
        <v>0</v>
      </c>
      <c r="AO29" s="137">
        <f t="shared" si="2"/>
        <v>0</v>
      </c>
      <c r="AQ29" s="137">
        <f>SUM(AQ12:AQ17)</f>
        <v>0</v>
      </c>
      <c r="AR29" s="137">
        <f t="shared" ref="AR29:BB29" si="3">SUM(AR12:AR17)</f>
        <v>0</v>
      </c>
      <c r="AS29" s="137">
        <f t="shared" si="3"/>
        <v>0</v>
      </c>
      <c r="AT29" s="137">
        <f t="shared" si="3"/>
        <v>0</v>
      </c>
      <c r="AU29" s="137">
        <f t="shared" si="3"/>
        <v>0</v>
      </c>
      <c r="AV29" s="137">
        <f t="shared" si="3"/>
        <v>0</v>
      </c>
      <c r="AW29" s="137">
        <f t="shared" si="3"/>
        <v>0</v>
      </c>
      <c r="AX29" s="137">
        <f t="shared" si="3"/>
        <v>0</v>
      </c>
      <c r="AY29" s="137">
        <f t="shared" si="3"/>
        <v>0</v>
      </c>
      <c r="AZ29" s="137">
        <f t="shared" si="3"/>
        <v>0</v>
      </c>
      <c r="BA29" s="137">
        <f t="shared" si="3"/>
        <v>0</v>
      </c>
      <c r="BB29" s="137">
        <f t="shared" si="3"/>
        <v>0</v>
      </c>
      <c r="BD29" s="137">
        <f>SUM(BD12:BD17)</f>
        <v>0</v>
      </c>
      <c r="BE29" s="137">
        <f t="shared" ref="BE29:BO29" si="4">SUM(BE12:BE17)</f>
        <v>0</v>
      </c>
      <c r="BF29" s="137">
        <f t="shared" si="4"/>
        <v>0</v>
      </c>
      <c r="BG29" s="137">
        <f t="shared" si="4"/>
        <v>0</v>
      </c>
      <c r="BH29" s="137">
        <f t="shared" si="4"/>
        <v>0</v>
      </c>
      <c r="BI29" s="137">
        <f t="shared" si="4"/>
        <v>0</v>
      </c>
      <c r="BJ29" s="137">
        <f t="shared" si="4"/>
        <v>0</v>
      </c>
      <c r="BK29" s="137">
        <f t="shared" si="4"/>
        <v>0</v>
      </c>
      <c r="BL29" s="137">
        <f t="shared" si="4"/>
        <v>0</v>
      </c>
      <c r="BM29" s="137">
        <f t="shared" si="4"/>
        <v>0</v>
      </c>
      <c r="BN29" s="137">
        <f t="shared" si="4"/>
        <v>0</v>
      </c>
      <c r="BO29" s="137">
        <f t="shared" si="4"/>
        <v>0</v>
      </c>
    </row>
    <row r="30" spans="1:68" x14ac:dyDescent="0.2">
      <c r="B30" s="48" t="s">
        <v>380</v>
      </c>
      <c r="C30" s="48"/>
      <c r="D30" s="137">
        <f>SUM(D12:D18)</f>
        <v>0</v>
      </c>
      <c r="E30" s="137">
        <f t="shared" ref="E30:O30" si="5">SUM(E12:E18)</f>
        <v>0</v>
      </c>
      <c r="F30" s="137">
        <f t="shared" si="5"/>
        <v>0</v>
      </c>
      <c r="G30" s="137">
        <f t="shared" si="5"/>
        <v>0</v>
      </c>
      <c r="H30" s="137">
        <f t="shared" si="5"/>
        <v>0</v>
      </c>
      <c r="I30" s="137">
        <f t="shared" si="5"/>
        <v>0</v>
      </c>
      <c r="J30" s="137">
        <f t="shared" si="5"/>
        <v>0</v>
      </c>
      <c r="K30" s="137">
        <f t="shared" si="5"/>
        <v>0</v>
      </c>
      <c r="L30" s="137">
        <f t="shared" si="5"/>
        <v>0</v>
      </c>
      <c r="M30" s="137">
        <f t="shared" si="5"/>
        <v>0</v>
      </c>
      <c r="N30" s="137">
        <f t="shared" si="5"/>
        <v>0</v>
      </c>
      <c r="O30" s="137">
        <f t="shared" si="5"/>
        <v>0</v>
      </c>
      <c r="Q30" s="137">
        <f>SUM(Q12:Q18)</f>
        <v>0</v>
      </c>
      <c r="R30" s="137">
        <f t="shared" ref="R30:AB30" si="6">SUM(R12:R18)</f>
        <v>0</v>
      </c>
      <c r="S30" s="137">
        <f t="shared" si="6"/>
        <v>0</v>
      </c>
      <c r="T30" s="137">
        <f t="shared" si="6"/>
        <v>0</v>
      </c>
      <c r="U30" s="137">
        <f t="shared" si="6"/>
        <v>0</v>
      </c>
      <c r="V30" s="137">
        <f t="shared" si="6"/>
        <v>0</v>
      </c>
      <c r="W30" s="137">
        <f t="shared" si="6"/>
        <v>0</v>
      </c>
      <c r="X30" s="137">
        <f t="shared" si="6"/>
        <v>0</v>
      </c>
      <c r="Y30" s="137">
        <f t="shared" si="6"/>
        <v>0</v>
      </c>
      <c r="Z30" s="137">
        <f t="shared" si="6"/>
        <v>0</v>
      </c>
      <c r="AA30" s="137">
        <f t="shared" si="6"/>
        <v>0</v>
      </c>
      <c r="AB30" s="137">
        <f t="shared" si="6"/>
        <v>0</v>
      </c>
      <c r="AD30" s="137">
        <f>SUM(AD12:AD18)</f>
        <v>0</v>
      </c>
      <c r="AE30" s="137">
        <f t="shared" ref="AE30:AO30" si="7">SUM(AE12:AE18)</f>
        <v>0</v>
      </c>
      <c r="AF30" s="137">
        <f t="shared" si="7"/>
        <v>0</v>
      </c>
      <c r="AG30" s="137">
        <f t="shared" si="7"/>
        <v>0</v>
      </c>
      <c r="AH30" s="137">
        <f t="shared" si="7"/>
        <v>0</v>
      </c>
      <c r="AI30" s="137">
        <f t="shared" si="7"/>
        <v>0</v>
      </c>
      <c r="AJ30" s="137">
        <f t="shared" si="7"/>
        <v>0</v>
      </c>
      <c r="AK30" s="137">
        <f t="shared" si="7"/>
        <v>0</v>
      </c>
      <c r="AL30" s="137">
        <f t="shared" si="7"/>
        <v>0</v>
      </c>
      <c r="AM30" s="137">
        <f t="shared" si="7"/>
        <v>0</v>
      </c>
      <c r="AN30" s="137">
        <f t="shared" si="7"/>
        <v>0</v>
      </c>
      <c r="AO30" s="137">
        <f t="shared" si="7"/>
        <v>0</v>
      </c>
      <c r="AQ30" s="137">
        <f>SUM(AQ12:AQ18)</f>
        <v>0</v>
      </c>
      <c r="AR30" s="137">
        <f t="shared" ref="AR30:BB30" si="8">SUM(AR12:AR18)</f>
        <v>0</v>
      </c>
      <c r="AS30" s="137">
        <f t="shared" si="8"/>
        <v>0</v>
      </c>
      <c r="AT30" s="137">
        <f t="shared" si="8"/>
        <v>0</v>
      </c>
      <c r="AU30" s="137">
        <f t="shared" si="8"/>
        <v>0</v>
      </c>
      <c r="AV30" s="137">
        <f t="shared" si="8"/>
        <v>0</v>
      </c>
      <c r="AW30" s="137">
        <f t="shared" si="8"/>
        <v>0</v>
      </c>
      <c r="AX30" s="137">
        <f t="shared" si="8"/>
        <v>0</v>
      </c>
      <c r="AY30" s="137">
        <f t="shared" si="8"/>
        <v>0</v>
      </c>
      <c r="AZ30" s="137">
        <f t="shared" si="8"/>
        <v>0</v>
      </c>
      <c r="BA30" s="137">
        <f t="shared" si="8"/>
        <v>0</v>
      </c>
      <c r="BB30" s="137">
        <f t="shared" si="8"/>
        <v>0</v>
      </c>
      <c r="BD30" s="137">
        <f>SUM(BD12:BD18)</f>
        <v>0</v>
      </c>
      <c r="BE30" s="137">
        <f t="shared" ref="BE30:BO30" si="9">SUM(BE12:BE18)</f>
        <v>0</v>
      </c>
      <c r="BF30" s="137">
        <f t="shared" si="9"/>
        <v>0</v>
      </c>
      <c r="BG30" s="137">
        <f t="shared" si="9"/>
        <v>0</v>
      </c>
      <c r="BH30" s="137">
        <f t="shared" si="9"/>
        <v>0</v>
      </c>
      <c r="BI30" s="137">
        <f t="shared" si="9"/>
        <v>0</v>
      </c>
      <c r="BJ30" s="137">
        <f t="shared" si="9"/>
        <v>0</v>
      </c>
      <c r="BK30" s="137">
        <f t="shared" si="9"/>
        <v>0</v>
      </c>
      <c r="BL30" s="137">
        <f t="shared" si="9"/>
        <v>0</v>
      </c>
      <c r="BM30" s="137">
        <f t="shared" si="9"/>
        <v>0</v>
      </c>
      <c r="BN30" s="137">
        <f t="shared" si="9"/>
        <v>0</v>
      </c>
      <c r="BO30" s="137">
        <f t="shared" si="9"/>
        <v>0</v>
      </c>
    </row>
    <row r="31" spans="1:68" x14ac:dyDescent="0.2">
      <c r="B31" s="48" t="s">
        <v>55</v>
      </c>
      <c r="C31" s="48"/>
      <c r="D31" s="137">
        <f>SUM(D12:D19)</f>
        <v>0</v>
      </c>
      <c r="E31" s="137">
        <f t="shared" ref="E31:O31" si="10">SUM(E12:E19)</f>
        <v>0</v>
      </c>
      <c r="F31" s="137">
        <f t="shared" si="10"/>
        <v>0</v>
      </c>
      <c r="G31" s="137">
        <f t="shared" si="10"/>
        <v>0</v>
      </c>
      <c r="H31" s="137">
        <f t="shared" si="10"/>
        <v>0</v>
      </c>
      <c r="I31" s="137">
        <f t="shared" si="10"/>
        <v>0</v>
      </c>
      <c r="J31" s="137">
        <f t="shared" si="10"/>
        <v>0</v>
      </c>
      <c r="K31" s="137">
        <f t="shared" si="10"/>
        <v>0</v>
      </c>
      <c r="L31" s="137">
        <f t="shared" si="10"/>
        <v>0</v>
      </c>
      <c r="M31" s="137">
        <f t="shared" si="10"/>
        <v>0</v>
      </c>
      <c r="N31" s="137">
        <f t="shared" si="10"/>
        <v>0</v>
      </c>
      <c r="O31" s="137">
        <f t="shared" si="10"/>
        <v>0</v>
      </c>
      <c r="Q31" s="137">
        <f>SUM(Q12:Q19)</f>
        <v>0</v>
      </c>
      <c r="R31" s="137">
        <f t="shared" ref="R31:AB31" si="11">SUM(R12:R19)</f>
        <v>0</v>
      </c>
      <c r="S31" s="137">
        <f t="shared" si="11"/>
        <v>0</v>
      </c>
      <c r="T31" s="137">
        <f t="shared" si="11"/>
        <v>0</v>
      </c>
      <c r="U31" s="137">
        <f t="shared" si="11"/>
        <v>0</v>
      </c>
      <c r="V31" s="137">
        <f t="shared" si="11"/>
        <v>0</v>
      </c>
      <c r="W31" s="137">
        <f t="shared" si="11"/>
        <v>0</v>
      </c>
      <c r="X31" s="137">
        <f t="shared" si="11"/>
        <v>0</v>
      </c>
      <c r="Y31" s="137">
        <f t="shared" si="11"/>
        <v>0</v>
      </c>
      <c r="Z31" s="137">
        <f t="shared" si="11"/>
        <v>0</v>
      </c>
      <c r="AA31" s="137">
        <f t="shared" si="11"/>
        <v>0</v>
      </c>
      <c r="AB31" s="137">
        <f t="shared" si="11"/>
        <v>0</v>
      </c>
      <c r="AD31" s="137">
        <f>SUM(AD12:AD19)</f>
        <v>0</v>
      </c>
      <c r="AE31" s="137">
        <f t="shared" ref="AE31:AO31" si="12">SUM(AE12:AE19)</f>
        <v>0</v>
      </c>
      <c r="AF31" s="137">
        <f t="shared" si="12"/>
        <v>0</v>
      </c>
      <c r="AG31" s="137">
        <f t="shared" si="12"/>
        <v>0</v>
      </c>
      <c r="AH31" s="137">
        <f t="shared" si="12"/>
        <v>0</v>
      </c>
      <c r="AI31" s="137">
        <f t="shared" si="12"/>
        <v>0</v>
      </c>
      <c r="AJ31" s="137">
        <f t="shared" si="12"/>
        <v>0</v>
      </c>
      <c r="AK31" s="137">
        <f t="shared" si="12"/>
        <v>0</v>
      </c>
      <c r="AL31" s="137">
        <f t="shared" si="12"/>
        <v>0</v>
      </c>
      <c r="AM31" s="137">
        <f t="shared" si="12"/>
        <v>0</v>
      </c>
      <c r="AN31" s="137">
        <f t="shared" si="12"/>
        <v>0</v>
      </c>
      <c r="AO31" s="137">
        <f t="shared" si="12"/>
        <v>0</v>
      </c>
      <c r="AQ31" s="137">
        <f>SUM(AQ12:AQ19)</f>
        <v>0</v>
      </c>
      <c r="AR31" s="137">
        <f t="shared" ref="AR31:BB31" si="13">SUM(AR12:AR19)</f>
        <v>0</v>
      </c>
      <c r="AS31" s="137">
        <f t="shared" si="13"/>
        <v>0</v>
      </c>
      <c r="AT31" s="137">
        <f t="shared" si="13"/>
        <v>0</v>
      </c>
      <c r="AU31" s="137">
        <f t="shared" si="13"/>
        <v>0</v>
      </c>
      <c r="AV31" s="137">
        <f t="shared" si="13"/>
        <v>0</v>
      </c>
      <c r="AW31" s="137">
        <f t="shared" si="13"/>
        <v>0</v>
      </c>
      <c r="AX31" s="137">
        <f t="shared" si="13"/>
        <v>0</v>
      </c>
      <c r="AY31" s="137">
        <f t="shared" si="13"/>
        <v>0</v>
      </c>
      <c r="AZ31" s="137">
        <f t="shared" si="13"/>
        <v>0</v>
      </c>
      <c r="BA31" s="137">
        <f t="shared" si="13"/>
        <v>0</v>
      </c>
      <c r="BB31" s="137">
        <f t="shared" si="13"/>
        <v>0</v>
      </c>
      <c r="BD31" s="137">
        <f>SUM(BD12:BD19)</f>
        <v>0</v>
      </c>
      <c r="BE31" s="137">
        <f t="shared" ref="BE31:BO31" si="14">SUM(BE12:BE19)</f>
        <v>0</v>
      </c>
      <c r="BF31" s="137">
        <f t="shared" si="14"/>
        <v>0</v>
      </c>
      <c r="BG31" s="137">
        <f t="shared" si="14"/>
        <v>0</v>
      </c>
      <c r="BH31" s="137">
        <f t="shared" si="14"/>
        <v>0</v>
      </c>
      <c r="BI31" s="137">
        <f t="shared" si="14"/>
        <v>0</v>
      </c>
      <c r="BJ31" s="137">
        <f t="shared" si="14"/>
        <v>0</v>
      </c>
      <c r="BK31" s="137">
        <f t="shared" si="14"/>
        <v>0</v>
      </c>
      <c r="BL31" s="137">
        <f t="shared" si="14"/>
        <v>0</v>
      </c>
      <c r="BM31" s="137">
        <f t="shared" si="14"/>
        <v>0</v>
      </c>
      <c r="BN31" s="137">
        <f t="shared" si="14"/>
        <v>0</v>
      </c>
      <c r="BO31" s="137">
        <f t="shared" si="14"/>
        <v>0</v>
      </c>
    </row>
    <row r="32" spans="1:68" s="296" customFormat="1" ht="6" customHeight="1" x14ac:dyDescent="0.2">
      <c r="B32" s="295"/>
      <c r="C32" s="295"/>
      <c r="D32" s="297"/>
      <c r="E32" s="297"/>
      <c r="F32" s="297"/>
      <c r="G32" s="297"/>
      <c r="H32" s="298"/>
      <c r="I32" s="297"/>
      <c r="J32" s="297"/>
      <c r="K32" s="297"/>
      <c r="L32" s="297"/>
      <c r="M32" s="297"/>
      <c r="N32" s="297"/>
      <c r="O32" s="297"/>
      <c r="P32" s="45"/>
      <c r="Q32" s="297"/>
      <c r="R32" s="297"/>
      <c r="S32" s="297"/>
      <c r="T32" s="297"/>
      <c r="U32" s="298"/>
      <c r="V32" s="297"/>
      <c r="W32" s="297"/>
      <c r="X32" s="297"/>
      <c r="Y32" s="297"/>
      <c r="Z32" s="297"/>
      <c r="AA32" s="297"/>
      <c r="AB32" s="297"/>
      <c r="AC32" s="45"/>
      <c r="AD32" s="297"/>
      <c r="AE32" s="297"/>
      <c r="AF32" s="297"/>
      <c r="AG32" s="297"/>
      <c r="AH32" s="298"/>
      <c r="AI32" s="297"/>
      <c r="AJ32" s="297"/>
      <c r="AK32" s="297"/>
      <c r="AL32" s="297"/>
      <c r="AM32" s="297"/>
      <c r="AN32" s="297"/>
      <c r="AO32" s="297"/>
      <c r="AP32" s="45"/>
      <c r="AQ32" s="297"/>
      <c r="AR32" s="297"/>
      <c r="AS32" s="297"/>
      <c r="AT32" s="297"/>
      <c r="AU32" s="298"/>
      <c r="AV32" s="297"/>
      <c r="AW32" s="297"/>
      <c r="AX32" s="297"/>
      <c r="AY32" s="297"/>
      <c r="AZ32" s="297"/>
      <c r="BA32" s="297"/>
      <c r="BB32" s="297"/>
      <c r="BC32" s="45"/>
      <c r="BD32" s="297"/>
      <c r="BE32" s="297"/>
      <c r="BF32" s="297"/>
      <c r="BG32" s="297"/>
      <c r="BH32" s="298"/>
      <c r="BI32" s="297"/>
      <c r="BJ32" s="297"/>
      <c r="BK32" s="297"/>
      <c r="BL32" s="297"/>
      <c r="BM32" s="297"/>
      <c r="BN32" s="297"/>
      <c r="BO32" s="297"/>
      <c r="BP32" s="67"/>
    </row>
    <row r="33" spans="1:68" x14ac:dyDescent="0.2">
      <c r="B33" s="48" t="s">
        <v>523</v>
      </c>
      <c r="C33" s="48"/>
      <c r="D33" s="137">
        <f>SUM(D34:D36)</f>
        <v>0</v>
      </c>
      <c r="E33" s="137">
        <f t="shared" ref="E33:O33" si="15">SUM(E34:E36)</f>
        <v>0</v>
      </c>
      <c r="F33" s="137">
        <f t="shared" si="15"/>
        <v>0</v>
      </c>
      <c r="G33" s="137">
        <f t="shared" si="15"/>
        <v>0</v>
      </c>
      <c r="H33" s="137">
        <f t="shared" si="15"/>
        <v>0</v>
      </c>
      <c r="I33" s="137">
        <f t="shared" si="15"/>
        <v>0</v>
      </c>
      <c r="J33" s="137">
        <f t="shared" si="15"/>
        <v>0</v>
      </c>
      <c r="K33" s="137">
        <f t="shared" si="15"/>
        <v>0</v>
      </c>
      <c r="L33" s="137">
        <f t="shared" si="15"/>
        <v>0</v>
      </c>
      <c r="M33" s="137">
        <f t="shared" si="15"/>
        <v>0</v>
      </c>
      <c r="N33" s="137">
        <f t="shared" si="15"/>
        <v>0</v>
      </c>
      <c r="O33" s="137">
        <f t="shared" si="15"/>
        <v>0</v>
      </c>
      <c r="Q33" s="137">
        <f>SUM(Q34:Q36)</f>
        <v>0</v>
      </c>
      <c r="R33" s="137">
        <f t="shared" ref="R33:AB33" si="16">SUM(R34:R36)</f>
        <v>0</v>
      </c>
      <c r="S33" s="137">
        <f t="shared" si="16"/>
        <v>0</v>
      </c>
      <c r="T33" s="137">
        <f t="shared" si="16"/>
        <v>0</v>
      </c>
      <c r="U33" s="137">
        <f t="shared" si="16"/>
        <v>0</v>
      </c>
      <c r="V33" s="137">
        <f t="shared" si="16"/>
        <v>0</v>
      </c>
      <c r="W33" s="137">
        <f t="shared" si="16"/>
        <v>0</v>
      </c>
      <c r="X33" s="137">
        <f t="shared" si="16"/>
        <v>0</v>
      </c>
      <c r="Y33" s="137">
        <f t="shared" si="16"/>
        <v>0</v>
      </c>
      <c r="Z33" s="137">
        <f t="shared" si="16"/>
        <v>0</v>
      </c>
      <c r="AA33" s="137">
        <f t="shared" si="16"/>
        <v>0</v>
      </c>
      <c r="AB33" s="137">
        <f t="shared" si="16"/>
        <v>0</v>
      </c>
      <c r="AD33" s="137">
        <f>SUM(AD34:AD36)</f>
        <v>0</v>
      </c>
      <c r="AE33" s="137">
        <f t="shared" ref="AE33:AO33" si="17">SUM(AE34:AE36)</f>
        <v>0</v>
      </c>
      <c r="AF33" s="137">
        <f t="shared" si="17"/>
        <v>0</v>
      </c>
      <c r="AG33" s="137">
        <f t="shared" si="17"/>
        <v>0</v>
      </c>
      <c r="AH33" s="137">
        <f t="shared" si="17"/>
        <v>0</v>
      </c>
      <c r="AI33" s="137">
        <f t="shared" si="17"/>
        <v>0</v>
      </c>
      <c r="AJ33" s="137">
        <f t="shared" si="17"/>
        <v>0</v>
      </c>
      <c r="AK33" s="137">
        <f t="shared" si="17"/>
        <v>0</v>
      </c>
      <c r="AL33" s="137">
        <f t="shared" si="17"/>
        <v>0</v>
      </c>
      <c r="AM33" s="137">
        <f t="shared" si="17"/>
        <v>0</v>
      </c>
      <c r="AN33" s="137">
        <f t="shared" si="17"/>
        <v>0</v>
      </c>
      <c r="AO33" s="137">
        <f t="shared" si="17"/>
        <v>0</v>
      </c>
      <c r="AQ33" s="137">
        <f>SUM(AQ34:AQ36)</f>
        <v>0</v>
      </c>
      <c r="AR33" s="137">
        <f t="shared" ref="AR33:BB33" si="18">SUM(AR34:AR36)</f>
        <v>0</v>
      </c>
      <c r="AS33" s="137">
        <f t="shared" si="18"/>
        <v>0</v>
      </c>
      <c r="AT33" s="137">
        <f t="shared" si="18"/>
        <v>0</v>
      </c>
      <c r="AU33" s="137">
        <f t="shared" si="18"/>
        <v>0</v>
      </c>
      <c r="AV33" s="137">
        <f t="shared" si="18"/>
        <v>0</v>
      </c>
      <c r="AW33" s="137">
        <f t="shared" si="18"/>
        <v>0</v>
      </c>
      <c r="AX33" s="137">
        <f t="shared" si="18"/>
        <v>0</v>
      </c>
      <c r="AY33" s="137">
        <f t="shared" si="18"/>
        <v>0</v>
      </c>
      <c r="AZ33" s="137">
        <f t="shared" si="18"/>
        <v>0</v>
      </c>
      <c r="BA33" s="137">
        <f t="shared" si="18"/>
        <v>0</v>
      </c>
      <c r="BB33" s="137">
        <f t="shared" si="18"/>
        <v>0</v>
      </c>
      <c r="BD33" s="137">
        <f>SUM(BD34:BD36)</f>
        <v>0</v>
      </c>
      <c r="BE33" s="137">
        <f t="shared" ref="BE33:BO33" si="19">SUM(BE34:BE36)</f>
        <v>0</v>
      </c>
      <c r="BF33" s="137">
        <f t="shared" si="19"/>
        <v>0</v>
      </c>
      <c r="BG33" s="137">
        <f t="shared" si="19"/>
        <v>0</v>
      </c>
      <c r="BH33" s="137">
        <f t="shared" si="19"/>
        <v>0</v>
      </c>
      <c r="BI33" s="137">
        <f t="shared" si="19"/>
        <v>0</v>
      </c>
      <c r="BJ33" s="137">
        <f t="shared" si="19"/>
        <v>0</v>
      </c>
      <c r="BK33" s="137">
        <f t="shared" si="19"/>
        <v>0</v>
      </c>
      <c r="BL33" s="137">
        <f t="shared" si="19"/>
        <v>0</v>
      </c>
      <c r="BM33" s="137">
        <f t="shared" si="19"/>
        <v>0</v>
      </c>
      <c r="BN33" s="137">
        <f t="shared" si="19"/>
        <v>0</v>
      </c>
      <c r="BO33" s="137">
        <f t="shared" si="19"/>
        <v>0</v>
      </c>
    </row>
    <row r="34" spans="1:68" x14ac:dyDescent="0.2">
      <c r="B34" s="135" t="s">
        <v>520</v>
      </c>
      <c r="C34" s="135"/>
      <c r="D34" s="136">
        <f>SUM(APSR!D12:D30)</f>
        <v>0</v>
      </c>
      <c r="E34" s="136">
        <f>SUM(APSR!E12:E30)</f>
        <v>0</v>
      </c>
      <c r="F34" s="136">
        <f>SUM(APSR!F12:F30)</f>
        <v>0</v>
      </c>
      <c r="G34" s="136">
        <f>SUM(APSR!G12:G30)</f>
        <v>0</v>
      </c>
      <c r="H34" s="136">
        <f>SUM(APSR!H12:H30)</f>
        <v>0</v>
      </c>
      <c r="I34" s="136">
        <f>SUM(APSR!I12:I30)</f>
        <v>0</v>
      </c>
      <c r="J34" s="136">
        <f>SUM(APSR!J12:J30)</f>
        <v>0</v>
      </c>
      <c r="K34" s="136">
        <f>SUM(APSR!K12:K30)</f>
        <v>0</v>
      </c>
      <c r="L34" s="136">
        <f>SUM(APSR!L12:L30)</f>
        <v>0</v>
      </c>
      <c r="M34" s="136">
        <f>SUM(APSR!M12:M30)</f>
        <v>0</v>
      </c>
      <c r="N34" s="136">
        <f>SUM(APSR!N12:N30)</f>
        <v>0</v>
      </c>
      <c r="O34" s="136">
        <f>SUM(APSR!O12:O30)</f>
        <v>0</v>
      </c>
      <c r="Q34" s="136">
        <f>SUM(APSR!Q12:Q30)</f>
        <v>0</v>
      </c>
      <c r="R34" s="136">
        <f>SUM(APSR!R12:R30)</f>
        <v>0</v>
      </c>
      <c r="S34" s="136">
        <f>SUM(APSR!S12:S30)</f>
        <v>0</v>
      </c>
      <c r="T34" s="136">
        <f>SUM(APSR!T12:T30)</f>
        <v>0</v>
      </c>
      <c r="U34" s="136">
        <f>SUM(APSR!U12:U30)</f>
        <v>0</v>
      </c>
      <c r="V34" s="136">
        <f>SUM(APSR!V12:V30)</f>
        <v>0</v>
      </c>
      <c r="W34" s="136">
        <f>SUM(APSR!W12:W30)</f>
        <v>0</v>
      </c>
      <c r="X34" s="136">
        <f>SUM(APSR!X12:X30)</f>
        <v>0</v>
      </c>
      <c r="Y34" s="136">
        <f>SUM(APSR!Y12:Y30)</f>
        <v>0</v>
      </c>
      <c r="Z34" s="136">
        <f>SUM(APSR!Z12:Z30)</f>
        <v>0</v>
      </c>
      <c r="AA34" s="136">
        <f>SUM(APSR!AA12:AA30)</f>
        <v>0</v>
      </c>
      <c r="AB34" s="136">
        <f>SUM(APSR!AB12:AB30)</f>
        <v>0</v>
      </c>
      <c r="AD34" s="136">
        <f>SUM(APSR!AD12:AD30)</f>
        <v>0</v>
      </c>
      <c r="AE34" s="136">
        <f>SUM(APSR!AE12:AE30)</f>
        <v>0</v>
      </c>
      <c r="AF34" s="136">
        <f>SUM(APSR!AF12:AF30)</f>
        <v>0</v>
      </c>
      <c r="AG34" s="136">
        <f>SUM(APSR!AG12:AG30)</f>
        <v>0</v>
      </c>
      <c r="AH34" s="136">
        <f>SUM(APSR!AH12:AH30)</f>
        <v>0</v>
      </c>
      <c r="AI34" s="136">
        <f>SUM(APSR!AI12:AI30)</f>
        <v>0</v>
      </c>
      <c r="AJ34" s="136">
        <f>SUM(APSR!AJ12:AJ30)</f>
        <v>0</v>
      </c>
      <c r="AK34" s="136">
        <f>SUM(APSR!AK12:AK30)</f>
        <v>0</v>
      </c>
      <c r="AL34" s="136">
        <f>SUM(APSR!AL12:AL30)</f>
        <v>0</v>
      </c>
      <c r="AM34" s="136">
        <f>SUM(APSR!AM12:AM30)</f>
        <v>0</v>
      </c>
      <c r="AN34" s="136">
        <f>SUM(APSR!AN12:AN30)</f>
        <v>0</v>
      </c>
      <c r="AO34" s="136">
        <f>SUM(APSR!AO12:AO30)</f>
        <v>0</v>
      </c>
      <c r="AQ34" s="136">
        <f>SUM(APSR!AQ12:AQ30)</f>
        <v>0</v>
      </c>
      <c r="AR34" s="136">
        <f>SUM(APSR!AR12:AR30)</f>
        <v>0</v>
      </c>
      <c r="AS34" s="136">
        <f>SUM(APSR!AS12:AS30)</f>
        <v>0</v>
      </c>
      <c r="AT34" s="136">
        <f>SUM(APSR!AT12:AT30)</f>
        <v>0</v>
      </c>
      <c r="AU34" s="136">
        <f>SUM(APSR!AU12:AU30)</f>
        <v>0</v>
      </c>
      <c r="AV34" s="136">
        <f>SUM(APSR!AV12:AV30)</f>
        <v>0</v>
      </c>
      <c r="AW34" s="136">
        <f>SUM(APSR!AW12:AW30)</f>
        <v>0</v>
      </c>
      <c r="AX34" s="136">
        <f>SUM(APSR!AX12:AX30)</f>
        <v>0</v>
      </c>
      <c r="AY34" s="136">
        <f>SUM(APSR!AY12:AY30)</f>
        <v>0</v>
      </c>
      <c r="AZ34" s="136">
        <f>SUM(APSR!AZ12:AZ30)</f>
        <v>0</v>
      </c>
      <c r="BA34" s="136">
        <f>SUM(APSR!BA12:BA30)</f>
        <v>0</v>
      </c>
      <c r="BB34" s="136">
        <f>SUM(APSR!BB12:BB30)</f>
        <v>0</v>
      </c>
      <c r="BD34" s="136">
        <f>SUM(APSR!BD12:BD30)</f>
        <v>0</v>
      </c>
      <c r="BE34" s="136">
        <f>SUM(APSR!BE12:BE30)</f>
        <v>0</v>
      </c>
      <c r="BF34" s="136">
        <f>SUM(APSR!BF12:BF30)</f>
        <v>0</v>
      </c>
      <c r="BG34" s="136">
        <f>SUM(APSR!BG12:BG30)</f>
        <v>0</v>
      </c>
      <c r="BH34" s="136">
        <f>SUM(APSR!BH12:BH30)</f>
        <v>0</v>
      </c>
      <c r="BI34" s="136">
        <f>SUM(APSR!BI12:BI30)</f>
        <v>0</v>
      </c>
      <c r="BJ34" s="136">
        <f>SUM(APSR!BJ12:BJ30)</f>
        <v>0</v>
      </c>
      <c r="BK34" s="136">
        <f>SUM(APSR!BK12:BK30)</f>
        <v>0</v>
      </c>
      <c r="BL34" s="136">
        <f>SUM(APSR!BL12:BL30)</f>
        <v>0</v>
      </c>
      <c r="BM34" s="136">
        <f>SUM(APSR!BM12:BM30)</f>
        <v>0</v>
      </c>
      <c r="BN34" s="136">
        <f>SUM(APSR!BN12:BN30)</f>
        <v>0</v>
      </c>
      <c r="BO34" s="136">
        <f>SUM(APSR!BO12:BO30)</f>
        <v>0</v>
      </c>
    </row>
    <row r="35" spans="1:68" x14ac:dyDescent="0.2">
      <c r="B35" s="135" t="s">
        <v>521</v>
      </c>
      <c r="C35" s="135"/>
      <c r="D35" s="136">
        <f>APSR!D31</f>
        <v>0</v>
      </c>
      <c r="E35" s="136">
        <f>APSR!E31</f>
        <v>0</v>
      </c>
      <c r="F35" s="136">
        <f>APSR!F31</f>
        <v>0</v>
      </c>
      <c r="G35" s="136">
        <f>APSR!G31</f>
        <v>0</v>
      </c>
      <c r="H35" s="136">
        <f>APSR!H31</f>
        <v>0</v>
      </c>
      <c r="I35" s="136">
        <f>APSR!I31</f>
        <v>0</v>
      </c>
      <c r="J35" s="136">
        <f>APSR!J31</f>
        <v>0</v>
      </c>
      <c r="K35" s="136">
        <f>APSR!K31</f>
        <v>0</v>
      </c>
      <c r="L35" s="136">
        <f>APSR!L31</f>
        <v>0</v>
      </c>
      <c r="M35" s="136">
        <f>APSR!M31</f>
        <v>0</v>
      </c>
      <c r="N35" s="136">
        <f>APSR!N31</f>
        <v>0</v>
      </c>
      <c r="O35" s="136">
        <f>APSR!O31</f>
        <v>0</v>
      </c>
      <c r="Q35" s="136">
        <f>APSR!Q31</f>
        <v>0</v>
      </c>
      <c r="R35" s="136">
        <f>APSR!R31</f>
        <v>0</v>
      </c>
      <c r="S35" s="136">
        <f>APSR!S31</f>
        <v>0</v>
      </c>
      <c r="T35" s="136">
        <f>APSR!T31</f>
        <v>0</v>
      </c>
      <c r="U35" s="136">
        <f>APSR!U31</f>
        <v>0</v>
      </c>
      <c r="V35" s="136">
        <f>APSR!V31</f>
        <v>0</v>
      </c>
      <c r="W35" s="136">
        <f>APSR!W31</f>
        <v>0</v>
      </c>
      <c r="X35" s="136">
        <f>APSR!X31</f>
        <v>0</v>
      </c>
      <c r="Y35" s="136">
        <f>APSR!Y31</f>
        <v>0</v>
      </c>
      <c r="Z35" s="136">
        <f>APSR!Z31</f>
        <v>0</v>
      </c>
      <c r="AA35" s="136">
        <f>APSR!AA31</f>
        <v>0</v>
      </c>
      <c r="AB35" s="136">
        <f>APSR!AB31</f>
        <v>0</v>
      </c>
      <c r="AD35" s="136">
        <f>APSR!AD31</f>
        <v>0</v>
      </c>
      <c r="AE35" s="136">
        <f>APSR!AE31</f>
        <v>0</v>
      </c>
      <c r="AF35" s="136">
        <f>APSR!AF31</f>
        <v>0</v>
      </c>
      <c r="AG35" s="136">
        <f>APSR!AG31</f>
        <v>0</v>
      </c>
      <c r="AH35" s="136">
        <f>APSR!AH31</f>
        <v>0</v>
      </c>
      <c r="AI35" s="136">
        <f>APSR!AI31</f>
        <v>0</v>
      </c>
      <c r="AJ35" s="136">
        <f>APSR!AJ31</f>
        <v>0</v>
      </c>
      <c r="AK35" s="136">
        <f>APSR!AK31</f>
        <v>0</v>
      </c>
      <c r="AL35" s="136">
        <f>APSR!AL31</f>
        <v>0</v>
      </c>
      <c r="AM35" s="136">
        <f>APSR!AM31</f>
        <v>0</v>
      </c>
      <c r="AN35" s="136">
        <f>APSR!AN31</f>
        <v>0</v>
      </c>
      <c r="AO35" s="136">
        <f>APSR!AO31</f>
        <v>0</v>
      </c>
      <c r="AQ35" s="136">
        <f>APSR!AQ31</f>
        <v>0</v>
      </c>
      <c r="AR35" s="136">
        <f>APSR!AR31</f>
        <v>0</v>
      </c>
      <c r="AS35" s="136">
        <f>APSR!AS31</f>
        <v>0</v>
      </c>
      <c r="AT35" s="136">
        <f>APSR!AT31</f>
        <v>0</v>
      </c>
      <c r="AU35" s="136">
        <f>APSR!AU31</f>
        <v>0</v>
      </c>
      <c r="AV35" s="136">
        <f>APSR!AV31</f>
        <v>0</v>
      </c>
      <c r="AW35" s="136">
        <f>APSR!AW31</f>
        <v>0</v>
      </c>
      <c r="AX35" s="136">
        <f>APSR!AX31</f>
        <v>0</v>
      </c>
      <c r="AY35" s="136">
        <f>APSR!AY31</f>
        <v>0</v>
      </c>
      <c r="AZ35" s="136">
        <f>APSR!AZ31</f>
        <v>0</v>
      </c>
      <c r="BA35" s="136">
        <f>APSR!BA31</f>
        <v>0</v>
      </c>
      <c r="BB35" s="136">
        <f>APSR!BB31</f>
        <v>0</v>
      </c>
      <c r="BD35" s="136">
        <f>APSR!BD31</f>
        <v>0</v>
      </c>
      <c r="BE35" s="136">
        <f>APSR!BE31</f>
        <v>0</v>
      </c>
      <c r="BF35" s="136">
        <f>APSR!BF31</f>
        <v>0</v>
      </c>
      <c r="BG35" s="136">
        <f>APSR!BG31</f>
        <v>0</v>
      </c>
      <c r="BH35" s="136">
        <f>APSR!BH31</f>
        <v>0</v>
      </c>
      <c r="BI35" s="136">
        <f>APSR!BI31</f>
        <v>0</v>
      </c>
      <c r="BJ35" s="136">
        <f>APSR!BJ31</f>
        <v>0</v>
      </c>
      <c r="BK35" s="136">
        <f>APSR!BK31</f>
        <v>0</v>
      </c>
      <c r="BL35" s="136">
        <f>APSR!BL31</f>
        <v>0</v>
      </c>
      <c r="BM35" s="136">
        <f>APSR!BM31</f>
        <v>0</v>
      </c>
      <c r="BN35" s="136">
        <f>APSR!BN31</f>
        <v>0</v>
      </c>
      <c r="BO35" s="136">
        <f>APSR!BO31</f>
        <v>0</v>
      </c>
    </row>
    <row r="36" spans="1:68" x14ac:dyDescent="0.2">
      <c r="B36" s="135" t="s">
        <v>522</v>
      </c>
      <c r="C36" s="135"/>
      <c r="D36" s="136">
        <f>APSR!D32</f>
        <v>0</v>
      </c>
      <c r="E36" s="136">
        <f>APSR!E32</f>
        <v>0</v>
      </c>
      <c r="F36" s="136">
        <f>APSR!F32</f>
        <v>0</v>
      </c>
      <c r="G36" s="136">
        <f>APSR!G32</f>
        <v>0</v>
      </c>
      <c r="H36" s="136">
        <f>APSR!H32</f>
        <v>0</v>
      </c>
      <c r="I36" s="136">
        <f>APSR!I32</f>
        <v>0</v>
      </c>
      <c r="J36" s="136">
        <f>APSR!J32</f>
        <v>0</v>
      </c>
      <c r="K36" s="136">
        <f>APSR!K32</f>
        <v>0</v>
      </c>
      <c r="L36" s="136">
        <f>APSR!L32</f>
        <v>0</v>
      </c>
      <c r="M36" s="136">
        <f>APSR!M32</f>
        <v>0</v>
      </c>
      <c r="N36" s="136">
        <f>APSR!N32</f>
        <v>0</v>
      </c>
      <c r="O36" s="136">
        <f>APSR!O32</f>
        <v>0</v>
      </c>
      <c r="Q36" s="136">
        <f>APSR!Q32</f>
        <v>0</v>
      </c>
      <c r="R36" s="136">
        <f>APSR!R32</f>
        <v>0</v>
      </c>
      <c r="S36" s="136">
        <f>APSR!S32</f>
        <v>0</v>
      </c>
      <c r="T36" s="136">
        <f>APSR!T32</f>
        <v>0</v>
      </c>
      <c r="U36" s="136">
        <f>APSR!U32</f>
        <v>0</v>
      </c>
      <c r="V36" s="136">
        <f>APSR!V32</f>
        <v>0</v>
      </c>
      <c r="W36" s="136">
        <f>APSR!W32</f>
        <v>0</v>
      </c>
      <c r="X36" s="136">
        <f>APSR!X32</f>
        <v>0</v>
      </c>
      <c r="Y36" s="136">
        <f>APSR!Y32</f>
        <v>0</v>
      </c>
      <c r="Z36" s="136">
        <f>APSR!Z32</f>
        <v>0</v>
      </c>
      <c r="AA36" s="136">
        <f>APSR!AA32</f>
        <v>0</v>
      </c>
      <c r="AB36" s="136">
        <f>APSR!AB32</f>
        <v>0</v>
      </c>
      <c r="AD36" s="136">
        <f>APSR!AD32</f>
        <v>0</v>
      </c>
      <c r="AE36" s="136">
        <f>APSR!AE32</f>
        <v>0</v>
      </c>
      <c r="AF36" s="136">
        <f>APSR!AF32</f>
        <v>0</v>
      </c>
      <c r="AG36" s="136">
        <f>APSR!AG32</f>
        <v>0</v>
      </c>
      <c r="AH36" s="136">
        <f>APSR!AH32</f>
        <v>0</v>
      </c>
      <c r="AI36" s="136">
        <f>APSR!AI32</f>
        <v>0</v>
      </c>
      <c r="AJ36" s="136">
        <f>APSR!AJ32</f>
        <v>0</v>
      </c>
      <c r="AK36" s="136">
        <f>APSR!AK32</f>
        <v>0</v>
      </c>
      <c r="AL36" s="136">
        <f>APSR!AL32</f>
        <v>0</v>
      </c>
      <c r="AM36" s="136">
        <f>APSR!AM32</f>
        <v>0</v>
      </c>
      <c r="AN36" s="136">
        <f>APSR!AN32</f>
        <v>0</v>
      </c>
      <c r="AO36" s="136">
        <f>APSR!AO32</f>
        <v>0</v>
      </c>
      <c r="AQ36" s="136">
        <f>APSR!AQ32</f>
        <v>0</v>
      </c>
      <c r="AR36" s="136">
        <f>APSR!AR32</f>
        <v>0</v>
      </c>
      <c r="AS36" s="136">
        <f>APSR!AS32</f>
        <v>0</v>
      </c>
      <c r="AT36" s="136">
        <f>APSR!AT32</f>
        <v>0</v>
      </c>
      <c r="AU36" s="136">
        <f>APSR!AU32</f>
        <v>0</v>
      </c>
      <c r="AV36" s="136">
        <f>APSR!AV32</f>
        <v>0</v>
      </c>
      <c r="AW36" s="136">
        <f>APSR!AW32</f>
        <v>0</v>
      </c>
      <c r="AX36" s="136">
        <f>APSR!AX32</f>
        <v>0</v>
      </c>
      <c r="AY36" s="136">
        <f>APSR!AY32</f>
        <v>0</v>
      </c>
      <c r="AZ36" s="136">
        <f>APSR!AZ32</f>
        <v>0</v>
      </c>
      <c r="BA36" s="136">
        <f>APSR!BA32</f>
        <v>0</v>
      </c>
      <c r="BB36" s="136">
        <f>APSR!BB32</f>
        <v>0</v>
      </c>
      <c r="BD36" s="136">
        <f>APSR!BD32</f>
        <v>0</v>
      </c>
      <c r="BE36" s="136">
        <f>APSR!BE32</f>
        <v>0</v>
      </c>
      <c r="BF36" s="136">
        <f>APSR!BF32</f>
        <v>0</v>
      </c>
      <c r="BG36" s="136">
        <f>APSR!BG32</f>
        <v>0</v>
      </c>
      <c r="BH36" s="136">
        <f>APSR!BH32</f>
        <v>0</v>
      </c>
      <c r="BI36" s="136">
        <f>APSR!BI32</f>
        <v>0</v>
      </c>
      <c r="BJ36" s="136">
        <f>APSR!BJ32</f>
        <v>0</v>
      </c>
      <c r="BK36" s="136">
        <f>APSR!BK32</f>
        <v>0</v>
      </c>
      <c r="BL36" s="136">
        <f>APSR!BL32</f>
        <v>0</v>
      </c>
      <c r="BM36" s="136">
        <f>APSR!BM32</f>
        <v>0</v>
      </c>
      <c r="BN36" s="136">
        <f>APSR!BN32</f>
        <v>0</v>
      </c>
      <c r="BO36" s="136">
        <f>APSR!BO32</f>
        <v>0</v>
      </c>
    </row>
    <row r="37" spans="1:68" x14ac:dyDescent="0.2">
      <c r="B37" s="50" t="s">
        <v>375</v>
      </c>
      <c r="C37" s="50"/>
      <c r="D37" s="138" t="e">
        <f t="shared" ref="D37:O37" si="20">D29/D$33</f>
        <v>#DIV/0!</v>
      </c>
      <c r="E37" s="138" t="e">
        <f t="shared" si="20"/>
        <v>#DIV/0!</v>
      </c>
      <c r="F37" s="138" t="e">
        <f t="shared" si="20"/>
        <v>#DIV/0!</v>
      </c>
      <c r="G37" s="138" t="e">
        <f t="shared" si="20"/>
        <v>#DIV/0!</v>
      </c>
      <c r="H37" s="138" t="e">
        <f t="shared" si="20"/>
        <v>#DIV/0!</v>
      </c>
      <c r="I37" s="138" t="e">
        <f t="shared" si="20"/>
        <v>#DIV/0!</v>
      </c>
      <c r="J37" s="138" t="e">
        <f t="shared" si="20"/>
        <v>#DIV/0!</v>
      </c>
      <c r="K37" s="138" t="e">
        <f t="shared" si="20"/>
        <v>#DIV/0!</v>
      </c>
      <c r="L37" s="138" t="e">
        <f t="shared" si="20"/>
        <v>#DIV/0!</v>
      </c>
      <c r="M37" s="138" t="e">
        <f t="shared" si="20"/>
        <v>#DIV/0!</v>
      </c>
      <c r="N37" s="138" t="e">
        <f t="shared" si="20"/>
        <v>#DIV/0!</v>
      </c>
      <c r="O37" s="138" t="e">
        <f t="shared" si="20"/>
        <v>#DIV/0!</v>
      </c>
      <c r="Q37" s="138" t="e">
        <f t="shared" ref="Q37:AB37" si="21">Q29/Q$33</f>
        <v>#DIV/0!</v>
      </c>
      <c r="R37" s="138" t="e">
        <f t="shared" si="21"/>
        <v>#DIV/0!</v>
      </c>
      <c r="S37" s="138" t="e">
        <f t="shared" si="21"/>
        <v>#DIV/0!</v>
      </c>
      <c r="T37" s="138" t="e">
        <f t="shared" si="21"/>
        <v>#DIV/0!</v>
      </c>
      <c r="U37" s="138" t="e">
        <f t="shared" si="21"/>
        <v>#DIV/0!</v>
      </c>
      <c r="V37" s="138" t="e">
        <f t="shared" si="21"/>
        <v>#DIV/0!</v>
      </c>
      <c r="W37" s="138" t="e">
        <f t="shared" si="21"/>
        <v>#DIV/0!</v>
      </c>
      <c r="X37" s="138" t="e">
        <f t="shared" si="21"/>
        <v>#DIV/0!</v>
      </c>
      <c r="Y37" s="138" t="e">
        <f t="shared" si="21"/>
        <v>#DIV/0!</v>
      </c>
      <c r="Z37" s="138" t="e">
        <f t="shared" si="21"/>
        <v>#DIV/0!</v>
      </c>
      <c r="AA37" s="138" t="e">
        <f t="shared" si="21"/>
        <v>#DIV/0!</v>
      </c>
      <c r="AB37" s="138" t="e">
        <f t="shared" si="21"/>
        <v>#DIV/0!</v>
      </c>
      <c r="AD37" s="138" t="e">
        <f t="shared" ref="AD37:AO37" si="22">AD29/AD$33</f>
        <v>#DIV/0!</v>
      </c>
      <c r="AE37" s="138" t="e">
        <f t="shared" si="22"/>
        <v>#DIV/0!</v>
      </c>
      <c r="AF37" s="138" t="e">
        <f t="shared" si="22"/>
        <v>#DIV/0!</v>
      </c>
      <c r="AG37" s="138" t="e">
        <f t="shared" si="22"/>
        <v>#DIV/0!</v>
      </c>
      <c r="AH37" s="138" t="e">
        <f t="shared" si="22"/>
        <v>#DIV/0!</v>
      </c>
      <c r="AI37" s="138" t="e">
        <f t="shared" si="22"/>
        <v>#DIV/0!</v>
      </c>
      <c r="AJ37" s="138" t="e">
        <f t="shared" si="22"/>
        <v>#DIV/0!</v>
      </c>
      <c r="AK37" s="138" t="e">
        <f t="shared" si="22"/>
        <v>#DIV/0!</v>
      </c>
      <c r="AL37" s="138" t="e">
        <f t="shared" si="22"/>
        <v>#DIV/0!</v>
      </c>
      <c r="AM37" s="138" t="e">
        <f t="shared" si="22"/>
        <v>#DIV/0!</v>
      </c>
      <c r="AN37" s="138" t="e">
        <f t="shared" si="22"/>
        <v>#DIV/0!</v>
      </c>
      <c r="AO37" s="138" t="e">
        <f t="shared" si="22"/>
        <v>#DIV/0!</v>
      </c>
      <c r="AQ37" s="138" t="e">
        <f t="shared" ref="AQ37:BB37" si="23">AQ29/AQ$33</f>
        <v>#DIV/0!</v>
      </c>
      <c r="AR37" s="138" t="e">
        <f t="shared" si="23"/>
        <v>#DIV/0!</v>
      </c>
      <c r="AS37" s="138" t="e">
        <f t="shared" si="23"/>
        <v>#DIV/0!</v>
      </c>
      <c r="AT37" s="138" t="e">
        <f t="shared" si="23"/>
        <v>#DIV/0!</v>
      </c>
      <c r="AU37" s="138" t="e">
        <f t="shared" si="23"/>
        <v>#DIV/0!</v>
      </c>
      <c r="AV37" s="138" t="e">
        <f t="shared" si="23"/>
        <v>#DIV/0!</v>
      </c>
      <c r="AW37" s="138" t="e">
        <f t="shared" si="23"/>
        <v>#DIV/0!</v>
      </c>
      <c r="AX37" s="138" t="e">
        <f t="shared" si="23"/>
        <v>#DIV/0!</v>
      </c>
      <c r="AY37" s="138" t="e">
        <f t="shared" si="23"/>
        <v>#DIV/0!</v>
      </c>
      <c r="AZ37" s="138" t="e">
        <f t="shared" si="23"/>
        <v>#DIV/0!</v>
      </c>
      <c r="BA37" s="138" t="e">
        <f t="shared" si="23"/>
        <v>#DIV/0!</v>
      </c>
      <c r="BB37" s="138" t="e">
        <f t="shared" si="23"/>
        <v>#DIV/0!</v>
      </c>
      <c r="BD37" s="138" t="e">
        <f t="shared" ref="BD37:BO37" si="24">BD29/BD$33</f>
        <v>#DIV/0!</v>
      </c>
      <c r="BE37" s="138" t="e">
        <f t="shared" si="24"/>
        <v>#DIV/0!</v>
      </c>
      <c r="BF37" s="138" t="e">
        <f t="shared" si="24"/>
        <v>#DIV/0!</v>
      </c>
      <c r="BG37" s="138" t="e">
        <f t="shared" si="24"/>
        <v>#DIV/0!</v>
      </c>
      <c r="BH37" s="138" t="e">
        <f t="shared" si="24"/>
        <v>#DIV/0!</v>
      </c>
      <c r="BI37" s="138" t="e">
        <f t="shared" si="24"/>
        <v>#DIV/0!</v>
      </c>
      <c r="BJ37" s="138" t="e">
        <f t="shared" si="24"/>
        <v>#DIV/0!</v>
      </c>
      <c r="BK37" s="138" t="e">
        <f t="shared" si="24"/>
        <v>#DIV/0!</v>
      </c>
      <c r="BL37" s="138" t="e">
        <f t="shared" si="24"/>
        <v>#DIV/0!</v>
      </c>
      <c r="BM37" s="138" t="e">
        <f t="shared" si="24"/>
        <v>#DIV/0!</v>
      </c>
      <c r="BN37" s="138" t="e">
        <f t="shared" si="24"/>
        <v>#DIV/0!</v>
      </c>
      <c r="BO37" s="138" t="e">
        <f t="shared" si="24"/>
        <v>#DIV/0!</v>
      </c>
    </row>
    <row r="38" spans="1:68" x14ac:dyDescent="0.2">
      <c r="B38" s="50" t="s">
        <v>376</v>
      </c>
      <c r="C38" s="50"/>
      <c r="D38" s="138" t="e">
        <f t="shared" ref="D38:O38" si="25">D30/D$33</f>
        <v>#DIV/0!</v>
      </c>
      <c r="E38" s="138" t="e">
        <f t="shared" si="25"/>
        <v>#DIV/0!</v>
      </c>
      <c r="F38" s="138" t="e">
        <f t="shared" si="25"/>
        <v>#DIV/0!</v>
      </c>
      <c r="G38" s="138" t="e">
        <f t="shared" si="25"/>
        <v>#DIV/0!</v>
      </c>
      <c r="H38" s="138" t="e">
        <f t="shared" si="25"/>
        <v>#DIV/0!</v>
      </c>
      <c r="I38" s="138" t="e">
        <f t="shared" si="25"/>
        <v>#DIV/0!</v>
      </c>
      <c r="J38" s="138" t="e">
        <f t="shared" si="25"/>
        <v>#DIV/0!</v>
      </c>
      <c r="K38" s="138" t="e">
        <f t="shared" si="25"/>
        <v>#DIV/0!</v>
      </c>
      <c r="L38" s="138" t="e">
        <f t="shared" si="25"/>
        <v>#DIV/0!</v>
      </c>
      <c r="M38" s="138" t="e">
        <f t="shared" si="25"/>
        <v>#DIV/0!</v>
      </c>
      <c r="N38" s="138" t="e">
        <f t="shared" si="25"/>
        <v>#DIV/0!</v>
      </c>
      <c r="O38" s="138" t="e">
        <f t="shared" si="25"/>
        <v>#DIV/0!</v>
      </c>
      <c r="Q38" s="138" t="e">
        <f t="shared" ref="Q38:AB38" si="26">Q30/Q$33</f>
        <v>#DIV/0!</v>
      </c>
      <c r="R38" s="138" t="e">
        <f t="shared" si="26"/>
        <v>#DIV/0!</v>
      </c>
      <c r="S38" s="138" t="e">
        <f t="shared" si="26"/>
        <v>#DIV/0!</v>
      </c>
      <c r="T38" s="138" t="e">
        <f t="shared" si="26"/>
        <v>#DIV/0!</v>
      </c>
      <c r="U38" s="138" t="e">
        <f t="shared" si="26"/>
        <v>#DIV/0!</v>
      </c>
      <c r="V38" s="138" t="e">
        <f t="shared" si="26"/>
        <v>#DIV/0!</v>
      </c>
      <c r="W38" s="138" t="e">
        <f t="shared" si="26"/>
        <v>#DIV/0!</v>
      </c>
      <c r="X38" s="138" t="e">
        <f t="shared" si="26"/>
        <v>#DIV/0!</v>
      </c>
      <c r="Y38" s="138" t="e">
        <f t="shared" si="26"/>
        <v>#DIV/0!</v>
      </c>
      <c r="Z38" s="138" t="e">
        <f t="shared" si="26"/>
        <v>#DIV/0!</v>
      </c>
      <c r="AA38" s="138" t="e">
        <f t="shared" si="26"/>
        <v>#DIV/0!</v>
      </c>
      <c r="AB38" s="138" t="e">
        <f t="shared" si="26"/>
        <v>#DIV/0!</v>
      </c>
      <c r="AD38" s="138" t="e">
        <f t="shared" ref="AD38:AO38" si="27">AD30/AD$33</f>
        <v>#DIV/0!</v>
      </c>
      <c r="AE38" s="138" t="e">
        <f t="shared" si="27"/>
        <v>#DIV/0!</v>
      </c>
      <c r="AF38" s="138" t="e">
        <f t="shared" si="27"/>
        <v>#DIV/0!</v>
      </c>
      <c r="AG38" s="138" t="e">
        <f t="shared" si="27"/>
        <v>#DIV/0!</v>
      </c>
      <c r="AH38" s="138" t="e">
        <f t="shared" si="27"/>
        <v>#DIV/0!</v>
      </c>
      <c r="AI38" s="138" t="e">
        <f t="shared" si="27"/>
        <v>#DIV/0!</v>
      </c>
      <c r="AJ38" s="138" t="e">
        <f t="shared" si="27"/>
        <v>#DIV/0!</v>
      </c>
      <c r="AK38" s="138" t="e">
        <f t="shared" si="27"/>
        <v>#DIV/0!</v>
      </c>
      <c r="AL38" s="138" t="e">
        <f t="shared" si="27"/>
        <v>#DIV/0!</v>
      </c>
      <c r="AM38" s="138" t="e">
        <f t="shared" si="27"/>
        <v>#DIV/0!</v>
      </c>
      <c r="AN38" s="138" t="e">
        <f t="shared" si="27"/>
        <v>#DIV/0!</v>
      </c>
      <c r="AO38" s="138" t="e">
        <f t="shared" si="27"/>
        <v>#DIV/0!</v>
      </c>
      <c r="AQ38" s="138" t="e">
        <f t="shared" ref="AQ38:BB38" si="28">AQ30/AQ$33</f>
        <v>#DIV/0!</v>
      </c>
      <c r="AR38" s="138" t="e">
        <f t="shared" si="28"/>
        <v>#DIV/0!</v>
      </c>
      <c r="AS38" s="138" t="e">
        <f t="shared" si="28"/>
        <v>#DIV/0!</v>
      </c>
      <c r="AT38" s="138" t="e">
        <f t="shared" si="28"/>
        <v>#DIV/0!</v>
      </c>
      <c r="AU38" s="138" t="e">
        <f t="shared" si="28"/>
        <v>#DIV/0!</v>
      </c>
      <c r="AV38" s="138" t="e">
        <f t="shared" si="28"/>
        <v>#DIV/0!</v>
      </c>
      <c r="AW38" s="138" t="e">
        <f t="shared" si="28"/>
        <v>#DIV/0!</v>
      </c>
      <c r="AX38" s="138" t="e">
        <f t="shared" si="28"/>
        <v>#DIV/0!</v>
      </c>
      <c r="AY38" s="138" t="e">
        <f t="shared" si="28"/>
        <v>#DIV/0!</v>
      </c>
      <c r="AZ38" s="138" t="e">
        <f t="shared" si="28"/>
        <v>#DIV/0!</v>
      </c>
      <c r="BA38" s="138" t="e">
        <f t="shared" si="28"/>
        <v>#DIV/0!</v>
      </c>
      <c r="BB38" s="138" t="e">
        <f t="shared" si="28"/>
        <v>#DIV/0!</v>
      </c>
      <c r="BD38" s="138" t="e">
        <f t="shared" ref="BD38:BO38" si="29">BD30/BD$33</f>
        <v>#DIV/0!</v>
      </c>
      <c r="BE38" s="138" t="e">
        <f t="shared" si="29"/>
        <v>#DIV/0!</v>
      </c>
      <c r="BF38" s="138" t="e">
        <f t="shared" si="29"/>
        <v>#DIV/0!</v>
      </c>
      <c r="BG38" s="138" t="e">
        <f t="shared" si="29"/>
        <v>#DIV/0!</v>
      </c>
      <c r="BH38" s="138" t="e">
        <f t="shared" si="29"/>
        <v>#DIV/0!</v>
      </c>
      <c r="BI38" s="138" t="e">
        <f t="shared" si="29"/>
        <v>#DIV/0!</v>
      </c>
      <c r="BJ38" s="138" t="e">
        <f t="shared" si="29"/>
        <v>#DIV/0!</v>
      </c>
      <c r="BK38" s="138" t="e">
        <f t="shared" si="29"/>
        <v>#DIV/0!</v>
      </c>
      <c r="BL38" s="138" t="e">
        <f t="shared" si="29"/>
        <v>#DIV/0!</v>
      </c>
      <c r="BM38" s="138" t="e">
        <f t="shared" si="29"/>
        <v>#DIV/0!</v>
      </c>
      <c r="BN38" s="138" t="e">
        <f t="shared" si="29"/>
        <v>#DIV/0!</v>
      </c>
      <c r="BO38" s="138" t="e">
        <f t="shared" si="29"/>
        <v>#DIV/0!</v>
      </c>
    </row>
    <row r="39" spans="1:68" x14ac:dyDescent="0.2">
      <c r="B39" s="50" t="s">
        <v>377</v>
      </c>
      <c r="C39" s="50"/>
      <c r="D39" s="138" t="e">
        <f t="shared" ref="D39:O39" si="30">D31/D$33</f>
        <v>#DIV/0!</v>
      </c>
      <c r="E39" s="138" t="e">
        <f t="shared" si="30"/>
        <v>#DIV/0!</v>
      </c>
      <c r="F39" s="138" t="e">
        <f t="shared" si="30"/>
        <v>#DIV/0!</v>
      </c>
      <c r="G39" s="138" t="e">
        <f t="shared" si="30"/>
        <v>#DIV/0!</v>
      </c>
      <c r="H39" s="138" t="e">
        <f t="shared" si="30"/>
        <v>#DIV/0!</v>
      </c>
      <c r="I39" s="138" t="e">
        <f t="shared" si="30"/>
        <v>#DIV/0!</v>
      </c>
      <c r="J39" s="138" t="e">
        <f t="shared" si="30"/>
        <v>#DIV/0!</v>
      </c>
      <c r="K39" s="138" t="e">
        <f t="shared" si="30"/>
        <v>#DIV/0!</v>
      </c>
      <c r="L39" s="138" t="e">
        <f t="shared" si="30"/>
        <v>#DIV/0!</v>
      </c>
      <c r="M39" s="138" t="e">
        <f t="shared" si="30"/>
        <v>#DIV/0!</v>
      </c>
      <c r="N39" s="138" t="e">
        <f t="shared" si="30"/>
        <v>#DIV/0!</v>
      </c>
      <c r="O39" s="138" t="e">
        <f t="shared" si="30"/>
        <v>#DIV/0!</v>
      </c>
      <c r="Q39" s="138" t="e">
        <f t="shared" ref="Q39:AB39" si="31">Q31/Q$33</f>
        <v>#DIV/0!</v>
      </c>
      <c r="R39" s="138" t="e">
        <f t="shared" si="31"/>
        <v>#DIV/0!</v>
      </c>
      <c r="S39" s="138" t="e">
        <f t="shared" si="31"/>
        <v>#DIV/0!</v>
      </c>
      <c r="T39" s="138" t="e">
        <f t="shared" si="31"/>
        <v>#DIV/0!</v>
      </c>
      <c r="U39" s="138" t="e">
        <f t="shared" si="31"/>
        <v>#DIV/0!</v>
      </c>
      <c r="V39" s="138" t="e">
        <f t="shared" si="31"/>
        <v>#DIV/0!</v>
      </c>
      <c r="W39" s="138" t="e">
        <f t="shared" si="31"/>
        <v>#DIV/0!</v>
      </c>
      <c r="X39" s="138" t="e">
        <f t="shared" si="31"/>
        <v>#DIV/0!</v>
      </c>
      <c r="Y39" s="138" t="e">
        <f t="shared" si="31"/>
        <v>#DIV/0!</v>
      </c>
      <c r="Z39" s="138" t="e">
        <f t="shared" si="31"/>
        <v>#DIV/0!</v>
      </c>
      <c r="AA39" s="138" t="e">
        <f t="shared" si="31"/>
        <v>#DIV/0!</v>
      </c>
      <c r="AB39" s="138" t="e">
        <f t="shared" si="31"/>
        <v>#DIV/0!</v>
      </c>
      <c r="AD39" s="138" t="e">
        <f t="shared" ref="AD39:AO39" si="32">AD31/AD$33</f>
        <v>#DIV/0!</v>
      </c>
      <c r="AE39" s="138" t="e">
        <f t="shared" si="32"/>
        <v>#DIV/0!</v>
      </c>
      <c r="AF39" s="138" t="e">
        <f t="shared" si="32"/>
        <v>#DIV/0!</v>
      </c>
      <c r="AG39" s="138" t="e">
        <f t="shared" si="32"/>
        <v>#DIV/0!</v>
      </c>
      <c r="AH39" s="138" t="e">
        <f t="shared" si="32"/>
        <v>#DIV/0!</v>
      </c>
      <c r="AI39" s="138" t="e">
        <f t="shared" si="32"/>
        <v>#DIV/0!</v>
      </c>
      <c r="AJ39" s="138" t="e">
        <f t="shared" si="32"/>
        <v>#DIV/0!</v>
      </c>
      <c r="AK39" s="138" t="e">
        <f t="shared" si="32"/>
        <v>#DIV/0!</v>
      </c>
      <c r="AL39" s="138" t="e">
        <f t="shared" si="32"/>
        <v>#DIV/0!</v>
      </c>
      <c r="AM39" s="138" t="e">
        <f t="shared" si="32"/>
        <v>#DIV/0!</v>
      </c>
      <c r="AN39" s="138" t="e">
        <f t="shared" si="32"/>
        <v>#DIV/0!</v>
      </c>
      <c r="AO39" s="138" t="e">
        <f t="shared" si="32"/>
        <v>#DIV/0!</v>
      </c>
      <c r="AQ39" s="138" t="e">
        <f t="shared" ref="AQ39:BB39" si="33">AQ31/AQ$33</f>
        <v>#DIV/0!</v>
      </c>
      <c r="AR39" s="138" t="e">
        <f t="shared" si="33"/>
        <v>#DIV/0!</v>
      </c>
      <c r="AS39" s="138" t="e">
        <f t="shared" si="33"/>
        <v>#DIV/0!</v>
      </c>
      <c r="AT39" s="138" t="e">
        <f t="shared" si="33"/>
        <v>#DIV/0!</v>
      </c>
      <c r="AU39" s="138" t="e">
        <f t="shared" si="33"/>
        <v>#DIV/0!</v>
      </c>
      <c r="AV39" s="138" t="e">
        <f t="shared" si="33"/>
        <v>#DIV/0!</v>
      </c>
      <c r="AW39" s="138" t="e">
        <f t="shared" si="33"/>
        <v>#DIV/0!</v>
      </c>
      <c r="AX39" s="138" t="e">
        <f t="shared" si="33"/>
        <v>#DIV/0!</v>
      </c>
      <c r="AY39" s="138" t="e">
        <f t="shared" si="33"/>
        <v>#DIV/0!</v>
      </c>
      <c r="AZ39" s="138" t="e">
        <f t="shared" si="33"/>
        <v>#DIV/0!</v>
      </c>
      <c r="BA39" s="138" t="e">
        <f t="shared" si="33"/>
        <v>#DIV/0!</v>
      </c>
      <c r="BB39" s="138" t="e">
        <f t="shared" si="33"/>
        <v>#DIV/0!</v>
      </c>
      <c r="BD39" s="138" t="e">
        <f t="shared" ref="BD39:BO39" si="34">BD31/BD$33</f>
        <v>#DIV/0!</v>
      </c>
      <c r="BE39" s="138" t="e">
        <f t="shared" si="34"/>
        <v>#DIV/0!</v>
      </c>
      <c r="BF39" s="138" t="e">
        <f t="shared" si="34"/>
        <v>#DIV/0!</v>
      </c>
      <c r="BG39" s="138" t="e">
        <f t="shared" si="34"/>
        <v>#DIV/0!</v>
      </c>
      <c r="BH39" s="138" t="e">
        <f t="shared" si="34"/>
        <v>#DIV/0!</v>
      </c>
      <c r="BI39" s="138" t="e">
        <f t="shared" si="34"/>
        <v>#DIV/0!</v>
      </c>
      <c r="BJ39" s="138" t="e">
        <f t="shared" si="34"/>
        <v>#DIV/0!</v>
      </c>
      <c r="BK39" s="138" t="e">
        <f t="shared" si="34"/>
        <v>#DIV/0!</v>
      </c>
      <c r="BL39" s="138" t="e">
        <f t="shared" si="34"/>
        <v>#DIV/0!</v>
      </c>
      <c r="BM39" s="138" t="e">
        <f t="shared" si="34"/>
        <v>#DIV/0!</v>
      </c>
      <c r="BN39" s="138" t="e">
        <f t="shared" si="34"/>
        <v>#DIV/0!</v>
      </c>
      <c r="BO39" s="138" t="e">
        <f t="shared" si="34"/>
        <v>#DIV/0!</v>
      </c>
    </row>
    <row r="40" spans="1:68" s="296" customFormat="1" x14ac:dyDescent="0.2">
      <c r="B40" s="432"/>
      <c r="C40" s="432"/>
      <c r="D40" s="305"/>
      <c r="E40" s="305"/>
      <c r="F40" s="305"/>
      <c r="G40" s="305"/>
      <c r="H40" s="305"/>
      <c r="I40" s="305"/>
      <c r="J40" s="305"/>
      <c r="K40" s="305"/>
      <c r="L40" s="305"/>
      <c r="M40" s="305"/>
      <c r="N40" s="305"/>
      <c r="O40" s="305"/>
      <c r="Q40" s="305"/>
      <c r="R40" s="305"/>
      <c r="S40" s="305"/>
      <c r="T40" s="305"/>
      <c r="U40" s="305"/>
      <c r="V40" s="305"/>
      <c r="W40" s="305"/>
      <c r="X40" s="305"/>
      <c r="Y40" s="305"/>
      <c r="Z40" s="305"/>
      <c r="AA40" s="305"/>
      <c r="AB40" s="305"/>
      <c r="AD40" s="305"/>
      <c r="AE40" s="305"/>
      <c r="AF40" s="305"/>
      <c r="AG40" s="305"/>
      <c r="AH40" s="305"/>
      <c r="AI40" s="305"/>
      <c r="AJ40" s="305"/>
      <c r="AK40" s="305"/>
      <c r="AL40" s="305"/>
      <c r="AM40" s="305"/>
      <c r="AN40" s="305"/>
      <c r="AO40" s="305"/>
      <c r="AQ40" s="305"/>
      <c r="AR40" s="305"/>
      <c r="AS40" s="305"/>
      <c r="AT40" s="305"/>
      <c r="AU40" s="305"/>
      <c r="AV40" s="305"/>
      <c r="AW40" s="305"/>
      <c r="AX40" s="305"/>
      <c r="AY40" s="305"/>
      <c r="AZ40" s="305"/>
      <c r="BA40" s="305"/>
      <c r="BB40" s="305"/>
      <c r="BD40" s="305"/>
      <c r="BE40" s="305"/>
      <c r="BF40" s="305"/>
      <c r="BG40" s="305"/>
      <c r="BH40" s="305"/>
      <c r="BI40" s="305"/>
      <c r="BJ40" s="305"/>
      <c r="BK40" s="305"/>
      <c r="BL40" s="305"/>
      <c r="BM40" s="305"/>
      <c r="BN40" s="305"/>
      <c r="BO40" s="305"/>
      <c r="BP40" s="290"/>
    </row>
    <row r="41" spans="1:68" s="67" customFormat="1" ht="23.25" x14ac:dyDescent="0.35">
      <c r="A41" s="66"/>
      <c r="B41" s="168" t="s">
        <v>655</v>
      </c>
      <c r="C41" s="169"/>
      <c r="D41" s="170"/>
      <c r="E41" s="170"/>
      <c r="F41" s="170"/>
      <c r="G41" s="170"/>
      <c r="H41" s="170"/>
      <c r="I41" s="170"/>
      <c r="J41" s="170"/>
      <c r="K41" s="170"/>
      <c r="L41" s="170"/>
      <c r="M41" s="170"/>
      <c r="N41" s="170"/>
      <c r="O41" s="170"/>
      <c r="P41" s="45"/>
      <c r="Q41" s="170"/>
      <c r="R41" s="170"/>
      <c r="S41" s="170"/>
      <c r="T41" s="170"/>
      <c r="U41" s="170"/>
      <c r="V41" s="170"/>
      <c r="W41" s="170"/>
      <c r="X41" s="170"/>
      <c r="Y41" s="170"/>
      <c r="Z41" s="170"/>
      <c r="AA41" s="170"/>
      <c r="AB41" s="170"/>
      <c r="AC41" s="45"/>
      <c r="AD41" s="170"/>
      <c r="AE41" s="170"/>
      <c r="AF41" s="170"/>
      <c r="AG41" s="170"/>
      <c r="AH41" s="170"/>
      <c r="AI41" s="170"/>
      <c r="AJ41" s="170"/>
      <c r="AK41" s="170"/>
      <c r="AL41" s="170"/>
      <c r="AM41" s="170"/>
      <c r="AN41" s="170"/>
      <c r="AO41" s="170"/>
      <c r="AP41" s="45"/>
      <c r="AQ41" s="170"/>
      <c r="AR41" s="170"/>
      <c r="AS41" s="170"/>
      <c r="AT41" s="170"/>
      <c r="AU41" s="170"/>
      <c r="AV41" s="170"/>
      <c r="AW41" s="170"/>
      <c r="AX41" s="170"/>
      <c r="AY41" s="170"/>
      <c r="AZ41" s="170"/>
      <c r="BA41" s="170"/>
      <c r="BB41" s="170"/>
      <c r="BC41" s="45"/>
      <c r="BD41" s="170"/>
      <c r="BE41" s="170"/>
      <c r="BF41" s="170"/>
      <c r="BG41" s="170"/>
      <c r="BH41" s="170"/>
      <c r="BI41" s="170"/>
      <c r="BJ41" s="170"/>
      <c r="BK41" s="170"/>
      <c r="BL41" s="170"/>
      <c r="BM41" s="170"/>
      <c r="BN41" s="170"/>
      <c r="BO41" s="170"/>
    </row>
    <row r="42" spans="1:68" x14ac:dyDescent="0.2">
      <c r="B42" s="171" t="s">
        <v>346</v>
      </c>
      <c r="C42" s="47"/>
      <c r="D42" s="47"/>
      <c r="E42" s="47"/>
      <c r="F42" s="47"/>
      <c r="G42" s="47"/>
      <c r="H42" s="47"/>
      <c r="I42" s="47"/>
      <c r="J42" s="47"/>
      <c r="K42" s="47"/>
      <c r="L42" s="47"/>
      <c r="M42" s="47"/>
      <c r="N42" s="47"/>
      <c r="O42" s="47"/>
      <c r="Q42" s="47"/>
      <c r="R42" s="47"/>
      <c r="S42" s="47"/>
      <c r="T42" s="47"/>
      <c r="U42" s="47"/>
      <c r="V42" s="47"/>
      <c r="W42" s="47"/>
      <c r="X42" s="47"/>
      <c r="Y42" s="47"/>
      <c r="Z42" s="47"/>
      <c r="AA42" s="47"/>
      <c r="AB42" s="47"/>
      <c r="AD42" s="47"/>
      <c r="AE42" s="47"/>
      <c r="AF42" s="47"/>
      <c r="AG42" s="47"/>
      <c r="AH42" s="47"/>
      <c r="AI42" s="47"/>
      <c r="AJ42" s="47"/>
      <c r="AK42" s="47"/>
      <c r="AL42" s="47"/>
      <c r="AM42" s="47"/>
      <c r="AN42" s="47"/>
      <c r="AO42" s="47"/>
      <c r="AQ42" s="47"/>
      <c r="AR42" s="47"/>
      <c r="AS42" s="47"/>
      <c r="AT42" s="47"/>
      <c r="AU42" s="47"/>
      <c r="AV42" s="47"/>
      <c r="AW42" s="47"/>
      <c r="AX42" s="47"/>
      <c r="AY42" s="47"/>
      <c r="AZ42" s="47"/>
      <c r="BA42" s="47"/>
      <c r="BB42" s="47"/>
      <c r="BD42" s="47"/>
      <c r="BE42" s="47"/>
      <c r="BF42" s="47"/>
      <c r="BG42" s="47"/>
      <c r="BH42" s="47"/>
      <c r="BI42" s="47"/>
      <c r="BJ42" s="47"/>
      <c r="BK42" s="47"/>
      <c r="BL42" s="47"/>
      <c r="BM42" s="47"/>
      <c r="BN42" s="47"/>
      <c r="BO42" s="47"/>
    </row>
    <row r="43" spans="1:68" x14ac:dyDescent="0.2">
      <c r="B43" s="135" t="s">
        <v>656</v>
      </c>
      <c r="C43" s="135"/>
      <c r="D43" s="136">
        <f>+D30</f>
        <v>0</v>
      </c>
      <c r="E43" s="136">
        <f t="shared" ref="E43:O43" si="35">+E30</f>
        <v>0</v>
      </c>
      <c r="F43" s="136">
        <f t="shared" si="35"/>
        <v>0</v>
      </c>
      <c r="G43" s="136">
        <f t="shared" si="35"/>
        <v>0</v>
      </c>
      <c r="H43" s="136">
        <f t="shared" si="35"/>
        <v>0</v>
      </c>
      <c r="I43" s="136">
        <f t="shared" si="35"/>
        <v>0</v>
      </c>
      <c r="J43" s="136">
        <f t="shared" si="35"/>
        <v>0</v>
      </c>
      <c r="K43" s="136">
        <f t="shared" si="35"/>
        <v>0</v>
      </c>
      <c r="L43" s="136">
        <f t="shared" si="35"/>
        <v>0</v>
      </c>
      <c r="M43" s="136">
        <f t="shared" si="35"/>
        <v>0</v>
      </c>
      <c r="N43" s="136">
        <f t="shared" si="35"/>
        <v>0</v>
      </c>
      <c r="O43" s="136">
        <f t="shared" si="35"/>
        <v>0</v>
      </c>
      <c r="Q43" s="136">
        <f>+Q30</f>
        <v>0</v>
      </c>
      <c r="R43" s="136">
        <f t="shared" ref="R43:AB43" si="36">+R30</f>
        <v>0</v>
      </c>
      <c r="S43" s="136">
        <f t="shared" si="36"/>
        <v>0</v>
      </c>
      <c r="T43" s="136">
        <f t="shared" si="36"/>
        <v>0</v>
      </c>
      <c r="U43" s="136">
        <f t="shared" si="36"/>
        <v>0</v>
      </c>
      <c r="V43" s="136">
        <f t="shared" si="36"/>
        <v>0</v>
      </c>
      <c r="W43" s="136">
        <f t="shared" si="36"/>
        <v>0</v>
      </c>
      <c r="X43" s="136">
        <f t="shared" si="36"/>
        <v>0</v>
      </c>
      <c r="Y43" s="136">
        <f t="shared" si="36"/>
        <v>0</v>
      </c>
      <c r="Z43" s="136">
        <f t="shared" si="36"/>
        <v>0</v>
      </c>
      <c r="AA43" s="136">
        <f t="shared" si="36"/>
        <v>0</v>
      </c>
      <c r="AB43" s="136">
        <f t="shared" si="36"/>
        <v>0</v>
      </c>
      <c r="AD43" s="136">
        <f>+AD30</f>
        <v>0</v>
      </c>
      <c r="AE43" s="136">
        <f t="shared" ref="AE43:AO43" si="37">+AE30</f>
        <v>0</v>
      </c>
      <c r="AF43" s="136">
        <f t="shared" si="37"/>
        <v>0</v>
      </c>
      <c r="AG43" s="136">
        <f t="shared" si="37"/>
        <v>0</v>
      </c>
      <c r="AH43" s="136">
        <f t="shared" si="37"/>
        <v>0</v>
      </c>
      <c r="AI43" s="136">
        <f t="shared" si="37"/>
        <v>0</v>
      </c>
      <c r="AJ43" s="136">
        <f t="shared" si="37"/>
        <v>0</v>
      </c>
      <c r="AK43" s="136">
        <f t="shared" si="37"/>
        <v>0</v>
      </c>
      <c r="AL43" s="136">
        <f t="shared" si="37"/>
        <v>0</v>
      </c>
      <c r="AM43" s="136">
        <f t="shared" si="37"/>
        <v>0</v>
      </c>
      <c r="AN43" s="136">
        <f t="shared" si="37"/>
        <v>0</v>
      </c>
      <c r="AO43" s="136">
        <f t="shared" si="37"/>
        <v>0</v>
      </c>
      <c r="AQ43" s="136">
        <f>+AQ30</f>
        <v>0</v>
      </c>
      <c r="AR43" s="136">
        <f t="shared" ref="AR43:BB43" si="38">+AR30</f>
        <v>0</v>
      </c>
      <c r="AS43" s="136">
        <f t="shared" si="38"/>
        <v>0</v>
      </c>
      <c r="AT43" s="136">
        <f t="shared" si="38"/>
        <v>0</v>
      </c>
      <c r="AU43" s="136">
        <f t="shared" si="38"/>
        <v>0</v>
      </c>
      <c r="AV43" s="136">
        <f t="shared" si="38"/>
        <v>0</v>
      </c>
      <c r="AW43" s="136">
        <f t="shared" si="38"/>
        <v>0</v>
      </c>
      <c r="AX43" s="136">
        <f t="shared" si="38"/>
        <v>0</v>
      </c>
      <c r="AY43" s="136">
        <f t="shared" si="38"/>
        <v>0</v>
      </c>
      <c r="AZ43" s="136">
        <f t="shared" si="38"/>
        <v>0</v>
      </c>
      <c r="BA43" s="136">
        <f t="shared" si="38"/>
        <v>0</v>
      </c>
      <c r="BB43" s="136">
        <f t="shared" si="38"/>
        <v>0</v>
      </c>
      <c r="BD43" s="136">
        <f>+BD30</f>
        <v>0</v>
      </c>
      <c r="BE43" s="136">
        <f t="shared" ref="BE43:BO43" si="39">+BE30</f>
        <v>0</v>
      </c>
      <c r="BF43" s="136">
        <f t="shared" si="39"/>
        <v>0</v>
      </c>
      <c r="BG43" s="136">
        <f t="shared" si="39"/>
        <v>0</v>
      </c>
      <c r="BH43" s="136">
        <f t="shared" si="39"/>
        <v>0</v>
      </c>
      <c r="BI43" s="136">
        <f t="shared" si="39"/>
        <v>0</v>
      </c>
      <c r="BJ43" s="136">
        <f t="shared" si="39"/>
        <v>0</v>
      </c>
      <c r="BK43" s="136">
        <f t="shared" si="39"/>
        <v>0</v>
      </c>
      <c r="BL43" s="136">
        <f t="shared" si="39"/>
        <v>0</v>
      </c>
      <c r="BM43" s="136">
        <f t="shared" si="39"/>
        <v>0</v>
      </c>
      <c r="BN43" s="136">
        <f t="shared" si="39"/>
        <v>0</v>
      </c>
      <c r="BO43" s="136">
        <f t="shared" si="39"/>
        <v>0</v>
      </c>
    </row>
    <row r="44" spans="1:68" x14ac:dyDescent="0.2">
      <c r="B44" s="135" t="s">
        <v>657</v>
      </c>
      <c r="C44" s="135"/>
      <c r="D44" s="136"/>
      <c r="E44" s="136"/>
      <c r="F44" s="136"/>
      <c r="G44" s="136"/>
      <c r="H44" s="136"/>
      <c r="I44" s="136"/>
      <c r="J44" s="136"/>
      <c r="K44" s="136"/>
      <c r="L44" s="136"/>
      <c r="M44" s="136"/>
      <c r="N44" s="136"/>
      <c r="O44" s="136"/>
      <c r="Q44" s="136"/>
      <c r="R44" s="136"/>
      <c r="S44" s="136"/>
      <c r="T44" s="136"/>
      <c r="U44" s="136"/>
      <c r="V44" s="136"/>
      <c r="W44" s="136"/>
      <c r="X44" s="136"/>
      <c r="Y44" s="136"/>
      <c r="Z44" s="136"/>
      <c r="AA44" s="136"/>
      <c r="AB44" s="136"/>
      <c r="AD44" s="136"/>
      <c r="AE44" s="136"/>
      <c r="AF44" s="136"/>
      <c r="AG44" s="136"/>
      <c r="AH44" s="136"/>
      <c r="AI44" s="136"/>
      <c r="AJ44" s="136"/>
      <c r="AK44" s="136"/>
      <c r="AL44" s="136"/>
      <c r="AM44" s="136"/>
      <c r="AN44" s="136"/>
      <c r="AO44" s="136"/>
      <c r="AQ44" s="136"/>
      <c r="AR44" s="136"/>
      <c r="AS44" s="136"/>
      <c r="AT44" s="136"/>
      <c r="AU44" s="136"/>
      <c r="AV44" s="136"/>
      <c r="AW44" s="136"/>
      <c r="AX44" s="136"/>
      <c r="AY44" s="136"/>
      <c r="AZ44" s="136"/>
      <c r="BA44" s="136"/>
      <c r="BB44" s="136"/>
      <c r="BD44" s="136"/>
      <c r="BE44" s="136"/>
      <c r="BF44" s="136"/>
      <c r="BG44" s="136"/>
      <c r="BH44" s="136"/>
      <c r="BI44" s="136"/>
      <c r="BJ44" s="136"/>
      <c r="BK44" s="136"/>
      <c r="BL44" s="136"/>
      <c r="BM44" s="136"/>
      <c r="BN44" s="136"/>
      <c r="BO44" s="136"/>
    </row>
    <row r="45" spans="1:68" x14ac:dyDescent="0.2">
      <c r="B45" s="50" t="s">
        <v>658</v>
      </c>
      <c r="C45" s="50"/>
      <c r="D45" s="138" t="e">
        <f>D43/D44</f>
        <v>#DIV/0!</v>
      </c>
      <c r="E45" s="138" t="e">
        <f t="shared" ref="E45:O45" si="40">E43/E44</f>
        <v>#DIV/0!</v>
      </c>
      <c r="F45" s="138" t="e">
        <f t="shared" si="40"/>
        <v>#DIV/0!</v>
      </c>
      <c r="G45" s="138" t="e">
        <f t="shared" si="40"/>
        <v>#DIV/0!</v>
      </c>
      <c r="H45" s="138" t="e">
        <f t="shared" si="40"/>
        <v>#DIV/0!</v>
      </c>
      <c r="I45" s="138" t="e">
        <f t="shared" si="40"/>
        <v>#DIV/0!</v>
      </c>
      <c r="J45" s="138" t="e">
        <f t="shared" si="40"/>
        <v>#DIV/0!</v>
      </c>
      <c r="K45" s="138" t="e">
        <f t="shared" si="40"/>
        <v>#DIV/0!</v>
      </c>
      <c r="L45" s="138" t="e">
        <f t="shared" si="40"/>
        <v>#DIV/0!</v>
      </c>
      <c r="M45" s="138" t="e">
        <f t="shared" si="40"/>
        <v>#DIV/0!</v>
      </c>
      <c r="N45" s="138" t="e">
        <f t="shared" si="40"/>
        <v>#DIV/0!</v>
      </c>
      <c r="O45" s="138" t="e">
        <f t="shared" si="40"/>
        <v>#DIV/0!</v>
      </c>
      <c r="Q45" s="138" t="e">
        <f>Q43/Q44</f>
        <v>#DIV/0!</v>
      </c>
      <c r="R45" s="138" t="e">
        <f t="shared" ref="R45" si="41">R43/R44</f>
        <v>#DIV/0!</v>
      </c>
      <c r="S45" s="138" t="e">
        <f t="shared" ref="S45" si="42">S43/S44</f>
        <v>#DIV/0!</v>
      </c>
      <c r="T45" s="138" t="e">
        <f t="shared" ref="T45" si="43">T43/T44</f>
        <v>#DIV/0!</v>
      </c>
      <c r="U45" s="138" t="e">
        <f t="shared" ref="U45" si="44">U43/U44</f>
        <v>#DIV/0!</v>
      </c>
      <c r="V45" s="138" t="e">
        <f t="shared" ref="V45" si="45">V43/V44</f>
        <v>#DIV/0!</v>
      </c>
      <c r="W45" s="138" t="e">
        <f t="shared" ref="W45" si="46">W43/W44</f>
        <v>#DIV/0!</v>
      </c>
      <c r="X45" s="138" t="e">
        <f t="shared" ref="X45" si="47">X43/X44</f>
        <v>#DIV/0!</v>
      </c>
      <c r="Y45" s="138" t="e">
        <f t="shared" ref="Y45" si="48">Y43/Y44</f>
        <v>#DIV/0!</v>
      </c>
      <c r="Z45" s="138" t="e">
        <f t="shared" ref="Z45" si="49">Z43/Z44</f>
        <v>#DIV/0!</v>
      </c>
      <c r="AA45" s="138" t="e">
        <f t="shared" ref="AA45" si="50">AA43/AA44</f>
        <v>#DIV/0!</v>
      </c>
      <c r="AB45" s="138" t="e">
        <f t="shared" ref="AB45" si="51">AB43/AB44</f>
        <v>#DIV/0!</v>
      </c>
      <c r="AD45" s="138" t="e">
        <f>AD43/AD44</f>
        <v>#DIV/0!</v>
      </c>
      <c r="AE45" s="138" t="e">
        <f t="shared" ref="AE45" si="52">AE43/AE44</f>
        <v>#DIV/0!</v>
      </c>
      <c r="AF45" s="138" t="e">
        <f t="shared" ref="AF45" si="53">AF43/AF44</f>
        <v>#DIV/0!</v>
      </c>
      <c r="AG45" s="138" t="e">
        <f t="shared" ref="AG45" si="54">AG43/AG44</f>
        <v>#DIV/0!</v>
      </c>
      <c r="AH45" s="138" t="e">
        <f t="shared" ref="AH45" si="55">AH43/AH44</f>
        <v>#DIV/0!</v>
      </c>
      <c r="AI45" s="138" t="e">
        <f t="shared" ref="AI45" si="56">AI43/AI44</f>
        <v>#DIV/0!</v>
      </c>
      <c r="AJ45" s="138" t="e">
        <f t="shared" ref="AJ45" si="57">AJ43/AJ44</f>
        <v>#DIV/0!</v>
      </c>
      <c r="AK45" s="138" t="e">
        <f t="shared" ref="AK45" si="58">AK43/AK44</f>
        <v>#DIV/0!</v>
      </c>
      <c r="AL45" s="138" t="e">
        <f t="shared" ref="AL45" si="59">AL43/AL44</f>
        <v>#DIV/0!</v>
      </c>
      <c r="AM45" s="138" t="e">
        <f t="shared" ref="AM45" si="60">AM43/AM44</f>
        <v>#DIV/0!</v>
      </c>
      <c r="AN45" s="138" t="e">
        <f t="shared" ref="AN45" si="61">AN43/AN44</f>
        <v>#DIV/0!</v>
      </c>
      <c r="AO45" s="138" t="e">
        <f t="shared" ref="AO45" si="62">AO43/AO44</f>
        <v>#DIV/0!</v>
      </c>
      <c r="AQ45" s="138" t="e">
        <f>AQ43/AQ44</f>
        <v>#DIV/0!</v>
      </c>
      <c r="AR45" s="138" t="e">
        <f t="shared" ref="AR45" si="63">AR43/AR44</f>
        <v>#DIV/0!</v>
      </c>
      <c r="AS45" s="138" t="e">
        <f t="shared" ref="AS45" si="64">AS43/AS44</f>
        <v>#DIV/0!</v>
      </c>
      <c r="AT45" s="138" t="e">
        <f t="shared" ref="AT45" si="65">AT43/AT44</f>
        <v>#DIV/0!</v>
      </c>
      <c r="AU45" s="138" t="e">
        <f t="shared" ref="AU45" si="66">AU43/AU44</f>
        <v>#DIV/0!</v>
      </c>
      <c r="AV45" s="138" t="e">
        <f t="shared" ref="AV45" si="67">AV43/AV44</f>
        <v>#DIV/0!</v>
      </c>
      <c r="AW45" s="138" t="e">
        <f t="shared" ref="AW45" si="68">AW43/AW44</f>
        <v>#DIV/0!</v>
      </c>
      <c r="AX45" s="138" t="e">
        <f t="shared" ref="AX45" si="69">AX43/AX44</f>
        <v>#DIV/0!</v>
      </c>
      <c r="AY45" s="138" t="e">
        <f t="shared" ref="AY45" si="70">AY43/AY44</f>
        <v>#DIV/0!</v>
      </c>
      <c r="AZ45" s="138" t="e">
        <f t="shared" ref="AZ45" si="71">AZ43/AZ44</f>
        <v>#DIV/0!</v>
      </c>
      <c r="BA45" s="138" t="e">
        <f t="shared" ref="BA45" si="72">BA43/BA44</f>
        <v>#DIV/0!</v>
      </c>
      <c r="BB45" s="138" t="e">
        <f t="shared" ref="BB45" si="73">BB43/BB44</f>
        <v>#DIV/0!</v>
      </c>
      <c r="BD45" s="138" t="e">
        <f>BD43/BD44</f>
        <v>#DIV/0!</v>
      </c>
      <c r="BE45" s="138" t="e">
        <f t="shared" ref="BE45" si="74">BE43/BE44</f>
        <v>#DIV/0!</v>
      </c>
      <c r="BF45" s="138" t="e">
        <f t="shared" ref="BF45" si="75">BF43/BF44</f>
        <v>#DIV/0!</v>
      </c>
      <c r="BG45" s="138" t="e">
        <f t="shared" ref="BG45" si="76">BG43/BG44</f>
        <v>#DIV/0!</v>
      </c>
      <c r="BH45" s="138" t="e">
        <f t="shared" ref="BH45" si="77">BH43/BH44</f>
        <v>#DIV/0!</v>
      </c>
      <c r="BI45" s="138" t="e">
        <f t="shared" ref="BI45" si="78">BI43/BI44</f>
        <v>#DIV/0!</v>
      </c>
      <c r="BJ45" s="138" t="e">
        <f t="shared" ref="BJ45" si="79">BJ43/BJ44</f>
        <v>#DIV/0!</v>
      </c>
      <c r="BK45" s="138" t="e">
        <f t="shared" ref="BK45" si="80">BK43/BK44</f>
        <v>#DIV/0!</v>
      </c>
      <c r="BL45" s="138" t="e">
        <f t="shared" ref="BL45" si="81">BL43/BL44</f>
        <v>#DIV/0!</v>
      </c>
      <c r="BM45" s="138" t="e">
        <f t="shared" ref="BM45" si="82">BM43/BM44</f>
        <v>#DIV/0!</v>
      </c>
      <c r="BN45" s="138" t="e">
        <f t="shared" ref="BN45" si="83">BN43/BN44</f>
        <v>#DIV/0!</v>
      </c>
      <c r="BO45" s="138" t="e">
        <f t="shared" ref="BO45" si="84">BO43/BO44</f>
        <v>#DIV/0!</v>
      </c>
    </row>
    <row r="46" spans="1:68" x14ac:dyDescent="0.2">
      <c r="D46" s="45"/>
      <c r="E46" s="45"/>
      <c r="Q46" s="45"/>
      <c r="R46" s="45"/>
      <c r="AD46" s="45"/>
      <c r="AE46" s="45"/>
      <c r="AQ46" s="45"/>
      <c r="AR46" s="45"/>
      <c r="BD46" s="45"/>
      <c r="BE46" s="45"/>
    </row>
    <row r="47" spans="1:68" s="153" customFormat="1" ht="23.25" x14ac:dyDescent="0.35">
      <c r="B47" s="319" t="s">
        <v>394</v>
      </c>
      <c r="C47" s="177"/>
      <c r="D47" s="177"/>
      <c r="E47" s="177"/>
      <c r="F47" s="177"/>
      <c r="G47" s="177"/>
      <c r="H47" s="177"/>
      <c r="I47" s="177"/>
      <c r="J47" s="177"/>
      <c r="K47" s="177"/>
      <c r="L47" s="177"/>
      <c r="M47" s="177"/>
      <c r="N47" s="177"/>
      <c r="O47" s="178"/>
      <c r="P47" s="178"/>
      <c r="Q47" s="177"/>
      <c r="R47" s="177"/>
      <c r="S47" s="177"/>
      <c r="T47" s="177"/>
      <c r="U47" s="177"/>
      <c r="V47" s="177"/>
      <c r="W47" s="177"/>
      <c r="X47" s="177"/>
      <c r="Y47" s="177"/>
      <c r="Z47" s="177"/>
      <c r="AA47" s="177"/>
      <c r="AB47" s="178"/>
      <c r="AC47" s="178"/>
      <c r="AD47" s="177"/>
      <c r="AE47" s="177"/>
      <c r="AF47" s="177"/>
      <c r="AG47" s="177"/>
      <c r="AH47" s="177"/>
      <c r="AI47" s="177"/>
      <c r="AJ47" s="177"/>
      <c r="AK47" s="177"/>
      <c r="AL47" s="177"/>
      <c r="AM47" s="177"/>
      <c r="AN47" s="177"/>
      <c r="AO47" s="178"/>
      <c r="AP47" s="178"/>
      <c r="AQ47" s="177"/>
      <c r="AR47" s="177"/>
      <c r="AS47" s="177"/>
      <c r="AT47" s="177"/>
      <c r="AU47" s="177"/>
      <c r="AV47" s="177"/>
      <c r="AW47" s="177"/>
      <c r="AX47" s="177"/>
      <c r="AY47" s="177"/>
      <c r="AZ47" s="177"/>
      <c r="BA47" s="177"/>
      <c r="BB47" s="178"/>
      <c r="BC47" s="178"/>
      <c r="BD47" s="177"/>
      <c r="BE47" s="177"/>
      <c r="BF47" s="177"/>
      <c r="BG47" s="177"/>
      <c r="BH47" s="177"/>
      <c r="BI47" s="177"/>
      <c r="BJ47" s="177"/>
      <c r="BK47" s="177"/>
      <c r="BL47" s="177"/>
      <c r="BM47" s="177"/>
      <c r="BN47" s="177"/>
      <c r="BO47" s="178"/>
      <c r="BP47" s="67"/>
    </row>
    <row r="48" spans="1:68" x14ac:dyDescent="0.2">
      <c r="B48" s="174"/>
      <c r="C48" s="174"/>
      <c r="D48" s="174"/>
      <c r="E48" s="174"/>
      <c r="F48" s="174"/>
      <c r="G48" s="174"/>
      <c r="H48" s="174"/>
      <c r="I48" s="174"/>
      <c r="J48" s="174"/>
      <c r="K48" s="174"/>
      <c r="L48" s="174"/>
      <c r="M48" s="174"/>
      <c r="N48" s="174"/>
      <c r="O48" s="174"/>
      <c r="Q48" s="174"/>
      <c r="R48" s="174"/>
      <c r="S48" s="174"/>
      <c r="T48" s="174"/>
      <c r="U48" s="174"/>
      <c r="V48" s="174"/>
      <c r="W48" s="174"/>
      <c r="X48" s="174"/>
      <c r="Y48" s="174"/>
      <c r="Z48" s="174"/>
      <c r="AA48" s="174"/>
      <c r="AB48" s="174"/>
      <c r="AD48" s="174"/>
      <c r="AE48" s="174"/>
      <c r="AF48" s="174"/>
      <c r="AG48" s="174"/>
      <c r="AH48" s="174"/>
      <c r="AI48" s="174"/>
      <c r="AJ48" s="174"/>
      <c r="AK48" s="174"/>
      <c r="AL48" s="174"/>
      <c r="AM48" s="174"/>
      <c r="AN48" s="174"/>
      <c r="AO48" s="174"/>
      <c r="AQ48" s="174"/>
      <c r="AR48" s="174"/>
      <c r="AS48" s="174"/>
      <c r="AT48" s="174"/>
      <c r="AU48" s="174"/>
      <c r="AV48" s="174"/>
      <c r="AW48" s="174"/>
      <c r="AX48" s="174"/>
      <c r="AY48" s="174"/>
      <c r="AZ48" s="174"/>
      <c r="BA48" s="174"/>
      <c r="BB48" s="174"/>
      <c r="BD48" s="174"/>
      <c r="BE48" s="174"/>
      <c r="BF48" s="174"/>
      <c r="BG48" s="174"/>
      <c r="BH48" s="174"/>
      <c r="BI48" s="174"/>
      <c r="BJ48" s="174"/>
      <c r="BK48" s="174"/>
      <c r="BL48" s="174"/>
      <c r="BM48" s="174"/>
      <c r="BN48" s="174"/>
      <c r="BO48" s="174"/>
    </row>
    <row r="49" spans="1:67" s="67" customFormat="1" ht="23.25" x14ac:dyDescent="0.35">
      <c r="A49" s="66"/>
      <c r="B49" s="168" t="s">
        <v>192</v>
      </c>
      <c r="C49" s="169"/>
      <c r="D49" s="170"/>
      <c r="E49" s="170"/>
      <c r="F49" s="170"/>
      <c r="G49" s="170"/>
      <c r="H49" s="170"/>
      <c r="I49" s="170"/>
      <c r="J49" s="170"/>
      <c r="K49" s="170"/>
      <c r="L49" s="170"/>
      <c r="M49" s="170"/>
      <c r="N49" s="170"/>
      <c r="O49" s="170"/>
      <c r="P49" s="45"/>
      <c r="Q49" s="170"/>
      <c r="R49" s="170"/>
      <c r="S49" s="170"/>
      <c r="T49" s="170"/>
      <c r="U49" s="170"/>
      <c r="V49" s="170"/>
      <c r="W49" s="170"/>
      <c r="X49" s="170"/>
      <c r="Y49" s="170"/>
      <c r="Z49" s="170"/>
      <c r="AA49" s="170"/>
      <c r="AB49" s="170"/>
      <c r="AC49" s="45"/>
      <c r="AD49" s="170"/>
      <c r="AE49" s="170"/>
      <c r="AF49" s="170"/>
      <c r="AG49" s="170"/>
      <c r="AH49" s="170"/>
      <c r="AI49" s="170"/>
      <c r="AJ49" s="170"/>
      <c r="AK49" s="170"/>
      <c r="AL49" s="170"/>
      <c r="AM49" s="170"/>
      <c r="AN49" s="170"/>
      <c r="AO49" s="170"/>
      <c r="AP49" s="45"/>
      <c r="AQ49" s="170"/>
      <c r="AR49" s="170"/>
      <c r="AS49" s="170"/>
      <c r="AT49" s="170"/>
      <c r="AU49" s="170"/>
      <c r="AV49" s="170"/>
      <c r="AW49" s="170"/>
      <c r="AX49" s="170"/>
      <c r="AY49" s="170"/>
      <c r="AZ49" s="170"/>
      <c r="BA49" s="170"/>
      <c r="BB49" s="170"/>
      <c r="BC49" s="45"/>
      <c r="BD49" s="170"/>
      <c r="BE49" s="170"/>
      <c r="BF49" s="170"/>
      <c r="BG49" s="170"/>
      <c r="BH49" s="170"/>
      <c r="BI49" s="170"/>
      <c r="BJ49" s="170"/>
      <c r="BK49" s="170"/>
      <c r="BL49" s="170"/>
      <c r="BM49" s="170"/>
      <c r="BN49" s="170"/>
      <c r="BO49" s="170"/>
    </row>
    <row r="50" spans="1:67" x14ac:dyDescent="0.2">
      <c r="B50" s="175" t="s">
        <v>189</v>
      </c>
      <c r="C50" s="176"/>
      <c r="D50" s="47"/>
      <c r="E50" s="47"/>
      <c r="F50" s="47"/>
      <c r="G50" s="47"/>
      <c r="H50" s="47"/>
      <c r="I50" s="47"/>
      <c r="J50" s="47"/>
      <c r="K50" s="47"/>
      <c r="L50" s="47"/>
      <c r="M50" s="47"/>
      <c r="N50" s="47"/>
      <c r="O50" s="47"/>
      <c r="Q50" s="47"/>
      <c r="R50" s="47"/>
      <c r="S50" s="47"/>
      <c r="T50" s="47"/>
      <c r="U50" s="47"/>
      <c r="V50" s="47"/>
      <c r="W50" s="47"/>
      <c r="X50" s="47"/>
      <c r="Y50" s="47"/>
      <c r="Z50" s="47"/>
      <c r="AA50" s="47"/>
      <c r="AB50" s="47"/>
      <c r="AD50" s="47"/>
      <c r="AE50" s="47"/>
      <c r="AF50" s="47"/>
      <c r="AG50" s="47"/>
      <c r="AH50" s="47"/>
      <c r="AI50" s="47"/>
      <c r="AJ50" s="47"/>
      <c r="AK50" s="47"/>
      <c r="AL50" s="47"/>
      <c r="AM50" s="47"/>
      <c r="AN50" s="47"/>
      <c r="AO50" s="47"/>
      <c r="AQ50" s="47"/>
      <c r="AR50" s="47"/>
      <c r="AS50" s="47"/>
      <c r="AT50" s="47"/>
      <c r="AU50" s="47"/>
      <c r="AV50" s="47"/>
      <c r="AW50" s="47"/>
      <c r="AX50" s="47"/>
      <c r="AY50" s="47"/>
      <c r="AZ50" s="47"/>
      <c r="BA50" s="47"/>
      <c r="BB50" s="47"/>
      <c r="BD50" s="47"/>
      <c r="BE50" s="47"/>
      <c r="BF50" s="47"/>
      <c r="BG50" s="47"/>
      <c r="BH50" s="47"/>
      <c r="BI50" s="47"/>
      <c r="BJ50" s="47"/>
      <c r="BK50" s="47"/>
      <c r="BL50" s="47"/>
      <c r="BM50" s="47"/>
      <c r="BN50" s="47"/>
      <c r="BO50" s="47"/>
    </row>
    <row r="51" spans="1:67" x14ac:dyDescent="0.2">
      <c r="B51" s="701" t="s">
        <v>378</v>
      </c>
      <c r="C51" s="142" t="s">
        <v>156</v>
      </c>
      <c r="D51" s="143"/>
      <c r="E51" s="143"/>
      <c r="F51" s="143"/>
      <c r="G51" s="143"/>
      <c r="H51" s="143"/>
      <c r="I51" s="143"/>
      <c r="J51" s="143"/>
      <c r="K51" s="143"/>
      <c r="L51" s="143"/>
      <c r="M51" s="143"/>
      <c r="N51" s="143"/>
      <c r="O51" s="143"/>
      <c r="Q51" s="143"/>
      <c r="R51" s="143"/>
      <c r="S51" s="143"/>
      <c r="T51" s="143"/>
      <c r="U51" s="143"/>
      <c r="V51" s="143"/>
      <c r="W51" s="143"/>
      <c r="X51" s="143"/>
      <c r="Y51" s="143"/>
      <c r="Z51" s="143"/>
      <c r="AA51" s="143"/>
      <c r="AB51" s="143"/>
      <c r="AD51" s="143"/>
      <c r="AE51" s="143"/>
      <c r="AF51" s="143"/>
      <c r="AG51" s="143"/>
      <c r="AH51" s="143"/>
      <c r="AI51" s="143"/>
      <c r="AJ51" s="143"/>
      <c r="AK51" s="143"/>
      <c r="AL51" s="143"/>
      <c r="AM51" s="143"/>
      <c r="AN51" s="143"/>
      <c r="AO51" s="143"/>
      <c r="AQ51" s="143"/>
      <c r="AR51" s="143"/>
      <c r="AS51" s="143"/>
      <c r="AT51" s="143"/>
      <c r="AU51" s="143"/>
      <c r="AV51" s="143"/>
      <c r="AW51" s="143"/>
      <c r="AX51" s="143"/>
      <c r="AY51" s="143"/>
      <c r="AZ51" s="143"/>
      <c r="BA51" s="143"/>
      <c r="BB51" s="143"/>
      <c r="BD51" s="143"/>
      <c r="BE51" s="143"/>
      <c r="BF51" s="143"/>
      <c r="BG51" s="143"/>
      <c r="BH51" s="143"/>
      <c r="BI51" s="143"/>
      <c r="BJ51" s="143"/>
      <c r="BK51" s="143"/>
      <c r="BL51" s="143"/>
      <c r="BM51" s="143"/>
      <c r="BN51" s="143"/>
      <c r="BO51" s="143"/>
    </row>
    <row r="52" spans="1:67" x14ac:dyDescent="0.2">
      <c r="B52" s="702"/>
      <c r="C52" s="144" t="s">
        <v>206</v>
      </c>
      <c r="D52" s="145"/>
      <c r="E52" s="145"/>
      <c r="F52" s="145"/>
      <c r="G52" s="145"/>
      <c r="H52" s="145"/>
      <c r="I52" s="145"/>
      <c r="J52" s="145"/>
      <c r="K52" s="145"/>
      <c r="L52" s="145"/>
      <c r="M52" s="145"/>
      <c r="N52" s="145"/>
      <c r="O52" s="145"/>
      <c r="Q52" s="145"/>
      <c r="R52" s="145"/>
      <c r="S52" s="145"/>
      <c r="T52" s="145"/>
      <c r="U52" s="145"/>
      <c r="V52" s="145"/>
      <c r="W52" s="145"/>
      <c r="X52" s="145"/>
      <c r="Y52" s="145"/>
      <c r="Z52" s="145"/>
      <c r="AA52" s="145"/>
      <c r="AB52" s="145"/>
      <c r="AD52" s="145"/>
      <c r="AE52" s="145"/>
      <c r="AF52" s="145"/>
      <c r="AG52" s="145"/>
      <c r="AH52" s="145"/>
      <c r="AI52" s="145"/>
      <c r="AJ52" s="145"/>
      <c r="AK52" s="145"/>
      <c r="AL52" s="145"/>
      <c r="AM52" s="145"/>
      <c r="AN52" s="145"/>
      <c r="AO52" s="145"/>
      <c r="AQ52" s="145"/>
      <c r="AR52" s="145"/>
      <c r="AS52" s="145"/>
      <c r="AT52" s="145"/>
      <c r="AU52" s="145"/>
      <c r="AV52" s="145"/>
      <c r="AW52" s="145"/>
      <c r="AX52" s="145"/>
      <c r="AY52" s="145"/>
      <c r="AZ52" s="145"/>
      <c r="BA52" s="145"/>
      <c r="BB52" s="145"/>
      <c r="BD52" s="145"/>
      <c r="BE52" s="145"/>
      <c r="BF52" s="145"/>
      <c r="BG52" s="145"/>
      <c r="BH52" s="145"/>
      <c r="BI52" s="145"/>
      <c r="BJ52" s="145"/>
      <c r="BK52" s="145"/>
      <c r="BL52" s="145"/>
      <c r="BM52" s="145"/>
      <c r="BN52" s="145"/>
      <c r="BO52" s="145"/>
    </row>
    <row r="53" spans="1:67" x14ac:dyDescent="0.2">
      <c r="B53" s="702"/>
      <c r="C53" s="144" t="s">
        <v>201</v>
      </c>
      <c r="D53" s="145"/>
      <c r="E53" s="145"/>
      <c r="F53" s="145"/>
      <c r="G53" s="145"/>
      <c r="H53" s="145"/>
      <c r="I53" s="145"/>
      <c r="J53" s="145"/>
      <c r="K53" s="145"/>
      <c r="L53" s="145"/>
      <c r="M53" s="145"/>
      <c r="N53" s="145"/>
      <c r="O53" s="145"/>
      <c r="Q53" s="145"/>
      <c r="R53" s="145"/>
      <c r="S53" s="145"/>
      <c r="T53" s="145"/>
      <c r="U53" s="145"/>
      <c r="V53" s="145"/>
      <c r="W53" s="145"/>
      <c r="X53" s="145"/>
      <c r="Y53" s="145"/>
      <c r="Z53" s="145"/>
      <c r="AA53" s="145"/>
      <c r="AB53" s="145"/>
      <c r="AD53" s="145"/>
      <c r="AE53" s="145"/>
      <c r="AF53" s="145"/>
      <c r="AG53" s="145"/>
      <c r="AH53" s="145"/>
      <c r="AI53" s="145"/>
      <c r="AJ53" s="145"/>
      <c r="AK53" s="145"/>
      <c r="AL53" s="145"/>
      <c r="AM53" s="145"/>
      <c r="AN53" s="145"/>
      <c r="AO53" s="145"/>
      <c r="AQ53" s="145"/>
      <c r="AR53" s="145"/>
      <c r="AS53" s="145"/>
      <c r="AT53" s="145"/>
      <c r="AU53" s="145"/>
      <c r="AV53" s="145"/>
      <c r="AW53" s="145"/>
      <c r="AX53" s="145"/>
      <c r="AY53" s="145"/>
      <c r="AZ53" s="145"/>
      <c r="BA53" s="145"/>
      <c r="BB53" s="145"/>
      <c r="BD53" s="145"/>
      <c r="BE53" s="145"/>
      <c r="BF53" s="145"/>
      <c r="BG53" s="145"/>
      <c r="BH53" s="145"/>
      <c r="BI53" s="145"/>
      <c r="BJ53" s="145"/>
      <c r="BK53" s="145"/>
      <c r="BL53" s="145"/>
      <c r="BM53" s="145"/>
      <c r="BN53" s="145"/>
      <c r="BO53" s="145"/>
    </row>
    <row r="54" spans="1:67" x14ac:dyDescent="0.2">
      <c r="B54" s="702"/>
      <c r="C54" s="144" t="s">
        <v>207</v>
      </c>
      <c r="D54" s="145"/>
      <c r="E54" s="145"/>
      <c r="F54" s="145"/>
      <c r="G54" s="145"/>
      <c r="H54" s="145"/>
      <c r="I54" s="145"/>
      <c r="J54" s="145"/>
      <c r="K54" s="145"/>
      <c r="L54" s="145"/>
      <c r="M54" s="145"/>
      <c r="N54" s="145"/>
      <c r="O54" s="145"/>
      <c r="Q54" s="145"/>
      <c r="R54" s="145"/>
      <c r="S54" s="145"/>
      <c r="T54" s="145"/>
      <c r="U54" s="145"/>
      <c r="V54" s="145"/>
      <c r="W54" s="145"/>
      <c r="X54" s="145"/>
      <c r="Y54" s="145"/>
      <c r="Z54" s="145"/>
      <c r="AA54" s="145"/>
      <c r="AB54" s="145"/>
      <c r="AD54" s="145"/>
      <c r="AE54" s="145"/>
      <c r="AF54" s="145"/>
      <c r="AG54" s="145"/>
      <c r="AH54" s="145"/>
      <c r="AI54" s="145"/>
      <c r="AJ54" s="145"/>
      <c r="AK54" s="145"/>
      <c r="AL54" s="145"/>
      <c r="AM54" s="145"/>
      <c r="AN54" s="145"/>
      <c r="AO54" s="145"/>
      <c r="AQ54" s="145"/>
      <c r="AR54" s="145"/>
      <c r="AS54" s="145"/>
      <c r="AT54" s="145"/>
      <c r="AU54" s="145"/>
      <c r="AV54" s="145"/>
      <c r="AW54" s="145"/>
      <c r="AX54" s="145"/>
      <c r="AY54" s="145"/>
      <c r="AZ54" s="145"/>
      <c r="BA54" s="145"/>
      <c r="BB54" s="145"/>
      <c r="BD54" s="145"/>
      <c r="BE54" s="145"/>
      <c r="BF54" s="145"/>
      <c r="BG54" s="145"/>
      <c r="BH54" s="145"/>
      <c r="BI54" s="145"/>
      <c r="BJ54" s="145"/>
      <c r="BK54" s="145"/>
      <c r="BL54" s="145"/>
      <c r="BM54" s="145"/>
      <c r="BN54" s="145"/>
      <c r="BO54" s="145"/>
    </row>
    <row r="55" spans="1:67" x14ac:dyDescent="0.2">
      <c r="B55" s="702"/>
      <c r="C55" s="144" t="s">
        <v>56</v>
      </c>
      <c r="D55" s="145"/>
      <c r="E55" s="145"/>
      <c r="F55" s="145"/>
      <c r="G55" s="145"/>
      <c r="H55" s="145"/>
      <c r="I55" s="145"/>
      <c r="J55" s="145"/>
      <c r="K55" s="145"/>
      <c r="L55" s="145"/>
      <c r="M55" s="145"/>
      <c r="N55" s="145"/>
      <c r="O55" s="145"/>
      <c r="Q55" s="145"/>
      <c r="R55" s="145"/>
      <c r="S55" s="145"/>
      <c r="T55" s="145"/>
      <c r="U55" s="145"/>
      <c r="V55" s="145"/>
      <c r="W55" s="145"/>
      <c r="X55" s="145"/>
      <c r="Y55" s="145"/>
      <c r="Z55" s="145"/>
      <c r="AA55" s="145"/>
      <c r="AB55" s="145"/>
      <c r="AD55" s="145"/>
      <c r="AE55" s="145"/>
      <c r="AF55" s="145"/>
      <c r="AG55" s="145"/>
      <c r="AH55" s="145"/>
      <c r="AI55" s="145"/>
      <c r="AJ55" s="145"/>
      <c r="AK55" s="145"/>
      <c r="AL55" s="145"/>
      <c r="AM55" s="145"/>
      <c r="AN55" s="145"/>
      <c r="AO55" s="145"/>
      <c r="AQ55" s="145"/>
      <c r="AR55" s="145"/>
      <c r="AS55" s="145"/>
      <c r="AT55" s="145"/>
      <c r="AU55" s="145"/>
      <c r="AV55" s="145"/>
      <c r="AW55" s="145"/>
      <c r="AX55" s="145"/>
      <c r="AY55" s="145"/>
      <c r="AZ55" s="145"/>
      <c r="BA55" s="145"/>
      <c r="BB55" s="145"/>
      <c r="BD55" s="145"/>
      <c r="BE55" s="145"/>
      <c r="BF55" s="145"/>
      <c r="BG55" s="145"/>
      <c r="BH55" s="145"/>
      <c r="BI55" s="145"/>
      <c r="BJ55" s="145"/>
      <c r="BK55" s="145"/>
      <c r="BL55" s="145"/>
      <c r="BM55" s="145"/>
      <c r="BN55" s="145"/>
      <c r="BO55" s="145"/>
    </row>
    <row r="56" spans="1:67" x14ac:dyDescent="0.2">
      <c r="B56" s="703"/>
      <c r="C56" s="146" t="s">
        <v>57</v>
      </c>
      <c r="D56" s="224"/>
      <c r="E56" s="224"/>
      <c r="F56" s="224"/>
      <c r="G56" s="224"/>
      <c r="H56" s="224"/>
      <c r="I56" s="224"/>
      <c r="J56" s="224"/>
      <c r="K56" s="224"/>
      <c r="L56" s="224"/>
      <c r="M56" s="224"/>
      <c r="N56" s="224"/>
      <c r="O56" s="224"/>
      <c r="Q56" s="224"/>
      <c r="R56" s="224"/>
      <c r="S56" s="224"/>
      <c r="T56" s="224"/>
      <c r="U56" s="224"/>
      <c r="V56" s="224"/>
      <c r="W56" s="224"/>
      <c r="X56" s="224"/>
      <c r="Y56" s="224"/>
      <c r="Z56" s="224"/>
      <c r="AA56" s="224"/>
      <c r="AB56" s="224"/>
      <c r="AD56" s="224"/>
      <c r="AE56" s="224"/>
      <c r="AF56" s="224"/>
      <c r="AG56" s="224"/>
      <c r="AH56" s="224"/>
      <c r="AI56" s="224"/>
      <c r="AJ56" s="224"/>
      <c r="AK56" s="224"/>
      <c r="AL56" s="224"/>
      <c r="AM56" s="224"/>
      <c r="AN56" s="224"/>
      <c r="AO56" s="224"/>
      <c r="AQ56" s="224"/>
      <c r="AR56" s="224"/>
      <c r="AS56" s="224"/>
      <c r="AT56" s="224"/>
      <c r="AU56" s="224"/>
      <c r="AV56" s="224"/>
      <c r="AW56" s="224"/>
      <c r="AX56" s="224"/>
      <c r="AY56" s="224"/>
      <c r="AZ56" s="224"/>
      <c r="BA56" s="224"/>
      <c r="BB56" s="224"/>
      <c r="BD56" s="224"/>
      <c r="BE56" s="224"/>
      <c r="BF56" s="224"/>
      <c r="BG56" s="224"/>
      <c r="BH56" s="224"/>
      <c r="BI56" s="224"/>
      <c r="BJ56" s="224"/>
      <c r="BK56" s="224"/>
      <c r="BL56" s="224"/>
      <c r="BM56" s="224"/>
      <c r="BN56" s="224"/>
      <c r="BO56" s="224"/>
    </row>
    <row r="57" spans="1:67" x14ac:dyDescent="0.2">
      <c r="B57" s="291" t="s">
        <v>379</v>
      </c>
      <c r="C57" s="48"/>
      <c r="D57" s="357"/>
      <c r="E57" s="357"/>
      <c r="F57" s="357"/>
      <c r="G57" s="357"/>
      <c r="H57" s="357"/>
      <c r="I57" s="357"/>
      <c r="J57" s="357"/>
      <c r="K57" s="357"/>
      <c r="L57" s="357"/>
      <c r="M57" s="357"/>
      <c r="N57" s="357"/>
      <c r="O57" s="357"/>
      <c r="Q57" s="357"/>
      <c r="R57" s="357"/>
      <c r="S57" s="357"/>
      <c r="T57" s="357"/>
      <c r="U57" s="357"/>
      <c r="V57" s="357"/>
      <c r="W57" s="357"/>
      <c r="X57" s="357"/>
      <c r="Y57" s="357"/>
      <c r="Z57" s="357"/>
      <c r="AA57" s="357"/>
      <c r="AB57" s="357"/>
      <c r="AD57" s="357"/>
      <c r="AE57" s="357"/>
      <c r="AF57" s="357"/>
      <c r="AG57" s="357"/>
      <c r="AH57" s="357"/>
      <c r="AI57" s="357"/>
      <c r="AJ57" s="357"/>
      <c r="AK57" s="357"/>
      <c r="AL57" s="357"/>
      <c r="AM57" s="357"/>
      <c r="AN57" s="357"/>
      <c r="AO57" s="357"/>
      <c r="AQ57" s="357"/>
      <c r="AR57" s="357"/>
      <c r="AS57" s="357"/>
      <c r="AT57" s="357"/>
      <c r="AU57" s="357"/>
      <c r="AV57" s="357"/>
      <c r="AW57" s="357"/>
      <c r="AX57" s="357"/>
      <c r="AY57" s="357"/>
      <c r="AZ57" s="357"/>
      <c r="BA57" s="357"/>
      <c r="BB57" s="357"/>
      <c r="BD57" s="357"/>
      <c r="BE57" s="357"/>
      <c r="BF57" s="357"/>
      <c r="BG57" s="357"/>
      <c r="BH57" s="357"/>
      <c r="BI57" s="357"/>
      <c r="BJ57" s="357"/>
      <c r="BK57" s="357"/>
      <c r="BL57" s="357"/>
      <c r="BM57" s="357"/>
      <c r="BN57" s="357"/>
      <c r="BO57" s="357"/>
    </row>
    <row r="58" spans="1:67" x14ac:dyDescent="0.2">
      <c r="B58" s="291" t="s">
        <v>208</v>
      </c>
      <c r="C58" s="48"/>
      <c r="D58" s="357"/>
      <c r="E58" s="357"/>
      <c r="F58" s="357"/>
      <c r="G58" s="357"/>
      <c r="H58" s="357"/>
      <c r="I58" s="357"/>
      <c r="J58" s="357"/>
      <c r="K58" s="357"/>
      <c r="L58" s="357"/>
      <c r="M58" s="357"/>
      <c r="N58" s="357"/>
      <c r="O58" s="357"/>
      <c r="Q58" s="357"/>
      <c r="R58" s="357"/>
      <c r="S58" s="357"/>
      <c r="T58" s="357"/>
      <c r="U58" s="357"/>
      <c r="V58" s="357"/>
      <c r="W58" s="357"/>
      <c r="X58" s="357"/>
      <c r="Y58" s="357"/>
      <c r="Z58" s="357"/>
      <c r="AA58" s="357"/>
      <c r="AB58" s="357"/>
      <c r="AD58" s="357"/>
      <c r="AE58" s="357"/>
      <c r="AF58" s="357"/>
      <c r="AG58" s="357"/>
      <c r="AH58" s="357"/>
      <c r="AI58" s="357"/>
      <c r="AJ58" s="357"/>
      <c r="AK58" s="357"/>
      <c r="AL58" s="357"/>
      <c r="AM58" s="357"/>
      <c r="AN58" s="357"/>
      <c r="AO58" s="357"/>
      <c r="AQ58" s="357"/>
      <c r="AR58" s="357"/>
      <c r="AS58" s="357"/>
      <c r="AT58" s="357"/>
      <c r="AU58" s="357"/>
      <c r="AV58" s="357"/>
      <c r="AW58" s="357"/>
      <c r="AX58" s="357"/>
      <c r="AY58" s="357"/>
      <c r="AZ58" s="357"/>
      <c r="BA58" s="357"/>
      <c r="BB58" s="357"/>
      <c r="BD58" s="357"/>
      <c r="BE58" s="357"/>
      <c r="BF58" s="357"/>
      <c r="BG58" s="357"/>
      <c r="BH58" s="357"/>
      <c r="BI58" s="357"/>
      <c r="BJ58" s="357"/>
      <c r="BK58" s="357"/>
      <c r="BL58" s="357"/>
      <c r="BM58" s="357"/>
      <c r="BN58" s="357"/>
      <c r="BO58" s="357"/>
    </row>
    <row r="59" spans="1:67" x14ac:dyDescent="0.2">
      <c r="B59" s="134"/>
      <c r="C59" s="134"/>
      <c r="D59" s="225"/>
      <c r="E59" s="225"/>
      <c r="F59" s="225"/>
      <c r="G59" s="225"/>
      <c r="H59" s="225"/>
      <c r="I59" s="225"/>
      <c r="J59" s="225"/>
      <c r="K59" s="225"/>
      <c r="L59" s="225"/>
      <c r="M59" s="225"/>
      <c r="N59" s="225"/>
      <c r="O59" s="225"/>
      <c r="Q59" s="225"/>
      <c r="R59" s="225"/>
      <c r="S59" s="225"/>
      <c r="T59" s="225"/>
      <c r="U59" s="225"/>
      <c r="V59" s="225"/>
      <c r="W59" s="225"/>
      <c r="X59" s="225"/>
      <c r="Y59" s="225"/>
      <c r="Z59" s="225"/>
      <c r="AA59" s="225"/>
      <c r="AB59" s="225"/>
      <c r="AD59" s="225"/>
      <c r="AE59" s="225"/>
      <c r="AF59" s="225"/>
      <c r="AG59" s="225"/>
      <c r="AH59" s="225"/>
      <c r="AI59" s="225"/>
      <c r="AJ59" s="225"/>
      <c r="AK59" s="225"/>
      <c r="AL59" s="225"/>
      <c r="AM59" s="225"/>
      <c r="AN59" s="225"/>
      <c r="AO59" s="225"/>
      <c r="AQ59" s="225"/>
      <c r="AR59" s="225"/>
      <c r="AS59" s="225"/>
      <c r="AT59" s="225"/>
      <c r="AU59" s="225"/>
      <c r="AV59" s="225"/>
      <c r="AW59" s="225"/>
      <c r="AX59" s="225"/>
      <c r="AY59" s="225"/>
      <c r="AZ59" s="225"/>
      <c r="BA59" s="225"/>
      <c r="BB59" s="225"/>
      <c r="BD59" s="225"/>
      <c r="BE59" s="225"/>
      <c r="BF59" s="225"/>
      <c r="BG59" s="225"/>
      <c r="BH59" s="225"/>
      <c r="BI59" s="225"/>
      <c r="BJ59" s="225"/>
      <c r="BK59" s="225"/>
      <c r="BL59" s="225"/>
      <c r="BM59" s="225"/>
      <c r="BN59" s="225"/>
      <c r="BO59" s="225"/>
    </row>
    <row r="60" spans="1:67" s="67" customFormat="1" ht="23.25" x14ac:dyDescent="0.35">
      <c r="A60" s="66"/>
      <c r="B60" s="168" t="s">
        <v>226</v>
      </c>
      <c r="C60" s="169"/>
      <c r="D60" s="220"/>
      <c r="E60" s="220"/>
      <c r="F60" s="220"/>
      <c r="G60" s="220"/>
      <c r="H60" s="220"/>
      <c r="I60" s="220"/>
      <c r="J60" s="220"/>
      <c r="K60" s="220"/>
      <c r="L60" s="220"/>
      <c r="M60" s="220"/>
      <c r="N60" s="220"/>
      <c r="O60" s="220"/>
      <c r="P60" s="45"/>
      <c r="Q60" s="220"/>
      <c r="R60" s="220"/>
      <c r="S60" s="220"/>
      <c r="T60" s="220"/>
      <c r="U60" s="220"/>
      <c r="V60" s="220"/>
      <c r="W60" s="220"/>
      <c r="X60" s="220"/>
      <c r="Y60" s="220"/>
      <c r="Z60" s="220"/>
      <c r="AA60" s="220"/>
      <c r="AB60" s="220"/>
      <c r="AC60" s="45"/>
      <c r="AD60" s="220"/>
      <c r="AE60" s="220"/>
      <c r="AF60" s="220"/>
      <c r="AG60" s="220"/>
      <c r="AH60" s="220"/>
      <c r="AI60" s="220"/>
      <c r="AJ60" s="220"/>
      <c r="AK60" s="220"/>
      <c r="AL60" s="220"/>
      <c r="AM60" s="220"/>
      <c r="AN60" s="220"/>
      <c r="AO60" s="220"/>
      <c r="AP60" s="45"/>
      <c r="AQ60" s="220"/>
      <c r="AR60" s="220"/>
      <c r="AS60" s="220"/>
      <c r="AT60" s="220"/>
      <c r="AU60" s="220"/>
      <c r="AV60" s="220"/>
      <c r="AW60" s="220"/>
      <c r="AX60" s="220"/>
      <c r="AY60" s="220"/>
      <c r="AZ60" s="220"/>
      <c r="BA60" s="220"/>
      <c r="BB60" s="220"/>
      <c r="BC60" s="45"/>
      <c r="BD60" s="220"/>
      <c r="BE60" s="220"/>
      <c r="BF60" s="220"/>
      <c r="BG60" s="220"/>
      <c r="BH60" s="220"/>
      <c r="BI60" s="220"/>
      <c r="BJ60" s="220"/>
      <c r="BK60" s="220"/>
      <c r="BL60" s="220"/>
      <c r="BM60" s="220"/>
      <c r="BN60" s="220"/>
      <c r="BO60" s="220"/>
    </row>
    <row r="61" spans="1:67" x14ac:dyDescent="0.2">
      <c r="B61" s="171" t="s">
        <v>189</v>
      </c>
      <c r="C61" s="47"/>
      <c r="D61" s="47"/>
      <c r="E61" s="47"/>
      <c r="F61" s="47"/>
      <c r="G61" s="47"/>
      <c r="H61" s="47"/>
      <c r="I61" s="47"/>
      <c r="J61" s="47"/>
      <c r="K61" s="47"/>
      <c r="L61" s="47"/>
      <c r="M61" s="47"/>
      <c r="N61" s="47"/>
      <c r="O61" s="47"/>
      <c r="Q61" s="47"/>
      <c r="R61" s="47"/>
      <c r="S61" s="47"/>
      <c r="T61" s="47"/>
      <c r="U61" s="47"/>
      <c r="V61" s="47"/>
      <c r="W61" s="47"/>
      <c r="X61" s="47"/>
      <c r="Y61" s="47"/>
      <c r="Z61" s="47"/>
      <c r="AA61" s="47"/>
      <c r="AB61" s="47"/>
      <c r="AD61" s="47"/>
      <c r="AE61" s="47"/>
      <c r="AF61" s="47"/>
      <c r="AG61" s="47"/>
      <c r="AH61" s="47"/>
      <c r="AI61" s="47"/>
      <c r="AJ61" s="47"/>
      <c r="AK61" s="47"/>
      <c r="AL61" s="47"/>
      <c r="AM61" s="47"/>
      <c r="AN61" s="47"/>
      <c r="AO61" s="47"/>
      <c r="AQ61" s="47"/>
      <c r="AR61" s="47"/>
      <c r="AS61" s="47"/>
      <c r="AT61" s="47"/>
      <c r="AU61" s="47"/>
      <c r="AV61" s="47"/>
      <c r="AW61" s="47"/>
      <c r="AX61" s="47"/>
      <c r="AY61" s="47"/>
      <c r="AZ61" s="47"/>
      <c r="BA61" s="47"/>
      <c r="BB61" s="47"/>
      <c r="BD61" s="47"/>
      <c r="BE61" s="47"/>
      <c r="BF61" s="47"/>
      <c r="BG61" s="47"/>
      <c r="BH61" s="47"/>
      <c r="BI61" s="47"/>
      <c r="BJ61" s="47"/>
      <c r="BK61" s="47"/>
      <c r="BL61" s="47"/>
      <c r="BM61" s="47"/>
      <c r="BN61" s="47"/>
      <c r="BO61" s="47"/>
    </row>
    <row r="62" spans="1:67" x14ac:dyDescent="0.2">
      <c r="B62" s="292" t="s">
        <v>228</v>
      </c>
      <c r="C62" s="150" t="s">
        <v>293</v>
      </c>
      <c r="D62" s="226"/>
      <c r="E62" s="226"/>
      <c r="F62" s="226"/>
      <c r="G62" s="226"/>
      <c r="H62" s="226"/>
      <c r="I62" s="226"/>
      <c r="J62" s="226"/>
      <c r="K62" s="226"/>
      <c r="L62" s="226"/>
      <c r="M62" s="226"/>
      <c r="N62" s="226"/>
      <c r="O62" s="226"/>
      <c r="Q62" s="226"/>
      <c r="R62" s="226"/>
      <c r="S62" s="226"/>
      <c r="T62" s="226"/>
      <c r="U62" s="226"/>
      <c r="V62" s="226"/>
      <c r="W62" s="226"/>
      <c r="X62" s="226"/>
      <c r="Y62" s="226"/>
      <c r="Z62" s="226"/>
      <c r="AA62" s="226"/>
      <c r="AB62" s="226"/>
      <c r="AD62" s="226"/>
      <c r="AE62" s="226"/>
      <c r="AF62" s="226"/>
      <c r="AG62" s="226"/>
      <c r="AH62" s="226"/>
      <c r="AI62" s="226"/>
      <c r="AJ62" s="226"/>
      <c r="AK62" s="226"/>
      <c r="AL62" s="226"/>
      <c r="AM62" s="226"/>
      <c r="AN62" s="226"/>
      <c r="AO62" s="226"/>
      <c r="AQ62" s="226"/>
      <c r="AR62" s="226"/>
      <c r="AS62" s="226"/>
      <c r="AT62" s="226"/>
      <c r="AU62" s="226"/>
      <c r="AV62" s="226"/>
      <c r="AW62" s="226"/>
      <c r="AX62" s="226"/>
      <c r="AY62" s="226"/>
      <c r="AZ62" s="226"/>
      <c r="BA62" s="226"/>
      <c r="BB62" s="226"/>
      <c r="BD62" s="226"/>
      <c r="BE62" s="226"/>
      <c r="BF62" s="226"/>
      <c r="BG62" s="226"/>
      <c r="BH62" s="226"/>
      <c r="BI62" s="226"/>
      <c r="BJ62" s="226"/>
      <c r="BK62" s="226"/>
      <c r="BL62" s="226"/>
      <c r="BM62" s="226"/>
      <c r="BN62" s="226"/>
      <c r="BO62" s="226"/>
    </row>
    <row r="63" spans="1:67" x14ac:dyDescent="0.2">
      <c r="B63" s="293" t="s">
        <v>300</v>
      </c>
      <c r="C63" s="150" t="s">
        <v>293</v>
      </c>
      <c r="D63" s="226"/>
      <c r="E63" s="226"/>
      <c r="F63" s="226"/>
      <c r="G63" s="226"/>
      <c r="H63" s="226"/>
      <c r="I63" s="226"/>
      <c r="J63" s="226"/>
      <c r="K63" s="226"/>
      <c r="L63" s="226"/>
      <c r="M63" s="226"/>
      <c r="N63" s="226"/>
      <c r="O63" s="226"/>
      <c r="Q63" s="226"/>
      <c r="R63" s="226"/>
      <c r="S63" s="226"/>
      <c r="T63" s="226"/>
      <c r="U63" s="226"/>
      <c r="V63" s="226"/>
      <c r="W63" s="226"/>
      <c r="X63" s="226"/>
      <c r="Y63" s="226"/>
      <c r="Z63" s="226"/>
      <c r="AA63" s="226"/>
      <c r="AB63" s="226"/>
      <c r="AD63" s="226"/>
      <c r="AE63" s="226"/>
      <c r="AF63" s="226"/>
      <c r="AG63" s="226"/>
      <c r="AH63" s="226"/>
      <c r="AI63" s="226"/>
      <c r="AJ63" s="226"/>
      <c r="AK63" s="226"/>
      <c r="AL63" s="226"/>
      <c r="AM63" s="226"/>
      <c r="AN63" s="226"/>
      <c r="AO63" s="226"/>
      <c r="AQ63" s="226"/>
      <c r="AR63" s="226"/>
      <c r="AS63" s="226"/>
      <c r="AT63" s="226"/>
      <c r="AU63" s="226"/>
      <c r="AV63" s="226"/>
      <c r="AW63" s="226"/>
      <c r="AX63" s="226"/>
      <c r="AY63" s="226"/>
      <c r="AZ63" s="226"/>
      <c r="BA63" s="226"/>
      <c r="BB63" s="226"/>
      <c r="BD63" s="226"/>
      <c r="BE63" s="226"/>
      <c r="BF63" s="226"/>
      <c r="BG63" s="226"/>
      <c r="BH63" s="226"/>
      <c r="BI63" s="226"/>
      <c r="BJ63" s="226"/>
      <c r="BK63" s="226"/>
      <c r="BL63" s="226"/>
      <c r="BM63" s="226"/>
      <c r="BN63" s="226"/>
      <c r="BO63" s="226"/>
    </row>
    <row r="64" spans="1:67" x14ac:dyDescent="0.2">
      <c r="B64" s="293" t="s">
        <v>220</v>
      </c>
      <c r="C64" s="151" t="s">
        <v>292</v>
      </c>
      <c r="D64" s="258"/>
      <c r="E64" s="258"/>
      <c r="F64" s="258"/>
      <c r="G64" s="258"/>
      <c r="H64" s="258"/>
      <c r="I64" s="258"/>
      <c r="J64" s="258"/>
      <c r="K64" s="258"/>
      <c r="L64" s="258"/>
      <c r="M64" s="258"/>
      <c r="N64" s="258"/>
      <c r="O64" s="258"/>
      <c r="Q64" s="258"/>
      <c r="R64" s="258"/>
      <c r="S64" s="258"/>
      <c r="T64" s="258"/>
      <c r="U64" s="258"/>
      <c r="V64" s="258"/>
      <c r="W64" s="258"/>
      <c r="X64" s="258"/>
      <c r="Y64" s="258"/>
      <c r="Z64" s="258"/>
      <c r="AA64" s="258"/>
      <c r="AB64" s="258"/>
      <c r="AD64" s="258"/>
      <c r="AE64" s="258"/>
      <c r="AF64" s="258"/>
      <c r="AG64" s="258"/>
      <c r="AH64" s="258"/>
      <c r="AI64" s="258"/>
      <c r="AJ64" s="258"/>
      <c r="AK64" s="258"/>
      <c r="AL64" s="258"/>
      <c r="AM64" s="258"/>
      <c r="AN64" s="258"/>
      <c r="AO64" s="258"/>
      <c r="AQ64" s="258"/>
      <c r="AR64" s="258"/>
      <c r="AS64" s="258"/>
      <c r="AT64" s="258"/>
      <c r="AU64" s="258"/>
      <c r="AV64" s="258"/>
      <c r="AW64" s="258"/>
      <c r="AX64" s="258"/>
      <c r="AY64" s="258"/>
      <c r="AZ64" s="258"/>
      <c r="BA64" s="258"/>
      <c r="BB64" s="258"/>
      <c r="BD64" s="258"/>
      <c r="BE64" s="258"/>
      <c r="BF64" s="258"/>
      <c r="BG64" s="258"/>
      <c r="BH64" s="258"/>
      <c r="BI64" s="258"/>
      <c r="BJ64" s="258"/>
      <c r="BK64" s="258"/>
      <c r="BL64" s="258"/>
      <c r="BM64" s="258"/>
      <c r="BN64" s="258"/>
      <c r="BO64" s="258"/>
    </row>
    <row r="65" spans="1:68" x14ac:dyDescent="0.2">
      <c r="D65" s="45"/>
      <c r="E65" s="45"/>
      <c r="Q65" s="45"/>
      <c r="R65" s="45"/>
      <c r="AD65" s="45"/>
      <c r="AE65" s="45"/>
      <c r="AQ65" s="45"/>
      <c r="AR65" s="45"/>
      <c r="BD65" s="45"/>
      <c r="BE65" s="45"/>
    </row>
    <row r="66" spans="1:68" s="67" customFormat="1" ht="23.25" x14ac:dyDescent="0.35">
      <c r="A66" s="66"/>
      <c r="B66" s="168" t="s">
        <v>227</v>
      </c>
      <c r="C66" s="169"/>
      <c r="D66" s="220"/>
      <c r="E66" s="220"/>
      <c r="F66" s="220"/>
      <c r="G66" s="220"/>
      <c r="H66" s="220"/>
      <c r="I66" s="220"/>
      <c r="J66" s="220"/>
      <c r="K66" s="220"/>
      <c r="L66" s="220"/>
      <c r="M66" s="220"/>
      <c r="N66" s="220"/>
      <c r="O66" s="220"/>
      <c r="P66" s="45"/>
      <c r="Q66" s="220"/>
      <c r="R66" s="220"/>
      <c r="S66" s="220"/>
      <c r="T66" s="220"/>
      <c r="U66" s="220"/>
      <c r="V66" s="220"/>
      <c r="W66" s="220"/>
      <c r="X66" s="220"/>
      <c r="Y66" s="220"/>
      <c r="Z66" s="220"/>
      <c r="AA66" s="220"/>
      <c r="AB66" s="220"/>
      <c r="AC66" s="45"/>
      <c r="AD66" s="220"/>
      <c r="AE66" s="220"/>
      <c r="AF66" s="220"/>
      <c r="AG66" s="220"/>
      <c r="AH66" s="220"/>
      <c r="AI66" s="220"/>
      <c r="AJ66" s="220"/>
      <c r="AK66" s="220"/>
      <c r="AL66" s="220"/>
      <c r="AM66" s="220"/>
      <c r="AN66" s="220"/>
      <c r="AO66" s="220"/>
      <c r="AP66" s="45"/>
      <c r="AQ66" s="220"/>
      <c r="AR66" s="220"/>
      <c r="AS66" s="220"/>
      <c r="AT66" s="220"/>
      <c r="AU66" s="220"/>
      <c r="AV66" s="220"/>
      <c r="AW66" s="220"/>
      <c r="AX66" s="220"/>
      <c r="AY66" s="220"/>
      <c r="AZ66" s="220"/>
      <c r="BA66" s="220"/>
      <c r="BB66" s="220"/>
      <c r="BC66" s="45"/>
      <c r="BD66" s="220"/>
      <c r="BE66" s="220"/>
      <c r="BF66" s="220"/>
      <c r="BG66" s="220"/>
      <c r="BH66" s="220"/>
      <c r="BI66" s="220"/>
      <c r="BJ66" s="220"/>
      <c r="BK66" s="220"/>
      <c r="BL66" s="220"/>
      <c r="BM66" s="220"/>
      <c r="BN66" s="220"/>
      <c r="BO66" s="220"/>
    </row>
    <row r="67" spans="1:68" x14ac:dyDescent="0.2">
      <c r="B67" s="171" t="s">
        <v>346</v>
      </c>
      <c r="C67" s="47"/>
      <c r="D67" s="47"/>
      <c r="E67" s="47"/>
      <c r="F67" s="47"/>
      <c r="G67" s="47"/>
      <c r="H67" s="47"/>
      <c r="I67" s="47"/>
      <c r="J67" s="47"/>
      <c r="K67" s="47"/>
      <c r="L67" s="47"/>
      <c r="M67" s="47"/>
      <c r="N67" s="47"/>
      <c r="O67" s="47"/>
      <c r="Q67" s="47"/>
      <c r="R67" s="47"/>
      <c r="S67" s="47"/>
      <c r="T67" s="47"/>
      <c r="U67" s="47"/>
      <c r="V67" s="47"/>
      <c r="W67" s="47"/>
      <c r="X67" s="47"/>
      <c r="Y67" s="47"/>
      <c r="Z67" s="47"/>
      <c r="AA67" s="47"/>
      <c r="AB67" s="47"/>
      <c r="AD67" s="47"/>
      <c r="AE67" s="47"/>
      <c r="AF67" s="47"/>
      <c r="AG67" s="47"/>
      <c r="AH67" s="47"/>
      <c r="AI67" s="47"/>
      <c r="AJ67" s="47"/>
      <c r="AK67" s="47"/>
      <c r="AL67" s="47"/>
      <c r="AM67" s="47"/>
      <c r="AN67" s="47"/>
      <c r="AO67" s="47"/>
      <c r="AQ67" s="47"/>
      <c r="AR67" s="47"/>
      <c r="AS67" s="47"/>
      <c r="AT67" s="47"/>
      <c r="AU67" s="47"/>
      <c r="AV67" s="47"/>
      <c r="AW67" s="47"/>
      <c r="AX67" s="47"/>
      <c r="AY67" s="47"/>
      <c r="AZ67" s="47"/>
      <c r="BA67" s="47"/>
      <c r="BB67" s="47"/>
      <c r="BD67" s="47"/>
      <c r="BE67" s="47"/>
      <c r="BF67" s="47"/>
      <c r="BG67" s="47"/>
      <c r="BH67" s="47"/>
      <c r="BI67" s="47"/>
      <c r="BJ67" s="47"/>
      <c r="BK67" s="47"/>
      <c r="BL67" s="47"/>
      <c r="BM67" s="47"/>
      <c r="BN67" s="47"/>
      <c r="BO67" s="47"/>
    </row>
    <row r="68" spans="1:68" x14ac:dyDescent="0.2">
      <c r="B68" s="48" t="s">
        <v>378</v>
      </c>
      <c r="C68" s="48"/>
      <c r="D68" s="137">
        <f>SUM(D51:D56)</f>
        <v>0</v>
      </c>
      <c r="E68" s="137">
        <f t="shared" ref="E68:O68" si="85">SUM(E51:E56)</f>
        <v>0</v>
      </c>
      <c r="F68" s="137">
        <f t="shared" si="85"/>
        <v>0</v>
      </c>
      <c r="G68" s="137">
        <f t="shared" si="85"/>
        <v>0</v>
      </c>
      <c r="H68" s="137">
        <f t="shared" si="85"/>
        <v>0</v>
      </c>
      <c r="I68" s="137">
        <f t="shared" si="85"/>
        <v>0</v>
      </c>
      <c r="J68" s="137">
        <f t="shared" si="85"/>
        <v>0</v>
      </c>
      <c r="K68" s="137">
        <f t="shared" si="85"/>
        <v>0</v>
      </c>
      <c r="L68" s="137">
        <f t="shared" si="85"/>
        <v>0</v>
      </c>
      <c r="M68" s="137">
        <f t="shared" si="85"/>
        <v>0</v>
      </c>
      <c r="N68" s="137">
        <f t="shared" si="85"/>
        <v>0</v>
      </c>
      <c r="O68" s="137">
        <f t="shared" si="85"/>
        <v>0</v>
      </c>
      <c r="Q68" s="137">
        <f>SUM(Q51:Q56)</f>
        <v>0</v>
      </c>
      <c r="R68" s="137">
        <f t="shared" ref="R68:AB68" si="86">SUM(R51:R56)</f>
        <v>0</v>
      </c>
      <c r="S68" s="137">
        <f t="shared" si="86"/>
        <v>0</v>
      </c>
      <c r="T68" s="137">
        <f t="shared" si="86"/>
        <v>0</v>
      </c>
      <c r="U68" s="137">
        <f t="shared" si="86"/>
        <v>0</v>
      </c>
      <c r="V68" s="137">
        <f t="shared" si="86"/>
        <v>0</v>
      </c>
      <c r="W68" s="137">
        <f t="shared" si="86"/>
        <v>0</v>
      </c>
      <c r="X68" s="137">
        <f t="shared" si="86"/>
        <v>0</v>
      </c>
      <c r="Y68" s="137">
        <f t="shared" si="86"/>
        <v>0</v>
      </c>
      <c r="Z68" s="137">
        <f t="shared" si="86"/>
        <v>0</v>
      </c>
      <c r="AA68" s="137">
        <f t="shared" si="86"/>
        <v>0</v>
      </c>
      <c r="AB68" s="137">
        <f t="shared" si="86"/>
        <v>0</v>
      </c>
      <c r="AD68" s="137">
        <f>SUM(AD51:AD56)</f>
        <v>0</v>
      </c>
      <c r="AE68" s="137">
        <f t="shared" ref="AE68:AO68" si="87">SUM(AE51:AE56)</f>
        <v>0</v>
      </c>
      <c r="AF68" s="137">
        <f t="shared" si="87"/>
        <v>0</v>
      </c>
      <c r="AG68" s="137">
        <f t="shared" si="87"/>
        <v>0</v>
      </c>
      <c r="AH68" s="137">
        <f t="shared" si="87"/>
        <v>0</v>
      </c>
      <c r="AI68" s="137">
        <f t="shared" si="87"/>
        <v>0</v>
      </c>
      <c r="AJ68" s="137">
        <f t="shared" si="87"/>
        <v>0</v>
      </c>
      <c r="AK68" s="137">
        <f t="shared" si="87"/>
        <v>0</v>
      </c>
      <c r="AL68" s="137">
        <f t="shared" si="87"/>
        <v>0</v>
      </c>
      <c r="AM68" s="137">
        <f t="shared" si="87"/>
        <v>0</v>
      </c>
      <c r="AN68" s="137">
        <f t="shared" si="87"/>
        <v>0</v>
      </c>
      <c r="AO68" s="137">
        <f t="shared" si="87"/>
        <v>0</v>
      </c>
      <c r="AQ68" s="137">
        <f>SUM(AQ51:AQ56)</f>
        <v>0</v>
      </c>
      <c r="AR68" s="137">
        <f t="shared" ref="AR68:BB68" si="88">SUM(AR51:AR56)</f>
        <v>0</v>
      </c>
      <c r="AS68" s="137">
        <f t="shared" si="88"/>
        <v>0</v>
      </c>
      <c r="AT68" s="137">
        <f t="shared" si="88"/>
        <v>0</v>
      </c>
      <c r="AU68" s="137">
        <f t="shared" si="88"/>
        <v>0</v>
      </c>
      <c r="AV68" s="137">
        <f t="shared" si="88"/>
        <v>0</v>
      </c>
      <c r="AW68" s="137">
        <f t="shared" si="88"/>
        <v>0</v>
      </c>
      <c r="AX68" s="137">
        <f t="shared" si="88"/>
        <v>0</v>
      </c>
      <c r="AY68" s="137">
        <f t="shared" si="88"/>
        <v>0</v>
      </c>
      <c r="AZ68" s="137">
        <f t="shared" si="88"/>
        <v>0</v>
      </c>
      <c r="BA68" s="137">
        <f t="shared" si="88"/>
        <v>0</v>
      </c>
      <c r="BB68" s="137">
        <f t="shared" si="88"/>
        <v>0</v>
      </c>
      <c r="BD68" s="137">
        <f>SUM(BD51:BD56)</f>
        <v>0</v>
      </c>
      <c r="BE68" s="137">
        <f t="shared" ref="BE68:BO68" si="89">SUM(BE51:BE56)</f>
        <v>0</v>
      </c>
      <c r="BF68" s="137">
        <f t="shared" si="89"/>
        <v>0</v>
      </c>
      <c r="BG68" s="137">
        <f t="shared" si="89"/>
        <v>0</v>
      </c>
      <c r="BH68" s="137">
        <f t="shared" si="89"/>
        <v>0</v>
      </c>
      <c r="BI68" s="137">
        <f t="shared" si="89"/>
        <v>0</v>
      </c>
      <c r="BJ68" s="137">
        <f t="shared" si="89"/>
        <v>0</v>
      </c>
      <c r="BK68" s="137">
        <f t="shared" si="89"/>
        <v>0</v>
      </c>
      <c r="BL68" s="137">
        <f t="shared" si="89"/>
        <v>0</v>
      </c>
      <c r="BM68" s="137">
        <f t="shared" si="89"/>
        <v>0</v>
      </c>
      <c r="BN68" s="137">
        <f t="shared" si="89"/>
        <v>0</v>
      </c>
      <c r="BO68" s="137">
        <f t="shared" si="89"/>
        <v>0</v>
      </c>
    </row>
    <row r="69" spans="1:68" x14ac:dyDescent="0.2">
      <c r="B69" s="48" t="s">
        <v>380</v>
      </c>
      <c r="C69" s="48"/>
      <c r="D69" s="137">
        <f>SUM(D51:D57)</f>
        <v>0</v>
      </c>
      <c r="E69" s="137">
        <f t="shared" ref="E69:O69" si="90">SUM(E51:E57)</f>
        <v>0</v>
      </c>
      <c r="F69" s="137">
        <f t="shared" si="90"/>
        <v>0</v>
      </c>
      <c r="G69" s="137">
        <f t="shared" si="90"/>
        <v>0</v>
      </c>
      <c r="H69" s="137">
        <f t="shared" si="90"/>
        <v>0</v>
      </c>
      <c r="I69" s="137">
        <f t="shared" si="90"/>
        <v>0</v>
      </c>
      <c r="J69" s="137">
        <f t="shared" si="90"/>
        <v>0</v>
      </c>
      <c r="K69" s="137">
        <f t="shared" si="90"/>
        <v>0</v>
      </c>
      <c r="L69" s="137">
        <f t="shared" si="90"/>
        <v>0</v>
      </c>
      <c r="M69" s="137">
        <f t="shared" si="90"/>
        <v>0</v>
      </c>
      <c r="N69" s="137">
        <f t="shared" si="90"/>
        <v>0</v>
      </c>
      <c r="O69" s="137">
        <f t="shared" si="90"/>
        <v>0</v>
      </c>
      <c r="Q69" s="137">
        <f>SUM(Q51:Q57)</f>
        <v>0</v>
      </c>
      <c r="R69" s="137">
        <f t="shared" ref="R69:AB69" si="91">SUM(R51:R57)</f>
        <v>0</v>
      </c>
      <c r="S69" s="137">
        <f t="shared" si="91"/>
        <v>0</v>
      </c>
      <c r="T69" s="137">
        <f t="shared" si="91"/>
        <v>0</v>
      </c>
      <c r="U69" s="137">
        <f t="shared" si="91"/>
        <v>0</v>
      </c>
      <c r="V69" s="137">
        <f t="shared" si="91"/>
        <v>0</v>
      </c>
      <c r="W69" s="137">
        <f t="shared" si="91"/>
        <v>0</v>
      </c>
      <c r="X69" s="137">
        <f t="shared" si="91"/>
        <v>0</v>
      </c>
      <c r="Y69" s="137">
        <f t="shared" si="91"/>
        <v>0</v>
      </c>
      <c r="Z69" s="137">
        <f t="shared" si="91"/>
        <v>0</v>
      </c>
      <c r="AA69" s="137">
        <f t="shared" si="91"/>
        <v>0</v>
      </c>
      <c r="AB69" s="137">
        <f t="shared" si="91"/>
        <v>0</v>
      </c>
      <c r="AD69" s="137">
        <f>SUM(AD51:AD57)</f>
        <v>0</v>
      </c>
      <c r="AE69" s="137">
        <f t="shared" ref="AE69:AO69" si="92">SUM(AE51:AE57)</f>
        <v>0</v>
      </c>
      <c r="AF69" s="137">
        <f t="shared" si="92"/>
        <v>0</v>
      </c>
      <c r="AG69" s="137">
        <f t="shared" si="92"/>
        <v>0</v>
      </c>
      <c r="AH69" s="137">
        <f t="shared" si="92"/>
        <v>0</v>
      </c>
      <c r="AI69" s="137">
        <f t="shared" si="92"/>
        <v>0</v>
      </c>
      <c r="AJ69" s="137">
        <f t="shared" si="92"/>
        <v>0</v>
      </c>
      <c r="AK69" s="137">
        <f t="shared" si="92"/>
        <v>0</v>
      </c>
      <c r="AL69" s="137">
        <f t="shared" si="92"/>
        <v>0</v>
      </c>
      <c r="AM69" s="137">
        <f t="shared" si="92"/>
        <v>0</v>
      </c>
      <c r="AN69" s="137">
        <f t="shared" si="92"/>
        <v>0</v>
      </c>
      <c r="AO69" s="137">
        <f t="shared" si="92"/>
        <v>0</v>
      </c>
      <c r="AQ69" s="137">
        <f>SUM(AQ51:AQ57)</f>
        <v>0</v>
      </c>
      <c r="AR69" s="137">
        <f t="shared" ref="AR69:BB69" si="93">SUM(AR51:AR57)</f>
        <v>0</v>
      </c>
      <c r="AS69" s="137">
        <f t="shared" si="93"/>
        <v>0</v>
      </c>
      <c r="AT69" s="137">
        <f t="shared" si="93"/>
        <v>0</v>
      </c>
      <c r="AU69" s="137">
        <f t="shared" si="93"/>
        <v>0</v>
      </c>
      <c r="AV69" s="137">
        <f t="shared" si="93"/>
        <v>0</v>
      </c>
      <c r="AW69" s="137">
        <f t="shared" si="93"/>
        <v>0</v>
      </c>
      <c r="AX69" s="137">
        <f t="shared" si="93"/>
        <v>0</v>
      </c>
      <c r="AY69" s="137">
        <f t="shared" si="93"/>
        <v>0</v>
      </c>
      <c r="AZ69" s="137">
        <f t="shared" si="93"/>
        <v>0</v>
      </c>
      <c r="BA69" s="137">
        <f t="shared" si="93"/>
        <v>0</v>
      </c>
      <c r="BB69" s="137">
        <f t="shared" si="93"/>
        <v>0</v>
      </c>
      <c r="BD69" s="137">
        <f>SUM(BD51:BD57)</f>
        <v>0</v>
      </c>
      <c r="BE69" s="137">
        <f t="shared" ref="BE69:BO69" si="94">SUM(BE51:BE57)</f>
        <v>0</v>
      </c>
      <c r="BF69" s="137">
        <f t="shared" si="94"/>
        <v>0</v>
      </c>
      <c r="BG69" s="137">
        <f t="shared" si="94"/>
        <v>0</v>
      </c>
      <c r="BH69" s="137">
        <f t="shared" si="94"/>
        <v>0</v>
      </c>
      <c r="BI69" s="137">
        <f t="shared" si="94"/>
        <v>0</v>
      </c>
      <c r="BJ69" s="137">
        <f t="shared" si="94"/>
        <v>0</v>
      </c>
      <c r="BK69" s="137">
        <f t="shared" si="94"/>
        <v>0</v>
      </c>
      <c r="BL69" s="137">
        <f t="shared" si="94"/>
        <v>0</v>
      </c>
      <c r="BM69" s="137">
        <f t="shared" si="94"/>
        <v>0</v>
      </c>
      <c r="BN69" s="137">
        <f t="shared" si="94"/>
        <v>0</v>
      </c>
      <c r="BO69" s="137">
        <f t="shared" si="94"/>
        <v>0</v>
      </c>
    </row>
    <row r="70" spans="1:68" x14ac:dyDescent="0.2">
      <c r="B70" s="48" t="s">
        <v>55</v>
      </c>
      <c r="C70" s="48"/>
      <c r="D70" s="137">
        <f>SUM(D52:D58)</f>
        <v>0</v>
      </c>
      <c r="E70" s="137">
        <f t="shared" ref="E70:O70" si="95">SUM(E51:E58)</f>
        <v>0</v>
      </c>
      <c r="F70" s="137">
        <f t="shared" si="95"/>
        <v>0</v>
      </c>
      <c r="G70" s="137">
        <f t="shared" si="95"/>
        <v>0</v>
      </c>
      <c r="H70" s="137">
        <f t="shared" si="95"/>
        <v>0</v>
      </c>
      <c r="I70" s="137">
        <f t="shared" si="95"/>
        <v>0</v>
      </c>
      <c r="J70" s="137">
        <f t="shared" si="95"/>
        <v>0</v>
      </c>
      <c r="K70" s="137">
        <f t="shared" si="95"/>
        <v>0</v>
      </c>
      <c r="L70" s="137">
        <f t="shared" si="95"/>
        <v>0</v>
      </c>
      <c r="M70" s="137">
        <f t="shared" si="95"/>
        <v>0</v>
      </c>
      <c r="N70" s="137">
        <f t="shared" si="95"/>
        <v>0</v>
      </c>
      <c r="O70" s="137">
        <f t="shared" si="95"/>
        <v>0</v>
      </c>
      <c r="Q70" s="137">
        <f>SUM(Q51:Q58)</f>
        <v>0</v>
      </c>
      <c r="R70" s="137">
        <f t="shared" ref="R70:AB70" si="96">SUM(R51:R58)</f>
        <v>0</v>
      </c>
      <c r="S70" s="137">
        <f t="shared" si="96"/>
        <v>0</v>
      </c>
      <c r="T70" s="137">
        <f t="shared" si="96"/>
        <v>0</v>
      </c>
      <c r="U70" s="137">
        <f t="shared" si="96"/>
        <v>0</v>
      </c>
      <c r="V70" s="137">
        <f t="shared" si="96"/>
        <v>0</v>
      </c>
      <c r="W70" s="137">
        <f t="shared" si="96"/>
        <v>0</v>
      </c>
      <c r="X70" s="137">
        <f t="shared" si="96"/>
        <v>0</v>
      </c>
      <c r="Y70" s="137">
        <f t="shared" si="96"/>
        <v>0</v>
      </c>
      <c r="Z70" s="137">
        <f t="shared" si="96"/>
        <v>0</v>
      </c>
      <c r="AA70" s="137">
        <f t="shared" si="96"/>
        <v>0</v>
      </c>
      <c r="AB70" s="137">
        <f t="shared" si="96"/>
        <v>0</v>
      </c>
      <c r="AD70" s="137">
        <f>SUM(AD51:AD58)</f>
        <v>0</v>
      </c>
      <c r="AE70" s="137">
        <f t="shared" ref="AE70:AO70" si="97">SUM(AE51:AE58)</f>
        <v>0</v>
      </c>
      <c r="AF70" s="137">
        <f t="shared" si="97"/>
        <v>0</v>
      </c>
      <c r="AG70" s="137">
        <f t="shared" si="97"/>
        <v>0</v>
      </c>
      <c r="AH70" s="137">
        <f t="shared" si="97"/>
        <v>0</v>
      </c>
      <c r="AI70" s="137">
        <f t="shared" si="97"/>
        <v>0</v>
      </c>
      <c r="AJ70" s="137">
        <f t="shared" si="97"/>
        <v>0</v>
      </c>
      <c r="AK70" s="137">
        <f t="shared" si="97"/>
        <v>0</v>
      </c>
      <c r="AL70" s="137">
        <f t="shared" si="97"/>
        <v>0</v>
      </c>
      <c r="AM70" s="137">
        <f t="shared" si="97"/>
        <v>0</v>
      </c>
      <c r="AN70" s="137">
        <f t="shared" si="97"/>
        <v>0</v>
      </c>
      <c r="AO70" s="137">
        <f t="shared" si="97"/>
        <v>0</v>
      </c>
      <c r="AQ70" s="137">
        <f>SUM(AQ51:AQ58)</f>
        <v>0</v>
      </c>
      <c r="AR70" s="137">
        <f t="shared" ref="AR70:BB70" si="98">SUM(AR51:AR58)</f>
        <v>0</v>
      </c>
      <c r="AS70" s="137">
        <f t="shared" si="98"/>
        <v>0</v>
      </c>
      <c r="AT70" s="137">
        <f t="shared" si="98"/>
        <v>0</v>
      </c>
      <c r="AU70" s="137">
        <f t="shared" si="98"/>
        <v>0</v>
      </c>
      <c r="AV70" s="137">
        <f t="shared" si="98"/>
        <v>0</v>
      </c>
      <c r="AW70" s="137">
        <f t="shared" si="98"/>
        <v>0</v>
      </c>
      <c r="AX70" s="137">
        <f t="shared" si="98"/>
        <v>0</v>
      </c>
      <c r="AY70" s="137">
        <f t="shared" si="98"/>
        <v>0</v>
      </c>
      <c r="AZ70" s="137">
        <f t="shared" si="98"/>
        <v>0</v>
      </c>
      <c r="BA70" s="137">
        <f t="shared" si="98"/>
        <v>0</v>
      </c>
      <c r="BB70" s="137">
        <f t="shared" si="98"/>
        <v>0</v>
      </c>
      <c r="BD70" s="137">
        <f>SUM(BD51:BD58)</f>
        <v>0</v>
      </c>
      <c r="BE70" s="137">
        <f t="shared" ref="BE70:BO70" si="99">SUM(BE51:BE58)</f>
        <v>0</v>
      </c>
      <c r="BF70" s="137">
        <f t="shared" si="99"/>
        <v>0</v>
      </c>
      <c r="BG70" s="137">
        <f t="shared" si="99"/>
        <v>0</v>
      </c>
      <c r="BH70" s="137">
        <f t="shared" si="99"/>
        <v>0</v>
      </c>
      <c r="BI70" s="137">
        <f t="shared" si="99"/>
        <v>0</v>
      </c>
      <c r="BJ70" s="137">
        <f t="shared" si="99"/>
        <v>0</v>
      </c>
      <c r="BK70" s="137">
        <f t="shared" si="99"/>
        <v>0</v>
      </c>
      <c r="BL70" s="137">
        <f t="shared" si="99"/>
        <v>0</v>
      </c>
      <c r="BM70" s="137">
        <f t="shared" si="99"/>
        <v>0</v>
      </c>
      <c r="BN70" s="137">
        <f t="shared" si="99"/>
        <v>0</v>
      </c>
      <c r="BO70" s="137">
        <f t="shared" si="99"/>
        <v>0</v>
      </c>
    </row>
    <row r="71" spans="1:68" s="296" customFormat="1" ht="6" customHeight="1" x14ac:dyDescent="0.2">
      <c r="B71" s="295"/>
      <c r="C71" s="295"/>
      <c r="D71" s="297"/>
      <c r="E71" s="297"/>
      <c r="F71" s="297"/>
      <c r="G71" s="297"/>
      <c r="H71" s="298"/>
      <c r="I71" s="297"/>
      <c r="J71" s="297"/>
      <c r="K71" s="297"/>
      <c r="L71" s="297"/>
      <c r="M71" s="297"/>
      <c r="N71" s="297"/>
      <c r="O71" s="297"/>
      <c r="P71" s="45"/>
      <c r="Q71" s="297"/>
      <c r="R71" s="297"/>
      <c r="S71" s="297"/>
      <c r="T71" s="297"/>
      <c r="U71" s="298"/>
      <c r="V71" s="297"/>
      <c r="W71" s="297"/>
      <c r="X71" s="297"/>
      <c r="Y71" s="297"/>
      <c r="Z71" s="297"/>
      <c r="AA71" s="297"/>
      <c r="AB71" s="297"/>
      <c r="AC71" s="45"/>
      <c r="AD71" s="297"/>
      <c r="AE71" s="297"/>
      <c r="AF71" s="297"/>
      <c r="AG71" s="297"/>
      <c r="AH71" s="298"/>
      <c r="AI71" s="297"/>
      <c r="AJ71" s="297"/>
      <c r="AK71" s="297"/>
      <c r="AL71" s="297"/>
      <c r="AM71" s="297"/>
      <c r="AN71" s="297"/>
      <c r="AO71" s="297"/>
      <c r="AP71" s="45"/>
      <c r="AQ71" s="297"/>
      <c r="AR71" s="297"/>
      <c r="AS71" s="297"/>
      <c r="AT71" s="297"/>
      <c r="AU71" s="298"/>
      <c r="AV71" s="297"/>
      <c r="AW71" s="297"/>
      <c r="AX71" s="297"/>
      <c r="AY71" s="297"/>
      <c r="AZ71" s="297"/>
      <c r="BA71" s="297"/>
      <c r="BB71" s="297"/>
      <c r="BC71" s="45"/>
      <c r="BD71" s="297"/>
      <c r="BE71" s="297"/>
      <c r="BF71" s="297"/>
      <c r="BG71" s="297"/>
      <c r="BH71" s="298"/>
      <c r="BI71" s="297"/>
      <c r="BJ71" s="297"/>
      <c r="BK71" s="297"/>
      <c r="BL71" s="297"/>
      <c r="BM71" s="297"/>
      <c r="BN71" s="297"/>
      <c r="BO71" s="297"/>
      <c r="BP71" s="67"/>
    </row>
    <row r="72" spans="1:68" x14ac:dyDescent="0.2">
      <c r="B72" s="48" t="s">
        <v>523</v>
      </c>
      <c r="C72" s="48"/>
      <c r="D72" s="137">
        <f>SUM(D73:D75)</f>
        <v>0</v>
      </c>
      <c r="E72" s="137">
        <f t="shared" ref="E72:O72" si="100">SUM(E73:E75)</f>
        <v>0</v>
      </c>
      <c r="F72" s="137">
        <f t="shared" si="100"/>
        <v>0</v>
      </c>
      <c r="G72" s="137">
        <f t="shared" si="100"/>
        <v>0</v>
      </c>
      <c r="H72" s="137">
        <f t="shared" si="100"/>
        <v>0</v>
      </c>
      <c r="I72" s="137">
        <f t="shared" si="100"/>
        <v>0</v>
      </c>
      <c r="J72" s="137">
        <f t="shared" si="100"/>
        <v>0</v>
      </c>
      <c r="K72" s="137">
        <f t="shared" si="100"/>
        <v>0</v>
      </c>
      <c r="L72" s="137">
        <f t="shared" si="100"/>
        <v>0</v>
      </c>
      <c r="M72" s="137">
        <f t="shared" si="100"/>
        <v>0</v>
      </c>
      <c r="N72" s="137">
        <f t="shared" si="100"/>
        <v>0</v>
      </c>
      <c r="O72" s="137">
        <f t="shared" si="100"/>
        <v>0</v>
      </c>
      <c r="Q72" s="137">
        <f>SUM(Q73:Q75)</f>
        <v>0</v>
      </c>
      <c r="R72" s="137">
        <f t="shared" ref="R72:AB72" si="101">SUM(R73:R75)</f>
        <v>0</v>
      </c>
      <c r="S72" s="137">
        <f t="shared" si="101"/>
        <v>0</v>
      </c>
      <c r="T72" s="137">
        <f t="shared" si="101"/>
        <v>0</v>
      </c>
      <c r="U72" s="137">
        <f t="shared" si="101"/>
        <v>0</v>
      </c>
      <c r="V72" s="137">
        <f t="shared" si="101"/>
        <v>0</v>
      </c>
      <c r="W72" s="137">
        <f t="shared" si="101"/>
        <v>0</v>
      </c>
      <c r="X72" s="137">
        <f t="shared" si="101"/>
        <v>0</v>
      </c>
      <c r="Y72" s="137">
        <f t="shared" si="101"/>
        <v>0</v>
      </c>
      <c r="Z72" s="137">
        <f t="shared" si="101"/>
        <v>0</v>
      </c>
      <c r="AA72" s="137">
        <f t="shared" si="101"/>
        <v>0</v>
      </c>
      <c r="AB72" s="137">
        <f t="shared" si="101"/>
        <v>0</v>
      </c>
      <c r="AD72" s="137">
        <f>SUM(AD73:AD75)</f>
        <v>0</v>
      </c>
      <c r="AE72" s="137">
        <f t="shared" ref="AE72:AO72" si="102">SUM(AE73:AE75)</f>
        <v>0</v>
      </c>
      <c r="AF72" s="137">
        <f t="shared" si="102"/>
        <v>0</v>
      </c>
      <c r="AG72" s="137">
        <f t="shared" si="102"/>
        <v>0</v>
      </c>
      <c r="AH72" s="137">
        <f t="shared" si="102"/>
        <v>0</v>
      </c>
      <c r="AI72" s="137">
        <f t="shared" si="102"/>
        <v>0</v>
      </c>
      <c r="AJ72" s="137">
        <f t="shared" si="102"/>
        <v>0</v>
      </c>
      <c r="AK72" s="137">
        <f t="shared" si="102"/>
        <v>0</v>
      </c>
      <c r="AL72" s="137">
        <f t="shared" si="102"/>
        <v>0</v>
      </c>
      <c r="AM72" s="137">
        <f t="shared" si="102"/>
        <v>0</v>
      </c>
      <c r="AN72" s="137">
        <f t="shared" si="102"/>
        <v>0</v>
      </c>
      <c r="AO72" s="137">
        <f t="shared" si="102"/>
        <v>0</v>
      </c>
      <c r="AQ72" s="137">
        <f>SUM(AQ73:AQ75)</f>
        <v>0</v>
      </c>
      <c r="AR72" s="137">
        <f t="shared" ref="AR72:BB72" si="103">SUM(AR73:AR75)</f>
        <v>0</v>
      </c>
      <c r="AS72" s="137">
        <f t="shared" si="103"/>
        <v>0</v>
      </c>
      <c r="AT72" s="137">
        <f t="shared" si="103"/>
        <v>0</v>
      </c>
      <c r="AU72" s="137">
        <f t="shared" si="103"/>
        <v>0</v>
      </c>
      <c r="AV72" s="137">
        <f t="shared" si="103"/>
        <v>0</v>
      </c>
      <c r="AW72" s="137">
        <f t="shared" si="103"/>
        <v>0</v>
      </c>
      <c r="AX72" s="137">
        <f t="shared" si="103"/>
        <v>0</v>
      </c>
      <c r="AY72" s="137">
        <f t="shared" si="103"/>
        <v>0</v>
      </c>
      <c r="AZ72" s="137">
        <f t="shared" si="103"/>
        <v>0</v>
      </c>
      <c r="BA72" s="137">
        <f t="shared" si="103"/>
        <v>0</v>
      </c>
      <c r="BB72" s="137">
        <f t="shared" si="103"/>
        <v>0</v>
      </c>
      <c r="BD72" s="137">
        <f>SUM(BD73:BD75)</f>
        <v>0</v>
      </c>
      <c r="BE72" s="137">
        <f t="shared" ref="BE72:BO72" si="104">SUM(BE73:BE75)</f>
        <v>0</v>
      </c>
      <c r="BF72" s="137">
        <f t="shared" si="104"/>
        <v>0</v>
      </c>
      <c r="BG72" s="137">
        <f t="shared" si="104"/>
        <v>0</v>
      </c>
      <c r="BH72" s="137">
        <f t="shared" si="104"/>
        <v>0</v>
      </c>
      <c r="BI72" s="137">
        <f t="shared" si="104"/>
        <v>0</v>
      </c>
      <c r="BJ72" s="137">
        <f t="shared" si="104"/>
        <v>0</v>
      </c>
      <c r="BK72" s="137">
        <f t="shared" si="104"/>
        <v>0</v>
      </c>
      <c r="BL72" s="137">
        <f t="shared" si="104"/>
        <v>0</v>
      </c>
      <c r="BM72" s="137">
        <f t="shared" si="104"/>
        <v>0</v>
      </c>
      <c r="BN72" s="137">
        <f t="shared" si="104"/>
        <v>0</v>
      </c>
      <c r="BO72" s="137">
        <f t="shared" si="104"/>
        <v>0</v>
      </c>
    </row>
    <row r="73" spans="1:68" x14ac:dyDescent="0.2">
      <c r="B73" s="135" t="s">
        <v>520</v>
      </c>
      <c r="C73" s="135"/>
      <c r="D73" s="136">
        <f>SUM(APSR!D50:D68)</f>
        <v>0</v>
      </c>
      <c r="E73" s="136">
        <f>SUM(APSR!E50:E68)</f>
        <v>0</v>
      </c>
      <c r="F73" s="136">
        <f>SUM(APSR!F50:F68)</f>
        <v>0</v>
      </c>
      <c r="G73" s="136">
        <f>SUM(APSR!G50:G68)</f>
        <v>0</v>
      </c>
      <c r="H73" s="136">
        <f>SUM(APSR!H50:H68)</f>
        <v>0</v>
      </c>
      <c r="I73" s="136">
        <f>SUM(APSR!I50:I68)</f>
        <v>0</v>
      </c>
      <c r="J73" s="136">
        <f>SUM(APSR!J50:J68)</f>
        <v>0</v>
      </c>
      <c r="K73" s="136">
        <f>SUM(APSR!K50:K68)</f>
        <v>0</v>
      </c>
      <c r="L73" s="136">
        <f>SUM(APSR!L50:L68)</f>
        <v>0</v>
      </c>
      <c r="M73" s="136">
        <f>SUM(APSR!M50:M68)</f>
        <v>0</v>
      </c>
      <c r="N73" s="136">
        <f>SUM(APSR!N50:N68)</f>
        <v>0</v>
      </c>
      <c r="O73" s="136">
        <f>SUM(APSR!O50:O68)</f>
        <v>0</v>
      </c>
      <c r="Q73" s="136">
        <f>SUM(APSR!Q50:Q68)</f>
        <v>0</v>
      </c>
      <c r="R73" s="136">
        <f>SUM(APSR!R50:R68)</f>
        <v>0</v>
      </c>
      <c r="S73" s="136">
        <f>SUM(APSR!S50:S68)</f>
        <v>0</v>
      </c>
      <c r="T73" s="136">
        <f>SUM(APSR!T50:T68)</f>
        <v>0</v>
      </c>
      <c r="U73" s="136">
        <f>SUM(APSR!U50:U68)</f>
        <v>0</v>
      </c>
      <c r="V73" s="136">
        <f>SUM(APSR!V50:V68)</f>
        <v>0</v>
      </c>
      <c r="W73" s="136">
        <f>SUM(APSR!W50:W68)</f>
        <v>0</v>
      </c>
      <c r="X73" s="136">
        <f>SUM(APSR!X50:X68)</f>
        <v>0</v>
      </c>
      <c r="Y73" s="136">
        <f>SUM(APSR!Y50:Y68)</f>
        <v>0</v>
      </c>
      <c r="Z73" s="136">
        <f>SUM(APSR!Z50:Z68)</f>
        <v>0</v>
      </c>
      <c r="AA73" s="136">
        <f>SUM(APSR!AA50:AA68)</f>
        <v>0</v>
      </c>
      <c r="AB73" s="136">
        <f>SUM(APSR!AB50:AB68)</f>
        <v>0</v>
      </c>
      <c r="AD73" s="136">
        <f>SUM(APSR!AD50:AD68)</f>
        <v>0</v>
      </c>
      <c r="AE73" s="136">
        <f>SUM(APSR!AE50:AE68)</f>
        <v>0</v>
      </c>
      <c r="AF73" s="136">
        <f>SUM(APSR!AF50:AF68)</f>
        <v>0</v>
      </c>
      <c r="AG73" s="136">
        <f>SUM(APSR!AG50:AG68)</f>
        <v>0</v>
      </c>
      <c r="AH73" s="136">
        <f>SUM(APSR!AH50:AH68)</f>
        <v>0</v>
      </c>
      <c r="AI73" s="136">
        <f>SUM(APSR!AI50:AI68)</f>
        <v>0</v>
      </c>
      <c r="AJ73" s="136">
        <f>SUM(APSR!AJ50:AJ68)</f>
        <v>0</v>
      </c>
      <c r="AK73" s="136">
        <f>SUM(APSR!AK50:AK68)</f>
        <v>0</v>
      </c>
      <c r="AL73" s="136">
        <f>SUM(APSR!AL50:AL68)</f>
        <v>0</v>
      </c>
      <c r="AM73" s="136">
        <f>SUM(APSR!AM50:AM68)</f>
        <v>0</v>
      </c>
      <c r="AN73" s="136">
        <f>SUM(APSR!AN50:AN68)</f>
        <v>0</v>
      </c>
      <c r="AO73" s="136">
        <f>SUM(APSR!AO50:AO68)</f>
        <v>0</v>
      </c>
      <c r="AQ73" s="136">
        <f>SUM(APSR!AQ50:AQ68)</f>
        <v>0</v>
      </c>
      <c r="AR73" s="136">
        <f>SUM(APSR!AR50:AR68)</f>
        <v>0</v>
      </c>
      <c r="AS73" s="136">
        <f>SUM(APSR!AS50:AS68)</f>
        <v>0</v>
      </c>
      <c r="AT73" s="136">
        <f>SUM(APSR!AT50:AT68)</f>
        <v>0</v>
      </c>
      <c r="AU73" s="136">
        <f>SUM(APSR!AU50:AU68)</f>
        <v>0</v>
      </c>
      <c r="AV73" s="136">
        <f>SUM(APSR!AV50:AV68)</f>
        <v>0</v>
      </c>
      <c r="AW73" s="136">
        <f>SUM(APSR!AW50:AW68)</f>
        <v>0</v>
      </c>
      <c r="AX73" s="136">
        <f>SUM(APSR!AX50:AX68)</f>
        <v>0</v>
      </c>
      <c r="AY73" s="136">
        <f>SUM(APSR!AY50:AY68)</f>
        <v>0</v>
      </c>
      <c r="AZ73" s="136">
        <f>SUM(APSR!AZ50:AZ68)</f>
        <v>0</v>
      </c>
      <c r="BA73" s="136">
        <f>SUM(APSR!BA50:BA68)</f>
        <v>0</v>
      </c>
      <c r="BB73" s="136">
        <f>SUM(APSR!BB50:BB68)</f>
        <v>0</v>
      </c>
      <c r="BD73" s="136">
        <f>SUM(APSR!BD50:BD68)</f>
        <v>0</v>
      </c>
      <c r="BE73" s="136">
        <f>SUM(APSR!BE50:BE68)</f>
        <v>0</v>
      </c>
      <c r="BF73" s="136">
        <f>SUM(APSR!BF50:BF68)</f>
        <v>0</v>
      </c>
      <c r="BG73" s="136">
        <f>SUM(APSR!BG50:BG68)</f>
        <v>0</v>
      </c>
      <c r="BH73" s="136">
        <f>SUM(APSR!BH50:BH68)</f>
        <v>0</v>
      </c>
      <c r="BI73" s="136">
        <f>SUM(APSR!BI50:BI68)</f>
        <v>0</v>
      </c>
      <c r="BJ73" s="136">
        <f>SUM(APSR!BJ50:BJ68)</f>
        <v>0</v>
      </c>
      <c r="BK73" s="136">
        <f>SUM(APSR!BK50:BK68)</f>
        <v>0</v>
      </c>
      <c r="BL73" s="136">
        <f>SUM(APSR!BL50:BL68)</f>
        <v>0</v>
      </c>
      <c r="BM73" s="136">
        <f>SUM(APSR!BM50:BM68)</f>
        <v>0</v>
      </c>
      <c r="BN73" s="136">
        <f>SUM(APSR!BN50:BN68)</f>
        <v>0</v>
      </c>
      <c r="BO73" s="136">
        <f>SUM(APSR!BO50:BO68)</f>
        <v>0</v>
      </c>
    </row>
    <row r="74" spans="1:68" x14ac:dyDescent="0.2">
      <c r="B74" s="135" t="s">
        <v>521</v>
      </c>
      <c r="C74" s="135"/>
      <c r="D74" s="136">
        <f>APSR!D69</f>
        <v>0</v>
      </c>
      <c r="E74" s="136">
        <f>APSR!E69</f>
        <v>0</v>
      </c>
      <c r="F74" s="136">
        <f>APSR!F69</f>
        <v>0</v>
      </c>
      <c r="G74" s="136">
        <f>APSR!G69</f>
        <v>0</v>
      </c>
      <c r="H74" s="136">
        <f>APSR!H69</f>
        <v>0</v>
      </c>
      <c r="I74" s="136">
        <f>APSR!I69</f>
        <v>0</v>
      </c>
      <c r="J74" s="136">
        <f>APSR!J69</f>
        <v>0</v>
      </c>
      <c r="K74" s="136">
        <f>APSR!K69</f>
        <v>0</v>
      </c>
      <c r="L74" s="136">
        <f>APSR!L69</f>
        <v>0</v>
      </c>
      <c r="M74" s="136">
        <f>APSR!M69</f>
        <v>0</v>
      </c>
      <c r="N74" s="136">
        <f>APSR!N69</f>
        <v>0</v>
      </c>
      <c r="O74" s="136">
        <f>APSR!O69</f>
        <v>0</v>
      </c>
      <c r="Q74" s="136">
        <f>APSR!Q69</f>
        <v>0</v>
      </c>
      <c r="R74" s="136">
        <f>APSR!R69</f>
        <v>0</v>
      </c>
      <c r="S74" s="136">
        <f>APSR!S69</f>
        <v>0</v>
      </c>
      <c r="T74" s="136">
        <f>APSR!T69</f>
        <v>0</v>
      </c>
      <c r="U74" s="136">
        <f>APSR!U69</f>
        <v>0</v>
      </c>
      <c r="V74" s="136">
        <f>APSR!V69</f>
        <v>0</v>
      </c>
      <c r="W74" s="136">
        <f>APSR!W69</f>
        <v>0</v>
      </c>
      <c r="X74" s="136">
        <f>APSR!X69</f>
        <v>0</v>
      </c>
      <c r="Y74" s="136">
        <f>APSR!Y69</f>
        <v>0</v>
      </c>
      <c r="Z74" s="136">
        <f>APSR!Z69</f>
        <v>0</v>
      </c>
      <c r="AA74" s="136">
        <f>APSR!AA69</f>
        <v>0</v>
      </c>
      <c r="AB74" s="136">
        <f>APSR!AB69</f>
        <v>0</v>
      </c>
      <c r="AD74" s="136">
        <f>APSR!AD69</f>
        <v>0</v>
      </c>
      <c r="AE74" s="136">
        <f>APSR!AE69</f>
        <v>0</v>
      </c>
      <c r="AF74" s="136">
        <f>APSR!AF69</f>
        <v>0</v>
      </c>
      <c r="AG74" s="136">
        <f>APSR!AG69</f>
        <v>0</v>
      </c>
      <c r="AH74" s="136">
        <f>APSR!AH69</f>
        <v>0</v>
      </c>
      <c r="AI74" s="136">
        <f>APSR!AI69</f>
        <v>0</v>
      </c>
      <c r="AJ74" s="136">
        <f>APSR!AJ69</f>
        <v>0</v>
      </c>
      <c r="AK74" s="136">
        <f>APSR!AK69</f>
        <v>0</v>
      </c>
      <c r="AL74" s="136">
        <f>APSR!AL69</f>
        <v>0</v>
      </c>
      <c r="AM74" s="136">
        <f>APSR!AM69</f>
        <v>0</v>
      </c>
      <c r="AN74" s="136">
        <f>APSR!AN69</f>
        <v>0</v>
      </c>
      <c r="AO74" s="136">
        <f>APSR!AO69</f>
        <v>0</v>
      </c>
      <c r="AQ74" s="136">
        <f>APSR!AQ69</f>
        <v>0</v>
      </c>
      <c r="AR74" s="136">
        <f>APSR!AR69</f>
        <v>0</v>
      </c>
      <c r="AS74" s="136">
        <f>APSR!AS69</f>
        <v>0</v>
      </c>
      <c r="AT74" s="136">
        <f>APSR!AT69</f>
        <v>0</v>
      </c>
      <c r="AU74" s="136">
        <f>APSR!AU69</f>
        <v>0</v>
      </c>
      <c r="AV74" s="136">
        <f>APSR!AV69</f>
        <v>0</v>
      </c>
      <c r="AW74" s="136">
        <f>APSR!AW69</f>
        <v>0</v>
      </c>
      <c r="AX74" s="136">
        <f>APSR!AX69</f>
        <v>0</v>
      </c>
      <c r="AY74" s="136">
        <f>APSR!AY69</f>
        <v>0</v>
      </c>
      <c r="AZ74" s="136">
        <f>APSR!AZ69</f>
        <v>0</v>
      </c>
      <c r="BA74" s="136">
        <f>APSR!BA69</f>
        <v>0</v>
      </c>
      <c r="BB74" s="136">
        <f>APSR!BB69</f>
        <v>0</v>
      </c>
      <c r="BD74" s="136">
        <f>APSR!BD69</f>
        <v>0</v>
      </c>
      <c r="BE74" s="136">
        <f>APSR!BE69</f>
        <v>0</v>
      </c>
      <c r="BF74" s="136">
        <f>APSR!BF69</f>
        <v>0</v>
      </c>
      <c r="BG74" s="136">
        <f>APSR!BG69</f>
        <v>0</v>
      </c>
      <c r="BH74" s="136">
        <f>APSR!BH69</f>
        <v>0</v>
      </c>
      <c r="BI74" s="136">
        <f>APSR!BI69</f>
        <v>0</v>
      </c>
      <c r="BJ74" s="136">
        <f>APSR!BJ69</f>
        <v>0</v>
      </c>
      <c r="BK74" s="136">
        <f>APSR!BK69</f>
        <v>0</v>
      </c>
      <c r="BL74" s="136">
        <f>APSR!BL69</f>
        <v>0</v>
      </c>
      <c r="BM74" s="136">
        <f>APSR!BM69</f>
        <v>0</v>
      </c>
      <c r="BN74" s="136">
        <f>APSR!BN69</f>
        <v>0</v>
      </c>
      <c r="BO74" s="136">
        <f>APSR!BO69</f>
        <v>0</v>
      </c>
    </row>
    <row r="75" spans="1:68" x14ac:dyDescent="0.2">
      <c r="B75" s="135" t="s">
        <v>522</v>
      </c>
      <c r="C75" s="135"/>
      <c r="D75" s="136">
        <f>APSR!D70</f>
        <v>0</v>
      </c>
      <c r="E75" s="136">
        <f>APSR!E70</f>
        <v>0</v>
      </c>
      <c r="F75" s="136">
        <f>APSR!F70</f>
        <v>0</v>
      </c>
      <c r="G75" s="136">
        <f>APSR!G70</f>
        <v>0</v>
      </c>
      <c r="H75" s="136">
        <f>APSR!H70</f>
        <v>0</v>
      </c>
      <c r="I75" s="136">
        <f>APSR!I70</f>
        <v>0</v>
      </c>
      <c r="J75" s="136">
        <f>APSR!J70</f>
        <v>0</v>
      </c>
      <c r="K75" s="136">
        <f>APSR!K70</f>
        <v>0</v>
      </c>
      <c r="L75" s="136">
        <f>APSR!L70</f>
        <v>0</v>
      </c>
      <c r="M75" s="136">
        <f>APSR!M70</f>
        <v>0</v>
      </c>
      <c r="N75" s="136">
        <f>APSR!N70</f>
        <v>0</v>
      </c>
      <c r="O75" s="136">
        <f>APSR!O70</f>
        <v>0</v>
      </c>
      <c r="Q75" s="136">
        <f>APSR!Q70</f>
        <v>0</v>
      </c>
      <c r="R75" s="136">
        <f>APSR!R70</f>
        <v>0</v>
      </c>
      <c r="S75" s="136">
        <f>APSR!S70</f>
        <v>0</v>
      </c>
      <c r="T75" s="136">
        <f>APSR!T70</f>
        <v>0</v>
      </c>
      <c r="U75" s="136">
        <f>APSR!U70</f>
        <v>0</v>
      </c>
      <c r="V75" s="136">
        <f>APSR!V70</f>
        <v>0</v>
      </c>
      <c r="W75" s="136">
        <f>APSR!W70</f>
        <v>0</v>
      </c>
      <c r="X75" s="136">
        <f>APSR!X70</f>
        <v>0</v>
      </c>
      <c r="Y75" s="136">
        <f>APSR!Y70</f>
        <v>0</v>
      </c>
      <c r="Z75" s="136">
        <f>APSR!Z70</f>
        <v>0</v>
      </c>
      <c r="AA75" s="136">
        <f>APSR!AA70</f>
        <v>0</v>
      </c>
      <c r="AB75" s="136">
        <f>APSR!AB70</f>
        <v>0</v>
      </c>
      <c r="AD75" s="136">
        <f>APSR!AD70</f>
        <v>0</v>
      </c>
      <c r="AE75" s="136">
        <f>APSR!AE70</f>
        <v>0</v>
      </c>
      <c r="AF75" s="136">
        <f>APSR!AF70</f>
        <v>0</v>
      </c>
      <c r="AG75" s="136">
        <f>APSR!AG70</f>
        <v>0</v>
      </c>
      <c r="AH75" s="136">
        <f>APSR!AH70</f>
        <v>0</v>
      </c>
      <c r="AI75" s="136">
        <f>APSR!AI70</f>
        <v>0</v>
      </c>
      <c r="AJ75" s="136">
        <f>APSR!AJ70</f>
        <v>0</v>
      </c>
      <c r="AK75" s="136">
        <f>APSR!AK70</f>
        <v>0</v>
      </c>
      <c r="AL75" s="136">
        <f>APSR!AL70</f>
        <v>0</v>
      </c>
      <c r="AM75" s="136">
        <f>APSR!AM70</f>
        <v>0</v>
      </c>
      <c r="AN75" s="136">
        <f>APSR!AN70</f>
        <v>0</v>
      </c>
      <c r="AO75" s="136">
        <f>APSR!AO70</f>
        <v>0</v>
      </c>
      <c r="AQ75" s="136">
        <f>APSR!AQ70</f>
        <v>0</v>
      </c>
      <c r="AR75" s="136">
        <f>APSR!AR70</f>
        <v>0</v>
      </c>
      <c r="AS75" s="136">
        <f>APSR!AS70</f>
        <v>0</v>
      </c>
      <c r="AT75" s="136">
        <f>APSR!AT70</f>
        <v>0</v>
      </c>
      <c r="AU75" s="136">
        <f>APSR!AU70</f>
        <v>0</v>
      </c>
      <c r="AV75" s="136">
        <f>APSR!AV70</f>
        <v>0</v>
      </c>
      <c r="AW75" s="136">
        <f>APSR!AW70</f>
        <v>0</v>
      </c>
      <c r="AX75" s="136">
        <f>APSR!AX70</f>
        <v>0</v>
      </c>
      <c r="AY75" s="136">
        <f>APSR!AY70</f>
        <v>0</v>
      </c>
      <c r="AZ75" s="136">
        <f>APSR!AZ70</f>
        <v>0</v>
      </c>
      <c r="BA75" s="136">
        <f>APSR!BA70</f>
        <v>0</v>
      </c>
      <c r="BB75" s="136">
        <f>APSR!BB70</f>
        <v>0</v>
      </c>
      <c r="BD75" s="136">
        <f>APSR!BD70</f>
        <v>0</v>
      </c>
      <c r="BE75" s="136">
        <f>APSR!BE70</f>
        <v>0</v>
      </c>
      <c r="BF75" s="136">
        <f>APSR!BF70</f>
        <v>0</v>
      </c>
      <c r="BG75" s="136">
        <f>APSR!BG70</f>
        <v>0</v>
      </c>
      <c r="BH75" s="136">
        <f>APSR!BH70</f>
        <v>0</v>
      </c>
      <c r="BI75" s="136">
        <f>APSR!BI70</f>
        <v>0</v>
      </c>
      <c r="BJ75" s="136">
        <f>APSR!BJ70</f>
        <v>0</v>
      </c>
      <c r="BK75" s="136">
        <f>APSR!BK70</f>
        <v>0</v>
      </c>
      <c r="BL75" s="136">
        <f>APSR!BL70</f>
        <v>0</v>
      </c>
      <c r="BM75" s="136">
        <f>APSR!BM70</f>
        <v>0</v>
      </c>
      <c r="BN75" s="136">
        <f>APSR!BN70</f>
        <v>0</v>
      </c>
      <c r="BO75" s="136">
        <f>APSR!BO70</f>
        <v>0</v>
      </c>
    </row>
    <row r="76" spans="1:68" x14ac:dyDescent="0.2">
      <c r="B76" s="50" t="s">
        <v>375</v>
      </c>
      <c r="C76" s="50"/>
      <c r="D76" s="138" t="e">
        <f>D68/D$72</f>
        <v>#DIV/0!</v>
      </c>
      <c r="E76" s="138" t="e">
        <f t="shared" ref="E76:N76" si="105">E68/E$72</f>
        <v>#DIV/0!</v>
      </c>
      <c r="F76" s="138" t="e">
        <f t="shared" si="105"/>
        <v>#DIV/0!</v>
      </c>
      <c r="G76" s="138" t="e">
        <f t="shared" si="105"/>
        <v>#DIV/0!</v>
      </c>
      <c r="H76" s="138" t="e">
        <f t="shared" si="105"/>
        <v>#DIV/0!</v>
      </c>
      <c r="I76" s="138" t="e">
        <f t="shared" si="105"/>
        <v>#DIV/0!</v>
      </c>
      <c r="J76" s="138" t="e">
        <f t="shared" si="105"/>
        <v>#DIV/0!</v>
      </c>
      <c r="K76" s="138" t="e">
        <f t="shared" si="105"/>
        <v>#DIV/0!</v>
      </c>
      <c r="L76" s="138" t="e">
        <f t="shared" si="105"/>
        <v>#DIV/0!</v>
      </c>
      <c r="M76" s="138" t="e">
        <f t="shared" si="105"/>
        <v>#DIV/0!</v>
      </c>
      <c r="N76" s="138" t="e">
        <f t="shared" si="105"/>
        <v>#DIV/0!</v>
      </c>
      <c r="O76" s="138" t="e">
        <f>O68/O$72</f>
        <v>#DIV/0!</v>
      </c>
      <c r="Q76" s="138" t="e">
        <f t="shared" ref="Q76:AA76" si="106">Q68/Q$72</f>
        <v>#DIV/0!</v>
      </c>
      <c r="R76" s="138" t="e">
        <f t="shared" si="106"/>
        <v>#DIV/0!</v>
      </c>
      <c r="S76" s="138" t="e">
        <f t="shared" si="106"/>
        <v>#DIV/0!</v>
      </c>
      <c r="T76" s="138" t="e">
        <f t="shared" si="106"/>
        <v>#DIV/0!</v>
      </c>
      <c r="U76" s="138" t="e">
        <f t="shared" si="106"/>
        <v>#DIV/0!</v>
      </c>
      <c r="V76" s="138" t="e">
        <f t="shared" si="106"/>
        <v>#DIV/0!</v>
      </c>
      <c r="W76" s="138" t="e">
        <f t="shared" si="106"/>
        <v>#DIV/0!</v>
      </c>
      <c r="X76" s="138" t="e">
        <f t="shared" si="106"/>
        <v>#DIV/0!</v>
      </c>
      <c r="Y76" s="138" t="e">
        <f t="shared" si="106"/>
        <v>#DIV/0!</v>
      </c>
      <c r="Z76" s="138" t="e">
        <f t="shared" si="106"/>
        <v>#DIV/0!</v>
      </c>
      <c r="AA76" s="138" t="e">
        <f t="shared" si="106"/>
        <v>#DIV/0!</v>
      </c>
      <c r="AB76" s="138" t="e">
        <f>AB68/AB$72</f>
        <v>#DIV/0!</v>
      </c>
      <c r="AD76" s="138" t="e">
        <f t="shared" ref="AD76:AN76" si="107">AD68/AD$72</f>
        <v>#DIV/0!</v>
      </c>
      <c r="AE76" s="138" t="e">
        <f t="shared" si="107"/>
        <v>#DIV/0!</v>
      </c>
      <c r="AF76" s="138" t="e">
        <f t="shared" si="107"/>
        <v>#DIV/0!</v>
      </c>
      <c r="AG76" s="138" t="e">
        <f t="shared" si="107"/>
        <v>#DIV/0!</v>
      </c>
      <c r="AH76" s="138" t="e">
        <f t="shared" si="107"/>
        <v>#DIV/0!</v>
      </c>
      <c r="AI76" s="138" t="e">
        <f t="shared" si="107"/>
        <v>#DIV/0!</v>
      </c>
      <c r="AJ76" s="138" t="e">
        <f t="shared" si="107"/>
        <v>#DIV/0!</v>
      </c>
      <c r="AK76" s="138" t="e">
        <f t="shared" si="107"/>
        <v>#DIV/0!</v>
      </c>
      <c r="AL76" s="138" t="e">
        <f t="shared" si="107"/>
        <v>#DIV/0!</v>
      </c>
      <c r="AM76" s="138" t="e">
        <f t="shared" si="107"/>
        <v>#DIV/0!</v>
      </c>
      <c r="AN76" s="138" t="e">
        <f t="shared" si="107"/>
        <v>#DIV/0!</v>
      </c>
      <c r="AO76" s="138" t="e">
        <f>AO68/AO$72</f>
        <v>#DIV/0!</v>
      </c>
      <c r="AQ76" s="138" t="e">
        <f t="shared" ref="AQ76:BA76" si="108">AQ68/AQ$72</f>
        <v>#DIV/0!</v>
      </c>
      <c r="AR76" s="138" t="e">
        <f t="shared" si="108"/>
        <v>#DIV/0!</v>
      </c>
      <c r="AS76" s="138" t="e">
        <f t="shared" si="108"/>
        <v>#DIV/0!</v>
      </c>
      <c r="AT76" s="138" t="e">
        <f t="shared" si="108"/>
        <v>#DIV/0!</v>
      </c>
      <c r="AU76" s="138" t="e">
        <f t="shared" si="108"/>
        <v>#DIV/0!</v>
      </c>
      <c r="AV76" s="138" t="e">
        <f t="shared" si="108"/>
        <v>#DIV/0!</v>
      </c>
      <c r="AW76" s="138" t="e">
        <f t="shared" si="108"/>
        <v>#DIV/0!</v>
      </c>
      <c r="AX76" s="138" t="e">
        <f t="shared" si="108"/>
        <v>#DIV/0!</v>
      </c>
      <c r="AY76" s="138" t="e">
        <f t="shared" si="108"/>
        <v>#DIV/0!</v>
      </c>
      <c r="AZ76" s="138" t="e">
        <f t="shared" si="108"/>
        <v>#DIV/0!</v>
      </c>
      <c r="BA76" s="138" t="e">
        <f t="shared" si="108"/>
        <v>#DIV/0!</v>
      </c>
      <c r="BB76" s="138" t="e">
        <f>BB68/BB$72</f>
        <v>#DIV/0!</v>
      </c>
      <c r="BD76" s="138" t="e">
        <f t="shared" ref="BD76:BN76" si="109">BD68/BD$72</f>
        <v>#DIV/0!</v>
      </c>
      <c r="BE76" s="138" t="e">
        <f t="shared" si="109"/>
        <v>#DIV/0!</v>
      </c>
      <c r="BF76" s="138" t="e">
        <f t="shared" si="109"/>
        <v>#DIV/0!</v>
      </c>
      <c r="BG76" s="138" t="e">
        <f t="shared" si="109"/>
        <v>#DIV/0!</v>
      </c>
      <c r="BH76" s="138" t="e">
        <f t="shared" si="109"/>
        <v>#DIV/0!</v>
      </c>
      <c r="BI76" s="138" t="e">
        <f t="shared" si="109"/>
        <v>#DIV/0!</v>
      </c>
      <c r="BJ76" s="138" t="e">
        <f t="shared" si="109"/>
        <v>#DIV/0!</v>
      </c>
      <c r="BK76" s="138" t="e">
        <f t="shared" si="109"/>
        <v>#DIV/0!</v>
      </c>
      <c r="BL76" s="138" t="e">
        <f t="shared" si="109"/>
        <v>#DIV/0!</v>
      </c>
      <c r="BM76" s="138" t="e">
        <f t="shared" si="109"/>
        <v>#DIV/0!</v>
      </c>
      <c r="BN76" s="138" t="e">
        <f t="shared" si="109"/>
        <v>#DIV/0!</v>
      </c>
      <c r="BO76" s="138" t="e">
        <f>BO68/BO$72</f>
        <v>#DIV/0!</v>
      </c>
    </row>
    <row r="77" spans="1:68" x14ac:dyDescent="0.2">
      <c r="B77" s="50" t="s">
        <v>376</v>
      </c>
      <c r="C77" s="50"/>
      <c r="D77" s="138" t="e">
        <f>D69/D$72</f>
        <v>#DIV/0!</v>
      </c>
      <c r="E77" s="138" t="e">
        <f t="shared" ref="E77:O77" si="110">E69/E$72</f>
        <v>#DIV/0!</v>
      </c>
      <c r="F77" s="138" t="e">
        <f t="shared" si="110"/>
        <v>#DIV/0!</v>
      </c>
      <c r="G77" s="138" t="e">
        <f t="shared" si="110"/>
        <v>#DIV/0!</v>
      </c>
      <c r="H77" s="138" t="e">
        <f t="shared" si="110"/>
        <v>#DIV/0!</v>
      </c>
      <c r="I77" s="138" t="e">
        <f t="shared" si="110"/>
        <v>#DIV/0!</v>
      </c>
      <c r="J77" s="138" t="e">
        <f t="shared" si="110"/>
        <v>#DIV/0!</v>
      </c>
      <c r="K77" s="138" t="e">
        <f t="shared" si="110"/>
        <v>#DIV/0!</v>
      </c>
      <c r="L77" s="138" t="e">
        <f t="shared" si="110"/>
        <v>#DIV/0!</v>
      </c>
      <c r="M77" s="138" t="e">
        <f t="shared" si="110"/>
        <v>#DIV/0!</v>
      </c>
      <c r="N77" s="138" t="e">
        <f t="shared" si="110"/>
        <v>#DIV/0!</v>
      </c>
      <c r="O77" s="138" t="e">
        <f t="shared" si="110"/>
        <v>#DIV/0!</v>
      </c>
      <c r="Q77" s="138" t="e">
        <f t="shared" ref="Q77:AB77" si="111">Q69/Q$72</f>
        <v>#DIV/0!</v>
      </c>
      <c r="R77" s="138" t="e">
        <f t="shared" si="111"/>
        <v>#DIV/0!</v>
      </c>
      <c r="S77" s="138" t="e">
        <f t="shared" si="111"/>
        <v>#DIV/0!</v>
      </c>
      <c r="T77" s="138" t="e">
        <f t="shared" si="111"/>
        <v>#DIV/0!</v>
      </c>
      <c r="U77" s="138" t="e">
        <f t="shared" si="111"/>
        <v>#DIV/0!</v>
      </c>
      <c r="V77" s="138" t="e">
        <f t="shared" si="111"/>
        <v>#DIV/0!</v>
      </c>
      <c r="W77" s="138" t="e">
        <f t="shared" si="111"/>
        <v>#DIV/0!</v>
      </c>
      <c r="X77" s="138" t="e">
        <f t="shared" si="111"/>
        <v>#DIV/0!</v>
      </c>
      <c r="Y77" s="138" t="e">
        <f t="shared" si="111"/>
        <v>#DIV/0!</v>
      </c>
      <c r="Z77" s="138" t="e">
        <f t="shared" si="111"/>
        <v>#DIV/0!</v>
      </c>
      <c r="AA77" s="138" t="e">
        <f t="shared" si="111"/>
        <v>#DIV/0!</v>
      </c>
      <c r="AB77" s="138" t="e">
        <f t="shared" si="111"/>
        <v>#DIV/0!</v>
      </c>
      <c r="AD77" s="138" t="e">
        <f t="shared" ref="AD77:AO77" si="112">AD69/AD$72</f>
        <v>#DIV/0!</v>
      </c>
      <c r="AE77" s="138" t="e">
        <f t="shared" si="112"/>
        <v>#DIV/0!</v>
      </c>
      <c r="AF77" s="138" t="e">
        <f t="shared" si="112"/>
        <v>#DIV/0!</v>
      </c>
      <c r="AG77" s="138" t="e">
        <f t="shared" si="112"/>
        <v>#DIV/0!</v>
      </c>
      <c r="AH77" s="138" t="e">
        <f t="shared" si="112"/>
        <v>#DIV/0!</v>
      </c>
      <c r="AI77" s="138" t="e">
        <f t="shared" si="112"/>
        <v>#DIV/0!</v>
      </c>
      <c r="AJ77" s="138" t="e">
        <f t="shared" si="112"/>
        <v>#DIV/0!</v>
      </c>
      <c r="AK77" s="138" t="e">
        <f t="shared" si="112"/>
        <v>#DIV/0!</v>
      </c>
      <c r="AL77" s="138" t="e">
        <f t="shared" si="112"/>
        <v>#DIV/0!</v>
      </c>
      <c r="AM77" s="138" t="e">
        <f t="shared" si="112"/>
        <v>#DIV/0!</v>
      </c>
      <c r="AN77" s="138" t="e">
        <f t="shared" si="112"/>
        <v>#DIV/0!</v>
      </c>
      <c r="AO77" s="138" t="e">
        <f t="shared" si="112"/>
        <v>#DIV/0!</v>
      </c>
      <c r="AQ77" s="138" t="e">
        <f t="shared" ref="AQ77:BB77" si="113">AQ69/AQ$72</f>
        <v>#DIV/0!</v>
      </c>
      <c r="AR77" s="138" t="e">
        <f t="shared" si="113"/>
        <v>#DIV/0!</v>
      </c>
      <c r="AS77" s="138" t="e">
        <f t="shared" si="113"/>
        <v>#DIV/0!</v>
      </c>
      <c r="AT77" s="138" t="e">
        <f t="shared" si="113"/>
        <v>#DIV/0!</v>
      </c>
      <c r="AU77" s="138" t="e">
        <f t="shared" si="113"/>
        <v>#DIV/0!</v>
      </c>
      <c r="AV77" s="138" t="e">
        <f t="shared" si="113"/>
        <v>#DIV/0!</v>
      </c>
      <c r="AW77" s="138" t="e">
        <f t="shared" si="113"/>
        <v>#DIV/0!</v>
      </c>
      <c r="AX77" s="138" t="e">
        <f t="shared" si="113"/>
        <v>#DIV/0!</v>
      </c>
      <c r="AY77" s="138" t="e">
        <f t="shared" si="113"/>
        <v>#DIV/0!</v>
      </c>
      <c r="AZ77" s="138" t="e">
        <f t="shared" si="113"/>
        <v>#DIV/0!</v>
      </c>
      <c r="BA77" s="138" t="e">
        <f t="shared" si="113"/>
        <v>#DIV/0!</v>
      </c>
      <c r="BB77" s="138" t="e">
        <f t="shared" si="113"/>
        <v>#DIV/0!</v>
      </c>
      <c r="BD77" s="138" t="e">
        <f t="shared" ref="BD77:BO77" si="114">BD69/BD$72</f>
        <v>#DIV/0!</v>
      </c>
      <c r="BE77" s="138" t="e">
        <f t="shared" si="114"/>
        <v>#DIV/0!</v>
      </c>
      <c r="BF77" s="138" t="e">
        <f t="shared" si="114"/>
        <v>#DIV/0!</v>
      </c>
      <c r="BG77" s="138" t="e">
        <f t="shared" si="114"/>
        <v>#DIV/0!</v>
      </c>
      <c r="BH77" s="138" t="e">
        <f t="shared" si="114"/>
        <v>#DIV/0!</v>
      </c>
      <c r="BI77" s="138" t="e">
        <f t="shared" si="114"/>
        <v>#DIV/0!</v>
      </c>
      <c r="BJ77" s="138" t="e">
        <f t="shared" si="114"/>
        <v>#DIV/0!</v>
      </c>
      <c r="BK77" s="138" t="e">
        <f t="shared" si="114"/>
        <v>#DIV/0!</v>
      </c>
      <c r="BL77" s="138" t="e">
        <f t="shared" si="114"/>
        <v>#DIV/0!</v>
      </c>
      <c r="BM77" s="138" t="e">
        <f t="shared" si="114"/>
        <v>#DIV/0!</v>
      </c>
      <c r="BN77" s="138" t="e">
        <f t="shared" si="114"/>
        <v>#DIV/0!</v>
      </c>
      <c r="BO77" s="138" t="e">
        <f t="shared" si="114"/>
        <v>#DIV/0!</v>
      </c>
    </row>
    <row r="78" spans="1:68" x14ac:dyDescent="0.2">
      <c r="B78" s="50" t="s">
        <v>377</v>
      </c>
      <c r="C78" s="50"/>
      <c r="D78" s="138" t="e">
        <f>D70/D$72</f>
        <v>#DIV/0!</v>
      </c>
      <c r="E78" s="138" t="e">
        <f t="shared" ref="E78:O78" si="115">E70/E$72</f>
        <v>#DIV/0!</v>
      </c>
      <c r="F78" s="138" t="e">
        <f t="shared" si="115"/>
        <v>#DIV/0!</v>
      </c>
      <c r="G78" s="138" t="e">
        <f t="shared" si="115"/>
        <v>#DIV/0!</v>
      </c>
      <c r="H78" s="138" t="e">
        <f t="shared" si="115"/>
        <v>#DIV/0!</v>
      </c>
      <c r="I78" s="138" t="e">
        <f t="shared" si="115"/>
        <v>#DIV/0!</v>
      </c>
      <c r="J78" s="138" t="e">
        <f t="shared" si="115"/>
        <v>#DIV/0!</v>
      </c>
      <c r="K78" s="138" t="e">
        <f t="shared" si="115"/>
        <v>#DIV/0!</v>
      </c>
      <c r="L78" s="138" t="e">
        <f t="shared" si="115"/>
        <v>#DIV/0!</v>
      </c>
      <c r="M78" s="138" t="e">
        <f t="shared" si="115"/>
        <v>#DIV/0!</v>
      </c>
      <c r="N78" s="138" t="e">
        <f t="shared" si="115"/>
        <v>#DIV/0!</v>
      </c>
      <c r="O78" s="138" t="e">
        <f t="shared" si="115"/>
        <v>#DIV/0!</v>
      </c>
      <c r="Q78" s="138" t="e">
        <f t="shared" ref="Q78:AB78" si="116">Q70/Q$72</f>
        <v>#DIV/0!</v>
      </c>
      <c r="R78" s="138" t="e">
        <f t="shared" si="116"/>
        <v>#DIV/0!</v>
      </c>
      <c r="S78" s="138" t="e">
        <f t="shared" si="116"/>
        <v>#DIV/0!</v>
      </c>
      <c r="T78" s="138" t="e">
        <f t="shared" si="116"/>
        <v>#DIV/0!</v>
      </c>
      <c r="U78" s="138" t="e">
        <f t="shared" si="116"/>
        <v>#DIV/0!</v>
      </c>
      <c r="V78" s="138" t="e">
        <f t="shared" si="116"/>
        <v>#DIV/0!</v>
      </c>
      <c r="W78" s="138" t="e">
        <f t="shared" si="116"/>
        <v>#DIV/0!</v>
      </c>
      <c r="X78" s="138" t="e">
        <f t="shared" si="116"/>
        <v>#DIV/0!</v>
      </c>
      <c r="Y78" s="138" t="e">
        <f t="shared" si="116"/>
        <v>#DIV/0!</v>
      </c>
      <c r="Z78" s="138" t="e">
        <f t="shared" si="116"/>
        <v>#DIV/0!</v>
      </c>
      <c r="AA78" s="138" t="e">
        <f t="shared" si="116"/>
        <v>#DIV/0!</v>
      </c>
      <c r="AB78" s="138" t="e">
        <f t="shared" si="116"/>
        <v>#DIV/0!</v>
      </c>
      <c r="AD78" s="138" t="e">
        <f t="shared" ref="AD78:AO78" si="117">AD70/AD$72</f>
        <v>#DIV/0!</v>
      </c>
      <c r="AE78" s="138" t="e">
        <f t="shared" si="117"/>
        <v>#DIV/0!</v>
      </c>
      <c r="AF78" s="138" t="e">
        <f t="shared" si="117"/>
        <v>#DIV/0!</v>
      </c>
      <c r="AG78" s="138" t="e">
        <f t="shared" si="117"/>
        <v>#DIV/0!</v>
      </c>
      <c r="AH78" s="138" t="e">
        <f t="shared" si="117"/>
        <v>#DIV/0!</v>
      </c>
      <c r="AI78" s="138" t="e">
        <f t="shared" si="117"/>
        <v>#DIV/0!</v>
      </c>
      <c r="AJ78" s="138" t="e">
        <f t="shared" si="117"/>
        <v>#DIV/0!</v>
      </c>
      <c r="AK78" s="138" t="e">
        <f t="shared" si="117"/>
        <v>#DIV/0!</v>
      </c>
      <c r="AL78" s="138" t="e">
        <f t="shared" si="117"/>
        <v>#DIV/0!</v>
      </c>
      <c r="AM78" s="138" t="e">
        <f t="shared" si="117"/>
        <v>#DIV/0!</v>
      </c>
      <c r="AN78" s="138" t="e">
        <f t="shared" si="117"/>
        <v>#DIV/0!</v>
      </c>
      <c r="AO78" s="138" t="e">
        <f t="shared" si="117"/>
        <v>#DIV/0!</v>
      </c>
      <c r="AQ78" s="138" t="e">
        <f t="shared" ref="AQ78:BB78" si="118">AQ70/AQ$72</f>
        <v>#DIV/0!</v>
      </c>
      <c r="AR78" s="138" t="e">
        <f t="shared" si="118"/>
        <v>#DIV/0!</v>
      </c>
      <c r="AS78" s="138" t="e">
        <f t="shared" si="118"/>
        <v>#DIV/0!</v>
      </c>
      <c r="AT78" s="138" t="e">
        <f t="shared" si="118"/>
        <v>#DIV/0!</v>
      </c>
      <c r="AU78" s="138" t="e">
        <f t="shared" si="118"/>
        <v>#DIV/0!</v>
      </c>
      <c r="AV78" s="138" t="e">
        <f t="shared" si="118"/>
        <v>#DIV/0!</v>
      </c>
      <c r="AW78" s="138" t="e">
        <f t="shared" si="118"/>
        <v>#DIV/0!</v>
      </c>
      <c r="AX78" s="138" t="e">
        <f t="shared" si="118"/>
        <v>#DIV/0!</v>
      </c>
      <c r="AY78" s="138" t="e">
        <f t="shared" si="118"/>
        <v>#DIV/0!</v>
      </c>
      <c r="AZ78" s="138" t="e">
        <f t="shared" si="118"/>
        <v>#DIV/0!</v>
      </c>
      <c r="BA78" s="138" t="e">
        <f t="shared" si="118"/>
        <v>#DIV/0!</v>
      </c>
      <c r="BB78" s="138" t="e">
        <f t="shared" si="118"/>
        <v>#DIV/0!</v>
      </c>
      <c r="BD78" s="138" t="e">
        <f t="shared" ref="BD78:BO78" si="119">BD70/BD$72</f>
        <v>#DIV/0!</v>
      </c>
      <c r="BE78" s="138" t="e">
        <f t="shared" si="119"/>
        <v>#DIV/0!</v>
      </c>
      <c r="BF78" s="138" t="e">
        <f t="shared" si="119"/>
        <v>#DIV/0!</v>
      </c>
      <c r="BG78" s="138" t="e">
        <f t="shared" si="119"/>
        <v>#DIV/0!</v>
      </c>
      <c r="BH78" s="138" t="e">
        <f t="shared" si="119"/>
        <v>#DIV/0!</v>
      </c>
      <c r="BI78" s="138" t="e">
        <f t="shared" si="119"/>
        <v>#DIV/0!</v>
      </c>
      <c r="BJ78" s="138" t="e">
        <f t="shared" si="119"/>
        <v>#DIV/0!</v>
      </c>
      <c r="BK78" s="138" t="e">
        <f t="shared" si="119"/>
        <v>#DIV/0!</v>
      </c>
      <c r="BL78" s="138" t="e">
        <f t="shared" si="119"/>
        <v>#DIV/0!</v>
      </c>
      <c r="BM78" s="138" t="e">
        <f t="shared" si="119"/>
        <v>#DIV/0!</v>
      </c>
      <c r="BN78" s="138" t="e">
        <f t="shared" si="119"/>
        <v>#DIV/0!</v>
      </c>
      <c r="BO78" s="138" t="e">
        <f t="shared" si="119"/>
        <v>#DIV/0!</v>
      </c>
    </row>
    <row r="79" spans="1:68" x14ac:dyDescent="0.2">
      <c r="D79" s="45"/>
      <c r="E79" s="45"/>
      <c r="Q79" s="45"/>
      <c r="R79" s="45"/>
      <c r="AD79" s="45"/>
      <c r="AE79" s="45"/>
      <c r="AQ79" s="45"/>
      <c r="AR79" s="45"/>
      <c r="BD79" s="45"/>
      <c r="BE79" s="45"/>
    </row>
    <row r="80" spans="1:68" x14ac:dyDescent="0.2">
      <c r="D80" s="45"/>
      <c r="E80" s="45"/>
      <c r="Q80" s="45"/>
      <c r="R80" s="45"/>
      <c r="AD80" s="45"/>
      <c r="AE80" s="45"/>
      <c r="AQ80" s="45"/>
      <c r="AR80" s="45"/>
      <c r="BD80" s="45"/>
      <c r="BE80" s="45"/>
    </row>
    <row r="81" spans="2:68" x14ac:dyDescent="0.2">
      <c r="B81" s="1" t="s">
        <v>323</v>
      </c>
      <c r="D81" s="45"/>
      <c r="E81" s="45"/>
      <c r="Q81" s="45"/>
      <c r="R81" s="45"/>
      <c r="AD81" s="45"/>
      <c r="AE81" s="45"/>
      <c r="AQ81" s="45"/>
      <c r="AR81" s="45"/>
      <c r="BD81" s="45"/>
      <c r="BE81" s="45"/>
    </row>
    <row r="82" spans="2:68" x14ac:dyDescent="0.2">
      <c r="B82" s="1" t="s">
        <v>341</v>
      </c>
      <c r="D82" s="45"/>
      <c r="E82" s="45"/>
      <c r="Q82" s="45"/>
      <c r="R82" s="45"/>
      <c r="AD82" s="45"/>
      <c r="AE82" s="45"/>
      <c r="AQ82" s="45"/>
      <c r="AR82" s="45"/>
      <c r="BD82" s="45"/>
      <c r="BE82" s="45"/>
      <c r="BP82" s="290"/>
    </row>
    <row r="83" spans="2:68" x14ac:dyDescent="0.2">
      <c r="D83" s="45"/>
      <c r="E83" s="45"/>
      <c r="Q83" s="45"/>
      <c r="R83" s="45"/>
      <c r="AD83" s="45"/>
      <c r="AE83" s="45"/>
      <c r="AQ83" s="45"/>
      <c r="AR83" s="45"/>
      <c r="BD83" s="45"/>
      <c r="BE83" s="45"/>
      <c r="BP83" s="290"/>
    </row>
    <row r="84" spans="2:68" x14ac:dyDescent="0.2">
      <c r="BP84" s="290"/>
    </row>
    <row r="85" spans="2:68" x14ac:dyDescent="0.2">
      <c r="BP85" s="290"/>
    </row>
    <row r="86" spans="2:68" x14ac:dyDescent="0.2">
      <c r="BP86" s="290"/>
    </row>
    <row r="87" spans="2:68" x14ac:dyDescent="0.2">
      <c r="BP87" s="290"/>
    </row>
    <row r="88" spans="2:68" x14ac:dyDescent="0.2">
      <c r="BP88" s="290"/>
    </row>
    <row r="89" spans="2:68" x14ac:dyDescent="0.2">
      <c r="BP89" s="290"/>
    </row>
    <row r="90" spans="2:68" x14ac:dyDescent="0.2">
      <c r="BP90" s="290"/>
    </row>
    <row r="91" spans="2:68" x14ac:dyDescent="0.2">
      <c r="BP91" s="290"/>
    </row>
    <row r="92" spans="2:68" x14ac:dyDescent="0.2">
      <c r="BP92" s="290"/>
    </row>
    <row r="93" spans="2:68" x14ac:dyDescent="0.2">
      <c r="BP93" s="290"/>
    </row>
    <row r="94" spans="2:68" x14ac:dyDescent="0.2">
      <c r="BP94" s="290"/>
    </row>
    <row r="95" spans="2:68" x14ac:dyDescent="0.2">
      <c r="BP95" s="290"/>
    </row>
    <row r="96" spans="2:68" x14ac:dyDescent="0.2">
      <c r="BP96" s="290"/>
    </row>
    <row r="97" spans="68:68" x14ac:dyDescent="0.2">
      <c r="BP97" s="290"/>
    </row>
    <row r="98" spans="68:68" x14ac:dyDescent="0.2">
      <c r="BP98" s="290"/>
    </row>
    <row r="99" spans="68:68" x14ac:dyDescent="0.2">
      <c r="BP99" s="290"/>
    </row>
  </sheetData>
  <mergeCells count="2">
    <mergeCell ref="B12:B17"/>
    <mergeCell ref="B51:B56"/>
  </mergeCells>
  <pageMargins left="0.74803149606299213" right="0.74803149606299213" top="0.98425196850393704" bottom="0.98425196850393704" header="0.51181102362204722" footer="0.51181102362204722"/>
  <pageSetup paperSize="9" orientation="portrait" r:id="rId1"/>
  <headerFooter alignWithMargins="0"/>
  <ignoredErrors>
    <ignoredError sqref="D37:O39 Q72:AB72 Q46:AC50 Q65:AC67 Q76:AC78 Q68:AB70 AC64 AC51:AC62 E76:O78 Q37:AC39" evalError="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dimension ref="A1:P75"/>
  <sheetViews>
    <sheetView showGridLines="0" zoomScale="80" zoomScaleNormal="80" workbookViewId="0">
      <selection activeCell="A20" sqref="A20"/>
    </sheetView>
  </sheetViews>
  <sheetFormatPr baseColWidth="10" defaultColWidth="9.140625" defaultRowHeight="15" customHeight="1" x14ac:dyDescent="0.2"/>
  <cols>
    <col min="1" max="1" width="3.7109375" style="11" customWidth="1"/>
    <col min="2" max="2" width="44.42578125" style="11" customWidth="1"/>
    <col min="3" max="3" width="82.85546875" style="11" bestFit="1" customWidth="1"/>
    <col min="4" max="4" width="18.140625" style="11" customWidth="1"/>
    <col min="5" max="13" width="14.42578125" style="11" customWidth="1"/>
    <col min="14" max="14" width="2.7109375" style="11" customWidth="1"/>
    <col min="15" max="15" width="10.140625" style="11" customWidth="1"/>
    <col min="16" max="16" width="11.85546875" style="11" customWidth="1"/>
    <col min="17" max="16384" width="9.140625" style="11"/>
  </cols>
  <sheetData>
    <row r="1" spans="1:16" s="153" customFormat="1" ht="23.25" x14ac:dyDescent="0.35">
      <c r="A1" s="152" t="s">
        <v>321</v>
      </c>
    </row>
    <row r="2" spans="1:16" s="155" customFormat="1" ht="12.75" x14ac:dyDescent="0.2">
      <c r="A2" s="154"/>
    </row>
    <row r="3" spans="1:16" ht="12.75" x14ac:dyDescent="0.2">
      <c r="F3" s="12"/>
      <c r="G3" s="13"/>
      <c r="H3" s="13"/>
      <c r="I3" s="13"/>
      <c r="J3" s="13"/>
      <c r="K3" s="13"/>
      <c r="L3" s="13"/>
      <c r="M3" s="13"/>
      <c r="N3" s="13"/>
      <c r="O3" s="14"/>
      <c r="P3" s="14"/>
    </row>
    <row r="4" spans="1:16" s="17" customFormat="1" ht="23.25" x14ac:dyDescent="0.35">
      <c r="A4" s="15"/>
      <c r="B4" s="16"/>
      <c r="C4" s="16"/>
      <c r="D4" s="157" t="s">
        <v>294</v>
      </c>
      <c r="E4" s="158"/>
      <c r="F4" s="158"/>
      <c r="G4" s="158"/>
      <c r="H4" s="158"/>
      <c r="I4" s="158"/>
      <c r="J4" s="158"/>
      <c r="K4" s="158"/>
      <c r="L4" s="158"/>
      <c r="M4" s="13"/>
      <c r="N4" s="14"/>
      <c r="O4" s="14"/>
    </row>
    <row r="5" spans="1:16" ht="12.75" x14ac:dyDescent="0.2">
      <c r="A5" s="18"/>
      <c r="B5" s="19"/>
      <c r="C5" s="19"/>
      <c r="D5" s="158"/>
      <c r="E5" s="158"/>
      <c r="F5" s="158"/>
      <c r="G5" s="158"/>
      <c r="H5" s="158"/>
      <c r="I5" s="158"/>
      <c r="J5" s="158"/>
      <c r="K5" s="158"/>
      <c r="L5" s="158"/>
      <c r="M5" s="13"/>
      <c r="N5" s="14"/>
      <c r="O5" s="14"/>
    </row>
    <row r="6" spans="1:16" ht="12.75" x14ac:dyDescent="0.2">
      <c r="A6" s="20"/>
      <c r="B6" s="21"/>
      <c r="C6" s="21"/>
      <c r="D6" s="162">
        <f>Definiciones!$F$14</f>
        <v>43800</v>
      </c>
      <c r="E6" s="162">
        <f>Definiciones!$G$14</f>
        <v>43891</v>
      </c>
      <c r="F6" s="162">
        <f>Definiciones!$H$14</f>
        <v>43983</v>
      </c>
      <c r="G6" s="162">
        <f>Definiciones!$I$14</f>
        <v>44075</v>
      </c>
      <c r="H6" s="162">
        <f>Definiciones!$J$14</f>
        <v>44166</v>
      </c>
      <c r="I6" s="162">
        <f>Definiciones!$K$14</f>
        <v>44256</v>
      </c>
      <c r="J6" s="162">
        <f>Definiciones!$L$14</f>
        <v>44348</v>
      </c>
      <c r="K6" s="162">
        <f>Definiciones!$M$14</f>
        <v>44440</v>
      </c>
      <c r="L6" s="162">
        <f>Definiciones!$N$14</f>
        <v>44531</v>
      </c>
      <c r="M6" s="13"/>
      <c r="N6" s="14"/>
      <c r="O6" s="14"/>
    </row>
    <row r="7" spans="1:16" ht="12.75" x14ac:dyDescent="0.2">
      <c r="D7" s="13"/>
      <c r="E7" s="13"/>
      <c r="F7" s="13"/>
      <c r="G7" s="13"/>
      <c r="H7" s="13"/>
      <c r="I7" s="13"/>
      <c r="J7" s="13"/>
      <c r="K7" s="13"/>
      <c r="L7" s="13"/>
      <c r="M7" s="13"/>
      <c r="N7" s="14"/>
      <c r="O7" s="14"/>
    </row>
    <row r="8" spans="1:16" s="67" customFormat="1" ht="23.25" x14ac:dyDescent="0.35">
      <c r="A8" s="66"/>
      <c r="B8" s="168" t="s">
        <v>336</v>
      </c>
      <c r="C8" s="169"/>
      <c r="D8" s="170"/>
      <c r="E8" s="170"/>
      <c r="F8" s="170"/>
      <c r="G8" s="170"/>
      <c r="H8" s="170"/>
      <c r="I8" s="170"/>
      <c r="J8" s="170"/>
      <c r="K8" s="170"/>
      <c r="L8" s="170"/>
      <c r="M8" s="164"/>
      <c r="N8" s="164"/>
      <c r="O8" s="164"/>
    </row>
    <row r="9" spans="1:16" ht="12.75" x14ac:dyDescent="0.2">
      <c r="A9" s="22"/>
      <c r="B9" s="171" t="s">
        <v>643</v>
      </c>
      <c r="C9" s="23"/>
      <c r="D9" s="24"/>
      <c r="E9" s="24"/>
      <c r="F9" s="24"/>
      <c r="G9" s="24"/>
      <c r="H9" s="24"/>
      <c r="I9" s="24"/>
      <c r="J9" s="24"/>
      <c r="K9" s="24"/>
      <c r="L9" s="24"/>
      <c r="M9" s="13"/>
      <c r="N9" s="14"/>
      <c r="O9" s="14"/>
    </row>
    <row r="10" spans="1:16" s="182" customFormat="1" x14ac:dyDescent="0.25">
      <c r="A10" s="179"/>
      <c r="B10" s="184" t="s">
        <v>193</v>
      </c>
      <c r="C10" s="185"/>
      <c r="D10" s="186" t="s">
        <v>48</v>
      </c>
      <c r="E10" s="186" t="s">
        <v>48</v>
      </c>
      <c r="F10" s="186" t="s">
        <v>48</v>
      </c>
      <c r="G10" s="186" t="s">
        <v>48</v>
      </c>
      <c r="H10" s="186" t="s">
        <v>48</v>
      </c>
      <c r="I10" s="186" t="s">
        <v>48</v>
      </c>
      <c r="J10" s="186" t="s">
        <v>48</v>
      </c>
      <c r="K10" s="186" t="s">
        <v>48</v>
      </c>
      <c r="L10" s="186" t="s">
        <v>48</v>
      </c>
      <c r="M10" s="180"/>
      <c r="N10" s="181"/>
      <c r="O10" s="181"/>
    </row>
    <row r="11" spans="1:16" ht="12.75" x14ac:dyDescent="0.2">
      <c r="A11" s="22"/>
      <c r="B11" s="738" t="s">
        <v>49</v>
      </c>
      <c r="C11" s="7" t="str">
        <f>Definiciones!$C$32</f>
        <v>Paraestatales</v>
      </c>
      <c r="D11" s="227"/>
      <c r="E11" s="359"/>
      <c r="F11" s="227"/>
      <c r="G11" s="227"/>
      <c r="H11" s="227"/>
      <c r="I11" s="227"/>
      <c r="J11" s="227"/>
      <c r="K11" s="227"/>
      <c r="L11" s="227"/>
      <c r="M11" s="13"/>
      <c r="N11" s="14"/>
      <c r="O11" s="14"/>
    </row>
    <row r="12" spans="1:16" ht="12.75" x14ac:dyDescent="0.2">
      <c r="A12" s="22"/>
      <c r="B12" s="738"/>
      <c r="C12" s="7" t="str">
        <f>Definiciones!$C$33</f>
        <v>Corporativos - Moneda nacional</v>
      </c>
      <c r="D12" s="359"/>
      <c r="E12" s="359"/>
      <c r="F12" s="359"/>
      <c r="G12" s="359"/>
      <c r="H12" s="359"/>
      <c r="I12" s="359"/>
      <c r="J12" s="359"/>
      <c r="K12" s="359"/>
      <c r="L12" s="359"/>
      <c r="M12" s="13"/>
      <c r="N12" s="14"/>
      <c r="O12" s="14"/>
    </row>
    <row r="13" spans="1:16" ht="12.75" x14ac:dyDescent="0.2">
      <c r="A13" s="22"/>
      <c r="B13" s="738"/>
      <c r="C13" s="7" t="str">
        <f>Definiciones!$C$34</f>
        <v>Corporativos - Moneda extranjera</v>
      </c>
      <c r="D13" s="359"/>
      <c r="E13" s="359"/>
      <c r="F13" s="359"/>
      <c r="G13" s="359"/>
      <c r="H13" s="359"/>
      <c r="I13" s="359"/>
      <c r="J13" s="359"/>
      <c r="K13" s="359"/>
      <c r="L13" s="359"/>
      <c r="M13" s="13"/>
      <c r="N13" s="14"/>
      <c r="O13" s="14"/>
    </row>
    <row r="14" spans="1:16" ht="12.75" x14ac:dyDescent="0.2">
      <c r="A14" s="22"/>
      <c r="B14" s="738"/>
      <c r="C14" s="7" t="str">
        <f>Definiciones!$C$35</f>
        <v>Fideicomisos</v>
      </c>
      <c r="D14" s="359"/>
      <c r="E14" s="359"/>
      <c r="F14" s="359"/>
      <c r="G14" s="359"/>
      <c r="H14" s="359"/>
      <c r="I14" s="359"/>
      <c r="J14" s="359"/>
      <c r="K14" s="359"/>
      <c r="L14" s="359"/>
      <c r="M14" s="13"/>
      <c r="N14" s="14"/>
      <c r="O14" s="14"/>
    </row>
    <row r="15" spans="1:16" ht="12.75" x14ac:dyDescent="0.2">
      <c r="A15" s="22"/>
      <c r="B15" s="738"/>
      <c r="C15" s="7" t="str">
        <f>Definiciones!$C$36</f>
        <v>MiPyMes</v>
      </c>
      <c r="D15" s="359"/>
      <c r="E15" s="359"/>
      <c r="F15" s="359"/>
      <c r="G15" s="359"/>
      <c r="H15" s="359"/>
      <c r="I15" s="359"/>
      <c r="J15" s="359"/>
      <c r="K15" s="359"/>
      <c r="L15" s="359"/>
      <c r="M15" s="13"/>
      <c r="N15" s="14"/>
      <c r="O15" s="14"/>
    </row>
    <row r="16" spans="1:16" ht="12.75" x14ac:dyDescent="0.2">
      <c r="A16" s="22"/>
      <c r="B16" s="738"/>
      <c r="C16" s="7" t="str">
        <f>Definiciones!$C$37</f>
        <v>Gobierno Federal</v>
      </c>
      <c r="D16" s="359"/>
      <c r="E16" s="359"/>
      <c r="F16" s="359"/>
      <c r="G16" s="359"/>
      <c r="H16" s="359"/>
      <c r="I16" s="359"/>
      <c r="J16" s="359"/>
      <c r="K16" s="359"/>
      <c r="L16" s="359"/>
      <c r="M16" s="13"/>
      <c r="N16" s="14"/>
      <c r="O16" s="14"/>
    </row>
    <row r="17" spans="1:15" ht="12.75" x14ac:dyDescent="0.2">
      <c r="A17" s="22"/>
      <c r="B17" s="738"/>
      <c r="C17" s="7" t="str">
        <f>Definiciones!$C$38</f>
        <v>Estados y Municipios - Garantizados</v>
      </c>
      <c r="D17" s="359"/>
      <c r="E17" s="359"/>
      <c r="F17" s="359"/>
      <c r="G17" s="359"/>
      <c r="H17" s="359"/>
      <c r="I17" s="359"/>
      <c r="J17" s="359"/>
      <c r="K17" s="359"/>
      <c r="L17" s="359"/>
      <c r="M17" s="13"/>
      <c r="N17" s="14"/>
      <c r="O17" s="14"/>
    </row>
    <row r="18" spans="1:15" ht="12.75" x14ac:dyDescent="0.2">
      <c r="A18" s="22"/>
      <c r="B18" s="738"/>
      <c r="C18" s="7" t="str">
        <f>Definiciones!$C$39</f>
        <v>Estados y Municipios - No garantizados</v>
      </c>
      <c r="D18" s="359"/>
      <c r="E18" s="359"/>
      <c r="F18" s="359"/>
      <c r="G18" s="359"/>
      <c r="H18" s="359"/>
      <c r="I18" s="359"/>
      <c r="J18" s="359"/>
      <c r="K18" s="359"/>
      <c r="L18" s="359"/>
      <c r="M18" s="13"/>
      <c r="N18" s="14"/>
      <c r="O18" s="14"/>
    </row>
    <row r="19" spans="1:15" ht="12.75" x14ac:dyDescent="0.2">
      <c r="A19" s="22"/>
      <c r="B19" s="738"/>
      <c r="C19" s="7" t="str">
        <f>Definiciones!$C$40</f>
        <v>Entidades Financieras</v>
      </c>
      <c r="D19" s="359"/>
      <c r="E19" s="359"/>
      <c r="F19" s="359"/>
      <c r="G19" s="359"/>
      <c r="H19" s="359"/>
      <c r="I19" s="359"/>
      <c r="J19" s="359"/>
      <c r="K19" s="359"/>
      <c r="L19" s="359"/>
      <c r="M19" s="13"/>
      <c r="N19" s="14"/>
      <c r="O19" s="14"/>
    </row>
    <row r="20" spans="1:15" ht="12.75" x14ac:dyDescent="0.2">
      <c r="A20" s="22"/>
      <c r="B20" s="738"/>
      <c r="C20" s="7" t="str">
        <f>Definiciones!$C$41</f>
        <v>Consumo-Revolvente</v>
      </c>
      <c r="D20" s="359"/>
      <c r="E20" s="359"/>
      <c r="F20" s="359"/>
      <c r="G20" s="359"/>
      <c r="H20" s="359"/>
      <c r="I20" s="359"/>
      <c r="J20" s="359"/>
      <c r="K20" s="359"/>
      <c r="L20" s="359"/>
      <c r="M20" s="13"/>
      <c r="N20" s="14"/>
      <c r="O20" s="14"/>
    </row>
    <row r="21" spans="1:15" ht="12.75" x14ac:dyDescent="0.2">
      <c r="A21" s="22"/>
      <c r="B21" s="738"/>
      <c r="C21" s="7" t="str">
        <f>Definiciones!$C$42</f>
        <v>Consumo-No revolvente - Nomina</v>
      </c>
      <c r="D21" s="359"/>
      <c r="E21" s="359"/>
      <c r="F21" s="359"/>
      <c r="G21" s="359"/>
      <c r="H21" s="359"/>
      <c r="I21" s="359"/>
      <c r="J21" s="359"/>
      <c r="K21" s="359"/>
      <c r="L21" s="359"/>
      <c r="M21" s="13"/>
      <c r="N21" s="14"/>
      <c r="O21" s="14"/>
    </row>
    <row r="22" spans="1:15" ht="12.75" x14ac:dyDescent="0.2">
      <c r="A22" s="22"/>
      <c r="B22" s="738"/>
      <c r="C22" s="7" t="str">
        <f>Definiciones!$C$43</f>
        <v>Consumo-No revolvente - Personales</v>
      </c>
      <c r="D22" s="359"/>
      <c r="E22" s="359"/>
      <c r="F22" s="359"/>
      <c r="G22" s="359"/>
      <c r="H22" s="359"/>
      <c r="I22" s="359"/>
      <c r="J22" s="359"/>
      <c r="K22" s="359"/>
      <c r="L22" s="359"/>
      <c r="M22" s="13"/>
      <c r="N22" s="14"/>
      <c r="O22" s="14"/>
    </row>
    <row r="23" spans="1:15" ht="12.75" x14ac:dyDescent="0.2">
      <c r="A23" s="22"/>
      <c r="B23" s="738"/>
      <c r="C23" s="7" t="str">
        <f>Definiciones!$C$44</f>
        <v>Consumo-No revolvente - Autos y ABCD</v>
      </c>
      <c r="D23" s="359"/>
      <c r="E23" s="359"/>
      <c r="F23" s="359"/>
      <c r="G23" s="359"/>
      <c r="H23" s="359"/>
      <c r="I23" s="359"/>
      <c r="J23" s="359"/>
      <c r="K23" s="359"/>
      <c r="L23" s="359"/>
      <c r="M23" s="13"/>
      <c r="N23" s="14"/>
      <c r="O23" s="14"/>
    </row>
    <row r="24" spans="1:15" ht="12.75" x14ac:dyDescent="0.2">
      <c r="A24" s="22"/>
      <c r="B24" s="738"/>
      <c r="C24" s="402" t="str">
        <f>Definiciones!$C$45</f>
        <v>Consumo-No revolvente - Otros</v>
      </c>
      <c r="D24" s="359"/>
      <c r="E24" s="359"/>
      <c r="F24" s="359"/>
      <c r="G24" s="359"/>
      <c r="H24" s="359"/>
      <c r="I24" s="359"/>
      <c r="J24" s="359"/>
      <c r="K24" s="359"/>
      <c r="L24" s="359"/>
      <c r="M24" s="13"/>
      <c r="N24" s="14"/>
      <c r="O24" s="14"/>
    </row>
    <row r="25" spans="1:15" ht="12.75" x14ac:dyDescent="0.2">
      <c r="A25" s="22"/>
      <c r="B25" s="738"/>
      <c r="C25" s="402" t="str">
        <f>Definiciones!$C$46</f>
        <v>Hipotecaria a la Vivienda - Media, Residencial e Interés Social</v>
      </c>
      <c r="D25" s="359"/>
      <c r="E25" s="359"/>
      <c r="F25" s="359"/>
      <c r="G25" s="359"/>
      <c r="H25" s="359"/>
      <c r="I25" s="359"/>
      <c r="J25" s="359"/>
      <c r="K25" s="359"/>
      <c r="L25" s="359"/>
      <c r="M25" s="13"/>
      <c r="N25" s="14"/>
      <c r="O25" s="14"/>
    </row>
    <row r="26" spans="1:15" ht="12.75" x14ac:dyDescent="0.2">
      <c r="A26" s="22"/>
      <c r="B26" s="738"/>
      <c r="C26" s="402" t="str">
        <f>Definiciones!$C$47</f>
        <v>Hipotecaria a la Vivienda - Infonavit e ISSSTE</v>
      </c>
      <c r="D26" s="359"/>
      <c r="E26" s="359"/>
      <c r="F26" s="359"/>
      <c r="G26" s="359"/>
      <c r="H26" s="359"/>
      <c r="I26" s="359"/>
      <c r="J26" s="359"/>
      <c r="K26" s="359"/>
      <c r="L26" s="359"/>
      <c r="M26" s="13"/>
      <c r="N26" s="14"/>
      <c r="O26" s="14"/>
    </row>
    <row r="27" spans="1:15" ht="12.75" x14ac:dyDescent="0.2">
      <c r="A27" s="22"/>
      <c r="B27" s="738"/>
      <c r="C27" s="402" t="str">
        <f>Definiciones!$C$48</f>
        <v>Hipotecaria a la Vivienda - Créditos de Remodelación</v>
      </c>
      <c r="D27" s="359"/>
      <c r="E27" s="359"/>
      <c r="F27" s="359"/>
      <c r="G27" s="359"/>
      <c r="H27" s="359"/>
      <c r="I27" s="359"/>
      <c r="J27" s="359"/>
      <c r="K27" s="359"/>
      <c r="L27" s="359"/>
      <c r="M27" s="13"/>
      <c r="N27" s="14"/>
      <c r="O27" s="14"/>
    </row>
    <row r="28" spans="1:15" ht="12.75" x14ac:dyDescent="0.2">
      <c r="A28" s="27"/>
      <c r="B28" s="736" t="s">
        <v>50</v>
      </c>
      <c r="C28" s="263" t="s">
        <v>142</v>
      </c>
      <c r="D28" s="228"/>
      <c r="E28" s="228"/>
      <c r="F28" s="228"/>
      <c r="G28" s="228"/>
      <c r="H28" s="228"/>
      <c r="I28" s="228"/>
      <c r="J28" s="228"/>
      <c r="K28" s="228"/>
      <c r="L28" s="228"/>
      <c r="M28" s="13"/>
      <c r="N28" s="14"/>
      <c r="O28" s="14"/>
    </row>
    <row r="29" spans="1:15" ht="12.75" x14ac:dyDescent="0.2">
      <c r="A29" s="27"/>
      <c r="B29" s="737"/>
      <c r="C29" s="264" t="s">
        <v>143</v>
      </c>
      <c r="D29" s="366"/>
      <c r="E29" s="366"/>
      <c r="F29" s="366"/>
      <c r="G29" s="366"/>
      <c r="H29" s="366"/>
      <c r="I29" s="366"/>
      <c r="J29" s="366"/>
      <c r="K29" s="366"/>
      <c r="L29" s="366"/>
      <c r="M29" s="13"/>
      <c r="N29" s="14"/>
      <c r="O29" s="14"/>
    </row>
    <row r="30" spans="1:15" ht="12.75" customHeight="1" x14ac:dyDescent="0.2">
      <c r="A30" s="27"/>
      <c r="B30" s="736" t="s">
        <v>51</v>
      </c>
      <c r="C30" s="97" t="s">
        <v>19</v>
      </c>
      <c r="D30" s="367"/>
      <c r="E30" s="367"/>
      <c r="F30" s="367"/>
      <c r="G30" s="367"/>
      <c r="H30" s="367"/>
      <c r="I30" s="367"/>
      <c r="J30" s="367"/>
      <c r="K30" s="367"/>
      <c r="L30" s="367"/>
      <c r="M30" s="13"/>
      <c r="N30" s="14"/>
      <c r="O30" s="14"/>
    </row>
    <row r="31" spans="1:15" ht="12.75" x14ac:dyDescent="0.2">
      <c r="A31" s="27"/>
      <c r="B31" s="738"/>
      <c r="C31" s="99" t="s">
        <v>144</v>
      </c>
      <c r="D31" s="368"/>
      <c r="E31" s="368"/>
      <c r="F31" s="368"/>
      <c r="G31" s="368"/>
      <c r="H31" s="368"/>
      <c r="I31" s="368"/>
      <c r="J31" s="368"/>
      <c r="K31" s="368"/>
      <c r="L31" s="368"/>
      <c r="M31" s="13"/>
      <c r="N31" s="14"/>
      <c r="O31" s="14"/>
    </row>
    <row r="32" spans="1:15" ht="12.75" x14ac:dyDescent="0.2">
      <c r="A32" s="27"/>
      <c r="B32" s="738"/>
      <c r="C32" s="99" t="s">
        <v>145</v>
      </c>
      <c r="D32" s="368"/>
      <c r="E32" s="368"/>
      <c r="F32" s="368"/>
      <c r="G32" s="368"/>
      <c r="H32" s="368"/>
      <c r="I32" s="368"/>
      <c r="J32" s="368"/>
      <c r="K32" s="368"/>
      <c r="L32" s="368"/>
      <c r="M32" s="13"/>
      <c r="N32" s="14"/>
      <c r="O32" s="14"/>
    </row>
    <row r="33" spans="1:16" ht="12.75" x14ac:dyDescent="0.2">
      <c r="A33" s="27"/>
      <c r="B33" s="737"/>
      <c r="C33" s="96" t="s">
        <v>121</v>
      </c>
      <c r="D33" s="369"/>
      <c r="E33" s="369"/>
      <c r="F33" s="369"/>
      <c r="G33" s="369"/>
      <c r="H33" s="369"/>
      <c r="I33" s="369"/>
      <c r="J33" s="369"/>
      <c r="K33" s="369"/>
      <c r="L33" s="369"/>
      <c r="M33" s="13"/>
      <c r="N33" s="14"/>
      <c r="O33" s="14"/>
    </row>
    <row r="34" spans="1:16" ht="12.75" x14ac:dyDescent="0.2">
      <c r="A34" s="22"/>
      <c r="B34" s="23"/>
      <c r="C34" s="30"/>
      <c r="D34" s="23"/>
      <c r="E34" s="23"/>
      <c r="F34" s="24"/>
      <c r="G34" s="24"/>
      <c r="H34" s="24"/>
      <c r="I34" s="24"/>
      <c r="J34" s="24"/>
      <c r="K34" s="24"/>
      <c r="L34" s="24"/>
      <c r="M34" s="24"/>
      <c r="N34" s="13"/>
      <c r="O34" s="14"/>
      <c r="P34" s="14"/>
    </row>
    <row r="35" spans="1:16" s="67" customFormat="1" ht="23.25" x14ac:dyDescent="0.35">
      <c r="A35" s="66"/>
      <c r="B35" s="168" t="s">
        <v>165</v>
      </c>
      <c r="C35" s="169"/>
      <c r="D35" s="170"/>
      <c r="E35" s="644"/>
      <c r="F35" s="170"/>
      <c r="G35" s="170"/>
      <c r="H35" s="170"/>
      <c r="I35" s="170"/>
      <c r="J35" s="170"/>
      <c r="K35" s="170"/>
      <c r="L35" s="170"/>
      <c r="M35" s="24"/>
      <c r="N35" s="13"/>
      <c r="O35" s="14"/>
      <c r="P35" s="14"/>
    </row>
    <row r="36" spans="1:16" ht="12.75" x14ac:dyDescent="0.2">
      <c r="A36" s="22"/>
      <c r="B36" s="171" t="s">
        <v>194</v>
      </c>
      <c r="C36" s="31"/>
      <c r="D36" s="32"/>
      <c r="E36" s="32"/>
      <c r="F36" s="32"/>
      <c r="G36" s="32"/>
      <c r="H36" s="32"/>
      <c r="I36" s="32"/>
      <c r="J36" s="32"/>
      <c r="K36" s="32"/>
      <c r="L36" s="32"/>
      <c r="M36" s="24"/>
      <c r="N36" s="13"/>
      <c r="O36" s="14"/>
      <c r="P36" s="14"/>
    </row>
    <row r="37" spans="1:16" ht="63.75" x14ac:dyDescent="0.2">
      <c r="A37" s="33"/>
      <c r="B37" s="34"/>
      <c r="C37" s="35"/>
      <c r="D37" s="183" t="s">
        <v>481</v>
      </c>
      <c r="E37" s="183" t="s">
        <v>344</v>
      </c>
      <c r="F37" s="183" t="s">
        <v>164</v>
      </c>
      <c r="G37" s="13"/>
      <c r="H37" s="33"/>
      <c r="I37" s="36"/>
      <c r="J37" s="36"/>
      <c r="K37" s="36"/>
      <c r="L37" s="36"/>
      <c r="M37" s="24"/>
      <c r="N37" s="14"/>
      <c r="O37" s="14"/>
    </row>
    <row r="38" spans="1:16" ht="12.75" x14ac:dyDescent="0.2">
      <c r="A38" s="22"/>
      <c r="B38" s="736" t="s">
        <v>49</v>
      </c>
      <c r="C38" s="6" t="str">
        <f>Definiciones!$C$32</f>
        <v>Paraestatales</v>
      </c>
      <c r="D38" s="231"/>
      <c r="E38" s="231"/>
      <c r="F38" s="370"/>
      <c r="G38" s="13"/>
      <c r="H38" s="22"/>
      <c r="I38" s="36"/>
      <c r="J38" s="36"/>
      <c r="K38" s="36"/>
      <c r="L38" s="36"/>
      <c r="M38" s="36"/>
      <c r="N38" s="14"/>
      <c r="O38" s="14"/>
    </row>
    <row r="39" spans="1:16" ht="12.75" x14ac:dyDescent="0.2">
      <c r="A39" s="22"/>
      <c r="B39" s="738"/>
      <c r="C39" s="7" t="str">
        <f>Definiciones!$C$33</f>
        <v>Corporativos - Moneda nacional</v>
      </c>
      <c r="D39" s="230"/>
      <c r="E39" s="230"/>
      <c r="F39" s="371"/>
      <c r="G39" s="13"/>
      <c r="H39" s="22"/>
      <c r="I39" s="36"/>
      <c r="J39" s="36"/>
      <c r="K39" s="36"/>
      <c r="L39" s="36"/>
      <c r="M39" s="36"/>
      <c r="N39" s="14"/>
      <c r="O39" s="14"/>
    </row>
    <row r="40" spans="1:16" ht="12.75" x14ac:dyDescent="0.2">
      <c r="A40" s="22"/>
      <c r="B40" s="738"/>
      <c r="C40" s="7" t="str">
        <f>Definiciones!$C$34</f>
        <v>Corporativos - Moneda extranjera</v>
      </c>
      <c r="D40" s="230"/>
      <c r="E40" s="230"/>
      <c r="F40" s="371"/>
      <c r="G40" s="13"/>
      <c r="H40" s="22"/>
      <c r="I40" s="36"/>
      <c r="J40" s="36"/>
      <c r="K40" s="36"/>
      <c r="L40" s="36"/>
      <c r="M40" s="36"/>
      <c r="N40" s="14"/>
      <c r="O40" s="14"/>
    </row>
    <row r="41" spans="1:16" ht="12.75" x14ac:dyDescent="0.2">
      <c r="A41" s="22"/>
      <c r="B41" s="738"/>
      <c r="C41" s="7" t="str">
        <f>Definiciones!$C$35</f>
        <v>Fideicomisos</v>
      </c>
      <c r="D41" s="230"/>
      <c r="E41" s="230"/>
      <c r="F41" s="371"/>
      <c r="G41" s="13"/>
      <c r="H41" s="22"/>
      <c r="I41" s="36"/>
      <c r="J41" s="36"/>
      <c r="K41" s="36"/>
      <c r="L41" s="36"/>
      <c r="M41" s="36"/>
      <c r="N41" s="14"/>
      <c r="O41" s="14"/>
    </row>
    <row r="42" spans="1:16" ht="12.75" x14ac:dyDescent="0.2">
      <c r="A42" s="22"/>
      <c r="B42" s="738"/>
      <c r="C42" s="7" t="str">
        <f>Definiciones!$C$36</f>
        <v>MiPyMes</v>
      </c>
      <c r="D42" s="230"/>
      <c r="E42" s="230"/>
      <c r="F42" s="371"/>
      <c r="G42" s="13"/>
      <c r="H42" s="22"/>
      <c r="I42" s="36"/>
      <c r="J42" s="36"/>
      <c r="K42" s="36"/>
      <c r="L42" s="36"/>
      <c r="M42" s="36"/>
      <c r="N42" s="14"/>
      <c r="O42" s="14"/>
    </row>
    <row r="43" spans="1:16" ht="12.75" x14ac:dyDescent="0.2">
      <c r="A43" s="22"/>
      <c r="B43" s="738"/>
      <c r="C43" s="7" t="str">
        <f>Definiciones!$C$37</f>
        <v>Gobierno Federal</v>
      </c>
      <c r="D43" s="230"/>
      <c r="E43" s="230"/>
      <c r="F43" s="371"/>
      <c r="G43" s="13"/>
      <c r="H43" s="22"/>
      <c r="I43" s="36"/>
      <c r="J43" s="36"/>
      <c r="K43" s="36"/>
      <c r="L43" s="36"/>
      <c r="M43" s="36"/>
      <c r="N43" s="14"/>
      <c r="O43" s="14"/>
    </row>
    <row r="44" spans="1:16" ht="12.75" x14ac:dyDescent="0.2">
      <c r="A44" s="22"/>
      <c r="B44" s="738"/>
      <c r="C44" s="7" t="str">
        <f>Definiciones!$C$38</f>
        <v>Estados y Municipios - Garantizados</v>
      </c>
      <c r="D44" s="230"/>
      <c r="E44" s="230"/>
      <c r="F44" s="371"/>
      <c r="G44" s="13"/>
      <c r="H44" s="22"/>
      <c r="I44" s="36"/>
      <c r="J44" s="36"/>
      <c r="K44" s="36"/>
      <c r="L44" s="36"/>
      <c r="M44" s="36"/>
      <c r="N44" s="14"/>
      <c r="O44" s="14"/>
    </row>
    <row r="45" spans="1:16" ht="12.75" x14ac:dyDescent="0.2">
      <c r="A45" s="22"/>
      <c r="B45" s="738"/>
      <c r="C45" s="7" t="str">
        <f>Definiciones!$C$39</f>
        <v>Estados y Municipios - No garantizados</v>
      </c>
      <c r="D45" s="230"/>
      <c r="E45" s="230"/>
      <c r="F45" s="371"/>
      <c r="G45" s="13"/>
      <c r="H45" s="22"/>
      <c r="I45" s="36"/>
      <c r="J45" s="36"/>
      <c r="K45" s="36"/>
      <c r="L45" s="36"/>
      <c r="M45" s="36"/>
      <c r="N45" s="14"/>
      <c r="O45" s="14"/>
    </row>
    <row r="46" spans="1:16" ht="12.75" x14ac:dyDescent="0.2">
      <c r="A46" s="22"/>
      <c r="B46" s="738"/>
      <c r="C46" s="7" t="str">
        <f>Definiciones!$C$40</f>
        <v>Entidades Financieras</v>
      </c>
      <c r="D46" s="230"/>
      <c r="E46" s="230"/>
      <c r="F46" s="371"/>
      <c r="G46" s="13"/>
      <c r="H46" s="22"/>
      <c r="I46" s="36"/>
      <c r="J46" s="36"/>
      <c r="K46" s="36"/>
      <c r="L46" s="36"/>
      <c r="M46" s="36"/>
      <c r="N46" s="14"/>
      <c r="O46" s="14"/>
    </row>
    <row r="47" spans="1:16" ht="12.75" x14ac:dyDescent="0.2">
      <c r="A47" s="22"/>
      <c r="B47" s="738"/>
      <c r="C47" s="7" t="str">
        <f>Definiciones!$C$41</f>
        <v>Consumo-Revolvente</v>
      </c>
      <c r="D47" s="230"/>
      <c r="E47" s="230"/>
      <c r="F47" s="371"/>
      <c r="G47" s="13"/>
      <c r="H47" s="22"/>
      <c r="I47" s="36"/>
      <c r="J47" s="36"/>
      <c r="K47" s="36"/>
      <c r="L47" s="36"/>
      <c r="M47" s="36"/>
      <c r="N47" s="14"/>
      <c r="O47" s="14"/>
    </row>
    <row r="48" spans="1:16" ht="12.75" x14ac:dyDescent="0.2">
      <c r="A48" s="22"/>
      <c r="B48" s="738"/>
      <c r="C48" s="7" t="str">
        <f>Definiciones!$C$42</f>
        <v>Consumo-No revolvente - Nomina</v>
      </c>
      <c r="D48" s="230"/>
      <c r="E48" s="230"/>
      <c r="F48" s="371"/>
      <c r="G48" s="13"/>
      <c r="H48" s="22"/>
      <c r="I48" s="36"/>
      <c r="J48" s="36"/>
      <c r="K48" s="36"/>
      <c r="L48" s="36"/>
      <c r="M48" s="36"/>
      <c r="N48" s="14"/>
      <c r="O48" s="14"/>
    </row>
    <row r="49" spans="1:16" ht="12.75" x14ac:dyDescent="0.2">
      <c r="A49" s="22"/>
      <c r="B49" s="738"/>
      <c r="C49" s="402" t="str">
        <f>Definiciones!$C$43</f>
        <v>Consumo-No revolvente - Personales</v>
      </c>
      <c r="D49" s="230"/>
      <c r="E49" s="230"/>
      <c r="F49" s="371"/>
      <c r="G49" s="13"/>
      <c r="H49" s="22"/>
      <c r="I49" s="36"/>
      <c r="J49" s="36"/>
      <c r="K49" s="36"/>
      <c r="L49" s="36"/>
      <c r="M49" s="36"/>
      <c r="N49" s="14"/>
      <c r="O49" s="14"/>
    </row>
    <row r="50" spans="1:16" ht="12.75" x14ac:dyDescent="0.2">
      <c r="A50" s="22"/>
      <c r="B50" s="738"/>
      <c r="C50" s="402" t="str">
        <f>Definiciones!$C$44</f>
        <v>Consumo-No revolvente - Autos y ABCD</v>
      </c>
      <c r="D50" s="230"/>
      <c r="E50" s="230"/>
      <c r="F50" s="371"/>
      <c r="G50" s="13"/>
      <c r="H50" s="22"/>
      <c r="I50" s="36"/>
      <c r="J50" s="36"/>
      <c r="K50" s="36"/>
      <c r="L50" s="36"/>
      <c r="M50" s="36"/>
      <c r="N50" s="14"/>
      <c r="O50" s="14"/>
    </row>
    <row r="51" spans="1:16" ht="12.75" x14ac:dyDescent="0.2">
      <c r="A51" s="22"/>
      <c r="B51" s="738"/>
      <c r="C51" s="402" t="str">
        <f>Definiciones!$C$45</f>
        <v>Consumo-No revolvente - Otros</v>
      </c>
      <c r="D51" s="230"/>
      <c r="E51" s="230"/>
      <c r="F51" s="371"/>
      <c r="G51" s="13"/>
      <c r="H51" s="22"/>
      <c r="I51" s="36"/>
      <c r="J51" s="36"/>
      <c r="K51" s="36"/>
      <c r="L51" s="36"/>
      <c r="M51" s="36"/>
      <c r="N51" s="14"/>
      <c r="O51" s="14"/>
    </row>
    <row r="52" spans="1:16" ht="12.75" x14ac:dyDescent="0.2">
      <c r="A52" s="22"/>
      <c r="B52" s="738"/>
      <c r="C52" s="402" t="str">
        <f>Definiciones!$C$46</f>
        <v>Hipotecaria a la Vivienda - Media, Residencial e Interés Social</v>
      </c>
      <c r="D52" s="230"/>
      <c r="E52" s="230"/>
      <c r="F52" s="371"/>
      <c r="G52" s="13"/>
      <c r="H52" s="22"/>
      <c r="I52" s="36"/>
      <c r="J52" s="36"/>
      <c r="K52" s="36"/>
      <c r="L52" s="36"/>
      <c r="M52" s="36"/>
      <c r="N52" s="14"/>
      <c r="O52" s="14"/>
    </row>
    <row r="53" spans="1:16" ht="12.75" x14ac:dyDescent="0.2">
      <c r="A53" s="22"/>
      <c r="B53" s="738"/>
      <c r="C53" s="402" t="str">
        <f>Definiciones!$C$47</f>
        <v>Hipotecaria a la Vivienda - Infonavit e ISSSTE</v>
      </c>
      <c r="D53" s="230"/>
      <c r="E53" s="230"/>
      <c r="F53" s="371"/>
      <c r="G53" s="13"/>
      <c r="H53" s="22"/>
      <c r="I53" s="36"/>
      <c r="J53" s="36"/>
      <c r="K53" s="36"/>
      <c r="L53" s="36"/>
      <c r="M53" s="36"/>
      <c r="N53" s="14"/>
      <c r="O53" s="14"/>
    </row>
    <row r="54" spans="1:16" ht="12.75" x14ac:dyDescent="0.2">
      <c r="A54" s="22"/>
      <c r="B54" s="737"/>
      <c r="C54" s="403" t="str">
        <f>Definiciones!$C$48</f>
        <v>Hipotecaria a la Vivienda - Créditos de Remodelación</v>
      </c>
      <c r="D54" s="229"/>
      <c r="E54" s="229"/>
      <c r="F54" s="372"/>
      <c r="G54" s="13"/>
      <c r="H54" s="22"/>
      <c r="I54" s="36"/>
      <c r="J54" s="36"/>
      <c r="K54" s="36"/>
      <c r="L54" s="36"/>
      <c r="M54" s="36"/>
      <c r="N54" s="14"/>
      <c r="O54" s="14"/>
    </row>
    <row r="55" spans="1:16" ht="12.75" x14ac:dyDescent="0.2">
      <c r="A55" s="22"/>
      <c r="B55" s="736" t="s">
        <v>50</v>
      </c>
      <c r="C55" s="98" t="s">
        <v>142</v>
      </c>
      <c r="D55" s="230"/>
      <c r="E55" s="230"/>
      <c r="F55" s="371"/>
      <c r="G55" s="13"/>
      <c r="H55" s="22"/>
      <c r="I55" s="36"/>
      <c r="J55" s="36"/>
      <c r="K55" s="36"/>
      <c r="L55" s="36"/>
      <c r="M55" s="36"/>
      <c r="N55" s="14"/>
      <c r="O55" s="14"/>
    </row>
    <row r="56" spans="1:16" ht="12.75" x14ac:dyDescent="0.2">
      <c r="A56" s="22"/>
      <c r="B56" s="737"/>
      <c r="C56" s="98" t="s">
        <v>143</v>
      </c>
      <c r="D56" s="229"/>
      <c r="E56" s="229"/>
      <c r="F56" s="372"/>
      <c r="G56" s="13"/>
      <c r="H56" s="22"/>
      <c r="I56" s="36"/>
      <c r="J56" s="36"/>
      <c r="K56" s="36"/>
      <c r="L56" s="36"/>
      <c r="M56" s="36"/>
      <c r="N56" s="14"/>
      <c r="O56" s="14"/>
    </row>
    <row r="57" spans="1:16" ht="12.75" customHeight="1" x14ac:dyDescent="0.2">
      <c r="A57" s="22"/>
      <c r="B57" s="736" t="s">
        <v>51</v>
      </c>
      <c r="C57" s="97" t="s">
        <v>19</v>
      </c>
      <c r="D57" s="230"/>
      <c r="E57" s="230"/>
      <c r="F57" s="371"/>
      <c r="G57" s="13"/>
      <c r="H57" s="22"/>
      <c r="I57" s="36"/>
      <c r="J57" s="36"/>
      <c r="K57" s="36"/>
      <c r="L57" s="36"/>
      <c r="M57" s="36"/>
      <c r="N57" s="14"/>
      <c r="O57" s="14"/>
    </row>
    <row r="58" spans="1:16" ht="12.75" x14ac:dyDescent="0.2">
      <c r="A58" s="22"/>
      <c r="B58" s="738"/>
      <c r="C58" s="99" t="s">
        <v>144</v>
      </c>
      <c r="D58" s="230"/>
      <c r="E58" s="230"/>
      <c r="F58" s="371"/>
      <c r="G58" s="13"/>
      <c r="H58" s="22"/>
      <c r="I58" s="36"/>
      <c r="J58" s="36"/>
      <c r="K58" s="36"/>
      <c r="L58" s="36"/>
      <c r="M58" s="36"/>
      <c r="N58" s="14"/>
      <c r="O58" s="14"/>
    </row>
    <row r="59" spans="1:16" ht="12.75" x14ac:dyDescent="0.2">
      <c r="A59" s="22"/>
      <c r="B59" s="738"/>
      <c r="C59" s="99" t="s">
        <v>145</v>
      </c>
      <c r="D59" s="230"/>
      <c r="E59" s="230"/>
      <c r="F59" s="371"/>
      <c r="G59" s="13"/>
      <c r="H59" s="22"/>
      <c r="I59" s="36"/>
      <c r="J59" s="36"/>
      <c r="K59" s="36"/>
      <c r="L59" s="36"/>
      <c r="M59" s="36"/>
      <c r="N59" s="14"/>
      <c r="O59" s="14"/>
    </row>
    <row r="60" spans="1:16" ht="12.75" x14ac:dyDescent="0.2">
      <c r="A60" s="22"/>
      <c r="B60" s="737"/>
      <c r="C60" s="96" t="s">
        <v>121</v>
      </c>
      <c r="D60" s="229"/>
      <c r="E60" s="229"/>
      <c r="F60" s="372"/>
      <c r="G60" s="13"/>
      <c r="H60" s="22"/>
      <c r="I60" s="36"/>
      <c r="J60" s="36"/>
      <c r="K60" s="36"/>
      <c r="L60" s="36"/>
      <c r="M60" s="36"/>
      <c r="N60" s="14"/>
      <c r="O60" s="14"/>
    </row>
    <row r="61" spans="1:16" ht="12.75" x14ac:dyDescent="0.2">
      <c r="A61" s="27"/>
      <c r="B61" s="37"/>
      <c r="C61" s="37"/>
      <c r="D61" s="37"/>
      <c r="E61" s="37"/>
      <c r="F61" s="37"/>
      <c r="G61" s="37"/>
      <c r="H61" s="37"/>
      <c r="I61" s="37"/>
      <c r="J61" s="37"/>
      <c r="K61" s="37"/>
      <c r="L61" s="37"/>
      <c r="M61" s="36"/>
      <c r="N61" s="37"/>
      <c r="O61" s="14"/>
      <c r="P61" s="14"/>
    </row>
    <row r="62" spans="1:16" s="67" customFormat="1" ht="23.25" x14ac:dyDescent="0.35">
      <c r="A62" s="66"/>
      <c r="B62" s="168" t="s">
        <v>320</v>
      </c>
      <c r="C62" s="169"/>
      <c r="D62" s="170"/>
      <c r="E62" s="170"/>
      <c r="F62" s="170"/>
      <c r="G62" s="170"/>
      <c r="H62" s="170"/>
      <c r="I62" s="170"/>
      <c r="J62" s="170"/>
      <c r="K62" s="170"/>
      <c r="L62" s="170"/>
      <c r="M62" s="36"/>
      <c r="N62" s="13"/>
      <c r="O62" s="14"/>
      <c r="P62" s="14"/>
    </row>
    <row r="63" spans="1:16" ht="12.75" x14ac:dyDescent="0.2">
      <c r="A63" s="22"/>
      <c r="B63" s="171" t="s">
        <v>194</v>
      </c>
      <c r="C63" s="31"/>
      <c r="D63" s="32"/>
      <c r="E63" s="32"/>
      <c r="F63" s="32"/>
      <c r="G63" s="32"/>
      <c r="H63" s="32"/>
      <c r="I63" s="32"/>
      <c r="J63" s="32"/>
      <c r="K63" s="32"/>
      <c r="L63" s="32"/>
      <c r="M63" s="36"/>
      <c r="N63" s="13"/>
      <c r="O63" s="14"/>
      <c r="P63" s="14"/>
    </row>
    <row r="64" spans="1:16" ht="46.5" customHeight="1" x14ac:dyDescent="0.2">
      <c r="A64" s="33"/>
      <c r="B64" s="34"/>
      <c r="C64" s="35"/>
      <c r="D64" s="183" t="s">
        <v>704</v>
      </c>
      <c r="F64" s="13"/>
      <c r="G64" s="13"/>
      <c r="H64" s="13"/>
      <c r="I64" s="33"/>
      <c r="J64" s="36"/>
      <c r="K64" s="36"/>
      <c r="L64" s="36"/>
      <c r="M64" s="36"/>
      <c r="N64" s="13"/>
      <c r="O64" s="14"/>
      <c r="P64" s="14"/>
    </row>
    <row r="65" spans="1:16" ht="12.75" x14ac:dyDescent="0.2">
      <c r="A65" s="22"/>
      <c r="B65" s="736" t="s">
        <v>11</v>
      </c>
      <c r="C65" s="203" t="s">
        <v>359</v>
      </c>
      <c r="D65" s="231"/>
      <c r="F65" s="13"/>
      <c r="G65" s="13"/>
      <c r="H65" s="13"/>
      <c r="I65" s="22"/>
      <c r="J65" s="36"/>
      <c r="K65" s="36"/>
      <c r="L65" s="36"/>
      <c r="M65" s="36"/>
      <c r="N65" s="36"/>
      <c r="O65" s="14"/>
      <c r="P65" s="14"/>
    </row>
    <row r="66" spans="1:16" ht="12.75" customHeight="1" x14ac:dyDescent="0.2">
      <c r="A66" s="22"/>
      <c r="B66" s="737"/>
      <c r="C66" s="74" t="s">
        <v>358</v>
      </c>
      <c r="D66" s="229"/>
      <c r="F66" s="13"/>
      <c r="G66" s="13"/>
      <c r="H66" s="13"/>
      <c r="I66" s="22"/>
      <c r="J66" s="36"/>
      <c r="K66" s="36"/>
      <c r="L66" s="36"/>
      <c r="M66" s="36"/>
      <c r="N66" s="36"/>
      <c r="O66" s="14"/>
      <c r="P66" s="14"/>
    </row>
    <row r="67" spans="1:16" ht="12.75" customHeight="1" x14ac:dyDescent="0.2">
      <c r="A67" s="22"/>
      <c r="B67" s="43" t="s">
        <v>350</v>
      </c>
      <c r="C67" s="65" t="s">
        <v>58</v>
      </c>
      <c r="D67" s="232"/>
      <c r="F67" s="13"/>
      <c r="G67" s="13"/>
      <c r="H67" s="13"/>
      <c r="I67" s="22"/>
      <c r="J67" s="36"/>
      <c r="K67" s="36"/>
      <c r="L67" s="36"/>
      <c r="M67" s="36"/>
      <c r="N67" s="36"/>
      <c r="O67" s="14"/>
      <c r="P67" s="14"/>
    </row>
    <row r="68" spans="1:16" ht="12.75" x14ac:dyDescent="0.2">
      <c r="A68" s="22"/>
      <c r="B68" s="738" t="s">
        <v>12</v>
      </c>
      <c r="C68" s="25" t="s">
        <v>13</v>
      </c>
      <c r="D68" s="230"/>
      <c r="F68" s="13"/>
      <c r="G68" s="13"/>
      <c r="H68" s="13"/>
      <c r="I68" s="22"/>
      <c r="J68" s="36"/>
      <c r="K68" s="36"/>
      <c r="L68" s="36"/>
      <c r="M68" s="36"/>
      <c r="N68" s="36"/>
      <c r="O68" s="14"/>
      <c r="P68" s="14"/>
    </row>
    <row r="69" spans="1:16" ht="12.75" customHeight="1" x14ac:dyDescent="0.2">
      <c r="A69" s="22"/>
      <c r="B69" s="738"/>
      <c r="C69" s="25" t="s">
        <v>14</v>
      </c>
      <c r="D69" s="230"/>
      <c r="F69" s="13"/>
      <c r="G69" s="13"/>
      <c r="H69" s="13"/>
      <c r="I69" s="22"/>
      <c r="J69" s="36"/>
      <c r="K69" s="36"/>
      <c r="L69" s="36"/>
      <c r="M69" s="36"/>
      <c r="N69" s="36"/>
      <c r="O69" s="14"/>
      <c r="P69" s="14"/>
    </row>
    <row r="70" spans="1:16" ht="12.75" x14ac:dyDescent="0.2">
      <c r="A70" s="22"/>
      <c r="B70" s="737"/>
      <c r="C70" s="26" t="s">
        <v>15</v>
      </c>
      <c r="D70" s="229"/>
      <c r="F70" s="13"/>
      <c r="G70" s="13"/>
      <c r="H70" s="13"/>
      <c r="I70" s="22"/>
      <c r="J70" s="36"/>
      <c r="K70" s="36"/>
      <c r="L70" s="36"/>
      <c r="M70" s="36"/>
      <c r="N70" s="36"/>
      <c r="O70" s="14"/>
      <c r="P70" s="14"/>
    </row>
    <row r="71" spans="1:16" ht="12.75" x14ac:dyDescent="0.2">
      <c r="A71" s="22"/>
      <c r="B71" s="738" t="s">
        <v>135</v>
      </c>
      <c r="C71" s="68" t="s">
        <v>359</v>
      </c>
      <c r="D71" s="231"/>
      <c r="F71" s="13"/>
      <c r="G71" s="13"/>
      <c r="H71" s="13"/>
      <c r="I71" s="22"/>
      <c r="J71" s="36"/>
      <c r="K71" s="36"/>
      <c r="L71" s="36"/>
      <c r="M71" s="36"/>
      <c r="N71" s="36"/>
      <c r="O71" s="14"/>
      <c r="P71" s="14"/>
    </row>
    <row r="72" spans="1:16" ht="12.75" customHeight="1" x14ac:dyDescent="0.2">
      <c r="A72" s="22"/>
      <c r="B72" s="738"/>
      <c r="C72" s="70" t="s">
        <v>358</v>
      </c>
      <c r="D72" s="229"/>
      <c r="F72" s="13"/>
      <c r="G72" s="13"/>
      <c r="H72" s="13"/>
      <c r="I72" s="22"/>
      <c r="J72" s="36"/>
      <c r="K72" s="36"/>
      <c r="L72" s="36"/>
      <c r="M72" s="36"/>
      <c r="N72" s="36"/>
      <c r="O72" s="14"/>
      <c r="P72" s="14"/>
    </row>
    <row r="73" spans="1:16" ht="12.75" customHeight="1" x14ac:dyDescent="0.2">
      <c r="A73" s="22"/>
      <c r="B73" s="43" t="s">
        <v>351</v>
      </c>
      <c r="C73" s="65" t="s">
        <v>58</v>
      </c>
      <c r="D73" s="232"/>
      <c r="F73" s="13"/>
      <c r="G73" s="13"/>
      <c r="H73" s="13"/>
      <c r="I73" s="22"/>
      <c r="J73" s="36"/>
      <c r="K73" s="36"/>
      <c r="L73" s="36"/>
      <c r="M73" s="36"/>
      <c r="N73" s="36"/>
      <c r="O73" s="14"/>
      <c r="P73" s="14"/>
    </row>
    <row r="74" spans="1:16" ht="12.75" customHeight="1" x14ac:dyDescent="0.2">
      <c r="A74" s="22"/>
      <c r="B74" s="43" t="s">
        <v>122</v>
      </c>
      <c r="C74" s="65" t="s">
        <v>58</v>
      </c>
      <c r="D74" s="232"/>
      <c r="F74" s="13"/>
      <c r="G74" s="13"/>
      <c r="H74" s="13"/>
      <c r="I74" s="22"/>
      <c r="J74" s="36"/>
      <c r="K74" s="36"/>
      <c r="L74" s="36"/>
      <c r="M74" s="36"/>
      <c r="N74" s="36"/>
      <c r="O74" s="14"/>
      <c r="P74" s="14"/>
    </row>
    <row r="75" spans="1:16" ht="12.75" customHeight="1" x14ac:dyDescent="0.2">
      <c r="A75" s="22"/>
      <c r="B75" s="43" t="s">
        <v>54</v>
      </c>
      <c r="C75" s="65" t="s">
        <v>58</v>
      </c>
      <c r="D75" s="232"/>
      <c r="F75" s="13"/>
      <c r="G75" s="13"/>
      <c r="H75" s="13"/>
      <c r="I75" s="22"/>
      <c r="J75" s="36"/>
      <c r="K75" s="36"/>
      <c r="L75" s="36"/>
      <c r="M75" s="36"/>
      <c r="N75" s="36"/>
      <c r="O75" s="14"/>
      <c r="P75" s="14"/>
    </row>
  </sheetData>
  <dataConsolidate/>
  <mergeCells count="9">
    <mergeCell ref="B65:B66"/>
    <mergeCell ref="B68:B70"/>
    <mergeCell ref="B71:B72"/>
    <mergeCell ref="B11:B27"/>
    <mergeCell ref="B28:B29"/>
    <mergeCell ref="B30:B33"/>
    <mergeCell ref="B38:B54"/>
    <mergeCell ref="B55:B56"/>
    <mergeCell ref="B57:B60"/>
  </mergeCells>
  <conditionalFormatting sqref="D15:F16 D19:F33">
    <cfRule type="expression" dxfId="317" priority="5">
      <formula>#REF!="Rel."</formula>
    </cfRule>
  </conditionalFormatting>
  <conditionalFormatting sqref="D17:F17">
    <cfRule type="expression" dxfId="316" priority="4">
      <formula>#REF!="Rel."</formula>
    </cfRule>
  </conditionalFormatting>
  <conditionalFormatting sqref="D18:F18">
    <cfRule type="expression" dxfId="315" priority="3">
      <formula>#REF!="Rel."</formula>
    </cfRule>
  </conditionalFormatting>
  <conditionalFormatting sqref="D11:F14">
    <cfRule type="expression" dxfId="314" priority="2">
      <formula>#REF!="Rel."</formula>
    </cfRule>
  </conditionalFormatting>
  <conditionalFormatting sqref="G13:L13">
    <cfRule type="expression" dxfId="313" priority="1">
      <formula>#REF!="Rel."</formula>
    </cfRule>
  </conditionalFormatting>
  <pageMargins left="0.74803149606299213" right="0.74803149606299213" top="0.98425196850393704" bottom="0.98425196850393704" header="0.51181102362204722" footer="0.51181102362204722"/>
  <pageSetup paperSize="9" orientation="portrait"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A1:BF156"/>
  <sheetViews>
    <sheetView showGridLines="0" zoomScale="80" zoomScaleNormal="80" workbookViewId="0">
      <pane xSplit="3" ySplit="6" topLeftCell="D7" activePane="bottomRight" state="frozen"/>
      <selection pane="topRight" activeCell="D1" sqref="D1"/>
      <selection pane="bottomLeft" activeCell="A7" sqref="A7"/>
      <selection pane="bottomRight" activeCell="P24" sqref="P24"/>
    </sheetView>
  </sheetViews>
  <sheetFormatPr baseColWidth="10" defaultColWidth="9.140625" defaultRowHeight="15" customHeight="1" x14ac:dyDescent="0.2"/>
  <cols>
    <col min="1" max="1" width="3.7109375" style="11" customWidth="1"/>
    <col min="2" max="2" width="30.42578125" style="11" customWidth="1"/>
    <col min="3" max="3" width="79.7109375" style="11" customWidth="1"/>
    <col min="4" max="12" width="11.7109375" style="11" customWidth="1"/>
    <col min="13" max="13" width="2.5703125" style="11" customWidth="1"/>
    <col min="14" max="14" width="11.85546875" style="11" customWidth="1"/>
    <col min="15" max="22" width="11.7109375" style="11" customWidth="1"/>
    <col min="23" max="23" width="2.5703125" style="11" customWidth="1"/>
    <col min="24" max="24" width="11.7109375" style="11" customWidth="1"/>
    <col min="25" max="25" width="11.85546875" style="11" customWidth="1"/>
    <col min="26" max="32" width="11.7109375" style="11" customWidth="1"/>
    <col min="33" max="33" width="2.5703125" style="11" customWidth="1"/>
    <col min="34" max="35" width="11.7109375" style="11" customWidth="1"/>
    <col min="36" max="36" width="11.85546875" style="11" customWidth="1"/>
    <col min="37" max="42" width="11.7109375" style="11" customWidth="1"/>
    <col min="43" max="43" width="2.5703125" style="11" customWidth="1"/>
    <col min="44" max="46" width="11.7109375" style="11" customWidth="1"/>
    <col min="47" max="47" width="11.85546875" style="11" customWidth="1"/>
    <col min="48" max="56" width="11.7109375" style="11" customWidth="1"/>
    <col min="57" max="58" width="12" style="11" customWidth="1"/>
    <col min="59" max="16384" width="9.140625" style="11"/>
  </cols>
  <sheetData>
    <row r="1" spans="1:58" s="153" customFormat="1" ht="23.25" x14ac:dyDescent="0.35">
      <c r="A1" s="152" t="s">
        <v>53</v>
      </c>
    </row>
    <row r="2" spans="1:58" s="155" customFormat="1" ht="12.75" x14ac:dyDescent="0.2">
      <c r="A2" s="154"/>
    </row>
    <row r="3" spans="1:58" ht="12.75" x14ac:dyDescent="0.2">
      <c r="F3" s="12"/>
      <c r="G3" s="13"/>
      <c r="H3" s="13"/>
      <c r="I3" s="13"/>
      <c r="J3" s="13"/>
      <c r="K3" s="13"/>
      <c r="L3" s="13"/>
      <c r="M3" s="13"/>
      <c r="N3" s="13"/>
      <c r="Q3" s="12"/>
      <c r="R3" s="13"/>
      <c r="S3" s="13"/>
      <c r="T3" s="13"/>
      <c r="U3" s="13"/>
      <c r="V3" s="13"/>
      <c r="W3" s="13"/>
      <c r="X3" s="13"/>
      <c r="Y3" s="13"/>
      <c r="AB3" s="12"/>
      <c r="AC3" s="13"/>
      <c r="AD3" s="13"/>
      <c r="AE3" s="13"/>
      <c r="AF3" s="13"/>
      <c r="AG3" s="13"/>
      <c r="AH3" s="13"/>
      <c r="AI3" s="13"/>
      <c r="AJ3" s="13"/>
      <c r="AM3" s="12"/>
      <c r="AN3" s="13"/>
      <c r="AO3" s="13"/>
      <c r="AP3" s="13"/>
      <c r="AQ3" s="13"/>
      <c r="AR3" s="13"/>
      <c r="AS3" s="13"/>
      <c r="AT3" s="13"/>
      <c r="AU3" s="13"/>
      <c r="AX3" s="12"/>
      <c r="AY3" s="13"/>
      <c r="AZ3" s="13"/>
      <c r="BA3" s="13"/>
      <c r="BB3" s="13"/>
      <c r="BC3" s="13"/>
      <c r="BD3" s="13"/>
      <c r="BE3" s="13"/>
      <c r="BF3" s="13"/>
    </row>
    <row r="4" spans="1:58" s="17" customFormat="1" ht="23.25" x14ac:dyDescent="0.35">
      <c r="A4" s="15"/>
      <c r="B4" s="16"/>
      <c r="C4" s="16"/>
      <c r="D4" s="157" t="str">
        <f>Definiciones!$C$5</f>
        <v>Escenario supervisor base</v>
      </c>
      <c r="E4" s="158"/>
      <c r="F4" s="158"/>
      <c r="G4" s="158"/>
      <c r="H4" s="158"/>
      <c r="I4" s="158"/>
      <c r="J4" s="158"/>
      <c r="K4" s="158"/>
      <c r="L4" s="158"/>
      <c r="M4" s="13"/>
      <c r="N4" s="157" t="str">
        <f>Definiciones!$C$6</f>
        <v>Escenario supervisor adverso</v>
      </c>
      <c r="O4" s="158"/>
      <c r="P4" s="158"/>
      <c r="Q4" s="158"/>
      <c r="R4" s="158"/>
      <c r="S4" s="158"/>
      <c r="T4" s="158"/>
      <c r="U4" s="158"/>
      <c r="V4" s="158"/>
      <c r="W4" s="13"/>
      <c r="X4" s="157" t="str">
        <f>Definiciones!$C$7</f>
        <v>Escenario interno 1</v>
      </c>
      <c r="Y4" s="158"/>
      <c r="Z4" s="158"/>
      <c r="AA4" s="158"/>
      <c r="AB4" s="158"/>
      <c r="AC4" s="158"/>
      <c r="AD4" s="158"/>
      <c r="AE4" s="158"/>
      <c r="AF4" s="158"/>
      <c r="AG4" s="13"/>
      <c r="AH4" s="157" t="str">
        <f>Definiciones!$C$8</f>
        <v>Escenario interno 2</v>
      </c>
      <c r="AI4" s="158"/>
      <c r="AJ4" s="158"/>
      <c r="AK4" s="158"/>
      <c r="AL4" s="158"/>
      <c r="AM4" s="158"/>
      <c r="AN4" s="158"/>
      <c r="AO4" s="158"/>
      <c r="AP4" s="158"/>
      <c r="AQ4" s="13"/>
      <c r="AR4" s="157" t="str">
        <f>Definiciones!$C$9</f>
        <v>Escenario interno 3</v>
      </c>
      <c r="AS4" s="158"/>
      <c r="AT4" s="158"/>
      <c r="AU4" s="158"/>
      <c r="AV4" s="158"/>
      <c r="AW4" s="158"/>
      <c r="AX4" s="158"/>
      <c r="AY4" s="158"/>
      <c r="AZ4" s="158"/>
      <c r="BA4" s="13"/>
    </row>
    <row r="5" spans="1:58" ht="12.75" x14ac:dyDescent="0.2">
      <c r="A5" s="18"/>
      <c r="B5" s="19"/>
      <c r="C5" s="19"/>
      <c r="D5" s="161" t="s">
        <v>7</v>
      </c>
      <c r="E5" s="158"/>
      <c r="F5" s="158"/>
      <c r="G5" s="158"/>
      <c r="H5" s="158"/>
      <c r="I5" s="158"/>
      <c r="J5" s="158"/>
      <c r="K5" s="158"/>
      <c r="L5" s="158"/>
      <c r="M5" s="13"/>
      <c r="N5" s="161" t="s">
        <v>7</v>
      </c>
      <c r="O5" s="158"/>
      <c r="P5" s="158"/>
      <c r="Q5" s="158"/>
      <c r="R5" s="158"/>
      <c r="S5" s="158"/>
      <c r="T5" s="158"/>
      <c r="U5" s="158"/>
      <c r="V5" s="158"/>
      <c r="W5" s="13"/>
      <c r="X5" s="161" t="s">
        <v>7</v>
      </c>
      <c r="Y5" s="158"/>
      <c r="Z5" s="158"/>
      <c r="AA5" s="158"/>
      <c r="AB5" s="158"/>
      <c r="AC5" s="158"/>
      <c r="AD5" s="158"/>
      <c r="AE5" s="158"/>
      <c r="AF5" s="158"/>
      <c r="AG5" s="13"/>
      <c r="AH5" s="161" t="s">
        <v>7</v>
      </c>
      <c r="AI5" s="158"/>
      <c r="AJ5" s="158"/>
      <c r="AK5" s="158"/>
      <c r="AL5" s="158"/>
      <c r="AM5" s="158"/>
      <c r="AN5" s="158"/>
      <c r="AO5" s="158"/>
      <c r="AP5" s="158"/>
      <c r="AQ5" s="13"/>
      <c r="AR5" s="161" t="s">
        <v>7</v>
      </c>
      <c r="AS5" s="158"/>
      <c r="AT5" s="158"/>
      <c r="AU5" s="158"/>
      <c r="AV5" s="158"/>
      <c r="AW5" s="158"/>
      <c r="AX5" s="158"/>
      <c r="AY5" s="158"/>
      <c r="AZ5" s="158"/>
      <c r="BA5" s="13"/>
    </row>
    <row r="6" spans="1:58" ht="12.75" x14ac:dyDescent="0.2">
      <c r="A6" s="20"/>
      <c r="B6" s="21"/>
      <c r="C6" s="21"/>
      <c r="D6" s="162">
        <f>Definiciones!$F$14</f>
        <v>43800</v>
      </c>
      <c r="E6" s="162">
        <f>Definiciones!$G$14</f>
        <v>43891</v>
      </c>
      <c r="F6" s="162">
        <f>Definiciones!$H$14</f>
        <v>43983</v>
      </c>
      <c r="G6" s="162">
        <f>Definiciones!$I$14</f>
        <v>44075</v>
      </c>
      <c r="H6" s="162">
        <f>Definiciones!$J$14</f>
        <v>44166</v>
      </c>
      <c r="I6" s="162">
        <f>Definiciones!$K$14</f>
        <v>44256</v>
      </c>
      <c r="J6" s="162">
        <f>Definiciones!$L$14</f>
        <v>44348</v>
      </c>
      <c r="K6" s="162">
        <f>Definiciones!$M$14</f>
        <v>44440</v>
      </c>
      <c r="L6" s="162">
        <f>Definiciones!$N$14</f>
        <v>44531</v>
      </c>
      <c r="M6" s="13"/>
      <c r="N6" s="162">
        <f>Definiciones!$F$14</f>
        <v>43800</v>
      </c>
      <c r="O6" s="162">
        <f>Definiciones!$G$14</f>
        <v>43891</v>
      </c>
      <c r="P6" s="162">
        <f>Definiciones!$H$14</f>
        <v>43983</v>
      </c>
      <c r="Q6" s="162">
        <f>Definiciones!$I$14</f>
        <v>44075</v>
      </c>
      <c r="R6" s="162">
        <f>Definiciones!$J$14</f>
        <v>44166</v>
      </c>
      <c r="S6" s="162">
        <f>Definiciones!$K$14</f>
        <v>44256</v>
      </c>
      <c r="T6" s="162">
        <f>Definiciones!$L$14</f>
        <v>44348</v>
      </c>
      <c r="U6" s="162">
        <f>Definiciones!$M$14</f>
        <v>44440</v>
      </c>
      <c r="V6" s="162">
        <f>Definiciones!$N$14</f>
        <v>44531</v>
      </c>
      <c r="W6" s="13"/>
      <c r="X6" s="162">
        <f>Definiciones!$F$14</f>
        <v>43800</v>
      </c>
      <c r="Y6" s="162">
        <f>Definiciones!$G$14</f>
        <v>43891</v>
      </c>
      <c r="Z6" s="162">
        <f>Definiciones!$H$14</f>
        <v>43983</v>
      </c>
      <c r="AA6" s="162">
        <f>Definiciones!$I$14</f>
        <v>44075</v>
      </c>
      <c r="AB6" s="162">
        <f>Definiciones!$J$14</f>
        <v>44166</v>
      </c>
      <c r="AC6" s="162">
        <f>Definiciones!$K$14</f>
        <v>44256</v>
      </c>
      <c r="AD6" s="162">
        <f>Definiciones!$L$14</f>
        <v>44348</v>
      </c>
      <c r="AE6" s="162">
        <f>Definiciones!$M$14</f>
        <v>44440</v>
      </c>
      <c r="AF6" s="162">
        <f>Definiciones!$N$14</f>
        <v>44531</v>
      </c>
      <c r="AG6" s="13"/>
      <c r="AH6" s="162">
        <f>Definiciones!$F$14</f>
        <v>43800</v>
      </c>
      <c r="AI6" s="162">
        <f>Definiciones!$G$14</f>
        <v>43891</v>
      </c>
      <c r="AJ6" s="162">
        <f>Definiciones!$H$14</f>
        <v>43983</v>
      </c>
      <c r="AK6" s="162">
        <f>Definiciones!$I$14</f>
        <v>44075</v>
      </c>
      <c r="AL6" s="162">
        <f>Definiciones!$J$14</f>
        <v>44166</v>
      </c>
      <c r="AM6" s="162">
        <f>Definiciones!$K$14</f>
        <v>44256</v>
      </c>
      <c r="AN6" s="162">
        <f>Definiciones!$L$14</f>
        <v>44348</v>
      </c>
      <c r="AO6" s="162">
        <f>Definiciones!$M$14</f>
        <v>44440</v>
      </c>
      <c r="AP6" s="162">
        <f>Definiciones!$N$14</f>
        <v>44531</v>
      </c>
      <c r="AQ6" s="13"/>
      <c r="AR6" s="162">
        <f>Definiciones!$F$14</f>
        <v>43800</v>
      </c>
      <c r="AS6" s="162">
        <f>Definiciones!$G$14</f>
        <v>43891</v>
      </c>
      <c r="AT6" s="162">
        <f>Definiciones!$H$14</f>
        <v>43983</v>
      </c>
      <c r="AU6" s="162">
        <f>Definiciones!$I$14</f>
        <v>44075</v>
      </c>
      <c r="AV6" s="162">
        <f>Definiciones!$J$14</f>
        <v>44166</v>
      </c>
      <c r="AW6" s="162">
        <f>Definiciones!$K$14</f>
        <v>44256</v>
      </c>
      <c r="AX6" s="162">
        <f>Definiciones!$L$14</f>
        <v>44348</v>
      </c>
      <c r="AY6" s="162">
        <f>Definiciones!$M$14</f>
        <v>44440</v>
      </c>
      <c r="AZ6" s="162">
        <f>Definiciones!$N$14</f>
        <v>44531</v>
      </c>
      <c r="BA6" s="13"/>
    </row>
    <row r="7" spans="1:58" ht="12.75" x14ac:dyDescent="0.2">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row>
    <row r="8" spans="1:58" s="67" customFormat="1" ht="23.25" x14ac:dyDescent="0.35">
      <c r="A8" s="66"/>
      <c r="B8" s="168" t="s">
        <v>195</v>
      </c>
      <c r="C8" s="169"/>
      <c r="D8" s="170"/>
      <c r="E8" s="170"/>
      <c r="F8" s="170"/>
      <c r="G8" s="170"/>
      <c r="H8" s="170"/>
      <c r="I8" s="170"/>
      <c r="J8" s="170"/>
      <c r="K8" s="170"/>
      <c r="L8" s="170"/>
      <c r="M8" s="13"/>
      <c r="N8" s="170"/>
      <c r="O8" s="170"/>
      <c r="P8" s="170"/>
      <c r="Q8" s="170"/>
      <c r="R8" s="170"/>
      <c r="S8" s="170"/>
      <c r="T8" s="170"/>
      <c r="U8" s="170"/>
      <c r="V8" s="170"/>
      <c r="W8" s="13"/>
      <c r="X8" s="170"/>
      <c r="Y8" s="170"/>
      <c r="Z8" s="170"/>
      <c r="AA8" s="170"/>
      <c r="AB8" s="170"/>
      <c r="AC8" s="170"/>
      <c r="AD8" s="170"/>
      <c r="AE8" s="170"/>
      <c r="AF8" s="170"/>
      <c r="AG8" s="13"/>
      <c r="AH8" s="170"/>
      <c r="AI8" s="170"/>
      <c r="AJ8" s="170"/>
      <c r="AK8" s="170"/>
      <c r="AL8" s="170"/>
      <c r="AM8" s="170"/>
      <c r="AN8" s="170"/>
      <c r="AO8" s="170"/>
      <c r="AP8" s="170"/>
      <c r="AQ8" s="164"/>
      <c r="AR8" s="170"/>
      <c r="AS8" s="170"/>
      <c r="AT8" s="170"/>
      <c r="AU8" s="170"/>
      <c r="AV8" s="170"/>
      <c r="AW8" s="170"/>
      <c r="AX8" s="170"/>
      <c r="AY8" s="170"/>
      <c r="AZ8" s="170"/>
      <c r="BA8" s="164"/>
    </row>
    <row r="9" spans="1:58" ht="12.75" x14ac:dyDescent="0.2">
      <c r="A9" s="22"/>
      <c r="B9" s="171" t="s">
        <v>189</v>
      </c>
      <c r="C9" s="23"/>
      <c r="D9" s="24"/>
      <c r="E9" s="24"/>
      <c r="F9" s="24"/>
      <c r="G9" s="24"/>
      <c r="H9" s="24"/>
      <c r="I9" s="24"/>
      <c r="J9" s="24"/>
      <c r="K9" s="24"/>
      <c r="L9" s="24"/>
      <c r="M9" s="13"/>
      <c r="N9" s="24"/>
      <c r="O9" s="24"/>
      <c r="P9" s="24"/>
      <c r="Q9" s="24"/>
      <c r="R9" s="24"/>
      <c r="S9" s="24"/>
      <c r="T9" s="24"/>
      <c r="U9" s="24"/>
      <c r="V9" s="24"/>
      <c r="W9" s="13"/>
      <c r="X9" s="24"/>
      <c r="Y9" s="24"/>
      <c r="Z9" s="24"/>
      <c r="AA9" s="24"/>
      <c r="AB9" s="24"/>
      <c r="AC9" s="24"/>
      <c r="AD9" s="24"/>
      <c r="AE9" s="24"/>
      <c r="AF9" s="24"/>
      <c r="AG9" s="13"/>
      <c r="AH9" s="24"/>
      <c r="AI9" s="24"/>
      <c r="AJ9" s="24"/>
      <c r="AK9" s="24"/>
      <c r="AL9" s="24"/>
      <c r="AM9" s="24"/>
      <c r="AN9" s="24"/>
      <c r="AO9" s="24"/>
      <c r="AP9" s="24"/>
      <c r="AQ9" s="13"/>
      <c r="AR9" s="24"/>
      <c r="AS9" s="24"/>
      <c r="AT9" s="24"/>
      <c r="AU9" s="24"/>
      <c r="AV9" s="24"/>
      <c r="AW9" s="24"/>
      <c r="AX9" s="24"/>
      <c r="AY9" s="24"/>
      <c r="AZ9" s="24"/>
      <c r="BA9" s="13"/>
    </row>
    <row r="10" spans="1:58" s="182" customFormat="1" x14ac:dyDescent="0.25">
      <c r="A10" s="179"/>
      <c r="B10" s="184" t="s">
        <v>337</v>
      </c>
      <c r="C10" s="185"/>
      <c r="D10" s="186"/>
      <c r="E10" s="186"/>
      <c r="F10" s="186"/>
      <c r="G10" s="186"/>
      <c r="H10" s="186"/>
      <c r="I10" s="186"/>
      <c r="J10" s="186"/>
      <c r="K10" s="186"/>
      <c r="L10" s="186"/>
      <c r="M10" s="13"/>
      <c r="N10" s="186"/>
      <c r="O10" s="186"/>
      <c r="P10" s="186"/>
      <c r="Q10" s="186"/>
      <c r="R10" s="186"/>
      <c r="S10" s="186"/>
      <c r="T10" s="186"/>
      <c r="U10" s="186"/>
      <c r="V10" s="186"/>
      <c r="W10" s="13"/>
      <c r="X10" s="186"/>
      <c r="Y10" s="186"/>
      <c r="Z10" s="186"/>
      <c r="AA10" s="186"/>
      <c r="AB10" s="186"/>
      <c r="AC10" s="186"/>
      <c r="AD10" s="186"/>
      <c r="AE10" s="186"/>
      <c r="AF10" s="186"/>
      <c r="AG10" s="13"/>
      <c r="AH10" s="186"/>
      <c r="AI10" s="186"/>
      <c r="AJ10" s="186"/>
      <c r="AK10" s="186"/>
      <c r="AL10" s="186"/>
      <c r="AM10" s="186"/>
      <c r="AN10" s="186"/>
      <c r="AO10" s="186"/>
      <c r="AP10" s="186"/>
      <c r="AQ10" s="180"/>
      <c r="AR10" s="186"/>
      <c r="AS10" s="186"/>
      <c r="AT10" s="186"/>
      <c r="AU10" s="186"/>
      <c r="AV10" s="186"/>
      <c r="AW10" s="186"/>
      <c r="AX10" s="186"/>
      <c r="AY10" s="186"/>
      <c r="AZ10" s="186"/>
      <c r="BA10" s="180"/>
    </row>
    <row r="11" spans="1:58" ht="12.75" x14ac:dyDescent="0.2">
      <c r="A11" s="22"/>
      <c r="B11" s="736" t="s">
        <v>114</v>
      </c>
      <c r="C11" s="7" t="str">
        <f>Definiciones!$C$32</f>
        <v>Paraestatales</v>
      </c>
      <c r="D11" s="234"/>
      <c r="E11" s="234"/>
      <c r="F11" s="234"/>
      <c r="G11" s="234"/>
      <c r="H11" s="234"/>
      <c r="I11" s="234"/>
      <c r="J11" s="234"/>
      <c r="K11" s="234"/>
      <c r="L11" s="234"/>
      <c r="M11" s="13"/>
      <c r="N11" s="234"/>
      <c r="O11" s="234"/>
      <c r="P11" s="234"/>
      <c r="Q11" s="234"/>
      <c r="R11" s="234"/>
      <c r="S11" s="234"/>
      <c r="T11" s="234"/>
      <c r="U11" s="234"/>
      <c r="V11" s="234"/>
      <c r="W11" s="13"/>
      <c r="X11" s="234"/>
      <c r="Y11" s="234"/>
      <c r="Z11" s="234"/>
      <c r="AA11" s="234"/>
      <c r="AB11" s="234"/>
      <c r="AC11" s="234"/>
      <c r="AD11" s="234"/>
      <c r="AE11" s="234"/>
      <c r="AF11" s="234"/>
      <c r="AG11" s="13"/>
      <c r="AH11" s="234"/>
      <c r="AI11" s="234"/>
      <c r="AJ11" s="234"/>
      <c r="AK11" s="234"/>
      <c r="AL11" s="234"/>
      <c r="AM11" s="234"/>
      <c r="AN11" s="234"/>
      <c r="AO11" s="234"/>
      <c r="AP11" s="234"/>
      <c r="AQ11" s="13"/>
      <c r="AR11" s="234"/>
      <c r="AS11" s="234"/>
      <c r="AT11" s="234"/>
      <c r="AU11" s="234"/>
      <c r="AV11" s="234"/>
      <c r="AW11" s="234"/>
      <c r="AX11" s="234"/>
      <c r="AY11" s="234"/>
      <c r="AZ11" s="234"/>
      <c r="BA11" s="13"/>
    </row>
    <row r="12" spans="1:58" ht="12.75" x14ac:dyDescent="0.2">
      <c r="A12" s="22"/>
      <c r="B12" s="738"/>
      <c r="C12" s="7" t="str">
        <f>Definiciones!$C$33</f>
        <v>Corporativos - Moneda nacional</v>
      </c>
      <c r="D12" s="234"/>
      <c r="E12" s="234"/>
      <c r="F12" s="234"/>
      <c r="G12" s="234"/>
      <c r="H12" s="234"/>
      <c r="I12" s="234"/>
      <c r="J12" s="234"/>
      <c r="K12" s="234"/>
      <c r="L12" s="234"/>
      <c r="M12" s="13"/>
      <c r="N12" s="234"/>
      <c r="O12" s="234"/>
      <c r="P12" s="234"/>
      <c r="Q12" s="234"/>
      <c r="R12" s="234"/>
      <c r="S12" s="234"/>
      <c r="T12" s="234"/>
      <c r="U12" s="234"/>
      <c r="V12" s="234"/>
      <c r="W12" s="13"/>
      <c r="X12" s="234"/>
      <c r="Y12" s="234"/>
      <c r="Z12" s="234"/>
      <c r="AA12" s="234"/>
      <c r="AB12" s="234"/>
      <c r="AC12" s="234"/>
      <c r="AD12" s="234"/>
      <c r="AE12" s="234"/>
      <c r="AF12" s="234"/>
      <c r="AG12" s="13"/>
      <c r="AH12" s="234"/>
      <c r="AI12" s="234"/>
      <c r="AJ12" s="234"/>
      <c r="AK12" s="234"/>
      <c r="AL12" s="234"/>
      <c r="AM12" s="234"/>
      <c r="AN12" s="234"/>
      <c r="AO12" s="234"/>
      <c r="AP12" s="234"/>
      <c r="AQ12" s="13"/>
      <c r="AR12" s="234"/>
      <c r="AS12" s="234"/>
      <c r="AT12" s="234"/>
      <c r="AU12" s="234"/>
      <c r="AV12" s="234"/>
      <c r="AW12" s="234"/>
      <c r="AX12" s="234"/>
      <c r="AY12" s="234"/>
      <c r="AZ12" s="234"/>
      <c r="BA12" s="13"/>
    </row>
    <row r="13" spans="1:58" ht="12.75" x14ac:dyDescent="0.2">
      <c r="A13" s="22"/>
      <c r="B13" s="738"/>
      <c r="C13" s="7" t="str">
        <f>Definiciones!$C$34</f>
        <v>Corporativos - Moneda extranjera</v>
      </c>
      <c r="D13" s="234"/>
      <c r="E13" s="234"/>
      <c r="F13" s="234"/>
      <c r="G13" s="234"/>
      <c r="H13" s="234"/>
      <c r="I13" s="234"/>
      <c r="J13" s="234"/>
      <c r="K13" s="234"/>
      <c r="L13" s="234"/>
      <c r="M13" s="13"/>
      <c r="N13" s="234"/>
      <c r="O13" s="234"/>
      <c r="P13" s="234"/>
      <c r="Q13" s="234"/>
      <c r="R13" s="234"/>
      <c r="S13" s="234"/>
      <c r="T13" s="234"/>
      <c r="U13" s="234"/>
      <c r="V13" s="234"/>
      <c r="W13" s="13"/>
      <c r="X13" s="234"/>
      <c r="Y13" s="234"/>
      <c r="Z13" s="234"/>
      <c r="AA13" s="234"/>
      <c r="AB13" s="234"/>
      <c r="AC13" s="234"/>
      <c r="AD13" s="234"/>
      <c r="AE13" s="234"/>
      <c r="AF13" s="234"/>
      <c r="AG13" s="13"/>
      <c r="AH13" s="234"/>
      <c r="AI13" s="234"/>
      <c r="AJ13" s="234"/>
      <c r="AK13" s="234"/>
      <c r="AL13" s="234"/>
      <c r="AM13" s="234"/>
      <c r="AN13" s="234"/>
      <c r="AO13" s="234"/>
      <c r="AP13" s="234"/>
      <c r="AQ13" s="13"/>
      <c r="AR13" s="234"/>
      <c r="AS13" s="234"/>
      <c r="AT13" s="234"/>
      <c r="AU13" s="234"/>
      <c r="AV13" s="234"/>
      <c r="AW13" s="234"/>
      <c r="AX13" s="234"/>
      <c r="AY13" s="234"/>
      <c r="AZ13" s="234"/>
      <c r="BA13" s="13"/>
    </row>
    <row r="14" spans="1:58" ht="12.75" x14ac:dyDescent="0.2">
      <c r="A14" s="22"/>
      <c r="B14" s="738"/>
      <c r="C14" s="7" t="str">
        <f>Definiciones!$C$35</f>
        <v>Fideicomisos</v>
      </c>
      <c r="D14" s="234"/>
      <c r="E14" s="234"/>
      <c r="F14" s="234"/>
      <c r="G14" s="234"/>
      <c r="H14" s="234"/>
      <c r="I14" s="234"/>
      <c r="J14" s="234"/>
      <c r="K14" s="234"/>
      <c r="L14" s="234"/>
      <c r="M14" s="13"/>
      <c r="N14" s="234"/>
      <c r="O14" s="234"/>
      <c r="P14" s="234"/>
      <c r="Q14" s="234"/>
      <c r="R14" s="234"/>
      <c r="S14" s="234"/>
      <c r="T14" s="234"/>
      <c r="U14" s="234"/>
      <c r="V14" s="234"/>
      <c r="W14" s="13"/>
      <c r="X14" s="234"/>
      <c r="Y14" s="234"/>
      <c r="Z14" s="234"/>
      <c r="AA14" s="234"/>
      <c r="AB14" s="234"/>
      <c r="AC14" s="234"/>
      <c r="AD14" s="234"/>
      <c r="AE14" s="234"/>
      <c r="AF14" s="234"/>
      <c r="AG14" s="13"/>
      <c r="AH14" s="234"/>
      <c r="AI14" s="234"/>
      <c r="AJ14" s="234"/>
      <c r="AK14" s="234"/>
      <c r="AL14" s="234"/>
      <c r="AM14" s="234"/>
      <c r="AN14" s="234"/>
      <c r="AO14" s="234"/>
      <c r="AP14" s="234"/>
      <c r="AQ14" s="13"/>
      <c r="AR14" s="234"/>
      <c r="AS14" s="234"/>
      <c r="AT14" s="234"/>
      <c r="AU14" s="234"/>
      <c r="AV14" s="234"/>
      <c r="AW14" s="234"/>
      <c r="AX14" s="234"/>
      <c r="AY14" s="234"/>
      <c r="AZ14" s="234"/>
      <c r="BA14" s="13"/>
    </row>
    <row r="15" spans="1:58" ht="12.75" x14ac:dyDescent="0.2">
      <c r="A15" s="22"/>
      <c r="B15" s="738"/>
      <c r="C15" s="7" t="str">
        <f>Definiciones!$C$36</f>
        <v>MiPyMes</v>
      </c>
      <c r="D15" s="234"/>
      <c r="E15" s="234"/>
      <c r="F15" s="234"/>
      <c r="G15" s="234"/>
      <c r="H15" s="234"/>
      <c r="I15" s="234"/>
      <c r="J15" s="234"/>
      <c r="K15" s="234"/>
      <c r="L15" s="234"/>
      <c r="M15" s="13"/>
      <c r="N15" s="234"/>
      <c r="O15" s="234"/>
      <c r="P15" s="234"/>
      <c r="Q15" s="234"/>
      <c r="R15" s="234"/>
      <c r="S15" s="234"/>
      <c r="T15" s="234"/>
      <c r="U15" s="234"/>
      <c r="V15" s="234"/>
      <c r="W15" s="13"/>
      <c r="X15" s="234"/>
      <c r="Y15" s="234"/>
      <c r="Z15" s="234"/>
      <c r="AA15" s="234"/>
      <c r="AB15" s="234"/>
      <c r="AC15" s="234"/>
      <c r="AD15" s="234"/>
      <c r="AE15" s="234"/>
      <c r="AF15" s="234"/>
      <c r="AG15" s="13"/>
      <c r="AH15" s="234"/>
      <c r="AI15" s="234"/>
      <c r="AJ15" s="234"/>
      <c r="AK15" s="234"/>
      <c r="AL15" s="234"/>
      <c r="AM15" s="234"/>
      <c r="AN15" s="234"/>
      <c r="AO15" s="234"/>
      <c r="AP15" s="234"/>
      <c r="AQ15" s="13"/>
      <c r="AR15" s="234"/>
      <c r="AS15" s="234"/>
      <c r="AT15" s="234"/>
      <c r="AU15" s="234"/>
      <c r="AV15" s="234"/>
      <c r="AW15" s="234"/>
      <c r="AX15" s="234"/>
      <c r="AY15" s="234"/>
      <c r="AZ15" s="234"/>
      <c r="BA15" s="13"/>
    </row>
    <row r="16" spans="1:58" ht="12.75" x14ac:dyDescent="0.2">
      <c r="A16" s="22"/>
      <c r="B16" s="738"/>
      <c r="C16" s="402" t="str">
        <f>Definiciones!$C$37</f>
        <v>Gobierno Federal</v>
      </c>
      <c r="D16" s="234"/>
      <c r="E16" s="234"/>
      <c r="F16" s="234"/>
      <c r="G16" s="234"/>
      <c r="H16" s="234"/>
      <c r="I16" s="234"/>
      <c r="J16" s="234"/>
      <c r="K16" s="234"/>
      <c r="L16" s="234"/>
      <c r="M16" s="13"/>
      <c r="N16" s="234"/>
      <c r="O16" s="234"/>
      <c r="P16" s="234"/>
      <c r="Q16" s="234"/>
      <c r="R16" s="234"/>
      <c r="S16" s="234"/>
      <c r="T16" s="234"/>
      <c r="U16" s="234"/>
      <c r="V16" s="234"/>
      <c r="W16" s="13"/>
      <c r="X16" s="234"/>
      <c r="Y16" s="234"/>
      <c r="Z16" s="234"/>
      <c r="AA16" s="234"/>
      <c r="AB16" s="234"/>
      <c r="AC16" s="234"/>
      <c r="AD16" s="234"/>
      <c r="AE16" s="234"/>
      <c r="AF16" s="234"/>
      <c r="AG16" s="13"/>
      <c r="AH16" s="234"/>
      <c r="AI16" s="234"/>
      <c r="AJ16" s="234"/>
      <c r="AK16" s="234"/>
      <c r="AL16" s="234"/>
      <c r="AM16" s="234"/>
      <c r="AN16" s="234"/>
      <c r="AO16" s="234"/>
      <c r="AP16" s="234"/>
      <c r="AQ16" s="13"/>
      <c r="AR16" s="234"/>
      <c r="AS16" s="234"/>
      <c r="AT16" s="234"/>
      <c r="AU16" s="234"/>
      <c r="AV16" s="234"/>
      <c r="AW16" s="234"/>
      <c r="AX16" s="234"/>
      <c r="AY16" s="234"/>
      <c r="AZ16" s="234"/>
      <c r="BA16" s="13"/>
    </row>
    <row r="17" spans="1:53" ht="12.75" x14ac:dyDescent="0.2">
      <c r="A17" s="22"/>
      <c r="B17" s="738"/>
      <c r="C17" s="402" t="str">
        <f>Definiciones!$C$38</f>
        <v>Estados y Municipios - Garantizados</v>
      </c>
      <c r="D17" s="234"/>
      <c r="E17" s="234"/>
      <c r="F17" s="234"/>
      <c r="G17" s="234"/>
      <c r="H17" s="234"/>
      <c r="I17" s="234"/>
      <c r="J17" s="234"/>
      <c r="K17" s="234"/>
      <c r="L17" s="234"/>
      <c r="M17" s="13"/>
      <c r="N17" s="234"/>
      <c r="O17" s="234"/>
      <c r="P17" s="234"/>
      <c r="Q17" s="234"/>
      <c r="R17" s="234"/>
      <c r="S17" s="234"/>
      <c r="T17" s="234"/>
      <c r="U17" s="234"/>
      <c r="V17" s="234"/>
      <c r="W17" s="13"/>
      <c r="X17" s="234"/>
      <c r="Y17" s="234"/>
      <c r="Z17" s="234"/>
      <c r="AA17" s="234"/>
      <c r="AB17" s="234"/>
      <c r="AC17" s="234"/>
      <c r="AD17" s="234"/>
      <c r="AE17" s="234"/>
      <c r="AF17" s="234"/>
      <c r="AG17" s="13"/>
      <c r="AH17" s="234"/>
      <c r="AI17" s="234"/>
      <c r="AJ17" s="234"/>
      <c r="AK17" s="234"/>
      <c r="AL17" s="234"/>
      <c r="AM17" s="234"/>
      <c r="AN17" s="234"/>
      <c r="AO17" s="234"/>
      <c r="AP17" s="234"/>
      <c r="AQ17" s="13"/>
      <c r="AR17" s="234"/>
      <c r="AS17" s="234"/>
      <c r="AT17" s="234"/>
      <c r="AU17" s="234"/>
      <c r="AV17" s="234"/>
      <c r="AW17" s="234"/>
      <c r="AX17" s="234"/>
      <c r="AY17" s="234"/>
      <c r="AZ17" s="234"/>
      <c r="BA17" s="13"/>
    </row>
    <row r="18" spans="1:53" ht="12.75" x14ac:dyDescent="0.2">
      <c r="A18" s="22"/>
      <c r="B18" s="738"/>
      <c r="C18" s="402" t="str">
        <f>Definiciones!$C$39</f>
        <v>Estados y Municipios - No garantizados</v>
      </c>
      <c r="D18" s="234"/>
      <c r="E18" s="234"/>
      <c r="F18" s="234"/>
      <c r="G18" s="234"/>
      <c r="H18" s="234"/>
      <c r="I18" s="234"/>
      <c r="J18" s="234"/>
      <c r="K18" s="234"/>
      <c r="L18" s="234"/>
      <c r="M18" s="13"/>
      <c r="N18" s="234"/>
      <c r="O18" s="234"/>
      <c r="P18" s="234"/>
      <c r="Q18" s="234"/>
      <c r="R18" s="234"/>
      <c r="S18" s="234"/>
      <c r="T18" s="234"/>
      <c r="U18" s="234"/>
      <c r="V18" s="234"/>
      <c r="W18" s="13"/>
      <c r="X18" s="234"/>
      <c r="Y18" s="234"/>
      <c r="Z18" s="234"/>
      <c r="AA18" s="234"/>
      <c r="AB18" s="234"/>
      <c r="AC18" s="234"/>
      <c r="AD18" s="234"/>
      <c r="AE18" s="234"/>
      <c r="AF18" s="234"/>
      <c r="AG18" s="13"/>
      <c r="AH18" s="234"/>
      <c r="AI18" s="234"/>
      <c r="AJ18" s="234"/>
      <c r="AK18" s="234"/>
      <c r="AL18" s="234"/>
      <c r="AM18" s="234"/>
      <c r="AN18" s="234"/>
      <c r="AO18" s="234"/>
      <c r="AP18" s="234"/>
      <c r="AQ18" s="13"/>
      <c r="AR18" s="234"/>
      <c r="AS18" s="234"/>
      <c r="AT18" s="234"/>
      <c r="AU18" s="234"/>
      <c r="AV18" s="234"/>
      <c r="AW18" s="234"/>
      <c r="AX18" s="234"/>
      <c r="AY18" s="234"/>
      <c r="AZ18" s="234"/>
      <c r="BA18" s="13"/>
    </row>
    <row r="19" spans="1:53" ht="12.75" x14ac:dyDescent="0.2">
      <c r="A19" s="22"/>
      <c r="B19" s="738"/>
      <c r="C19" s="402" t="str">
        <f>Definiciones!$C$40</f>
        <v>Entidades Financieras</v>
      </c>
      <c r="D19" s="234"/>
      <c r="E19" s="234"/>
      <c r="F19" s="234"/>
      <c r="G19" s="234"/>
      <c r="H19" s="234"/>
      <c r="I19" s="234"/>
      <c r="J19" s="234"/>
      <c r="K19" s="234"/>
      <c r="L19" s="234"/>
      <c r="M19" s="13"/>
      <c r="N19" s="234"/>
      <c r="O19" s="234"/>
      <c r="P19" s="234"/>
      <c r="Q19" s="234"/>
      <c r="R19" s="234"/>
      <c r="S19" s="234"/>
      <c r="T19" s="234"/>
      <c r="U19" s="234"/>
      <c r="V19" s="234"/>
      <c r="W19" s="13"/>
      <c r="X19" s="234"/>
      <c r="Y19" s="234"/>
      <c r="Z19" s="234"/>
      <c r="AA19" s="234"/>
      <c r="AB19" s="234"/>
      <c r="AC19" s="234"/>
      <c r="AD19" s="234"/>
      <c r="AE19" s="234"/>
      <c r="AF19" s="234"/>
      <c r="AG19" s="13"/>
      <c r="AH19" s="234"/>
      <c r="AI19" s="234"/>
      <c r="AJ19" s="234"/>
      <c r="AK19" s="234"/>
      <c r="AL19" s="234"/>
      <c r="AM19" s="234"/>
      <c r="AN19" s="234"/>
      <c r="AO19" s="234"/>
      <c r="AP19" s="234"/>
      <c r="AQ19" s="13"/>
      <c r="AR19" s="234"/>
      <c r="AS19" s="234"/>
      <c r="AT19" s="234"/>
      <c r="AU19" s="234"/>
      <c r="AV19" s="234"/>
      <c r="AW19" s="234"/>
      <c r="AX19" s="234"/>
      <c r="AY19" s="234"/>
      <c r="AZ19" s="234"/>
      <c r="BA19" s="13"/>
    </row>
    <row r="20" spans="1:53" ht="12.75" x14ac:dyDescent="0.2">
      <c r="A20" s="22"/>
      <c r="B20" s="738"/>
      <c r="C20" s="402" t="str">
        <f>Definiciones!$C$41</f>
        <v>Consumo-Revolvente</v>
      </c>
      <c r="D20" s="234"/>
      <c r="E20" s="234"/>
      <c r="F20" s="234"/>
      <c r="G20" s="234"/>
      <c r="H20" s="234"/>
      <c r="I20" s="234"/>
      <c r="J20" s="234"/>
      <c r="K20" s="234"/>
      <c r="L20" s="234"/>
      <c r="M20" s="13"/>
      <c r="N20" s="234"/>
      <c r="O20" s="234"/>
      <c r="P20" s="234"/>
      <c r="Q20" s="234"/>
      <c r="R20" s="234"/>
      <c r="S20" s="234"/>
      <c r="T20" s="234"/>
      <c r="U20" s="234"/>
      <c r="V20" s="234"/>
      <c r="W20" s="13"/>
      <c r="X20" s="234"/>
      <c r="Y20" s="234"/>
      <c r="Z20" s="234"/>
      <c r="AA20" s="234"/>
      <c r="AB20" s="234"/>
      <c r="AC20" s="234"/>
      <c r="AD20" s="234"/>
      <c r="AE20" s="234"/>
      <c r="AF20" s="234"/>
      <c r="AG20" s="13"/>
      <c r="AH20" s="234"/>
      <c r="AI20" s="234"/>
      <c r="AJ20" s="234"/>
      <c r="AK20" s="234"/>
      <c r="AL20" s="234"/>
      <c r="AM20" s="234"/>
      <c r="AN20" s="234"/>
      <c r="AO20" s="234"/>
      <c r="AP20" s="234"/>
      <c r="AQ20" s="13"/>
      <c r="AR20" s="234"/>
      <c r="AS20" s="234"/>
      <c r="AT20" s="234"/>
      <c r="AU20" s="234"/>
      <c r="AV20" s="234"/>
      <c r="AW20" s="234"/>
      <c r="AX20" s="234"/>
      <c r="AY20" s="234"/>
      <c r="AZ20" s="234"/>
      <c r="BA20" s="13"/>
    </row>
    <row r="21" spans="1:53" ht="12.75" x14ac:dyDescent="0.2">
      <c r="A21" s="22"/>
      <c r="B21" s="738"/>
      <c r="C21" s="402" t="str">
        <f>Definiciones!$C$42</f>
        <v>Consumo-No revolvente - Nomina</v>
      </c>
      <c r="D21" s="234"/>
      <c r="E21" s="234"/>
      <c r="F21" s="234"/>
      <c r="G21" s="234"/>
      <c r="H21" s="234"/>
      <c r="I21" s="234"/>
      <c r="J21" s="234"/>
      <c r="K21" s="234"/>
      <c r="L21" s="234"/>
      <c r="M21" s="13"/>
      <c r="N21" s="234"/>
      <c r="O21" s="234"/>
      <c r="P21" s="234"/>
      <c r="Q21" s="234"/>
      <c r="R21" s="234"/>
      <c r="S21" s="234"/>
      <c r="T21" s="234"/>
      <c r="U21" s="234"/>
      <c r="V21" s="234"/>
      <c r="W21" s="13"/>
      <c r="X21" s="234"/>
      <c r="Y21" s="234"/>
      <c r="Z21" s="234"/>
      <c r="AA21" s="234"/>
      <c r="AB21" s="234"/>
      <c r="AC21" s="234"/>
      <c r="AD21" s="234"/>
      <c r="AE21" s="234"/>
      <c r="AF21" s="234"/>
      <c r="AG21" s="13"/>
      <c r="AH21" s="234"/>
      <c r="AI21" s="234"/>
      <c r="AJ21" s="234"/>
      <c r="AK21" s="234"/>
      <c r="AL21" s="234"/>
      <c r="AM21" s="234"/>
      <c r="AN21" s="234"/>
      <c r="AO21" s="234"/>
      <c r="AP21" s="234"/>
      <c r="AQ21" s="13"/>
      <c r="AR21" s="234"/>
      <c r="AS21" s="234"/>
      <c r="AT21" s="234"/>
      <c r="AU21" s="234"/>
      <c r="AV21" s="234"/>
      <c r="AW21" s="234"/>
      <c r="AX21" s="234"/>
      <c r="AY21" s="234"/>
      <c r="AZ21" s="234"/>
      <c r="BA21" s="13"/>
    </row>
    <row r="22" spans="1:53" ht="12.75" x14ac:dyDescent="0.2">
      <c r="A22" s="22"/>
      <c r="B22" s="738"/>
      <c r="C22" s="402" t="str">
        <f>Definiciones!$C$43</f>
        <v>Consumo-No revolvente - Personales</v>
      </c>
      <c r="D22" s="234"/>
      <c r="E22" s="234"/>
      <c r="F22" s="234"/>
      <c r="G22" s="234"/>
      <c r="H22" s="234"/>
      <c r="I22" s="234"/>
      <c r="J22" s="234"/>
      <c r="K22" s="234"/>
      <c r="L22" s="234"/>
      <c r="M22" s="13"/>
      <c r="N22" s="234"/>
      <c r="O22" s="234"/>
      <c r="P22" s="234"/>
      <c r="Q22" s="234"/>
      <c r="R22" s="234"/>
      <c r="S22" s="234"/>
      <c r="T22" s="234"/>
      <c r="U22" s="234"/>
      <c r="V22" s="234"/>
      <c r="W22" s="13"/>
      <c r="X22" s="234"/>
      <c r="Y22" s="234"/>
      <c r="Z22" s="234"/>
      <c r="AA22" s="234"/>
      <c r="AB22" s="234"/>
      <c r="AC22" s="234"/>
      <c r="AD22" s="234"/>
      <c r="AE22" s="234"/>
      <c r="AF22" s="234"/>
      <c r="AG22" s="13"/>
      <c r="AH22" s="234"/>
      <c r="AI22" s="234"/>
      <c r="AJ22" s="234"/>
      <c r="AK22" s="234"/>
      <c r="AL22" s="234"/>
      <c r="AM22" s="234"/>
      <c r="AN22" s="234"/>
      <c r="AO22" s="234"/>
      <c r="AP22" s="234"/>
      <c r="AQ22" s="13"/>
      <c r="AR22" s="234"/>
      <c r="AS22" s="234"/>
      <c r="AT22" s="234"/>
      <c r="AU22" s="234"/>
      <c r="AV22" s="234"/>
      <c r="AW22" s="234"/>
      <c r="AX22" s="234"/>
      <c r="AY22" s="234"/>
      <c r="AZ22" s="234"/>
      <c r="BA22" s="13"/>
    </row>
    <row r="23" spans="1:53" ht="12.75" x14ac:dyDescent="0.2">
      <c r="A23" s="22"/>
      <c r="B23" s="738"/>
      <c r="C23" s="402" t="str">
        <f>Definiciones!$C$44</f>
        <v>Consumo-No revolvente - Autos y ABCD</v>
      </c>
      <c r="D23" s="234"/>
      <c r="E23" s="234"/>
      <c r="F23" s="234"/>
      <c r="G23" s="234"/>
      <c r="H23" s="234"/>
      <c r="I23" s="234"/>
      <c r="J23" s="234"/>
      <c r="K23" s="234"/>
      <c r="L23" s="234"/>
      <c r="M23" s="13"/>
      <c r="N23" s="234"/>
      <c r="O23" s="234"/>
      <c r="P23" s="234"/>
      <c r="Q23" s="234"/>
      <c r="R23" s="234"/>
      <c r="S23" s="234"/>
      <c r="T23" s="234"/>
      <c r="U23" s="234"/>
      <c r="V23" s="234"/>
      <c r="W23" s="13"/>
      <c r="X23" s="234"/>
      <c r="Y23" s="234"/>
      <c r="Z23" s="234"/>
      <c r="AA23" s="234"/>
      <c r="AB23" s="234"/>
      <c r="AC23" s="234"/>
      <c r="AD23" s="234"/>
      <c r="AE23" s="234"/>
      <c r="AF23" s="234"/>
      <c r="AG23" s="13"/>
      <c r="AH23" s="234"/>
      <c r="AI23" s="234"/>
      <c r="AJ23" s="234"/>
      <c r="AK23" s="234"/>
      <c r="AL23" s="234"/>
      <c r="AM23" s="234"/>
      <c r="AN23" s="234"/>
      <c r="AO23" s="234"/>
      <c r="AP23" s="234"/>
      <c r="AQ23" s="13"/>
      <c r="AR23" s="234"/>
      <c r="AS23" s="234"/>
      <c r="AT23" s="234"/>
      <c r="AU23" s="234"/>
      <c r="AV23" s="234"/>
      <c r="AW23" s="234"/>
      <c r="AX23" s="234"/>
      <c r="AY23" s="234"/>
      <c r="AZ23" s="234"/>
      <c r="BA23" s="13"/>
    </row>
    <row r="24" spans="1:53" ht="12.75" x14ac:dyDescent="0.2">
      <c r="A24" s="22"/>
      <c r="B24" s="738"/>
      <c r="C24" s="402" t="str">
        <f>Definiciones!$C$45</f>
        <v>Consumo-No revolvente - Otros</v>
      </c>
      <c r="D24" s="234"/>
      <c r="E24" s="234"/>
      <c r="F24" s="234"/>
      <c r="G24" s="234"/>
      <c r="H24" s="234"/>
      <c r="I24" s="234"/>
      <c r="J24" s="234"/>
      <c r="K24" s="234"/>
      <c r="L24" s="234"/>
      <c r="M24" s="13"/>
      <c r="N24" s="234"/>
      <c r="O24" s="234"/>
      <c r="P24" s="234"/>
      <c r="Q24" s="234"/>
      <c r="R24" s="234"/>
      <c r="S24" s="234"/>
      <c r="T24" s="234"/>
      <c r="U24" s="234"/>
      <c r="V24" s="234"/>
      <c r="W24" s="13"/>
      <c r="X24" s="234"/>
      <c r="Y24" s="234"/>
      <c r="Z24" s="234"/>
      <c r="AA24" s="234"/>
      <c r="AB24" s="234"/>
      <c r="AC24" s="234"/>
      <c r="AD24" s="234"/>
      <c r="AE24" s="234"/>
      <c r="AF24" s="234"/>
      <c r="AG24" s="13"/>
      <c r="AH24" s="234"/>
      <c r="AI24" s="234"/>
      <c r="AJ24" s="234"/>
      <c r="AK24" s="234"/>
      <c r="AL24" s="234"/>
      <c r="AM24" s="234"/>
      <c r="AN24" s="234"/>
      <c r="AO24" s="234"/>
      <c r="AP24" s="234"/>
      <c r="AQ24" s="13"/>
      <c r="AR24" s="234"/>
      <c r="AS24" s="234"/>
      <c r="AT24" s="234"/>
      <c r="AU24" s="234"/>
      <c r="AV24" s="234"/>
      <c r="AW24" s="234"/>
      <c r="AX24" s="234"/>
      <c r="AY24" s="234"/>
      <c r="AZ24" s="234"/>
      <c r="BA24" s="13"/>
    </row>
    <row r="25" spans="1:53" ht="12.75" x14ac:dyDescent="0.2">
      <c r="A25" s="22"/>
      <c r="B25" s="738"/>
      <c r="C25" s="402" t="str">
        <f>Definiciones!$C$46</f>
        <v>Hipotecaria a la Vivienda - Media, Residencial e Interés Social</v>
      </c>
      <c r="D25" s="234"/>
      <c r="E25" s="234"/>
      <c r="F25" s="234"/>
      <c r="G25" s="234"/>
      <c r="H25" s="234"/>
      <c r="I25" s="234"/>
      <c r="J25" s="234"/>
      <c r="K25" s="234"/>
      <c r="L25" s="234"/>
      <c r="M25" s="13"/>
      <c r="N25" s="234"/>
      <c r="O25" s="234"/>
      <c r="P25" s="234"/>
      <c r="Q25" s="234"/>
      <c r="R25" s="234"/>
      <c r="S25" s="234"/>
      <c r="T25" s="234"/>
      <c r="U25" s="234"/>
      <c r="V25" s="234"/>
      <c r="W25" s="13"/>
      <c r="X25" s="234"/>
      <c r="Y25" s="234"/>
      <c r="Z25" s="234"/>
      <c r="AA25" s="234"/>
      <c r="AB25" s="234"/>
      <c r="AC25" s="234"/>
      <c r="AD25" s="234"/>
      <c r="AE25" s="234"/>
      <c r="AF25" s="234"/>
      <c r="AG25" s="13"/>
      <c r="AH25" s="234"/>
      <c r="AI25" s="234"/>
      <c r="AJ25" s="234"/>
      <c r="AK25" s="234"/>
      <c r="AL25" s="234"/>
      <c r="AM25" s="234"/>
      <c r="AN25" s="234"/>
      <c r="AO25" s="234"/>
      <c r="AP25" s="234"/>
      <c r="AQ25" s="13"/>
      <c r="AR25" s="234"/>
      <c r="AS25" s="234"/>
      <c r="AT25" s="234"/>
      <c r="AU25" s="234"/>
      <c r="AV25" s="234"/>
      <c r="AW25" s="234"/>
      <c r="AX25" s="234"/>
      <c r="AY25" s="234"/>
      <c r="AZ25" s="234"/>
      <c r="BA25" s="13"/>
    </row>
    <row r="26" spans="1:53" ht="12.75" x14ac:dyDescent="0.2">
      <c r="A26" s="22"/>
      <c r="B26" s="738"/>
      <c r="C26" s="402" t="str">
        <f>Definiciones!$C$47</f>
        <v>Hipotecaria a la Vivienda - Infonavit e ISSSTE</v>
      </c>
      <c r="D26" s="234"/>
      <c r="E26" s="234"/>
      <c r="F26" s="234"/>
      <c r="G26" s="234"/>
      <c r="H26" s="234"/>
      <c r="I26" s="234"/>
      <c r="J26" s="234"/>
      <c r="K26" s="234"/>
      <c r="L26" s="234"/>
      <c r="M26" s="13"/>
      <c r="N26" s="234"/>
      <c r="O26" s="234"/>
      <c r="P26" s="234"/>
      <c r="Q26" s="234"/>
      <c r="R26" s="234"/>
      <c r="S26" s="234"/>
      <c r="T26" s="234"/>
      <c r="U26" s="234"/>
      <c r="V26" s="234"/>
      <c r="W26" s="13"/>
      <c r="X26" s="234"/>
      <c r="Y26" s="234"/>
      <c r="Z26" s="234"/>
      <c r="AA26" s="234"/>
      <c r="AB26" s="234"/>
      <c r="AC26" s="234"/>
      <c r="AD26" s="234"/>
      <c r="AE26" s="234"/>
      <c r="AF26" s="234"/>
      <c r="AG26" s="13"/>
      <c r="AH26" s="234"/>
      <c r="AI26" s="234"/>
      <c r="AJ26" s="234"/>
      <c r="AK26" s="234"/>
      <c r="AL26" s="234"/>
      <c r="AM26" s="234"/>
      <c r="AN26" s="234"/>
      <c r="AO26" s="234"/>
      <c r="AP26" s="234"/>
      <c r="AQ26" s="13"/>
      <c r="AR26" s="234"/>
      <c r="AS26" s="234"/>
      <c r="AT26" s="234"/>
      <c r="AU26" s="234"/>
      <c r="AV26" s="234"/>
      <c r="AW26" s="234"/>
      <c r="AX26" s="234"/>
      <c r="AY26" s="234"/>
      <c r="AZ26" s="234"/>
      <c r="BA26" s="13"/>
    </row>
    <row r="27" spans="1:53" ht="12.75" x14ac:dyDescent="0.2">
      <c r="A27" s="22"/>
      <c r="B27" s="737"/>
      <c r="C27" s="402" t="str">
        <f>Definiciones!$C$48</f>
        <v>Hipotecaria a la Vivienda - Créditos de Remodelación</v>
      </c>
      <c r="D27" s="235"/>
      <c r="E27" s="235"/>
      <c r="F27" s="235"/>
      <c r="G27" s="235"/>
      <c r="H27" s="235"/>
      <c r="I27" s="235"/>
      <c r="J27" s="235"/>
      <c r="K27" s="235"/>
      <c r="L27" s="235"/>
      <c r="M27" s="13"/>
      <c r="N27" s="235"/>
      <c r="O27" s="235"/>
      <c r="P27" s="235"/>
      <c r="Q27" s="235"/>
      <c r="R27" s="235"/>
      <c r="S27" s="235"/>
      <c r="T27" s="235"/>
      <c r="U27" s="235"/>
      <c r="V27" s="235"/>
      <c r="W27" s="13"/>
      <c r="X27" s="235"/>
      <c r="Y27" s="235"/>
      <c r="Z27" s="235"/>
      <c r="AA27" s="235"/>
      <c r="AB27" s="235"/>
      <c r="AC27" s="235"/>
      <c r="AD27" s="235"/>
      <c r="AE27" s="235"/>
      <c r="AF27" s="235"/>
      <c r="AG27" s="13"/>
      <c r="AH27" s="235"/>
      <c r="AI27" s="235"/>
      <c r="AJ27" s="235"/>
      <c r="AK27" s="235"/>
      <c r="AL27" s="235"/>
      <c r="AM27" s="235"/>
      <c r="AN27" s="235"/>
      <c r="AO27" s="235"/>
      <c r="AP27" s="235"/>
      <c r="AQ27" s="13"/>
      <c r="AR27" s="235"/>
      <c r="AS27" s="235"/>
      <c r="AT27" s="235"/>
      <c r="AU27" s="235"/>
      <c r="AV27" s="235"/>
      <c r="AW27" s="235"/>
      <c r="AX27" s="235"/>
      <c r="AY27" s="235"/>
      <c r="AZ27" s="235"/>
      <c r="BA27" s="13"/>
    </row>
    <row r="28" spans="1:53" ht="12.75" x14ac:dyDescent="0.2">
      <c r="A28" s="27"/>
      <c r="B28" s="736" t="s">
        <v>50</v>
      </c>
      <c r="C28" s="409" t="s">
        <v>142</v>
      </c>
      <c r="D28" s="236"/>
      <c r="E28" s="236"/>
      <c r="F28" s="236"/>
      <c r="G28" s="236"/>
      <c r="H28" s="236"/>
      <c r="I28" s="236"/>
      <c r="J28" s="236"/>
      <c r="K28" s="236"/>
      <c r="L28" s="236"/>
      <c r="M28" s="13"/>
      <c r="N28" s="236"/>
      <c r="O28" s="236"/>
      <c r="P28" s="236"/>
      <c r="Q28" s="236"/>
      <c r="R28" s="236"/>
      <c r="S28" s="236"/>
      <c r="T28" s="236"/>
      <c r="U28" s="236"/>
      <c r="V28" s="236"/>
      <c r="W28" s="13"/>
      <c r="X28" s="236"/>
      <c r="Y28" s="236"/>
      <c r="Z28" s="236"/>
      <c r="AA28" s="236"/>
      <c r="AB28" s="236"/>
      <c r="AC28" s="236"/>
      <c r="AD28" s="236"/>
      <c r="AE28" s="236"/>
      <c r="AF28" s="236"/>
      <c r="AG28" s="13"/>
      <c r="AH28" s="236"/>
      <c r="AI28" s="236"/>
      <c r="AJ28" s="236"/>
      <c r="AK28" s="236"/>
      <c r="AL28" s="236"/>
      <c r="AM28" s="236"/>
      <c r="AN28" s="236"/>
      <c r="AO28" s="236"/>
      <c r="AP28" s="236"/>
      <c r="AQ28" s="13"/>
      <c r="AR28" s="236"/>
      <c r="AS28" s="236"/>
      <c r="AT28" s="236"/>
      <c r="AU28" s="236"/>
      <c r="AV28" s="236"/>
      <c r="AW28" s="236"/>
      <c r="AX28" s="236"/>
      <c r="AY28" s="236"/>
      <c r="AZ28" s="236"/>
      <c r="BA28" s="13"/>
    </row>
    <row r="29" spans="1:53" ht="12.75" x14ac:dyDescent="0.2">
      <c r="A29" s="27"/>
      <c r="B29" s="738"/>
      <c r="C29" s="100" t="s">
        <v>143</v>
      </c>
      <c r="D29" s="234"/>
      <c r="E29" s="234"/>
      <c r="F29" s="234"/>
      <c r="G29" s="234"/>
      <c r="H29" s="234"/>
      <c r="I29" s="234"/>
      <c r="J29" s="234"/>
      <c r="K29" s="234"/>
      <c r="L29" s="234"/>
      <c r="M29" s="13"/>
      <c r="N29" s="234"/>
      <c r="O29" s="234"/>
      <c r="P29" s="234"/>
      <c r="Q29" s="234"/>
      <c r="R29" s="234"/>
      <c r="S29" s="234"/>
      <c r="T29" s="234"/>
      <c r="U29" s="234"/>
      <c r="V29" s="234"/>
      <c r="W29" s="13"/>
      <c r="X29" s="234"/>
      <c r="Y29" s="234"/>
      <c r="Z29" s="234"/>
      <c r="AA29" s="234"/>
      <c r="AB29" s="234"/>
      <c r="AC29" s="234"/>
      <c r="AD29" s="234"/>
      <c r="AE29" s="234"/>
      <c r="AF29" s="234"/>
      <c r="AG29" s="13"/>
      <c r="AH29" s="234"/>
      <c r="AI29" s="234"/>
      <c r="AJ29" s="234"/>
      <c r="AK29" s="234"/>
      <c r="AL29" s="234"/>
      <c r="AM29" s="234"/>
      <c r="AN29" s="234"/>
      <c r="AO29" s="234"/>
      <c r="AP29" s="234"/>
      <c r="AQ29" s="13"/>
      <c r="AR29" s="234"/>
      <c r="AS29" s="234"/>
      <c r="AT29" s="234"/>
      <c r="AU29" s="234"/>
      <c r="AV29" s="234"/>
      <c r="AW29" s="234"/>
      <c r="AX29" s="234"/>
      <c r="AY29" s="234"/>
      <c r="AZ29" s="234"/>
      <c r="BA29" s="13"/>
    </row>
    <row r="30" spans="1:53" ht="12.75" x14ac:dyDescent="0.2">
      <c r="A30" s="27"/>
      <c r="B30" s="736" t="s">
        <v>51</v>
      </c>
      <c r="C30" s="28" t="s">
        <v>19</v>
      </c>
      <c r="D30" s="237"/>
      <c r="E30" s="237"/>
      <c r="F30" s="237"/>
      <c r="G30" s="237"/>
      <c r="H30" s="237"/>
      <c r="I30" s="237"/>
      <c r="J30" s="237"/>
      <c r="K30" s="237"/>
      <c r="L30" s="237"/>
      <c r="M30" s="13"/>
      <c r="N30" s="237"/>
      <c r="O30" s="237"/>
      <c r="P30" s="237"/>
      <c r="Q30" s="237"/>
      <c r="R30" s="237"/>
      <c r="S30" s="237"/>
      <c r="T30" s="237"/>
      <c r="U30" s="237"/>
      <c r="V30" s="237"/>
      <c r="W30" s="13"/>
      <c r="X30" s="237"/>
      <c r="Y30" s="237"/>
      <c r="Z30" s="237"/>
      <c r="AA30" s="237"/>
      <c r="AB30" s="237"/>
      <c r="AC30" s="237"/>
      <c r="AD30" s="237"/>
      <c r="AE30" s="237"/>
      <c r="AF30" s="237"/>
      <c r="AG30" s="13"/>
      <c r="AH30" s="237"/>
      <c r="AI30" s="237"/>
      <c r="AJ30" s="237"/>
      <c r="AK30" s="237"/>
      <c r="AL30" s="237"/>
      <c r="AM30" s="237"/>
      <c r="AN30" s="237"/>
      <c r="AO30" s="237"/>
      <c r="AP30" s="237"/>
      <c r="AQ30" s="13"/>
      <c r="AR30" s="237"/>
      <c r="AS30" s="237"/>
      <c r="AT30" s="237"/>
      <c r="AU30" s="237"/>
      <c r="AV30" s="237"/>
      <c r="AW30" s="237"/>
      <c r="AX30" s="237"/>
      <c r="AY30" s="237"/>
      <c r="AZ30" s="237"/>
      <c r="BA30" s="13"/>
    </row>
    <row r="31" spans="1:53" ht="12.75" x14ac:dyDescent="0.2">
      <c r="A31" s="27"/>
      <c r="B31" s="738"/>
      <c r="C31" s="14" t="s">
        <v>144</v>
      </c>
      <c r="D31" s="58"/>
      <c r="E31" s="58"/>
      <c r="F31" s="58"/>
      <c r="G31" s="58"/>
      <c r="H31" s="58"/>
      <c r="I31" s="58"/>
      <c r="J31" s="58"/>
      <c r="K31" s="58"/>
      <c r="L31" s="58"/>
      <c r="M31" s="13"/>
      <c r="N31" s="58"/>
      <c r="O31" s="58"/>
      <c r="P31" s="58"/>
      <c r="Q31" s="58"/>
      <c r="R31" s="58"/>
      <c r="S31" s="58"/>
      <c r="T31" s="58"/>
      <c r="U31" s="58"/>
      <c r="V31" s="58"/>
      <c r="W31" s="13"/>
      <c r="X31" s="58"/>
      <c r="Y31" s="58"/>
      <c r="Z31" s="58"/>
      <c r="AA31" s="58"/>
      <c r="AB31" s="58"/>
      <c r="AC31" s="58"/>
      <c r="AD31" s="58"/>
      <c r="AE31" s="58"/>
      <c r="AF31" s="58"/>
      <c r="AG31" s="13"/>
      <c r="AH31" s="58"/>
      <c r="AI31" s="58"/>
      <c r="AJ31" s="58"/>
      <c r="AK31" s="58"/>
      <c r="AL31" s="58"/>
      <c r="AM31" s="58"/>
      <c r="AN31" s="58"/>
      <c r="AO31" s="58"/>
      <c r="AP31" s="58"/>
      <c r="AQ31" s="13"/>
      <c r="AR31" s="58"/>
      <c r="AS31" s="58"/>
      <c r="AT31" s="58"/>
      <c r="AU31" s="58"/>
      <c r="AV31" s="58"/>
      <c r="AW31" s="58"/>
      <c r="AX31" s="58"/>
      <c r="AY31" s="58"/>
      <c r="AZ31" s="58"/>
      <c r="BA31" s="13"/>
    </row>
    <row r="32" spans="1:53" ht="12.75" x14ac:dyDescent="0.2">
      <c r="A32" s="27"/>
      <c r="B32" s="738"/>
      <c r="C32" s="14" t="s">
        <v>145</v>
      </c>
      <c r="D32" s="58"/>
      <c r="E32" s="58"/>
      <c r="F32" s="58"/>
      <c r="G32" s="58"/>
      <c r="H32" s="58"/>
      <c r="I32" s="58"/>
      <c r="J32" s="58"/>
      <c r="K32" s="58"/>
      <c r="L32" s="58"/>
      <c r="M32" s="13"/>
      <c r="N32" s="58"/>
      <c r="O32" s="58"/>
      <c r="P32" s="58"/>
      <c r="Q32" s="58"/>
      <c r="R32" s="58"/>
      <c r="S32" s="58"/>
      <c r="T32" s="58"/>
      <c r="U32" s="58"/>
      <c r="V32" s="58"/>
      <c r="W32" s="13"/>
      <c r="X32" s="58"/>
      <c r="Y32" s="58"/>
      <c r="Z32" s="58"/>
      <c r="AA32" s="58"/>
      <c r="AB32" s="58"/>
      <c r="AC32" s="58"/>
      <c r="AD32" s="58"/>
      <c r="AE32" s="58"/>
      <c r="AF32" s="58"/>
      <c r="AG32" s="13"/>
      <c r="AH32" s="58"/>
      <c r="AI32" s="58"/>
      <c r="AJ32" s="58"/>
      <c r="AK32" s="58"/>
      <c r="AL32" s="58"/>
      <c r="AM32" s="58"/>
      <c r="AN32" s="58"/>
      <c r="AO32" s="58"/>
      <c r="AP32" s="58"/>
      <c r="AQ32" s="13"/>
      <c r="AR32" s="58"/>
      <c r="AS32" s="58"/>
      <c r="AT32" s="58"/>
      <c r="AU32" s="58"/>
      <c r="AV32" s="58"/>
      <c r="AW32" s="58"/>
      <c r="AX32" s="58"/>
      <c r="AY32" s="58"/>
      <c r="AZ32" s="58"/>
      <c r="BA32" s="13"/>
    </row>
    <row r="33" spans="1:53" ht="12.75" x14ac:dyDescent="0.2">
      <c r="A33" s="27"/>
      <c r="B33" s="737"/>
      <c r="C33" s="29" t="s">
        <v>121</v>
      </c>
      <c r="D33" s="233"/>
      <c r="E33" s="233"/>
      <c r="F33" s="233"/>
      <c r="G33" s="233"/>
      <c r="H33" s="233"/>
      <c r="I33" s="233"/>
      <c r="J33" s="233"/>
      <c r="K33" s="233"/>
      <c r="L33" s="233"/>
      <c r="M33" s="13"/>
      <c r="N33" s="233"/>
      <c r="O33" s="233"/>
      <c r="P33" s="233"/>
      <c r="Q33" s="233"/>
      <c r="R33" s="233"/>
      <c r="S33" s="233"/>
      <c r="T33" s="233"/>
      <c r="U33" s="233"/>
      <c r="V33" s="233"/>
      <c r="W33" s="13"/>
      <c r="X33" s="233"/>
      <c r="Y33" s="233"/>
      <c r="Z33" s="233"/>
      <c r="AA33" s="233"/>
      <c r="AB33" s="233"/>
      <c r="AC33" s="233"/>
      <c r="AD33" s="233"/>
      <c r="AE33" s="233"/>
      <c r="AF33" s="233"/>
      <c r="AG33" s="13"/>
      <c r="AH33" s="233"/>
      <c r="AI33" s="233"/>
      <c r="AJ33" s="233"/>
      <c r="AK33" s="233"/>
      <c r="AL33" s="233"/>
      <c r="AM33" s="233"/>
      <c r="AN33" s="233"/>
      <c r="AO33" s="233"/>
      <c r="AP33" s="233"/>
      <c r="AQ33" s="13"/>
      <c r="AR33" s="233"/>
      <c r="AS33" s="233"/>
      <c r="AT33" s="233"/>
      <c r="AU33" s="233"/>
      <c r="AV33" s="233"/>
      <c r="AW33" s="233"/>
      <c r="AX33" s="233"/>
      <c r="AY33" s="233"/>
      <c r="AZ33" s="233"/>
      <c r="BA33" s="13"/>
    </row>
    <row r="34" spans="1:53" s="182" customFormat="1" x14ac:dyDescent="0.25">
      <c r="A34" s="179"/>
      <c r="B34" s="184" t="s">
        <v>338</v>
      </c>
      <c r="C34" s="185"/>
      <c r="D34" s="186"/>
      <c r="E34" s="186"/>
      <c r="F34" s="186"/>
      <c r="G34" s="186"/>
      <c r="H34" s="186"/>
      <c r="I34" s="186"/>
      <c r="J34" s="186"/>
      <c r="K34" s="186"/>
      <c r="L34" s="186"/>
      <c r="M34" s="13"/>
      <c r="N34" s="186"/>
      <c r="O34" s="186"/>
      <c r="P34" s="186"/>
      <c r="Q34" s="186"/>
      <c r="R34" s="186"/>
      <c r="S34" s="186"/>
      <c r="T34" s="186"/>
      <c r="U34" s="186"/>
      <c r="V34" s="186"/>
      <c r="W34" s="13"/>
      <c r="X34" s="186"/>
      <c r="Y34" s="186"/>
      <c r="Z34" s="186"/>
      <c r="AA34" s="186"/>
      <c r="AB34" s="186"/>
      <c r="AC34" s="186"/>
      <c r="AD34" s="186"/>
      <c r="AE34" s="186"/>
      <c r="AF34" s="186"/>
      <c r="AG34" s="13"/>
      <c r="AH34" s="186"/>
      <c r="AI34" s="186"/>
      <c r="AJ34" s="186"/>
      <c r="AK34" s="186"/>
      <c r="AL34" s="186"/>
      <c r="AM34" s="186"/>
      <c r="AN34" s="186"/>
      <c r="AO34" s="186"/>
      <c r="AP34" s="186"/>
      <c r="AQ34" s="13"/>
      <c r="AR34" s="186"/>
      <c r="AS34" s="186"/>
      <c r="AT34" s="186"/>
      <c r="AU34" s="186"/>
      <c r="AV34" s="186"/>
      <c r="AW34" s="186"/>
      <c r="AX34" s="186"/>
      <c r="AY34" s="186"/>
      <c r="AZ34" s="186"/>
      <c r="BA34" s="13"/>
    </row>
    <row r="35" spans="1:53" ht="12.75" x14ac:dyDescent="0.2">
      <c r="A35" s="22"/>
      <c r="B35" s="736" t="s">
        <v>114</v>
      </c>
      <c r="C35" s="7" t="str">
        <f>Definiciones!$C$32</f>
        <v>Paraestatales</v>
      </c>
      <c r="D35" s="234"/>
      <c r="E35" s="234"/>
      <c r="F35" s="234"/>
      <c r="G35" s="234"/>
      <c r="H35" s="234"/>
      <c r="I35" s="234"/>
      <c r="J35" s="234"/>
      <c r="K35" s="234"/>
      <c r="L35" s="234"/>
      <c r="M35" s="13"/>
      <c r="N35" s="234"/>
      <c r="O35" s="234"/>
      <c r="P35" s="234"/>
      <c r="Q35" s="234"/>
      <c r="R35" s="234"/>
      <c r="S35" s="234"/>
      <c r="T35" s="234"/>
      <c r="U35" s="234"/>
      <c r="V35" s="234"/>
      <c r="W35" s="13"/>
      <c r="X35" s="234"/>
      <c r="Y35" s="234"/>
      <c r="Z35" s="234"/>
      <c r="AA35" s="234"/>
      <c r="AB35" s="234"/>
      <c r="AC35" s="234"/>
      <c r="AD35" s="234"/>
      <c r="AE35" s="234"/>
      <c r="AF35" s="234"/>
      <c r="AG35" s="13"/>
      <c r="AH35" s="234"/>
      <c r="AI35" s="234"/>
      <c r="AJ35" s="234"/>
      <c r="AK35" s="234"/>
      <c r="AL35" s="234"/>
      <c r="AM35" s="234"/>
      <c r="AN35" s="234"/>
      <c r="AO35" s="234"/>
      <c r="AP35" s="234"/>
      <c r="AQ35" s="13"/>
      <c r="AR35" s="234"/>
      <c r="AS35" s="234"/>
      <c r="AT35" s="234"/>
      <c r="AU35" s="234"/>
      <c r="AV35" s="234"/>
      <c r="AW35" s="234"/>
      <c r="AX35" s="234"/>
      <c r="AY35" s="234"/>
      <c r="AZ35" s="234"/>
      <c r="BA35" s="13"/>
    </row>
    <row r="36" spans="1:53" ht="12.75" x14ac:dyDescent="0.2">
      <c r="A36" s="22"/>
      <c r="B36" s="738"/>
      <c r="C36" s="7" t="str">
        <f>Definiciones!$C$33</f>
        <v>Corporativos - Moneda nacional</v>
      </c>
      <c r="D36" s="234"/>
      <c r="E36" s="234"/>
      <c r="F36" s="234"/>
      <c r="G36" s="234"/>
      <c r="H36" s="234"/>
      <c r="I36" s="234"/>
      <c r="J36" s="234"/>
      <c r="K36" s="234"/>
      <c r="L36" s="234"/>
      <c r="M36" s="13"/>
      <c r="N36" s="234"/>
      <c r="O36" s="234"/>
      <c r="P36" s="234"/>
      <c r="Q36" s="234"/>
      <c r="R36" s="234"/>
      <c r="S36" s="234"/>
      <c r="T36" s="234"/>
      <c r="U36" s="234"/>
      <c r="V36" s="234"/>
      <c r="W36" s="13"/>
      <c r="X36" s="234"/>
      <c r="Y36" s="234"/>
      <c r="Z36" s="234"/>
      <c r="AA36" s="234"/>
      <c r="AB36" s="234"/>
      <c r="AC36" s="234"/>
      <c r="AD36" s="234"/>
      <c r="AE36" s="234"/>
      <c r="AF36" s="234"/>
      <c r="AG36" s="13"/>
      <c r="AH36" s="234"/>
      <c r="AI36" s="234"/>
      <c r="AJ36" s="234"/>
      <c r="AK36" s="234"/>
      <c r="AL36" s="234"/>
      <c r="AM36" s="234"/>
      <c r="AN36" s="234"/>
      <c r="AO36" s="234"/>
      <c r="AP36" s="234"/>
      <c r="AQ36" s="13"/>
      <c r="AR36" s="234"/>
      <c r="AS36" s="234"/>
      <c r="AT36" s="234"/>
      <c r="AU36" s="234"/>
      <c r="AV36" s="234"/>
      <c r="AW36" s="234"/>
      <c r="AX36" s="234"/>
      <c r="AY36" s="234"/>
      <c r="AZ36" s="234"/>
      <c r="BA36" s="13"/>
    </row>
    <row r="37" spans="1:53" ht="12.75" x14ac:dyDescent="0.2">
      <c r="A37" s="22"/>
      <c r="B37" s="738"/>
      <c r="C37" s="7" t="str">
        <f>Definiciones!$C$34</f>
        <v>Corporativos - Moneda extranjera</v>
      </c>
      <c r="D37" s="234"/>
      <c r="E37" s="234"/>
      <c r="F37" s="234"/>
      <c r="G37" s="234"/>
      <c r="H37" s="234"/>
      <c r="I37" s="234"/>
      <c r="J37" s="234"/>
      <c r="K37" s="234"/>
      <c r="L37" s="234"/>
      <c r="M37" s="13"/>
      <c r="N37" s="234"/>
      <c r="O37" s="234"/>
      <c r="P37" s="234"/>
      <c r="Q37" s="234"/>
      <c r="R37" s="234"/>
      <c r="S37" s="234"/>
      <c r="T37" s="234"/>
      <c r="U37" s="234"/>
      <c r="V37" s="234"/>
      <c r="W37" s="13"/>
      <c r="X37" s="234"/>
      <c r="Y37" s="234"/>
      <c r="Z37" s="234"/>
      <c r="AA37" s="234"/>
      <c r="AB37" s="234"/>
      <c r="AC37" s="234"/>
      <c r="AD37" s="234"/>
      <c r="AE37" s="234"/>
      <c r="AF37" s="234"/>
      <c r="AG37" s="13"/>
      <c r="AH37" s="234"/>
      <c r="AI37" s="234"/>
      <c r="AJ37" s="234"/>
      <c r="AK37" s="234"/>
      <c r="AL37" s="234"/>
      <c r="AM37" s="234"/>
      <c r="AN37" s="234"/>
      <c r="AO37" s="234"/>
      <c r="AP37" s="234"/>
      <c r="AQ37" s="13"/>
      <c r="AR37" s="234"/>
      <c r="AS37" s="234"/>
      <c r="AT37" s="234"/>
      <c r="AU37" s="234"/>
      <c r="AV37" s="234"/>
      <c r="AW37" s="234"/>
      <c r="AX37" s="234"/>
      <c r="AY37" s="234"/>
      <c r="AZ37" s="234"/>
      <c r="BA37" s="14"/>
    </row>
    <row r="38" spans="1:53" ht="12.75" x14ac:dyDescent="0.2">
      <c r="A38" s="22"/>
      <c r="B38" s="738"/>
      <c r="C38" s="7" t="str">
        <f>Definiciones!$C$35</f>
        <v>Fideicomisos</v>
      </c>
      <c r="D38" s="234"/>
      <c r="E38" s="234"/>
      <c r="F38" s="234"/>
      <c r="G38" s="234"/>
      <c r="H38" s="234"/>
      <c r="I38" s="234"/>
      <c r="J38" s="234"/>
      <c r="K38" s="234"/>
      <c r="L38" s="234"/>
      <c r="M38" s="13"/>
      <c r="N38" s="234"/>
      <c r="O38" s="234"/>
      <c r="P38" s="234"/>
      <c r="Q38" s="234"/>
      <c r="R38" s="234"/>
      <c r="S38" s="234"/>
      <c r="T38" s="234"/>
      <c r="U38" s="234"/>
      <c r="V38" s="234"/>
      <c r="W38" s="13"/>
      <c r="X38" s="234"/>
      <c r="Y38" s="234"/>
      <c r="Z38" s="234"/>
      <c r="AA38" s="234"/>
      <c r="AB38" s="234"/>
      <c r="AC38" s="234"/>
      <c r="AD38" s="234"/>
      <c r="AE38" s="234"/>
      <c r="AF38" s="234"/>
      <c r="AG38" s="13"/>
      <c r="AH38" s="234"/>
      <c r="AI38" s="234"/>
      <c r="AJ38" s="234"/>
      <c r="AK38" s="234"/>
      <c r="AL38" s="234"/>
      <c r="AM38" s="234"/>
      <c r="AN38" s="234"/>
      <c r="AO38" s="234"/>
      <c r="AP38" s="234"/>
      <c r="AQ38" s="14"/>
      <c r="AR38" s="234"/>
      <c r="AS38" s="234"/>
      <c r="AT38" s="234"/>
      <c r="AU38" s="234"/>
      <c r="AV38" s="234"/>
      <c r="AW38" s="234"/>
      <c r="AX38" s="234"/>
      <c r="AY38" s="234"/>
      <c r="AZ38" s="234"/>
      <c r="BA38" s="14"/>
    </row>
    <row r="39" spans="1:53" ht="12.75" x14ac:dyDescent="0.2">
      <c r="A39" s="22"/>
      <c r="B39" s="738"/>
      <c r="C39" s="7" t="str">
        <f>Definiciones!$C$36</f>
        <v>MiPyMes</v>
      </c>
      <c r="D39" s="234"/>
      <c r="E39" s="234"/>
      <c r="F39" s="234"/>
      <c r="G39" s="234"/>
      <c r="H39" s="234"/>
      <c r="I39" s="234"/>
      <c r="J39" s="234"/>
      <c r="K39" s="234"/>
      <c r="L39" s="234"/>
      <c r="M39" s="13"/>
      <c r="N39" s="234"/>
      <c r="O39" s="234"/>
      <c r="P39" s="234"/>
      <c r="Q39" s="234"/>
      <c r="R39" s="234"/>
      <c r="S39" s="234"/>
      <c r="T39" s="234"/>
      <c r="U39" s="234"/>
      <c r="V39" s="234"/>
      <c r="W39" s="13"/>
      <c r="X39" s="234"/>
      <c r="Y39" s="234"/>
      <c r="Z39" s="234"/>
      <c r="AA39" s="234"/>
      <c r="AB39" s="234"/>
      <c r="AC39" s="234"/>
      <c r="AD39" s="234"/>
      <c r="AE39" s="234"/>
      <c r="AF39" s="234"/>
      <c r="AG39" s="13"/>
      <c r="AH39" s="234"/>
      <c r="AI39" s="234"/>
      <c r="AJ39" s="234"/>
      <c r="AK39" s="234"/>
      <c r="AL39" s="234"/>
      <c r="AM39" s="234"/>
      <c r="AN39" s="234"/>
      <c r="AO39" s="234"/>
      <c r="AP39" s="234"/>
      <c r="AQ39" s="14"/>
      <c r="AR39" s="234"/>
      <c r="AS39" s="234"/>
      <c r="AT39" s="234"/>
      <c r="AU39" s="234"/>
      <c r="AV39" s="234"/>
      <c r="AW39" s="234"/>
      <c r="AX39" s="234"/>
      <c r="AY39" s="234"/>
      <c r="AZ39" s="234"/>
      <c r="BA39" s="14"/>
    </row>
    <row r="40" spans="1:53" ht="12.75" x14ac:dyDescent="0.2">
      <c r="A40" s="22"/>
      <c r="B40" s="738"/>
      <c r="C40" s="7" t="str">
        <f>Definiciones!$C$37</f>
        <v>Gobierno Federal</v>
      </c>
      <c r="D40" s="234"/>
      <c r="E40" s="234"/>
      <c r="F40" s="234"/>
      <c r="G40" s="234"/>
      <c r="H40" s="234"/>
      <c r="I40" s="234"/>
      <c r="J40" s="234"/>
      <c r="K40" s="234"/>
      <c r="L40" s="234"/>
      <c r="M40" s="13"/>
      <c r="N40" s="234"/>
      <c r="O40" s="234"/>
      <c r="P40" s="234"/>
      <c r="Q40" s="234"/>
      <c r="R40" s="234"/>
      <c r="S40" s="234"/>
      <c r="T40" s="234"/>
      <c r="U40" s="234"/>
      <c r="V40" s="234"/>
      <c r="W40" s="13"/>
      <c r="X40" s="234"/>
      <c r="Y40" s="234"/>
      <c r="Z40" s="234"/>
      <c r="AA40" s="234"/>
      <c r="AB40" s="234"/>
      <c r="AC40" s="234"/>
      <c r="AD40" s="234"/>
      <c r="AE40" s="234"/>
      <c r="AF40" s="234"/>
      <c r="AG40" s="13"/>
      <c r="AH40" s="234"/>
      <c r="AI40" s="234"/>
      <c r="AJ40" s="234"/>
      <c r="AK40" s="234"/>
      <c r="AL40" s="234"/>
      <c r="AM40" s="234"/>
      <c r="AN40" s="234"/>
      <c r="AO40" s="234"/>
      <c r="AP40" s="234"/>
      <c r="AQ40" s="14"/>
      <c r="AR40" s="234"/>
      <c r="AS40" s="234"/>
      <c r="AT40" s="234"/>
      <c r="AU40" s="234"/>
      <c r="AV40" s="234"/>
      <c r="AW40" s="234"/>
      <c r="AX40" s="234"/>
      <c r="AY40" s="234"/>
      <c r="AZ40" s="234"/>
      <c r="BA40" s="14"/>
    </row>
    <row r="41" spans="1:53" ht="12.75" x14ac:dyDescent="0.2">
      <c r="A41" s="22"/>
      <c r="B41" s="738"/>
      <c r="C41" s="7" t="str">
        <f>Definiciones!$C$38</f>
        <v>Estados y Municipios - Garantizados</v>
      </c>
      <c r="D41" s="234"/>
      <c r="E41" s="234"/>
      <c r="F41" s="234"/>
      <c r="G41" s="234"/>
      <c r="H41" s="234"/>
      <c r="I41" s="234"/>
      <c r="J41" s="234"/>
      <c r="K41" s="234"/>
      <c r="L41" s="234"/>
      <c r="M41" s="13"/>
      <c r="N41" s="234"/>
      <c r="O41" s="234"/>
      <c r="P41" s="234"/>
      <c r="Q41" s="234"/>
      <c r="R41" s="234"/>
      <c r="S41" s="234"/>
      <c r="T41" s="234"/>
      <c r="U41" s="234"/>
      <c r="V41" s="234"/>
      <c r="W41" s="13"/>
      <c r="X41" s="234"/>
      <c r="Y41" s="234"/>
      <c r="Z41" s="234"/>
      <c r="AA41" s="234"/>
      <c r="AB41" s="234"/>
      <c r="AC41" s="234"/>
      <c r="AD41" s="234"/>
      <c r="AE41" s="234"/>
      <c r="AF41" s="234"/>
      <c r="AG41" s="13"/>
      <c r="AH41" s="234"/>
      <c r="AI41" s="234"/>
      <c r="AJ41" s="234"/>
      <c r="AK41" s="234"/>
      <c r="AL41" s="234"/>
      <c r="AM41" s="234"/>
      <c r="AN41" s="234"/>
      <c r="AO41" s="234"/>
      <c r="AP41" s="234"/>
      <c r="AQ41" s="14"/>
      <c r="AR41" s="234"/>
      <c r="AS41" s="234"/>
      <c r="AT41" s="234"/>
      <c r="AU41" s="234"/>
      <c r="AV41" s="234"/>
      <c r="AW41" s="234"/>
      <c r="AX41" s="234"/>
      <c r="AY41" s="234"/>
      <c r="AZ41" s="234"/>
      <c r="BA41" s="14"/>
    </row>
    <row r="42" spans="1:53" ht="12.75" x14ac:dyDescent="0.2">
      <c r="A42" s="22"/>
      <c r="B42" s="738"/>
      <c r="C42" s="7" t="str">
        <f>Definiciones!$C$39</f>
        <v>Estados y Municipios - No garantizados</v>
      </c>
      <c r="D42" s="234"/>
      <c r="E42" s="234"/>
      <c r="F42" s="234"/>
      <c r="G42" s="234"/>
      <c r="H42" s="234"/>
      <c r="I42" s="234"/>
      <c r="J42" s="234"/>
      <c r="K42" s="234"/>
      <c r="L42" s="234"/>
      <c r="M42" s="13"/>
      <c r="N42" s="234"/>
      <c r="O42" s="234"/>
      <c r="P42" s="234"/>
      <c r="Q42" s="234"/>
      <c r="R42" s="234"/>
      <c r="S42" s="234"/>
      <c r="T42" s="234"/>
      <c r="U42" s="234"/>
      <c r="V42" s="234"/>
      <c r="W42" s="13"/>
      <c r="X42" s="234"/>
      <c r="Y42" s="234"/>
      <c r="Z42" s="234"/>
      <c r="AA42" s="234"/>
      <c r="AB42" s="234"/>
      <c r="AC42" s="234"/>
      <c r="AD42" s="234"/>
      <c r="AE42" s="234"/>
      <c r="AF42" s="234"/>
      <c r="AG42" s="13"/>
      <c r="AH42" s="234"/>
      <c r="AI42" s="234"/>
      <c r="AJ42" s="234"/>
      <c r="AK42" s="234"/>
      <c r="AL42" s="234"/>
      <c r="AM42" s="234"/>
      <c r="AN42" s="234"/>
      <c r="AO42" s="234"/>
      <c r="AP42" s="234"/>
      <c r="AQ42" s="14"/>
      <c r="AR42" s="234"/>
      <c r="AS42" s="234"/>
      <c r="AT42" s="234"/>
      <c r="AU42" s="234"/>
      <c r="AV42" s="234"/>
      <c r="AW42" s="234"/>
      <c r="AX42" s="234"/>
      <c r="AY42" s="234"/>
      <c r="AZ42" s="234"/>
      <c r="BA42" s="14"/>
    </row>
    <row r="43" spans="1:53" ht="12.75" x14ac:dyDescent="0.2">
      <c r="A43" s="22"/>
      <c r="B43" s="738"/>
      <c r="C43" s="7" t="str">
        <f>Definiciones!$C$40</f>
        <v>Entidades Financieras</v>
      </c>
      <c r="D43" s="234"/>
      <c r="E43" s="234"/>
      <c r="F43" s="234"/>
      <c r="G43" s="234"/>
      <c r="H43" s="234"/>
      <c r="I43" s="234"/>
      <c r="J43" s="234"/>
      <c r="K43" s="234"/>
      <c r="L43" s="234"/>
      <c r="M43" s="13"/>
      <c r="N43" s="234"/>
      <c r="O43" s="234"/>
      <c r="P43" s="234"/>
      <c r="Q43" s="234"/>
      <c r="R43" s="234"/>
      <c r="S43" s="234"/>
      <c r="T43" s="234"/>
      <c r="U43" s="234"/>
      <c r="V43" s="234"/>
      <c r="W43" s="13"/>
      <c r="X43" s="234"/>
      <c r="Y43" s="234"/>
      <c r="Z43" s="234"/>
      <c r="AA43" s="234"/>
      <c r="AB43" s="234"/>
      <c r="AC43" s="234"/>
      <c r="AD43" s="234"/>
      <c r="AE43" s="234"/>
      <c r="AF43" s="234"/>
      <c r="AG43" s="13"/>
      <c r="AH43" s="234"/>
      <c r="AI43" s="234"/>
      <c r="AJ43" s="234"/>
      <c r="AK43" s="234"/>
      <c r="AL43" s="234"/>
      <c r="AM43" s="234"/>
      <c r="AN43" s="234"/>
      <c r="AO43" s="234"/>
      <c r="AP43" s="234"/>
      <c r="AQ43" s="14"/>
      <c r="AR43" s="234"/>
      <c r="AS43" s="234"/>
      <c r="AT43" s="234"/>
      <c r="AU43" s="234"/>
      <c r="AV43" s="234"/>
      <c r="AW43" s="234"/>
      <c r="AX43" s="234"/>
      <c r="AY43" s="234"/>
      <c r="AZ43" s="234"/>
      <c r="BA43" s="14"/>
    </row>
    <row r="44" spans="1:53" ht="12.75" x14ac:dyDescent="0.2">
      <c r="A44" s="22"/>
      <c r="B44" s="738"/>
      <c r="C44" s="7" t="str">
        <f>Definiciones!$C$41</f>
        <v>Consumo-Revolvente</v>
      </c>
      <c r="D44" s="234"/>
      <c r="E44" s="234"/>
      <c r="F44" s="234"/>
      <c r="G44" s="234"/>
      <c r="H44" s="234"/>
      <c r="I44" s="234"/>
      <c r="J44" s="234"/>
      <c r="K44" s="234"/>
      <c r="L44" s="234"/>
      <c r="M44" s="13"/>
      <c r="N44" s="234"/>
      <c r="O44" s="234"/>
      <c r="P44" s="234"/>
      <c r="Q44" s="234"/>
      <c r="R44" s="234"/>
      <c r="S44" s="234"/>
      <c r="T44" s="234"/>
      <c r="U44" s="234"/>
      <c r="V44" s="234"/>
      <c r="W44" s="13"/>
      <c r="X44" s="234"/>
      <c r="Y44" s="234"/>
      <c r="Z44" s="234"/>
      <c r="AA44" s="234"/>
      <c r="AB44" s="234"/>
      <c r="AC44" s="234"/>
      <c r="AD44" s="234"/>
      <c r="AE44" s="234"/>
      <c r="AF44" s="234"/>
      <c r="AG44" s="13"/>
      <c r="AH44" s="234"/>
      <c r="AI44" s="234"/>
      <c r="AJ44" s="234"/>
      <c r="AK44" s="234"/>
      <c r="AL44" s="234"/>
      <c r="AM44" s="234"/>
      <c r="AN44" s="234"/>
      <c r="AO44" s="234"/>
      <c r="AP44" s="234"/>
      <c r="AQ44" s="14"/>
      <c r="AR44" s="234"/>
      <c r="AS44" s="234"/>
      <c r="AT44" s="234"/>
      <c r="AU44" s="234"/>
      <c r="AV44" s="234"/>
      <c r="AW44" s="234"/>
      <c r="AX44" s="234"/>
      <c r="AY44" s="234"/>
      <c r="AZ44" s="234"/>
      <c r="BA44" s="14"/>
    </row>
    <row r="45" spans="1:53" ht="12.75" x14ac:dyDescent="0.2">
      <c r="A45" s="22"/>
      <c r="B45" s="738"/>
      <c r="C45" s="7" t="str">
        <f>Definiciones!$C$42</f>
        <v>Consumo-No revolvente - Nomina</v>
      </c>
      <c r="D45" s="234"/>
      <c r="E45" s="234"/>
      <c r="F45" s="234"/>
      <c r="G45" s="234"/>
      <c r="H45" s="234"/>
      <c r="I45" s="234"/>
      <c r="J45" s="234"/>
      <c r="K45" s="234"/>
      <c r="L45" s="234"/>
      <c r="M45" s="13"/>
      <c r="N45" s="234"/>
      <c r="O45" s="234"/>
      <c r="P45" s="234"/>
      <c r="Q45" s="234"/>
      <c r="R45" s="234"/>
      <c r="S45" s="234"/>
      <c r="T45" s="234"/>
      <c r="U45" s="234"/>
      <c r="V45" s="234"/>
      <c r="W45" s="13"/>
      <c r="X45" s="234"/>
      <c r="Y45" s="234"/>
      <c r="Z45" s="234"/>
      <c r="AA45" s="234"/>
      <c r="AB45" s="234"/>
      <c r="AC45" s="234"/>
      <c r="AD45" s="234"/>
      <c r="AE45" s="234"/>
      <c r="AF45" s="234"/>
      <c r="AG45" s="13"/>
      <c r="AH45" s="234"/>
      <c r="AI45" s="234"/>
      <c r="AJ45" s="234"/>
      <c r="AK45" s="234"/>
      <c r="AL45" s="234"/>
      <c r="AM45" s="234"/>
      <c r="AN45" s="234"/>
      <c r="AO45" s="234"/>
      <c r="AP45" s="234"/>
      <c r="AQ45" s="13"/>
      <c r="AR45" s="234"/>
      <c r="AS45" s="234"/>
      <c r="AT45" s="234"/>
      <c r="AU45" s="234"/>
      <c r="AV45" s="234"/>
      <c r="AW45" s="234"/>
      <c r="AX45" s="234"/>
      <c r="AY45" s="234"/>
      <c r="AZ45" s="234"/>
      <c r="BA45" s="14"/>
    </row>
    <row r="46" spans="1:53" ht="12.75" x14ac:dyDescent="0.2">
      <c r="A46" s="22"/>
      <c r="B46" s="738"/>
      <c r="C46" s="7" t="str">
        <f>Definiciones!$C$43</f>
        <v>Consumo-No revolvente - Personales</v>
      </c>
      <c r="D46" s="234"/>
      <c r="E46" s="234"/>
      <c r="F46" s="234"/>
      <c r="G46" s="234"/>
      <c r="H46" s="234"/>
      <c r="I46" s="234"/>
      <c r="J46" s="234"/>
      <c r="K46" s="234"/>
      <c r="L46" s="234"/>
      <c r="M46" s="13"/>
      <c r="N46" s="234"/>
      <c r="O46" s="234"/>
      <c r="P46" s="234"/>
      <c r="Q46" s="234"/>
      <c r="R46" s="234"/>
      <c r="S46" s="234"/>
      <c r="T46" s="234"/>
      <c r="U46" s="234"/>
      <c r="V46" s="234"/>
      <c r="W46" s="13"/>
      <c r="X46" s="234"/>
      <c r="Y46" s="234"/>
      <c r="Z46" s="234"/>
      <c r="AA46" s="234"/>
      <c r="AB46" s="234"/>
      <c r="AC46" s="234"/>
      <c r="AD46" s="234"/>
      <c r="AE46" s="234"/>
      <c r="AF46" s="234"/>
      <c r="AG46" s="13"/>
      <c r="AH46" s="234"/>
      <c r="AI46" s="234"/>
      <c r="AJ46" s="234"/>
      <c r="AK46" s="234"/>
      <c r="AL46" s="234"/>
      <c r="AM46" s="234"/>
      <c r="AN46" s="234"/>
      <c r="AO46" s="234"/>
      <c r="AP46" s="234"/>
      <c r="AQ46" s="13"/>
      <c r="AR46" s="234"/>
      <c r="AS46" s="234"/>
      <c r="AT46" s="234"/>
      <c r="AU46" s="234"/>
      <c r="AV46" s="234"/>
      <c r="AW46" s="234"/>
      <c r="AX46" s="234"/>
      <c r="AY46" s="234"/>
      <c r="AZ46" s="234"/>
      <c r="BA46" s="14"/>
    </row>
    <row r="47" spans="1:53" ht="12.75" x14ac:dyDescent="0.2">
      <c r="A47" s="22"/>
      <c r="B47" s="738"/>
      <c r="C47" s="402" t="str">
        <f>Definiciones!$C$44</f>
        <v>Consumo-No revolvente - Autos y ABCD</v>
      </c>
      <c r="D47" s="234"/>
      <c r="E47" s="234"/>
      <c r="F47" s="234"/>
      <c r="G47" s="234"/>
      <c r="H47" s="234"/>
      <c r="I47" s="234"/>
      <c r="J47" s="234"/>
      <c r="K47" s="234"/>
      <c r="L47" s="234"/>
      <c r="M47" s="13"/>
      <c r="N47" s="234"/>
      <c r="O47" s="234"/>
      <c r="P47" s="234"/>
      <c r="Q47" s="234"/>
      <c r="R47" s="234"/>
      <c r="S47" s="234"/>
      <c r="T47" s="234"/>
      <c r="U47" s="234"/>
      <c r="V47" s="234"/>
      <c r="W47" s="13"/>
      <c r="X47" s="234"/>
      <c r="Y47" s="234"/>
      <c r="Z47" s="234"/>
      <c r="AA47" s="234"/>
      <c r="AB47" s="234"/>
      <c r="AC47" s="234"/>
      <c r="AD47" s="234"/>
      <c r="AE47" s="234"/>
      <c r="AF47" s="234"/>
      <c r="AG47" s="13"/>
      <c r="AH47" s="234"/>
      <c r="AI47" s="234"/>
      <c r="AJ47" s="234"/>
      <c r="AK47" s="234"/>
      <c r="AL47" s="234"/>
      <c r="AM47" s="234"/>
      <c r="AN47" s="234"/>
      <c r="AO47" s="234"/>
      <c r="AP47" s="234"/>
      <c r="AQ47" s="13"/>
      <c r="AR47" s="234"/>
      <c r="AS47" s="234"/>
      <c r="AT47" s="234"/>
      <c r="AU47" s="234"/>
      <c r="AV47" s="234"/>
      <c r="AW47" s="234"/>
      <c r="AX47" s="234"/>
      <c r="AY47" s="234"/>
      <c r="AZ47" s="234"/>
      <c r="BA47" s="14"/>
    </row>
    <row r="48" spans="1:53" ht="12.75" x14ac:dyDescent="0.2">
      <c r="A48" s="22"/>
      <c r="B48" s="738"/>
      <c r="C48" s="402" t="str">
        <f>Definiciones!$C$45</f>
        <v>Consumo-No revolvente - Otros</v>
      </c>
      <c r="D48" s="234"/>
      <c r="E48" s="234"/>
      <c r="F48" s="234"/>
      <c r="G48" s="234"/>
      <c r="H48" s="234"/>
      <c r="I48" s="234"/>
      <c r="J48" s="234"/>
      <c r="K48" s="234"/>
      <c r="L48" s="234"/>
      <c r="M48" s="13"/>
      <c r="N48" s="234"/>
      <c r="O48" s="234"/>
      <c r="P48" s="234"/>
      <c r="Q48" s="234"/>
      <c r="R48" s="234"/>
      <c r="S48" s="234"/>
      <c r="T48" s="234"/>
      <c r="U48" s="234"/>
      <c r="V48" s="234"/>
      <c r="W48" s="13"/>
      <c r="X48" s="234"/>
      <c r="Y48" s="234"/>
      <c r="Z48" s="234"/>
      <c r="AA48" s="234"/>
      <c r="AB48" s="234"/>
      <c r="AC48" s="234"/>
      <c r="AD48" s="234"/>
      <c r="AE48" s="234"/>
      <c r="AF48" s="234"/>
      <c r="AG48" s="13"/>
      <c r="AH48" s="234"/>
      <c r="AI48" s="234"/>
      <c r="AJ48" s="234"/>
      <c r="AK48" s="234"/>
      <c r="AL48" s="234"/>
      <c r="AM48" s="234"/>
      <c r="AN48" s="234"/>
      <c r="AO48" s="234"/>
      <c r="AP48" s="234"/>
      <c r="AQ48" s="14"/>
      <c r="AR48" s="234"/>
      <c r="AS48" s="234"/>
      <c r="AT48" s="234"/>
      <c r="AU48" s="234"/>
      <c r="AV48" s="234"/>
      <c r="AW48" s="234"/>
      <c r="AX48" s="234"/>
      <c r="AY48" s="234"/>
      <c r="AZ48" s="234"/>
      <c r="BA48" s="14"/>
    </row>
    <row r="49" spans="1:55" ht="12.75" x14ac:dyDescent="0.2">
      <c r="A49" s="22"/>
      <c r="B49" s="738"/>
      <c r="C49" s="402" t="str">
        <f>Definiciones!$C$46</f>
        <v>Hipotecaria a la Vivienda - Media, Residencial e Interés Social</v>
      </c>
      <c r="D49" s="234"/>
      <c r="E49" s="234"/>
      <c r="F49" s="234"/>
      <c r="G49" s="234"/>
      <c r="H49" s="234"/>
      <c r="I49" s="234"/>
      <c r="J49" s="234"/>
      <c r="K49" s="234"/>
      <c r="L49" s="234"/>
      <c r="M49" s="13"/>
      <c r="N49" s="234"/>
      <c r="O49" s="234"/>
      <c r="P49" s="234"/>
      <c r="Q49" s="234"/>
      <c r="R49" s="234"/>
      <c r="S49" s="234"/>
      <c r="T49" s="234"/>
      <c r="U49" s="234"/>
      <c r="V49" s="234"/>
      <c r="W49" s="13"/>
      <c r="X49" s="234"/>
      <c r="Y49" s="234"/>
      <c r="Z49" s="234"/>
      <c r="AA49" s="234"/>
      <c r="AB49" s="234"/>
      <c r="AC49" s="234"/>
      <c r="AD49" s="234"/>
      <c r="AE49" s="234"/>
      <c r="AF49" s="234"/>
      <c r="AG49" s="13"/>
      <c r="AH49" s="234"/>
      <c r="AI49" s="234"/>
      <c r="AJ49" s="234"/>
      <c r="AK49" s="234"/>
      <c r="AL49" s="234"/>
      <c r="AM49" s="234"/>
      <c r="AN49" s="234"/>
      <c r="AO49" s="234"/>
      <c r="AP49" s="234"/>
      <c r="AQ49" s="14"/>
      <c r="AR49" s="234"/>
      <c r="AS49" s="234"/>
      <c r="AT49" s="234"/>
      <c r="AU49" s="234"/>
      <c r="AV49" s="234"/>
      <c r="AW49" s="234"/>
      <c r="AX49" s="234"/>
      <c r="AY49" s="234"/>
      <c r="AZ49" s="234"/>
      <c r="BA49" s="14"/>
    </row>
    <row r="50" spans="1:55" ht="12.75" x14ac:dyDescent="0.2">
      <c r="A50" s="22"/>
      <c r="B50" s="738"/>
      <c r="C50" s="402" t="str">
        <f>Definiciones!$C$47</f>
        <v>Hipotecaria a la Vivienda - Infonavit e ISSSTE</v>
      </c>
      <c r="D50" s="234"/>
      <c r="E50" s="234"/>
      <c r="F50" s="234"/>
      <c r="G50" s="234"/>
      <c r="H50" s="234"/>
      <c r="I50" s="234"/>
      <c r="J50" s="234"/>
      <c r="K50" s="234"/>
      <c r="L50" s="234"/>
      <c r="M50" s="13"/>
      <c r="N50" s="234"/>
      <c r="O50" s="234"/>
      <c r="P50" s="234"/>
      <c r="Q50" s="234"/>
      <c r="R50" s="234"/>
      <c r="S50" s="234"/>
      <c r="T50" s="234"/>
      <c r="U50" s="234"/>
      <c r="V50" s="234"/>
      <c r="W50" s="13"/>
      <c r="X50" s="234"/>
      <c r="Y50" s="234"/>
      <c r="Z50" s="234"/>
      <c r="AA50" s="234"/>
      <c r="AB50" s="234"/>
      <c r="AC50" s="234"/>
      <c r="AD50" s="234"/>
      <c r="AE50" s="234"/>
      <c r="AF50" s="234"/>
      <c r="AG50" s="13"/>
      <c r="AH50" s="234"/>
      <c r="AI50" s="234"/>
      <c r="AJ50" s="234"/>
      <c r="AK50" s="234"/>
      <c r="AL50" s="234"/>
      <c r="AM50" s="234"/>
      <c r="AN50" s="234"/>
      <c r="AO50" s="234"/>
      <c r="AP50" s="234"/>
      <c r="AQ50" s="13"/>
      <c r="AR50" s="234"/>
      <c r="AS50" s="234"/>
      <c r="AT50" s="234"/>
      <c r="AU50" s="234"/>
      <c r="AV50" s="234"/>
      <c r="AW50" s="234"/>
      <c r="AX50" s="234"/>
      <c r="AY50" s="234"/>
      <c r="AZ50" s="234"/>
      <c r="BA50" s="14"/>
    </row>
    <row r="51" spans="1:55" ht="12.75" x14ac:dyDescent="0.2">
      <c r="A51" s="22"/>
      <c r="B51" s="737"/>
      <c r="C51" s="402" t="str">
        <f>Definiciones!$C$48</f>
        <v>Hipotecaria a la Vivienda - Créditos de Remodelación</v>
      </c>
      <c r="D51" s="235"/>
      <c r="E51" s="235"/>
      <c r="F51" s="235"/>
      <c r="G51" s="235"/>
      <c r="H51" s="235"/>
      <c r="I51" s="235"/>
      <c r="J51" s="235"/>
      <c r="K51" s="235"/>
      <c r="L51" s="235"/>
      <c r="M51" s="13"/>
      <c r="N51" s="235"/>
      <c r="O51" s="235"/>
      <c r="P51" s="235"/>
      <c r="Q51" s="235"/>
      <c r="R51" s="235"/>
      <c r="S51" s="235"/>
      <c r="T51" s="235"/>
      <c r="U51" s="235"/>
      <c r="V51" s="235"/>
      <c r="W51" s="13"/>
      <c r="X51" s="235"/>
      <c r="Y51" s="235"/>
      <c r="Z51" s="235"/>
      <c r="AA51" s="235"/>
      <c r="AB51" s="235"/>
      <c r="AC51" s="235"/>
      <c r="AD51" s="235"/>
      <c r="AE51" s="235"/>
      <c r="AF51" s="235"/>
      <c r="AG51" s="13"/>
      <c r="AH51" s="235"/>
      <c r="AI51" s="235"/>
      <c r="AJ51" s="235"/>
      <c r="AK51" s="235"/>
      <c r="AL51" s="235"/>
      <c r="AM51" s="235"/>
      <c r="AN51" s="235"/>
      <c r="AO51" s="235"/>
      <c r="AP51" s="235"/>
      <c r="AQ51" s="13"/>
      <c r="AR51" s="235"/>
      <c r="AS51" s="235"/>
      <c r="AT51" s="235"/>
      <c r="AU51" s="235"/>
      <c r="AV51" s="235"/>
      <c r="AW51" s="235"/>
      <c r="AX51" s="235"/>
      <c r="AY51" s="235"/>
      <c r="AZ51" s="235"/>
      <c r="BA51" s="14"/>
    </row>
    <row r="52" spans="1:55" ht="12.75" x14ac:dyDescent="0.2">
      <c r="A52" s="27"/>
      <c r="B52" s="736" t="s">
        <v>50</v>
      </c>
      <c r="C52" s="409" t="s">
        <v>142</v>
      </c>
      <c r="D52" s="236"/>
      <c r="E52" s="236"/>
      <c r="F52" s="236"/>
      <c r="G52" s="236"/>
      <c r="H52" s="236"/>
      <c r="I52" s="236"/>
      <c r="J52" s="236"/>
      <c r="K52" s="236"/>
      <c r="L52" s="236"/>
      <c r="M52" s="13"/>
      <c r="N52" s="236"/>
      <c r="O52" s="236"/>
      <c r="P52" s="236"/>
      <c r="Q52" s="236"/>
      <c r="R52" s="236"/>
      <c r="S52" s="236"/>
      <c r="T52" s="236"/>
      <c r="U52" s="236"/>
      <c r="V52" s="236"/>
      <c r="W52" s="13"/>
      <c r="X52" s="236"/>
      <c r="Y52" s="236"/>
      <c r="Z52" s="236"/>
      <c r="AA52" s="236"/>
      <c r="AB52" s="236"/>
      <c r="AC52" s="236"/>
      <c r="AD52" s="236"/>
      <c r="AE52" s="236"/>
      <c r="AF52" s="236"/>
      <c r="AG52" s="13"/>
      <c r="AH52" s="236"/>
      <c r="AI52" s="236"/>
      <c r="AJ52" s="236"/>
      <c r="AK52" s="236"/>
      <c r="AL52" s="236"/>
      <c r="AM52" s="236"/>
      <c r="AN52" s="236"/>
      <c r="AO52" s="236"/>
      <c r="AP52" s="236"/>
      <c r="AQ52" s="14"/>
      <c r="AR52" s="236"/>
      <c r="AS52" s="236"/>
      <c r="AT52" s="236"/>
      <c r="AU52" s="236"/>
      <c r="AV52" s="236"/>
      <c r="AW52" s="236"/>
      <c r="AX52" s="236"/>
      <c r="AY52" s="236"/>
      <c r="AZ52" s="236"/>
      <c r="BA52" s="14"/>
    </row>
    <row r="53" spans="1:55" ht="12.75" x14ac:dyDescent="0.2">
      <c r="A53" s="27"/>
      <c r="B53" s="738"/>
      <c r="C53" s="410" t="s">
        <v>143</v>
      </c>
      <c r="D53" s="234"/>
      <c r="E53" s="234"/>
      <c r="F53" s="234"/>
      <c r="G53" s="234"/>
      <c r="H53" s="234"/>
      <c r="I53" s="234"/>
      <c r="J53" s="234"/>
      <c r="K53" s="234"/>
      <c r="L53" s="234"/>
      <c r="M53" s="13"/>
      <c r="N53" s="234"/>
      <c r="O53" s="234"/>
      <c r="P53" s="234"/>
      <c r="Q53" s="234"/>
      <c r="R53" s="234"/>
      <c r="S53" s="234"/>
      <c r="T53" s="234"/>
      <c r="U53" s="234"/>
      <c r="V53" s="234"/>
      <c r="W53" s="13"/>
      <c r="X53" s="234"/>
      <c r="Y53" s="234"/>
      <c r="Z53" s="234"/>
      <c r="AA53" s="234"/>
      <c r="AB53" s="234"/>
      <c r="AC53" s="234"/>
      <c r="AD53" s="234"/>
      <c r="AE53" s="234"/>
      <c r="AF53" s="234"/>
      <c r="AG53" s="13"/>
      <c r="AH53" s="234"/>
      <c r="AI53" s="234"/>
      <c r="AJ53" s="234"/>
      <c r="AK53" s="234"/>
      <c r="AL53" s="234"/>
      <c r="AM53" s="234"/>
      <c r="AN53" s="234"/>
      <c r="AO53" s="234"/>
      <c r="AP53" s="234"/>
      <c r="AQ53" s="14"/>
      <c r="AR53" s="234"/>
      <c r="AS53" s="234"/>
      <c r="AT53" s="234"/>
      <c r="AU53" s="234"/>
      <c r="AV53" s="234"/>
      <c r="AW53" s="234"/>
      <c r="AX53" s="234"/>
      <c r="AY53" s="234"/>
      <c r="AZ53" s="234"/>
      <c r="BA53" s="14"/>
    </row>
    <row r="54" spans="1:55" ht="12.75" x14ac:dyDescent="0.2">
      <c r="A54" s="27"/>
      <c r="B54" s="736" t="s">
        <v>51</v>
      </c>
      <c r="C54" s="28" t="s">
        <v>19</v>
      </c>
      <c r="D54" s="237"/>
      <c r="E54" s="237"/>
      <c r="F54" s="237"/>
      <c r="G54" s="237"/>
      <c r="H54" s="237"/>
      <c r="I54" s="237"/>
      <c r="J54" s="237"/>
      <c r="K54" s="237"/>
      <c r="L54" s="237"/>
      <c r="M54" s="13"/>
      <c r="N54" s="237"/>
      <c r="O54" s="237"/>
      <c r="P54" s="237"/>
      <c r="Q54" s="237"/>
      <c r="R54" s="237"/>
      <c r="S54" s="237"/>
      <c r="T54" s="237"/>
      <c r="U54" s="237"/>
      <c r="V54" s="237"/>
      <c r="W54" s="13"/>
      <c r="X54" s="237"/>
      <c r="Y54" s="237"/>
      <c r="Z54" s="237"/>
      <c r="AA54" s="237"/>
      <c r="AB54" s="237"/>
      <c r="AC54" s="237"/>
      <c r="AD54" s="237"/>
      <c r="AE54" s="237"/>
      <c r="AF54" s="237"/>
      <c r="AG54" s="13"/>
      <c r="AH54" s="237"/>
      <c r="AI54" s="237"/>
      <c r="AJ54" s="237"/>
      <c r="AK54" s="237"/>
      <c r="AL54" s="237"/>
      <c r="AM54" s="237"/>
      <c r="AN54" s="237"/>
      <c r="AO54" s="237"/>
      <c r="AP54" s="237"/>
      <c r="AQ54" s="14"/>
      <c r="AR54" s="237"/>
      <c r="AS54" s="237"/>
      <c r="AT54" s="237"/>
      <c r="AU54" s="237"/>
      <c r="AV54" s="237"/>
      <c r="AW54" s="237"/>
      <c r="AX54" s="237"/>
      <c r="AY54" s="237"/>
      <c r="AZ54" s="237"/>
      <c r="BA54" s="14"/>
    </row>
    <row r="55" spans="1:55" ht="12.75" x14ac:dyDescent="0.2">
      <c r="A55" s="27"/>
      <c r="B55" s="738"/>
      <c r="C55" s="14" t="s">
        <v>144</v>
      </c>
      <c r="D55" s="58"/>
      <c r="E55" s="58"/>
      <c r="F55" s="58"/>
      <c r="G55" s="58"/>
      <c r="H55" s="58"/>
      <c r="I55" s="58"/>
      <c r="J55" s="58"/>
      <c r="K55" s="58"/>
      <c r="L55" s="58"/>
      <c r="M55" s="13"/>
      <c r="N55" s="58"/>
      <c r="O55" s="58"/>
      <c r="P55" s="58"/>
      <c r="Q55" s="58"/>
      <c r="R55" s="58"/>
      <c r="S55" s="58"/>
      <c r="T55" s="58"/>
      <c r="U55" s="58"/>
      <c r="V55" s="58"/>
      <c r="W55" s="13"/>
      <c r="X55" s="58"/>
      <c r="Y55" s="58"/>
      <c r="Z55" s="58"/>
      <c r="AA55" s="58"/>
      <c r="AB55" s="58"/>
      <c r="AC55" s="58"/>
      <c r="AD55" s="58"/>
      <c r="AE55" s="58"/>
      <c r="AF55" s="58"/>
      <c r="AG55" s="13"/>
      <c r="AH55" s="58"/>
      <c r="AI55" s="58"/>
      <c r="AJ55" s="58"/>
      <c r="AK55" s="58"/>
      <c r="AL55" s="58"/>
      <c r="AM55" s="58"/>
      <c r="AN55" s="58"/>
      <c r="AO55" s="58"/>
      <c r="AP55" s="58"/>
      <c r="AQ55" s="14"/>
      <c r="AR55" s="58"/>
      <c r="AS55" s="58"/>
      <c r="AT55" s="58"/>
      <c r="AU55" s="58"/>
      <c r="AV55" s="58"/>
      <c r="AW55" s="58"/>
      <c r="AX55" s="58"/>
      <c r="AY55" s="58"/>
      <c r="AZ55" s="58"/>
      <c r="BA55" s="14"/>
    </row>
    <row r="56" spans="1:55" ht="12.75" x14ac:dyDescent="0.2">
      <c r="A56" s="27"/>
      <c r="B56" s="738"/>
      <c r="C56" s="14" t="s">
        <v>145</v>
      </c>
      <c r="D56" s="58"/>
      <c r="E56" s="58"/>
      <c r="F56" s="58"/>
      <c r="G56" s="58"/>
      <c r="H56" s="58"/>
      <c r="I56" s="58"/>
      <c r="J56" s="58"/>
      <c r="K56" s="58"/>
      <c r="L56" s="58"/>
      <c r="M56" s="13"/>
      <c r="N56" s="58"/>
      <c r="O56" s="58"/>
      <c r="P56" s="58"/>
      <c r="Q56" s="58"/>
      <c r="R56" s="58"/>
      <c r="S56" s="58"/>
      <c r="T56" s="58"/>
      <c r="U56" s="58"/>
      <c r="V56" s="58"/>
      <c r="W56" s="13"/>
      <c r="X56" s="58"/>
      <c r="Y56" s="58"/>
      <c r="Z56" s="58"/>
      <c r="AA56" s="58"/>
      <c r="AB56" s="58"/>
      <c r="AC56" s="58"/>
      <c r="AD56" s="58"/>
      <c r="AE56" s="58"/>
      <c r="AF56" s="58"/>
      <c r="AG56" s="13"/>
      <c r="AH56" s="58"/>
      <c r="AI56" s="58"/>
      <c r="AJ56" s="58"/>
      <c r="AK56" s="58"/>
      <c r="AL56" s="58"/>
      <c r="AM56" s="58"/>
      <c r="AN56" s="58"/>
      <c r="AO56" s="58"/>
      <c r="AP56" s="58"/>
      <c r="AQ56" s="14"/>
      <c r="AR56" s="58"/>
      <c r="AS56" s="58"/>
      <c r="AT56" s="58"/>
      <c r="AU56" s="58"/>
      <c r="AV56" s="58"/>
      <c r="AW56" s="58"/>
      <c r="AX56" s="58"/>
      <c r="AY56" s="58"/>
      <c r="AZ56" s="58"/>
      <c r="BA56" s="14"/>
    </row>
    <row r="57" spans="1:55" ht="12.75" x14ac:dyDescent="0.2">
      <c r="A57" s="27"/>
      <c r="B57" s="737"/>
      <c r="C57" s="29" t="s">
        <v>121</v>
      </c>
      <c r="D57" s="233"/>
      <c r="E57" s="233"/>
      <c r="F57" s="233"/>
      <c r="G57" s="233"/>
      <c r="H57" s="233"/>
      <c r="I57" s="233"/>
      <c r="J57" s="233"/>
      <c r="K57" s="233"/>
      <c r="L57" s="233"/>
      <c r="M57" s="13"/>
      <c r="N57" s="233"/>
      <c r="O57" s="233"/>
      <c r="P57" s="233"/>
      <c r="Q57" s="233"/>
      <c r="R57" s="233"/>
      <c r="S57" s="233"/>
      <c r="T57" s="233"/>
      <c r="U57" s="233"/>
      <c r="V57" s="233"/>
      <c r="W57" s="13"/>
      <c r="X57" s="233"/>
      <c r="Y57" s="233"/>
      <c r="Z57" s="233"/>
      <c r="AA57" s="233"/>
      <c r="AB57" s="233"/>
      <c r="AC57" s="233"/>
      <c r="AD57" s="233"/>
      <c r="AE57" s="233"/>
      <c r="AF57" s="233"/>
      <c r="AG57" s="13"/>
      <c r="AH57" s="233"/>
      <c r="AI57" s="233"/>
      <c r="AJ57" s="233"/>
      <c r="AK57" s="233"/>
      <c r="AL57" s="233"/>
      <c r="AM57" s="233"/>
      <c r="AN57" s="233"/>
      <c r="AO57" s="233"/>
      <c r="AP57" s="233"/>
      <c r="AQ57" s="14"/>
      <c r="AR57" s="233"/>
      <c r="AS57" s="233"/>
      <c r="AT57" s="233"/>
      <c r="AU57" s="233"/>
      <c r="AV57" s="233"/>
      <c r="AW57" s="233"/>
      <c r="AX57" s="233"/>
      <c r="AY57" s="233"/>
      <c r="AZ57" s="233"/>
      <c r="BA57" s="14"/>
    </row>
    <row r="58" spans="1:55" ht="12.75" x14ac:dyDescent="0.2">
      <c r="A58" s="27"/>
      <c r="B58" s="41"/>
      <c r="C58" s="42"/>
      <c r="D58" s="238"/>
      <c r="E58" s="13"/>
      <c r="F58" s="13"/>
      <c r="G58" s="13"/>
      <c r="I58" s="12"/>
      <c r="J58" s="12"/>
      <c r="K58" s="12"/>
      <c r="L58" s="12"/>
      <c r="M58" s="13"/>
      <c r="N58" s="13"/>
      <c r="O58" s="238"/>
      <c r="P58" s="13"/>
      <c r="Q58" s="13"/>
      <c r="R58" s="13"/>
      <c r="T58" s="12"/>
      <c r="U58" s="12"/>
      <c r="V58" s="12"/>
      <c r="W58" s="13"/>
      <c r="X58" s="13"/>
      <c r="Y58" s="238"/>
      <c r="Z58" s="13"/>
      <c r="AA58" s="13"/>
      <c r="AB58" s="13"/>
      <c r="AD58" s="12"/>
      <c r="AE58" s="12"/>
      <c r="AF58" s="12"/>
      <c r="AG58" s="12"/>
      <c r="AH58" s="13"/>
      <c r="AI58" s="238"/>
      <c r="AJ58" s="13"/>
      <c r="AK58" s="13"/>
      <c r="AL58" s="13"/>
      <c r="AN58" s="12"/>
      <c r="AO58" s="12"/>
      <c r="AP58" s="12"/>
      <c r="AQ58" s="12"/>
      <c r="AR58" s="13"/>
      <c r="AS58" s="238"/>
      <c r="AT58" s="13"/>
      <c r="AU58" s="13"/>
      <c r="AV58" s="13"/>
      <c r="AX58" s="12"/>
      <c r="AY58" s="12"/>
      <c r="AZ58" s="12"/>
      <c r="BA58" s="12"/>
      <c r="BB58" s="13"/>
      <c r="BC58" s="14"/>
    </row>
    <row r="59" spans="1:55" s="67" customFormat="1" ht="23.25" x14ac:dyDescent="0.35">
      <c r="A59" s="66"/>
      <c r="B59" s="168" t="s">
        <v>297</v>
      </c>
      <c r="C59" s="169"/>
      <c r="D59" s="220"/>
      <c r="E59" s="220"/>
      <c r="F59" s="220"/>
      <c r="G59" s="220"/>
      <c r="H59" s="220"/>
      <c r="I59" s="220"/>
      <c r="J59" s="220"/>
      <c r="K59" s="220"/>
      <c r="L59" s="220"/>
      <c r="M59" s="13"/>
      <c r="N59" s="220"/>
      <c r="O59" s="220"/>
      <c r="P59" s="220"/>
      <c r="Q59" s="220"/>
      <c r="R59" s="220"/>
      <c r="S59" s="220"/>
      <c r="T59" s="220"/>
      <c r="U59" s="220"/>
      <c r="V59" s="220"/>
      <c r="W59" s="13"/>
      <c r="X59" s="220"/>
      <c r="Y59" s="220"/>
      <c r="Z59" s="220"/>
      <c r="AA59" s="220"/>
      <c r="AB59" s="220"/>
      <c r="AC59" s="220"/>
      <c r="AD59" s="220"/>
      <c r="AE59" s="220"/>
      <c r="AF59" s="220"/>
      <c r="AG59" s="13"/>
      <c r="AH59" s="220"/>
      <c r="AI59" s="220"/>
      <c r="AJ59" s="220"/>
      <c r="AK59" s="220"/>
      <c r="AL59" s="220"/>
      <c r="AM59" s="220"/>
      <c r="AN59" s="220"/>
      <c r="AO59" s="220"/>
      <c r="AP59" s="220"/>
      <c r="AQ59" s="14"/>
      <c r="AR59" s="220"/>
      <c r="AS59" s="220"/>
      <c r="AT59" s="220"/>
      <c r="AU59" s="220"/>
      <c r="AV59" s="220"/>
      <c r="AW59" s="220"/>
      <c r="AX59" s="220"/>
      <c r="AY59" s="220"/>
      <c r="AZ59" s="220"/>
      <c r="BA59" s="14"/>
    </row>
    <row r="60" spans="1:55" ht="12.75" x14ac:dyDescent="0.2">
      <c r="A60" s="22"/>
      <c r="B60" s="171" t="s">
        <v>194</v>
      </c>
      <c r="C60" s="23"/>
      <c r="D60" s="239"/>
      <c r="E60" s="239"/>
      <c r="F60" s="239"/>
      <c r="G60" s="239"/>
      <c r="H60" s="239"/>
      <c r="I60" s="239"/>
      <c r="J60" s="239"/>
      <c r="K60" s="239"/>
      <c r="L60" s="239"/>
      <c r="M60" s="13"/>
      <c r="N60" s="239"/>
      <c r="O60" s="239"/>
      <c r="P60" s="239"/>
      <c r="Q60" s="239"/>
      <c r="R60" s="239"/>
      <c r="S60" s="239"/>
      <c r="T60" s="239"/>
      <c r="U60" s="239"/>
      <c r="V60" s="239"/>
      <c r="W60" s="13"/>
      <c r="X60" s="239"/>
      <c r="Y60" s="239"/>
      <c r="Z60" s="239"/>
      <c r="AA60" s="239"/>
      <c r="AB60" s="239"/>
      <c r="AC60" s="239"/>
      <c r="AD60" s="239"/>
      <c r="AE60" s="239"/>
      <c r="AF60" s="239"/>
      <c r="AG60" s="239"/>
      <c r="AH60" s="239"/>
      <c r="AI60" s="239"/>
      <c r="AJ60" s="239"/>
      <c r="AK60" s="239"/>
      <c r="AL60" s="239"/>
      <c r="AM60" s="239"/>
      <c r="AN60" s="239"/>
      <c r="AO60" s="239"/>
      <c r="AP60" s="239"/>
      <c r="AQ60" s="239"/>
      <c r="AR60" s="239"/>
      <c r="AS60" s="239"/>
      <c r="AT60" s="239"/>
      <c r="AU60" s="239"/>
      <c r="AV60" s="239"/>
      <c r="AW60" s="239"/>
      <c r="AX60" s="239"/>
      <c r="AY60" s="239"/>
      <c r="AZ60" s="239"/>
      <c r="BA60" s="239"/>
      <c r="BB60" s="14"/>
    </row>
    <row r="61" spans="1:55" s="182" customFormat="1" x14ac:dyDescent="0.25">
      <c r="A61" s="179"/>
      <c r="B61" s="184" t="s">
        <v>295</v>
      </c>
      <c r="C61" s="185"/>
      <c r="D61" s="187" t="s">
        <v>482</v>
      </c>
      <c r="E61" s="186"/>
      <c r="F61" s="186"/>
      <c r="G61" s="186"/>
      <c r="H61" s="186"/>
      <c r="I61" s="186"/>
      <c r="J61" s="186"/>
      <c r="K61" s="186"/>
      <c r="L61" s="186"/>
      <c r="M61" s="13"/>
      <c r="N61" s="187" t="s">
        <v>482</v>
      </c>
      <c r="O61" s="186"/>
      <c r="P61" s="186"/>
      <c r="Q61" s="186"/>
      <c r="R61" s="186"/>
      <c r="S61" s="186"/>
      <c r="T61" s="186"/>
      <c r="U61" s="186"/>
      <c r="V61" s="186"/>
      <c r="W61" s="13"/>
      <c r="X61" s="187" t="s">
        <v>482</v>
      </c>
      <c r="Y61" s="186"/>
      <c r="Z61" s="186"/>
      <c r="AA61" s="186"/>
      <c r="AB61" s="186"/>
      <c r="AC61" s="186"/>
      <c r="AD61" s="186"/>
      <c r="AE61" s="186"/>
      <c r="AF61" s="186"/>
      <c r="AG61" s="13"/>
      <c r="AH61" s="187" t="s">
        <v>482</v>
      </c>
      <c r="AI61" s="186"/>
      <c r="AJ61" s="186"/>
      <c r="AK61" s="186"/>
      <c r="AL61" s="186"/>
      <c r="AM61" s="186"/>
      <c r="AN61" s="186"/>
      <c r="AO61" s="186"/>
      <c r="AP61" s="186"/>
      <c r="AQ61" s="37"/>
      <c r="AR61" s="187" t="s">
        <v>482</v>
      </c>
      <c r="AS61" s="186"/>
      <c r="AT61" s="186"/>
      <c r="AU61" s="186"/>
      <c r="AV61" s="186"/>
      <c r="AW61" s="186"/>
      <c r="AX61" s="186"/>
      <c r="AY61" s="186"/>
      <c r="AZ61" s="186"/>
      <c r="BA61" s="37"/>
    </row>
    <row r="62" spans="1:55" ht="12.75" x14ac:dyDescent="0.2">
      <c r="A62" s="22"/>
      <c r="B62" s="736" t="s">
        <v>49</v>
      </c>
      <c r="C62" s="7" t="str">
        <f>Definiciones!$C$32</f>
        <v>Paraestatales</v>
      </c>
      <c r="D62" s="244"/>
      <c r="E62" s="245"/>
      <c r="F62" s="245"/>
      <c r="G62" s="244"/>
      <c r="H62" s="244"/>
      <c r="I62" s="244"/>
      <c r="J62" s="245"/>
      <c r="K62" s="245"/>
      <c r="L62" s="244"/>
      <c r="M62" s="13"/>
      <c r="N62" s="244"/>
      <c r="O62" s="245"/>
      <c r="P62" s="245"/>
      <c r="Q62" s="244"/>
      <c r="R62" s="244"/>
      <c r="S62" s="244"/>
      <c r="T62" s="245"/>
      <c r="U62" s="245"/>
      <c r="V62" s="244"/>
      <c r="W62" s="13"/>
      <c r="X62" s="244"/>
      <c r="Y62" s="245"/>
      <c r="Z62" s="245"/>
      <c r="AA62" s="244"/>
      <c r="AB62" s="244"/>
      <c r="AC62" s="244"/>
      <c r="AD62" s="245"/>
      <c r="AE62" s="245"/>
      <c r="AF62" s="244"/>
      <c r="AG62" s="13"/>
      <c r="AH62" s="244"/>
      <c r="AI62" s="245"/>
      <c r="AJ62" s="245"/>
      <c r="AK62" s="244"/>
      <c r="AL62" s="244"/>
      <c r="AM62" s="244"/>
      <c r="AN62" s="245"/>
      <c r="AO62" s="245"/>
      <c r="AP62" s="244"/>
      <c r="AQ62" s="13"/>
      <c r="AR62" s="244"/>
      <c r="AS62" s="245"/>
      <c r="AT62" s="245"/>
      <c r="AU62" s="244"/>
      <c r="AV62" s="244"/>
      <c r="AW62" s="244"/>
      <c r="AX62" s="245"/>
      <c r="AY62" s="245"/>
      <c r="AZ62" s="244"/>
      <c r="BA62" s="13"/>
    </row>
    <row r="63" spans="1:55" ht="12.75" x14ac:dyDescent="0.2">
      <c r="A63" s="22"/>
      <c r="B63" s="738"/>
      <c r="C63" s="7" t="str">
        <f>Definiciones!$C$33</f>
        <v>Corporativos - Moneda nacional</v>
      </c>
      <c r="D63" s="242"/>
      <c r="E63" s="243"/>
      <c r="F63" s="243"/>
      <c r="G63" s="242"/>
      <c r="H63" s="242"/>
      <c r="I63" s="242"/>
      <c r="J63" s="243"/>
      <c r="K63" s="243"/>
      <c r="L63" s="242"/>
      <c r="M63" s="13"/>
      <c r="N63" s="242"/>
      <c r="O63" s="243"/>
      <c r="P63" s="243"/>
      <c r="Q63" s="242"/>
      <c r="R63" s="242"/>
      <c r="S63" s="242"/>
      <c r="T63" s="243"/>
      <c r="U63" s="243"/>
      <c r="V63" s="242"/>
      <c r="W63" s="13"/>
      <c r="X63" s="242"/>
      <c r="Y63" s="243"/>
      <c r="Z63" s="243"/>
      <c r="AA63" s="242"/>
      <c r="AB63" s="242"/>
      <c r="AC63" s="242"/>
      <c r="AD63" s="243"/>
      <c r="AE63" s="243"/>
      <c r="AF63" s="242"/>
      <c r="AG63" s="13"/>
      <c r="AH63" s="242"/>
      <c r="AI63" s="243"/>
      <c r="AJ63" s="243"/>
      <c r="AK63" s="242"/>
      <c r="AL63" s="242"/>
      <c r="AM63" s="242"/>
      <c r="AN63" s="243"/>
      <c r="AO63" s="243"/>
      <c r="AP63" s="242"/>
      <c r="AQ63" s="13"/>
      <c r="AR63" s="242"/>
      <c r="AS63" s="243"/>
      <c r="AT63" s="243"/>
      <c r="AU63" s="242"/>
      <c r="AV63" s="242"/>
      <c r="AW63" s="242"/>
      <c r="AX63" s="243"/>
      <c r="AY63" s="243"/>
      <c r="AZ63" s="242"/>
      <c r="BA63" s="13"/>
    </row>
    <row r="64" spans="1:55" ht="12.75" x14ac:dyDescent="0.2">
      <c r="A64" s="22"/>
      <c r="B64" s="738"/>
      <c r="C64" s="7" t="str">
        <f>Definiciones!$C$34</f>
        <v>Corporativos - Moneda extranjera</v>
      </c>
      <c r="D64" s="242"/>
      <c r="E64" s="243"/>
      <c r="F64" s="243"/>
      <c r="G64" s="242"/>
      <c r="H64" s="242"/>
      <c r="I64" s="242"/>
      <c r="J64" s="243"/>
      <c r="K64" s="243"/>
      <c r="L64" s="242"/>
      <c r="M64" s="13"/>
      <c r="N64" s="242"/>
      <c r="O64" s="243"/>
      <c r="P64" s="243"/>
      <c r="Q64" s="242"/>
      <c r="R64" s="242"/>
      <c r="S64" s="242"/>
      <c r="T64" s="243"/>
      <c r="U64" s="243"/>
      <c r="V64" s="242"/>
      <c r="W64" s="13"/>
      <c r="X64" s="242"/>
      <c r="Y64" s="243"/>
      <c r="Z64" s="243"/>
      <c r="AA64" s="242"/>
      <c r="AB64" s="242"/>
      <c r="AC64" s="242"/>
      <c r="AD64" s="243"/>
      <c r="AE64" s="243"/>
      <c r="AF64" s="242"/>
      <c r="AG64" s="13"/>
      <c r="AH64" s="242"/>
      <c r="AI64" s="243"/>
      <c r="AJ64" s="243"/>
      <c r="AK64" s="242"/>
      <c r="AL64" s="242"/>
      <c r="AM64" s="242"/>
      <c r="AN64" s="243"/>
      <c r="AO64" s="243"/>
      <c r="AP64" s="242"/>
      <c r="AQ64" s="13"/>
      <c r="AR64" s="242"/>
      <c r="AS64" s="243"/>
      <c r="AT64" s="243"/>
      <c r="AU64" s="242"/>
      <c r="AV64" s="242"/>
      <c r="AW64" s="242"/>
      <c r="AX64" s="243"/>
      <c r="AY64" s="243"/>
      <c r="AZ64" s="242"/>
      <c r="BA64" s="13"/>
    </row>
    <row r="65" spans="1:53" ht="12.75" x14ac:dyDescent="0.2">
      <c r="A65" s="22"/>
      <c r="B65" s="738"/>
      <c r="C65" s="7" t="str">
        <f>Definiciones!$C$35</f>
        <v>Fideicomisos</v>
      </c>
      <c r="D65" s="242"/>
      <c r="E65" s="243"/>
      <c r="F65" s="243"/>
      <c r="G65" s="242"/>
      <c r="H65" s="242"/>
      <c r="I65" s="242"/>
      <c r="J65" s="243"/>
      <c r="K65" s="243"/>
      <c r="L65" s="242"/>
      <c r="M65" s="13"/>
      <c r="N65" s="242"/>
      <c r="O65" s="243"/>
      <c r="P65" s="243"/>
      <c r="Q65" s="242"/>
      <c r="R65" s="242"/>
      <c r="S65" s="242"/>
      <c r="T65" s="243"/>
      <c r="U65" s="243"/>
      <c r="V65" s="242"/>
      <c r="W65" s="13"/>
      <c r="X65" s="242"/>
      <c r="Y65" s="243"/>
      <c r="Z65" s="243"/>
      <c r="AA65" s="242"/>
      <c r="AB65" s="242"/>
      <c r="AC65" s="242"/>
      <c r="AD65" s="243"/>
      <c r="AE65" s="243"/>
      <c r="AF65" s="242"/>
      <c r="AG65" s="13"/>
      <c r="AH65" s="242"/>
      <c r="AI65" s="243"/>
      <c r="AJ65" s="243"/>
      <c r="AK65" s="242"/>
      <c r="AL65" s="242"/>
      <c r="AM65" s="242"/>
      <c r="AN65" s="243"/>
      <c r="AO65" s="243"/>
      <c r="AP65" s="242"/>
      <c r="AQ65" s="36"/>
      <c r="AR65" s="242"/>
      <c r="AS65" s="243"/>
      <c r="AT65" s="243"/>
      <c r="AU65" s="242"/>
      <c r="AV65" s="242"/>
      <c r="AW65" s="242"/>
      <c r="AX65" s="243"/>
      <c r="AY65" s="243"/>
      <c r="AZ65" s="242"/>
      <c r="BA65" s="36"/>
    </row>
    <row r="66" spans="1:53" ht="12.75" x14ac:dyDescent="0.2">
      <c r="A66" s="22"/>
      <c r="B66" s="738"/>
      <c r="C66" s="7" t="str">
        <f>Definiciones!$C$36</f>
        <v>MiPyMes</v>
      </c>
      <c r="D66" s="242"/>
      <c r="E66" s="243"/>
      <c r="F66" s="243"/>
      <c r="G66" s="242"/>
      <c r="H66" s="242"/>
      <c r="I66" s="242"/>
      <c r="J66" s="243"/>
      <c r="K66" s="243"/>
      <c r="L66" s="242"/>
      <c r="M66" s="13"/>
      <c r="N66" s="242"/>
      <c r="O66" s="243"/>
      <c r="P66" s="243"/>
      <c r="Q66" s="242"/>
      <c r="R66" s="242"/>
      <c r="S66" s="242"/>
      <c r="T66" s="243"/>
      <c r="U66" s="243"/>
      <c r="V66" s="242"/>
      <c r="W66" s="13"/>
      <c r="X66" s="242"/>
      <c r="Y66" s="243"/>
      <c r="Z66" s="243"/>
      <c r="AA66" s="242"/>
      <c r="AB66" s="242"/>
      <c r="AC66" s="242"/>
      <c r="AD66" s="243"/>
      <c r="AE66" s="243"/>
      <c r="AF66" s="242"/>
      <c r="AG66" s="13"/>
      <c r="AH66" s="242"/>
      <c r="AI66" s="243"/>
      <c r="AJ66" s="243"/>
      <c r="AK66" s="242"/>
      <c r="AL66" s="242"/>
      <c r="AM66" s="242"/>
      <c r="AN66" s="243"/>
      <c r="AO66" s="243"/>
      <c r="AP66" s="242"/>
      <c r="AQ66" s="36"/>
      <c r="AR66" s="242"/>
      <c r="AS66" s="243"/>
      <c r="AT66" s="243"/>
      <c r="AU66" s="242"/>
      <c r="AV66" s="242"/>
      <c r="AW66" s="242"/>
      <c r="AX66" s="243"/>
      <c r="AY66" s="243"/>
      <c r="AZ66" s="242"/>
      <c r="BA66" s="36"/>
    </row>
    <row r="67" spans="1:53" ht="12.75" x14ac:dyDescent="0.2">
      <c r="A67" s="22"/>
      <c r="B67" s="738"/>
      <c r="C67" s="7" t="str">
        <f>Definiciones!$C$37</f>
        <v>Gobierno Federal</v>
      </c>
      <c r="D67" s="242"/>
      <c r="E67" s="243"/>
      <c r="F67" s="243"/>
      <c r="G67" s="242"/>
      <c r="H67" s="242"/>
      <c r="I67" s="242"/>
      <c r="J67" s="243"/>
      <c r="K67" s="243"/>
      <c r="L67" s="242"/>
      <c r="M67" s="13"/>
      <c r="N67" s="242"/>
      <c r="O67" s="243"/>
      <c r="P67" s="243"/>
      <c r="Q67" s="242"/>
      <c r="R67" s="242"/>
      <c r="S67" s="242"/>
      <c r="T67" s="243"/>
      <c r="U67" s="243"/>
      <c r="V67" s="242"/>
      <c r="W67" s="13"/>
      <c r="X67" s="242"/>
      <c r="Y67" s="243"/>
      <c r="Z67" s="243"/>
      <c r="AA67" s="242"/>
      <c r="AB67" s="242"/>
      <c r="AC67" s="242"/>
      <c r="AD67" s="243"/>
      <c r="AE67" s="243"/>
      <c r="AF67" s="242"/>
      <c r="AG67" s="13"/>
      <c r="AH67" s="242"/>
      <c r="AI67" s="243"/>
      <c r="AJ67" s="243"/>
      <c r="AK67" s="242"/>
      <c r="AL67" s="242"/>
      <c r="AM67" s="242"/>
      <c r="AN67" s="243"/>
      <c r="AO67" s="243"/>
      <c r="AP67" s="242"/>
      <c r="AQ67" s="36"/>
      <c r="AR67" s="242"/>
      <c r="AS67" s="243"/>
      <c r="AT67" s="243"/>
      <c r="AU67" s="242"/>
      <c r="AV67" s="242"/>
      <c r="AW67" s="242"/>
      <c r="AX67" s="243"/>
      <c r="AY67" s="243"/>
      <c r="AZ67" s="242"/>
      <c r="BA67" s="36"/>
    </row>
    <row r="68" spans="1:53" ht="12.75" x14ac:dyDescent="0.2">
      <c r="A68" s="22"/>
      <c r="B68" s="738"/>
      <c r="C68" s="7" t="str">
        <f>Definiciones!$C$38</f>
        <v>Estados y Municipios - Garantizados</v>
      </c>
      <c r="D68" s="242"/>
      <c r="E68" s="243"/>
      <c r="F68" s="243"/>
      <c r="G68" s="242"/>
      <c r="H68" s="242"/>
      <c r="I68" s="242"/>
      <c r="J68" s="243"/>
      <c r="K68" s="243"/>
      <c r="L68" s="242"/>
      <c r="M68" s="13"/>
      <c r="N68" s="242"/>
      <c r="O68" s="243"/>
      <c r="P68" s="243"/>
      <c r="Q68" s="242"/>
      <c r="R68" s="242"/>
      <c r="S68" s="242"/>
      <c r="T68" s="243"/>
      <c r="U68" s="243"/>
      <c r="V68" s="242"/>
      <c r="W68" s="13"/>
      <c r="X68" s="242"/>
      <c r="Y68" s="243"/>
      <c r="Z68" s="243"/>
      <c r="AA68" s="242"/>
      <c r="AB68" s="242"/>
      <c r="AC68" s="242"/>
      <c r="AD68" s="243"/>
      <c r="AE68" s="243"/>
      <c r="AF68" s="242"/>
      <c r="AG68" s="13"/>
      <c r="AH68" s="242"/>
      <c r="AI68" s="243"/>
      <c r="AJ68" s="243"/>
      <c r="AK68" s="242"/>
      <c r="AL68" s="242"/>
      <c r="AM68" s="242"/>
      <c r="AN68" s="243"/>
      <c r="AO68" s="243"/>
      <c r="AP68" s="242"/>
      <c r="AQ68" s="36"/>
      <c r="AR68" s="242"/>
      <c r="AS68" s="243"/>
      <c r="AT68" s="243"/>
      <c r="AU68" s="242"/>
      <c r="AV68" s="242"/>
      <c r="AW68" s="242"/>
      <c r="AX68" s="243"/>
      <c r="AY68" s="243"/>
      <c r="AZ68" s="242"/>
      <c r="BA68" s="36"/>
    </row>
    <row r="69" spans="1:53" ht="12.75" x14ac:dyDescent="0.2">
      <c r="A69" s="22"/>
      <c r="B69" s="738"/>
      <c r="C69" s="7" t="str">
        <f>Definiciones!$C$39</f>
        <v>Estados y Municipios - No garantizados</v>
      </c>
      <c r="D69" s="242"/>
      <c r="E69" s="243"/>
      <c r="F69" s="243"/>
      <c r="G69" s="242"/>
      <c r="H69" s="242"/>
      <c r="I69" s="242"/>
      <c r="J69" s="243"/>
      <c r="K69" s="243"/>
      <c r="L69" s="242"/>
      <c r="M69" s="13"/>
      <c r="N69" s="242"/>
      <c r="O69" s="243"/>
      <c r="P69" s="243"/>
      <c r="Q69" s="242"/>
      <c r="R69" s="242"/>
      <c r="S69" s="242"/>
      <c r="T69" s="243"/>
      <c r="U69" s="243"/>
      <c r="V69" s="242"/>
      <c r="W69" s="13"/>
      <c r="X69" s="242"/>
      <c r="Y69" s="243"/>
      <c r="Z69" s="243"/>
      <c r="AA69" s="242"/>
      <c r="AB69" s="242"/>
      <c r="AC69" s="242"/>
      <c r="AD69" s="243"/>
      <c r="AE69" s="243"/>
      <c r="AF69" s="242"/>
      <c r="AG69" s="13"/>
      <c r="AH69" s="242"/>
      <c r="AI69" s="243"/>
      <c r="AJ69" s="243"/>
      <c r="AK69" s="242"/>
      <c r="AL69" s="242"/>
      <c r="AM69" s="242"/>
      <c r="AN69" s="243"/>
      <c r="AO69" s="243"/>
      <c r="AP69" s="242"/>
      <c r="AQ69" s="36"/>
      <c r="AR69" s="242"/>
      <c r="AS69" s="243"/>
      <c r="AT69" s="243"/>
      <c r="AU69" s="242"/>
      <c r="AV69" s="242"/>
      <c r="AW69" s="242"/>
      <c r="AX69" s="243"/>
      <c r="AY69" s="243"/>
      <c r="AZ69" s="242"/>
      <c r="BA69" s="36"/>
    </row>
    <row r="70" spans="1:53" ht="12.75" x14ac:dyDescent="0.2">
      <c r="A70" s="22"/>
      <c r="B70" s="738"/>
      <c r="C70" s="7" t="str">
        <f>Definiciones!$C$40</f>
        <v>Entidades Financieras</v>
      </c>
      <c r="D70" s="242"/>
      <c r="E70" s="243"/>
      <c r="F70" s="243"/>
      <c r="G70" s="242"/>
      <c r="H70" s="242"/>
      <c r="I70" s="242"/>
      <c r="J70" s="243"/>
      <c r="K70" s="243"/>
      <c r="L70" s="242"/>
      <c r="M70" s="13"/>
      <c r="N70" s="242"/>
      <c r="O70" s="243"/>
      <c r="P70" s="243"/>
      <c r="Q70" s="242"/>
      <c r="R70" s="242"/>
      <c r="S70" s="242"/>
      <c r="T70" s="243"/>
      <c r="U70" s="243"/>
      <c r="V70" s="242"/>
      <c r="W70" s="13"/>
      <c r="X70" s="242"/>
      <c r="Y70" s="243"/>
      <c r="Z70" s="243"/>
      <c r="AA70" s="242"/>
      <c r="AB70" s="242"/>
      <c r="AC70" s="242"/>
      <c r="AD70" s="243"/>
      <c r="AE70" s="243"/>
      <c r="AF70" s="242"/>
      <c r="AG70" s="13"/>
      <c r="AH70" s="242"/>
      <c r="AI70" s="243"/>
      <c r="AJ70" s="243"/>
      <c r="AK70" s="242"/>
      <c r="AL70" s="242"/>
      <c r="AM70" s="242"/>
      <c r="AN70" s="243"/>
      <c r="AO70" s="243"/>
      <c r="AP70" s="242"/>
      <c r="AQ70" s="36"/>
      <c r="AR70" s="242"/>
      <c r="AS70" s="243"/>
      <c r="AT70" s="243"/>
      <c r="AU70" s="242"/>
      <c r="AV70" s="242"/>
      <c r="AW70" s="242"/>
      <c r="AX70" s="243"/>
      <c r="AY70" s="243"/>
      <c r="AZ70" s="242"/>
      <c r="BA70" s="36"/>
    </row>
    <row r="71" spans="1:53" ht="12.75" x14ac:dyDescent="0.2">
      <c r="A71" s="22"/>
      <c r="B71" s="738"/>
      <c r="C71" s="402" t="str">
        <f>Definiciones!$C$41</f>
        <v>Consumo-Revolvente</v>
      </c>
      <c r="D71" s="242"/>
      <c r="E71" s="243"/>
      <c r="F71" s="243"/>
      <c r="G71" s="242"/>
      <c r="H71" s="242"/>
      <c r="I71" s="242"/>
      <c r="J71" s="243"/>
      <c r="K71" s="243"/>
      <c r="L71" s="242"/>
      <c r="M71" s="13"/>
      <c r="N71" s="242"/>
      <c r="O71" s="243"/>
      <c r="P71" s="243"/>
      <c r="Q71" s="242"/>
      <c r="R71" s="242"/>
      <c r="S71" s="242"/>
      <c r="T71" s="243"/>
      <c r="U71" s="243"/>
      <c r="V71" s="242"/>
      <c r="W71" s="13"/>
      <c r="X71" s="242"/>
      <c r="Y71" s="243"/>
      <c r="Z71" s="243"/>
      <c r="AA71" s="242"/>
      <c r="AB71" s="242"/>
      <c r="AC71" s="242"/>
      <c r="AD71" s="243"/>
      <c r="AE71" s="243"/>
      <c r="AF71" s="242"/>
      <c r="AG71" s="13"/>
      <c r="AH71" s="242"/>
      <c r="AI71" s="243"/>
      <c r="AJ71" s="243"/>
      <c r="AK71" s="242"/>
      <c r="AL71" s="242"/>
      <c r="AM71" s="242"/>
      <c r="AN71" s="243"/>
      <c r="AO71" s="243"/>
      <c r="AP71" s="242"/>
      <c r="AQ71" s="36"/>
      <c r="AR71" s="242"/>
      <c r="AS71" s="243"/>
      <c r="AT71" s="243"/>
      <c r="AU71" s="242"/>
      <c r="AV71" s="242"/>
      <c r="AW71" s="242"/>
      <c r="AX71" s="243"/>
      <c r="AY71" s="243"/>
      <c r="AZ71" s="242"/>
      <c r="BA71" s="36"/>
    </row>
    <row r="72" spans="1:53" ht="12.75" x14ac:dyDescent="0.2">
      <c r="A72" s="22"/>
      <c r="B72" s="738"/>
      <c r="C72" s="402" t="str">
        <f>Definiciones!$C$42</f>
        <v>Consumo-No revolvente - Nomina</v>
      </c>
      <c r="D72" s="242"/>
      <c r="E72" s="243"/>
      <c r="F72" s="243"/>
      <c r="G72" s="242"/>
      <c r="H72" s="242"/>
      <c r="I72" s="242"/>
      <c r="J72" s="243"/>
      <c r="K72" s="243"/>
      <c r="L72" s="242"/>
      <c r="M72" s="13"/>
      <c r="N72" s="242"/>
      <c r="O72" s="243"/>
      <c r="P72" s="243"/>
      <c r="Q72" s="242"/>
      <c r="R72" s="242"/>
      <c r="S72" s="242"/>
      <c r="T72" s="243"/>
      <c r="U72" s="243"/>
      <c r="V72" s="242"/>
      <c r="W72" s="13"/>
      <c r="X72" s="242"/>
      <c r="Y72" s="243"/>
      <c r="Z72" s="243"/>
      <c r="AA72" s="242"/>
      <c r="AB72" s="242"/>
      <c r="AC72" s="242"/>
      <c r="AD72" s="243"/>
      <c r="AE72" s="243"/>
      <c r="AF72" s="242"/>
      <c r="AG72" s="13"/>
      <c r="AH72" s="242"/>
      <c r="AI72" s="243"/>
      <c r="AJ72" s="243"/>
      <c r="AK72" s="242"/>
      <c r="AL72" s="242"/>
      <c r="AM72" s="242"/>
      <c r="AN72" s="243"/>
      <c r="AO72" s="243"/>
      <c r="AP72" s="242"/>
      <c r="AQ72" s="13"/>
      <c r="AR72" s="242"/>
      <c r="AS72" s="243"/>
      <c r="AT72" s="243"/>
      <c r="AU72" s="242"/>
      <c r="AV72" s="242"/>
      <c r="AW72" s="242"/>
      <c r="AX72" s="243"/>
      <c r="AY72" s="243"/>
      <c r="AZ72" s="242"/>
      <c r="BA72" s="36"/>
    </row>
    <row r="73" spans="1:53" ht="12.75" x14ac:dyDescent="0.2">
      <c r="A73" s="22"/>
      <c r="B73" s="738"/>
      <c r="C73" s="402" t="str">
        <f>Definiciones!$C$43</f>
        <v>Consumo-No revolvente - Personales</v>
      </c>
      <c r="D73" s="242"/>
      <c r="E73" s="243"/>
      <c r="F73" s="243"/>
      <c r="G73" s="242"/>
      <c r="H73" s="242"/>
      <c r="I73" s="242"/>
      <c r="J73" s="243"/>
      <c r="K73" s="243"/>
      <c r="L73" s="242"/>
      <c r="M73" s="13"/>
      <c r="N73" s="242"/>
      <c r="O73" s="243"/>
      <c r="P73" s="243"/>
      <c r="Q73" s="242"/>
      <c r="R73" s="242"/>
      <c r="S73" s="242"/>
      <c r="T73" s="243"/>
      <c r="U73" s="243"/>
      <c r="V73" s="242"/>
      <c r="W73" s="13"/>
      <c r="X73" s="242"/>
      <c r="Y73" s="243"/>
      <c r="Z73" s="243"/>
      <c r="AA73" s="242"/>
      <c r="AB73" s="242"/>
      <c r="AC73" s="242"/>
      <c r="AD73" s="243"/>
      <c r="AE73" s="243"/>
      <c r="AF73" s="242"/>
      <c r="AG73" s="13"/>
      <c r="AH73" s="242"/>
      <c r="AI73" s="243"/>
      <c r="AJ73" s="243"/>
      <c r="AK73" s="242"/>
      <c r="AL73" s="242"/>
      <c r="AM73" s="242"/>
      <c r="AN73" s="243"/>
      <c r="AO73" s="243"/>
      <c r="AP73" s="242"/>
      <c r="AQ73" s="13"/>
      <c r="AR73" s="242"/>
      <c r="AS73" s="243"/>
      <c r="AT73" s="243"/>
      <c r="AU73" s="242"/>
      <c r="AV73" s="242"/>
      <c r="AW73" s="242"/>
      <c r="AX73" s="243"/>
      <c r="AY73" s="243"/>
      <c r="AZ73" s="242"/>
      <c r="BA73" s="36"/>
    </row>
    <row r="74" spans="1:53" ht="12.75" x14ac:dyDescent="0.2">
      <c r="A74" s="22"/>
      <c r="B74" s="738"/>
      <c r="C74" s="402" t="str">
        <f>Definiciones!$C$44</f>
        <v>Consumo-No revolvente - Autos y ABCD</v>
      </c>
      <c r="D74" s="242"/>
      <c r="E74" s="243"/>
      <c r="F74" s="243"/>
      <c r="G74" s="242"/>
      <c r="H74" s="242"/>
      <c r="I74" s="242"/>
      <c r="J74" s="243"/>
      <c r="K74" s="243"/>
      <c r="L74" s="242"/>
      <c r="M74" s="13"/>
      <c r="N74" s="242"/>
      <c r="O74" s="243"/>
      <c r="P74" s="243"/>
      <c r="Q74" s="242"/>
      <c r="R74" s="242"/>
      <c r="S74" s="242"/>
      <c r="T74" s="243"/>
      <c r="U74" s="243"/>
      <c r="V74" s="242"/>
      <c r="W74" s="13"/>
      <c r="X74" s="242"/>
      <c r="Y74" s="243"/>
      <c r="Z74" s="243"/>
      <c r="AA74" s="242"/>
      <c r="AB74" s="242"/>
      <c r="AC74" s="242"/>
      <c r="AD74" s="243"/>
      <c r="AE74" s="243"/>
      <c r="AF74" s="242"/>
      <c r="AG74" s="13"/>
      <c r="AH74" s="242"/>
      <c r="AI74" s="243"/>
      <c r="AJ74" s="243"/>
      <c r="AK74" s="242"/>
      <c r="AL74" s="242"/>
      <c r="AM74" s="242"/>
      <c r="AN74" s="243"/>
      <c r="AO74" s="243"/>
      <c r="AP74" s="242"/>
      <c r="AQ74" s="13"/>
      <c r="AR74" s="242"/>
      <c r="AS74" s="243"/>
      <c r="AT74" s="243"/>
      <c r="AU74" s="242"/>
      <c r="AV74" s="242"/>
      <c r="AW74" s="242"/>
      <c r="AX74" s="243"/>
      <c r="AY74" s="243"/>
      <c r="AZ74" s="242"/>
      <c r="BA74" s="36"/>
    </row>
    <row r="75" spans="1:53" ht="12.75" x14ac:dyDescent="0.2">
      <c r="A75" s="22"/>
      <c r="B75" s="738"/>
      <c r="C75" s="402" t="str">
        <f>Definiciones!$C$45</f>
        <v>Consumo-No revolvente - Otros</v>
      </c>
      <c r="D75" s="242"/>
      <c r="E75" s="243"/>
      <c r="F75" s="243"/>
      <c r="G75" s="242"/>
      <c r="H75" s="242"/>
      <c r="I75" s="242"/>
      <c r="J75" s="243"/>
      <c r="K75" s="243"/>
      <c r="L75" s="242"/>
      <c r="M75" s="13"/>
      <c r="N75" s="242"/>
      <c r="O75" s="243"/>
      <c r="P75" s="243"/>
      <c r="Q75" s="242"/>
      <c r="R75" s="242"/>
      <c r="S75" s="242"/>
      <c r="T75" s="243"/>
      <c r="U75" s="243"/>
      <c r="V75" s="242"/>
      <c r="W75" s="13"/>
      <c r="X75" s="242"/>
      <c r="Y75" s="243"/>
      <c r="Z75" s="243"/>
      <c r="AA75" s="242"/>
      <c r="AB75" s="242"/>
      <c r="AC75" s="242"/>
      <c r="AD75" s="243"/>
      <c r="AE75" s="243"/>
      <c r="AF75" s="242"/>
      <c r="AG75" s="13"/>
      <c r="AH75" s="242"/>
      <c r="AI75" s="243"/>
      <c r="AJ75" s="243"/>
      <c r="AK75" s="242"/>
      <c r="AL75" s="242"/>
      <c r="AM75" s="242"/>
      <c r="AN75" s="243"/>
      <c r="AO75" s="243"/>
      <c r="AP75" s="242"/>
      <c r="AR75" s="242"/>
      <c r="AS75" s="243"/>
      <c r="AT75" s="243"/>
      <c r="AU75" s="242"/>
      <c r="AV75" s="242"/>
      <c r="AW75" s="242"/>
      <c r="AX75" s="243"/>
      <c r="AY75" s="243"/>
      <c r="AZ75" s="242"/>
    </row>
    <row r="76" spans="1:53" ht="12.75" x14ac:dyDescent="0.2">
      <c r="A76" s="22"/>
      <c r="B76" s="738"/>
      <c r="C76" s="402" t="str">
        <f>Definiciones!$C$46</f>
        <v>Hipotecaria a la Vivienda - Media, Residencial e Interés Social</v>
      </c>
      <c r="D76" s="242"/>
      <c r="E76" s="243"/>
      <c r="F76" s="243"/>
      <c r="G76" s="242"/>
      <c r="H76" s="242"/>
      <c r="I76" s="242"/>
      <c r="J76" s="243"/>
      <c r="K76" s="243"/>
      <c r="L76" s="242"/>
      <c r="M76" s="13"/>
      <c r="N76" s="242"/>
      <c r="O76" s="243"/>
      <c r="P76" s="243"/>
      <c r="Q76" s="242"/>
      <c r="R76" s="242"/>
      <c r="S76" s="242"/>
      <c r="T76" s="243"/>
      <c r="U76" s="243"/>
      <c r="V76" s="242"/>
      <c r="W76" s="13"/>
      <c r="X76" s="242"/>
      <c r="Y76" s="243"/>
      <c r="Z76" s="243"/>
      <c r="AA76" s="242"/>
      <c r="AB76" s="242"/>
      <c r="AC76" s="242"/>
      <c r="AD76" s="243"/>
      <c r="AE76" s="243"/>
      <c r="AF76" s="242"/>
      <c r="AG76" s="13"/>
      <c r="AH76" s="242"/>
      <c r="AI76" s="243"/>
      <c r="AJ76" s="243"/>
      <c r="AK76" s="242"/>
      <c r="AL76" s="242"/>
      <c r="AM76" s="242"/>
      <c r="AN76" s="243"/>
      <c r="AO76" s="243"/>
      <c r="AP76" s="242"/>
      <c r="AR76" s="242"/>
      <c r="AS76" s="243"/>
      <c r="AT76" s="243"/>
      <c r="AU76" s="242"/>
      <c r="AV76" s="242"/>
      <c r="AW76" s="242"/>
      <c r="AX76" s="243"/>
      <c r="AY76" s="243"/>
      <c r="AZ76" s="242"/>
    </row>
    <row r="77" spans="1:53" ht="12.75" x14ac:dyDescent="0.2">
      <c r="A77" s="22"/>
      <c r="B77" s="738"/>
      <c r="C77" s="402" t="str">
        <f>Definiciones!$C$47</f>
        <v>Hipotecaria a la Vivienda - Infonavit e ISSSTE</v>
      </c>
      <c r="D77" s="242"/>
      <c r="E77" s="243"/>
      <c r="F77" s="243"/>
      <c r="G77" s="242"/>
      <c r="H77" s="242"/>
      <c r="I77" s="242"/>
      <c r="J77" s="243"/>
      <c r="K77" s="243"/>
      <c r="L77" s="242"/>
      <c r="M77" s="13"/>
      <c r="N77" s="242"/>
      <c r="O77" s="243"/>
      <c r="P77" s="243"/>
      <c r="Q77" s="242"/>
      <c r="R77" s="242"/>
      <c r="S77" s="242"/>
      <c r="T77" s="243"/>
      <c r="U77" s="243"/>
      <c r="V77" s="242"/>
      <c r="W77" s="13"/>
      <c r="X77" s="242"/>
      <c r="Y77" s="243"/>
      <c r="Z77" s="243"/>
      <c r="AA77" s="242"/>
      <c r="AB77" s="242"/>
      <c r="AC77" s="242"/>
      <c r="AD77" s="243"/>
      <c r="AE77" s="243"/>
      <c r="AF77" s="242"/>
      <c r="AG77" s="13"/>
      <c r="AH77" s="242"/>
      <c r="AI77" s="243"/>
      <c r="AJ77" s="243"/>
      <c r="AK77" s="242"/>
      <c r="AL77" s="242"/>
      <c r="AM77" s="242"/>
      <c r="AN77" s="243"/>
      <c r="AO77" s="243"/>
      <c r="AP77" s="242"/>
      <c r="AQ77" s="13"/>
      <c r="AR77" s="242"/>
      <c r="AS77" s="243"/>
      <c r="AT77" s="243"/>
      <c r="AU77" s="242"/>
      <c r="AV77" s="242"/>
      <c r="AW77" s="242"/>
      <c r="AX77" s="243"/>
      <c r="AY77" s="243"/>
      <c r="AZ77" s="242"/>
    </row>
    <row r="78" spans="1:53" ht="12.75" x14ac:dyDescent="0.2">
      <c r="A78" s="22"/>
      <c r="B78" s="737"/>
      <c r="C78" s="402" t="str">
        <f>Definiciones!$C$48</f>
        <v>Hipotecaria a la Vivienda - Créditos de Remodelación</v>
      </c>
      <c r="D78" s="240"/>
      <c r="E78" s="241"/>
      <c r="F78" s="241"/>
      <c r="G78" s="240"/>
      <c r="H78" s="240"/>
      <c r="I78" s="240"/>
      <c r="J78" s="241"/>
      <c r="K78" s="241"/>
      <c r="L78" s="240"/>
      <c r="M78" s="13"/>
      <c r="N78" s="240"/>
      <c r="O78" s="241"/>
      <c r="P78" s="241"/>
      <c r="Q78" s="240"/>
      <c r="R78" s="240"/>
      <c r="S78" s="240"/>
      <c r="T78" s="241"/>
      <c r="U78" s="241"/>
      <c r="V78" s="240"/>
      <c r="W78" s="13"/>
      <c r="X78" s="240"/>
      <c r="Y78" s="241"/>
      <c r="Z78" s="241"/>
      <c r="AA78" s="240"/>
      <c r="AB78" s="240"/>
      <c r="AC78" s="240"/>
      <c r="AD78" s="241"/>
      <c r="AE78" s="241"/>
      <c r="AF78" s="240"/>
      <c r="AG78" s="13"/>
      <c r="AH78" s="240"/>
      <c r="AI78" s="241"/>
      <c r="AJ78" s="241"/>
      <c r="AK78" s="240"/>
      <c r="AL78" s="240"/>
      <c r="AM78" s="240"/>
      <c r="AN78" s="241"/>
      <c r="AO78" s="241"/>
      <c r="AP78" s="240"/>
      <c r="AQ78" s="13"/>
      <c r="AR78" s="240"/>
      <c r="AS78" s="241"/>
      <c r="AT78" s="241"/>
      <c r="AU78" s="240"/>
      <c r="AV78" s="240"/>
      <c r="AW78" s="240"/>
      <c r="AX78" s="241"/>
      <c r="AY78" s="241"/>
      <c r="AZ78" s="240"/>
    </row>
    <row r="79" spans="1:53" ht="12.75" x14ac:dyDescent="0.2">
      <c r="A79" s="22"/>
      <c r="B79" s="736" t="s">
        <v>50</v>
      </c>
      <c r="C79" s="411" t="s">
        <v>142</v>
      </c>
      <c r="D79" s="242"/>
      <c r="E79" s="243"/>
      <c r="F79" s="243"/>
      <c r="G79" s="242"/>
      <c r="H79" s="242"/>
      <c r="I79" s="242"/>
      <c r="J79" s="243"/>
      <c r="K79" s="243"/>
      <c r="L79" s="242"/>
      <c r="M79" s="13"/>
      <c r="N79" s="242"/>
      <c r="O79" s="243"/>
      <c r="P79" s="243"/>
      <c r="Q79" s="242"/>
      <c r="R79" s="242"/>
      <c r="S79" s="242"/>
      <c r="T79" s="243"/>
      <c r="U79" s="243"/>
      <c r="V79" s="242"/>
      <c r="W79" s="13"/>
      <c r="X79" s="242"/>
      <c r="Y79" s="243"/>
      <c r="Z79" s="243"/>
      <c r="AA79" s="242"/>
      <c r="AB79" s="242"/>
      <c r="AC79" s="242"/>
      <c r="AD79" s="243"/>
      <c r="AE79" s="243"/>
      <c r="AF79" s="242"/>
      <c r="AG79" s="13"/>
      <c r="AH79" s="242"/>
      <c r="AI79" s="243"/>
      <c r="AJ79" s="243"/>
      <c r="AK79" s="242"/>
      <c r="AL79" s="242"/>
      <c r="AM79" s="242"/>
      <c r="AN79" s="243"/>
      <c r="AO79" s="243"/>
      <c r="AP79" s="242"/>
      <c r="AR79" s="242"/>
      <c r="AS79" s="243"/>
      <c r="AT79" s="243"/>
      <c r="AU79" s="242"/>
      <c r="AV79" s="242"/>
      <c r="AW79" s="242"/>
      <c r="AX79" s="243"/>
      <c r="AY79" s="243"/>
      <c r="AZ79" s="242"/>
    </row>
    <row r="80" spans="1:53" ht="12.75" x14ac:dyDescent="0.2">
      <c r="A80" s="22"/>
      <c r="B80" s="738"/>
      <c r="C80" s="98" t="s">
        <v>143</v>
      </c>
      <c r="D80" s="242"/>
      <c r="E80" s="243"/>
      <c r="F80" s="243"/>
      <c r="G80" s="242"/>
      <c r="H80" s="242"/>
      <c r="I80" s="242"/>
      <c r="J80" s="243"/>
      <c r="K80" s="243"/>
      <c r="L80" s="242"/>
      <c r="M80" s="13"/>
      <c r="N80" s="242"/>
      <c r="O80" s="243"/>
      <c r="P80" s="243"/>
      <c r="Q80" s="242"/>
      <c r="R80" s="242"/>
      <c r="S80" s="242"/>
      <c r="T80" s="243"/>
      <c r="U80" s="243"/>
      <c r="V80" s="242"/>
      <c r="W80" s="13"/>
      <c r="X80" s="242"/>
      <c r="Y80" s="243"/>
      <c r="Z80" s="243"/>
      <c r="AA80" s="242"/>
      <c r="AB80" s="242"/>
      <c r="AC80" s="242"/>
      <c r="AD80" s="243"/>
      <c r="AE80" s="243"/>
      <c r="AF80" s="242"/>
      <c r="AG80" s="13"/>
      <c r="AH80" s="242"/>
      <c r="AI80" s="243"/>
      <c r="AJ80" s="243"/>
      <c r="AK80" s="242"/>
      <c r="AL80" s="242"/>
      <c r="AM80" s="242"/>
      <c r="AN80" s="243"/>
      <c r="AO80" s="243"/>
      <c r="AP80" s="242"/>
      <c r="AR80" s="242"/>
      <c r="AS80" s="243"/>
      <c r="AT80" s="243"/>
      <c r="AU80" s="242"/>
      <c r="AV80" s="242"/>
      <c r="AW80" s="242"/>
      <c r="AX80" s="243"/>
      <c r="AY80" s="243"/>
      <c r="AZ80" s="242"/>
    </row>
    <row r="81" spans="1:53" ht="12.75" x14ac:dyDescent="0.2">
      <c r="A81" s="22"/>
      <c r="B81" s="736" t="s">
        <v>51</v>
      </c>
      <c r="C81" s="97" t="s">
        <v>19</v>
      </c>
      <c r="D81" s="244"/>
      <c r="E81" s="245"/>
      <c r="F81" s="245"/>
      <c r="G81" s="244"/>
      <c r="H81" s="244"/>
      <c r="I81" s="244"/>
      <c r="J81" s="245"/>
      <c r="K81" s="245"/>
      <c r="L81" s="244"/>
      <c r="M81" s="13"/>
      <c r="N81" s="244"/>
      <c r="O81" s="245"/>
      <c r="P81" s="245"/>
      <c r="Q81" s="244"/>
      <c r="R81" s="244"/>
      <c r="S81" s="244"/>
      <c r="T81" s="245"/>
      <c r="U81" s="245"/>
      <c r="V81" s="244"/>
      <c r="W81" s="13"/>
      <c r="X81" s="244"/>
      <c r="Y81" s="245"/>
      <c r="Z81" s="245"/>
      <c r="AA81" s="244"/>
      <c r="AB81" s="244"/>
      <c r="AC81" s="244"/>
      <c r="AD81" s="245"/>
      <c r="AE81" s="245"/>
      <c r="AF81" s="244"/>
      <c r="AG81" s="13"/>
      <c r="AH81" s="244"/>
      <c r="AI81" s="245"/>
      <c r="AJ81" s="245"/>
      <c r="AK81" s="244"/>
      <c r="AL81" s="244"/>
      <c r="AM81" s="244"/>
      <c r="AN81" s="245"/>
      <c r="AO81" s="245"/>
      <c r="AP81" s="244"/>
      <c r="AR81" s="244"/>
      <c r="AS81" s="245"/>
      <c r="AT81" s="245"/>
      <c r="AU81" s="244"/>
      <c r="AV81" s="244"/>
      <c r="AW81" s="244"/>
      <c r="AX81" s="245"/>
      <c r="AY81" s="245"/>
      <c r="AZ81" s="244"/>
    </row>
    <row r="82" spans="1:53" ht="12.75" x14ac:dyDescent="0.2">
      <c r="A82" s="22"/>
      <c r="B82" s="738"/>
      <c r="C82" s="99" t="s">
        <v>144</v>
      </c>
      <c r="D82" s="242"/>
      <c r="E82" s="243"/>
      <c r="F82" s="243"/>
      <c r="G82" s="242"/>
      <c r="H82" s="242"/>
      <c r="I82" s="242"/>
      <c r="J82" s="243"/>
      <c r="K82" s="243"/>
      <c r="L82" s="242"/>
      <c r="M82" s="13"/>
      <c r="N82" s="242"/>
      <c r="O82" s="243"/>
      <c r="P82" s="243"/>
      <c r="Q82" s="242"/>
      <c r="R82" s="242"/>
      <c r="S82" s="242"/>
      <c r="T82" s="243"/>
      <c r="U82" s="243"/>
      <c r="V82" s="242"/>
      <c r="W82" s="13"/>
      <c r="X82" s="242"/>
      <c r="Y82" s="243"/>
      <c r="Z82" s="243"/>
      <c r="AA82" s="242"/>
      <c r="AB82" s="242"/>
      <c r="AC82" s="242"/>
      <c r="AD82" s="243"/>
      <c r="AE82" s="243"/>
      <c r="AF82" s="242"/>
      <c r="AG82" s="13"/>
      <c r="AH82" s="242"/>
      <c r="AI82" s="243"/>
      <c r="AJ82" s="243"/>
      <c r="AK82" s="242"/>
      <c r="AL82" s="242"/>
      <c r="AM82" s="242"/>
      <c r="AN82" s="243"/>
      <c r="AO82" s="243"/>
      <c r="AP82" s="242"/>
      <c r="AR82" s="242"/>
      <c r="AS82" s="243"/>
      <c r="AT82" s="243"/>
      <c r="AU82" s="242"/>
      <c r="AV82" s="242"/>
      <c r="AW82" s="242"/>
      <c r="AX82" s="243"/>
      <c r="AY82" s="243"/>
      <c r="AZ82" s="242"/>
    </row>
    <row r="83" spans="1:53" ht="12.75" x14ac:dyDescent="0.2">
      <c r="A83" s="22"/>
      <c r="B83" s="738"/>
      <c r="C83" s="99" t="s">
        <v>145</v>
      </c>
      <c r="D83" s="242"/>
      <c r="E83" s="243"/>
      <c r="F83" s="243"/>
      <c r="G83" s="242"/>
      <c r="H83" s="242"/>
      <c r="I83" s="242"/>
      <c r="J83" s="243"/>
      <c r="K83" s="243"/>
      <c r="L83" s="242"/>
      <c r="M83" s="13"/>
      <c r="N83" s="242"/>
      <c r="O83" s="243"/>
      <c r="P83" s="243"/>
      <c r="Q83" s="242"/>
      <c r="R83" s="242"/>
      <c r="S83" s="242"/>
      <c r="T83" s="243"/>
      <c r="U83" s="243"/>
      <c r="V83" s="242"/>
      <c r="W83" s="13"/>
      <c r="X83" s="242"/>
      <c r="Y83" s="243"/>
      <c r="Z83" s="243"/>
      <c r="AA83" s="242"/>
      <c r="AB83" s="242"/>
      <c r="AC83" s="242"/>
      <c r="AD83" s="243"/>
      <c r="AE83" s="243"/>
      <c r="AF83" s="242"/>
      <c r="AG83" s="13"/>
      <c r="AH83" s="242"/>
      <c r="AI83" s="243"/>
      <c r="AJ83" s="243"/>
      <c r="AK83" s="242"/>
      <c r="AL83" s="242"/>
      <c r="AM83" s="242"/>
      <c r="AN83" s="243"/>
      <c r="AO83" s="243"/>
      <c r="AP83" s="242"/>
      <c r="AR83" s="242"/>
      <c r="AS83" s="243"/>
      <c r="AT83" s="243"/>
      <c r="AU83" s="242"/>
      <c r="AV83" s="242"/>
      <c r="AW83" s="242"/>
      <c r="AX83" s="243"/>
      <c r="AY83" s="243"/>
      <c r="AZ83" s="242"/>
    </row>
    <row r="84" spans="1:53" ht="12.75" x14ac:dyDescent="0.2">
      <c r="A84" s="22"/>
      <c r="B84" s="738"/>
      <c r="C84" s="99" t="s">
        <v>121</v>
      </c>
      <c r="D84" s="242"/>
      <c r="E84" s="243"/>
      <c r="F84" s="243"/>
      <c r="G84" s="242"/>
      <c r="H84" s="242"/>
      <c r="I84" s="242"/>
      <c r="J84" s="243"/>
      <c r="K84" s="243"/>
      <c r="L84" s="242"/>
      <c r="M84" s="13"/>
      <c r="N84" s="242"/>
      <c r="O84" s="243"/>
      <c r="P84" s="243"/>
      <c r="Q84" s="242"/>
      <c r="R84" s="242"/>
      <c r="S84" s="242"/>
      <c r="T84" s="243"/>
      <c r="U84" s="243"/>
      <c r="V84" s="242"/>
      <c r="W84" s="13"/>
      <c r="X84" s="242"/>
      <c r="Y84" s="243"/>
      <c r="Z84" s="243"/>
      <c r="AA84" s="242"/>
      <c r="AB84" s="242"/>
      <c r="AC84" s="242"/>
      <c r="AD84" s="243"/>
      <c r="AE84" s="243"/>
      <c r="AF84" s="242"/>
      <c r="AG84" s="13"/>
      <c r="AH84" s="242"/>
      <c r="AI84" s="243"/>
      <c r="AJ84" s="243"/>
      <c r="AK84" s="242"/>
      <c r="AL84" s="242"/>
      <c r="AM84" s="242"/>
      <c r="AN84" s="243"/>
      <c r="AO84" s="243"/>
      <c r="AP84" s="242"/>
      <c r="AR84" s="242"/>
      <c r="AS84" s="243"/>
      <c r="AT84" s="243"/>
      <c r="AU84" s="242"/>
      <c r="AV84" s="242"/>
      <c r="AW84" s="242"/>
      <c r="AX84" s="243"/>
      <c r="AY84" s="243"/>
      <c r="AZ84" s="242"/>
    </row>
    <row r="85" spans="1:53" s="182" customFormat="1" x14ac:dyDescent="0.25">
      <c r="A85" s="179"/>
      <c r="B85" s="188" t="s">
        <v>296</v>
      </c>
      <c r="C85" s="189"/>
      <c r="D85" s="190" t="s">
        <v>704</v>
      </c>
      <c r="E85" s="191"/>
      <c r="F85" s="191"/>
      <c r="G85" s="191"/>
      <c r="H85" s="191"/>
      <c r="I85" s="191"/>
      <c r="J85" s="191"/>
      <c r="K85" s="191"/>
      <c r="L85" s="191"/>
      <c r="M85" s="13"/>
      <c r="N85" s="190" t="s">
        <v>704</v>
      </c>
      <c r="O85" s="191"/>
      <c r="P85" s="191"/>
      <c r="Q85" s="191"/>
      <c r="R85" s="191"/>
      <c r="S85" s="191"/>
      <c r="T85" s="191"/>
      <c r="U85" s="191"/>
      <c r="V85" s="191"/>
      <c r="W85" s="13"/>
      <c r="X85" s="190" t="s">
        <v>704</v>
      </c>
      <c r="Y85" s="191"/>
      <c r="Z85" s="191"/>
      <c r="AA85" s="191"/>
      <c r="AB85" s="191"/>
      <c r="AC85" s="191"/>
      <c r="AD85" s="191"/>
      <c r="AE85" s="191"/>
      <c r="AF85" s="191"/>
      <c r="AG85" s="13"/>
      <c r="AH85" s="190" t="s">
        <v>704</v>
      </c>
      <c r="AI85" s="191"/>
      <c r="AJ85" s="191"/>
      <c r="AK85" s="191"/>
      <c r="AL85" s="191"/>
      <c r="AM85" s="191"/>
      <c r="AN85" s="191"/>
      <c r="AO85" s="191"/>
      <c r="AP85" s="191"/>
      <c r="AQ85" s="11"/>
      <c r="AR85" s="190" t="s">
        <v>704</v>
      </c>
      <c r="AS85" s="191"/>
      <c r="AT85" s="191"/>
      <c r="AU85" s="191"/>
      <c r="AV85" s="191"/>
      <c r="AW85" s="191"/>
      <c r="AX85" s="191"/>
      <c r="AY85" s="191"/>
      <c r="AZ85" s="191"/>
      <c r="BA85" s="11"/>
    </row>
    <row r="86" spans="1:53" ht="12.75" x14ac:dyDescent="0.2">
      <c r="A86" s="22"/>
      <c r="B86" s="736" t="s">
        <v>49</v>
      </c>
      <c r="C86" s="7" t="str">
        <f>Definiciones!$C$32</f>
        <v>Paraestatales</v>
      </c>
      <c r="D86" s="244"/>
      <c r="E86" s="245"/>
      <c r="F86" s="245"/>
      <c r="G86" s="244"/>
      <c r="H86" s="244"/>
      <c r="I86" s="244"/>
      <c r="J86" s="245"/>
      <c r="K86" s="245"/>
      <c r="L86" s="244"/>
      <c r="M86" s="13"/>
      <c r="N86" s="244"/>
      <c r="O86" s="245"/>
      <c r="P86" s="245"/>
      <c r="Q86" s="244"/>
      <c r="R86" s="244"/>
      <c r="S86" s="244"/>
      <c r="T86" s="245"/>
      <c r="U86" s="245"/>
      <c r="V86" s="244"/>
      <c r="W86" s="13"/>
      <c r="X86" s="244"/>
      <c r="Y86" s="245"/>
      <c r="Z86" s="245"/>
      <c r="AA86" s="244"/>
      <c r="AB86" s="244"/>
      <c r="AC86" s="244"/>
      <c r="AD86" s="245"/>
      <c r="AE86" s="245"/>
      <c r="AF86" s="244"/>
      <c r="AG86" s="13"/>
      <c r="AH86" s="244"/>
      <c r="AI86" s="245"/>
      <c r="AJ86" s="245"/>
      <c r="AK86" s="244"/>
      <c r="AL86" s="244"/>
      <c r="AM86" s="244"/>
      <c r="AN86" s="245"/>
      <c r="AO86" s="245"/>
      <c r="AP86" s="244"/>
      <c r="AR86" s="244"/>
      <c r="AS86" s="245"/>
      <c r="AT86" s="245"/>
      <c r="AU86" s="244"/>
      <c r="AV86" s="244"/>
      <c r="AW86" s="244"/>
      <c r="AX86" s="245"/>
      <c r="AY86" s="245"/>
      <c r="AZ86" s="244"/>
    </row>
    <row r="87" spans="1:53" ht="12.75" x14ac:dyDescent="0.2">
      <c r="A87" s="22"/>
      <c r="B87" s="738"/>
      <c r="C87" s="7" t="str">
        <f>Definiciones!$C$33</f>
        <v>Corporativos - Moneda nacional</v>
      </c>
      <c r="D87" s="242"/>
      <c r="E87" s="243"/>
      <c r="F87" s="243"/>
      <c r="G87" s="242"/>
      <c r="H87" s="242"/>
      <c r="I87" s="242"/>
      <c r="J87" s="243"/>
      <c r="K87" s="243"/>
      <c r="L87" s="242"/>
      <c r="M87" s="13"/>
      <c r="N87" s="242"/>
      <c r="O87" s="243"/>
      <c r="P87" s="243"/>
      <c r="Q87" s="242"/>
      <c r="R87" s="242"/>
      <c r="S87" s="242"/>
      <c r="T87" s="243"/>
      <c r="U87" s="243"/>
      <c r="V87" s="242"/>
      <c r="W87" s="13"/>
      <c r="X87" s="242"/>
      <c r="Y87" s="243"/>
      <c r="Z87" s="243"/>
      <c r="AA87" s="242"/>
      <c r="AB87" s="242"/>
      <c r="AC87" s="242"/>
      <c r="AD87" s="243"/>
      <c r="AE87" s="243"/>
      <c r="AF87" s="242"/>
      <c r="AG87" s="13"/>
      <c r="AH87" s="242"/>
      <c r="AI87" s="243"/>
      <c r="AJ87" s="243"/>
      <c r="AK87" s="242"/>
      <c r="AL87" s="242"/>
      <c r="AM87" s="242"/>
      <c r="AN87" s="243"/>
      <c r="AO87" s="243"/>
      <c r="AP87" s="242"/>
      <c r="AR87" s="242"/>
      <c r="AS87" s="243"/>
      <c r="AT87" s="243"/>
      <c r="AU87" s="242"/>
      <c r="AV87" s="242"/>
      <c r="AW87" s="242"/>
      <c r="AX87" s="243"/>
      <c r="AY87" s="243"/>
      <c r="AZ87" s="242"/>
    </row>
    <row r="88" spans="1:53" ht="12.75" x14ac:dyDescent="0.2">
      <c r="A88" s="22"/>
      <c r="B88" s="738"/>
      <c r="C88" s="7" t="str">
        <f>Definiciones!$C$34</f>
        <v>Corporativos - Moneda extranjera</v>
      </c>
      <c r="D88" s="242"/>
      <c r="E88" s="243"/>
      <c r="F88" s="243"/>
      <c r="G88" s="242"/>
      <c r="H88" s="242"/>
      <c r="I88" s="242"/>
      <c r="J88" s="243"/>
      <c r="K88" s="243"/>
      <c r="L88" s="242"/>
      <c r="M88" s="13"/>
      <c r="N88" s="242"/>
      <c r="O88" s="243"/>
      <c r="P88" s="243"/>
      <c r="Q88" s="242"/>
      <c r="R88" s="242"/>
      <c r="S88" s="242"/>
      <c r="T88" s="243"/>
      <c r="U88" s="243"/>
      <c r="V88" s="242"/>
      <c r="W88" s="13"/>
      <c r="X88" s="242"/>
      <c r="Y88" s="243"/>
      <c r="Z88" s="243"/>
      <c r="AA88" s="242"/>
      <c r="AB88" s="242"/>
      <c r="AC88" s="242"/>
      <c r="AD88" s="243"/>
      <c r="AE88" s="243"/>
      <c r="AF88" s="242"/>
      <c r="AG88" s="13"/>
      <c r="AH88" s="242"/>
      <c r="AI88" s="243"/>
      <c r="AJ88" s="243"/>
      <c r="AK88" s="242"/>
      <c r="AL88" s="242"/>
      <c r="AM88" s="242"/>
      <c r="AN88" s="243"/>
      <c r="AO88" s="243"/>
      <c r="AP88" s="242"/>
      <c r="AR88" s="242"/>
      <c r="AS88" s="243"/>
      <c r="AT88" s="243"/>
      <c r="AU88" s="242"/>
      <c r="AV88" s="242"/>
      <c r="AW88" s="242"/>
      <c r="AX88" s="243"/>
      <c r="AY88" s="243"/>
      <c r="AZ88" s="242"/>
    </row>
    <row r="89" spans="1:53" ht="12.75" x14ac:dyDescent="0.2">
      <c r="A89" s="22"/>
      <c r="B89" s="738"/>
      <c r="C89" s="7" t="str">
        <f>Definiciones!$C$35</f>
        <v>Fideicomisos</v>
      </c>
      <c r="D89" s="242"/>
      <c r="E89" s="243"/>
      <c r="F89" s="243"/>
      <c r="G89" s="242"/>
      <c r="H89" s="242"/>
      <c r="I89" s="242"/>
      <c r="J89" s="243"/>
      <c r="K89" s="243"/>
      <c r="L89" s="242"/>
      <c r="M89" s="13"/>
      <c r="N89" s="242"/>
      <c r="O89" s="243"/>
      <c r="P89" s="243"/>
      <c r="Q89" s="242"/>
      <c r="R89" s="242"/>
      <c r="S89" s="242"/>
      <c r="T89" s="243"/>
      <c r="U89" s="243"/>
      <c r="V89" s="242"/>
      <c r="W89" s="13"/>
      <c r="X89" s="242"/>
      <c r="Y89" s="243"/>
      <c r="Z89" s="243"/>
      <c r="AA89" s="242"/>
      <c r="AB89" s="242"/>
      <c r="AC89" s="242"/>
      <c r="AD89" s="243"/>
      <c r="AE89" s="243"/>
      <c r="AF89" s="242"/>
      <c r="AG89" s="13"/>
      <c r="AH89" s="242"/>
      <c r="AI89" s="243"/>
      <c r="AJ89" s="243"/>
      <c r="AK89" s="242"/>
      <c r="AL89" s="242"/>
      <c r="AM89" s="242"/>
      <c r="AN89" s="243"/>
      <c r="AO89" s="243"/>
      <c r="AP89" s="242"/>
      <c r="AR89" s="242"/>
      <c r="AS89" s="243"/>
      <c r="AT89" s="243"/>
      <c r="AU89" s="242"/>
      <c r="AV89" s="242"/>
      <c r="AW89" s="242"/>
      <c r="AX89" s="243"/>
      <c r="AY89" s="243"/>
      <c r="AZ89" s="242"/>
    </row>
    <row r="90" spans="1:53" ht="12.75" x14ac:dyDescent="0.2">
      <c r="A90" s="22"/>
      <c r="B90" s="738"/>
      <c r="C90" s="7" t="str">
        <f>Definiciones!$C$36</f>
        <v>MiPyMes</v>
      </c>
      <c r="D90" s="242"/>
      <c r="E90" s="243"/>
      <c r="F90" s="243"/>
      <c r="G90" s="242"/>
      <c r="H90" s="242"/>
      <c r="I90" s="242"/>
      <c r="J90" s="243"/>
      <c r="K90" s="243"/>
      <c r="L90" s="242"/>
      <c r="M90" s="13"/>
      <c r="N90" s="242"/>
      <c r="O90" s="243"/>
      <c r="P90" s="243"/>
      <c r="Q90" s="242"/>
      <c r="R90" s="242"/>
      <c r="S90" s="242"/>
      <c r="T90" s="243"/>
      <c r="U90" s="243"/>
      <c r="V90" s="242"/>
      <c r="W90" s="13"/>
      <c r="X90" s="242"/>
      <c r="Y90" s="243"/>
      <c r="Z90" s="243"/>
      <c r="AA90" s="242"/>
      <c r="AB90" s="242"/>
      <c r="AC90" s="242"/>
      <c r="AD90" s="243"/>
      <c r="AE90" s="243"/>
      <c r="AF90" s="242"/>
      <c r="AG90" s="13"/>
      <c r="AH90" s="242"/>
      <c r="AI90" s="243"/>
      <c r="AJ90" s="243"/>
      <c r="AK90" s="242"/>
      <c r="AL90" s="242"/>
      <c r="AM90" s="242"/>
      <c r="AN90" s="243"/>
      <c r="AO90" s="243"/>
      <c r="AP90" s="242"/>
      <c r="AR90" s="242"/>
      <c r="AS90" s="243"/>
      <c r="AT90" s="243"/>
      <c r="AU90" s="242"/>
      <c r="AV90" s="242"/>
      <c r="AW90" s="242"/>
      <c r="AX90" s="243"/>
      <c r="AY90" s="243"/>
      <c r="AZ90" s="242"/>
    </row>
    <row r="91" spans="1:53" ht="12.75" x14ac:dyDescent="0.2">
      <c r="A91" s="22"/>
      <c r="B91" s="738"/>
      <c r="C91" s="7" t="str">
        <f>Definiciones!$C$37</f>
        <v>Gobierno Federal</v>
      </c>
      <c r="D91" s="242"/>
      <c r="E91" s="243"/>
      <c r="F91" s="243"/>
      <c r="G91" s="242"/>
      <c r="H91" s="242"/>
      <c r="I91" s="242"/>
      <c r="J91" s="243"/>
      <c r="K91" s="243"/>
      <c r="L91" s="242"/>
      <c r="M91" s="13"/>
      <c r="N91" s="242"/>
      <c r="O91" s="243"/>
      <c r="P91" s="243"/>
      <c r="Q91" s="242"/>
      <c r="R91" s="242"/>
      <c r="S91" s="242"/>
      <c r="T91" s="243"/>
      <c r="U91" s="243"/>
      <c r="V91" s="242"/>
      <c r="W91" s="13"/>
      <c r="X91" s="242"/>
      <c r="Y91" s="243"/>
      <c r="Z91" s="243"/>
      <c r="AA91" s="242"/>
      <c r="AB91" s="242"/>
      <c r="AC91" s="242"/>
      <c r="AD91" s="243"/>
      <c r="AE91" s="243"/>
      <c r="AF91" s="242"/>
      <c r="AG91" s="13"/>
      <c r="AH91" s="242"/>
      <c r="AI91" s="243"/>
      <c r="AJ91" s="243"/>
      <c r="AK91" s="242"/>
      <c r="AL91" s="242"/>
      <c r="AM91" s="242"/>
      <c r="AN91" s="243"/>
      <c r="AO91" s="243"/>
      <c r="AP91" s="242"/>
      <c r="AR91" s="242"/>
      <c r="AS91" s="243"/>
      <c r="AT91" s="243"/>
      <c r="AU91" s="242"/>
      <c r="AV91" s="242"/>
      <c r="AW91" s="242"/>
      <c r="AX91" s="243"/>
      <c r="AY91" s="243"/>
      <c r="AZ91" s="242"/>
    </row>
    <row r="92" spans="1:53" ht="12.75" x14ac:dyDescent="0.2">
      <c r="A92" s="22"/>
      <c r="B92" s="738"/>
      <c r="C92" s="7" t="str">
        <f>Definiciones!$C$38</f>
        <v>Estados y Municipios - Garantizados</v>
      </c>
      <c r="D92" s="242"/>
      <c r="E92" s="243"/>
      <c r="F92" s="243"/>
      <c r="G92" s="242"/>
      <c r="H92" s="242"/>
      <c r="I92" s="242"/>
      <c r="J92" s="243"/>
      <c r="K92" s="243"/>
      <c r="L92" s="242"/>
      <c r="M92" s="13"/>
      <c r="N92" s="242"/>
      <c r="O92" s="243"/>
      <c r="P92" s="243"/>
      <c r="Q92" s="242"/>
      <c r="R92" s="242"/>
      <c r="S92" s="242"/>
      <c r="T92" s="243"/>
      <c r="U92" s="243"/>
      <c r="V92" s="242"/>
      <c r="W92" s="13"/>
      <c r="X92" s="242"/>
      <c r="Y92" s="243"/>
      <c r="Z92" s="243"/>
      <c r="AA92" s="242"/>
      <c r="AB92" s="242"/>
      <c r="AC92" s="242"/>
      <c r="AD92" s="243"/>
      <c r="AE92" s="243"/>
      <c r="AF92" s="242"/>
      <c r="AG92" s="13"/>
      <c r="AH92" s="242"/>
      <c r="AI92" s="243"/>
      <c r="AJ92" s="243"/>
      <c r="AK92" s="242"/>
      <c r="AL92" s="242"/>
      <c r="AM92" s="242"/>
      <c r="AN92" s="243"/>
      <c r="AO92" s="243"/>
      <c r="AP92" s="242"/>
      <c r="AR92" s="242"/>
      <c r="AS92" s="243"/>
      <c r="AT92" s="243"/>
      <c r="AU92" s="242"/>
      <c r="AV92" s="242"/>
      <c r="AW92" s="242"/>
      <c r="AX92" s="243"/>
      <c r="AY92" s="243"/>
      <c r="AZ92" s="242"/>
    </row>
    <row r="93" spans="1:53" ht="12.75" x14ac:dyDescent="0.2">
      <c r="A93" s="22"/>
      <c r="B93" s="738"/>
      <c r="C93" s="7" t="str">
        <f>Definiciones!$C$39</f>
        <v>Estados y Municipios - No garantizados</v>
      </c>
      <c r="D93" s="242"/>
      <c r="E93" s="243"/>
      <c r="F93" s="243"/>
      <c r="G93" s="242"/>
      <c r="H93" s="242"/>
      <c r="I93" s="242"/>
      <c r="J93" s="243"/>
      <c r="K93" s="243"/>
      <c r="L93" s="242"/>
      <c r="M93" s="13"/>
      <c r="N93" s="242"/>
      <c r="O93" s="243"/>
      <c r="P93" s="243"/>
      <c r="Q93" s="242"/>
      <c r="R93" s="242"/>
      <c r="S93" s="242"/>
      <c r="T93" s="243"/>
      <c r="U93" s="243"/>
      <c r="V93" s="242"/>
      <c r="W93" s="13"/>
      <c r="X93" s="242"/>
      <c r="Y93" s="243"/>
      <c r="Z93" s="243"/>
      <c r="AA93" s="242"/>
      <c r="AB93" s="242"/>
      <c r="AC93" s="242"/>
      <c r="AD93" s="243"/>
      <c r="AE93" s="243"/>
      <c r="AF93" s="242"/>
      <c r="AG93" s="13"/>
      <c r="AH93" s="242"/>
      <c r="AI93" s="243"/>
      <c r="AJ93" s="243"/>
      <c r="AK93" s="242"/>
      <c r="AL93" s="242"/>
      <c r="AM93" s="242"/>
      <c r="AN93" s="243"/>
      <c r="AO93" s="243"/>
      <c r="AP93" s="242"/>
      <c r="AR93" s="242"/>
      <c r="AS93" s="243"/>
      <c r="AT93" s="243"/>
      <c r="AU93" s="242"/>
      <c r="AV93" s="242"/>
      <c r="AW93" s="242"/>
      <c r="AX93" s="243"/>
      <c r="AY93" s="243"/>
      <c r="AZ93" s="242"/>
    </row>
    <row r="94" spans="1:53" ht="12.75" x14ac:dyDescent="0.2">
      <c r="A94" s="22"/>
      <c r="B94" s="738"/>
      <c r="C94" s="7" t="str">
        <f>Definiciones!$C$40</f>
        <v>Entidades Financieras</v>
      </c>
      <c r="D94" s="242"/>
      <c r="E94" s="243"/>
      <c r="F94" s="243"/>
      <c r="G94" s="242"/>
      <c r="H94" s="242"/>
      <c r="I94" s="242"/>
      <c r="J94" s="243"/>
      <c r="K94" s="243"/>
      <c r="L94" s="242"/>
      <c r="M94" s="13"/>
      <c r="N94" s="242"/>
      <c r="O94" s="243"/>
      <c r="P94" s="243"/>
      <c r="Q94" s="242"/>
      <c r="R94" s="242"/>
      <c r="S94" s="242"/>
      <c r="T94" s="243"/>
      <c r="U94" s="243"/>
      <c r="V94" s="242"/>
      <c r="W94" s="13"/>
      <c r="X94" s="242"/>
      <c r="Y94" s="243"/>
      <c r="Z94" s="243"/>
      <c r="AA94" s="242"/>
      <c r="AB94" s="242"/>
      <c r="AC94" s="242"/>
      <c r="AD94" s="243"/>
      <c r="AE94" s="243"/>
      <c r="AF94" s="242"/>
      <c r="AG94" s="13"/>
      <c r="AH94" s="242"/>
      <c r="AI94" s="243"/>
      <c r="AJ94" s="243"/>
      <c r="AK94" s="242"/>
      <c r="AL94" s="242"/>
      <c r="AM94" s="242"/>
      <c r="AN94" s="243"/>
      <c r="AO94" s="243"/>
      <c r="AP94" s="242"/>
      <c r="AR94" s="242"/>
      <c r="AS94" s="243"/>
      <c r="AT94" s="243"/>
      <c r="AU94" s="242"/>
      <c r="AV94" s="242"/>
      <c r="AW94" s="242"/>
      <c r="AX94" s="243"/>
      <c r="AY94" s="243"/>
      <c r="AZ94" s="242"/>
    </row>
    <row r="95" spans="1:53" ht="12.75" x14ac:dyDescent="0.2">
      <c r="A95" s="22"/>
      <c r="B95" s="738"/>
      <c r="C95" s="402" t="str">
        <f>Definiciones!$C$41</f>
        <v>Consumo-Revolvente</v>
      </c>
      <c r="D95" s="242"/>
      <c r="E95" s="243"/>
      <c r="F95" s="243"/>
      <c r="G95" s="242"/>
      <c r="H95" s="242"/>
      <c r="I95" s="242"/>
      <c r="J95" s="243"/>
      <c r="K95" s="243"/>
      <c r="L95" s="242"/>
      <c r="M95" s="13"/>
      <c r="N95" s="242"/>
      <c r="O95" s="243"/>
      <c r="P95" s="243"/>
      <c r="Q95" s="242"/>
      <c r="R95" s="242"/>
      <c r="S95" s="242"/>
      <c r="T95" s="243"/>
      <c r="U95" s="243"/>
      <c r="V95" s="242"/>
      <c r="W95" s="13"/>
      <c r="X95" s="242"/>
      <c r="Y95" s="243"/>
      <c r="Z95" s="243"/>
      <c r="AA95" s="242"/>
      <c r="AB95" s="242"/>
      <c r="AC95" s="242"/>
      <c r="AD95" s="243"/>
      <c r="AE95" s="243"/>
      <c r="AF95" s="242"/>
      <c r="AG95" s="13"/>
      <c r="AH95" s="242"/>
      <c r="AI95" s="243"/>
      <c r="AJ95" s="243"/>
      <c r="AK95" s="242"/>
      <c r="AL95" s="242"/>
      <c r="AM95" s="242"/>
      <c r="AN95" s="243"/>
      <c r="AO95" s="243"/>
      <c r="AP95" s="242"/>
      <c r="AR95" s="242"/>
      <c r="AS95" s="243"/>
      <c r="AT95" s="243"/>
      <c r="AU95" s="242"/>
      <c r="AV95" s="242"/>
      <c r="AW95" s="242"/>
      <c r="AX95" s="243"/>
      <c r="AY95" s="243"/>
      <c r="AZ95" s="242"/>
    </row>
    <row r="96" spans="1:53" ht="12.75" x14ac:dyDescent="0.2">
      <c r="A96" s="22"/>
      <c r="B96" s="738"/>
      <c r="C96" s="402" t="str">
        <f>Definiciones!$C$42</f>
        <v>Consumo-No revolvente - Nomina</v>
      </c>
      <c r="D96" s="242"/>
      <c r="E96" s="243"/>
      <c r="F96" s="243"/>
      <c r="G96" s="242"/>
      <c r="H96" s="242"/>
      <c r="I96" s="242"/>
      <c r="J96" s="243"/>
      <c r="K96" s="243"/>
      <c r="L96" s="242"/>
      <c r="M96" s="13"/>
      <c r="N96" s="242"/>
      <c r="O96" s="243"/>
      <c r="P96" s="243"/>
      <c r="Q96" s="242"/>
      <c r="R96" s="242"/>
      <c r="S96" s="242"/>
      <c r="T96" s="243"/>
      <c r="U96" s="243"/>
      <c r="V96" s="242"/>
      <c r="W96" s="13"/>
      <c r="X96" s="242"/>
      <c r="Y96" s="243"/>
      <c r="Z96" s="243"/>
      <c r="AA96" s="242"/>
      <c r="AB96" s="242"/>
      <c r="AC96" s="242"/>
      <c r="AD96" s="243"/>
      <c r="AE96" s="243"/>
      <c r="AF96" s="242"/>
      <c r="AG96" s="13"/>
      <c r="AH96" s="242"/>
      <c r="AI96" s="243"/>
      <c r="AJ96" s="243"/>
      <c r="AK96" s="242"/>
      <c r="AL96" s="242"/>
      <c r="AM96" s="242"/>
      <c r="AN96" s="243"/>
      <c r="AO96" s="243"/>
      <c r="AP96" s="242"/>
      <c r="AQ96" s="13"/>
      <c r="AR96" s="242"/>
      <c r="AS96" s="243"/>
      <c r="AT96" s="243"/>
      <c r="AU96" s="242"/>
      <c r="AV96" s="242"/>
      <c r="AW96" s="242"/>
      <c r="AX96" s="243"/>
      <c r="AY96" s="243"/>
      <c r="AZ96" s="242"/>
    </row>
    <row r="97" spans="1:58" ht="12.75" x14ac:dyDescent="0.2">
      <c r="A97" s="22"/>
      <c r="B97" s="738"/>
      <c r="C97" s="402" t="str">
        <f>Definiciones!$C$43</f>
        <v>Consumo-No revolvente - Personales</v>
      </c>
      <c r="D97" s="242"/>
      <c r="E97" s="243"/>
      <c r="F97" s="243"/>
      <c r="G97" s="242"/>
      <c r="H97" s="242"/>
      <c r="I97" s="242"/>
      <c r="J97" s="243"/>
      <c r="K97" s="243"/>
      <c r="L97" s="242"/>
      <c r="M97" s="13"/>
      <c r="N97" s="242"/>
      <c r="O97" s="243"/>
      <c r="P97" s="243"/>
      <c r="Q97" s="242"/>
      <c r="R97" s="242"/>
      <c r="S97" s="242"/>
      <c r="T97" s="243"/>
      <c r="U97" s="243"/>
      <c r="V97" s="242"/>
      <c r="W97" s="13"/>
      <c r="X97" s="242"/>
      <c r="Y97" s="243"/>
      <c r="Z97" s="243"/>
      <c r="AA97" s="242"/>
      <c r="AB97" s="242"/>
      <c r="AC97" s="242"/>
      <c r="AD97" s="243"/>
      <c r="AE97" s="243"/>
      <c r="AF97" s="242"/>
      <c r="AG97" s="13"/>
      <c r="AH97" s="242"/>
      <c r="AI97" s="243"/>
      <c r="AJ97" s="243"/>
      <c r="AK97" s="242"/>
      <c r="AL97" s="242"/>
      <c r="AM97" s="242"/>
      <c r="AN97" s="243"/>
      <c r="AO97" s="243"/>
      <c r="AP97" s="242"/>
      <c r="AQ97" s="13"/>
      <c r="AR97" s="242"/>
      <c r="AS97" s="243"/>
      <c r="AT97" s="243"/>
      <c r="AU97" s="242"/>
      <c r="AV97" s="242"/>
      <c r="AW97" s="242"/>
      <c r="AX97" s="243"/>
      <c r="AY97" s="243"/>
      <c r="AZ97" s="242"/>
    </row>
    <row r="98" spans="1:58" ht="12.75" x14ac:dyDescent="0.2">
      <c r="A98" s="22"/>
      <c r="B98" s="738"/>
      <c r="C98" s="402" t="str">
        <f>Definiciones!$C$44</f>
        <v>Consumo-No revolvente - Autos y ABCD</v>
      </c>
      <c r="D98" s="242"/>
      <c r="E98" s="243"/>
      <c r="F98" s="243"/>
      <c r="G98" s="242"/>
      <c r="H98" s="242"/>
      <c r="I98" s="242"/>
      <c r="J98" s="243"/>
      <c r="K98" s="243"/>
      <c r="L98" s="242"/>
      <c r="M98" s="13"/>
      <c r="N98" s="242"/>
      <c r="O98" s="243"/>
      <c r="P98" s="243"/>
      <c r="Q98" s="242"/>
      <c r="R98" s="242"/>
      <c r="S98" s="242"/>
      <c r="T98" s="243"/>
      <c r="U98" s="243"/>
      <c r="V98" s="242"/>
      <c r="W98" s="13"/>
      <c r="X98" s="242"/>
      <c r="Y98" s="243"/>
      <c r="Z98" s="243"/>
      <c r="AA98" s="242"/>
      <c r="AB98" s="242"/>
      <c r="AC98" s="242"/>
      <c r="AD98" s="243"/>
      <c r="AE98" s="243"/>
      <c r="AF98" s="242"/>
      <c r="AG98" s="13"/>
      <c r="AH98" s="242"/>
      <c r="AI98" s="243"/>
      <c r="AJ98" s="243"/>
      <c r="AK98" s="242"/>
      <c r="AL98" s="242"/>
      <c r="AM98" s="242"/>
      <c r="AN98" s="243"/>
      <c r="AO98" s="243"/>
      <c r="AP98" s="242"/>
      <c r="AQ98" s="13"/>
      <c r="AR98" s="242"/>
      <c r="AS98" s="243"/>
      <c r="AT98" s="243"/>
      <c r="AU98" s="242"/>
      <c r="AV98" s="242"/>
      <c r="AW98" s="242"/>
      <c r="AX98" s="243"/>
      <c r="AY98" s="243"/>
      <c r="AZ98" s="242"/>
    </row>
    <row r="99" spans="1:58" ht="12.75" x14ac:dyDescent="0.2">
      <c r="A99" s="22"/>
      <c r="B99" s="738"/>
      <c r="C99" s="402" t="str">
        <f>Definiciones!$C$45</f>
        <v>Consumo-No revolvente - Otros</v>
      </c>
      <c r="D99" s="242"/>
      <c r="E99" s="243"/>
      <c r="F99" s="243"/>
      <c r="G99" s="242"/>
      <c r="H99" s="242"/>
      <c r="I99" s="242"/>
      <c r="J99" s="243"/>
      <c r="K99" s="243"/>
      <c r="L99" s="242"/>
      <c r="M99" s="13"/>
      <c r="N99" s="242"/>
      <c r="O99" s="243"/>
      <c r="P99" s="243"/>
      <c r="Q99" s="242"/>
      <c r="R99" s="242"/>
      <c r="S99" s="242"/>
      <c r="T99" s="243"/>
      <c r="U99" s="243"/>
      <c r="V99" s="242"/>
      <c r="W99" s="13"/>
      <c r="X99" s="242"/>
      <c r="Y99" s="243"/>
      <c r="Z99" s="243"/>
      <c r="AA99" s="242"/>
      <c r="AB99" s="242"/>
      <c r="AC99" s="242"/>
      <c r="AD99" s="243"/>
      <c r="AE99" s="243"/>
      <c r="AF99" s="242"/>
      <c r="AG99" s="13"/>
      <c r="AH99" s="242"/>
      <c r="AI99" s="243"/>
      <c r="AJ99" s="243"/>
      <c r="AK99" s="242"/>
      <c r="AL99" s="242"/>
      <c r="AM99" s="242"/>
      <c r="AN99" s="243"/>
      <c r="AO99" s="243"/>
      <c r="AP99" s="242"/>
      <c r="AR99" s="242"/>
      <c r="AS99" s="243"/>
      <c r="AT99" s="243"/>
      <c r="AU99" s="242"/>
      <c r="AV99" s="242"/>
      <c r="AW99" s="242"/>
      <c r="AX99" s="243"/>
      <c r="AY99" s="243"/>
      <c r="AZ99" s="242"/>
    </row>
    <row r="100" spans="1:58" ht="12.75" x14ac:dyDescent="0.2">
      <c r="A100" s="22"/>
      <c r="B100" s="738"/>
      <c r="C100" s="402" t="str">
        <f>Definiciones!$C$46</f>
        <v>Hipotecaria a la Vivienda - Media, Residencial e Interés Social</v>
      </c>
      <c r="D100" s="242"/>
      <c r="E100" s="243"/>
      <c r="F100" s="243"/>
      <c r="G100" s="242"/>
      <c r="H100" s="242"/>
      <c r="I100" s="242"/>
      <c r="J100" s="243"/>
      <c r="K100" s="243"/>
      <c r="L100" s="242"/>
      <c r="M100" s="13"/>
      <c r="N100" s="242"/>
      <c r="O100" s="243"/>
      <c r="P100" s="243"/>
      <c r="Q100" s="242"/>
      <c r="R100" s="242"/>
      <c r="S100" s="242"/>
      <c r="T100" s="243"/>
      <c r="U100" s="243"/>
      <c r="V100" s="242"/>
      <c r="W100" s="13"/>
      <c r="X100" s="242"/>
      <c r="Y100" s="243"/>
      <c r="Z100" s="243"/>
      <c r="AA100" s="242"/>
      <c r="AB100" s="242"/>
      <c r="AC100" s="242"/>
      <c r="AD100" s="243"/>
      <c r="AE100" s="243"/>
      <c r="AF100" s="242"/>
      <c r="AG100" s="13"/>
      <c r="AH100" s="242"/>
      <c r="AI100" s="243"/>
      <c r="AJ100" s="243"/>
      <c r="AK100" s="242"/>
      <c r="AL100" s="242"/>
      <c r="AM100" s="242"/>
      <c r="AN100" s="243"/>
      <c r="AO100" s="243"/>
      <c r="AP100" s="242"/>
      <c r="AR100" s="242"/>
      <c r="AS100" s="243"/>
      <c r="AT100" s="243"/>
      <c r="AU100" s="242"/>
      <c r="AV100" s="242"/>
      <c r="AW100" s="242"/>
      <c r="AX100" s="243"/>
      <c r="AY100" s="243"/>
      <c r="AZ100" s="242"/>
    </row>
    <row r="101" spans="1:58" ht="12.75" x14ac:dyDescent="0.2">
      <c r="A101" s="22"/>
      <c r="B101" s="738"/>
      <c r="C101" s="402" t="str">
        <f>Definiciones!$C$47</f>
        <v>Hipotecaria a la Vivienda - Infonavit e ISSSTE</v>
      </c>
      <c r="D101" s="242"/>
      <c r="E101" s="243"/>
      <c r="F101" s="243"/>
      <c r="G101" s="242"/>
      <c r="H101" s="242"/>
      <c r="I101" s="242"/>
      <c r="J101" s="243"/>
      <c r="K101" s="243"/>
      <c r="L101" s="242"/>
      <c r="M101" s="13"/>
      <c r="N101" s="242"/>
      <c r="O101" s="243"/>
      <c r="P101" s="243"/>
      <c r="Q101" s="242"/>
      <c r="R101" s="242"/>
      <c r="S101" s="242"/>
      <c r="T101" s="243"/>
      <c r="U101" s="243"/>
      <c r="V101" s="242"/>
      <c r="W101" s="13"/>
      <c r="X101" s="242"/>
      <c r="Y101" s="243"/>
      <c r="Z101" s="243"/>
      <c r="AA101" s="242"/>
      <c r="AB101" s="242"/>
      <c r="AC101" s="242"/>
      <c r="AD101" s="243"/>
      <c r="AE101" s="243"/>
      <c r="AF101" s="242"/>
      <c r="AG101" s="13"/>
      <c r="AH101" s="242"/>
      <c r="AI101" s="243"/>
      <c r="AJ101" s="243"/>
      <c r="AK101" s="242"/>
      <c r="AL101" s="242"/>
      <c r="AM101" s="242"/>
      <c r="AN101" s="243"/>
      <c r="AO101" s="243"/>
      <c r="AP101" s="242"/>
      <c r="AQ101" s="13"/>
      <c r="AR101" s="242"/>
      <c r="AS101" s="243"/>
      <c r="AT101" s="243"/>
      <c r="AU101" s="242"/>
      <c r="AV101" s="242"/>
      <c r="AW101" s="242"/>
      <c r="AX101" s="243"/>
      <c r="AY101" s="243"/>
      <c r="AZ101" s="242"/>
    </row>
    <row r="102" spans="1:58" ht="12.75" x14ac:dyDescent="0.2">
      <c r="A102" s="22"/>
      <c r="B102" s="737"/>
      <c r="C102" s="402" t="str">
        <f>Definiciones!$C$48</f>
        <v>Hipotecaria a la Vivienda - Créditos de Remodelación</v>
      </c>
      <c r="D102" s="240"/>
      <c r="E102" s="241"/>
      <c r="F102" s="241"/>
      <c r="G102" s="240"/>
      <c r="H102" s="240"/>
      <c r="I102" s="240"/>
      <c r="J102" s="241"/>
      <c r="K102" s="241"/>
      <c r="L102" s="240"/>
      <c r="M102" s="13"/>
      <c r="N102" s="240"/>
      <c r="O102" s="241"/>
      <c r="P102" s="241"/>
      <c r="Q102" s="240"/>
      <c r="R102" s="240"/>
      <c r="S102" s="240"/>
      <c r="T102" s="241"/>
      <c r="U102" s="241"/>
      <c r="V102" s="240"/>
      <c r="W102" s="13"/>
      <c r="X102" s="240"/>
      <c r="Y102" s="241"/>
      <c r="Z102" s="241"/>
      <c r="AA102" s="240"/>
      <c r="AB102" s="240"/>
      <c r="AC102" s="240"/>
      <c r="AD102" s="241"/>
      <c r="AE102" s="241"/>
      <c r="AF102" s="240"/>
      <c r="AG102" s="13"/>
      <c r="AH102" s="240"/>
      <c r="AI102" s="241"/>
      <c r="AJ102" s="241"/>
      <c r="AK102" s="240"/>
      <c r="AL102" s="240"/>
      <c r="AM102" s="240"/>
      <c r="AN102" s="241"/>
      <c r="AO102" s="241"/>
      <c r="AP102" s="240"/>
      <c r="AQ102" s="13"/>
      <c r="AR102" s="240"/>
      <c r="AS102" s="241"/>
      <c r="AT102" s="241"/>
      <c r="AU102" s="240"/>
      <c r="AV102" s="240"/>
      <c r="AW102" s="240"/>
      <c r="AX102" s="241"/>
      <c r="AY102" s="241"/>
      <c r="AZ102" s="240"/>
    </row>
    <row r="103" spans="1:58" ht="12.75" x14ac:dyDescent="0.2">
      <c r="A103" s="22"/>
      <c r="B103" s="736" t="s">
        <v>50</v>
      </c>
      <c r="C103" s="411" t="s">
        <v>142</v>
      </c>
      <c r="D103" s="242"/>
      <c r="E103" s="243"/>
      <c r="F103" s="243"/>
      <c r="G103" s="242"/>
      <c r="H103" s="242"/>
      <c r="I103" s="242"/>
      <c r="J103" s="243"/>
      <c r="K103" s="243"/>
      <c r="L103" s="242"/>
      <c r="M103" s="13"/>
      <c r="N103" s="242"/>
      <c r="O103" s="243"/>
      <c r="P103" s="243"/>
      <c r="Q103" s="242"/>
      <c r="R103" s="242"/>
      <c r="S103" s="242"/>
      <c r="T103" s="243"/>
      <c r="U103" s="243"/>
      <c r="V103" s="242"/>
      <c r="W103" s="13"/>
      <c r="X103" s="242"/>
      <c r="Y103" s="243"/>
      <c r="Z103" s="243"/>
      <c r="AA103" s="242"/>
      <c r="AB103" s="242"/>
      <c r="AC103" s="242"/>
      <c r="AD103" s="243"/>
      <c r="AE103" s="243"/>
      <c r="AF103" s="242"/>
      <c r="AG103" s="13"/>
      <c r="AH103" s="242"/>
      <c r="AI103" s="243"/>
      <c r="AJ103" s="243"/>
      <c r="AK103" s="242"/>
      <c r="AL103" s="242"/>
      <c r="AM103" s="242"/>
      <c r="AN103" s="243"/>
      <c r="AO103" s="243"/>
      <c r="AP103" s="242"/>
      <c r="AR103" s="242"/>
      <c r="AS103" s="243"/>
      <c r="AT103" s="243"/>
      <c r="AU103" s="242"/>
      <c r="AV103" s="242"/>
      <c r="AW103" s="242"/>
      <c r="AX103" s="243"/>
      <c r="AY103" s="243"/>
      <c r="AZ103" s="242"/>
    </row>
    <row r="104" spans="1:58" ht="12.75" x14ac:dyDescent="0.2">
      <c r="A104" s="22"/>
      <c r="B104" s="738"/>
      <c r="C104" s="407" t="s">
        <v>143</v>
      </c>
      <c r="D104" s="242"/>
      <c r="E104" s="243"/>
      <c r="F104" s="243"/>
      <c r="G104" s="242"/>
      <c r="H104" s="242"/>
      <c r="I104" s="242"/>
      <c r="J104" s="243"/>
      <c r="K104" s="243"/>
      <c r="L104" s="242"/>
      <c r="M104" s="13"/>
      <c r="N104" s="242"/>
      <c r="O104" s="243"/>
      <c r="P104" s="243"/>
      <c r="Q104" s="242"/>
      <c r="R104" s="242"/>
      <c r="S104" s="242"/>
      <c r="T104" s="243"/>
      <c r="U104" s="243"/>
      <c r="V104" s="242"/>
      <c r="W104" s="13"/>
      <c r="X104" s="242"/>
      <c r="Y104" s="243"/>
      <c r="Z104" s="243"/>
      <c r="AA104" s="242"/>
      <c r="AB104" s="242"/>
      <c r="AC104" s="242"/>
      <c r="AD104" s="243"/>
      <c r="AE104" s="243"/>
      <c r="AF104" s="242"/>
      <c r="AG104" s="13"/>
      <c r="AH104" s="242"/>
      <c r="AI104" s="243"/>
      <c r="AJ104" s="243"/>
      <c r="AK104" s="242"/>
      <c r="AL104" s="242"/>
      <c r="AM104" s="242"/>
      <c r="AN104" s="243"/>
      <c r="AO104" s="243"/>
      <c r="AP104" s="242"/>
      <c r="AR104" s="242"/>
      <c r="AS104" s="243"/>
      <c r="AT104" s="243"/>
      <c r="AU104" s="242"/>
      <c r="AV104" s="242"/>
      <c r="AW104" s="242"/>
      <c r="AX104" s="243"/>
      <c r="AY104" s="243"/>
      <c r="AZ104" s="242"/>
    </row>
    <row r="105" spans="1:58" ht="12.75" x14ac:dyDescent="0.2">
      <c r="A105" s="22"/>
      <c r="B105" s="736" t="s">
        <v>51</v>
      </c>
      <c r="C105" s="97" t="s">
        <v>19</v>
      </c>
      <c r="D105" s="244"/>
      <c r="E105" s="245"/>
      <c r="F105" s="245"/>
      <c r="G105" s="244"/>
      <c r="H105" s="244"/>
      <c r="I105" s="244"/>
      <c r="J105" s="245"/>
      <c r="K105" s="245"/>
      <c r="L105" s="244"/>
      <c r="M105" s="13"/>
      <c r="N105" s="244"/>
      <c r="O105" s="245"/>
      <c r="P105" s="245"/>
      <c r="Q105" s="244"/>
      <c r="R105" s="244"/>
      <c r="S105" s="244"/>
      <c r="T105" s="245"/>
      <c r="U105" s="245"/>
      <c r="V105" s="244"/>
      <c r="W105" s="13"/>
      <c r="X105" s="244"/>
      <c r="Y105" s="245"/>
      <c r="Z105" s="245"/>
      <c r="AA105" s="244"/>
      <c r="AB105" s="244"/>
      <c r="AC105" s="244"/>
      <c r="AD105" s="245"/>
      <c r="AE105" s="245"/>
      <c r="AF105" s="244"/>
      <c r="AG105" s="13"/>
      <c r="AH105" s="244"/>
      <c r="AI105" s="245"/>
      <c r="AJ105" s="245"/>
      <c r="AK105" s="244"/>
      <c r="AL105" s="244"/>
      <c r="AM105" s="244"/>
      <c r="AN105" s="245"/>
      <c r="AO105" s="245"/>
      <c r="AP105" s="244"/>
      <c r="AR105" s="244"/>
      <c r="AS105" s="245"/>
      <c r="AT105" s="245"/>
      <c r="AU105" s="244"/>
      <c r="AV105" s="244"/>
      <c r="AW105" s="244"/>
      <c r="AX105" s="245"/>
      <c r="AY105" s="245"/>
      <c r="AZ105" s="244"/>
    </row>
    <row r="106" spans="1:58" ht="12.75" x14ac:dyDescent="0.2">
      <c r="A106" s="22"/>
      <c r="B106" s="738"/>
      <c r="C106" s="99" t="s">
        <v>144</v>
      </c>
      <c r="D106" s="242"/>
      <c r="E106" s="243"/>
      <c r="F106" s="243"/>
      <c r="G106" s="242"/>
      <c r="H106" s="242"/>
      <c r="I106" s="242"/>
      <c r="J106" s="243"/>
      <c r="K106" s="243"/>
      <c r="L106" s="242"/>
      <c r="M106" s="13"/>
      <c r="N106" s="242"/>
      <c r="O106" s="243"/>
      <c r="P106" s="243"/>
      <c r="Q106" s="242"/>
      <c r="R106" s="242"/>
      <c r="S106" s="242"/>
      <c r="T106" s="243"/>
      <c r="U106" s="243"/>
      <c r="V106" s="242"/>
      <c r="W106" s="13"/>
      <c r="X106" s="242"/>
      <c r="Y106" s="243"/>
      <c r="Z106" s="243"/>
      <c r="AA106" s="242"/>
      <c r="AB106" s="242"/>
      <c r="AC106" s="242"/>
      <c r="AD106" s="243"/>
      <c r="AE106" s="243"/>
      <c r="AF106" s="242"/>
      <c r="AG106" s="13"/>
      <c r="AH106" s="242"/>
      <c r="AI106" s="243"/>
      <c r="AJ106" s="243"/>
      <c r="AK106" s="242"/>
      <c r="AL106" s="242"/>
      <c r="AM106" s="242"/>
      <c r="AN106" s="243"/>
      <c r="AO106" s="243"/>
      <c r="AP106" s="242"/>
      <c r="AR106" s="242"/>
      <c r="AS106" s="243"/>
      <c r="AT106" s="243"/>
      <c r="AU106" s="242"/>
      <c r="AV106" s="242"/>
      <c r="AW106" s="242"/>
      <c r="AX106" s="243"/>
      <c r="AY106" s="243"/>
      <c r="AZ106" s="242"/>
    </row>
    <row r="107" spans="1:58" ht="12.75" x14ac:dyDescent="0.2">
      <c r="A107" s="22"/>
      <c r="B107" s="738"/>
      <c r="C107" s="99" t="s">
        <v>145</v>
      </c>
      <c r="D107" s="242"/>
      <c r="E107" s="243"/>
      <c r="F107" s="243"/>
      <c r="G107" s="242"/>
      <c r="H107" s="242"/>
      <c r="I107" s="242"/>
      <c r="J107" s="243"/>
      <c r="K107" s="243"/>
      <c r="L107" s="242"/>
      <c r="M107" s="13"/>
      <c r="N107" s="242"/>
      <c r="O107" s="243"/>
      <c r="P107" s="243"/>
      <c r="Q107" s="242"/>
      <c r="R107" s="242"/>
      <c r="S107" s="242"/>
      <c r="T107" s="243"/>
      <c r="U107" s="243"/>
      <c r="V107" s="242"/>
      <c r="W107" s="13"/>
      <c r="X107" s="242"/>
      <c r="Y107" s="243"/>
      <c r="Z107" s="243"/>
      <c r="AA107" s="242"/>
      <c r="AB107" s="242"/>
      <c r="AC107" s="242"/>
      <c r="AD107" s="243"/>
      <c r="AE107" s="243"/>
      <c r="AF107" s="242"/>
      <c r="AG107" s="13"/>
      <c r="AH107" s="242"/>
      <c r="AI107" s="243"/>
      <c r="AJ107" s="243"/>
      <c r="AK107" s="242"/>
      <c r="AL107" s="242"/>
      <c r="AM107" s="242"/>
      <c r="AN107" s="243"/>
      <c r="AO107" s="243"/>
      <c r="AP107" s="242"/>
      <c r="AR107" s="242"/>
      <c r="AS107" s="243"/>
      <c r="AT107" s="243"/>
      <c r="AU107" s="242"/>
      <c r="AV107" s="242"/>
      <c r="AW107" s="242"/>
      <c r="AX107" s="243"/>
      <c r="AY107" s="243"/>
      <c r="AZ107" s="242"/>
    </row>
    <row r="108" spans="1:58" ht="12.75" x14ac:dyDescent="0.2">
      <c r="A108" s="22"/>
      <c r="B108" s="737"/>
      <c r="C108" s="96" t="s">
        <v>121</v>
      </c>
      <c r="D108" s="240"/>
      <c r="E108" s="241"/>
      <c r="F108" s="241"/>
      <c r="G108" s="240"/>
      <c r="H108" s="240"/>
      <c r="I108" s="240"/>
      <c r="J108" s="241"/>
      <c r="K108" s="241"/>
      <c r="L108" s="240"/>
      <c r="M108" s="13"/>
      <c r="N108" s="240"/>
      <c r="O108" s="241"/>
      <c r="P108" s="241"/>
      <c r="Q108" s="240"/>
      <c r="R108" s="240"/>
      <c r="S108" s="240"/>
      <c r="T108" s="241"/>
      <c r="U108" s="241"/>
      <c r="V108" s="240"/>
      <c r="W108" s="13"/>
      <c r="X108" s="240"/>
      <c r="Y108" s="241"/>
      <c r="Z108" s="241"/>
      <c r="AA108" s="240"/>
      <c r="AB108" s="240"/>
      <c r="AC108" s="240"/>
      <c r="AD108" s="241"/>
      <c r="AE108" s="241"/>
      <c r="AF108" s="240"/>
      <c r="AG108" s="13"/>
      <c r="AH108" s="240"/>
      <c r="AI108" s="241"/>
      <c r="AJ108" s="241"/>
      <c r="AK108" s="240"/>
      <c r="AL108" s="240"/>
      <c r="AM108" s="240"/>
      <c r="AN108" s="241"/>
      <c r="AO108" s="241"/>
      <c r="AP108" s="240"/>
      <c r="AR108" s="240"/>
      <c r="AS108" s="241"/>
      <c r="AT108" s="241"/>
      <c r="AU108" s="240"/>
      <c r="AV108" s="240"/>
      <c r="AW108" s="240"/>
      <c r="AX108" s="241"/>
      <c r="AY108" s="241"/>
      <c r="AZ108" s="240"/>
    </row>
    <row r="109" spans="1:58" ht="15" customHeight="1" x14ac:dyDescent="0.2">
      <c r="M109" s="13"/>
      <c r="N109" s="13"/>
      <c r="W109" s="13"/>
      <c r="Y109" s="13"/>
      <c r="AI109" s="13"/>
    </row>
    <row r="110" spans="1:58" s="67" customFormat="1" ht="23.25" x14ac:dyDescent="0.35">
      <c r="A110" s="66"/>
      <c r="B110" s="168" t="s">
        <v>188</v>
      </c>
      <c r="C110" s="169"/>
      <c r="D110" s="170"/>
      <c r="E110" s="170"/>
      <c r="F110" s="170"/>
      <c r="G110" s="170"/>
      <c r="H110" s="170"/>
      <c r="I110" s="170"/>
      <c r="J110" s="170"/>
      <c r="K110" s="170"/>
      <c r="L110" s="170"/>
      <c r="M110" s="13"/>
      <c r="N110" s="170"/>
      <c r="O110" s="170"/>
      <c r="P110" s="170"/>
      <c r="Q110" s="170"/>
      <c r="R110" s="170"/>
      <c r="S110" s="170"/>
      <c r="T110" s="170"/>
      <c r="U110" s="170"/>
      <c r="V110" s="170"/>
      <c r="W110" s="13"/>
      <c r="X110" s="170"/>
      <c r="Y110" s="170"/>
      <c r="Z110" s="170"/>
      <c r="AA110" s="170"/>
      <c r="AB110" s="170"/>
      <c r="AC110" s="170"/>
      <c r="AD110" s="170"/>
      <c r="AE110" s="170"/>
      <c r="AF110" s="170"/>
      <c r="AG110" s="11"/>
      <c r="AH110" s="170"/>
      <c r="AI110" s="170"/>
      <c r="AJ110" s="170"/>
      <c r="AK110" s="170"/>
      <c r="AL110" s="170"/>
      <c r="AM110" s="170"/>
      <c r="AN110" s="170"/>
      <c r="AO110" s="170"/>
      <c r="AP110" s="170"/>
      <c r="AR110" s="170"/>
      <c r="AS110" s="170"/>
      <c r="AT110" s="170"/>
      <c r="AU110" s="170"/>
      <c r="AV110" s="170"/>
      <c r="AW110" s="170"/>
      <c r="AX110" s="170"/>
      <c r="AY110" s="170"/>
      <c r="AZ110" s="170"/>
      <c r="BC110" s="11"/>
      <c r="BD110" s="11"/>
      <c r="BE110" s="11"/>
      <c r="BF110" s="11"/>
    </row>
    <row r="111" spans="1:58" ht="12.75" x14ac:dyDescent="0.2">
      <c r="A111" s="22"/>
      <c r="B111" s="192" t="s">
        <v>196</v>
      </c>
      <c r="C111" s="31"/>
      <c r="D111" s="32"/>
      <c r="E111" s="24"/>
      <c r="F111" s="24"/>
      <c r="G111" s="24"/>
      <c r="H111" s="32"/>
      <c r="I111" s="32"/>
      <c r="J111" s="32"/>
      <c r="K111" s="32"/>
      <c r="L111" s="32"/>
      <c r="M111" s="13"/>
      <c r="N111" s="32"/>
      <c r="O111" s="24"/>
      <c r="P111" s="24"/>
      <c r="Q111" s="24"/>
      <c r="R111" s="32"/>
      <c r="S111" s="32"/>
      <c r="T111" s="32"/>
      <c r="U111" s="32"/>
      <c r="V111" s="32"/>
      <c r="W111" s="13"/>
      <c r="X111" s="32"/>
      <c r="Y111" s="24"/>
      <c r="Z111" s="24"/>
      <c r="AA111" s="24"/>
      <c r="AB111" s="32"/>
      <c r="AC111" s="32"/>
      <c r="AD111" s="32"/>
      <c r="AE111" s="32"/>
      <c r="AF111" s="32"/>
      <c r="AH111" s="32"/>
      <c r="AI111" s="24"/>
      <c r="AJ111" s="24"/>
      <c r="AK111" s="24"/>
      <c r="AL111" s="32"/>
      <c r="AM111" s="32"/>
      <c r="AN111" s="32"/>
      <c r="AR111" s="32"/>
      <c r="AS111" s="24"/>
      <c r="AT111" s="24"/>
      <c r="AU111" s="24"/>
      <c r="AV111" s="32"/>
      <c r="AW111" s="32"/>
      <c r="AX111" s="32"/>
    </row>
    <row r="112" spans="1:58" ht="63.75" x14ac:dyDescent="0.2">
      <c r="A112" s="33"/>
      <c r="B112" s="34"/>
      <c r="C112" s="35"/>
      <c r="D112" s="183" t="s">
        <v>146</v>
      </c>
      <c r="E112" s="24"/>
      <c r="F112" s="24"/>
      <c r="H112" s="13"/>
      <c r="I112" s="33"/>
      <c r="J112" s="36"/>
      <c r="K112" s="36"/>
      <c r="L112" s="36"/>
      <c r="M112" s="13"/>
      <c r="N112" s="183" t="s">
        <v>146</v>
      </c>
      <c r="O112" s="24"/>
      <c r="P112" s="24"/>
      <c r="R112" s="13"/>
      <c r="S112" s="33"/>
      <c r="T112" s="36"/>
      <c r="U112" s="36"/>
      <c r="V112" s="36"/>
      <c r="W112" s="36"/>
      <c r="X112" s="183" t="s">
        <v>146</v>
      </c>
      <c r="Y112" s="24"/>
      <c r="Z112" s="24"/>
      <c r="AB112" s="13"/>
      <c r="AC112" s="33"/>
      <c r="AD112" s="36"/>
      <c r="AE112" s="36"/>
      <c r="AF112" s="36"/>
      <c r="AH112" s="183" t="s">
        <v>146</v>
      </c>
      <c r="AI112" s="24"/>
      <c r="AJ112" s="24"/>
      <c r="AL112" s="13"/>
      <c r="AM112" s="33"/>
      <c r="AN112" s="36"/>
      <c r="AR112" s="183" t="s">
        <v>146</v>
      </c>
      <c r="AS112" s="24"/>
      <c r="AT112" s="24"/>
      <c r="AV112" s="13"/>
      <c r="AW112" s="33"/>
      <c r="AX112" s="36"/>
    </row>
    <row r="113" spans="1:57" ht="12.75" x14ac:dyDescent="0.2">
      <c r="A113" s="22"/>
      <c r="B113" s="736" t="s">
        <v>49</v>
      </c>
      <c r="C113" s="6" t="str">
        <f>Definiciones!$C$32</f>
        <v>Paraestatales</v>
      </c>
      <c r="D113" s="250"/>
      <c r="E113" s="239"/>
      <c r="F113" s="239"/>
      <c r="H113" s="13"/>
      <c r="J113" s="12"/>
      <c r="K113" s="12"/>
      <c r="L113" s="12"/>
      <c r="M113" s="12"/>
      <c r="N113" s="250"/>
      <c r="O113" s="239"/>
      <c r="P113" s="239"/>
      <c r="R113" s="13"/>
      <c r="T113" s="12"/>
      <c r="U113" s="12"/>
      <c r="V113" s="12"/>
      <c r="W113" s="12"/>
      <c r="X113" s="250"/>
      <c r="Y113" s="239"/>
      <c r="Z113" s="239"/>
      <c r="AB113" s="13"/>
      <c r="AD113" s="12"/>
      <c r="AE113" s="12"/>
      <c r="AF113" s="12"/>
      <c r="AH113" s="250"/>
      <c r="AI113" s="239"/>
      <c r="AJ113" s="239"/>
      <c r="AL113" s="13"/>
      <c r="AN113" s="12"/>
      <c r="AR113" s="250"/>
      <c r="AS113" s="239"/>
      <c r="AT113" s="239"/>
      <c r="AV113" s="13"/>
      <c r="AX113" s="12"/>
    </row>
    <row r="114" spans="1:57" ht="12.75" x14ac:dyDescent="0.2">
      <c r="A114" s="22"/>
      <c r="B114" s="738"/>
      <c r="C114" s="7" t="str">
        <f>Definiciones!$C$33</f>
        <v>Corporativos - Moneda nacional</v>
      </c>
      <c r="D114" s="249"/>
      <c r="E114" s="239"/>
      <c r="F114" s="239"/>
      <c r="H114" s="13"/>
      <c r="J114" s="12"/>
      <c r="K114" s="12"/>
      <c r="L114" s="12"/>
      <c r="M114" s="12"/>
      <c r="N114" s="249"/>
      <c r="O114" s="239"/>
      <c r="P114" s="239"/>
      <c r="R114" s="13"/>
      <c r="T114" s="12"/>
      <c r="U114" s="12"/>
      <c r="V114" s="12"/>
      <c r="W114" s="12"/>
      <c r="X114" s="249"/>
      <c r="Y114" s="239"/>
      <c r="Z114" s="239"/>
      <c r="AB114" s="13"/>
      <c r="AD114" s="12"/>
      <c r="AE114" s="12"/>
      <c r="AF114" s="12"/>
      <c r="AH114" s="249"/>
      <c r="AI114" s="239"/>
      <c r="AJ114" s="239"/>
      <c r="AL114" s="13"/>
      <c r="AN114" s="12"/>
      <c r="AR114" s="249"/>
      <c r="AS114" s="239"/>
      <c r="AT114" s="239"/>
      <c r="AV114" s="13"/>
      <c r="AX114" s="12"/>
      <c r="BC114" s="12"/>
      <c r="BD114" s="12"/>
      <c r="BE114" s="12"/>
    </row>
    <row r="115" spans="1:57" ht="12.75" x14ac:dyDescent="0.2">
      <c r="A115" s="22"/>
      <c r="B115" s="738"/>
      <c r="C115" s="7" t="str">
        <f>Definiciones!$C$34</f>
        <v>Corporativos - Moneda extranjera</v>
      </c>
      <c r="D115" s="249"/>
      <c r="E115" s="239"/>
      <c r="F115" s="239"/>
      <c r="H115" s="13"/>
      <c r="J115" s="12"/>
      <c r="K115" s="12"/>
      <c r="L115" s="12"/>
      <c r="M115" s="12"/>
      <c r="N115" s="249"/>
      <c r="O115" s="239"/>
      <c r="P115" s="239"/>
      <c r="R115" s="13"/>
      <c r="T115" s="12"/>
      <c r="U115" s="12"/>
      <c r="V115" s="12"/>
      <c r="W115" s="12"/>
      <c r="X115" s="249"/>
      <c r="Y115" s="239"/>
      <c r="Z115" s="239"/>
      <c r="AB115" s="13"/>
      <c r="AD115" s="12"/>
      <c r="AE115" s="12"/>
      <c r="AF115" s="12"/>
      <c r="AH115" s="249"/>
      <c r="AI115" s="239"/>
      <c r="AJ115" s="239"/>
      <c r="AL115" s="13"/>
      <c r="AN115" s="12"/>
      <c r="AR115" s="249"/>
      <c r="AS115" s="239"/>
      <c r="AT115" s="239"/>
      <c r="AV115" s="13"/>
      <c r="AX115" s="12"/>
      <c r="BC115" s="12"/>
      <c r="BD115" s="12"/>
      <c r="BE115" s="12"/>
    </row>
    <row r="116" spans="1:57" ht="12.75" x14ac:dyDescent="0.2">
      <c r="A116" s="22"/>
      <c r="B116" s="738"/>
      <c r="C116" s="7" t="str">
        <f>Definiciones!$C$35</f>
        <v>Fideicomisos</v>
      </c>
      <c r="D116" s="249"/>
      <c r="E116" s="239"/>
      <c r="F116" s="239"/>
      <c r="H116" s="13"/>
      <c r="J116" s="12"/>
      <c r="K116" s="12"/>
      <c r="L116" s="12"/>
      <c r="M116" s="12"/>
      <c r="N116" s="249"/>
      <c r="O116" s="239"/>
      <c r="P116" s="239"/>
      <c r="R116" s="13"/>
      <c r="T116" s="12"/>
      <c r="U116" s="12"/>
      <c r="V116" s="12"/>
      <c r="W116" s="12"/>
      <c r="X116" s="249"/>
      <c r="Y116" s="239"/>
      <c r="Z116" s="239"/>
      <c r="AB116" s="13"/>
      <c r="AD116" s="12"/>
      <c r="AE116" s="12"/>
      <c r="AF116" s="12"/>
      <c r="AH116" s="249"/>
      <c r="AI116" s="239"/>
      <c r="AJ116" s="239"/>
      <c r="AL116" s="13"/>
      <c r="AN116" s="12"/>
      <c r="AR116" s="249"/>
      <c r="AS116" s="239"/>
      <c r="AT116" s="239"/>
      <c r="AV116" s="13"/>
      <c r="AX116" s="12"/>
      <c r="BC116" s="12"/>
      <c r="BD116" s="12"/>
      <c r="BE116" s="12"/>
    </row>
    <row r="117" spans="1:57" ht="12.75" x14ac:dyDescent="0.2">
      <c r="A117" s="22"/>
      <c r="B117" s="738"/>
      <c r="C117" s="7" t="str">
        <f>Definiciones!$C$36</f>
        <v>MiPyMes</v>
      </c>
      <c r="D117" s="249"/>
      <c r="E117" s="239"/>
      <c r="F117" s="239"/>
      <c r="H117" s="13"/>
      <c r="J117" s="12"/>
      <c r="K117" s="12"/>
      <c r="L117" s="12"/>
      <c r="M117" s="12"/>
      <c r="N117" s="249"/>
      <c r="O117" s="239"/>
      <c r="P117" s="239"/>
      <c r="R117" s="13"/>
      <c r="T117" s="12"/>
      <c r="U117" s="12"/>
      <c r="V117" s="12"/>
      <c r="W117" s="12"/>
      <c r="X117" s="249"/>
      <c r="Y117" s="239"/>
      <c r="Z117" s="239"/>
      <c r="AB117" s="13"/>
      <c r="AD117" s="12"/>
      <c r="AE117" s="12"/>
      <c r="AF117" s="12"/>
      <c r="AH117" s="249"/>
      <c r="AI117" s="239"/>
      <c r="AJ117" s="239"/>
      <c r="AL117" s="13"/>
      <c r="AN117" s="12"/>
      <c r="AR117" s="249"/>
      <c r="AS117" s="239"/>
      <c r="AT117" s="239"/>
      <c r="AV117" s="13"/>
      <c r="AX117" s="12"/>
      <c r="BC117" s="12"/>
      <c r="BD117" s="12"/>
      <c r="BE117" s="12"/>
    </row>
    <row r="118" spans="1:57" ht="12.75" x14ac:dyDescent="0.2">
      <c r="A118" s="22"/>
      <c r="B118" s="738"/>
      <c r="C118" s="7" t="str">
        <f>Definiciones!$C$37</f>
        <v>Gobierno Federal</v>
      </c>
      <c r="D118" s="249"/>
      <c r="E118" s="239"/>
      <c r="F118" s="239"/>
      <c r="H118" s="13"/>
      <c r="J118" s="12"/>
      <c r="K118" s="12"/>
      <c r="L118" s="12"/>
      <c r="M118" s="12"/>
      <c r="N118" s="249"/>
      <c r="O118" s="239"/>
      <c r="P118" s="239"/>
      <c r="R118" s="13"/>
      <c r="T118" s="12"/>
      <c r="U118" s="12"/>
      <c r="V118" s="12"/>
      <c r="W118" s="12"/>
      <c r="X118" s="249"/>
      <c r="Y118" s="239"/>
      <c r="Z118" s="239"/>
      <c r="AB118" s="13"/>
      <c r="AD118" s="12"/>
      <c r="AE118" s="12"/>
      <c r="AF118" s="12"/>
      <c r="AH118" s="249"/>
      <c r="AI118" s="239"/>
      <c r="AJ118" s="239"/>
      <c r="AL118" s="13"/>
      <c r="AN118" s="12"/>
      <c r="AR118" s="249"/>
      <c r="AS118" s="239"/>
      <c r="AT118" s="239"/>
      <c r="AV118" s="13"/>
      <c r="AX118" s="12"/>
      <c r="BC118" s="12"/>
      <c r="BD118" s="12"/>
      <c r="BE118" s="12"/>
    </row>
    <row r="119" spans="1:57" ht="12.75" x14ac:dyDescent="0.2">
      <c r="A119" s="22"/>
      <c r="B119" s="738"/>
      <c r="C119" s="7" t="str">
        <f>Definiciones!$C$38</f>
        <v>Estados y Municipios - Garantizados</v>
      </c>
      <c r="D119" s="249"/>
      <c r="E119" s="239"/>
      <c r="F119" s="239"/>
      <c r="H119" s="13"/>
      <c r="J119" s="12"/>
      <c r="K119" s="12"/>
      <c r="L119" s="12"/>
      <c r="M119" s="12"/>
      <c r="N119" s="249"/>
      <c r="O119" s="239"/>
      <c r="P119" s="239"/>
      <c r="R119" s="13"/>
      <c r="T119" s="12"/>
      <c r="U119" s="12"/>
      <c r="V119" s="12"/>
      <c r="W119" s="12"/>
      <c r="X119" s="249"/>
      <c r="Y119" s="239"/>
      <c r="Z119" s="239"/>
      <c r="AB119" s="13"/>
      <c r="AD119" s="12"/>
      <c r="AE119" s="12"/>
      <c r="AF119" s="12"/>
      <c r="AH119" s="249"/>
      <c r="AI119" s="239"/>
      <c r="AJ119" s="239"/>
      <c r="AL119" s="13"/>
      <c r="AN119" s="12"/>
      <c r="AR119" s="249"/>
      <c r="AS119" s="239"/>
      <c r="AT119" s="239"/>
      <c r="AV119" s="13"/>
      <c r="AX119" s="12"/>
      <c r="BC119" s="12"/>
      <c r="BD119" s="12"/>
      <c r="BE119" s="12"/>
    </row>
    <row r="120" spans="1:57" ht="12.75" x14ac:dyDescent="0.2">
      <c r="A120" s="22"/>
      <c r="B120" s="738"/>
      <c r="C120" s="7" t="str">
        <f>Definiciones!$C$39</f>
        <v>Estados y Municipios - No garantizados</v>
      </c>
      <c r="D120" s="249"/>
      <c r="E120" s="239"/>
      <c r="F120" s="239"/>
      <c r="H120" s="13"/>
      <c r="J120" s="12"/>
      <c r="K120" s="12"/>
      <c r="L120" s="12"/>
      <c r="M120" s="12"/>
      <c r="N120" s="249"/>
      <c r="O120" s="239"/>
      <c r="P120" s="239"/>
      <c r="R120" s="13"/>
      <c r="T120" s="12"/>
      <c r="U120" s="12"/>
      <c r="V120" s="12"/>
      <c r="W120" s="12"/>
      <c r="X120" s="249"/>
      <c r="Y120" s="239"/>
      <c r="Z120" s="239"/>
      <c r="AB120" s="13"/>
      <c r="AD120" s="12"/>
      <c r="AE120" s="12"/>
      <c r="AF120" s="12"/>
      <c r="AH120" s="249"/>
      <c r="AI120" s="239"/>
      <c r="AJ120" s="239"/>
      <c r="AL120" s="13"/>
      <c r="AN120" s="12"/>
      <c r="AR120" s="249"/>
      <c r="AS120" s="239"/>
      <c r="AT120" s="239"/>
      <c r="AV120" s="13"/>
      <c r="AX120" s="12"/>
      <c r="BC120" s="12"/>
      <c r="BD120" s="12"/>
      <c r="BE120" s="12"/>
    </row>
    <row r="121" spans="1:57" ht="12.75" x14ac:dyDescent="0.2">
      <c r="A121" s="22"/>
      <c r="B121" s="738"/>
      <c r="C121" s="402" t="str">
        <f>Definiciones!$C$40</f>
        <v>Entidades Financieras</v>
      </c>
      <c r="D121" s="249"/>
      <c r="E121" s="239"/>
      <c r="F121" s="239"/>
      <c r="H121" s="13"/>
      <c r="J121" s="12"/>
      <c r="K121" s="12"/>
      <c r="L121" s="12"/>
      <c r="M121" s="12"/>
      <c r="N121" s="249"/>
      <c r="O121" s="239"/>
      <c r="P121" s="239"/>
      <c r="R121" s="13"/>
      <c r="T121" s="12"/>
      <c r="U121" s="12"/>
      <c r="V121" s="12"/>
      <c r="W121" s="12"/>
      <c r="X121" s="249"/>
      <c r="Y121" s="239"/>
      <c r="Z121" s="239"/>
      <c r="AB121" s="13"/>
      <c r="AD121" s="12"/>
      <c r="AE121" s="12"/>
      <c r="AF121" s="12"/>
      <c r="AH121" s="249"/>
      <c r="AI121" s="239"/>
      <c r="AJ121" s="239"/>
      <c r="AL121" s="13"/>
      <c r="AN121" s="12"/>
      <c r="AR121" s="249"/>
      <c r="AS121" s="239"/>
      <c r="AT121" s="239"/>
      <c r="AV121" s="13"/>
      <c r="AX121" s="12"/>
      <c r="BC121" s="12"/>
      <c r="BD121" s="12"/>
      <c r="BE121" s="12"/>
    </row>
    <row r="122" spans="1:57" ht="12.75" x14ac:dyDescent="0.2">
      <c r="A122" s="22"/>
      <c r="B122" s="738"/>
      <c r="C122" s="402" t="str">
        <f>Definiciones!$C$41</f>
        <v>Consumo-Revolvente</v>
      </c>
      <c r="D122" s="249"/>
      <c r="E122" s="239"/>
      <c r="F122" s="239"/>
      <c r="H122" s="13"/>
      <c r="J122" s="12"/>
      <c r="K122" s="12"/>
      <c r="L122" s="12"/>
      <c r="M122" s="12"/>
      <c r="N122" s="249"/>
      <c r="O122" s="239"/>
      <c r="P122" s="239"/>
      <c r="R122" s="13"/>
      <c r="T122" s="12"/>
      <c r="U122" s="12"/>
      <c r="V122" s="12"/>
      <c r="W122" s="12"/>
      <c r="X122" s="249"/>
      <c r="Y122" s="239"/>
      <c r="Z122" s="239"/>
      <c r="AB122" s="13"/>
      <c r="AD122" s="12"/>
      <c r="AE122" s="12"/>
      <c r="AF122" s="12"/>
      <c r="AH122" s="249"/>
      <c r="AI122" s="239"/>
      <c r="AJ122" s="239"/>
      <c r="AL122" s="13"/>
      <c r="AN122" s="12"/>
      <c r="AR122" s="249"/>
      <c r="AS122" s="239"/>
      <c r="AT122" s="239"/>
      <c r="AV122" s="13"/>
      <c r="AX122" s="12"/>
      <c r="BC122" s="12"/>
      <c r="BD122" s="12"/>
      <c r="BE122" s="12"/>
    </row>
    <row r="123" spans="1:57" ht="12.75" x14ac:dyDescent="0.2">
      <c r="A123" s="22"/>
      <c r="B123" s="738"/>
      <c r="C123" s="402" t="str">
        <f>Definiciones!$C$42</f>
        <v>Consumo-No revolvente - Nomina</v>
      </c>
      <c r="D123" s="249"/>
      <c r="E123" s="239"/>
      <c r="F123" s="239"/>
      <c r="H123" s="13"/>
      <c r="J123" s="12"/>
      <c r="K123" s="12"/>
      <c r="L123" s="12"/>
      <c r="M123" s="12"/>
      <c r="N123" s="249"/>
      <c r="O123" s="239"/>
      <c r="P123" s="239"/>
      <c r="R123" s="13"/>
      <c r="T123" s="12"/>
      <c r="U123" s="12"/>
      <c r="V123" s="12"/>
      <c r="W123" s="12"/>
      <c r="X123" s="249"/>
      <c r="Y123" s="239"/>
      <c r="Z123" s="239"/>
      <c r="AB123" s="13"/>
      <c r="AD123" s="12"/>
      <c r="AE123" s="12"/>
      <c r="AF123" s="12"/>
      <c r="AH123" s="249"/>
      <c r="AI123" s="239"/>
      <c r="AJ123" s="239"/>
      <c r="AL123" s="13"/>
      <c r="AN123" s="12"/>
      <c r="AR123" s="249"/>
      <c r="AS123" s="239"/>
      <c r="AT123" s="239"/>
      <c r="AV123" s="13"/>
      <c r="AX123" s="12"/>
      <c r="BC123" s="12"/>
      <c r="BD123" s="12"/>
      <c r="BE123" s="12"/>
    </row>
    <row r="124" spans="1:57" ht="12.75" x14ac:dyDescent="0.2">
      <c r="A124" s="22"/>
      <c r="B124" s="738"/>
      <c r="C124" s="402" t="str">
        <f>Definiciones!$C$43</f>
        <v>Consumo-No revolvente - Personales</v>
      </c>
      <c r="D124" s="249"/>
      <c r="E124" s="239"/>
      <c r="F124" s="239"/>
      <c r="H124" s="13"/>
      <c r="J124" s="12"/>
      <c r="K124" s="12"/>
      <c r="L124" s="12"/>
      <c r="M124" s="12"/>
      <c r="N124" s="249"/>
      <c r="O124" s="239"/>
      <c r="P124" s="239"/>
      <c r="R124" s="13"/>
      <c r="T124" s="12"/>
      <c r="U124" s="12"/>
      <c r="V124" s="12"/>
      <c r="W124" s="12"/>
      <c r="X124" s="249"/>
      <c r="Y124" s="239"/>
      <c r="Z124" s="239"/>
      <c r="AB124" s="13"/>
      <c r="AD124" s="12"/>
      <c r="AE124" s="12"/>
      <c r="AF124" s="12"/>
      <c r="AH124" s="249"/>
      <c r="AI124" s="239"/>
      <c r="AJ124" s="239"/>
      <c r="AL124" s="13"/>
      <c r="AN124" s="12"/>
      <c r="AR124" s="249"/>
      <c r="AS124" s="239"/>
      <c r="AT124" s="239"/>
      <c r="AV124" s="13"/>
      <c r="AX124" s="12"/>
      <c r="BC124" s="12"/>
      <c r="BD124" s="12"/>
      <c r="BE124" s="12"/>
    </row>
    <row r="125" spans="1:57" ht="12.75" x14ac:dyDescent="0.2">
      <c r="A125" s="22"/>
      <c r="B125" s="738"/>
      <c r="C125" s="402" t="str">
        <f>Definiciones!$C$44</f>
        <v>Consumo-No revolvente - Autos y ABCD</v>
      </c>
      <c r="D125" s="249"/>
      <c r="E125" s="239"/>
      <c r="F125" s="239"/>
      <c r="H125" s="13"/>
      <c r="J125" s="12"/>
      <c r="K125" s="12"/>
      <c r="L125" s="12"/>
      <c r="M125" s="12"/>
      <c r="N125" s="249"/>
      <c r="O125" s="239"/>
      <c r="P125" s="239"/>
      <c r="R125" s="13"/>
      <c r="T125" s="12"/>
      <c r="U125" s="12"/>
      <c r="V125" s="12"/>
      <c r="W125" s="12"/>
      <c r="X125" s="249"/>
      <c r="Y125" s="239"/>
      <c r="Z125" s="239"/>
      <c r="AB125" s="13"/>
      <c r="AD125" s="12"/>
      <c r="AE125" s="12"/>
      <c r="AF125" s="12"/>
      <c r="AH125" s="249"/>
      <c r="AI125" s="239"/>
      <c r="AJ125" s="239"/>
      <c r="AL125" s="13"/>
      <c r="AN125" s="12"/>
      <c r="AR125" s="249"/>
      <c r="AS125" s="239"/>
      <c r="AT125" s="239"/>
      <c r="AV125" s="13"/>
      <c r="AX125" s="12"/>
      <c r="BC125" s="12"/>
      <c r="BD125" s="12"/>
      <c r="BE125" s="12"/>
    </row>
    <row r="126" spans="1:57" ht="12.75" x14ac:dyDescent="0.2">
      <c r="A126" s="22"/>
      <c r="B126" s="738"/>
      <c r="C126" s="402" t="str">
        <f>Definiciones!$C$45</f>
        <v>Consumo-No revolvente - Otros</v>
      </c>
      <c r="D126" s="249"/>
      <c r="E126" s="239"/>
      <c r="F126" s="239"/>
      <c r="H126" s="13"/>
      <c r="J126" s="12"/>
      <c r="K126" s="12"/>
      <c r="L126" s="12"/>
      <c r="M126" s="12"/>
      <c r="N126" s="249"/>
      <c r="O126" s="239"/>
      <c r="P126" s="239"/>
      <c r="R126" s="13"/>
      <c r="T126" s="12"/>
      <c r="U126" s="12"/>
      <c r="V126" s="12"/>
      <c r="W126" s="12"/>
      <c r="X126" s="249"/>
      <c r="Y126" s="239"/>
      <c r="Z126" s="239"/>
      <c r="AB126" s="13"/>
      <c r="AD126" s="12"/>
      <c r="AE126" s="12"/>
      <c r="AF126" s="12"/>
      <c r="AH126" s="249"/>
      <c r="AI126" s="239"/>
      <c r="AJ126" s="239"/>
      <c r="AL126" s="13"/>
      <c r="AN126" s="12"/>
      <c r="AR126" s="249"/>
      <c r="AS126" s="239"/>
      <c r="AT126" s="239"/>
      <c r="AV126" s="13"/>
      <c r="AX126" s="12"/>
      <c r="BC126" s="12"/>
      <c r="BD126" s="12"/>
      <c r="BE126" s="12"/>
    </row>
    <row r="127" spans="1:57" ht="12.75" x14ac:dyDescent="0.2">
      <c r="A127" s="22"/>
      <c r="B127" s="738"/>
      <c r="C127" s="402" t="str">
        <f>Definiciones!$C$46</f>
        <v>Hipotecaria a la Vivienda - Media, Residencial e Interés Social</v>
      </c>
      <c r="D127" s="249"/>
      <c r="E127" s="239"/>
      <c r="F127" s="239"/>
      <c r="H127" s="13"/>
      <c r="J127" s="12"/>
      <c r="K127" s="12"/>
      <c r="L127" s="12"/>
      <c r="M127" s="12"/>
      <c r="N127" s="249"/>
      <c r="O127" s="239"/>
      <c r="P127" s="239"/>
      <c r="R127" s="13"/>
      <c r="T127" s="12"/>
      <c r="U127" s="12"/>
      <c r="V127" s="12"/>
      <c r="W127" s="12"/>
      <c r="X127" s="249"/>
      <c r="Y127" s="239"/>
      <c r="Z127" s="239"/>
      <c r="AB127" s="13"/>
      <c r="AD127" s="12"/>
      <c r="AE127" s="12"/>
      <c r="AF127" s="12"/>
      <c r="AH127" s="249"/>
      <c r="AI127" s="239"/>
      <c r="AJ127" s="239"/>
      <c r="AL127" s="13"/>
      <c r="AN127" s="12"/>
      <c r="AR127" s="249"/>
      <c r="AS127" s="239"/>
      <c r="AT127" s="239"/>
      <c r="AV127" s="13"/>
      <c r="AX127" s="12"/>
      <c r="BC127" s="12"/>
      <c r="BD127" s="12"/>
      <c r="BE127" s="12"/>
    </row>
    <row r="128" spans="1:57" ht="12.75" x14ac:dyDescent="0.2">
      <c r="A128" s="22"/>
      <c r="B128" s="738"/>
      <c r="C128" s="402" t="str">
        <f>Definiciones!$C$47</f>
        <v>Hipotecaria a la Vivienda - Infonavit e ISSSTE</v>
      </c>
      <c r="D128" s="249"/>
      <c r="E128" s="239"/>
      <c r="F128" s="239"/>
      <c r="H128" s="13"/>
      <c r="J128" s="12"/>
      <c r="K128" s="12"/>
      <c r="L128" s="12"/>
      <c r="M128" s="12"/>
      <c r="N128" s="249"/>
      <c r="O128" s="239"/>
      <c r="P128" s="239"/>
      <c r="R128" s="13"/>
      <c r="T128" s="12"/>
      <c r="U128" s="12"/>
      <c r="V128" s="12"/>
      <c r="W128" s="12"/>
      <c r="X128" s="249"/>
      <c r="Y128" s="239"/>
      <c r="Z128" s="239"/>
      <c r="AB128" s="13"/>
      <c r="AD128" s="12"/>
      <c r="AE128" s="12"/>
      <c r="AF128" s="12"/>
      <c r="AH128" s="249"/>
      <c r="AI128" s="239"/>
      <c r="AJ128" s="239"/>
      <c r="AL128" s="13"/>
      <c r="AN128" s="12"/>
      <c r="AR128" s="249"/>
      <c r="AS128" s="239"/>
      <c r="AT128" s="239"/>
      <c r="AV128" s="13"/>
      <c r="AX128" s="12"/>
      <c r="BC128" s="12"/>
      <c r="BD128" s="12"/>
      <c r="BE128" s="12"/>
    </row>
    <row r="129" spans="1:57" ht="12.75" x14ac:dyDescent="0.2">
      <c r="A129" s="22"/>
      <c r="B129" s="737"/>
      <c r="C129" s="402" t="str">
        <f>Definiciones!$C$48</f>
        <v>Hipotecaria a la Vivienda - Créditos de Remodelación</v>
      </c>
      <c r="D129" s="248"/>
      <c r="E129" s="239"/>
      <c r="F129" s="239"/>
      <c r="H129" s="13"/>
      <c r="J129" s="12"/>
      <c r="K129" s="12"/>
      <c r="L129" s="12"/>
      <c r="M129" s="12"/>
      <c r="N129" s="248"/>
      <c r="O129" s="239"/>
      <c r="P129" s="239"/>
      <c r="R129" s="13"/>
      <c r="T129" s="12"/>
      <c r="U129" s="12"/>
      <c r="V129" s="12"/>
      <c r="W129" s="12"/>
      <c r="X129" s="248"/>
      <c r="Y129" s="239"/>
      <c r="Z129" s="239"/>
      <c r="AB129" s="13"/>
      <c r="AD129" s="12"/>
      <c r="AE129" s="12"/>
      <c r="AF129" s="12"/>
      <c r="AH129" s="248"/>
      <c r="AI129" s="239"/>
      <c r="AJ129" s="239"/>
      <c r="AL129" s="13"/>
      <c r="AN129" s="12"/>
      <c r="AR129" s="248"/>
      <c r="AS129" s="239"/>
      <c r="AT129" s="239"/>
      <c r="AV129" s="13"/>
      <c r="AX129" s="12"/>
      <c r="BC129" s="12"/>
      <c r="BD129" s="12"/>
      <c r="BE129" s="12"/>
    </row>
    <row r="130" spans="1:57" ht="12.75" x14ac:dyDescent="0.2">
      <c r="A130" s="22"/>
      <c r="B130" s="736" t="s">
        <v>50</v>
      </c>
      <c r="C130" s="411" t="s">
        <v>142</v>
      </c>
      <c r="D130" s="250"/>
      <c r="E130" s="239"/>
      <c r="F130" s="239"/>
      <c r="H130" s="13"/>
      <c r="J130" s="12"/>
      <c r="K130" s="12"/>
      <c r="L130" s="12"/>
      <c r="M130" s="12"/>
      <c r="N130" s="250"/>
      <c r="O130" s="239"/>
      <c r="P130" s="239"/>
      <c r="R130" s="13"/>
      <c r="T130" s="12"/>
      <c r="U130" s="12"/>
      <c r="V130" s="12"/>
      <c r="W130" s="12"/>
      <c r="X130" s="250"/>
      <c r="Y130" s="239"/>
      <c r="Z130" s="239"/>
      <c r="AB130" s="13"/>
      <c r="AD130" s="12"/>
      <c r="AE130" s="12"/>
      <c r="AF130" s="12"/>
      <c r="AH130" s="250"/>
      <c r="AI130" s="239"/>
      <c r="AJ130" s="239"/>
      <c r="AL130" s="13"/>
      <c r="AN130" s="12"/>
      <c r="AR130" s="250"/>
      <c r="AS130" s="239"/>
      <c r="AT130" s="239"/>
      <c r="AV130" s="13"/>
      <c r="AX130" s="12"/>
      <c r="BC130" s="12"/>
      <c r="BD130" s="12"/>
      <c r="BE130" s="12"/>
    </row>
    <row r="131" spans="1:57" ht="12.75" x14ac:dyDescent="0.2">
      <c r="A131" s="22"/>
      <c r="B131" s="738"/>
      <c r="C131" s="98" t="s">
        <v>143</v>
      </c>
      <c r="D131" s="248"/>
      <c r="E131" s="239"/>
      <c r="F131" s="239"/>
      <c r="H131" s="13"/>
      <c r="J131" s="12"/>
      <c r="K131" s="12"/>
      <c r="L131" s="12"/>
      <c r="M131" s="12"/>
      <c r="N131" s="248"/>
      <c r="O131" s="239"/>
      <c r="P131" s="239"/>
      <c r="R131" s="13"/>
      <c r="T131" s="12"/>
      <c r="U131" s="12"/>
      <c r="V131" s="12"/>
      <c r="W131" s="12"/>
      <c r="X131" s="248"/>
      <c r="Y131" s="239"/>
      <c r="Z131" s="239"/>
      <c r="AB131" s="13"/>
      <c r="AD131" s="12"/>
      <c r="AE131" s="12"/>
      <c r="AF131" s="12"/>
      <c r="AH131" s="248"/>
      <c r="AI131" s="239"/>
      <c r="AJ131" s="239"/>
      <c r="AL131" s="13"/>
      <c r="AN131" s="12"/>
      <c r="AR131" s="248"/>
      <c r="AS131" s="239"/>
      <c r="AT131" s="239"/>
      <c r="AV131" s="13"/>
      <c r="AX131" s="12"/>
      <c r="BC131" s="12"/>
      <c r="BD131" s="12"/>
      <c r="BE131" s="12"/>
    </row>
    <row r="132" spans="1:57" ht="12.75" customHeight="1" x14ac:dyDescent="0.2">
      <c r="A132" s="22"/>
      <c r="B132" s="736" t="s">
        <v>51</v>
      </c>
      <c r="C132" s="97" t="s">
        <v>19</v>
      </c>
      <c r="D132" s="249"/>
      <c r="E132" s="239"/>
      <c r="F132" s="239"/>
      <c r="H132" s="13"/>
      <c r="J132" s="12"/>
      <c r="K132" s="12"/>
      <c r="L132" s="12"/>
      <c r="M132" s="12"/>
      <c r="N132" s="249"/>
      <c r="O132" s="239"/>
      <c r="P132" s="239"/>
      <c r="R132" s="13"/>
      <c r="T132" s="12"/>
      <c r="U132" s="12"/>
      <c r="V132" s="12"/>
      <c r="W132" s="12"/>
      <c r="X132" s="249"/>
      <c r="Y132" s="239"/>
      <c r="Z132" s="239"/>
      <c r="AB132" s="13"/>
      <c r="AD132" s="12"/>
      <c r="AE132" s="12"/>
      <c r="AF132" s="12"/>
      <c r="AH132" s="249"/>
      <c r="AI132" s="239"/>
      <c r="AJ132" s="239"/>
      <c r="AL132" s="13"/>
      <c r="AN132" s="12"/>
      <c r="AR132" s="249"/>
      <c r="AS132" s="239"/>
      <c r="AT132" s="239"/>
      <c r="AV132" s="13"/>
      <c r="AX132" s="12"/>
      <c r="BC132" s="12"/>
      <c r="BD132" s="12"/>
      <c r="BE132" s="12"/>
    </row>
    <row r="133" spans="1:57" ht="12.75" x14ac:dyDescent="0.2">
      <c r="A133" s="22"/>
      <c r="B133" s="738"/>
      <c r="C133" s="99" t="s">
        <v>144</v>
      </c>
      <c r="D133" s="249"/>
      <c r="E133" s="239"/>
      <c r="F133" s="239"/>
      <c r="H133" s="13"/>
      <c r="J133" s="12"/>
      <c r="K133" s="12"/>
      <c r="L133" s="12"/>
      <c r="M133" s="12"/>
      <c r="N133" s="249"/>
      <c r="O133" s="239"/>
      <c r="P133" s="239"/>
      <c r="R133" s="13"/>
      <c r="T133" s="12"/>
      <c r="U133" s="12"/>
      <c r="V133" s="12"/>
      <c r="W133" s="12"/>
      <c r="X133" s="249"/>
      <c r="Y133" s="239"/>
      <c r="Z133" s="239"/>
      <c r="AB133" s="13"/>
      <c r="AD133" s="12"/>
      <c r="AE133" s="12"/>
      <c r="AF133" s="12"/>
      <c r="AH133" s="249"/>
      <c r="AI133" s="239"/>
      <c r="AJ133" s="239"/>
      <c r="AL133" s="13"/>
      <c r="AN133" s="12"/>
      <c r="AR133" s="249"/>
      <c r="AS133" s="239"/>
      <c r="AT133" s="239"/>
      <c r="AV133" s="13"/>
      <c r="AX133" s="12"/>
      <c r="BC133" s="12"/>
      <c r="BD133" s="12"/>
      <c r="BE133" s="12"/>
    </row>
    <row r="134" spans="1:57" ht="12.75" x14ac:dyDescent="0.2">
      <c r="A134" s="22"/>
      <c r="B134" s="738"/>
      <c r="C134" s="99" t="s">
        <v>145</v>
      </c>
      <c r="D134" s="249"/>
      <c r="E134" s="239"/>
      <c r="F134" s="239"/>
      <c r="H134" s="13"/>
      <c r="J134" s="12"/>
      <c r="K134" s="12"/>
      <c r="L134" s="12"/>
      <c r="M134" s="12"/>
      <c r="N134" s="249"/>
      <c r="O134" s="239"/>
      <c r="P134" s="239"/>
      <c r="R134" s="13"/>
      <c r="T134" s="12"/>
      <c r="U134" s="12"/>
      <c r="V134" s="12"/>
      <c r="W134" s="12"/>
      <c r="X134" s="249"/>
      <c r="Y134" s="239"/>
      <c r="Z134" s="239"/>
      <c r="AB134" s="13"/>
      <c r="AD134" s="12"/>
      <c r="AE134" s="12"/>
      <c r="AF134" s="12"/>
      <c r="AH134" s="249"/>
      <c r="AI134" s="239"/>
      <c r="AJ134" s="239"/>
      <c r="AL134" s="13"/>
      <c r="AN134" s="12"/>
      <c r="AR134" s="249"/>
      <c r="AS134" s="239"/>
      <c r="AT134" s="239"/>
      <c r="AV134" s="13"/>
      <c r="AX134" s="12"/>
      <c r="BC134" s="12"/>
      <c r="BD134" s="12"/>
      <c r="BE134" s="12"/>
    </row>
    <row r="135" spans="1:57" ht="12.75" x14ac:dyDescent="0.2">
      <c r="A135" s="22"/>
      <c r="B135" s="737"/>
      <c r="C135" s="96" t="s">
        <v>121</v>
      </c>
      <c r="D135" s="248"/>
      <c r="E135" s="239"/>
      <c r="F135" s="239"/>
      <c r="H135" s="13"/>
      <c r="J135" s="12"/>
      <c r="K135" s="12"/>
      <c r="L135" s="12"/>
      <c r="N135" s="248"/>
      <c r="O135" s="239"/>
      <c r="P135" s="239"/>
      <c r="R135" s="13"/>
      <c r="T135" s="12"/>
      <c r="U135" s="12"/>
      <c r="V135" s="12"/>
      <c r="W135" s="12"/>
      <c r="X135" s="248"/>
      <c r="Y135" s="239"/>
      <c r="Z135" s="239"/>
      <c r="AB135" s="13"/>
      <c r="AD135" s="12"/>
      <c r="AE135" s="12"/>
      <c r="AF135" s="12"/>
      <c r="AH135" s="248"/>
      <c r="AI135" s="12"/>
      <c r="AJ135" s="13"/>
      <c r="AL135" s="239"/>
      <c r="AM135" s="239"/>
      <c r="AO135" s="13"/>
      <c r="AR135" s="248"/>
      <c r="AS135" s="239"/>
      <c r="AT135" s="239"/>
      <c r="AV135" s="13"/>
      <c r="AX135" s="12"/>
      <c r="BC135" s="12"/>
      <c r="BD135" s="12"/>
      <c r="BE135" s="12"/>
    </row>
    <row r="136" spans="1:57" ht="15" customHeight="1" x14ac:dyDescent="0.2">
      <c r="E136" s="24"/>
      <c r="F136" s="24"/>
      <c r="N136" s="13"/>
      <c r="P136" s="24"/>
      <c r="Q136" s="24"/>
      <c r="W136" s="12"/>
      <c r="Y136" s="13"/>
      <c r="AA136" s="24"/>
      <c r="AB136" s="24"/>
      <c r="AJ136" s="13"/>
      <c r="AL136" s="24"/>
      <c r="AM136" s="24"/>
      <c r="AW136" s="24"/>
      <c r="AX136" s="24"/>
    </row>
    <row r="137" spans="1:57" s="67" customFormat="1" ht="23.25" x14ac:dyDescent="0.35">
      <c r="A137" s="66"/>
      <c r="B137" s="168" t="s">
        <v>317</v>
      </c>
      <c r="C137" s="169"/>
      <c r="D137" s="220"/>
      <c r="E137" s="220"/>
      <c r="F137" s="220"/>
      <c r="G137" s="220"/>
      <c r="H137" s="220"/>
      <c r="I137" s="220"/>
      <c r="J137" s="220"/>
      <c r="K137" s="220"/>
      <c r="L137" s="220"/>
      <c r="M137" s="11"/>
      <c r="N137" s="220"/>
      <c r="O137" s="220"/>
      <c r="P137" s="220"/>
      <c r="Q137" s="220"/>
      <c r="R137" s="220"/>
      <c r="S137" s="220"/>
      <c r="T137" s="220"/>
      <c r="U137" s="220"/>
      <c r="V137" s="220"/>
      <c r="W137" s="12"/>
      <c r="X137" s="220"/>
      <c r="Y137" s="220"/>
      <c r="Z137" s="220"/>
      <c r="AA137" s="220"/>
      <c r="AB137" s="220"/>
      <c r="AC137" s="220"/>
      <c r="AD137" s="220"/>
      <c r="AE137" s="220"/>
      <c r="AF137" s="220"/>
      <c r="AG137" s="11"/>
      <c r="AH137" s="220"/>
      <c r="AI137" s="220"/>
      <c r="AJ137" s="220"/>
      <c r="AK137" s="220"/>
      <c r="AL137" s="220"/>
      <c r="AM137" s="220"/>
      <c r="AN137" s="220"/>
      <c r="AO137" s="220"/>
      <c r="AP137" s="220"/>
      <c r="AQ137" s="11"/>
      <c r="AR137" s="220"/>
      <c r="AS137" s="220"/>
      <c r="AT137" s="220"/>
      <c r="AU137" s="220"/>
      <c r="AV137" s="220"/>
      <c r="AW137" s="220"/>
      <c r="AX137" s="220"/>
      <c r="AY137" s="220"/>
      <c r="AZ137" s="220"/>
      <c r="BA137" s="11"/>
      <c r="BB137" s="11"/>
    </row>
    <row r="138" spans="1:57" ht="12.75" x14ac:dyDescent="0.2">
      <c r="A138" s="22"/>
      <c r="B138" s="171" t="s">
        <v>194</v>
      </c>
      <c r="C138" s="23"/>
      <c r="D138" s="239"/>
      <c r="E138" s="239"/>
      <c r="F138" s="239"/>
      <c r="G138" s="239"/>
      <c r="H138" s="239"/>
      <c r="I138" s="239"/>
      <c r="J138" s="239"/>
      <c r="K138" s="239"/>
      <c r="L138" s="239"/>
      <c r="N138" s="239"/>
      <c r="O138" s="239"/>
      <c r="P138" s="239"/>
      <c r="Q138" s="239"/>
      <c r="R138" s="239"/>
      <c r="S138" s="239"/>
      <c r="T138" s="239"/>
      <c r="U138" s="239"/>
      <c r="V138" s="239"/>
      <c r="W138" s="12"/>
      <c r="X138" s="239"/>
      <c r="Y138" s="239"/>
      <c r="Z138" s="239"/>
      <c r="AA138" s="239"/>
      <c r="AB138" s="239"/>
      <c r="AC138" s="239"/>
      <c r="AD138" s="239"/>
      <c r="AE138" s="239"/>
      <c r="AF138" s="239"/>
      <c r="AH138" s="239"/>
      <c r="AI138" s="239"/>
      <c r="AJ138" s="239"/>
      <c r="AK138" s="239"/>
      <c r="AL138" s="239"/>
      <c r="AM138" s="239"/>
      <c r="AN138" s="239"/>
      <c r="AO138" s="239"/>
      <c r="AP138" s="239"/>
      <c r="AR138" s="239"/>
      <c r="AS138" s="239"/>
      <c r="AT138" s="239"/>
      <c r="AU138" s="239"/>
      <c r="AV138" s="239"/>
      <c r="AW138" s="239"/>
      <c r="AX138" s="239"/>
      <c r="AY138" s="239"/>
      <c r="AZ138" s="239"/>
    </row>
    <row r="139" spans="1:57" s="182" customFormat="1" x14ac:dyDescent="0.25">
      <c r="A139" s="179"/>
      <c r="B139" s="188" t="s">
        <v>705</v>
      </c>
      <c r="C139" s="189"/>
      <c r="D139" s="190" t="s">
        <v>704</v>
      </c>
      <c r="E139" s="191"/>
      <c r="F139" s="191"/>
      <c r="G139" s="191"/>
      <c r="H139" s="191"/>
      <c r="I139" s="191"/>
      <c r="J139" s="191"/>
      <c r="K139" s="191"/>
      <c r="L139" s="191"/>
      <c r="M139" s="11"/>
      <c r="N139" s="190" t="s">
        <v>704</v>
      </c>
      <c r="O139" s="191"/>
      <c r="P139" s="191"/>
      <c r="Q139" s="191"/>
      <c r="R139" s="191"/>
      <c r="S139" s="191"/>
      <c r="T139" s="191"/>
      <c r="U139" s="191"/>
      <c r="V139" s="191"/>
      <c r="W139" s="12"/>
      <c r="X139" s="190" t="s">
        <v>704</v>
      </c>
      <c r="Y139" s="191"/>
      <c r="Z139" s="191"/>
      <c r="AA139" s="191"/>
      <c r="AB139" s="191"/>
      <c r="AC139" s="191"/>
      <c r="AD139" s="191"/>
      <c r="AE139" s="191"/>
      <c r="AF139" s="191"/>
      <c r="AG139" s="11"/>
      <c r="AH139" s="190" t="s">
        <v>704</v>
      </c>
      <c r="AI139" s="191"/>
      <c r="AJ139" s="191"/>
      <c r="AK139" s="191"/>
      <c r="AL139" s="191"/>
      <c r="AM139" s="191"/>
      <c r="AN139" s="191"/>
      <c r="AO139" s="191"/>
      <c r="AP139" s="191"/>
      <c r="AQ139" s="11"/>
      <c r="AR139" s="190" t="s">
        <v>704</v>
      </c>
      <c r="AS139" s="191"/>
      <c r="AT139" s="191"/>
      <c r="AU139" s="191"/>
      <c r="AV139" s="191"/>
      <c r="AW139" s="191"/>
      <c r="AX139" s="191"/>
      <c r="AY139" s="191"/>
      <c r="AZ139" s="191"/>
      <c r="BA139" s="11"/>
    </row>
    <row r="140" spans="1:57" ht="12.75" x14ac:dyDescent="0.2">
      <c r="A140" s="22"/>
      <c r="B140" s="736" t="s">
        <v>11</v>
      </c>
      <c r="C140" s="203" t="s">
        <v>359</v>
      </c>
      <c r="D140" s="244"/>
      <c r="E140" s="245"/>
      <c r="F140" s="245"/>
      <c r="G140" s="244"/>
      <c r="H140" s="244"/>
      <c r="I140" s="244"/>
      <c r="J140" s="245"/>
      <c r="K140" s="245"/>
      <c r="L140" s="244"/>
      <c r="N140" s="244"/>
      <c r="O140" s="245"/>
      <c r="P140" s="245"/>
      <c r="Q140" s="244"/>
      <c r="R140" s="244"/>
      <c r="S140" s="244"/>
      <c r="T140" s="245"/>
      <c r="U140" s="245"/>
      <c r="V140" s="244"/>
      <c r="W140" s="12"/>
      <c r="X140" s="244"/>
      <c r="Y140" s="245"/>
      <c r="Z140" s="245"/>
      <c r="AA140" s="244"/>
      <c r="AB140" s="244"/>
      <c r="AC140" s="244"/>
      <c r="AD140" s="245"/>
      <c r="AE140" s="245"/>
      <c r="AF140" s="244"/>
      <c r="AH140" s="244"/>
      <c r="AI140" s="245"/>
      <c r="AJ140" s="245"/>
      <c r="AK140" s="244"/>
      <c r="AL140" s="244"/>
      <c r="AM140" s="244"/>
      <c r="AN140" s="245"/>
      <c r="AO140" s="245"/>
      <c r="AP140" s="244"/>
      <c r="AR140" s="244"/>
      <c r="AS140" s="245"/>
      <c r="AT140" s="245"/>
      <c r="AU140" s="244"/>
      <c r="AV140" s="244"/>
      <c r="AW140" s="244"/>
      <c r="AX140" s="245"/>
      <c r="AY140" s="245"/>
      <c r="AZ140" s="244"/>
    </row>
    <row r="141" spans="1:57" ht="12.75" customHeight="1" x14ac:dyDescent="0.2">
      <c r="A141" s="22"/>
      <c r="B141" s="737"/>
      <c r="C141" s="74" t="s">
        <v>358</v>
      </c>
      <c r="D141" s="240"/>
      <c r="E141" s="241"/>
      <c r="F141" s="241"/>
      <c r="G141" s="240"/>
      <c r="H141" s="240"/>
      <c r="I141" s="240"/>
      <c r="J141" s="241"/>
      <c r="K141" s="241"/>
      <c r="L141" s="240"/>
      <c r="N141" s="240"/>
      <c r="O141" s="241"/>
      <c r="P141" s="241"/>
      <c r="Q141" s="240"/>
      <c r="R141" s="240"/>
      <c r="S141" s="240"/>
      <c r="T141" s="241"/>
      <c r="U141" s="241"/>
      <c r="V141" s="240"/>
      <c r="W141" s="12"/>
      <c r="X141" s="240"/>
      <c r="Y141" s="241"/>
      <c r="Z141" s="241"/>
      <c r="AA141" s="240"/>
      <c r="AB141" s="240"/>
      <c r="AC141" s="240"/>
      <c r="AD141" s="241"/>
      <c r="AE141" s="241"/>
      <c r="AF141" s="240"/>
      <c r="AH141" s="240"/>
      <c r="AI141" s="241"/>
      <c r="AJ141" s="241"/>
      <c r="AK141" s="240"/>
      <c r="AL141" s="240"/>
      <c r="AM141" s="240"/>
      <c r="AN141" s="241"/>
      <c r="AO141" s="241"/>
      <c r="AP141" s="240"/>
      <c r="AR141" s="240"/>
      <c r="AS141" s="241"/>
      <c r="AT141" s="241"/>
      <c r="AU141" s="240"/>
      <c r="AV141" s="240"/>
      <c r="AW141" s="240"/>
      <c r="AX141" s="241"/>
      <c r="AY141" s="241"/>
      <c r="AZ141" s="240"/>
    </row>
    <row r="142" spans="1:57" ht="12.75" customHeight="1" x14ac:dyDescent="0.2">
      <c r="A142" s="22"/>
      <c r="B142" s="43" t="s">
        <v>350</v>
      </c>
      <c r="C142" s="65" t="s">
        <v>58</v>
      </c>
      <c r="D142" s="246"/>
      <c r="E142" s="247"/>
      <c r="F142" s="247"/>
      <c r="G142" s="246"/>
      <c r="H142" s="246"/>
      <c r="I142" s="246"/>
      <c r="J142" s="247"/>
      <c r="K142" s="247"/>
      <c r="L142" s="246"/>
      <c r="N142" s="246"/>
      <c r="O142" s="247"/>
      <c r="P142" s="247"/>
      <c r="Q142" s="246"/>
      <c r="R142" s="246"/>
      <c r="S142" s="246"/>
      <c r="T142" s="247"/>
      <c r="U142" s="247"/>
      <c r="V142" s="246"/>
      <c r="W142" s="12"/>
      <c r="X142" s="246"/>
      <c r="Y142" s="247"/>
      <c r="Z142" s="247"/>
      <c r="AA142" s="246"/>
      <c r="AB142" s="246"/>
      <c r="AC142" s="246"/>
      <c r="AD142" s="247"/>
      <c r="AE142" s="247"/>
      <c r="AF142" s="246"/>
      <c r="AH142" s="246"/>
      <c r="AI142" s="247"/>
      <c r="AJ142" s="247"/>
      <c r="AK142" s="246"/>
      <c r="AL142" s="246"/>
      <c r="AM142" s="246"/>
      <c r="AN142" s="247"/>
      <c r="AO142" s="247"/>
      <c r="AP142" s="246"/>
      <c r="AR142" s="246"/>
      <c r="AS142" s="247"/>
      <c r="AT142" s="247"/>
      <c r="AU142" s="246"/>
      <c r="AV142" s="246"/>
      <c r="AW142" s="246"/>
      <c r="AX142" s="247"/>
      <c r="AY142" s="247"/>
      <c r="AZ142" s="246"/>
    </row>
    <row r="143" spans="1:57" ht="12.75" x14ac:dyDescent="0.2">
      <c r="A143" s="22"/>
      <c r="B143" s="738" t="s">
        <v>12</v>
      </c>
      <c r="C143" s="25" t="s">
        <v>13</v>
      </c>
      <c r="D143" s="242"/>
      <c r="E143" s="243"/>
      <c r="F143" s="243"/>
      <c r="G143" s="242"/>
      <c r="H143" s="242"/>
      <c r="I143" s="242"/>
      <c r="J143" s="243"/>
      <c r="K143" s="243"/>
      <c r="L143" s="242"/>
      <c r="M143" s="12"/>
      <c r="N143" s="242"/>
      <c r="O143" s="243"/>
      <c r="P143" s="243"/>
      <c r="Q143" s="242"/>
      <c r="R143" s="242"/>
      <c r="S143" s="242"/>
      <c r="T143" s="243"/>
      <c r="U143" s="243"/>
      <c r="V143" s="242"/>
      <c r="W143" s="12"/>
      <c r="X143" s="242"/>
      <c r="Y143" s="243"/>
      <c r="Z143" s="243"/>
      <c r="AA143" s="242"/>
      <c r="AB143" s="242"/>
      <c r="AC143" s="242"/>
      <c r="AD143" s="243"/>
      <c r="AE143" s="243"/>
      <c r="AF143" s="242"/>
      <c r="AH143" s="242"/>
      <c r="AI143" s="243"/>
      <c r="AJ143" s="243"/>
      <c r="AK143" s="242"/>
      <c r="AL143" s="242"/>
      <c r="AM143" s="242"/>
      <c r="AN143" s="243"/>
      <c r="AO143" s="243"/>
      <c r="AP143" s="242"/>
      <c r="AR143" s="242"/>
      <c r="AS143" s="243"/>
      <c r="AT143" s="243"/>
      <c r="AU143" s="242"/>
      <c r="AV143" s="242"/>
      <c r="AW143" s="242"/>
      <c r="AX143" s="243"/>
      <c r="AY143" s="243"/>
      <c r="AZ143" s="242"/>
    </row>
    <row r="144" spans="1:57" ht="12.75" customHeight="1" x14ac:dyDescent="0.2">
      <c r="A144" s="22"/>
      <c r="B144" s="738"/>
      <c r="C144" s="25" t="s">
        <v>14</v>
      </c>
      <c r="D144" s="242"/>
      <c r="E144" s="243"/>
      <c r="F144" s="243"/>
      <c r="G144" s="242"/>
      <c r="H144" s="242"/>
      <c r="I144" s="242"/>
      <c r="J144" s="243"/>
      <c r="K144" s="243"/>
      <c r="L144" s="242"/>
      <c r="M144" s="13"/>
      <c r="N144" s="242"/>
      <c r="O144" s="243"/>
      <c r="P144" s="243"/>
      <c r="Q144" s="242"/>
      <c r="R144" s="242"/>
      <c r="S144" s="242"/>
      <c r="T144" s="243"/>
      <c r="U144" s="243"/>
      <c r="V144" s="242"/>
      <c r="W144" s="12"/>
      <c r="X144" s="242"/>
      <c r="Y144" s="243"/>
      <c r="Z144" s="243"/>
      <c r="AA144" s="242"/>
      <c r="AB144" s="242"/>
      <c r="AC144" s="242"/>
      <c r="AD144" s="243"/>
      <c r="AE144" s="243"/>
      <c r="AF144" s="242"/>
      <c r="AH144" s="242"/>
      <c r="AI144" s="243"/>
      <c r="AJ144" s="243"/>
      <c r="AK144" s="242"/>
      <c r="AL144" s="242"/>
      <c r="AM144" s="242"/>
      <c r="AN144" s="243"/>
      <c r="AO144" s="243"/>
      <c r="AP144" s="242"/>
      <c r="AR144" s="242"/>
      <c r="AS144" s="243"/>
      <c r="AT144" s="243"/>
      <c r="AU144" s="242"/>
      <c r="AV144" s="242"/>
      <c r="AW144" s="242"/>
      <c r="AX144" s="243"/>
      <c r="AY144" s="243"/>
      <c r="AZ144" s="242"/>
    </row>
    <row r="145" spans="1:52" ht="12.75" x14ac:dyDescent="0.2">
      <c r="A145" s="22"/>
      <c r="B145" s="737"/>
      <c r="C145" s="26" t="s">
        <v>15</v>
      </c>
      <c r="D145" s="240"/>
      <c r="E145" s="241"/>
      <c r="F145" s="241"/>
      <c r="G145" s="240"/>
      <c r="H145" s="240"/>
      <c r="I145" s="240"/>
      <c r="J145" s="241"/>
      <c r="K145" s="241"/>
      <c r="L145" s="240"/>
      <c r="M145" s="13"/>
      <c r="N145" s="240"/>
      <c r="O145" s="241"/>
      <c r="P145" s="241"/>
      <c r="Q145" s="240"/>
      <c r="R145" s="240"/>
      <c r="S145" s="240"/>
      <c r="T145" s="241"/>
      <c r="U145" s="241"/>
      <c r="V145" s="240"/>
      <c r="W145" s="12"/>
      <c r="X145" s="240"/>
      <c r="Y145" s="241"/>
      <c r="Z145" s="241"/>
      <c r="AA145" s="240"/>
      <c r="AB145" s="240"/>
      <c r="AC145" s="240"/>
      <c r="AD145" s="241"/>
      <c r="AE145" s="241"/>
      <c r="AF145" s="240"/>
      <c r="AH145" s="240"/>
      <c r="AI145" s="241"/>
      <c r="AJ145" s="241"/>
      <c r="AK145" s="240"/>
      <c r="AL145" s="240"/>
      <c r="AM145" s="240"/>
      <c r="AN145" s="241"/>
      <c r="AO145" s="241"/>
      <c r="AP145" s="240"/>
      <c r="AR145" s="240"/>
      <c r="AS145" s="241"/>
      <c r="AT145" s="241"/>
      <c r="AU145" s="240"/>
      <c r="AV145" s="240"/>
      <c r="AW145" s="240"/>
      <c r="AX145" s="241"/>
      <c r="AY145" s="241"/>
      <c r="AZ145" s="240"/>
    </row>
    <row r="146" spans="1:52" ht="12.75" customHeight="1" x14ac:dyDescent="0.2">
      <c r="A146" s="22"/>
      <c r="B146" s="736" t="s">
        <v>135</v>
      </c>
      <c r="C146" s="203" t="s">
        <v>359</v>
      </c>
      <c r="D146" s="244"/>
      <c r="E146" s="245"/>
      <c r="F146" s="245"/>
      <c r="G146" s="244"/>
      <c r="H146" s="244"/>
      <c r="I146" s="244"/>
      <c r="J146" s="245"/>
      <c r="K146" s="245"/>
      <c r="L146" s="244"/>
      <c r="M146" s="13"/>
      <c r="N146" s="244"/>
      <c r="O146" s="245"/>
      <c r="P146" s="245"/>
      <c r="Q146" s="244"/>
      <c r="R146" s="244"/>
      <c r="S146" s="244"/>
      <c r="T146" s="245"/>
      <c r="U146" s="245"/>
      <c r="V146" s="244"/>
      <c r="W146" s="12"/>
      <c r="X146" s="244"/>
      <c r="Y146" s="245"/>
      <c r="Z146" s="245"/>
      <c r="AA146" s="244"/>
      <c r="AB146" s="244"/>
      <c r="AC146" s="244"/>
      <c r="AD146" s="245"/>
      <c r="AE146" s="245"/>
      <c r="AF146" s="244"/>
      <c r="AH146" s="244"/>
      <c r="AI146" s="245"/>
      <c r="AJ146" s="245"/>
      <c r="AK146" s="244"/>
      <c r="AL146" s="244"/>
      <c r="AM146" s="244"/>
      <c r="AN146" s="245"/>
      <c r="AO146" s="245"/>
      <c r="AP146" s="244"/>
      <c r="AR146" s="244"/>
      <c r="AS146" s="245"/>
      <c r="AT146" s="245"/>
      <c r="AU146" s="244"/>
      <c r="AV146" s="244"/>
      <c r="AW146" s="244"/>
      <c r="AX146" s="245"/>
      <c r="AY146" s="245"/>
      <c r="AZ146" s="244"/>
    </row>
    <row r="147" spans="1:52" ht="12.75" customHeight="1" x14ac:dyDescent="0.2">
      <c r="A147" s="22"/>
      <c r="B147" s="737"/>
      <c r="C147" s="74" t="s">
        <v>358</v>
      </c>
      <c r="D147" s="240"/>
      <c r="E147" s="241"/>
      <c r="F147" s="241"/>
      <c r="G147" s="240"/>
      <c r="H147" s="240"/>
      <c r="I147" s="240"/>
      <c r="J147" s="241"/>
      <c r="K147" s="241"/>
      <c r="L147" s="240"/>
      <c r="M147" s="13"/>
      <c r="N147" s="240"/>
      <c r="O147" s="241"/>
      <c r="P147" s="241"/>
      <c r="Q147" s="240"/>
      <c r="R147" s="240"/>
      <c r="S147" s="240"/>
      <c r="T147" s="241"/>
      <c r="U147" s="241"/>
      <c r="V147" s="240"/>
      <c r="W147" s="12"/>
      <c r="X147" s="240"/>
      <c r="Y147" s="241"/>
      <c r="Z147" s="241"/>
      <c r="AA147" s="240"/>
      <c r="AB147" s="240"/>
      <c r="AC147" s="240"/>
      <c r="AD147" s="241"/>
      <c r="AE147" s="241"/>
      <c r="AF147" s="240"/>
      <c r="AH147" s="240"/>
      <c r="AI147" s="241"/>
      <c r="AJ147" s="241"/>
      <c r="AK147" s="240"/>
      <c r="AL147" s="240"/>
      <c r="AM147" s="240"/>
      <c r="AN147" s="241"/>
      <c r="AO147" s="241"/>
      <c r="AP147" s="240"/>
      <c r="AR147" s="240"/>
      <c r="AS147" s="241"/>
      <c r="AT147" s="241"/>
      <c r="AU147" s="240"/>
      <c r="AV147" s="240"/>
      <c r="AW147" s="240"/>
      <c r="AX147" s="241"/>
      <c r="AY147" s="241"/>
      <c r="AZ147" s="240"/>
    </row>
    <row r="148" spans="1:52" ht="12.75" customHeight="1" x14ac:dyDescent="0.2">
      <c r="A148" s="22"/>
      <c r="B148" s="43" t="s">
        <v>351</v>
      </c>
      <c r="C148" s="65" t="s">
        <v>58</v>
      </c>
      <c r="D148" s="240"/>
      <c r="E148" s="241"/>
      <c r="F148" s="241"/>
      <c r="G148" s="240"/>
      <c r="H148" s="240"/>
      <c r="I148" s="240"/>
      <c r="J148" s="241"/>
      <c r="K148" s="241"/>
      <c r="L148" s="240"/>
      <c r="M148" s="13"/>
      <c r="N148" s="240"/>
      <c r="O148" s="241"/>
      <c r="P148" s="241"/>
      <c r="Q148" s="240"/>
      <c r="R148" s="240"/>
      <c r="S148" s="240"/>
      <c r="T148" s="241"/>
      <c r="U148" s="241"/>
      <c r="V148" s="240"/>
      <c r="W148" s="13"/>
      <c r="X148" s="240"/>
      <c r="Y148" s="241"/>
      <c r="Z148" s="241"/>
      <c r="AA148" s="240"/>
      <c r="AB148" s="240"/>
      <c r="AC148" s="240"/>
      <c r="AD148" s="241"/>
      <c r="AE148" s="241"/>
      <c r="AF148" s="240"/>
      <c r="AH148" s="240"/>
      <c r="AI148" s="241"/>
      <c r="AJ148" s="241"/>
      <c r="AK148" s="240"/>
      <c r="AL148" s="240"/>
      <c r="AM148" s="240"/>
      <c r="AN148" s="241"/>
      <c r="AO148" s="241"/>
      <c r="AP148" s="240"/>
      <c r="AR148" s="240"/>
      <c r="AS148" s="241"/>
      <c r="AT148" s="241"/>
      <c r="AU148" s="240"/>
      <c r="AV148" s="240"/>
      <c r="AW148" s="240"/>
      <c r="AX148" s="241"/>
      <c r="AY148" s="241"/>
      <c r="AZ148" s="240"/>
    </row>
    <row r="149" spans="1:52" ht="12.75" customHeight="1" x14ac:dyDescent="0.2">
      <c r="A149" s="22"/>
      <c r="B149" s="43" t="s">
        <v>122</v>
      </c>
      <c r="C149" s="65" t="s">
        <v>58</v>
      </c>
      <c r="D149" s="240"/>
      <c r="E149" s="241"/>
      <c r="F149" s="241"/>
      <c r="G149" s="240"/>
      <c r="H149" s="240"/>
      <c r="I149" s="240"/>
      <c r="J149" s="241"/>
      <c r="K149" s="241"/>
      <c r="L149" s="240"/>
      <c r="M149" s="13"/>
      <c r="N149" s="240"/>
      <c r="O149" s="241"/>
      <c r="P149" s="241"/>
      <c r="Q149" s="240"/>
      <c r="R149" s="240"/>
      <c r="S149" s="240"/>
      <c r="T149" s="241"/>
      <c r="U149" s="241"/>
      <c r="V149" s="240"/>
      <c r="W149" s="13"/>
      <c r="X149" s="240"/>
      <c r="Y149" s="241"/>
      <c r="Z149" s="241"/>
      <c r="AA149" s="240"/>
      <c r="AB149" s="240"/>
      <c r="AC149" s="240"/>
      <c r="AD149" s="241"/>
      <c r="AE149" s="241"/>
      <c r="AF149" s="240"/>
      <c r="AH149" s="240"/>
      <c r="AI149" s="241"/>
      <c r="AJ149" s="241"/>
      <c r="AK149" s="240"/>
      <c r="AL149" s="240"/>
      <c r="AM149" s="240"/>
      <c r="AN149" s="241"/>
      <c r="AO149" s="241"/>
      <c r="AP149" s="240"/>
      <c r="AR149" s="240"/>
      <c r="AS149" s="241"/>
      <c r="AT149" s="241"/>
      <c r="AU149" s="240"/>
      <c r="AV149" s="240"/>
      <c r="AW149" s="240"/>
      <c r="AX149" s="241"/>
      <c r="AY149" s="241"/>
      <c r="AZ149" s="240"/>
    </row>
    <row r="150" spans="1:52" ht="12.75" x14ac:dyDescent="0.2">
      <c r="A150" s="22"/>
      <c r="B150" s="43" t="s">
        <v>54</v>
      </c>
      <c r="C150" s="44" t="s">
        <v>54</v>
      </c>
      <c r="D150" s="246"/>
      <c r="E150" s="247"/>
      <c r="F150" s="247"/>
      <c r="G150" s="246"/>
      <c r="H150" s="246"/>
      <c r="I150" s="246"/>
      <c r="J150" s="247"/>
      <c r="K150" s="247"/>
      <c r="L150" s="246"/>
      <c r="M150" s="13"/>
      <c r="N150" s="246"/>
      <c r="O150" s="247"/>
      <c r="P150" s="247"/>
      <c r="Q150" s="246"/>
      <c r="R150" s="246"/>
      <c r="S150" s="246"/>
      <c r="T150" s="247"/>
      <c r="U150" s="247"/>
      <c r="V150" s="246"/>
      <c r="W150" s="13"/>
      <c r="X150" s="246"/>
      <c r="Y150" s="247"/>
      <c r="Z150" s="247"/>
      <c r="AA150" s="246"/>
      <c r="AB150" s="246"/>
      <c r="AC150" s="246"/>
      <c r="AD150" s="247"/>
      <c r="AE150" s="247"/>
      <c r="AF150" s="246"/>
      <c r="AH150" s="246"/>
      <c r="AI150" s="247"/>
      <c r="AJ150" s="247"/>
      <c r="AK150" s="246"/>
      <c r="AL150" s="246"/>
      <c r="AM150" s="246"/>
      <c r="AN150" s="247"/>
      <c r="AO150" s="247"/>
      <c r="AP150" s="246"/>
      <c r="AR150" s="246"/>
      <c r="AS150" s="247"/>
      <c r="AT150" s="247"/>
      <c r="AU150" s="246"/>
      <c r="AV150" s="246"/>
      <c r="AW150" s="246"/>
      <c r="AX150" s="247"/>
      <c r="AY150" s="247"/>
      <c r="AZ150" s="246"/>
    </row>
    <row r="151" spans="1:52" ht="15" customHeight="1" x14ac:dyDescent="0.2">
      <c r="AH151" s="13"/>
    </row>
    <row r="152" spans="1:52" ht="15" customHeight="1" x14ac:dyDescent="0.2">
      <c r="AH152" s="13"/>
    </row>
    <row r="153" spans="1:52" ht="15" customHeight="1" x14ac:dyDescent="0.2">
      <c r="AH153" s="13"/>
    </row>
    <row r="154" spans="1:52" ht="15" customHeight="1" x14ac:dyDescent="0.2">
      <c r="AH154" s="13"/>
    </row>
    <row r="155" spans="1:52" ht="15" customHeight="1" x14ac:dyDescent="0.2">
      <c r="AH155" s="13"/>
    </row>
    <row r="156" spans="1:52" ht="15" customHeight="1" x14ac:dyDescent="0.2">
      <c r="AH156" s="13"/>
    </row>
  </sheetData>
  <dataConsolidate/>
  <mergeCells count="18">
    <mergeCell ref="B146:B147"/>
    <mergeCell ref="B62:B78"/>
    <mergeCell ref="B79:B80"/>
    <mergeCell ref="B81:B84"/>
    <mergeCell ref="B86:B102"/>
    <mergeCell ref="B103:B104"/>
    <mergeCell ref="B105:B108"/>
    <mergeCell ref="B113:B129"/>
    <mergeCell ref="B130:B131"/>
    <mergeCell ref="B132:B135"/>
    <mergeCell ref="B140:B141"/>
    <mergeCell ref="B143:B145"/>
    <mergeCell ref="B54:B57"/>
    <mergeCell ref="B11:B27"/>
    <mergeCell ref="B28:B29"/>
    <mergeCell ref="B30:B33"/>
    <mergeCell ref="B35:B51"/>
    <mergeCell ref="B52:B53"/>
  </mergeCells>
  <conditionalFormatting sqref="D11:F33">
    <cfRule type="expression" dxfId="312" priority="17">
      <formula>#REF!="Rel."</formula>
    </cfRule>
  </conditionalFormatting>
  <conditionalFormatting sqref="D35:F57">
    <cfRule type="expression" dxfId="311" priority="16">
      <formula>#REF!="Rel."</formula>
    </cfRule>
  </conditionalFormatting>
  <conditionalFormatting sqref="N11:P33">
    <cfRule type="expression" dxfId="310" priority="8">
      <formula>#REF!="Rel."</formula>
    </cfRule>
  </conditionalFormatting>
  <conditionalFormatting sqref="N35:P57">
    <cfRule type="expression" dxfId="309" priority="7">
      <formula>#REF!="Rel."</formula>
    </cfRule>
  </conditionalFormatting>
  <conditionalFormatting sqref="X11:Z33">
    <cfRule type="expression" dxfId="308" priority="6">
      <formula>#REF!="Rel."</formula>
    </cfRule>
  </conditionalFormatting>
  <conditionalFormatting sqref="X35:Z57">
    <cfRule type="expression" dxfId="307" priority="5">
      <formula>#REF!="Rel."</formula>
    </cfRule>
  </conditionalFormatting>
  <conditionalFormatting sqref="AH11:AJ33">
    <cfRule type="expression" dxfId="306" priority="4">
      <formula>#REF!="Rel."</formula>
    </cfRule>
  </conditionalFormatting>
  <conditionalFormatting sqref="AH35:AJ57">
    <cfRule type="expression" dxfId="305" priority="3">
      <formula>#REF!="Rel."</formula>
    </cfRule>
  </conditionalFormatting>
  <conditionalFormatting sqref="AR11:AT33">
    <cfRule type="expression" dxfId="304" priority="2">
      <formula>#REF!="Rel."</formula>
    </cfRule>
  </conditionalFormatting>
  <conditionalFormatting sqref="AR35:AT57">
    <cfRule type="expression" dxfId="303" priority="1">
      <formula>#REF!="Rel."</formula>
    </cfRule>
  </conditionalFormatting>
  <pageMargins left="0.74803149606299213" right="0.74803149606299213" top="0.98425196850393704" bottom="0.98425196850393704" header="0.51181102362204722" footer="0.51181102362204722"/>
  <pageSetup paperSize="9"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BN154"/>
  <sheetViews>
    <sheetView showGridLines="0" zoomScale="80" zoomScaleNormal="80" workbookViewId="0">
      <pane xSplit="2" ySplit="6" topLeftCell="C7" activePane="bottomRight" state="frozen"/>
      <selection pane="topRight" activeCell="C1" sqref="C1"/>
      <selection pane="bottomLeft" activeCell="A7" sqref="A7"/>
      <selection pane="bottomRight" activeCell="A5" sqref="A5"/>
    </sheetView>
  </sheetViews>
  <sheetFormatPr baseColWidth="10" defaultColWidth="9.140625" defaultRowHeight="12.75" x14ac:dyDescent="0.2"/>
  <cols>
    <col min="1" max="1" width="3.7109375" style="1" customWidth="1"/>
    <col min="2" max="2" width="55.140625" style="1" customWidth="1"/>
    <col min="3" max="14" width="11.7109375" style="1" customWidth="1"/>
    <col min="15" max="15" width="2.7109375" style="1" customWidth="1"/>
    <col min="16" max="27" width="11.7109375" style="1" customWidth="1"/>
    <col min="28" max="28" width="2.7109375" style="1" customWidth="1"/>
    <col min="29" max="40" width="11.7109375" style="1" customWidth="1"/>
    <col min="41" max="41" width="2.7109375" style="1" customWidth="1"/>
    <col min="42" max="53" width="11.7109375" style="1" customWidth="1"/>
    <col min="54" max="54" width="2.7109375" style="1" customWidth="1"/>
    <col min="55" max="66" width="11.7109375" style="1" customWidth="1"/>
    <col min="67" max="67" width="2.7109375" style="1" customWidth="1"/>
    <col min="68" max="16384" width="9.140625" style="1"/>
  </cols>
  <sheetData>
    <row r="1" spans="1:66" ht="23.25" x14ac:dyDescent="0.35">
      <c r="A1" s="152" t="s">
        <v>59</v>
      </c>
      <c r="B1" s="153"/>
      <c r="C1" s="153"/>
      <c r="D1" s="153"/>
      <c r="E1" s="153"/>
      <c r="F1" s="153"/>
      <c r="G1" s="153"/>
      <c r="H1" s="153"/>
      <c r="I1" s="153"/>
      <c r="J1" s="153"/>
      <c r="K1" s="153"/>
      <c r="L1" s="153"/>
      <c r="M1" s="153"/>
      <c r="N1" s="153"/>
      <c r="P1" s="153"/>
      <c r="Q1" s="153"/>
      <c r="R1" s="153"/>
      <c r="S1" s="153"/>
      <c r="T1" s="153"/>
      <c r="U1" s="153"/>
      <c r="V1" s="153"/>
      <c r="W1" s="153"/>
      <c r="X1" s="153"/>
      <c r="Y1" s="153"/>
      <c r="Z1" s="153"/>
      <c r="AA1" s="153"/>
      <c r="AC1" s="153"/>
      <c r="AD1" s="153"/>
      <c r="AE1" s="153"/>
      <c r="AF1" s="153"/>
      <c r="AG1" s="153"/>
      <c r="AH1" s="153"/>
      <c r="AI1" s="153"/>
      <c r="AJ1" s="153"/>
      <c r="AK1" s="153"/>
      <c r="AL1" s="153"/>
      <c r="AM1" s="153"/>
      <c r="AN1" s="153"/>
      <c r="AP1" s="153"/>
      <c r="AQ1" s="153"/>
      <c r="AR1" s="153"/>
      <c r="AS1" s="153"/>
      <c r="AT1" s="153"/>
      <c r="AU1" s="153"/>
      <c r="AV1" s="153"/>
      <c r="AW1" s="153"/>
      <c r="AX1" s="153"/>
      <c r="AY1" s="153"/>
      <c r="AZ1" s="153"/>
      <c r="BA1" s="153"/>
      <c r="BC1" s="153"/>
      <c r="BD1" s="153"/>
      <c r="BE1" s="153"/>
      <c r="BF1" s="153"/>
      <c r="BG1" s="153"/>
      <c r="BH1" s="153"/>
      <c r="BI1" s="153"/>
      <c r="BJ1" s="153"/>
      <c r="BK1" s="153"/>
      <c r="BL1" s="153"/>
      <c r="BM1" s="153"/>
      <c r="BN1" s="153"/>
    </row>
    <row r="2" spans="1:66" s="155" customFormat="1" x14ac:dyDescent="0.2">
      <c r="A2" s="154"/>
    </row>
    <row r="4" spans="1:66" ht="23.25" x14ac:dyDescent="0.35">
      <c r="C4" s="157" t="str">
        <f>Definiciones!$C$5</f>
        <v>Escenario supervisor base</v>
      </c>
      <c r="D4" s="158"/>
      <c r="E4" s="159"/>
      <c r="F4" s="159"/>
      <c r="G4" s="159"/>
      <c r="H4" s="159"/>
      <c r="I4" s="159"/>
      <c r="J4" s="159"/>
      <c r="K4" s="159"/>
      <c r="L4" s="159"/>
      <c r="M4" s="159"/>
      <c r="N4" s="159"/>
      <c r="P4" s="157" t="str">
        <f>Definiciones!$C$6</f>
        <v>Escenario supervisor adverso</v>
      </c>
      <c r="Q4" s="158"/>
      <c r="R4" s="159"/>
      <c r="S4" s="159"/>
      <c r="T4" s="159"/>
      <c r="U4" s="159"/>
      <c r="V4" s="159"/>
      <c r="W4" s="159"/>
      <c r="X4" s="159"/>
      <c r="Y4" s="159"/>
      <c r="Z4" s="159"/>
      <c r="AA4" s="159"/>
      <c r="AC4" s="157" t="str">
        <f>Definiciones!$C$7</f>
        <v>Escenario interno 1</v>
      </c>
      <c r="AD4" s="158"/>
      <c r="AE4" s="159"/>
      <c r="AF4" s="159"/>
      <c r="AG4" s="159"/>
      <c r="AH4" s="159"/>
      <c r="AI4" s="159"/>
      <c r="AJ4" s="159"/>
      <c r="AK4" s="159"/>
      <c r="AL4" s="159"/>
      <c r="AM4" s="159"/>
      <c r="AN4" s="159"/>
      <c r="AP4" s="157" t="str">
        <f>Definiciones!$C$8</f>
        <v>Escenario interno 2</v>
      </c>
      <c r="AQ4" s="158"/>
      <c r="AR4" s="159"/>
      <c r="AS4" s="159"/>
      <c r="AT4" s="159"/>
      <c r="AU4" s="159"/>
      <c r="AV4" s="159"/>
      <c r="AW4" s="159"/>
      <c r="AX4" s="159"/>
      <c r="AY4" s="159"/>
      <c r="AZ4" s="159"/>
      <c r="BA4" s="159"/>
      <c r="BC4" s="157" t="str">
        <f>Definiciones!$C$9</f>
        <v>Escenario interno 3</v>
      </c>
      <c r="BD4" s="158"/>
      <c r="BE4" s="159"/>
      <c r="BF4" s="159"/>
      <c r="BG4" s="159"/>
      <c r="BH4" s="159"/>
      <c r="BI4" s="159"/>
      <c r="BJ4" s="159"/>
      <c r="BK4" s="159"/>
      <c r="BL4" s="159"/>
      <c r="BM4" s="159"/>
      <c r="BN4" s="159"/>
    </row>
    <row r="5" spans="1:66" x14ac:dyDescent="0.2">
      <c r="C5" s="161" t="s">
        <v>6</v>
      </c>
      <c r="D5" s="161"/>
      <c r="E5" s="161"/>
      <c r="F5" s="161" t="s">
        <v>7</v>
      </c>
      <c r="G5" s="158"/>
      <c r="H5" s="158"/>
      <c r="I5" s="158"/>
      <c r="J5" s="158"/>
      <c r="K5" s="158"/>
      <c r="L5" s="158"/>
      <c r="M5" s="158"/>
      <c r="N5" s="158"/>
      <c r="P5" s="161" t="s">
        <v>6</v>
      </c>
      <c r="Q5" s="161"/>
      <c r="R5" s="161"/>
      <c r="S5" s="161" t="s">
        <v>7</v>
      </c>
      <c r="T5" s="158"/>
      <c r="U5" s="158"/>
      <c r="V5" s="158"/>
      <c r="W5" s="158"/>
      <c r="X5" s="158"/>
      <c r="Y5" s="158"/>
      <c r="Z5" s="158"/>
      <c r="AA5" s="158"/>
      <c r="AC5" s="161" t="s">
        <v>6</v>
      </c>
      <c r="AD5" s="161"/>
      <c r="AE5" s="161"/>
      <c r="AF5" s="161" t="s">
        <v>7</v>
      </c>
      <c r="AG5" s="158"/>
      <c r="AH5" s="158"/>
      <c r="AI5" s="158"/>
      <c r="AJ5" s="158"/>
      <c r="AK5" s="158"/>
      <c r="AL5" s="158"/>
      <c r="AM5" s="158"/>
      <c r="AN5" s="158"/>
      <c r="AP5" s="161" t="s">
        <v>6</v>
      </c>
      <c r="AQ5" s="161"/>
      <c r="AR5" s="161"/>
      <c r="AS5" s="161" t="s">
        <v>7</v>
      </c>
      <c r="AT5" s="158"/>
      <c r="AU5" s="158"/>
      <c r="AV5" s="158"/>
      <c r="AW5" s="158"/>
      <c r="AX5" s="158"/>
      <c r="AY5" s="158"/>
      <c r="AZ5" s="158"/>
      <c r="BA5" s="158"/>
      <c r="BC5" s="161" t="s">
        <v>6</v>
      </c>
      <c r="BD5" s="161"/>
      <c r="BE5" s="161"/>
      <c r="BF5" s="161" t="s">
        <v>7</v>
      </c>
      <c r="BG5" s="158"/>
      <c r="BH5" s="158"/>
      <c r="BI5" s="158"/>
      <c r="BJ5" s="158"/>
      <c r="BK5" s="158"/>
      <c r="BL5" s="158"/>
      <c r="BM5" s="158"/>
      <c r="BN5" s="158"/>
    </row>
    <row r="6" spans="1:66" x14ac:dyDescent="0.2">
      <c r="C6" s="162">
        <f>Definiciones!$C$14</f>
        <v>43525</v>
      </c>
      <c r="D6" s="162">
        <f>Definiciones!$D$14</f>
        <v>43617</v>
      </c>
      <c r="E6" s="162">
        <f>Definiciones!$E$14</f>
        <v>43709</v>
      </c>
      <c r="F6" s="162">
        <f>Definiciones!$F$14</f>
        <v>43800</v>
      </c>
      <c r="G6" s="162">
        <f>Definiciones!$G$14</f>
        <v>43891</v>
      </c>
      <c r="H6" s="162">
        <f>Definiciones!$H$14</f>
        <v>43983</v>
      </c>
      <c r="I6" s="162">
        <f>Definiciones!$I$14</f>
        <v>44075</v>
      </c>
      <c r="J6" s="162">
        <f>Definiciones!$J$14</f>
        <v>44166</v>
      </c>
      <c r="K6" s="162">
        <f>Definiciones!$K$14</f>
        <v>44256</v>
      </c>
      <c r="L6" s="162">
        <f>Definiciones!$L$14</f>
        <v>44348</v>
      </c>
      <c r="M6" s="162">
        <f>Definiciones!$M$14</f>
        <v>44440</v>
      </c>
      <c r="N6" s="162">
        <f>Definiciones!$N$14</f>
        <v>44531</v>
      </c>
      <c r="P6" s="162">
        <f>Definiciones!$C$14</f>
        <v>43525</v>
      </c>
      <c r="Q6" s="162">
        <f>Definiciones!$D$14</f>
        <v>43617</v>
      </c>
      <c r="R6" s="162">
        <f>Definiciones!$E$14</f>
        <v>43709</v>
      </c>
      <c r="S6" s="162">
        <f>Definiciones!$F$14</f>
        <v>43800</v>
      </c>
      <c r="T6" s="162">
        <f>Definiciones!$G$14</f>
        <v>43891</v>
      </c>
      <c r="U6" s="162">
        <f>Definiciones!$H$14</f>
        <v>43983</v>
      </c>
      <c r="V6" s="162">
        <f>Definiciones!$I$14</f>
        <v>44075</v>
      </c>
      <c r="W6" s="162">
        <f>Definiciones!$J$14</f>
        <v>44166</v>
      </c>
      <c r="X6" s="162">
        <f>Definiciones!$K$14</f>
        <v>44256</v>
      </c>
      <c r="Y6" s="162">
        <f>Definiciones!$L$14</f>
        <v>44348</v>
      </c>
      <c r="Z6" s="162">
        <f>Definiciones!$M$14</f>
        <v>44440</v>
      </c>
      <c r="AA6" s="162">
        <f>Definiciones!$N$14</f>
        <v>44531</v>
      </c>
      <c r="AC6" s="162">
        <f>Definiciones!$C$14</f>
        <v>43525</v>
      </c>
      <c r="AD6" s="162">
        <f>Definiciones!$D$14</f>
        <v>43617</v>
      </c>
      <c r="AE6" s="162">
        <f>Definiciones!$E$14</f>
        <v>43709</v>
      </c>
      <c r="AF6" s="162">
        <f>Definiciones!$F$14</f>
        <v>43800</v>
      </c>
      <c r="AG6" s="162">
        <f>Definiciones!$G$14</f>
        <v>43891</v>
      </c>
      <c r="AH6" s="162">
        <f>Definiciones!$H$14</f>
        <v>43983</v>
      </c>
      <c r="AI6" s="162">
        <f>Definiciones!$I$14</f>
        <v>44075</v>
      </c>
      <c r="AJ6" s="162">
        <f>Definiciones!$J$14</f>
        <v>44166</v>
      </c>
      <c r="AK6" s="162">
        <f>Definiciones!$K$14</f>
        <v>44256</v>
      </c>
      <c r="AL6" s="162">
        <f>Definiciones!$L$14</f>
        <v>44348</v>
      </c>
      <c r="AM6" s="162">
        <f>Definiciones!$M$14</f>
        <v>44440</v>
      </c>
      <c r="AN6" s="162">
        <f>Definiciones!$N$14</f>
        <v>44531</v>
      </c>
      <c r="AP6" s="162">
        <f>Definiciones!$C$14</f>
        <v>43525</v>
      </c>
      <c r="AQ6" s="162">
        <f>Definiciones!$D$14</f>
        <v>43617</v>
      </c>
      <c r="AR6" s="162">
        <f>Definiciones!$E$14</f>
        <v>43709</v>
      </c>
      <c r="AS6" s="162">
        <f>Definiciones!$F$14</f>
        <v>43800</v>
      </c>
      <c r="AT6" s="162">
        <f>Definiciones!$G$14</f>
        <v>43891</v>
      </c>
      <c r="AU6" s="162">
        <f>Definiciones!$H$14</f>
        <v>43983</v>
      </c>
      <c r="AV6" s="162">
        <f>Definiciones!$I$14</f>
        <v>44075</v>
      </c>
      <c r="AW6" s="162">
        <f>Definiciones!$J$14</f>
        <v>44166</v>
      </c>
      <c r="AX6" s="162">
        <f>Definiciones!$K$14</f>
        <v>44256</v>
      </c>
      <c r="AY6" s="162">
        <f>Definiciones!$L$14</f>
        <v>44348</v>
      </c>
      <c r="AZ6" s="162">
        <f>Definiciones!$M$14</f>
        <v>44440</v>
      </c>
      <c r="BA6" s="162">
        <f>Definiciones!$N$14</f>
        <v>44531</v>
      </c>
      <c r="BC6" s="162">
        <f>Definiciones!$C$14</f>
        <v>43525</v>
      </c>
      <c r="BD6" s="162">
        <f>Definiciones!$D$14</f>
        <v>43617</v>
      </c>
      <c r="BE6" s="162">
        <f>Definiciones!$E$14</f>
        <v>43709</v>
      </c>
      <c r="BF6" s="162">
        <f>Definiciones!$F$14</f>
        <v>43800</v>
      </c>
      <c r="BG6" s="162">
        <f>Definiciones!$G$14</f>
        <v>43891</v>
      </c>
      <c r="BH6" s="162">
        <f>Definiciones!$H$14</f>
        <v>43983</v>
      </c>
      <c r="BI6" s="162">
        <f>Definiciones!$I$14</f>
        <v>44075</v>
      </c>
      <c r="BJ6" s="162">
        <f>Definiciones!$J$14</f>
        <v>44166</v>
      </c>
      <c r="BK6" s="162">
        <f>Definiciones!$K$14</f>
        <v>44256</v>
      </c>
      <c r="BL6" s="162">
        <f>Definiciones!$L$14</f>
        <v>44348</v>
      </c>
      <c r="BM6" s="162">
        <f>Definiciones!$M$14</f>
        <v>44440</v>
      </c>
      <c r="BN6" s="162">
        <f>Definiciones!$N$14</f>
        <v>44531</v>
      </c>
    </row>
    <row r="8" spans="1:66" ht="23.25" x14ac:dyDescent="0.35">
      <c r="A8" s="66"/>
      <c r="B8" s="168" t="s">
        <v>487</v>
      </c>
      <c r="C8" s="169"/>
      <c r="D8" s="170"/>
      <c r="E8" s="170"/>
      <c r="F8" s="170"/>
      <c r="G8" s="170"/>
      <c r="H8" s="170"/>
      <c r="I8" s="170"/>
      <c r="J8" s="170"/>
      <c r="K8" s="170"/>
      <c r="L8" s="170"/>
      <c r="M8" s="170"/>
      <c r="N8" s="170"/>
      <c r="P8" s="169"/>
      <c r="Q8" s="170"/>
      <c r="R8" s="170"/>
      <c r="S8" s="170"/>
      <c r="T8" s="170"/>
      <c r="U8" s="170"/>
      <c r="V8" s="170"/>
      <c r="W8" s="170"/>
      <c r="X8" s="170"/>
      <c r="Y8" s="170"/>
      <c r="Z8" s="170"/>
      <c r="AA8" s="170"/>
      <c r="AC8" s="169"/>
      <c r="AD8" s="170"/>
      <c r="AE8" s="170"/>
      <c r="AF8" s="170"/>
      <c r="AG8" s="170"/>
      <c r="AH8" s="170"/>
      <c r="AI8" s="170"/>
      <c r="AJ8" s="170"/>
      <c r="AK8" s="170"/>
      <c r="AL8" s="170"/>
      <c r="AM8" s="170"/>
      <c r="AN8" s="170"/>
      <c r="AP8" s="169"/>
      <c r="AQ8" s="170"/>
      <c r="AR8" s="170"/>
      <c r="AS8" s="170"/>
      <c r="AT8" s="170"/>
      <c r="AU8" s="170"/>
      <c r="AV8" s="170"/>
      <c r="AW8" s="170"/>
      <c r="AX8" s="170"/>
      <c r="AY8" s="170"/>
      <c r="AZ8" s="170"/>
      <c r="BA8" s="170"/>
      <c r="BC8" s="169"/>
      <c r="BD8" s="170"/>
      <c r="BE8" s="170"/>
      <c r="BF8" s="170"/>
      <c r="BG8" s="170"/>
      <c r="BH8" s="170"/>
      <c r="BI8" s="170"/>
      <c r="BJ8" s="170"/>
      <c r="BK8" s="170"/>
      <c r="BL8" s="170"/>
      <c r="BM8" s="170"/>
      <c r="BN8" s="170"/>
    </row>
    <row r="9" spans="1:66" x14ac:dyDescent="0.2">
      <c r="B9" s="175" t="s">
        <v>189</v>
      </c>
      <c r="C9" s="140"/>
      <c r="D9" s="140"/>
      <c r="E9" s="140"/>
      <c r="F9" s="140"/>
      <c r="G9" s="140"/>
      <c r="H9" s="140"/>
      <c r="I9" s="140"/>
      <c r="J9" s="140"/>
      <c r="K9" s="140"/>
      <c r="L9" s="140"/>
      <c r="M9" s="140"/>
      <c r="N9" s="140"/>
      <c r="P9" s="140"/>
      <c r="Q9" s="140"/>
      <c r="R9" s="140"/>
      <c r="S9" s="140"/>
      <c r="T9" s="140"/>
      <c r="U9" s="140"/>
      <c r="V9" s="140"/>
      <c r="W9" s="140"/>
      <c r="X9" s="140"/>
      <c r="Y9" s="140"/>
      <c r="Z9" s="140"/>
      <c r="AA9" s="140"/>
      <c r="AC9" s="140"/>
      <c r="AD9" s="140"/>
      <c r="AE9" s="140"/>
      <c r="AF9" s="140"/>
      <c r="AG9" s="140"/>
      <c r="AH9" s="140"/>
      <c r="AI9" s="140"/>
      <c r="AJ9" s="140"/>
      <c r="AK9" s="140"/>
      <c r="AL9" s="140"/>
      <c r="AM9" s="140"/>
      <c r="AN9" s="140"/>
      <c r="AP9" s="140"/>
      <c r="AQ9" s="140"/>
      <c r="AR9" s="140"/>
      <c r="AS9" s="140"/>
      <c r="AT9" s="140"/>
      <c r="AU9" s="140"/>
      <c r="AV9" s="140"/>
      <c r="AW9" s="140"/>
      <c r="AX9" s="140"/>
      <c r="AY9" s="140"/>
      <c r="AZ9" s="140"/>
      <c r="BA9" s="140"/>
      <c r="BC9" s="140"/>
      <c r="BD9" s="140"/>
      <c r="BE9" s="140"/>
      <c r="BF9" s="140"/>
      <c r="BG9" s="140"/>
      <c r="BH9" s="140"/>
      <c r="BI9" s="140"/>
      <c r="BJ9" s="140"/>
      <c r="BK9" s="140"/>
      <c r="BL9" s="140"/>
      <c r="BM9" s="140"/>
      <c r="BN9" s="140"/>
    </row>
    <row r="10" spans="1:66" x14ac:dyDescent="0.2">
      <c r="B10" s="6" t="str">
        <f>Definiciones!$C$32</f>
        <v>Paraestatales</v>
      </c>
      <c r="C10" s="222"/>
      <c r="D10" s="222"/>
      <c r="E10" s="222"/>
      <c r="F10" s="222"/>
      <c r="G10" s="251"/>
      <c r="H10" s="251"/>
      <c r="I10" s="251"/>
      <c r="J10" s="251"/>
      <c r="K10" s="251"/>
      <c r="L10" s="251"/>
      <c r="M10" s="251"/>
      <c r="N10" s="251"/>
      <c r="P10" s="222"/>
      <c r="Q10" s="222"/>
      <c r="R10" s="222"/>
      <c r="S10" s="251"/>
      <c r="T10" s="251"/>
      <c r="U10" s="251"/>
      <c r="V10" s="251"/>
      <c r="W10" s="251"/>
      <c r="X10" s="251"/>
      <c r="Y10" s="251"/>
      <c r="Z10" s="251"/>
      <c r="AA10" s="251"/>
      <c r="AC10" s="222"/>
      <c r="AD10" s="222"/>
      <c r="AE10" s="222"/>
      <c r="AF10" s="251"/>
      <c r="AG10" s="251"/>
      <c r="AH10" s="251"/>
      <c r="AI10" s="251"/>
      <c r="AJ10" s="251"/>
      <c r="AK10" s="251"/>
      <c r="AL10" s="251"/>
      <c r="AM10" s="251"/>
      <c r="AN10" s="251"/>
      <c r="AP10" s="222"/>
      <c r="AQ10" s="222"/>
      <c r="AR10" s="222"/>
      <c r="AS10" s="251"/>
      <c r="AT10" s="251"/>
      <c r="AU10" s="251"/>
      <c r="AV10" s="251"/>
      <c r="AW10" s="251"/>
      <c r="AX10" s="251"/>
      <c r="AY10" s="251"/>
      <c r="AZ10" s="251"/>
      <c r="BA10" s="251"/>
      <c r="BC10" s="222"/>
      <c r="BD10" s="222"/>
      <c r="BE10" s="222"/>
      <c r="BF10" s="251"/>
      <c r="BG10" s="251"/>
      <c r="BH10" s="251"/>
      <c r="BI10" s="251"/>
      <c r="BJ10" s="251"/>
      <c r="BK10" s="251"/>
      <c r="BL10" s="251"/>
      <c r="BM10" s="251"/>
      <c r="BN10" s="251"/>
    </row>
    <row r="11" spans="1:66" x14ac:dyDescent="0.2">
      <c r="B11" s="7" t="str">
        <f>Definiciones!$C$33</f>
        <v>Corporativos - Moneda nacional</v>
      </c>
      <c r="C11" s="214"/>
      <c r="D11" s="214"/>
      <c r="E11" s="214"/>
      <c r="F11" s="356"/>
      <c r="G11" s="214"/>
      <c r="H11" s="214"/>
      <c r="I11" s="214"/>
      <c r="J11" s="214"/>
      <c r="K11" s="214"/>
      <c r="L11" s="214"/>
      <c r="M11" s="214"/>
      <c r="N11" s="214"/>
      <c r="P11" s="214"/>
      <c r="Q11" s="214"/>
      <c r="R11" s="214"/>
      <c r="S11" s="214"/>
      <c r="T11" s="214"/>
      <c r="U11" s="214"/>
      <c r="V11" s="214"/>
      <c r="W11" s="214"/>
      <c r="X11" s="214"/>
      <c r="Y11" s="214"/>
      <c r="Z11" s="214"/>
      <c r="AA11" s="214"/>
      <c r="AC11" s="214"/>
      <c r="AD11" s="214"/>
      <c r="AE11" s="214"/>
      <c r="AF11" s="214"/>
      <c r="AG11" s="214"/>
      <c r="AH11" s="214"/>
      <c r="AI11" s="214"/>
      <c r="AJ11" s="214"/>
      <c r="AK11" s="214"/>
      <c r="AL11" s="214"/>
      <c r="AM11" s="214"/>
      <c r="AN11" s="214"/>
      <c r="AP11" s="214"/>
      <c r="AQ11" s="214"/>
      <c r="AR11" s="214"/>
      <c r="AS11" s="214"/>
      <c r="AT11" s="214"/>
      <c r="AU11" s="214"/>
      <c r="AV11" s="214"/>
      <c r="AW11" s="214"/>
      <c r="AX11" s="214"/>
      <c r="AY11" s="214"/>
      <c r="AZ11" s="214"/>
      <c r="BA11" s="214"/>
      <c r="BC11" s="214"/>
      <c r="BD11" s="214"/>
      <c r="BE11" s="214"/>
      <c r="BF11" s="214"/>
      <c r="BG11" s="214"/>
      <c r="BH11" s="214"/>
      <c r="BI11" s="214"/>
      <c r="BJ11" s="214"/>
      <c r="BK11" s="214"/>
      <c r="BL11" s="214"/>
      <c r="BM11" s="214"/>
      <c r="BN11" s="214"/>
    </row>
    <row r="12" spans="1:66" x14ac:dyDescent="0.2">
      <c r="B12" s="7" t="str">
        <f>Definiciones!$C$34</f>
        <v>Corporativos - Moneda extranjera</v>
      </c>
      <c r="C12" s="214"/>
      <c r="D12" s="214"/>
      <c r="E12" s="214"/>
      <c r="F12" s="356"/>
      <c r="G12" s="214"/>
      <c r="H12" s="214"/>
      <c r="I12" s="214"/>
      <c r="J12" s="214"/>
      <c r="K12" s="214"/>
      <c r="L12" s="214"/>
      <c r="M12" s="214"/>
      <c r="N12" s="214"/>
      <c r="P12" s="214"/>
      <c r="Q12" s="214"/>
      <c r="R12" s="214"/>
      <c r="S12" s="214"/>
      <c r="T12" s="214"/>
      <c r="U12" s="214"/>
      <c r="V12" s="214"/>
      <c r="W12" s="214"/>
      <c r="X12" s="214"/>
      <c r="Y12" s="214"/>
      <c r="Z12" s="214"/>
      <c r="AA12" s="214"/>
      <c r="AC12" s="214"/>
      <c r="AD12" s="214"/>
      <c r="AE12" s="214"/>
      <c r="AF12" s="214"/>
      <c r="AG12" s="214"/>
      <c r="AH12" s="214"/>
      <c r="AI12" s="214"/>
      <c r="AJ12" s="214"/>
      <c r="AK12" s="214"/>
      <c r="AL12" s="214"/>
      <c r="AM12" s="214"/>
      <c r="AN12" s="214"/>
      <c r="AP12" s="214"/>
      <c r="AQ12" s="214"/>
      <c r="AR12" s="214"/>
      <c r="AS12" s="214"/>
      <c r="AT12" s="214"/>
      <c r="AU12" s="214"/>
      <c r="AV12" s="214"/>
      <c r="AW12" s="214"/>
      <c r="AX12" s="214"/>
      <c r="AY12" s="214"/>
      <c r="AZ12" s="214"/>
      <c r="BA12" s="214"/>
      <c r="BC12" s="214"/>
      <c r="BD12" s="214"/>
      <c r="BE12" s="214"/>
      <c r="BF12" s="214"/>
      <c r="BG12" s="214"/>
      <c r="BH12" s="214"/>
      <c r="BI12" s="214"/>
      <c r="BJ12" s="214"/>
      <c r="BK12" s="214"/>
      <c r="BL12" s="214"/>
      <c r="BM12" s="214"/>
      <c r="BN12" s="214"/>
    </row>
    <row r="13" spans="1:66" x14ac:dyDescent="0.2">
      <c r="B13" s="7" t="str">
        <f>Definiciones!$C$35</f>
        <v>Fideicomisos</v>
      </c>
      <c r="C13" s="214"/>
      <c r="D13" s="214"/>
      <c r="E13" s="214"/>
      <c r="F13" s="356"/>
      <c r="G13" s="214"/>
      <c r="H13" s="214"/>
      <c r="I13" s="214"/>
      <c r="J13" s="214"/>
      <c r="K13" s="214"/>
      <c r="L13" s="214"/>
      <c r="M13" s="214"/>
      <c r="N13" s="214"/>
      <c r="P13" s="214"/>
      <c r="Q13" s="214"/>
      <c r="R13" s="214"/>
      <c r="S13" s="214"/>
      <c r="T13" s="214"/>
      <c r="U13" s="214"/>
      <c r="V13" s="214"/>
      <c r="W13" s="214"/>
      <c r="X13" s="214"/>
      <c r="Y13" s="214"/>
      <c r="Z13" s="214"/>
      <c r="AA13" s="214"/>
      <c r="AC13" s="214"/>
      <c r="AD13" s="214"/>
      <c r="AE13" s="214"/>
      <c r="AF13" s="214"/>
      <c r="AG13" s="214"/>
      <c r="AH13" s="214"/>
      <c r="AI13" s="214"/>
      <c r="AJ13" s="214"/>
      <c r="AK13" s="214"/>
      <c r="AL13" s="214"/>
      <c r="AM13" s="214"/>
      <c r="AN13" s="214"/>
      <c r="AP13" s="214"/>
      <c r="AQ13" s="214"/>
      <c r="AR13" s="214"/>
      <c r="AS13" s="214"/>
      <c r="AT13" s="214"/>
      <c r="AU13" s="214"/>
      <c r="AV13" s="214"/>
      <c r="AW13" s="214"/>
      <c r="AX13" s="214"/>
      <c r="AY13" s="214"/>
      <c r="AZ13" s="214"/>
      <c r="BA13" s="214"/>
      <c r="BC13" s="214"/>
      <c r="BD13" s="214"/>
      <c r="BE13" s="214"/>
      <c r="BF13" s="214"/>
      <c r="BG13" s="214"/>
      <c r="BH13" s="214"/>
      <c r="BI13" s="214"/>
      <c r="BJ13" s="214"/>
      <c r="BK13" s="214"/>
      <c r="BL13" s="214"/>
      <c r="BM13" s="214"/>
      <c r="BN13" s="214"/>
    </row>
    <row r="14" spans="1:66" x14ac:dyDescent="0.2">
      <c r="B14" s="7" t="str">
        <f>Definiciones!$C$36</f>
        <v>MiPyMes</v>
      </c>
      <c r="C14" s="214"/>
      <c r="D14" s="214"/>
      <c r="E14" s="214"/>
      <c r="F14" s="356"/>
      <c r="G14" s="214"/>
      <c r="H14" s="214"/>
      <c r="I14" s="214"/>
      <c r="J14" s="214"/>
      <c r="K14" s="214"/>
      <c r="L14" s="214"/>
      <c r="M14" s="214"/>
      <c r="N14" s="214"/>
      <c r="P14" s="214"/>
      <c r="Q14" s="214"/>
      <c r="R14" s="214"/>
      <c r="S14" s="214"/>
      <c r="T14" s="214"/>
      <c r="U14" s="214"/>
      <c r="V14" s="214"/>
      <c r="W14" s="214"/>
      <c r="X14" s="214"/>
      <c r="Y14" s="214"/>
      <c r="Z14" s="214"/>
      <c r="AA14" s="214"/>
      <c r="AC14" s="214"/>
      <c r="AD14" s="214"/>
      <c r="AE14" s="214"/>
      <c r="AF14" s="214"/>
      <c r="AG14" s="214"/>
      <c r="AH14" s="214"/>
      <c r="AI14" s="214"/>
      <c r="AJ14" s="214"/>
      <c r="AK14" s="214"/>
      <c r="AL14" s="214"/>
      <c r="AM14" s="214"/>
      <c r="AN14" s="214"/>
      <c r="AP14" s="214"/>
      <c r="AQ14" s="214"/>
      <c r="AR14" s="214"/>
      <c r="AS14" s="214"/>
      <c r="AT14" s="214"/>
      <c r="AU14" s="214"/>
      <c r="AV14" s="214"/>
      <c r="AW14" s="214"/>
      <c r="AX14" s="214"/>
      <c r="AY14" s="214"/>
      <c r="AZ14" s="214"/>
      <c r="BA14" s="214"/>
      <c r="BC14" s="214"/>
      <c r="BD14" s="214"/>
      <c r="BE14" s="214"/>
      <c r="BF14" s="214"/>
      <c r="BG14" s="214"/>
      <c r="BH14" s="214"/>
      <c r="BI14" s="214"/>
      <c r="BJ14" s="214"/>
      <c r="BK14" s="214"/>
      <c r="BL14" s="214"/>
      <c r="BM14" s="214"/>
      <c r="BN14" s="214"/>
    </row>
    <row r="15" spans="1:66" x14ac:dyDescent="0.2">
      <c r="B15" s="7" t="str">
        <f>Definiciones!$C$37</f>
        <v>Gobierno Federal</v>
      </c>
      <c r="C15" s="214"/>
      <c r="D15" s="214"/>
      <c r="E15" s="214"/>
      <c r="F15" s="356"/>
      <c r="G15" s="214"/>
      <c r="H15" s="214"/>
      <c r="I15" s="214"/>
      <c r="J15" s="214"/>
      <c r="K15" s="214"/>
      <c r="L15" s="214"/>
      <c r="M15" s="214"/>
      <c r="N15" s="214"/>
      <c r="P15" s="214"/>
      <c r="Q15" s="214"/>
      <c r="R15" s="214"/>
      <c r="S15" s="214"/>
      <c r="T15" s="214"/>
      <c r="U15" s="214"/>
      <c r="V15" s="214"/>
      <c r="W15" s="214"/>
      <c r="X15" s="214"/>
      <c r="Y15" s="214"/>
      <c r="Z15" s="214"/>
      <c r="AA15" s="214"/>
      <c r="AC15" s="214"/>
      <c r="AD15" s="214"/>
      <c r="AE15" s="214"/>
      <c r="AF15" s="214"/>
      <c r="AG15" s="214"/>
      <c r="AH15" s="214"/>
      <c r="AI15" s="214"/>
      <c r="AJ15" s="214"/>
      <c r="AK15" s="214"/>
      <c r="AL15" s="214"/>
      <c r="AM15" s="214"/>
      <c r="AN15" s="214"/>
      <c r="AP15" s="214"/>
      <c r="AQ15" s="214"/>
      <c r="AR15" s="214"/>
      <c r="AS15" s="214"/>
      <c r="AT15" s="214"/>
      <c r="AU15" s="214"/>
      <c r="AV15" s="214"/>
      <c r="AW15" s="214"/>
      <c r="AX15" s="214"/>
      <c r="AY15" s="214"/>
      <c r="AZ15" s="214"/>
      <c r="BA15" s="214"/>
      <c r="BC15" s="214"/>
      <c r="BD15" s="214"/>
      <c r="BE15" s="214"/>
      <c r="BF15" s="214"/>
      <c r="BG15" s="214"/>
      <c r="BH15" s="214"/>
      <c r="BI15" s="214"/>
      <c r="BJ15" s="214"/>
      <c r="BK15" s="214"/>
      <c r="BL15" s="214"/>
      <c r="BM15" s="214"/>
      <c r="BN15" s="214"/>
    </row>
    <row r="16" spans="1:66" x14ac:dyDescent="0.2">
      <c r="B16" s="7" t="str">
        <f>Definiciones!$C$38</f>
        <v>Estados y Municipios - Garantizados</v>
      </c>
      <c r="C16" s="214"/>
      <c r="D16" s="214"/>
      <c r="E16" s="214"/>
      <c r="F16" s="356"/>
      <c r="G16" s="214"/>
      <c r="H16" s="214"/>
      <c r="I16" s="214"/>
      <c r="J16" s="214"/>
      <c r="K16" s="214"/>
      <c r="L16" s="214"/>
      <c r="M16" s="214"/>
      <c r="N16" s="214"/>
      <c r="P16" s="214"/>
      <c r="Q16" s="214"/>
      <c r="R16" s="214"/>
      <c r="S16" s="214"/>
      <c r="T16" s="214"/>
      <c r="U16" s="214"/>
      <c r="V16" s="214"/>
      <c r="W16" s="214"/>
      <c r="X16" s="214"/>
      <c r="Y16" s="214"/>
      <c r="Z16" s="214"/>
      <c r="AA16" s="214"/>
      <c r="AC16" s="214"/>
      <c r="AD16" s="214"/>
      <c r="AE16" s="214"/>
      <c r="AF16" s="214"/>
      <c r="AG16" s="214"/>
      <c r="AH16" s="214"/>
      <c r="AI16" s="214"/>
      <c r="AJ16" s="214"/>
      <c r="AK16" s="214"/>
      <c r="AL16" s="214"/>
      <c r="AM16" s="214"/>
      <c r="AN16" s="214"/>
      <c r="AP16" s="214"/>
      <c r="AQ16" s="214"/>
      <c r="AR16" s="214"/>
      <c r="AS16" s="214"/>
      <c r="AT16" s="214"/>
      <c r="AU16" s="214"/>
      <c r="AV16" s="214"/>
      <c r="AW16" s="214"/>
      <c r="AX16" s="214"/>
      <c r="AY16" s="214"/>
      <c r="AZ16" s="214"/>
      <c r="BA16" s="214"/>
      <c r="BC16" s="214"/>
      <c r="BD16" s="214"/>
      <c r="BE16" s="214"/>
      <c r="BF16" s="214"/>
      <c r="BG16" s="214"/>
      <c r="BH16" s="214"/>
      <c r="BI16" s="214"/>
      <c r="BJ16" s="214"/>
      <c r="BK16" s="214"/>
      <c r="BL16" s="214"/>
      <c r="BM16" s="214"/>
      <c r="BN16" s="214"/>
    </row>
    <row r="17" spans="1:66" x14ac:dyDescent="0.2">
      <c r="B17" s="7" t="str">
        <f>Definiciones!$C$39</f>
        <v>Estados y Municipios - No garantizados</v>
      </c>
      <c r="C17" s="214"/>
      <c r="D17" s="214"/>
      <c r="E17" s="214"/>
      <c r="F17" s="356"/>
      <c r="G17" s="214"/>
      <c r="H17" s="214"/>
      <c r="I17" s="214"/>
      <c r="J17" s="214"/>
      <c r="K17" s="214"/>
      <c r="L17" s="214"/>
      <c r="M17" s="214"/>
      <c r="N17" s="214"/>
      <c r="P17" s="214"/>
      <c r="Q17" s="214"/>
      <c r="R17" s="214"/>
      <c r="S17" s="214"/>
      <c r="T17" s="214"/>
      <c r="U17" s="214"/>
      <c r="V17" s="214"/>
      <c r="W17" s="214"/>
      <c r="X17" s="214"/>
      <c r="Y17" s="214"/>
      <c r="Z17" s="214"/>
      <c r="AA17" s="214"/>
      <c r="AC17" s="214"/>
      <c r="AD17" s="214"/>
      <c r="AE17" s="214"/>
      <c r="AF17" s="214"/>
      <c r="AG17" s="214"/>
      <c r="AH17" s="214"/>
      <c r="AI17" s="214"/>
      <c r="AJ17" s="214"/>
      <c r="AK17" s="214"/>
      <c r="AL17" s="214"/>
      <c r="AM17" s="214"/>
      <c r="AN17" s="214"/>
      <c r="AP17" s="214"/>
      <c r="AQ17" s="214"/>
      <c r="AR17" s="214"/>
      <c r="AS17" s="214"/>
      <c r="AT17" s="214"/>
      <c r="AU17" s="214"/>
      <c r="AV17" s="214"/>
      <c r="AW17" s="214"/>
      <c r="AX17" s="214"/>
      <c r="AY17" s="214"/>
      <c r="AZ17" s="214"/>
      <c r="BA17" s="214"/>
      <c r="BC17" s="214"/>
      <c r="BD17" s="214"/>
      <c r="BE17" s="214"/>
      <c r="BF17" s="214"/>
      <c r="BG17" s="214"/>
      <c r="BH17" s="214"/>
      <c r="BI17" s="214"/>
      <c r="BJ17" s="214"/>
      <c r="BK17" s="214"/>
      <c r="BL17" s="214"/>
      <c r="BM17" s="214"/>
      <c r="BN17" s="214"/>
    </row>
    <row r="18" spans="1:66" x14ac:dyDescent="0.2">
      <c r="B18" s="7" t="str">
        <f>Definiciones!$C$40</f>
        <v>Entidades Financieras</v>
      </c>
      <c r="C18" s="214"/>
      <c r="D18" s="214"/>
      <c r="E18" s="214"/>
      <c r="F18" s="356"/>
      <c r="G18" s="214"/>
      <c r="H18" s="214"/>
      <c r="I18" s="214"/>
      <c r="J18" s="214"/>
      <c r="K18" s="214"/>
      <c r="L18" s="214"/>
      <c r="M18" s="214"/>
      <c r="N18" s="214"/>
      <c r="P18" s="214"/>
      <c r="Q18" s="214"/>
      <c r="R18" s="214"/>
      <c r="S18" s="214"/>
      <c r="T18" s="214"/>
      <c r="U18" s="214"/>
      <c r="V18" s="214"/>
      <c r="W18" s="214"/>
      <c r="X18" s="214"/>
      <c r="Y18" s="214"/>
      <c r="Z18" s="214"/>
      <c r="AA18" s="214"/>
      <c r="AC18" s="214"/>
      <c r="AD18" s="214"/>
      <c r="AE18" s="214"/>
      <c r="AF18" s="214"/>
      <c r="AG18" s="214"/>
      <c r="AH18" s="214"/>
      <c r="AI18" s="214"/>
      <c r="AJ18" s="214"/>
      <c r="AK18" s="214"/>
      <c r="AL18" s="214"/>
      <c r="AM18" s="214"/>
      <c r="AN18" s="214"/>
      <c r="AP18" s="214"/>
      <c r="AQ18" s="214"/>
      <c r="AR18" s="214"/>
      <c r="AS18" s="214"/>
      <c r="AT18" s="214"/>
      <c r="AU18" s="214"/>
      <c r="AV18" s="214"/>
      <c r="AW18" s="214"/>
      <c r="AX18" s="214"/>
      <c r="AY18" s="214"/>
      <c r="AZ18" s="214"/>
      <c r="BA18" s="214"/>
      <c r="BC18" s="214"/>
      <c r="BD18" s="214"/>
      <c r="BE18" s="214"/>
      <c r="BF18" s="214"/>
      <c r="BG18" s="214"/>
      <c r="BH18" s="214"/>
      <c r="BI18" s="214"/>
      <c r="BJ18" s="214"/>
      <c r="BK18" s="214"/>
      <c r="BL18" s="214"/>
      <c r="BM18" s="214"/>
      <c r="BN18" s="214"/>
    </row>
    <row r="19" spans="1:66" x14ac:dyDescent="0.2">
      <c r="B19" s="402" t="str">
        <f>Definiciones!$C$41</f>
        <v>Consumo-Revolvente</v>
      </c>
      <c r="C19" s="214"/>
      <c r="D19" s="214"/>
      <c r="E19" s="214"/>
      <c r="F19" s="356"/>
      <c r="G19" s="214"/>
      <c r="H19" s="214"/>
      <c r="I19" s="214"/>
      <c r="J19" s="214"/>
      <c r="K19" s="214"/>
      <c r="L19" s="214"/>
      <c r="M19" s="214"/>
      <c r="N19" s="214"/>
      <c r="P19" s="214"/>
      <c r="Q19" s="214"/>
      <c r="R19" s="214"/>
      <c r="S19" s="214"/>
      <c r="T19" s="214"/>
      <c r="U19" s="214"/>
      <c r="V19" s="214"/>
      <c r="W19" s="214"/>
      <c r="X19" s="214"/>
      <c r="Y19" s="214"/>
      <c r="Z19" s="214"/>
      <c r="AA19" s="214"/>
      <c r="AC19" s="214"/>
      <c r="AD19" s="214"/>
      <c r="AE19" s="214"/>
      <c r="AF19" s="214"/>
      <c r="AG19" s="214"/>
      <c r="AH19" s="214"/>
      <c r="AI19" s="214"/>
      <c r="AJ19" s="214"/>
      <c r="AK19" s="214"/>
      <c r="AL19" s="214"/>
      <c r="AM19" s="214"/>
      <c r="AN19" s="214"/>
      <c r="AP19" s="214"/>
      <c r="AQ19" s="214"/>
      <c r="AR19" s="214"/>
      <c r="AS19" s="214"/>
      <c r="AT19" s="214"/>
      <c r="AU19" s="214"/>
      <c r="AV19" s="214"/>
      <c r="AW19" s="214"/>
      <c r="AX19" s="214"/>
      <c r="AY19" s="214"/>
      <c r="AZ19" s="214"/>
      <c r="BA19" s="214"/>
      <c r="BC19" s="214"/>
      <c r="BD19" s="214"/>
      <c r="BE19" s="214"/>
      <c r="BF19" s="214"/>
      <c r="BG19" s="214"/>
      <c r="BH19" s="214"/>
      <c r="BI19" s="214"/>
      <c r="BJ19" s="214"/>
      <c r="BK19" s="214"/>
      <c r="BL19" s="214"/>
      <c r="BM19" s="214"/>
      <c r="BN19" s="214"/>
    </row>
    <row r="20" spans="1:66" x14ac:dyDescent="0.2">
      <c r="B20" s="402" t="str">
        <f>Definiciones!$C$42</f>
        <v>Consumo-No revolvente - Nomina</v>
      </c>
      <c r="C20" s="214"/>
      <c r="D20" s="214"/>
      <c r="E20" s="214"/>
      <c r="F20" s="356"/>
      <c r="G20" s="214"/>
      <c r="H20" s="214"/>
      <c r="I20" s="214"/>
      <c r="J20" s="214"/>
      <c r="K20" s="214"/>
      <c r="L20" s="214"/>
      <c r="M20" s="214"/>
      <c r="N20" s="214"/>
      <c r="P20" s="214"/>
      <c r="Q20" s="214"/>
      <c r="R20" s="214"/>
      <c r="S20" s="214"/>
      <c r="T20" s="214"/>
      <c r="U20" s="214"/>
      <c r="V20" s="214"/>
      <c r="W20" s="214"/>
      <c r="X20" s="214"/>
      <c r="Y20" s="214"/>
      <c r="Z20" s="214"/>
      <c r="AA20" s="214"/>
      <c r="AC20" s="214"/>
      <c r="AD20" s="214"/>
      <c r="AE20" s="214"/>
      <c r="AF20" s="214"/>
      <c r="AG20" s="214"/>
      <c r="AH20" s="214"/>
      <c r="AI20" s="214"/>
      <c r="AJ20" s="214"/>
      <c r="AK20" s="214"/>
      <c r="AL20" s="214"/>
      <c r="AM20" s="214"/>
      <c r="AN20" s="214"/>
      <c r="AP20" s="214"/>
      <c r="AQ20" s="214"/>
      <c r="AR20" s="214"/>
      <c r="AS20" s="214"/>
      <c r="AT20" s="214"/>
      <c r="AU20" s="214"/>
      <c r="AV20" s="214"/>
      <c r="AW20" s="214"/>
      <c r="AX20" s="214"/>
      <c r="AY20" s="214"/>
      <c r="AZ20" s="214"/>
      <c r="BA20" s="214"/>
      <c r="BC20" s="214"/>
      <c r="BD20" s="214"/>
      <c r="BE20" s="214"/>
      <c r="BF20" s="214"/>
      <c r="BG20" s="214"/>
      <c r="BH20" s="214"/>
      <c r="BI20" s="214"/>
      <c r="BJ20" s="214"/>
      <c r="BK20" s="214"/>
      <c r="BL20" s="214"/>
      <c r="BM20" s="214"/>
      <c r="BN20" s="214"/>
    </row>
    <row r="21" spans="1:66" x14ac:dyDescent="0.2">
      <c r="B21" s="402" t="str">
        <f>Definiciones!$C$43</f>
        <v>Consumo-No revolvente - Personales</v>
      </c>
      <c r="C21" s="214"/>
      <c r="D21" s="214"/>
      <c r="E21" s="214"/>
      <c r="F21" s="356"/>
      <c r="G21" s="214"/>
      <c r="H21" s="214"/>
      <c r="I21" s="214"/>
      <c r="J21" s="214"/>
      <c r="K21" s="214"/>
      <c r="L21" s="214"/>
      <c r="M21" s="214"/>
      <c r="N21" s="214"/>
      <c r="P21" s="214"/>
      <c r="Q21" s="214"/>
      <c r="R21" s="214"/>
      <c r="S21" s="214"/>
      <c r="T21" s="214"/>
      <c r="U21" s="214"/>
      <c r="V21" s="214"/>
      <c r="W21" s="214"/>
      <c r="X21" s="214"/>
      <c r="Y21" s="214"/>
      <c r="Z21" s="214"/>
      <c r="AA21" s="214"/>
      <c r="AC21" s="214"/>
      <c r="AD21" s="214"/>
      <c r="AE21" s="214"/>
      <c r="AF21" s="214"/>
      <c r="AG21" s="214"/>
      <c r="AH21" s="214"/>
      <c r="AI21" s="214"/>
      <c r="AJ21" s="214"/>
      <c r="AK21" s="214"/>
      <c r="AL21" s="214"/>
      <c r="AM21" s="214"/>
      <c r="AN21" s="214"/>
      <c r="AP21" s="214"/>
      <c r="AQ21" s="214"/>
      <c r="AR21" s="214"/>
      <c r="AS21" s="214"/>
      <c r="AT21" s="214"/>
      <c r="AU21" s="214"/>
      <c r="AV21" s="214"/>
      <c r="AW21" s="214"/>
      <c r="AX21" s="214"/>
      <c r="AY21" s="214"/>
      <c r="AZ21" s="214"/>
      <c r="BA21" s="214"/>
      <c r="BC21" s="214"/>
      <c r="BD21" s="214"/>
      <c r="BE21" s="214"/>
      <c r="BF21" s="214"/>
      <c r="BG21" s="214"/>
      <c r="BH21" s="214"/>
      <c r="BI21" s="214"/>
      <c r="BJ21" s="214"/>
      <c r="BK21" s="214"/>
      <c r="BL21" s="214"/>
      <c r="BM21" s="214"/>
      <c r="BN21" s="214"/>
    </row>
    <row r="22" spans="1:66" x14ac:dyDescent="0.2">
      <c r="B22" s="402" t="str">
        <f>Definiciones!$C$44</f>
        <v>Consumo-No revolvente - Autos y ABCD</v>
      </c>
      <c r="C22" s="214"/>
      <c r="D22" s="214"/>
      <c r="E22" s="214"/>
      <c r="F22" s="356"/>
      <c r="G22" s="214"/>
      <c r="H22" s="214"/>
      <c r="I22" s="214"/>
      <c r="J22" s="214"/>
      <c r="K22" s="214"/>
      <c r="L22" s="214"/>
      <c r="M22" s="214"/>
      <c r="N22" s="214"/>
      <c r="P22" s="214"/>
      <c r="Q22" s="214"/>
      <c r="R22" s="214"/>
      <c r="S22" s="214"/>
      <c r="T22" s="214"/>
      <c r="U22" s="214"/>
      <c r="V22" s="214"/>
      <c r="W22" s="214"/>
      <c r="X22" s="214"/>
      <c r="Y22" s="214"/>
      <c r="Z22" s="214"/>
      <c r="AA22" s="214"/>
      <c r="AC22" s="214"/>
      <c r="AD22" s="214"/>
      <c r="AE22" s="214"/>
      <c r="AF22" s="214"/>
      <c r="AG22" s="214"/>
      <c r="AH22" s="214"/>
      <c r="AI22" s="214"/>
      <c r="AJ22" s="214"/>
      <c r="AK22" s="214"/>
      <c r="AL22" s="214"/>
      <c r="AM22" s="214"/>
      <c r="AN22" s="214"/>
      <c r="AP22" s="214"/>
      <c r="AQ22" s="214"/>
      <c r="AR22" s="214"/>
      <c r="AS22" s="214"/>
      <c r="AT22" s="214"/>
      <c r="AU22" s="214"/>
      <c r="AV22" s="214"/>
      <c r="AW22" s="214"/>
      <c r="AX22" s="214"/>
      <c r="AY22" s="214"/>
      <c r="AZ22" s="214"/>
      <c r="BA22" s="214"/>
      <c r="BC22" s="214"/>
      <c r="BD22" s="214"/>
      <c r="BE22" s="214"/>
      <c r="BF22" s="214"/>
      <c r="BG22" s="214"/>
      <c r="BH22" s="214"/>
      <c r="BI22" s="214"/>
      <c r="BJ22" s="214"/>
      <c r="BK22" s="214"/>
      <c r="BL22" s="214"/>
      <c r="BM22" s="214"/>
      <c r="BN22" s="214"/>
    </row>
    <row r="23" spans="1:66" x14ac:dyDescent="0.2">
      <c r="B23" s="402" t="str">
        <f>Definiciones!$C$45</f>
        <v>Consumo-No revolvente - Otros</v>
      </c>
      <c r="C23" s="214"/>
      <c r="D23" s="214"/>
      <c r="E23" s="214"/>
      <c r="F23" s="356"/>
      <c r="G23" s="214"/>
      <c r="H23" s="214"/>
      <c r="I23" s="214"/>
      <c r="J23" s="214"/>
      <c r="K23" s="214"/>
      <c r="L23" s="214"/>
      <c r="M23" s="214"/>
      <c r="N23" s="214"/>
      <c r="P23" s="214"/>
      <c r="Q23" s="214"/>
      <c r="R23" s="214"/>
      <c r="S23" s="214"/>
      <c r="T23" s="214"/>
      <c r="U23" s="214"/>
      <c r="V23" s="214"/>
      <c r="W23" s="214"/>
      <c r="X23" s="214"/>
      <c r="Y23" s="214"/>
      <c r="Z23" s="214"/>
      <c r="AA23" s="214"/>
      <c r="AC23" s="214"/>
      <c r="AD23" s="214"/>
      <c r="AE23" s="214"/>
      <c r="AF23" s="214"/>
      <c r="AG23" s="214"/>
      <c r="AH23" s="214"/>
      <c r="AI23" s="214"/>
      <c r="AJ23" s="214"/>
      <c r="AK23" s="214"/>
      <c r="AL23" s="214"/>
      <c r="AM23" s="214"/>
      <c r="AN23" s="214"/>
      <c r="AP23" s="214"/>
      <c r="AQ23" s="214"/>
      <c r="AR23" s="214"/>
      <c r="AS23" s="214"/>
      <c r="AT23" s="214"/>
      <c r="AU23" s="214"/>
      <c r="AV23" s="214"/>
      <c r="AW23" s="214"/>
      <c r="AX23" s="214"/>
      <c r="AY23" s="214"/>
      <c r="AZ23" s="214"/>
      <c r="BA23" s="214"/>
      <c r="BC23" s="214"/>
      <c r="BD23" s="214"/>
      <c r="BE23" s="214"/>
      <c r="BF23" s="214"/>
      <c r="BG23" s="214"/>
      <c r="BH23" s="214"/>
      <c r="BI23" s="214"/>
      <c r="BJ23" s="214"/>
      <c r="BK23" s="214"/>
      <c r="BL23" s="214"/>
      <c r="BM23" s="214"/>
      <c r="BN23" s="214"/>
    </row>
    <row r="24" spans="1:66" x14ac:dyDescent="0.2">
      <c r="B24" s="402" t="str">
        <f>Definiciones!$C$46</f>
        <v>Hipotecaria a la Vivienda - Media, Residencial e Interés Social</v>
      </c>
      <c r="C24" s="214"/>
      <c r="D24" s="214"/>
      <c r="E24" s="214"/>
      <c r="F24" s="356"/>
      <c r="G24" s="214"/>
      <c r="H24" s="214"/>
      <c r="I24" s="214"/>
      <c r="J24" s="214"/>
      <c r="K24" s="214"/>
      <c r="L24" s="214"/>
      <c r="M24" s="214"/>
      <c r="N24" s="214"/>
      <c r="P24" s="214"/>
      <c r="Q24" s="214"/>
      <c r="R24" s="214"/>
      <c r="S24" s="214"/>
      <c r="T24" s="214"/>
      <c r="U24" s="214"/>
      <c r="V24" s="214"/>
      <c r="W24" s="214"/>
      <c r="X24" s="214"/>
      <c r="Y24" s="214"/>
      <c r="Z24" s="214"/>
      <c r="AA24" s="214"/>
      <c r="AC24" s="214"/>
      <c r="AD24" s="214"/>
      <c r="AE24" s="214"/>
      <c r="AF24" s="214"/>
      <c r="AG24" s="214"/>
      <c r="AH24" s="214"/>
      <c r="AI24" s="214"/>
      <c r="AJ24" s="214"/>
      <c r="AK24" s="214"/>
      <c r="AL24" s="214"/>
      <c r="AM24" s="214"/>
      <c r="AN24" s="214"/>
      <c r="AP24" s="214"/>
      <c r="AQ24" s="214"/>
      <c r="AR24" s="214"/>
      <c r="AS24" s="214"/>
      <c r="AT24" s="214"/>
      <c r="AU24" s="214"/>
      <c r="AV24" s="214"/>
      <c r="AW24" s="214"/>
      <c r="AX24" s="214"/>
      <c r="AY24" s="214"/>
      <c r="AZ24" s="214"/>
      <c r="BA24" s="214"/>
      <c r="BC24" s="214"/>
      <c r="BD24" s="214"/>
      <c r="BE24" s="214"/>
      <c r="BF24" s="214"/>
      <c r="BG24" s="214"/>
      <c r="BH24" s="214"/>
      <c r="BI24" s="214"/>
      <c r="BJ24" s="214"/>
      <c r="BK24" s="214"/>
      <c r="BL24" s="214"/>
      <c r="BM24" s="214"/>
      <c r="BN24" s="214"/>
    </row>
    <row r="25" spans="1:66" x14ac:dyDescent="0.2">
      <c r="B25" s="402" t="str">
        <f>Definiciones!$C$47</f>
        <v>Hipotecaria a la Vivienda - Infonavit e ISSSTE</v>
      </c>
      <c r="C25" s="214"/>
      <c r="D25" s="214"/>
      <c r="E25" s="214"/>
      <c r="F25" s="356"/>
      <c r="G25" s="214"/>
      <c r="H25" s="214"/>
      <c r="I25" s="214"/>
      <c r="J25" s="214"/>
      <c r="K25" s="214"/>
      <c r="L25" s="214"/>
      <c r="M25" s="214"/>
      <c r="N25" s="214"/>
      <c r="P25" s="214"/>
      <c r="Q25" s="214"/>
      <c r="R25" s="214"/>
      <c r="S25" s="214"/>
      <c r="T25" s="214"/>
      <c r="U25" s="214"/>
      <c r="V25" s="214"/>
      <c r="W25" s="214"/>
      <c r="X25" s="214"/>
      <c r="Y25" s="214"/>
      <c r="Z25" s="214"/>
      <c r="AA25" s="214"/>
      <c r="AC25" s="214"/>
      <c r="AD25" s="214"/>
      <c r="AE25" s="214"/>
      <c r="AF25" s="214"/>
      <c r="AG25" s="214"/>
      <c r="AH25" s="214"/>
      <c r="AI25" s="214"/>
      <c r="AJ25" s="214"/>
      <c r="AK25" s="214"/>
      <c r="AL25" s="214"/>
      <c r="AM25" s="214"/>
      <c r="AN25" s="214"/>
      <c r="AP25" s="214"/>
      <c r="AQ25" s="214"/>
      <c r="AR25" s="214"/>
      <c r="AS25" s="214"/>
      <c r="AT25" s="214"/>
      <c r="AU25" s="214"/>
      <c r="AV25" s="214"/>
      <c r="AW25" s="214"/>
      <c r="AX25" s="214"/>
      <c r="AY25" s="214"/>
      <c r="AZ25" s="214"/>
      <c r="BA25" s="214"/>
      <c r="BC25" s="214"/>
      <c r="BD25" s="214"/>
      <c r="BE25" s="214"/>
      <c r="BF25" s="214"/>
      <c r="BG25" s="214"/>
      <c r="BH25" s="214"/>
      <c r="BI25" s="214"/>
      <c r="BJ25" s="214"/>
      <c r="BK25" s="214"/>
      <c r="BL25" s="214"/>
      <c r="BM25" s="214"/>
      <c r="BN25" s="214"/>
    </row>
    <row r="26" spans="1:66" x14ac:dyDescent="0.2">
      <c r="B26" s="403" t="str">
        <f>Definiciones!$C$48</f>
        <v>Hipotecaria a la Vivienda - Créditos de Remodelación</v>
      </c>
      <c r="C26" s="252"/>
      <c r="D26" s="252"/>
      <c r="E26" s="223"/>
      <c r="F26" s="223"/>
      <c r="G26" s="252"/>
      <c r="H26" s="252"/>
      <c r="I26" s="252"/>
      <c r="J26" s="252"/>
      <c r="K26" s="252"/>
      <c r="L26" s="252"/>
      <c r="M26" s="252"/>
      <c r="N26" s="252"/>
      <c r="P26" s="252"/>
      <c r="Q26" s="252"/>
      <c r="R26" s="223"/>
      <c r="S26" s="252"/>
      <c r="T26" s="252"/>
      <c r="U26" s="252"/>
      <c r="V26" s="252"/>
      <c r="W26" s="252"/>
      <c r="X26" s="252"/>
      <c r="Y26" s="252"/>
      <c r="Z26" s="252"/>
      <c r="AA26" s="252"/>
      <c r="AC26" s="252"/>
      <c r="AD26" s="252"/>
      <c r="AE26" s="223"/>
      <c r="AF26" s="252"/>
      <c r="AG26" s="252"/>
      <c r="AH26" s="252"/>
      <c r="AI26" s="252"/>
      <c r="AJ26" s="252"/>
      <c r="AK26" s="252"/>
      <c r="AL26" s="252"/>
      <c r="AM26" s="252"/>
      <c r="AN26" s="252"/>
      <c r="AP26" s="252"/>
      <c r="AQ26" s="252"/>
      <c r="AR26" s="223"/>
      <c r="AS26" s="252"/>
      <c r="AT26" s="252"/>
      <c r="AU26" s="252"/>
      <c r="AV26" s="252"/>
      <c r="AW26" s="252"/>
      <c r="AX26" s="252"/>
      <c r="AY26" s="252"/>
      <c r="AZ26" s="252"/>
      <c r="BA26" s="252"/>
      <c r="BC26" s="252"/>
      <c r="BD26" s="252"/>
      <c r="BE26" s="223"/>
      <c r="BF26" s="252"/>
      <c r="BG26" s="252"/>
      <c r="BH26" s="252"/>
      <c r="BI26" s="252"/>
      <c r="BJ26" s="252"/>
      <c r="BK26" s="252"/>
      <c r="BL26" s="252"/>
      <c r="BM26" s="252"/>
      <c r="BN26" s="252"/>
    </row>
    <row r="27" spans="1:66" x14ac:dyDescent="0.2">
      <c r="B27" s="5"/>
      <c r="C27" s="253"/>
      <c r="D27" s="253"/>
      <c r="E27" s="253"/>
      <c r="F27" s="253"/>
      <c r="G27" s="253"/>
      <c r="H27" s="253"/>
      <c r="I27" s="253"/>
      <c r="J27" s="253"/>
      <c r="K27" s="253"/>
      <c r="L27" s="253"/>
      <c r="M27" s="253"/>
      <c r="N27" s="253"/>
      <c r="P27" s="253"/>
      <c r="Q27" s="253"/>
      <c r="R27" s="253"/>
      <c r="S27" s="253"/>
      <c r="T27" s="253"/>
      <c r="U27" s="253"/>
      <c r="V27" s="253"/>
      <c r="W27" s="253"/>
      <c r="X27" s="253"/>
      <c r="Y27" s="253"/>
      <c r="Z27" s="253"/>
      <c r="AA27" s="253"/>
      <c r="AC27" s="253"/>
      <c r="AD27" s="253"/>
      <c r="AE27" s="253"/>
      <c r="AF27" s="253"/>
      <c r="AG27" s="253"/>
      <c r="AH27" s="253"/>
      <c r="AI27" s="253"/>
      <c r="AJ27" s="253"/>
      <c r="AK27" s="253"/>
      <c r="AL27" s="253"/>
      <c r="AM27" s="253"/>
      <c r="AN27" s="253"/>
      <c r="AP27" s="253"/>
      <c r="AQ27" s="253"/>
      <c r="AR27" s="253"/>
      <c r="AS27" s="253"/>
      <c r="AT27" s="253"/>
      <c r="AU27" s="253"/>
      <c r="AV27" s="253"/>
      <c r="AW27" s="253"/>
      <c r="AX27" s="253"/>
      <c r="AY27" s="253"/>
      <c r="AZ27" s="253"/>
      <c r="BA27" s="253"/>
      <c r="BC27" s="253"/>
      <c r="BD27" s="253"/>
      <c r="BE27" s="253"/>
      <c r="BF27" s="253"/>
      <c r="BG27" s="253"/>
      <c r="BH27" s="253"/>
      <c r="BI27" s="253"/>
      <c r="BJ27" s="253"/>
      <c r="BK27" s="253"/>
      <c r="BL27" s="253"/>
      <c r="BM27" s="253"/>
      <c r="BN27" s="253"/>
    </row>
    <row r="28" spans="1:66" ht="23.25" x14ac:dyDescent="0.35">
      <c r="A28" s="66"/>
      <c r="B28" s="168" t="s">
        <v>198</v>
      </c>
      <c r="C28" s="254"/>
      <c r="D28" s="220"/>
      <c r="E28" s="220"/>
      <c r="F28" s="220"/>
      <c r="G28" s="220"/>
      <c r="H28" s="220"/>
      <c r="I28" s="220"/>
      <c r="J28" s="220"/>
      <c r="K28" s="220"/>
      <c r="L28" s="220"/>
      <c r="M28" s="220"/>
      <c r="N28" s="220"/>
      <c r="P28" s="254"/>
      <c r="Q28" s="220"/>
      <c r="R28" s="220"/>
      <c r="S28" s="220"/>
      <c r="T28" s="220"/>
      <c r="U28" s="220"/>
      <c r="V28" s="220"/>
      <c r="W28" s="220"/>
      <c r="X28" s="220"/>
      <c r="Y28" s="220"/>
      <c r="Z28" s="220"/>
      <c r="AA28" s="220"/>
      <c r="AC28" s="254"/>
      <c r="AD28" s="220"/>
      <c r="AE28" s="220"/>
      <c r="AF28" s="220"/>
      <c r="AG28" s="220"/>
      <c r="AH28" s="220"/>
      <c r="AI28" s="220"/>
      <c r="AJ28" s="220"/>
      <c r="AK28" s="220"/>
      <c r="AL28" s="220"/>
      <c r="AM28" s="220"/>
      <c r="AN28" s="220"/>
      <c r="AP28" s="254"/>
      <c r="AQ28" s="220"/>
      <c r="AR28" s="220"/>
      <c r="AS28" s="220"/>
      <c r="AT28" s="220"/>
      <c r="AU28" s="220"/>
      <c r="AV28" s="220"/>
      <c r="AW28" s="220"/>
      <c r="AX28" s="220"/>
      <c r="AY28" s="220"/>
      <c r="AZ28" s="220"/>
      <c r="BA28" s="220"/>
      <c r="BC28" s="254"/>
      <c r="BD28" s="220"/>
      <c r="BE28" s="220"/>
      <c r="BF28" s="220"/>
      <c r="BG28" s="220"/>
      <c r="BH28" s="220"/>
      <c r="BI28" s="220"/>
      <c r="BJ28" s="220"/>
      <c r="BK28" s="220"/>
      <c r="BL28" s="220"/>
      <c r="BM28" s="220"/>
      <c r="BN28" s="220"/>
    </row>
    <row r="29" spans="1:66" x14ac:dyDescent="0.2">
      <c r="B29" s="175" t="s">
        <v>339</v>
      </c>
      <c r="C29" s="255"/>
      <c r="D29" s="255"/>
      <c r="E29" s="255"/>
      <c r="F29" s="255"/>
      <c r="G29" s="255"/>
      <c r="H29" s="255"/>
      <c r="I29" s="255"/>
      <c r="J29" s="255"/>
      <c r="K29" s="255"/>
      <c r="L29" s="255"/>
      <c r="M29" s="255"/>
      <c r="N29" s="255"/>
      <c r="P29" s="255"/>
      <c r="Q29" s="255"/>
      <c r="R29" s="255"/>
      <c r="S29" s="255"/>
      <c r="T29" s="255"/>
      <c r="U29" s="255"/>
      <c r="V29" s="255"/>
      <c r="W29" s="255"/>
      <c r="X29" s="255"/>
      <c r="Y29" s="255"/>
      <c r="Z29" s="255"/>
      <c r="AA29" s="255"/>
      <c r="AC29" s="255"/>
      <c r="AD29" s="255"/>
      <c r="AE29" s="255"/>
      <c r="AF29" s="255"/>
      <c r="AG29" s="255"/>
      <c r="AH29" s="255"/>
      <c r="AI29" s="255"/>
      <c r="AJ29" s="255"/>
      <c r="AK29" s="255"/>
      <c r="AL29" s="255"/>
      <c r="AM29" s="255"/>
      <c r="AN29" s="255"/>
      <c r="AP29" s="255"/>
      <c r="AQ29" s="255"/>
      <c r="AR29" s="255"/>
      <c r="AS29" s="255"/>
      <c r="AT29" s="255"/>
      <c r="AU29" s="255"/>
      <c r="AV29" s="255"/>
      <c r="AW29" s="255"/>
      <c r="AX29" s="255"/>
      <c r="AY29" s="255"/>
      <c r="AZ29" s="255"/>
      <c r="BA29" s="255"/>
      <c r="BC29" s="255"/>
      <c r="BD29" s="255"/>
      <c r="BE29" s="255"/>
      <c r="BF29" s="255"/>
      <c r="BG29" s="255"/>
      <c r="BH29" s="255"/>
      <c r="BI29" s="255"/>
      <c r="BJ29" s="255"/>
      <c r="BK29" s="255"/>
      <c r="BL29" s="255"/>
      <c r="BM29" s="255"/>
      <c r="BN29" s="255"/>
    </row>
    <row r="30" spans="1:66" x14ac:dyDescent="0.2">
      <c r="B30" s="6" t="str">
        <f>Definiciones!$C$32</f>
        <v>Paraestatales</v>
      </c>
      <c r="C30" s="222"/>
      <c r="D30" s="222"/>
      <c r="E30" s="222"/>
      <c r="F30" s="222"/>
      <c r="G30" s="251"/>
      <c r="H30" s="251"/>
      <c r="I30" s="251"/>
      <c r="J30" s="251"/>
      <c r="K30" s="251"/>
      <c r="L30" s="251"/>
      <c r="M30" s="251"/>
      <c r="N30" s="251"/>
      <c r="P30" s="222"/>
      <c r="Q30" s="222"/>
      <c r="R30" s="222"/>
      <c r="S30" s="251"/>
      <c r="T30" s="251"/>
      <c r="U30" s="251"/>
      <c r="V30" s="251"/>
      <c r="W30" s="251"/>
      <c r="X30" s="251"/>
      <c r="Y30" s="251"/>
      <c r="Z30" s="251"/>
      <c r="AA30" s="251"/>
      <c r="AC30" s="222"/>
      <c r="AD30" s="222"/>
      <c r="AE30" s="222"/>
      <c r="AF30" s="251"/>
      <c r="AG30" s="251"/>
      <c r="AH30" s="251"/>
      <c r="AI30" s="251"/>
      <c r="AJ30" s="251"/>
      <c r="AK30" s="251"/>
      <c r="AL30" s="251"/>
      <c r="AM30" s="251"/>
      <c r="AN30" s="251"/>
      <c r="AP30" s="222"/>
      <c r="AQ30" s="222"/>
      <c r="AR30" s="222"/>
      <c r="AS30" s="251"/>
      <c r="AT30" s="251"/>
      <c r="AU30" s="251"/>
      <c r="AV30" s="251"/>
      <c r="AW30" s="251"/>
      <c r="AX30" s="251"/>
      <c r="AY30" s="251"/>
      <c r="AZ30" s="251"/>
      <c r="BA30" s="251"/>
      <c r="BC30" s="222"/>
      <c r="BD30" s="222"/>
      <c r="BE30" s="222"/>
      <c r="BF30" s="251"/>
      <c r="BG30" s="251"/>
      <c r="BH30" s="251"/>
      <c r="BI30" s="251"/>
      <c r="BJ30" s="251"/>
      <c r="BK30" s="251"/>
      <c r="BL30" s="251"/>
      <c r="BM30" s="251"/>
      <c r="BN30" s="251"/>
    </row>
    <row r="31" spans="1:66" x14ac:dyDescent="0.2">
      <c r="B31" s="7" t="str">
        <f>Definiciones!$C$33</f>
        <v>Corporativos - Moneda nacional</v>
      </c>
      <c r="C31" s="214"/>
      <c r="D31" s="214"/>
      <c r="E31" s="214"/>
      <c r="F31" s="356"/>
      <c r="G31" s="214"/>
      <c r="H31" s="214"/>
      <c r="I31" s="214"/>
      <c r="J31" s="214"/>
      <c r="K31" s="214"/>
      <c r="L31" s="214"/>
      <c r="M31" s="214"/>
      <c r="N31" s="214"/>
      <c r="P31" s="214"/>
      <c r="Q31" s="214"/>
      <c r="R31" s="214"/>
      <c r="S31" s="214"/>
      <c r="T31" s="214"/>
      <c r="U31" s="214"/>
      <c r="V31" s="214"/>
      <c r="W31" s="214"/>
      <c r="X31" s="214"/>
      <c r="Y31" s="214"/>
      <c r="Z31" s="214"/>
      <c r="AA31" s="214"/>
      <c r="AC31" s="214"/>
      <c r="AD31" s="214"/>
      <c r="AE31" s="214"/>
      <c r="AF31" s="214"/>
      <c r="AG31" s="214"/>
      <c r="AH31" s="214"/>
      <c r="AI31" s="214"/>
      <c r="AJ31" s="214"/>
      <c r="AK31" s="214"/>
      <c r="AL31" s="214"/>
      <c r="AM31" s="214"/>
      <c r="AN31" s="214"/>
      <c r="AP31" s="214"/>
      <c r="AQ31" s="214"/>
      <c r="AR31" s="214"/>
      <c r="AS31" s="214"/>
      <c r="AT31" s="214"/>
      <c r="AU31" s="214"/>
      <c r="AV31" s="214"/>
      <c r="AW31" s="214"/>
      <c r="AX31" s="214"/>
      <c r="AY31" s="214"/>
      <c r="AZ31" s="214"/>
      <c r="BA31" s="214"/>
      <c r="BC31" s="214"/>
      <c r="BD31" s="214"/>
      <c r="BE31" s="214"/>
      <c r="BF31" s="214"/>
      <c r="BG31" s="214"/>
      <c r="BH31" s="214"/>
      <c r="BI31" s="214"/>
      <c r="BJ31" s="214"/>
      <c r="BK31" s="214"/>
      <c r="BL31" s="214"/>
      <c r="BM31" s="214"/>
      <c r="BN31" s="214"/>
    </row>
    <row r="32" spans="1:66" x14ac:dyDescent="0.2">
      <c r="B32" s="7" t="str">
        <f>Definiciones!$C$34</f>
        <v>Corporativos - Moneda extranjera</v>
      </c>
      <c r="C32" s="214"/>
      <c r="D32" s="214"/>
      <c r="E32" s="214"/>
      <c r="F32" s="356"/>
      <c r="G32" s="214"/>
      <c r="H32" s="214"/>
      <c r="I32" s="214"/>
      <c r="J32" s="214"/>
      <c r="K32" s="214"/>
      <c r="L32" s="214"/>
      <c r="M32" s="214"/>
      <c r="N32" s="214"/>
      <c r="P32" s="214"/>
      <c r="Q32" s="214"/>
      <c r="R32" s="214"/>
      <c r="S32" s="214"/>
      <c r="T32" s="214"/>
      <c r="U32" s="214"/>
      <c r="V32" s="214"/>
      <c r="W32" s="214"/>
      <c r="X32" s="214"/>
      <c r="Y32" s="214"/>
      <c r="Z32" s="214"/>
      <c r="AA32" s="214"/>
      <c r="AC32" s="214"/>
      <c r="AD32" s="214"/>
      <c r="AE32" s="214"/>
      <c r="AF32" s="214"/>
      <c r="AG32" s="214"/>
      <c r="AH32" s="214"/>
      <c r="AI32" s="214"/>
      <c r="AJ32" s="214"/>
      <c r="AK32" s="214"/>
      <c r="AL32" s="214"/>
      <c r="AM32" s="214"/>
      <c r="AN32" s="214"/>
      <c r="AP32" s="214"/>
      <c r="AQ32" s="214"/>
      <c r="AR32" s="214"/>
      <c r="AS32" s="214"/>
      <c r="AT32" s="214"/>
      <c r="AU32" s="214"/>
      <c r="AV32" s="214"/>
      <c r="AW32" s="214"/>
      <c r="AX32" s="214"/>
      <c r="AY32" s="214"/>
      <c r="AZ32" s="214"/>
      <c r="BA32" s="214"/>
      <c r="BC32" s="214"/>
      <c r="BD32" s="214"/>
      <c r="BE32" s="214"/>
      <c r="BF32" s="214"/>
      <c r="BG32" s="214"/>
      <c r="BH32" s="214"/>
      <c r="BI32" s="214"/>
      <c r="BJ32" s="214"/>
      <c r="BK32" s="214"/>
      <c r="BL32" s="214"/>
      <c r="BM32" s="214"/>
      <c r="BN32" s="214"/>
    </row>
    <row r="33" spans="2:66" x14ac:dyDescent="0.2">
      <c r="B33" s="7" t="str">
        <f>Definiciones!$C$35</f>
        <v>Fideicomisos</v>
      </c>
      <c r="C33" s="214"/>
      <c r="D33" s="214"/>
      <c r="E33" s="214"/>
      <c r="F33" s="356"/>
      <c r="G33" s="214"/>
      <c r="H33" s="214"/>
      <c r="I33" s="214"/>
      <c r="J33" s="214"/>
      <c r="K33" s="214"/>
      <c r="L33" s="214"/>
      <c r="M33" s="214"/>
      <c r="N33" s="214"/>
      <c r="P33" s="214"/>
      <c r="Q33" s="214"/>
      <c r="R33" s="214"/>
      <c r="S33" s="214"/>
      <c r="T33" s="214"/>
      <c r="U33" s="214"/>
      <c r="V33" s="214"/>
      <c r="W33" s="214"/>
      <c r="X33" s="214"/>
      <c r="Y33" s="214"/>
      <c r="Z33" s="214"/>
      <c r="AA33" s="214"/>
      <c r="AC33" s="214"/>
      <c r="AD33" s="214"/>
      <c r="AE33" s="214"/>
      <c r="AF33" s="214"/>
      <c r="AG33" s="214"/>
      <c r="AH33" s="214"/>
      <c r="AI33" s="214"/>
      <c r="AJ33" s="214"/>
      <c r="AK33" s="214"/>
      <c r="AL33" s="214"/>
      <c r="AM33" s="214"/>
      <c r="AN33" s="214"/>
      <c r="AP33" s="214"/>
      <c r="AQ33" s="214"/>
      <c r="AR33" s="214"/>
      <c r="AS33" s="214"/>
      <c r="AT33" s="214"/>
      <c r="AU33" s="214"/>
      <c r="AV33" s="214"/>
      <c r="AW33" s="214"/>
      <c r="AX33" s="214"/>
      <c r="AY33" s="214"/>
      <c r="AZ33" s="214"/>
      <c r="BA33" s="214"/>
      <c r="BC33" s="214"/>
      <c r="BD33" s="214"/>
      <c r="BE33" s="214"/>
      <c r="BF33" s="214"/>
      <c r="BG33" s="214"/>
      <c r="BH33" s="214"/>
      <c r="BI33" s="214"/>
      <c r="BJ33" s="214"/>
      <c r="BK33" s="214"/>
      <c r="BL33" s="214"/>
      <c r="BM33" s="214"/>
      <c r="BN33" s="214"/>
    </row>
    <row r="34" spans="2:66" x14ac:dyDescent="0.2">
      <c r="B34" s="7" t="str">
        <f>Definiciones!$C$36</f>
        <v>MiPyMes</v>
      </c>
      <c r="C34" s="214"/>
      <c r="D34" s="214"/>
      <c r="E34" s="214"/>
      <c r="F34" s="356"/>
      <c r="G34" s="214"/>
      <c r="H34" s="214"/>
      <c r="I34" s="214"/>
      <c r="J34" s="214"/>
      <c r="K34" s="214"/>
      <c r="L34" s="214"/>
      <c r="M34" s="214"/>
      <c r="N34" s="214"/>
      <c r="P34" s="214"/>
      <c r="Q34" s="214"/>
      <c r="R34" s="214"/>
      <c r="S34" s="214"/>
      <c r="T34" s="214"/>
      <c r="U34" s="214"/>
      <c r="V34" s="214"/>
      <c r="W34" s="214"/>
      <c r="X34" s="214"/>
      <c r="Y34" s="214"/>
      <c r="Z34" s="214"/>
      <c r="AA34" s="214"/>
      <c r="AC34" s="214"/>
      <c r="AD34" s="214"/>
      <c r="AE34" s="214"/>
      <c r="AF34" s="214"/>
      <c r="AG34" s="214"/>
      <c r="AH34" s="214"/>
      <c r="AI34" s="214"/>
      <c r="AJ34" s="214"/>
      <c r="AK34" s="214"/>
      <c r="AL34" s="214"/>
      <c r="AM34" s="214"/>
      <c r="AN34" s="214"/>
      <c r="AP34" s="214"/>
      <c r="AQ34" s="214"/>
      <c r="AR34" s="214"/>
      <c r="AS34" s="214"/>
      <c r="AT34" s="214"/>
      <c r="AU34" s="214"/>
      <c r="AV34" s="214"/>
      <c r="AW34" s="214"/>
      <c r="AX34" s="214"/>
      <c r="AY34" s="214"/>
      <c r="AZ34" s="214"/>
      <c r="BA34" s="214"/>
      <c r="BC34" s="214"/>
      <c r="BD34" s="214"/>
      <c r="BE34" s="214"/>
      <c r="BF34" s="214"/>
      <c r="BG34" s="214"/>
      <c r="BH34" s="214"/>
      <c r="BI34" s="214"/>
      <c r="BJ34" s="214"/>
      <c r="BK34" s="214"/>
      <c r="BL34" s="214"/>
      <c r="BM34" s="214"/>
      <c r="BN34" s="214"/>
    </row>
    <row r="35" spans="2:66" x14ac:dyDescent="0.2">
      <c r="B35" s="7" t="str">
        <f>Definiciones!$C$37</f>
        <v>Gobierno Federal</v>
      </c>
      <c r="C35" s="214"/>
      <c r="D35" s="214"/>
      <c r="E35" s="214"/>
      <c r="F35" s="356"/>
      <c r="G35" s="214"/>
      <c r="H35" s="214"/>
      <c r="I35" s="214"/>
      <c r="J35" s="214"/>
      <c r="K35" s="214"/>
      <c r="L35" s="214"/>
      <c r="M35" s="214"/>
      <c r="N35" s="214"/>
      <c r="P35" s="214"/>
      <c r="Q35" s="214"/>
      <c r="R35" s="214"/>
      <c r="S35" s="214"/>
      <c r="T35" s="214"/>
      <c r="U35" s="214"/>
      <c r="V35" s="214"/>
      <c r="W35" s="214"/>
      <c r="X35" s="214"/>
      <c r="Y35" s="214"/>
      <c r="Z35" s="214"/>
      <c r="AA35" s="214"/>
      <c r="AC35" s="214"/>
      <c r="AD35" s="214"/>
      <c r="AE35" s="214"/>
      <c r="AF35" s="214"/>
      <c r="AG35" s="214"/>
      <c r="AH35" s="214"/>
      <c r="AI35" s="214"/>
      <c r="AJ35" s="214"/>
      <c r="AK35" s="214"/>
      <c r="AL35" s="214"/>
      <c r="AM35" s="214"/>
      <c r="AN35" s="214"/>
      <c r="AP35" s="214"/>
      <c r="AQ35" s="214"/>
      <c r="AR35" s="214"/>
      <c r="AS35" s="214"/>
      <c r="AT35" s="214"/>
      <c r="AU35" s="214"/>
      <c r="AV35" s="214"/>
      <c r="AW35" s="214"/>
      <c r="AX35" s="214"/>
      <c r="AY35" s="214"/>
      <c r="AZ35" s="214"/>
      <c r="BA35" s="214"/>
      <c r="BC35" s="214"/>
      <c r="BD35" s="214"/>
      <c r="BE35" s="214"/>
      <c r="BF35" s="214"/>
      <c r="BG35" s="214"/>
      <c r="BH35" s="214"/>
      <c r="BI35" s="214"/>
      <c r="BJ35" s="214"/>
      <c r="BK35" s="214"/>
      <c r="BL35" s="214"/>
      <c r="BM35" s="214"/>
      <c r="BN35" s="214"/>
    </row>
    <row r="36" spans="2:66" x14ac:dyDescent="0.2">
      <c r="B36" s="7" t="str">
        <f>Definiciones!$C$38</f>
        <v>Estados y Municipios - Garantizados</v>
      </c>
      <c r="C36" s="214"/>
      <c r="D36" s="214"/>
      <c r="E36" s="214"/>
      <c r="F36" s="356"/>
      <c r="G36" s="214"/>
      <c r="H36" s="214"/>
      <c r="I36" s="214"/>
      <c r="J36" s="214"/>
      <c r="K36" s="214"/>
      <c r="L36" s="214"/>
      <c r="M36" s="214"/>
      <c r="N36" s="214"/>
      <c r="P36" s="214"/>
      <c r="Q36" s="214"/>
      <c r="R36" s="214"/>
      <c r="S36" s="214"/>
      <c r="T36" s="214"/>
      <c r="U36" s="214"/>
      <c r="V36" s="214"/>
      <c r="W36" s="214"/>
      <c r="X36" s="214"/>
      <c r="Y36" s="214"/>
      <c r="Z36" s="214"/>
      <c r="AA36" s="214"/>
      <c r="AC36" s="214"/>
      <c r="AD36" s="214"/>
      <c r="AE36" s="214"/>
      <c r="AF36" s="214"/>
      <c r="AG36" s="214"/>
      <c r="AH36" s="214"/>
      <c r="AI36" s="214"/>
      <c r="AJ36" s="214"/>
      <c r="AK36" s="214"/>
      <c r="AL36" s="214"/>
      <c r="AM36" s="214"/>
      <c r="AN36" s="214"/>
      <c r="AP36" s="214"/>
      <c r="AQ36" s="214"/>
      <c r="AR36" s="214"/>
      <c r="AS36" s="214"/>
      <c r="AT36" s="214"/>
      <c r="AU36" s="214"/>
      <c r="AV36" s="214"/>
      <c r="AW36" s="214"/>
      <c r="AX36" s="214"/>
      <c r="AY36" s="214"/>
      <c r="AZ36" s="214"/>
      <c r="BA36" s="214"/>
      <c r="BC36" s="214"/>
      <c r="BD36" s="214"/>
      <c r="BE36" s="214"/>
      <c r="BF36" s="214"/>
      <c r="BG36" s="214"/>
      <c r="BH36" s="214"/>
      <c r="BI36" s="214"/>
      <c r="BJ36" s="214"/>
      <c r="BK36" s="214"/>
      <c r="BL36" s="214"/>
      <c r="BM36" s="214"/>
      <c r="BN36" s="214"/>
    </row>
    <row r="37" spans="2:66" x14ac:dyDescent="0.2">
      <c r="B37" s="7" t="str">
        <f>Definiciones!$C$39</f>
        <v>Estados y Municipios - No garantizados</v>
      </c>
      <c r="C37" s="214"/>
      <c r="D37" s="214"/>
      <c r="E37" s="214"/>
      <c r="F37" s="356"/>
      <c r="G37" s="214"/>
      <c r="H37" s="214"/>
      <c r="I37" s="214"/>
      <c r="J37" s="214"/>
      <c r="K37" s="214"/>
      <c r="L37" s="214"/>
      <c r="M37" s="214"/>
      <c r="N37" s="214"/>
      <c r="P37" s="214"/>
      <c r="Q37" s="214"/>
      <c r="R37" s="214"/>
      <c r="S37" s="214"/>
      <c r="T37" s="214"/>
      <c r="U37" s="214"/>
      <c r="V37" s="214"/>
      <c r="W37" s="214"/>
      <c r="X37" s="214"/>
      <c r="Y37" s="214"/>
      <c r="Z37" s="214"/>
      <c r="AA37" s="214"/>
      <c r="AC37" s="214"/>
      <c r="AD37" s="214"/>
      <c r="AE37" s="214"/>
      <c r="AF37" s="214"/>
      <c r="AG37" s="214"/>
      <c r="AH37" s="214"/>
      <c r="AI37" s="214"/>
      <c r="AJ37" s="214"/>
      <c r="AK37" s="214"/>
      <c r="AL37" s="214"/>
      <c r="AM37" s="214"/>
      <c r="AN37" s="214"/>
      <c r="AP37" s="214"/>
      <c r="AQ37" s="214"/>
      <c r="AR37" s="214"/>
      <c r="AS37" s="214"/>
      <c r="AT37" s="214"/>
      <c r="AU37" s="214"/>
      <c r="AV37" s="214"/>
      <c r="AW37" s="214"/>
      <c r="AX37" s="214"/>
      <c r="AY37" s="214"/>
      <c r="AZ37" s="214"/>
      <c r="BA37" s="214"/>
      <c r="BC37" s="214"/>
      <c r="BD37" s="214"/>
      <c r="BE37" s="214"/>
      <c r="BF37" s="214"/>
      <c r="BG37" s="214"/>
      <c r="BH37" s="214"/>
      <c r="BI37" s="214"/>
      <c r="BJ37" s="214"/>
      <c r="BK37" s="214"/>
      <c r="BL37" s="214"/>
      <c r="BM37" s="214"/>
      <c r="BN37" s="214"/>
    </row>
    <row r="38" spans="2:66" x14ac:dyDescent="0.2">
      <c r="B38" s="7" t="str">
        <f>Definiciones!$C$40</f>
        <v>Entidades Financieras</v>
      </c>
      <c r="C38" s="214"/>
      <c r="D38" s="214"/>
      <c r="E38" s="214"/>
      <c r="F38" s="356"/>
      <c r="G38" s="214"/>
      <c r="H38" s="214"/>
      <c r="I38" s="214"/>
      <c r="J38" s="214"/>
      <c r="K38" s="214"/>
      <c r="L38" s="214"/>
      <c r="M38" s="214"/>
      <c r="N38" s="214"/>
      <c r="P38" s="214"/>
      <c r="Q38" s="214"/>
      <c r="R38" s="214"/>
      <c r="S38" s="214"/>
      <c r="T38" s="214"/>
      <c r="U38" s="214"/>
      <c r="V38" s="214"/>
      <c r="W38" s="214"/>
      <c r="X38" s="214"/>
      <c r="Y38" s="214"/>
      <c r="Z38" s="214"/>
      <c r="AA38" s="214"/>
      <c r="AC38" s="214"/>
      <c r="AD38" s="214"/>
      <c r="AE38" s="214"/>
      <c r="AF38" s="214"/>
      <c r="AG38" s="214"/>
      <c r="AH38" s="214"/>
      <c r="AI38" s="214"/>
      <c r="AJ38" s="214"/>
      <c r="AK38" s="214"/>
      <c r="AL38" s="214"/>
      <c r="AM38" s="214"/>
      <c r="AN38" s="214"/>
      <c r="AP38" s="214"/>
      <c r="AQ38" s="214"/>
      <c r="AR38" s="214"/>
      <c r="AS38" s="214"/>
      <c r="AT38" s="214"/>
      <c r="AU38" s="214"/>
      <c r="AV38" s="214"/>
      <c r="AW38" s="214"/>
      <c r="AX38" s="214"/>
      <c r="AY38" s="214"/>
      <c r="AZ38" s="214"/>
      <c r="BA38" s="214"/>
      <c r="BC38" s="214"/>
      <c r="BD38" s="214"/>
      <c r="BE38" s="214"/>
      <c r="BF38" s="214"/>
      <c r="BG38" s="214"/>
      <c r="BH38" s="214"/>
      <c r="BI38" s="214"/>
      <c r="BJ38" s="214"/>
      <c r="BK38" s="214"/>
      <c r="BL38" s="214"/>
      <c r="BM38" s="214"/>
      <c r="BN38" s="214"/>
    </row>
    <row r="39" spans="2:66" x14ac:dyDescent="0.2">
      <c r="B39" s="7" t="str">
        <f>Definiciones!$C$41</f>
        <v>Consumo-Revolvente</v>
      </c>
      <c r="C39" s="214"/>
      <c r="D39" s="214"/>
      <c r="E39" s="214"/>
      <c r="F39" s="356"/>
      <c r="G39" s="214"/>
      <c r="H39" s="214"/>
      <c r="I39" s="214"/>
      <c r="J39" s="214"/>
      <c r="K39" s="214"/>
      <c r="L39" s="214"/>
      <c r="M39" s="214"/>
      <c r="N39" s="214"/>
      <c r="P39" s="214"/>
      <c r="Q39" s="214"/>
      <c r="R39" s="214"/>
      <c r="S39" s="214"/>
      <c r="T39" s="214"/>
      <c r="U39" s="214"/>
      <c r="V39" s="214"/>
      <c r="W39" s="214"/>
      <c r="X39" s="214"/>
      <c r="Y39" s="214"/>
      <c r="Z39" s="214"/>
      <c r="AA39" s="214"/>
      <c r="AC39" s="214"/>
      <c r="AD39" s="214"/>
      <c r="AE39" s="214"/>
      <c r="AF39" s="214"/>
      <c r="AG39" s="214"/>
      <c r="AH39" s="214"/>
      <c r="AI39" s="214"/>
      <c r="AJ39" s="214"/>
      <c r="AK39" s="214"/>
      <c r="AL39" s="214"/>
      <c r="AM39" s="214"/>
      <c r="AN39" s="214"/>
      <c r="AP39" s="214"/>
      <c r="AQ39" s="214"/>
      <c r="AR39" s="214"/>
      <c r="AS39" s="214"/>
      <c r="AT39" s="214"/>
      <c r="AU39" s="214"/>
      <c r="AV39" s="214"/>
      <c r="AW39" s="214"/>
      <c r="AX39" s="214"/>
      <c r="AY39" s="214"/>
      <c r="AZ39" s="214"/>
      <c r="BA39" s="214"/>
      <c r="BC39" s="214"/>
      <c r="BD39" s="214"/>
      <c r="BE39" s="214"/>
      <c r="BF39" s="214"/>
      <c r="BG39" s="214"/>
      <c r="BH39" s="214"/>
      <c r="BI39" s="214"/>
      <c r="BJ39" s="214"/>
      <c r="BK39" s="214"/>
      <c r="BL39" s="214"/>
      <c r="BM39" s="214"/>
      <c r="BN39" s="214"/>
    </row>
    <row r="40" spans="2:66" x14ac:dyDescent="0.2">
      <c r="B40" s="7" t="str">
        <f>Definiciones!$C$42</f>
        <v>Consumo-No revolvente - Nomina</v>
      </c>
      <c r="C40" s="214"/>
      <c r="D40" s="214"/>
      <c r="E40" s="214"/>
      <c r="F40" s="356"/>
      <c r="G40" s="214"/>
      <c r="H40" s="214"/>
      <c r="I40" s="214"/>
      <c r="J40" s="214"/>
      <c r="K40" s="214"/>
      <c r="L40" s="214"/>
      <c r="M40" s="214"/>
      <c r="N40" s="214"/>
      <c r="P40" s="214"/>
      <c r="Q40" s="214"/>
      <c r="R40" s="214"/>
      <c r="S40" s="214"/>
      <c r="T40" s="214"/>
      <c r="U40" s="214"/>
      <c r="V40" s="214"/>
      <c r="W40" s="214"/>
      <c r="X40" s="214"/>
      <c r="Y40" s="214"/>
      <c r="Z40" s="214"/>
      <c r="AA40" s="214"/>
      <c r="AC40" s="214"/>
      <c r="AD40" s="214"/>
      <c r="AE40" s="214"/>
      <c r="AF40" s="214"/>
      <c r="AG40" s="214"/>
      <c r="AH40" s="214"/>
      <c r="AI40" s="214"/>
      <c r="AJ40" s="214"/>
      <c r="AK40" s="214"/>
      <c r="AL40" s="214"/>
      <c r="AM40" s="214"/>
      <c r="AN40" s="214"/>
      <c r="AP40" s="214"/>
      <c r="AQ40" s="214"/>
      <c r="AR40" s="214"/>
      <c r="AS40" s="214"/>
      <c r="AT40" s="214"/>
      <c r="AU40" s="214"/>
      <c r="AV40" s="214"/>
      <c r="AW40" s="214"/>
      <c r="AX40" s="214"/>
      <c r="AY40" s="214"/>
      <c r="AZ40" s="214"/>
      <c r="BA40" s="214"/>
      <c r="BC40" s="214"/>
      <c r="BD40" s="214"/>
      <c r="BE40" s="214"/>
      <c r="BF40" s="214"/>
      <c r="BG40" s="214"/>
      <c r="BH40" s="214"/>
      <c r="BI40" s="214"/>
      <c r="BJ40" s="214"/>
      <c r="BK40" s="214"/>
      <c r="BL40" s="214"/>
      <c r="BM40" s="214"/>
      <c r="BN40" s="214"/>
    </row>
    <row r="41" spans="2:66" x14ac:dyDescent="0.2">
      <c r="B41" s="7" t="str">
        <f>Definiciones!$C$43</f>
        <v>Consumo-No revolvente - Personales</v>
      </c>
      <c r="C41" s="214"/>
      <c r="D41" s="214"/>
      <c r="E41" s="214"/>
      <c r="F41" s="356"/>
      <c r="G41" s="214"/>
      <c r="H41" s="214"/>
      <c r="I41" s="214"/>
      <c r="J41" s="214"/>
      <c r="K41" s="214"/>
      <c r="L41" s="214"/>
      <c r="M41" s="214"/>
      <c r="N41" s="214"/>
      <c r="P41" s="214"/>
      <c r="Q41" s="214"/>
      <c r="R41" s="214"/>
      <c r="S41" s="214"/>
      <c r="T41" s="214"/>
      <c r="U41" s="214"/>
      <c r="V41" s="214"/>
      <c r="W41" s="214"/>
      <c r="X41" s="214"/>
      <c r="Y41" s="214"/>
      <c r="Z41" s="214"/>
      <c r="AA41" s="214"/>
      <c r="AC41" s="214"/>
      <c r="AD41" s="214"/>
      <c r="AE41" s="214"/>
      <c r="AF41" s="214"/>
      <c r="AG41" s="214"/>
      <c r="AH41" s="214"/>
      <c r="AI41" s="214"/>
      <c r="AJ41" s="214"/>
      <c r="AK41" s="214"/>
      <c r="AL41" s="214"/>
      <c r="AM41" s="214"/>
      <c r="AN41" s="214"/>
      <c r="AP41" s="214"/>
      <c r="AQ41" s="214"/>
      <c r="AR41" s="214"/>
      <c r="AS41" s="214"/>
      <c r="AT41" s="214"/>
      <c r="AU41" s="214"/>
      <c r="AV41" s="214"/>
      <c r="AW41" s="214"/>
      <c r="AX41" s="214"/>
      <c r="AY41" s="214"/>
      <c r="AZ41" s="214"/>
      <c r="BA41" s="214"/>
      <c r="BC41" s="214"/>
      <c r="BD41" s="214"/>
      <c r="BE41" s="214"/>
      <c r="BF41" s="214"/>
      <c r="BG41" s="214"/>
      <c r="BH41" s="214"/>
      <c r="BI41" s="214"/>
      <c r="BJ41" s="214"/>
      <c r="BK41" s="214"/>
      <c r="BL41" s="214"/>
      <c r="BM41" s="214"/>
      <c r="BN41" s="214"/>
    </row>
    <row r="42" spans="2:66" x14ac:dyDescent="0.2">
      <c r="B42" s="7" t="str">
        <f>Definiciones!$C$44</f>
        <v>Consumo-No revolvente - Autos y ABCD</v>
      </c>
      <c r="C42" s="214"/>
      <c r="D42" s="214"/>
      <c r="E42" s="214"/>
      <c r="F42" s="356"/>
      <c r="G42" s="214"/>
      <c r="H42" s="214"/>
      <c r="I42" s="214"/>
      <c r="J42" s="214"/>
      <c r="K42" s="214"/>
      <c r="L42" s="214"/>
      <c r="M42" s="214"/>
      <c r="N42" s="214"/>
      <c r="P42" s="214"/>
      <c r="Q42" s="214"/>
      <c r="R42" s="214"/>
      <c r="S42" s="214"/>
      <c r="T42" s="214"/>
      <c r="U42" s="214"/>
      <c r="V42" s="214"/>
      <c r="W42" s="214"/>
      <c r="X42" s="214"/>
      <c r="Y42" s="214"/>
      <c r="Z42" s="214"/>
      <c r="AA42" s="214"/>
      <c r="AC42" s="214"/>
      <c r="AD42" s="214"/>
      <c r="AE42" s="214"/>
      <c r="AF42" s="214"/>
      <c r="AG42" s="214"/>
      <c r="AH42" s="214"/>
      <c r="AI42" s="214"/>
      <c r="AJ42" s="214"/>
      <c r="AK42" s="214"/>
      <c r="AL42" s="214"/>
      <c r="AM42" s="214"/>
      <c r="AN42" s="214"/>
      <c r="AP42" s="214"/>
      <c r="AQ42" s="214"/>
      <c r="AR42" s="214"/>
      <c r="AS42" s="214"/>
      <c r="AT42" s="214"/>
      <c r="AU42" s="214"/>
      <c r="AV42" s="214"/>
      <c r="AW42" s="214"/>
      <c r="AX42" s="214"/>
      <c r="AY42" s="214"/>
      <c r="AZ42" s="214"/>
      <c r="BA42" s="214"/>
      <c r="BC42" s="214"/>
      <c r="BD42" s="214"/>
      <c r="BE42" s="214"/>
      <c r="BF42" s="214"/>
      <c r="BG42" s="214"/>
      <c r="BH42" s="214"/>
      <c r="BI42" s="214"/>
      <c r="BJ42" s="214"/>
      <c r="BK42" s="214"/>
      <c r="BL42" s="214"/>
      <c r="BM42" s="214"/>
      <c r="BN42" s="214"/>
    </row>
    <row r="43" spans="2:66" x14ac:dyDescent="0.2">
      <c r="B43" s="402" t="str">
        <f>Definiciones!$C$45</f>
        <v>Consumo-No revolvente - Otros</v>
      </c>
      <c r="C43" s="214"/>
      <c r="D43" s="214"/>
      <c r="E43" s="214"/>
      <c r="F43" s="356"/>
      <c r="G43" s="214"/>
      <c r="H43" s="214"/>
      <c r="I43" s="214"/>
      <c r="J43" s="214"/>
      <c r="K43" s="214"/>
      <c r="L43" s="214"/>
      <c r="M43" s="214"/>
      <c r="N43" s="214"/>
      <c r="P43" s="214"/>
      <c r="Q43" s="214"/>
      <c r="R43" s="214"/>
      <c r="S43" s="214"/>
      <c r="T43" s="214"/>
      <c r="U43" s="214"/>
      <c r="V43" s="214"/>
      <c r="W43" s="214"/>
      <c r="X43" s="214"/>
      <c r="Y43" s="214"/>
      <c r="Z43" s="214"/>
      <c r="AA43" s="214"/>
      <c r="AC43" s="214"/>
      <c r="AD43" s="214"/>
      <c r="AE43" s="214"/>
      <c r="AF43" s="214"/>
      <c r="AG43" s="214"/>
      <c r="AH43" s="214"/>
      <c r="AI43" s="214"/>
      <c r="AJ43" s="214"/>
      <c r="AK43" s="214"/>
      <c r="AL43" s="214"/>
      <c r="AM43" s="214"/>
      <c r="AN43" s="214"/>
      <c r="AP43" s="214"/>
      <c r="AQ43" s="214"/>
      <c r="AR43" s="214"/>
      <c r="AS43" s="214"/>
      <c r="AT43" s="214"/>
      <c r="AU43" s="214"/>
      <c r="AV43" s="214"/>
      <c r="AW43" s="214"/>
      <c r="AX43" s="214"/>
      <c r="AY43" s="214"/>
      <c r="AZ43" s="214"/>
      <c r="BA43" s="214"/>
      <c r="BC43" s="214"/>
      <c r="BD43" s="214"/>
      <c r="BE43" s="214"/>
      <c r="BF43" s="214"/>
      <c r="BG43" s="214"/>
      <c r="BH43" s="214"/>
      <c r="BI43" s="214"/>
      <c r="BJ43" s="214"/>
      <c r="BK43" s="214"/>
      <c r="BL43" s="214"/>
      <c r="BM43" s="214"/>
      <c r="BN43" s="214"/>
    </row>
    <row r="44" spans="2:66" x14ac:dyDescent="0.2">
      <c r="B44" s="402" t="str">
        <f>Definiciones!$C$46</f>
        <v>Hipotecaria a la Vivienda - Media, Residencial e Interés Social</v>
      </c>
      <c r="C44" s="214"/>
      <c r="D44" s="214"/>
      <c r="E44" s="214"/>
      <c r="F44" s="356"/>
      <c r="G44" s="214"/>
      <c r="H44" s="214"/>
      <c r="I44" s="214"/>
      <c r="J44" s="214"/>
      <c r="K44" s="214"/>
      <c r="L44" s="214"/>
      <c r="M44" s="214"/>
      <c r="N44" s="214"/>
      <c r="P44" s="214"/>
      <c r="Q44" s="214"/>
      <c r="R44" s="214"/>
      <c r="S44" s="214"/>
      <c r="T44" s="214"/>
      <c r="U44" s="214"/>
      <c r="V44" s="214"/>
      <c r="W44" s="214"/>
      <c r="X44" s="214"/>
      <c r="Y44" s="214"/>
      <c r="Z44" s="214"/>
      <c r="AA44" s="214"/>
      <c r="AC44" s="214"/>
      <c r="AD44" s="214"/>
      <c r="AE44" s="214"/>
      <c r="AF44" s="214"/>
      <c r="AG44" s="214"/>
      <c r="AH44" s="214"/>
      <c r="AI44" s="214"/>
      <c r="AJ44" s="214"/>
      <c r="AK44" s="214"/>
      <c r="AL44" s="214"/>
      <c r="AM44" s="214"/>
      <c r="AN44" s="214"/>
      <c r="AP44" s="214"/>
      <c r="AQ44" s="214"/>
      <c r="AR44" s="214"/>
      <c r="AS44" s="214"/>
      <c r="AT44" s="214"/>
      <c r="AU44" s="214"/>
      <c r="AV44" s="214"/>
      <c r="AW44" s="214"/>
      <c r="AX44" s="214"/>
      <c r="AY44" s="214"/>
      <c r="AZ44" s="214"/>
      <c r="BA44" s="214"/>
      <c r="BC44" s="214"/>
      <c r="BD44" s="214"/>
      <c r="BE44" s="214"/>
      <c r="BF44" s="214"/>
      <c r="BG44" s="214"/>
      <c r="BH44" s="214"/>
      <c r="BI44" s="214"/>
      <c r="BJ44" s="214"/>
      <c r="BK44" s="214"/>
      <c r="BL44" s="214"/>
      <c r="BM44" s="214"/>
      <c r="BN44" s="214"/>
    </row>
    <row r="45" spans="2:66" x14ac:dyDescent="0.2">
      <c r="B45" s="402" t="str">
        <f>Definiciones!$C$47</f>
        <v>Hipotecaria a la Vivienda - Infonavit e ISSSTE</v>
      </c>
      <c r="C45" s="214"/>
      <c r="D45" s="214"/>
      <c r="E45" s="214"/>
      <c r="F45" s="356"/>
      <c r="G45" s="214"/>
      <c r="H45" s="214"/>
      <c r="I45" s="214"/>
      <c r="J45" s="214"/>
      <c r="K45" s="214"/>
      <c r="L45" s="214"/>
      <c r="M45" s="214"/>
      <c r="N45" s="214"/>
      <c r="P45" s="214"/>
      <c r="Q45" s="214"/>
      <c r="R45" s="214"/>
      <c r="S45" s="214"/>
      <c r="T45" s="214"/>
      <c r="U45" s="214"/>
      <c r="V45" s="214"/>
      <c r="W45" s="214"/>
      <c r="X45" s="214"/>
      <c r="Y45" s="214"/>
      <c r="Z45" s="214"/>
      <c r="AA45" s="214"/>
      <c r="AC45" s="214"/>
      <c r="AD45" s="214"/>
      <c r="AE45" s="214"/>
      <c r="AF45" s="214"/>
      <c r="AG45" s="214"/>
      <c r="AH45" s="214"/>
      <c r="AI45" s="214"/>
      <c r="AJ45" s="214"/>
      <c r="AK45" s="214"/>
      <c r="AL45" s="214"/>
      <c r="AM45" s="214"/>
      <c r="AN45" s="214"/>
      <c r="AP45" s="214"/>
      <c r="AQ45" s="214"/>
      <c r="AR45" s="214"/>
      <c r="AS45" s="214"/>
      <c r="AT45" s="214"/>
      <c r="AU45" s="214"/>
      <c r="AV45" s="214"/>
      <c r="AW45" s="214"/>
      <c r="AX45" s="214"/>
      <c r="AY45" s="214"/>
      <c r="AZ45" s="214"/>
      <c r="BA45" s="214"/>
      <c r="BC45" s="214"/>
      <c r="BD45" s="214"/>
      <c r="BE45" s="214"/>
      <c r="BF45" s="214"/>
      <c r="BG45" s="214"/>
      <c r="BH45" s="214"/>
      <c r="BI45" s="214"/>
      <c r="BJ45" s="214"/>
      <c r="BK45" s="214"/>
      <c r="BL45" s="214"/>
      <c r="BM45" s="214"/>
      <c r="BN45" s="214"/>
    </row>
    <row r="46" spans="2:66" x14ac:dyDescent="0.2">
      <c r="B46" s="403" t="str">
        <f>Definiciones!$C$48</f>
        <v>Hipotecaria a la Vivienda - Créditos de Remodelación</v>
      </c>
      <c r="C46" s="252"/>
      <c r="D46" s="252"/>
      <c r="E46" s="223"/>
      <c r="F46" s="223"/>
      <c r="G46" s="252"/>
      <c r="H46" s="252"/>
      <c r="I46" s="252"/>
      <c r="J46" s="252"/>
      <c r="K46" s="252"/>
      <c r="L46" s="252"/>
      <c r="M46" s="252"/>
      <c r="N46" s="252"/>
      <c r="P46" s="252"/>
      <c r="Q46" s="252"/>
      <c r="R46" s="223"/>
      <c r="S46" s="252"/>
      <c r="T46" s="252"/>
      <c r="U46" s="252"/>
      <c r="V46" s="252"/>
      <c r="W46" s="252"/>
      <c r="X46" s="252"/>
      <c r="Y46" s="252"/>
      <c r="Z46" s="252"/>
      <c r="AA46" s="252"/>
      <c r="AC46" s="252"/>
      <c r="AD46" s="252"/>
      <c r="AE46" s="223"/>
      <c r="AF46" s="252"/>
      <c r="AG46" s="252"/>
      <c r="AH46" s="252"/>
      <c r="AI46" s="252"/>
      <c r="AJ46" s="252"/>
      <c r="AK46" s="252"/>
      <c r="AL46" s="252"/>
      <c r="AM46" s="252"/>
      <c r="AN46" s="252"/>
      <c r="AP46" s="252"/>
      <c r="AQ46" s="252"/>
      <c r="AR46" s="223"/>
      <c r="AS46" s="252"/>
      <c r="AT46" s="252"/>
      <c r="AU46" s="252"/>
      <c r="AV46" s="252"/>
      <c r="AW46" s="252"/>
      <c r="AX46" s="252"/>
      <c r="AY46" s="252"/>
      <c r="AZ46" s="252"/>
      <c r="BA46" s="252"/>
      <c r="BC46" s="252"/>
      <c r="BD46" s="252"/>
      <c r="BE46" s="223"/>
      <c r="BF46" s="252"/>
      <c r="BG46" s="252"/>
      <c r="BH46" s="252"/>
      <c r="BI46" s="252"/>
      <c r="BJ46" s="252"/>
      <c r="BK46" s="252"/>
      <c r="BL46" s="252"/>
      <c r="BM46" s="252"/>
      <c r="BN46" s="252"/>
    </row>
    <row r="47" spans="2:66" x14ac:dyDescent="0.2">
      <c r="C47" s="51"/>
      <c r="D47" s="51"/>
      <c r="E47" s="51"/>
      <c r="F47" s="51"/>
      <c r="G47" s="51"/>
      <c r="H47" s="51"/>
      <c r="I47" s="51"/>
      <c r="J47" s="51"/>
      <c r="K47" s="51"/>
      <c r="L47" s="51"/>
      <c r="M47" s="51"/>
      <c r="N47" s="51"/>
      <c r="P47" s="51"/>
      <c r="Q47" s="51"/>
      <c r="R47" s="51"/>
      <c r="S47" s="51"/>
      <c r="T47" s="51"/>
      <c r="U47" s="51"/>
      <c r="V47" s="51"/>
      <c r="W47" s="51"/>
      <c r="X47" s="51"/>
      <c r="Y47" s="51"/>
      <c r="Z47" s="51"/>
      <c r="AA47" s="51"/>
      <c r="AC47" s="51"/>
      <c r="AD47" s="51"/>
      <c r="AE47" s="51"/>
      <c r="AF47" s="51"/>
      <c r="AG47" s="51"/>
      <c r="AH47" s="51"/>
      <c r="AI47" s="51"/>
      <c r="AJ47" s="51"/>
      <c r="AK47" s="51"/>
      <c r="AL47" s="51"/>
      <c r="AM47" s="51"/>
      <c r="AN47" s="51"/>
      <c r="AP47" s="51"/>
      <c r="AQ47" s="51"/>
      <c r="AR47" s="51"/>
      <c r="AS47" s="51"/>
      <c r="AT47" s="51"/>
      <c r="AU47" s="51"/>
      <c r="AV47" s="51"/>
      <c r="AW47" s="51"/>
      <c r="AX47" s="51"/>
      <c r="AY47" s="51"/>
      <c r="AZ47" s="51"/>
      <c r="BA47" s="51"/>
      <c r="BC47" s="51"/>
      <c r="BD47" s="51"/>
      <c r="BE47" s="51"/>
      <c r="BF47" s="51"/>
      <c r="BG47" s="51"/>
      <c r="BH47" s="51"/>
      <c r="BI47" s="51"/>
      <c r="BJ47" s="51"/>
      <c r="BK47" s="51"/>
      <c r="BL47" s="51"/>
      <c r="BM47" s="51"/>
      <c r="BN47" s="51"/>
    </row>
    <row r="48" spans="2:66" ht="23.25" x14ac:dyDescent="0.35">
      <c r="B48" s="168" t="s">
        <v>448</v>
      </c>
      <c r="C48" s="254"/>
      <c r="D48" s="220"/>
      <c r="E48" s="220"/>
      <c r="F48" s="220"/>
      <c r="G48" s="220"/>
      <c r="H48" s="220"/>
      <c r="I48" s="220"/>
      <c r="J48" s="220"/>
      <c r="K48" s="220"/>
      <c r="L48" s="220"/>
      <c r="M48" s="220"/>
      <c r="N48" s="220"/>
      <c r="P48" s="254"/>
      <c r="Q48" s="220"/>
      <c r="R48" s="220"/>
      <c r="S48" s="220"/>
      <c r="T48" s="220"/>
      <c r="U48" s="220"/>
      <c r="V48" s="220"/>
      <c r="W48" s="220"/>
      <c r="X48" s="220"/>
      <c r="Y48" s="220"/>
      <c r="Z48" s="220"/>
      <c r="AA48" s="220"/>
      <c r="AC48" s="254"/>
      <c r="AD48" s="220"/>
      <c r="AE48" s="220"/>
      <c r="AF48" s="220"/>
      <c r="AG48" s="220"/>
      <c r="AH48" s="220"/>
      <c r="AI48" s="220"/>
      <c r="AJ48" s="220"/>
      <c r="AK48" s="220"/>
      <c r="AL48" s="220"/>
      <c r="AM48" s="220"/>
      <c r="AN48" s="220"/>
      <c r="AP48" s="254"/>
      <c r="AQ48" s="220"/>
      <c r="AR48" s="220"/>
      <c r="AS48" s="220"/>
      <c r="AT48" s="220"/>
      <c r="AU48" s="220"/>
      <c r="AV48" s="220"/>
      <c r="AW48" s="220"/>
      <c r="AX48" s="220"/>
      <c r="AY48" s="220"/>
      <c r="AZ48" s="220"/>
      <c r="BA48" s="220"/>
      <c r="BC48" s="254"/>
      <c r="BD48" s="220"/>
      <c r="BE48" s="220"/>
      <c r="BF48" s="220"/>
      <c r="BG48" s="220"/>
      <c r="BH48" s="220"/>
      <c r="BI48" s="220"/>
      <c r="BJ48" s="220"/>
      <c r="BK48" s="220"/>
      <c r="BL48" s="220"/>
      <c r="BM48" s="220"/>
      <c r="BN48" s="220"/>
    </row>
    <row r="49" spans="2:66" x14ac:dyDescent="0.2">
      <c r="B49" s="175" t="s">
        <v>515</v>
      </c>
      <c r="C49" s="255"/>
      <c r="D49" s="255"/>
      <c r="E49" s="255"/>
      <c r="F49" s="255"/>
      <c r="G49" s="255"/>
      <c r="H49" s="255"/>
      <c r="I49" s="255"/>
      <c r="J49" s="255"/>
      <c r="K49" s="255"/>
      <c r="L49" s="255"/>
      <c r="M49" s="255"/>
      <c r="N49" s="255"/>
      <c r="P49" s="255"/>
      <c r="Q49" s="255"/>
      <c r="R49" s="255"/>
      <c r="S49" s="255"/>
      <c r="T49" s="255"/>
      <c r="U49" s="255"/>
      <c r="V49" s="255"/>
      <c r="W49" s="255"/>
      <c r="X49" s="255"/>
      <c r="Y49" s="255"/>
      <c r="Z49" s="255"/>
      <c r="AA49" s="255"/>
      <c r="AC49" s="255"/>
      <c r="AD49" s="255"/>
      <c r="AE49" s="255"/>
      <c r="AF49" s="255"/>
      <c r="AG49" s="255"/>
      <c r="AH49" s="255"/>
      <c r="AI49" s="255"/>
      <c r="AJ49" s="255"/>
      <c r="AK49" s="255"/>
      <c r="AL49" s="255"/>
      <c r="AM49" s="255"/>
      <c r="AN49" s="255"/>
      <c r="AP49" s="255"/>
      <c r="AQ49" s="255"/>
      <c r="AR49" s="255"/>
      <c r="AS49" s="255"/>
      <c r="AT49" s="255"/>
      <c r="AU49" s="255"/>
      <c r="AV49" s="255"/>
      <c r="AW49" s="255"/>
      <c r="AX49" s="255"/>
      <c r="AY49" s="255"/>
      <c r="AZ49" s="255"/>
      <c r="BA49" s="255"/>
      <c r="BC49" s="255"/>
      <c r="BD49" s="255"/>
      <c r="BE49" s="255"/>
      <c r="BF49" s="255"/>
      <c r="BG49" s="255"/>
      <c r="BH49" s="255"/>
      <c r="BI49" s="255"/>
      <c r="BJ49" s="255"/>
      <c r="BK49" s="255"/>
      <c r="BL49" s="255"/>
      <c r="BM49" s="255"/>
      <c r="BN49" s="255"/>
    </row>
    <row r="50" spans="2:66" x14ac:dyDescent="0.2">
      <c r="B50" s="6" t="str">
        <f>Definiciones!$C$32</f>
        <v>Paraestatales</v>
      </c>
      <c r="C50" s="222"/>
      <c r="D50" s="222"/>
      <c r="E50" s="222"/>
      <c r="F50" s="251"/>
      <c r="G50" s="251"/>
      <c r="H50" s="251"/>
      <c r="I50" s="251"/>
      <c r="J50" s="251"/>
      <c r="K50" s="251"/>
      <c r="L50" s="251"/>
      <c r="M50" s="251"/>
      <c r="N50" s="251"/>
      <c r="P50" s="222"/>
      <c r="Q50" s="222"/>
      <c r="R50" s="222"/>
      <c r="S50" s="251"/>
      <c r="T50" s="251"/>
      <c r="U50" s="251"/>
      <c r="V50" s="251"/>
      <c r="W50" s="251"/>
      <c r="X50" s="251"/>
      <c r="Y50" s="251"/>
      <c r="Z50" s="251"/>
      <c r="AA50" s="251"/>
      <c r="AC50" s="222"/>
      <c r="AD50" s="222"/>
      <c r="AE50" s="222"/>
      <c r="AF50" s="251"/>
      <c r="AG50" s="251"/>
      <c r="AH50" s="251"/>
      <c r="AI50" s="251"/>
      <c r="AJ50" s="251"/>
      <c r="AK50" s="251"/>
      <c r="AL50" s="251"/>
      <c r="AM50" s="251"/>
      <c r="AN50" s="251"/>
      <c r="AP50" s="222"/>
      <c r="AQ50" s="222"/>
      <c r="AR50" s="222"/>
      <c r="AS50" s="251"/>
      <c r="AT50" s="251"/>
      <c r="AU50" s="251"/>
      <c r="AV50" s="251"/>
      <c r="AW50" s="251"/>
      <c r="AX50" s="251"/>
      <c r="AY50" s="251"/>
      <c r="AZ50" s="251"/>
      <c r="BA50" s="251"/>
      <c r="BC50" s="222"/>
      <c r="BD50" s="222"/>
      <c r="BE50" s="222"/>
      <c r="BF50" s="251"/>
      <c r="BG50" s="251"/>
      <c r="BH50" s="251"/>
      <c r="BI50" s="251"/>
      <c r="BJ50" s="251"/>
      <c r="BK50" s="251"/>
      <c r="BL50" s="251"/>
      <c r="BM50" s="251"/>
      <c r="BN50" s="251"/>
    </row>
    <row r="51" spans="2:66" x14ac:dyDescent="0.2">
      <c r="B51" s="7" t="str">
        <f>Definiciones!$C$33</f>
        <v>Corporativos - Moneda nacional</v>
      </c>
      <c r="C51" s="214"/>
      <c r="D51" s="214"/>
      <c r="E51" s="214"/>
      <c r="F51" s="214"/>
      <c r="G51" s="214"/>
      <c r="H51" s="214"/>
      <c r="I51" s="214"/>
      <c r="J51" s="214"/>
      <c r="K51" s="214"/>
      <c r="L51" s="214"/>
      <c r="M51" s="214"/>
      <c r="N51" s="214"/>
      <c r="P51" s="214"/>
      <c r="Q51" s="214"/>
      <c r="R51" s="214"/>
      <c r="S51" s="214"/>
      <c r="T51" s="214"/>
      <c r="U51" s="214"/>
      <c r="V51" s="214"/>
      <c r="W51" s="214"/>
      <c r="X51" s="214"/>
      <c r="Y51" s="214"/>
      <c r="Z51" s="214"/>
      <c r="AA51" s="214"/>
      <c r="AC51" s="214"/>
      <c r="AD51" s="214"/>
      <c r="AE51" s="214"/>
      <c r="AF51" s="214"/>
      <c r="AG51" s="214"/>
      <c r="AH51" s="214"/>
      <c r="AI51" s="214"/>
      <c r="AJ51" s="214"/>
      <c r="AK51" s="214"/>
      <c r="AL51" s="214"/>
      <c r="AM51" s="214"/>
      <c r="AN51" s="214"/>
      <c r="AP51" s="214"/>
      <c r="AQ51" s="214"/>
      <c r="AR51" s="214"/>
      <c r="AS51" s="214"/>
      <c r="AT51" s="214"/>
      <c r="AU51" s="214"/>
      <c r="AV51" s="214"/>
      <c r="AW51" s="214"/>
      <c r="AX51" s="214"/>
      <c r="AY51" s="214"/>
      <c r="AZ51" s="214"/>
      <c r="BA51" s="214"/>
      <c r="BC51" s="214"/>
      <c r="BD51" s="214"/>
      <c r="BE51" s="214"/>
      <c r="BF51" s="214"/>
      <c r="BG51" s="214"/>
      <c r="BH51" s="214"/>
      <c r="BI51" s="214"/>
      <c r="BJ51" s="214"/>
      <c r="BK51" s="214"/>
      <c r="BL51" s="214"/>
      <c r="BM51" s="214"/>
      <c r="BN51" s="214"/>
    </row>
    <row r="52" spans="2:66" x14ac:dyDescent="0.2">
      <c r="B52" s="7" t="str">
        <f>Definiciones!$C$34</f>
        <v>Corporativos - Moneda extranjera</v>
      </c>
      <c r="C52" s="214"/>
      <c r="D52" s="214"/>
      <c r="E52" s="214"/>
      <c r="F52" s="214"/>
      <c r="G52" s="214"/>
      <c r="H52" s="214"/>
      <c r="I52" s="214"/>
      <c r="J52" s="214"/>
      <c r="K52" s="214"/>
      <c r="L52" s="214"/>
      <c r="M52" s="214"/>
      <c r="N52" s="214"/>
      <c r="P52" s="214"/>
      <c r="Q52" s="214"/>
      <c r="R52" s="214"/>
      <c r="S52" s="214"/>
      <c r="T52" s="214"/>
      <c r="U52" s="214"/>
      <c r="V52" s="214"/>
      <c r="W52" s="214"/>
      <c r="X52" s="214"/>
      <c r="Y52" s="214"/>
      <c r="Z52" s="214"/>
      <c r="AA52" s="214"/>
      <c r="AC52" s="214"/>
      <c r="AD52" s="214"/>
      <c r="AE52" s="214"/>
      <c r="AF52" s="214"/>
      <c r="AG52" s="214"/>
      <c r="AH52" s="214"/>
      <c r="AI52" s="214"/>
      <c r="AJ52" s="214"/>
      <c r="AK52" s="214"/>
      <c r="AL52" s="214"/>
      <c r="AM52" s="214"/>
      <c r="AN52" s="214"/>
      <c r="AP52" s="214"/>
      <c r="AQ52" s="214"/>
      <c r="AR52" s="214"/>
      <c r="AS52" s="214"/>
      <c r="AT52" s="214"/>
      <c r="AU52" s="214"/>
      <c r="AV52" s="214"/>
      <c r="AW52" s="214"/>
      <c r="AX52" s="214"/>
      <c r="AY52" s="214"/>
      <c r="AZ52" s="214"/>
      <c r="BA52" s="214"/>
      <c r="BC52" s="214"/>
      <c r="BD52" s="214"/>
      <c r="BE52" s="214"/>
      <c r="BF52" s="214"/>
      <c r="BG52" s="214"/>
      <c r="BH52" s="214"/>
      <c r="BI52" s="214"/>
      <c r="BJ52" s="214"/>
      <c r="BK52" s="214"/>
      <c r="BL52" s="214"/>
      <c r="BM52" s="214"/>
      <c r="BN52" s="214"/>
    </row>
    <row r="53" spans="2:66" x14ac:dyDescent="0.2">
      <c r="B53" s="7" t="str">
        <f>Definiciones!$C$35</f>
        <v>Fideicomisos</v>
      </c>
      <c r="C53" s="214"/>
      <c r="D53" s="214"/>
      <c r="E53" s="214"/>
      <c r="F53" s="214"/>
      <c r="G53" s="214"/>
      <c r="H53" s="214"/>
      <c r="I53" s="214"/>
      <c r="J53" s="214"/>
      <c r="K53" s="214"/>
      <c r="L53" s="214"/>
      <c r="M53" s="214"/>
      <c r="N53" s="214"/>
      <c r="P53" s="214"/>
      <c r="Q53" s="214"/>
      <c r="R53" s="214"/>
      <c r="S53" s="214"/>
      <c r="T53" s="214"/>
      <c r="U53" s="214"/>
      <c r="V53" s="214"/>
      <c r="W53" s="214"/>
      <c r="X53" s="214"/>
      <c r="Y53" s="214"/>
      <c r="Z53" s="214"/>
      <c r="AA53" s="214"/>
      <c r="AC53" s="214"/>
      <c r="AD53" s="214"/>
      <c r="AE53" s="214"/>
      <c r="AF53" s="214"/>
      <c r="AG53" s="214"/>
      <c r="AH53" s="214"/>
      <c r="AI53" s="214"/>
      <c r="AJ53" s="214"/>
      <c r="AK53" s="214"/>
      <c r="AL53" s="214"/>
      <c r="AM53" s="214"/>
      <c r="AN53" s="214"/>
      <c r="AP53" s="214"/>
      <c r="AQ53" s="214"/>
      <c r="AR53" s="214"/>
      <c r="AS53" s="214"/>
      <c r="AT53" s="214"/>
      <c r="AU53" s="214"/>
      <c r="AV53" s="214"/>
      <c r="AW53" s="214"/>
      <c r="AX53" s="214"/>
      <c r="AY53" s="214"/>
      <c r="AZ53" s="214"/>
      <c r="BA53" s="214"/>
      <c r="BC53" s="214"/>
      <c r="BD53" s="214"/>
      <c r="BE53" s="214"/>
      <c r="BF53" s="214"/>
      <c r="BG53" s="214"/>
      <c r="BH53" s="214"/>
      <c r="BI53" s="214"/>
      <c r="BJ53" s="214"/>
      <c r="BK53" s="214"/>
      <c r="BL53" s="214"/>
      <c r="BM53" s="214"/>
      <c r="BN53" s="214"/>
    </row>
    <row r="54" spans="2:66" x14ac:dyDescent="0.2">
      <c r="B54" s="7" t="str">
        <f>Definiciones!$C$36</f>
        <v>MiPyMes</v>
      </c>
      <c r="C54" s="214"/>
      <c r="D54" s="214"/>
      <c r="E54" s="214"/>
      <c r="F54" s="214"/>
      <c r="G54" s="214"/>
      <c r="H54" s="214"/>
      <c r="I54" s="214"/>
      <c r="J54" s="214"/>
      <c r="K54" s="214"/>
      <c r="L54" s="214"/>
      <c r="M54" s="214"/>
      <c r="N54" s="214"/>
      <c r="P54" s="214"/>
      <c r="Q54" s="214"/>
      <c r="R54" s="214"/>
      <c r="S54" s="214"/>
      <c r="T54" s="214"/>
      <c r="U54" s="214"/>
      <c r="V54" s="214"/>
      <c r="W54" s="214"/>
      <c r="X54" s="214"/>
      <c r="Y54" s="214"/>
      <c r="Z54" s="214"/>
      <c r="AA54" s="214"/>
      <c r="AC54" s="214"/>
      <c r="AD54" s="214"/>
      <c r="AE54" s="214"/>
      <c r="AF54" s="214"/>
      <c r="AG54" s="214"/>
      <c r="AH54" s="214"/>
      <c r="AI54" s="214"/>
      <c r="AJ54" s="214"/>
      <c r="AK54" s="214"/>
      <c r="AL54" s="214"/>
      <c r="AM54" s="214"/>
      <c r="AN54" s="214"/>
      <c r="AP54" s="214"/>
      <c r="AQ54" s="214"/>
      <c r="AR54" s="214"/>
      <c r="AS54" s="214"/>
      <c r="AT54" s="214"/>
      <c r="AU54" s="214"/>
      <c r="AV54" s="214"/>
      <c r="AW54" s="214"/>
      <c r="AX54" s="214"/>
      <c r="AY54" s="214"/>
      <c r="AZ54" s="214"/>
      <c r="BA54" s="214"/>
      <c r="BC54" s="214"/>
      <c r="BD54" s="214"/>
      <c r="BE54" s="214"/>
      <c r="BF54" s="214"/>
      <c r="BG54" s="214"/>
      <c r="BH54" s="214"/>
      <c r="BI54" s="214"/>
      <c r="BJ54" s="214"/>
      <c r="BK54" s="214"/>
      <c r="BL54" s="214"/>
      <c r="BM54" s="214"/>
      <c r="BN54" s="214"/>
    </row>
    <row r="55" spans="2:66" x14ac:dyDescent="0.2">
      <c r="B55" s="7" t="str">
        <f>Definiciones!$C$37</f>
        <v>Gobierno Federal</v>
      </c>
      <c r="C55" s="214"/>
      <c r="D55" s="214"/>
      <c r="E55" s="214"/>
      <c r="F55" s="214"/>
      <c r="G55" s="214"/>
      <c r="H55" s="214"/>
      <c r="I55" s="214"/>
      <c r="J55" s="214"/>
      <c r="K55" s="214"/>
      <c r="L55" s="214"/>
      <c r="M55" s="214"/>
      <c r="N55" s="214"/>
      <c r="P55" s="214"/>
      <c r="Q55" s="214"/>
      <c r="R55" s="214"/>
      <c r="S55" s="214"/>
      <c r="T55" s="214"/>
      <c r="U55" s="214"/>
      <c r="V55" s="214"/>
      <c r="W55" s="214"/>
      <c r="X55" s="214"/>
      <c r="Y55" s="214"/>
      <c r="Z55" s="214"/>
      <c r="AA55" s="214"/>
      <c r="AC55" s="214"/>
      <c r="AD55" s="214"/>
      <c r="AE55" s="214"/>
      <c r="AF55" s="214"/>
      <c r="AG55" s="214"/>
      <c r="AH55" s="214"/>
      <c r="AI55" s="214"/>
      <c r="AJ55" s="214"/>
      <c r="AK55" s="214"/>
      <c r="AL55" s="214"/>
      <c r="AM55" s="214"/>
      <c r="AN55" s="214"/>
      <c r="AP55" s="214"/>
      <c r="AQ55" s="214"/>
      <c r="AR55" s="214"/>
      <c r="AS55" s="214"/>
      <c r="AT55" s="214"/>
      <c r="AU55" s="214"/>
      <c r="AV55" s="214"/>
      <c r="AW55" s="214"/>
      <c r="AX55" s="214"/>
      <c r="AY55" s="214"/>
      <c r="AZ55" s="214"/>
      <c r="BA55" s="214"/>
      <c r="BC55" s="214"/>
      <c r="BD55" s="214"/>
      <c r="BE55" s="214"/>
      <c r="BF55" s="214"/>
      <c r="BG55" s="214"/>
      <c r="BH55" s="214"/>
      <c r="BI55" s="214"/>
      <c r="BJ55" s="214"/>
      <c r="BK55" s="214"/>
      <c r="BL55" s="214"/>
      <c r="BM55" s="214"/>
      <c r="BN55" s="214"/>
    </row>
    <row r="56" spans="2:66" x14ac:dyDescent="0.2">
      <c r="B56" s="7" t="str">
        <f>Definiciones!$C$38</f>
        <v>Estados y Municipios - Garantizados</v>
      </c>
      <c r="C56" s="214"/>
      <c r="D56" s="214"/>
      <c r="E56" s="214"/>
      <c r="F56" s="214"/>
      <c r="G56" s="214"/>
      <c r="H56" s="214"/>
      <c r="I56" s="214"/>
      <c r="J56" s="214"/>
      <c r="K56" s="214"/>
      <c r="L56" s="214"/>
      <c r="M56" s="214"/>
      <c r="N56" s="214"/>
      <c r="P56" s="214"/>
      <c r="Q56" s="214"/>
      <c r="R56" s="214"/>
      <c r="S56" s="214"/>
      <c r="T56" s="214"/>
      <c r="U56" s="214"/>
      <c r="V56" s="214"/>
      <c r="W56" s="214"/>
      <c r="X56" s="214"/>
      <c r="Y56" s="214"/>
      <c r="Z56" s="214"/>
      <c r="AA56" s="214"/>
      <c r="AC56" s="214"/>
      <c r="AD56" s="214"/>
      <c r="AE56" s="214"/>
      <c r="AF56" s="214"/>
      <c r="AG56" s="214"/>
      <c r="AH56" s="214"/>
      <c r="AI56" s="214"/>
      <c r="AJ56" s="214"/>
      <c r="AK56" s="214"/>
      <c r="AL56" s="214"/>
      <c r="AM56" s="214"/>
      <c r="AN56" s="214"/>
      <c r="AP56" s="214"/>
      <c r="AQ56" s="214"/>
      <c r="AR56" s="214"/>
      <c r="AS56" s="214"/>
      <c r="AT56" s="214"/>
      <c r="AU56" s="214"/>
      <c r="AV56" s="214"/>
      <c r="AW56" s="214"/>
      <c r="AX56" s="214"/>
      <c r="AY56" s="214"/>
      <c r="AZ56" s="214"/>
      <c r="BA56" s="214"/>
      <c r="BC56" s="214"/>
      <c r="BD56" s="214"/>
      <c r="BE56" s="214"/>
      <c r="BF56" s="214"/>
      <c r="BG56" s="214"/>
      <c r="BH56" s="214"/>
      <c r="BI56" s="214"/>
      <c r="BJ56" s="214"/>
      <c r="BK56" s="214"/>
      <c r="BL56" s="214"/>
      <c r="BM56" s="214"/>
      <c r="BN56" s="214"/>
    </row>
    <row r="57" spans="2:66" x14ac:dyDescent="0.2">
      <c r="B57" s="7" t="str">
        <f>Definiciones!$C$39</f>
        <v>Estados y Municipios - No garantizados</v>
      </c>
      <c r="C57" s="214"/>
      <c r="D57" s="214"/>
      <c r="E57" s="214"/>
      <c r="F57" s="214"/>
      <c r="G57" s="214"/>
      <c r="H57" s="214"/>
      <c r="I57" s="214"/>
      <c r="J57" s="214"/>
      <c r="K57" s="214"/>
      <c r="L57" s="214"/>
      <c r="M57" s="214"/>
      <c r="N57" s="214"/>
      <c r="P57" s="214"/>
      <c r="Q57" s="214"/>
      <c r="R57" s="214"/>
      <c r="S57" s="214"/>
      <c r="T57" s="214"/>
      <c r="U57" s="214"/>
      <c r="V57" s="214"/>
      <c r="W57" s="214"/>
      <c r="X57" s="214"/>
      <c r="Y57" s="214"/>
      <c r="Z57" s="214"/>
      <c r="AA57" s="214"/>
      <c r="AC57" s="214"/>
      <c r="AD57" s="214"/>
      <c r="AE57" s="214"/>
      <c r="AF57" s="214"/>
      <c r="AG57" s="214"/>
      <c r="AH57" s="214"/>
      <c r="AI57" s="214"/>
      <c r="AJ57" s="214"/>
      <c r="AK57" s="214"/>
      <c r="AL57" s="214"/>
      <c r="AM57" s="214"/>
      <c r="AN57" s="214"/>
      <c r="AP57" s="214"/>
      <c r="AQ57" s="214"/>
      <c r="AR57" s="214"/>
      <c r="AS57" s="214"/>
      <c r="AT57" s="214"/>
      <c r="AU57" s="214"/>
      <c r="AV57" s="214"/>
      <c r="AW57" s="214"/>
      <c r="AX57" s="214"/>
      <c r="AY57" s="214"/>
      <c r="AZ57" s="214"/>
      <c r="BA57" s="214"/>
      <c r="BC57" s="214"/>
      <c r="BD57" s="214"/>
      <c r="BE57" s="214"/>
      <c r="BF57" s="214"/>
      <c r="BG57" s="214"/>
      <c r="BH57" s="214"/>
      <c r="BI57" s="214"/>
      <c r="BJ57" s="214"/>
      <c r="BK57" s="214"/>
      <c r="BL57" s="214"/>
      <c r="BM57" s="214"/>
      <c r="BN57" s="214"/>
    </row>
    <row r="58" spans="2:66" x14ac:dyDescent="0.2">
      <c r="B58" s="7" t="str">
        <f>Definiciones!$C$40</f>
        <v>Entidades Financieras</v>
      </c>
      <c r="C58" s="214"/>
      <c r="D58" s="214"/>
      <c r="E58" s="214"/>
      <c r="F58" s="214"/>
      <c r="G58" s="214"/>
      <c r="H58" s="214"/>
      <c r="I58" s="214"/>
      <c r="J58" s="214"/>
      <c r="K58" s="214"/>
      <c r="L58" s="214"/>
      <c r="M58" s="214"/>
      <c r="N58" s="214"/>
      <c r="P58" s="214"/>
      <c r="Q58" s="214"/>
      <c r="R58" s="214"/>
      <c r="S58" s="214"/>
      <c r="T58" s="214"/>
      <c r="U58" s="214"/>
      <c r="V58" s="214"/>
      <c r="W58" s="214"/>
      <c r="X58" s="214"/>
      <c r="Y58" s="214"/>
      <c r="Z58" s="214"/>
      <c r="AA58" s="214"/>
      <c r="AC58" s="214"/>
      <c r="AD58" s="214"/>
      <c r="AE58" s="214"/>
      <c r="AF58" s="214"/>
      <c r="AG58" s="214"/>
      <c r="AH58" s="214"/>
      <c r="AI58" s="214"/>
      <c r="AJ58" s="214"/>
      <c r="AK58" s="214"/>
      <c r="AL58" s="214"/>
      <c r="AM58" s="214"/>
      <c r="AN58" s="214"/>
      <c r="AP58" s="214"/>
      <c r="AQ58" s="214"/>
      <c r="AR58" s="214"/>
      <c r="AS58" s="214"/>
      <c r="AT58" s="214"/>
      <c r="AU58" s="214"/>
      <c r="AV58" s="214"/>
      <c r="AW58" s="214"/>
      <c r="AX58" s="214"/>
      <c r="AY58" s="214"/>
      <c r="AZ58" s="214"/>
      <c r="BA58" s="214"/>
      <c r="BC58" s="214"/>
      <c r="BD58" s="214"/>
      <c r="BE58" s="214"/>
      <c r="BF58" s="214"/>
      <c r="BG58" s="214"/>
      <c r="BH58" s="214"/>
      <c r="BI58" s="214"/>
      <c r="BJ58" s="214"/>
      <c r="BK58" s="214"/>
      <c r="BL58" s="214"/>
      <c r="BM58" s="214"/>
      <c r="BN58" s="214"/>
    </row>
    <row r="59" spans="2:66" x14ac:dyDescent="0.2">
      <c r="B59" s="7" t="str">
        <f>Definiciones!$C$41</f>
        <v>Consumo-Revolvente</v>
      </c>
      <c r="C59" s="214"/>
      <c r="D59" s="214"/>
      <c r="E59" s="214"/>
      <c r="F59" s="214"/>
      <c r="G59" s="214"/>
      <c r="H59" s="214"/>
      <c r="I59" s="214"/>
      <c r="J59" s="214"/>
      <c r="K59" s="214"/>
      <c r="L59" s="214"/>
      <c r="M59" s="214"/>
      <c r="N59" s="214"/>
      <c r="P59" s="214"/>
      <c r="Q59" s="214"/>
      <c r="R59" s="214"/>
      <c r="S59" s="214"/>
      <c r="T59" s="214"/>
      <c r="U59" s="214"/>
      <c r="V59" s="214"/>
      <c r="W59" s="214"/>
      <c r="X59" s="214"/>
      <c r="Y59" s="214"/>
      <c r="Z59" s="214"/>
      <c r="AA59" s="214"/>
      <c r="AC59" s="214"/>
      <c r="AD59" s="214"/>
      <c r="AE59" s="214"/>
      <c r="AF59" s="214"/>
      <c r="AG59" s="214"/>
      <c r="AH59" s="214"/>
      <c r="AI59" s="214"/>
      <c r="AJ59" s="214"/>
      <c r="AK59" s="214"/>
      <c r="AL59" s="214"/>
      <c r="AM59" s="214"/>
      <c r="AN59" s="214"/>
      <c r="AP59" s="214"/>
      <c r="AQ59" s="214"/>
      <c r="AR59" s="214"/>
      <c r="AS59" s="214"/>
      <c r="AT59" s="214"/>
      <c r="AU59" s="214"/>
      <c r="AV59" s="214"/>
      <c r="AW59" s="214"/>
      <c r="AX59" s="214"/>
      <c r="AY59" s="214"/>
      <c r="AZ59" s="214"/>
      <c r="BA59" s="214"/>
      <c r="BC59" s="214"/>
      <c r="BD59" s="214"/>
      <c r="BE59" s="214"/>
      <c r="BF59" s="214"/>
      <c r="BG59" s="214"/>
      <c r="BH59" s="214"/>
      <c r="BI59" s="214"/>
      <c r="BJ59" s="214"/>
      <c r="BK59" s="214"/>
      <c r="BL59" s="214"/>
      <c r="BM59" s="214"/>
      <c r="BN59" s="214"/>
    </row>
    <row r="60" spans="2:66" x14ac:dyDescent="0.2">
      <c r="B60" s="7" t="str">
        <f>Definiciones!$C$42</f>
        <v>Consumo-No revolvente - Nomina</v>
      </c>
      <c r="C60" s="214"/>
      <c r="D60" s="214"/>
      <c r="E60" s="214"/>
      <c r="F60" s="214"/>
      <c r="G60" s="214"/>
      <c r="H60" s="214"/>
      <c r="I60" s="214"/>
      <c r="J60" s="214"/>
      <c r="K60" s="214"/>
      <c r="L60" s="214"/>
      <c r="M60" s="214"/>
      <c r="N60" s="214"/>
      <c r="P60" s="214"/>
      <c r="Q60" s="214"/>
      <c r="R60" s="214"/>
      <c r="S60" s="214"/>
      <c r="T60" s="214"/>
      <c r="U60" s="214"/>
      <c r="V60" s="214"/>
      <c r="W60" s="214"/>
      <c r="X60" s="214"/>
      <c r="Y60" s="214"/>
      <c r="Z60" s="214"/>
      <c r="AA60" s="214"/>
      <c r="AC60" s="214"/>
      <c r="AD60" s="214"/>
      <c r="AE60" s="214"/>
      <c r="AF60" s="214"/>
      <c r="AG60" s="214"/>
      <c r="AH60" s="214"/>
      <c r="AI60" s="214"/>
      <c r="AJ60" s="214"/>
      <c r="AK60" s="214"/>
      <c r="AL60" s="214"/>
      <c r="AM60" s="214"/>
      <c r="AN60" s="214"/>
      <c r="AP60" s="214"/>
      <c r="AQ60" s="214"/>
      <c r="AR60" s="214"/>
      <c r="AS60" s="214"/>
      <c r="AT60" s="214"/>
      <c r="AU60" s="214"/>
      <c r="AV60" s="214"/>
      <c r="AW60" s="214"/>
      <c r="AX60" s="214"/>
      <c r="AY60" s="214"/>
      <c r="AZ60" s="214"/>
      <c r="BA60" s="214"/>
      <c r="BC60" s="214"/>
      <c r="BD60" s="214"/>
      <c r="BE60" s="214"/>
      <c r="BF60" s="214"/>
      <c r="BG60" s="214"/>
      <c r="BH60" s="214"/>
      <c r="BI60" s="214"/>
      <c r="BJ60" s="214"/>
      <c r="BK60" s="214"/>
      <c r="BL60" s="214"/>
      <c r="BM60" s="214"/>
      <c r="BN60" s="214"/>
    </row>
    <row r="61" spans="2:66" x14ac:dyDescent="0.2">
      <c r="B61" s="7" t="str">
        <f>Definiciones!$C$43</f>
        <v>Consumo-No revolvente - Personales</v>
      </c>
      <c r="C61" s="214"/>
      <c r="D61" s="214"/>
      <c r="E61" s="214"/>
      <c r="F61" s="214"/>
      <c r="G61" s="214"/>
      <c r="H61" s="214"/>
      <c r="I61" s="214"/>
      <c r="J61" s="214"/>
      <c r="K61" s="214"/>
      <c r="L61" s="214"/>
      <c r="M61" s="214"/>
      <c r="N61" s="214"/>
      <c r="P61" s="214"/>
      <c r="Q61" s="214"/>
      <c r="R61" s="214"/>
      <c r="S61" s="214"/>
      <c r="T61" s="214"/>
      <c r="U61" s="214"/>
      <c r="V61" s="214"/>
      <c r="W61" s="214"/>
      <c r="X61" s="214"/>
      <c r="Y61" s="214"/>
      <c r="Z61" s="214"/>
      <c r="AA61" s="214"/>
      <c r="AC61" s="214"/>
      <c r="AD61" s="214"/>
      <c r="AE61" s="214"/>
      <c r="AF61" s="214"/>
      <c r="AG61" s="214"/>
      <c r="AH61" s="214"/>
      <c r="AI61" s="214"/>
      <c r="AJ61" s="214"/>
      <c r="AK61" s="214"/>
      <c r="AL61" s="214"/>
      <c r="AM61" s="214"/>
      <c r="AN61" s="214"/>
      <c r="AP61" s="214"/>
      <c r="AQ61" s="214"/>
      <c r="AR61" s="214"/>
      <c r="AS61" s="214"/>
      <c r="AT61" s="214"/>
      <c r="AU61" s="214"/>
      <c r="AV61" s="214"/>
      <c r="AW61" s="214"/>
      <c r="AX61" s="214"/>
      <c r="AY61" s="214"/>
      <c r="AZ61" s="214"/>
      <c r="BA61" s="214"/>
      <c r="BC61" s="214"/>
      <c r="BD61" s="214"/>
      <c r="BE61" s="214"/>
      <c r="BF61" s="214"/>
      <c r="BG61" s="214"/>
      <c r="BH61" s="214"/>
      <c r="BI61" s="214"/>
      <c r="BJ61" s="214"/>
      <c r="BK61" s="214"/>
      <c r="BL61" s="214"/>
      <c r="BM61" s="214"/>
      <c r="BN61" s="214"/>
    </row>
    <row r="62" spans="2:66" x14ac:dyDescent="0.2">
      <c r="B62" s="7" t="str">
        <f>Definiciones!$C$44</f>
        <v>Consumo-No revolvente - Autos y ABCD</v>
      </c>
      <c r="C62" s="214"/>
      <c r="D62" s="214"/>
      <c r="E62" s="214"/>
      <c r="F62" s="214"/>
      <c r="G62" s="214"/>
      <c r="H62" s="214"/>
      <c r="I62" s="214"/>
      <c r="J62" s="214"/>
      <c r="K62" s="214"/>
      <c r="L62" s="214"/>
      <c r="M62" s="214"/>
      <c r="N62" s="214"/>
      <c r="P62" s="214"/>
      <c r="Q62" s="214"/>
      <c r="R62" s="214"/>
      <c r="S62" s="214"/>
      <c r="T62" s="214"/>
      <c r="U62" s="214"/>
      <c r="V62" s="214"/>
      <c r="W62" s="214"/>
      <c r="X62" s="214"/>
      <c r="Y62" s="214"/>
      <c r="Z62" s="214"/>
      <c r="AA62" s="214"/>
      <c r="AC62" s="214"/>
      <c r="AD62" s="214"/>
      <c r="AE62" s="214"/>
      <c r="AF62" s="214"/>
      <c r="AG62" s="214"/>
      <c r="AH62" s="214"/>
      <c r="AI62" s="214"/>
      <c r="AJ62" s="214"/>
      <c r="AK62" s="214"/>
      <c r="AL62" s="214"/>
      <c r="AM62" s="214"/>
      <c r="AN62" s="214"/>
      <c r="AP62" s="214"/>
      <c r="AQ62" s="214"/>
      <c r="AR62" s="214"/>
      <c r="AS62" s="214"/>
      <c r="AT62" s="214"/>
      <c r="AU62" s="214"/>
      <c r="AV62" s="214"/>
      <c r="AW62" s="214"/>
      <c r="AX62" s="214"/>
      <c r="AY62" s="214"/>
      <c r="AZ62" s="214"/>
      <c r="BA62" s="214"/>
      <c r="BC62" s="214"/>
      <c r="BD62" s="214"/>
      <c r="BE62" s="214"/>
      <c r="BF62" s="214"/>
      <c r="BG62" s="214"/>
      <c r="BH62" s="214"/>
      <c r="BI62" s="214"/>
      <c r="BJ62" s="214"/>
      <c r="BK62" s="214"/>
      <c r="BL62" s="214"/>
      <c r="BM62" s="214"/>
      <c r="BN62" s="214"/>
    </row>
    <row r="63" spans="2:66" x14ac:dyDescent="0.2">
      <c r="B63" s="402" t="str">
        <f>Definiciones!$C$45</f>
        <v>Consumo-No revolvente - Otros</v>
      </c>
      <c r="C63" s="214"/>
      <c r="D63" s="214"/>
      <c r="E63" s="214"/>
      <c r="F63" s="214"/>
      <c r="G63" s="214"/>
      <c r="H63" s="214"/>
      <c r="I63" s="214"/>
      <c r="J63" s="214"/>
      <c r="K63" s="214"/>
      <c r="L63" s="214"/>
      <c r="M63" s="214"/>
      <c r="N63" s="214"/>
      <c r="P63" s="214"/>
      <c r="Q63" s="214"/>
      <c r="R63" s="214"/>
      <c r="S63" s="214"/>
      <c r="T63" s="214"/>
      <c r="U63" s="214"/>
      <c r="V63" s="214"/>
      <c r="W63" s="214"/>
      <c r="X63" s="214"/>
      <c r="Y63" s="214"/>
      <c r="Z63" s="214"/>
      <c r="AA63" s="214"/>
      <c r="AC63" s="214"/>
      <c r="AD63" s="214"/>
      <c r="AE63" s="214"/>
      <c r="AF63" s="214"/>
      <c r="AG63" s="214"/>
      <c r="AH63" s="214"/>
      <c r="AI63" s="214"/>
      <c r="AJ63" s="214"/>
      <c r="AK63" s="214"/>
      <c r="AL63" s="214"/>
      <c r="AM63" s="214"/>
      <c r="AN63" s="214"/>
      <c r="AP63" s="214"/>
      <c r="AQ63" s="214"/>
      <c r="AR63" s="214"/>
      <c r="AS63" s="214"/>
      <c r="AT63" s="214"/>
      <c r="AU63" s="214"/>
      <c r="AV63" s="214"/>
      <c r="AW63" s="214"/>
      <c r="AX63" s="214"/>
      <c r="AY63" s="214"/>
      <c r="AZ63" s="214"/>
      <c r="BA63" s="214"/>
      <c r="BC63" s="214"/>
      <c r="BD63" s="214"/>
      <c r="BE63" s="214"/>
      <c r="BF63" s="214"/>
      <c r="BG63" s="214"/>
      <c r="BH63" s="214"/>
      <c r="BI63" s="214"/>
      <c r="BJ63" s="214"/>
      <c r="BK63" s="214"/>
      <c r="BL63" s="214"/>
      <c r="BM63" s="214"/>
      <c r="BN63" s="214"/>
    </row>
    <row r="64" spans="2:66" x14ac:dyDescent="0.2">
      <c r="B64" s="402" t="str">
        <f>Definiciones!$C$46</f>
        <v>Hipotecaria a la Vivienda - Media, Residencial e Interés Social</v>
      </c>
      <c r="C64" s="214"/>
      <c r="D64" s="214"/>
      <c r="E64" s="214"/>
      <c r="F64" s="214"/>
      <c r="G64" s="214"/>
      <c r="H64" s="214"/>
      <c r="I64" s="214"/>
      <c r="J64" s="214"/>
      <c r="K64" s="214"/>
      <c r="L64" s="214"/>
      <c r="M64" s="214"/>
      <c r="N64" s="214"/>
      <c r="P64" s="214"/>
      <c r="Q64" s="214"/>
      <c r="R64" s="214"/>
      <c r="S64" s="214"/>
      <c r="T64" s="214"/>
      <c r="U64" s="214"/>
      <c r="V64" s="214"/>
      <c r="W64" s="214"/>
      <c r="X64" s="214"/>
      <c r="Y64" s="214"/>
      <c r="Z64" s="214"/>
      <c r="AA64" s="214"/>
      <c r="AC64" s="214"/>
      <c r="AD64" s="214"/>
      <c r="AE64" s="214"/>
      <c r="AF64" s="214"/>
      <c r="AG64" s="214"/>
      <c r="AH64" s="214"/>
      <c r="AI64" s="214"/>
      <c r="AJ64" s="214"/>
      <c r="AK64" s="214"/>
      <c r="AL64" s="214"/>
      <c r="AM64" s="214"/>
      <c r="AN64" s="214"/>
      <c r="AP64" s="214"/>
      <c r="AQ64" s="214"/>
      <c r="AR64" s="214"/>
      <c r="AS64" s="214"/>
      <c r="AT64" s="214"/>
      <c r="AU64" s="214"/>
      <c r="AV64" s="214"/>
      <c r="AW64" s="214"/>
      <c r="AX64" s="214"/>
      <c r="AY64" s="214"/>
      <c r="AZ64" s="214"/>
      <c r="BA64" s="214"/>
      <c r="BC64" s="214"/>
      <c r="BD64" s="214"/>
      <c r="BE64" s="214"/>
      <c r="BF64" s="214"/>
      <c r="BG64" s="214"/>
      <c r="BH64" s="214"/>
      <c r="BI64" s="214"/>
      <c r="BJ64" s="214"/>
      <c r="BK64" s="214"/>
      <c r="BL64" s="214"/>
      <c r="BM64" s="214"/>
      <c r="BN64" s="214"/>
    </row>
    <row r="65" spans="1:66" x14ac:dyDescent="0.2">
      <c r="B65" s="402" t="str">
        <f>Definiciones!$C$47</f>
        <v>Hipotecaria a la Vivienda - Infonavit e ISSSTE</v>
      </c>
      <c r="C65" s="214"/>
      <c r="D65" s="214"/>
      <c r="E65" s="214"/>
      <c r="F65" s="214"/>
      <c r="G65" s="214"/>
      <c r="H65" s="214"/>
      <c r="I65" s="214"/>
      <c r="J65" s="214"/>
      <c r="K65" s="214"/>
      <c r="L65" s="214"/>
      <c r="M65" s="214"/>
      <c r="N65" s="214"/>
      <c r="P65" s="214"/>
      <c r="Q65" s="214"/>
      <c r="R65" s="214"/>
      <c r="S65" s="214"/>
      <c r="T65" s="214"/>
      <c r="U65" s="214"/>
      <c r="V65" s="214"/>
      <c r="W65" s="214"/>
      <c r="X65" s="214"/>
      <c r="Y65" s="214"/>
      <c r="Z65" s="214"/>
      <c r="AA65" s="214"/>
      <c r="AC65" s="214"/>
      <c r="AD65" s="214"/>
      <c r="AE65" s="214"/>
      <c r="AF65" s="214"/>
      <c r="AG65" s="214"/>
      <c r="AH65" s="214"/>
      <c r="AI65" s="214"/>
      <c r="AJ65" s="214"/>
      <c r="AK65" s="214"/>
      <c r="AL65" s="214"/>
      <c r="AM65" s="214"/>
      <c r="AN65" s="214"/>
      <c r="AP65" s="214"/>
      <c r="AQ65" s="214"/>
      <c r="AR65" s="214"/>
      <c r="AS65" s="214"/>
      <c r="AT65" s="214"/>
      <c r="AU65" s="214"/>
      <c r="AV65" s="214"/>
      <c r="AW65" s="214"/>
      <c r="AX65" s="214"/>
      <c r="AY65" s="214"/>
      <c r="AZ65" s="214"/>
      <c r="BA65" s="214"/>
      <c r="BC65" s="214"/>
      <c r="BD65" s="214"/>
      <c r="BE65" s="214"/>
      <c r="BF65" s="214"/>
      <c r="BG65" s="214"/>
      <c r="BH65" s="214"/>
      <c r="BI65" s="214"/>
      <c r="BJ65" s="214"/>
      <c r="BK65" s="214"/>
      <c r="BL65" s="214"/>
      <c r="BM65" s="214"/>
      <c r="BN65" s="214"/>
    </row>
    <row r="66" spans="1:66" x14ac:dyDescent="0.2">
      <c r="B66" s="403" t="str">
        <f>Definiciones!$C$48</f>
        <v>Hipotecaria a la Vivienda - Créditos de Remodelación</v>
      </c>
      <c r="C66" s="252"/>
      <c r="D66" s="252"/>
      <c r="E66" s="223"/>
      <c r="F66" s="252"/>
      <c r="G66" s="252"/>
      <c r="H66" s="252"/>
      <c r="I66" s="252"/>
      <c r="J66" s="252"/>
      <c r="K66" s="252"/>
      <c r="L66" s="252"/>
      <c r="M66" s="252"/>
      <c r="N66" s="252"/>
      <c r="P66" s="252"/>
      <c r="Q66" s="252"/>
      <c r="R66" s="223"/>
      <c r="S66" s="252"/>
      <c r="T66" s="252"/>
      <c r="U66" s="252"/>
      <c r="V66" s="252"/>
      <c r="W66" s="252"/>
      <c r="X66" s="252"/>
      <c r="Y66" s="252"/>
      <c r="Z66" s="252"/>
      <c r="AA66" s="252"/>
      <c r="AC66" s="252"/>
      <c r="AD66" s="252"/>
      <c r="AE66" s="223"/>
      <c r="AF66" s="252"/>
      <c r="AG66" s="252"/>
      <c r="AH66" s="252"/>
      <c r="AI66" s="252"/>
      <c r="AJ66" s="252"/>
      <c r="AK66" s="252"/>
      <c r="AL66" s="252"/>
      <c r="AM66" s="252"/>
      <c r="AN66" s="252"/>
      <c r="AP66" s="252"/>
      <c r="AQ66" s="252"/>
      <c r="AR66" s="223"/>
      <c r="AS66" s="252"/>
      <c r="AT66" s="252"/>
      <c r="AU66" s="252"/>
      <c r="AV66" s="252"/>
      <c r="AW66" s="252"/>
      <c r="AX66" s="252"/>
      <c r="AY66" s="252"/>
      <c r="AZ66" s="252"/>
      <c r="BA66" s="252"/>
      <c r="BC66" s="252"/>
      <c r="BD66" s="252"/>
      <c r="BE66" s="223"/>
      <c r="BF66" s="252"/>
      <c r="BG66" s="252"/>
      <c r="BH66" s="252"/>
      <c r="BI66" s="252"/>
      <c r="BJ66" s="252"/>
      <c r="BK66" s="252"/>
      <c r="BL66" s="252"/>
      <c r="BM66" s="252"/>
      <c r="BN66" s="252"/>
    </row>
    <row r="67" spans="1:66" x14ac:dyDescent="0.2">
      <c r="C67" s="253"/>
      <c r="D67" s="253"/>
      <c r="E67" s="253"/>
      <c r="F67" s="253"/>
      <c r="G67" s="253"/>
      <c r="H67" s="253"/>
      <c r="I67" s="253"/>
      <c r="J67" s="253"/>
      <c r="K67" s="253"/>
      <c r="L67" s="253"/>
      <c r="M67" s="253"/>
      <c r="N67" s="253"/>
      <c r="P67" s="253"/>
      <c r="Q67" s="253"/>
      <c r="R67" s="253"/>
      <c r="S67" s="253"/>
      <c r="T67" s="253"/>
      <c r="U67" s="253"/>
      <c r="V67" s="253"/>
      <c r="W67" s="253"/>
      <c r="X67" s="253"/>
      <c r="Y67" s="253"/>
      <c r="Z67" s="253"/>
      <c r="AA67" s="253"/>
      <c r="AC67" s="253"/>
      <c r="AD67" s="253"/>
      <c r="AE67" s="253"/>
      <c r="AF67" s="253"/>
      <c r="AG67" s="253"/>
      <c r="AH67" s="253"/>
      <c r="AI67" s="253"/>
      <c r="AJ67" s="253"/>
      <c r="AK67" s="253"/>
      <c r="AL67" s="253"/>
      <c r="AM67" s="253"/>
      <c r="AN67" s="253"/>
      <c r="AP67" s="253"/>
      <c r="AQ67" s="253"/>
      <c r="AR67" s="253"/>
      <c r="AS67" s="253"/>
      <c r="AT67" s="253"/>
      <c r="AU67" s="253"/>
      <c r="AV67" s="253"/>
      <c r="AW67" s="253"/>
      <c r="AX67" s="253"/>
      <c r="AY67" s="253"/>
      <c r="AZ67" s="253"/>
      <c r="BA67" s="253"/>
      <c r="BC67" s="253"/>
      <c r="BD67" s="253"/>
      <c r="BE67" s="253"/>
      <c r="BF67" s="253"/>
      <c r="BG67" s="253"/>
      <c r="BH67" s="253"/>
      <c r="BI67" s="253"/>
      <c r="BJ67" s="253"/>
      <c r="BK67" s="253"/>
      <c r="BL67" s="253"/>
      <c r="BM67" s="253"/>
      <c r="BN67" s="253"/>
    </row>
    <row r="68" spans="1:66" ht="23.25" x14ac:dyDescent="0.35">
      <c r="A68" s="66"/>
      <c r="B68" s="168" t="s">
        <v>318</v>
      </c>
      <c r="C68" s="254"/>
      <c r="D68" s="220"/>
      <c r="E68" s="220"/>
      <c r="F68" s="220"/>
      <c r="G68" s="220"/>
      <c r="H68" s="220"/>
      <c r="I68" s="220"/>
      <c r="J68" s="220"/>
      <c r="K68" s="220"/>
      <c r="L68" s="220"/>
      <c r="M68" s="220"/>
      <c r="N68" s="220"/>
      <c r="P68" s="254"/>
      <c r="Q68" s="220"/>
      <c r="R68" s="220"/>
      <c r="S68" s="220"/>
      <c r="T68" s="220"/>
      <c r="U68" s="220"/>
      <c r="V68" s="220"/>
      <c r="W68" s="220"/>
      <c r="X68" s="220"/>
      <c r="Y68" s="220"/>
      <c r="Z68" s="220"/>
      <c r="AA68" s="220"/>
      <c r="AC68" s="254"/>
      <c r="AD68" s="220"/>
      <c r="AE68" s="220"/>
      <c r="AF68" s="220"/>
      <c r="AG68" s="220"/>
      <c r="AH68" s="220"/>
      <c r="AI68" s="220"/>
      <c r="AJ68" s="220"/>
      <c r="AK68" s="220"/>
      <c r="AL68" s="220"/>
      <c r="AM68" s="220"/>
      <c r="AN68" s="220"/>
      <c r="AP68" s="254"/>
      <c r="AQ68" s="220"/>
      <c r="AR68" s="220"/>
      <c r="AS68" s="220"/>
      <c r="AT68" s="220"/>
      <c r="AU68" s="220"/>
      <c r="AV68" s="220"/>
      <c r="AW68" s="220"/>
      <c r="AX68" s="220"/>
      <c r="AY68" s="220"/>
      <c r="AZ68" s="220"/>
      <c r="BA68" s="220"/>
      <c r="BC68" s="254"/>
      <c r="BD68" s="220"/>
      <c r="BE68" s="220"/>
      <c r="BF68" s="220"/>
      <c r="BG68" s="220"/>
      <c r="BH68" s="220"/>
      <c r="BI68" s="220"/>
      <c r="BJ68" s="220"/>
      <c r="BK68" s="220"/>
      <c r="BL68" s="220"/>
      <c r="BM68" s="220"/>
      <c r="BN68" s="220"/>
    </row>
    <row r="69" spans="1:66" x14ac:dyDescent="0.2">
      <c r="B69" s="175" t="s">
        <v>515</v>
      </c>
      <c r="C69" s="255"/>
      <c r="D69" s="255"/>
      <c r="E69" s="255"/>
      <c r="F69" s="255"/>
      <c r="G69" s="255"/>
      <c r="H69" s="255"/>
      <c r="I69" s="255"/>
      <c r="J69" s="255"/>
      <c r="K69" s="255"/>
      <c r="L69" s="255"/>
      <c r="M69" s="255"/>
      <c r="N69" s="255"/>
      <c r="P69" s="255"/>
      <c r="Q69" s="255"/>
      <c r="R69" s="255"/>
      <c r="S69" s="255"/>
      <c r="T69" s="255"/>
      <c r="U69" s="255"/>
      <c r="V69" s="255"/>
      <c r="W69" s="255"/>
      <c r="X69" s="255"/>
      <c r="Y69" s="255"/>
      <c r="Z69" s="255"/>
      <c r="AA69" s="255"/>
      <c r="AC69" s="255"/>
      <c r="AD69" s="255"/>
      <c r="AE69" s="255"/>
      <c r="AF69" s="255"/>
      <c r="AG69" s="255"/>
      <c r="AH69" s="255"/>
      <c r="AI69" s="255"/>
      <c r="AJ69" s="255"/>
      <c r="AK69" s="255"/>
      <c r="AL69" s="255"/>
      <c r="AM69" s="255"/>
      <c r="AN69" s="255"/>
      <c r="AP69" s="255"/>
      <c r="AQ69" s="255"/>
      <c r="AR69" s="255"/>
      <c r="AS69" s="255"/>
      <c r="AT69" s="255"/>
      <c r="AU69" s="255"/>
      <c r="AV69" s="255"/>
      <c r="AW69" s="255"/>
      <c r="AX69" s="255"/>
      <c r="AY69" s="255"/>
      <c r="AZ69" s="255"/>
      <c r="BA69" s="255"/>
      <c r="BC69" s="255"/>
      <c r="BD69" s="255"/>
      <c r="BE69" s="255"/>
      <c r="BF69" s="255"/>
      <c r="BG69" s="255"/>
      <c r="BH69" s="255"/>
      <c r="BI69" s="255"/>
      <c r="BJ69" s="255"/>
      <c r="BK69" s="255"/>
      <c r="BL69" s="255"/>
      <c r="BM69" s="255"/>
      <c r="BN69" s="255"/>
    </row>
    <row r="70" spans="1:66" x14ac:dyDescent="0.2">
      <c r="B70" s="6" t="str">
        <f>Definiciones!$C$32</f>
        <v>Paraestatales</v>
      </c>
      <c r="C70" s="222"/>
      <c r="D70" s="222"/>
      <c r="E70" s="222"/>
      <c r="F70" s="222"/>
      <c r="G70" s="251"/>
      <c r="H70" s="251"/>
      <c r="I70" s="251"/>
      <c r="J70" s="251"/>
      <c r="K70" s="251"/>
      <c r="L70" s="251"/>
      <c r="M70" s="251"/>
      <c r="N70" s="251"/>
      <c r="P70" s="222"/>
      <c r="Q70" s="222"/>
      <c r="R70" s="222"/>
      <c r="S70" s="251"/>
      <c r="T70" s="251"/>
      <c r="U70" s="251"/>
      <c r="V70" s="251"/>
      <c r="W70" s="251"/>
      <c r="X70" s="251"/>
      <c r="Y70" s="251"/>
      <c r="Z70" s="251"/>
      <c r="AA70" s="251"/>
      <c r="AC70" s="222"/>
      <c r="AD70" s="222"/>
      <c r="AE70" s="222"/>
      <c r="AF70" s="251"/>
      <c r="AG70" s="251"/>
      <c r="AH70" s="251"/>
      <c r="AI70" s="251"/>
      <c r="AJ70" s="251"/>
      <c r="AK70" s="251"/>
      <c r="AL70" s="251"/>
      <c r="AM70" s="251"/>
      <c r="AN70" s="251"/>
      <c r="AP70" s="222"/>
      <c r="AQ70" s="222"/>
      <c r="AR70" s="222"/>
      <c r="AS70" s="251"/>
      <c r="AT70" s="251"/>
      <c r="AU70" s="251"/>
      <c r="AV70" s="251"/>
      <c r="AW70" s="251"/>
      <c r="AX70" s="251"/>
      <c r="AY70" s="251"/>
      <c r="AZ70" s="251"/>
      <c r="BA70" s="251"/>
      <c r="BC70" s="222"/>
      <c r="BD70" s="222"/>
      <c r="BE70" s="222"/>
      <c r="BF70" s="251"/>
      <c r="BG70" s="251"/>
      <c r="BH70" s="251"/>
      <c r="BI70" s="251"/>
      <c r="BJ70" s="251"/>
      <c r="BK70" s="251"/>
      <c r="BL70" s="251"/>
      <c r="BM70" s="251"/>
      <c r="BN70" s="251"/>
    </row>
    <row r="71" spans="1:66" x14ac:dyDescent="0.2">
      <c r="B71" s="7" t="str">
        <f>Definiciones!$C$33</f>
        <v>Corporativos - Moneda nacional</v>
      </c>
      <c r="C71" s="214"/>
      <c r="D71" s="214"/>
      <c r="E71" s="214"/>
      <c r="F71" s="356"/>
      <c r="G71" s="214"/>
      <c r="H71" s="214"/>
      <c r="I71" s="214"/>
      <c r="J71" s="214"/>
      <c r="K71" s="214"/>
      <c r="L71" s="214"/>
      <c r="M71" s="214"/>
      <c r="N71" s="214"/>
      <c r="P71" s="214"/>
      <c r="Q71" s="214"/>
      <c r="R71" s="214"/>
      <c r="S71" s="214"/>
      <c r="T71" s="214"/>
      <c r="U71" s="214"/>
      <c r="V71" s="214"/>
      <c r="W71" s="214"/>
      <c r="X71" s="214"/>
      <c r="Y71" s="214"/>
      <c r="Z71" s="214"/>
      <c r="AA71" s="214"/>
      <c r="AC71" s="214"/>
      <c r="AD71" s="214"/>
      <c r="AE71" s="214"/>
      <c r="AF71" s="214"/>
      <c r="AG71" s="214"/>
      <c r="AH71" s="214"/>
      <c r="AI71" s="214"/>
      <c r="AJ71" s="214"/>
      <c r="AK71" s="214"/>
      <c r="AL71" s="214"/>
      <c r="AM71" s="214"/>
      <c r="AN71" s="214"/>
      <c r="AP71" s="214"/>
      <c r="AQ71" s="214"/>
      <c r="AR71" s="214"/>
      <c r="AS71" s="214"/>
      <c r="AT71" s="214"/>
      <c r="AU71" s="214"/>
      <c r="AV71" s="214"/>
      <c r="AW71" s="214"/>
      <c r="AX71" s="214"/>
      <c r="AY71" s="214"/>
      <c r="AZ71" s="214"/>
      <c r="BA71" s="214"/>
      <c r="BC71" s="214"/>
      <c r="BD71" s="214"/>
      <c r="BE71" s="214"/>
      <c r="BF71" s="214"/>
      <c r="BG71" s="214"/>
      <c r="BH71" s="214"/>
      <c r="BI71" s="214"/>
      <c r="BJ71" s="214"/>
      <c r="BK71" s="214"/>
      <c r="BL71" s="214"/>
      <c r="BM71" s="214"/>
      <c r="BN71" s="214"/>
    </row>
    <row r="72" spans="1:66" x14ac:dyDescent="0.2">
      <c r="B72" s="7" t="str">
        <f>Definiciones!$C$34</f>
        <v>Corporativos - Moneda extranjera</v>
      </c>
      <c r="C72" s="214"/>
      <c r="D72" s="214"/>
      <c r="E72" s="214"/>
      <c r="F72" s="356"/>
      <c r="G72" s="214"/>
      <c r="H72" s="214"/>
      <c r="I72" s="214"/>
      <c r="J72" s="214"/>
      <c r="K72" s="214"/>
      <c r="L72" s="214"/>
      <c r="M72" s="214"/>
      <c r="N72" s="214"/>
      <c r="P72" s="214"/>
      <c r="Q72" s="214"/>
      <c r="R72" s="214"/>
      <c r="S72" s="214"/>
      <c r="T72" s="214"/>
      <c r="U72" s="214"/>
      <c r="V72" s="214"/>
      <c r="W72" s="214"/>
      <c r="X72" s="214"/>
      <c r="Y72" s="214"/>
      <c r="Z72" s="214"/>
      <c r="AA72" s="214"/>
      <c r="AC72" s="214"/>
      <c r="AD72" s="214"/>
      <c r="AE72" s="214"/>
      <c r="AF72" s="214"/>
      <c r="AG72" s="214"/>
      <c r="AH72" s="214"/>
      <c r="AI72" s="214"/>
      <c r="AJ72" s="214"/>
      <c r="AK72" s="214"/>
      <c r="AL72" s="214"/>
      <c r="AM72" s="214"/>
      <c r="AN72" s="214"/>
      <c r="AP72" s="214"/>
      <c r="AQ72" s="214"/>
      <c r="AR72" s="214"/>
      <c r="AS72" s="214"/>
      <c r="AT72" s="214"/>
      <c r="AU72" s="214"/>
      <c r="AV72" s="214"/>
      <c r="AW72" s="214"/>
      <c r="AX72" s="214"/>
      <c r="AY72" s="214"/>
      <c r="AZ72" s="214"/>
      <c r="BA72" s="214"/>
      <c r="BC72" s="214"/>
      <c r="BD72" s="214"/>
      <c r="BE72" s="214"/>
      <c r="BF72" s="214"/>
      <c r="BG72" s="214"/>
      <c r="BH72" s="214"/>
      <c r="BI72" s="214"/>
      <c r="BJ72" s="214"/>
      <c r="BK72" s="214"/>
      <c r="BL72" s="214"/>
      <c r="BM72" s="214"/>
      <c r="BN72" s="214"/>
    </row>
    <row r="73" spans="1:66" x14ac:dyDescent="0.2">
      <c r="B73" s="7" t="str">
        <f>Definiciones!$C$35</f>
        <v>Fideicomisos</v>
      </c>
      <c r="C73" s="214"/>
      <c r="D73" s="214"/>
      <c r="E73" s="214"/>
      <c r="F73" s="356"/>
      <c r="G73" s="214"/>
      <c r="H73" s="214"/>
      <c r="I73" s="214"/>
      <c r="J73" s="214"/>
      <c r="K73" s="214"/>
      <c r="L73" s="214"/>
      <c r="M73" s="214"/>
      <c r="N73" s="214"/>
      <c r="P73" s="214"/>
      <c r="Q73" s="214"/>
      <c r="R73" s="214"/>
      <c r="S73" s="214"/>
      <c r="T73" s="214"/>
      <c r="U73" s="214"/>
      <c r="V73" s="214"/>
      <c r="W73" s="214"/>
      <c r="X73" s="214"/>
      <c r="Y73" s="214"/>
      <c r="Z73" s="214"/>
      <c r="AA73" s="214"/>
      <c r="AC73" s="214"/>
      <c r="AD73" s="214"/>
      <c r="AE73" s="214"/>
      <c r="AF73" s="214"/>
      <c r="AG73" s="214"/>
      <c r="AH73" s="214"/>
      <c r="AI73" s="214"/>
      <c r="AJ73" s="214"/>
      <c r="AK73" s="214"/>
      <c r="AL73" s="214"/>
      <c r="AM73" s="214"/>
      <c r="AN73" s="214"/>
      <c r="AP73" s="214"/>
      <c r="AQ73" s="214"/>
      <c r="AR73" s="214"/>
      <c r="AS73" s="214"/>
      <c r="AT73" s="214"/>
      <c r="AU73" s="214"/>
      <c r="AV73" s="214"/>
      <c r="AW73" s="214"/>
      <c r="AX73" s="214"/>
      <c r="AY73" s="214"/>
      <c r="AZ73" s="214"/>
      <c r="BA73" s="214"/>
      <c r="BC73" s="214"/>
      <c r="BD73" s="214"/>
      <c r="BE73" s="214"/>
      <c r="BF73" s="214"/>
      <c r="BG73" s="214"/>
      <c r="BH73" s="214"/>
      <c r="BI73" s="214"/>
      <c r="BJ73" s="214"/>
      <c r="BK73" s="214"/>
      <c r="BL73" s="214"/>
      <c r="BM73" s="214"/>
      <c r="BN73" s="214"/>
    </row>
    <row r="74" spans="1:66" x14ac:dyDescent="0.2">
      <c r="B74" s="7" t="str">
        <f>Definiciones!$C$36</f>
        <v>MiPyMes</v>
      </c>
      <c r="C74" s="214"/>
      <c r="D74" s="214"/>
      <c r="E74" s="214"/>
      <c r="F74" s="356"/>
      <c r="G74" s="214"/>
      <c r="H74" s="214"/>
      <c r="I74" s="214"/>
      <c r="J74" s="214"/>
      <c r="K74" s="214"/>
      <c r="L74" s="214"/>
      <c r="M74" s="214"/>
      <c r="N74" s="214"/>
      <c r="P74" s="214"/>
      <c r="Q74" s="214"/>
      <c r="R74" s="214"/>
      <c r="S74" s="214"/>
      <c r="T74" s="214"/>
      <c r="U74" s="214"/>
      <c r="V74" s="214"/>
      <c r="W74" s="214"/>
      <c r="X74" s="214"/>
      <c r="Y74" s="214"/>
      <c r="Z74" s="214"/>
      <c r="AA74" s="214"/>
      <c r="AC74" s="214"/>
      <c r="AD74" s="214"/>
      <c r="AE74" s="214"/>
      <c r="AF74" s="214"/>
      <c r="AG74" s="214"/>
      <c r="AH74" s="214"/>
      <c r="AI74" s="214"/>
      <c r="AJ74" s="214"/>
      <c r="AK74" s="214"/>
      <c r="AL74" s="214"/>
      <c r="AM74" s="214"/>
      <c r="AN74" s="214"/>
      <c r="AP74" s="214"/>
      <c r="AQ74" s="214"/>
      <c r="AR74" s="214"/>
      <c r="AS74" s="214"/>
      <c r="AT74" s="214"/>
      <c r="AU74" s="214"/>
      <c r="AV74" s="214"/>
      <c r="AW74" s="214"/>
      <c r="AX74" s="214"/>
      <c r="AY74" s="214"/>
      <c r="AZ74" s="214"/>
      <c r="BA74" s="214"/>
      <c r="BC74" s="214"/>
      <c r="BD74" s="214"/>
      <c r="BE74" s="214"/>
      <c r="BF74" s="214"/>
      <c r="BG74" s="214"/>
      <c r="BH74" s="214"/>
      <c r="BI74" s="214"/>
      <c r="BJ74" s="214"/>
      <c r="BK74" s="214"/>
      <c r="BL74" s="214"/>
      <c r="BM74" s="214"/>
      <c r="BN74" s="214"/>
    </row>
    <row r="75" spans="1:66" x14ac:dyDescent="0.2">
      <c r="B75" s="7" t="str">
        <f>Definiciones!$C$37</f>
        <v>Gobierno Federal</v>
      </c>
      <c r="C75" s="214"/>
      <c r="D75" s="214"/>
      <c r="E75" s="214"/>
      <c r="F75" s="356"/>
      <c r="G75" s="214"/>
      <c r="H75" s="214"/>
      <c r="I75" s="214"/>
      <c r="J75" s="214"/>
      <c r="K75" s="214"/>
      <c r="L75" s="214"/>
      <c r="M75" s="214"/>
      <c r="N75" s="214"/>
      <c r="P75" s="214"/>
      <c r="Q75" s="214"/>
      <c r="R75" s="214"/>
      <c r="S75" s="214"/>
      <c r="T75" s="214"/>
      <c r="U75" s="214"/>
      <c r="V75" s="214"/>
      <c r="W75" s="214"/>
      <c r="X75" s="214"/>
      <c r="Y75" s="214"/>
      <c r="Z75" s="214"/>
      <c r="AA75" s="214"/>
      <c r="AC75" s="214"/>
      <c r="AD75" s="214"/>
      <c r="AE75" s="214"/>
      <c r="AF75" s="214"/>
      <c r="AG75" s="214"/>
      <c r="AH75" s="214"/>
      <c r="AI75" s="214"/>
      <c r="AJ75" s="214"/>
      <c r="AK75" s="214"/>
      <c r="AL75" s="214"/>
      <c r="AM75" s="214"/>
      <c r="AN75" s="214"/>
      <c r="AP75" s="214"/>
      <c r="AQ75" s="214"/>
      <c r="AR75" s="214"/>
      <c r="AS75" s="214"/>
      <c r="AT75" s="214"/>
      <c r="AU75" s="214"/>
      <c r="AV75" s="214"/>
      <c r="AW75" s="214"/>
      <c r="AX75" s="214"/>
      <c r="AY75" s="214"/>
      <c r="AZ75" s="214"/>
      <c r="BA75" s="214"/>
      <c r="BC75" s="214"/>
      <c r="BD75" s="214"/>
      <c r="BE75" s="214"/>
      <c r="BF75" s="214"/>
      <c r="BG75" s="214"/>
      <c r="BH75" s="214"/>
      <c r="BI75" s="214"/>
      <c r="BJ75" s="214"/>
      <c r="BK75" s="214"/>
      <c r="BL75" s="214"/>
      <c r="BM75" s="214"/>
      <c r="BN75" s="214"/>
    </row>
    <row r="76" spans="1:66" x14ac:dyDescent="0.2">
      <c r="B76" s="7" t="str">
        <f>Definiciones!$C$38</f>
        <v>Estados y Municipios - Garantizados</v>
      </c>
      <c r="C76" s="214"/>
      <c r="D76" s="214"/>
      <c r="E76" s="214"/>
      <c r="F76" s="356"/>
      <c r="G76" s="214"/>
      <c r="H76" s="214"/>
      <c r="I76" s="214"/>
      <c r="J76" s="214"/>
      <c r="K76" s="214"/>
      <c r="L76" s="214"/>
      <c r="M76" s="214"/>
      <c r="N76" s="214"/>
      <c r="P76" s="214"/>
      <c r="Q76" s="214"/>
      <c r="R76" s="214"/>
      <c r="S76" s="214"/>
      <c r="T76" s="214"/>
      <c r="U76" s="214"/>
      <c r="V76" s="214"/>
      <c r="W76" s="214"/>
      <c r="X76" s="214"/>
      <c r="Y76" s="214"/>
      <c r="Z76" s="214"/>
      <c r="AA76" s="214"/>
      <c r="AC76" s="214"/>
      <c r="AD76" s="214"/>
      <c r="AE76" s="214"/>
      <c r="AF76" s="214"/>
      <c r="AG76" s="214"/>
      <c r="AH76" s="214"/>
      <c r="AI76" s="214"/>
      <c r="AJ76" s="214"/>
      <c r="AK76" s="214"/>
      <c r="AL76" s="214"/>
      <c r="AM76" s="214"/>
      <c r="AN76" s="214"/>
      <c r="AP76" s="214"/>
      <c r="AQ76" s="214"/>
      <c r="AR76" s="214"/>
      <c r="AS76" s="214"/>
      <c r="AT76" s="214"/>
      <c r="AU76" s="214"/>
      <c r="AV76" s="214"/>
      <c r="AW76" s="214"/>
      <c r="AX76" s="214"/>
      <c r="AY76" s="214"/>
      <c r="AZ76" s="214"/>
      <c r="BA76" s="214"/>
      <c r="BC76" s="214"/>
      <c r="BD76" s="214"/>
      <c r="BE76" s="214"/>
      <c r="BF76" s="214"/>
      <c r="BG76" s="214"/>
      <c r="BH76" s="214"/>
      <c r="BI76" s="214"/>
      <c r="BJ76" s="214"/>
      <c r="BK76" s="214"/>
      <c r="BL76" s="214"/>
      <c r="BM76" s="214"/>
      <c r="BN76" s="214"/>
    </row>
    <row r="77" spans="1:66" x14ac:dyDescent="0.2">
      <c r="B77" s="7" t="str">
        <f>Definiciones!$C$39</f>
        <v>Estados y Municipios - No garantizados</v>
      </c>
      <c r="C77" s="214"/>
      <c r="D77" s="214"/>
      <c r="E77" s="214"/>
      <c r="F77" s="356"/>
      <c r="G77" s="214"/>
      <c r="H77" s="214"/>
      <c r="I77" s="214"/>
      <c r="J77" s="214"/>
      <c r="K77" s="214"/>
      <c r="L77" s="214"/>
      <c r="M77" s="214"/>
      <c r="N77" s="214"/>
      <c r="P77" s="214"/>
      <c r="Q77" s="214"/>
      <c r="R77" s="214"/>
      <c r="S77" s="214"/>
      <c r="T77" s="214"/>
      <c r="U77" s="214"/>
      <c r="V77" s="214"/>
      <c r="W77" s="214"/>
      <c r="X77" s="214"/>
      <c r="Y77" s="214"/>
      <c r="Z77" s="214"/>
      <c r="AA77" s="214"/>
      <c r="AC77" s="214"/>
      <c r="AD77" s="214"/>
      <c r="AE77" s="214"/>
      <c r="AF77" s="214"/>
      <c r="AG77" s="214"/>
      <c r="AH77" s="214"/>
      <c r="AI77" s="214"/>
      <c r="AJ77" s="214"/>
      <c r="AK77" s="214"/>
      <c r="AL77" s="214"/>
      <c r="AM77" s="214"/>
      <c r="AN77" s="214"/>
      <c r="AP77" s="214"/>
      <c r="AQ77" s="214"/>
      <c r="AR77" s="214"/>
      <c r="AS77" s="214"/>
      <c r="AT77" s="214"/>
      <c r="AU77" s="214"/>
      <c r="AV77" s="214"/>
      <c r="AW77" s="214"/>
      <c r="AX77" s="214"/>
      <c r="AY77" s="214"/>
      <c r="AZ77" s="214"/>
      <c r="BA77" s="214"/>
      <c r="BC77" s="214"/>
      <c r="BD77" s="214"/>
      <c r="BE77" s="214"/>
      <c r="BF77" s="214"/>
      <c r="BG77" s="214"/>
      <c r="BH77" s="214"/>
      <c r="BI77" s="214"/>
      <c r="BJ77" s="214"/>
      <c r="BK77" s="214"/>
      <c r="BL77" s="214"/>
      <c r="BM77" s="214"/>
      <c r="BN77" s="214"/>
    </row>
    <row r="78" spans="1:66" x14ac:dyDescent="0.2">
      <c r="B78" s="7" t="str">
        <f>Definiciones!$C$40</f>
        <v>Entidades Financieras</v>
      </c>
      <c r="C78" s="214"/>
      <c r="D78" s="214"/>
      <c r="E78" s="214"/>
      <c r="F78" s="356"/>
      <c r="G78" s="214"/>
      <c r="H78" s="214"/>
      <c r="I78" s="214"/>
      <c r="J78" s="214"/>
      <c r="K78" s="214"/>
      <c r="L78" s="214"/>
      <c r="M78" s="214"/>
      <c r="N78" s="214"/>
      <c r="P78" s="214"/>
      <c r="Q78" s="214"/>
      <c r="R78" s="214"/>
      <c r="S78" s="214"/>
      <c r="T78" s="214"/>
      <c r="U78" s="214"/>
      <c r="V78" s="214"/>
      <c r="W78" s="214"/>
      <c r="X78" s="214"/>
      <c r="Y78" s="214"/>
      <c r="Z78" s="214"/>
      <c r="AA78" s="214"/>
      <c r="AC78" s="214"/>
      <c r="AD78" s="214"/>
      <c r="AE78" s="214"/>
      <c r="AF78" s="214"/>
      <c r="AG78" s="214"/>
      <c r="AH78" s="214"/>
      <c r="AI78" s="214"/>
      <c r="AJ78" s="214"/>
      <c r="AK78" s="214"/>
      <c r="AL78" s="214"/>
      <c r="AM78" s="214"/>
      <c r="AN78" s="214"/>
      <c r="AP78" s="214"/>
      <c r="AQ78" s="214"/>
      <c r="AR78" s="214"/>
      <c r="AS78" s="214"/>
      <c r="AT78" s="214"/>
      <c r="AU78" s="214"/>
      <c r="AV78" s="214"/>
      <c r="AW78" s="214"/>
      <c r="AX78" s="214"/>
      <c r="AY78" s="214"/>
      <c r="AZ78" s="214"/>
      <c r="BA78" s="214"/>
      <c r="BC78" s="214"/>
      <c r="BD78" s="214"/>
      <c r="BE78" s="214"/>
      <c r="BF78" s="214"/>
      <c r="BG78" s="214"/>
      <c r="BH78" s="214"/>
      <c r="BI78" s="214"/>
      <c r="BJ78" s="214"/>
      <c r="BK78" s="214"/>
      <c r="BL78" s="214"/>
      <c r="BM78" s="214"/>
      <c r="BN78" s="214"/>
    </row>
    <row r="79" spans="1:66" x14ac:dyDescent="0.2">
      <c r="B79" s="7" t="str">
        <f>Definiciones!$C$41</f>
        <v>Consumo-Revolvente</v>
      </c>
      <c r="C79" s="214"/>
      <c r="D79" s="214"/>
      <c r="E79" s="214"/>
      <c r="F79" s="356"/>
      <c r="G79" s="214"/>
      <c r="H79" s="214"/>
      <c r="I79" s="214"/>
      <c r="J79" s="214"/>
      <c r="K79" s="214"/>
      <c r="L79" s="214"/>
      <c r="M79" s="214"/>
      <c r="N79" s="214"/>
      <c r="P79" s="214"/>
      <c r="Q79" s="214"/>
      <c r="R79" s="214"/>
      <c r="S79" s="214"/>
      <c r="T79" s="214"/>
      <c r="U79" s="214"/>
      <c r="V79" s="214"/>
      <c r="W79" s="214"/>
      <c r="X79" s="214"/>
      <c r="Y79" s="214"/>
      <c r="Z79" s="214"/>
      <c r="AA79" s="214"/>
      <c r="AC79" s="214"/>
      <c r="AD79" s="214"/>
      <c r="AE79" s="214"/>
      <c r="AF79" s="214"/>
      <c r="AG79" s="214"/>
      <c r="AH79" s="214"/>
      <c r="AI79" s="214"/>
      <c r="AJ79" s="214"/>
      <c r="AK79" s="214"/>
      <c r="AL79" s="214"/>
      <c r="AM79" s="214"/>
      <c r="AN79" s="214"/>
      <c r="AP79" s="214"/>
      <c r="AQ79" s="214"/>
      <c r="AR79" s="214"/>
      <c r="AS79" s="214"/>
      <c r="AT79" s="214"/>
      <c r="AU79" s="214"/>
      <c r="AV79" s="214"/>
      <c r="AW79" s="214"/>
      <c r="AX79" s="214"/>
      <c r="AY79" s="214"/>
      <c r="AZ79" s="214"/>
      <c r="BA79" s="214"/>
      <c r="BC79" s="214"/>
      <c r="BD79" s="214"/>
      <c r="BE79" s="214"/>
      <c r="BF79" s="214"/>
      <c r="BG79" s="214"/>
      <c r="BH79" s="214"/>
      <c r="BI79" s="214"/>
      <c r="BJ79" s="214"/>
      <c r="BK79" s="214"/>
      <c r="BL79" s="214"/>
      <c r="BM79" s="214"/>
      <c r="BN79" s="214"/>
    </row>
    <row r="80" spans="1:66" x14ac:dyDescent="0.2">
      <c r="B80" s="402" t="str">
        <f>Definiciones!$C$42</f>
        <v>Consumo-No revolvente - Nomina</v>
      </c>
      <c r="C80" s="214"/>
      <c r="D80" s="214"/>
      <c r="E80" s="214"/>
      <c r="F80" s="356"/>
      <c r="G80" s="214"/>
      <c r="H80" s="214"/>
      <c r="I80" s="214"/>
      <c r="J80" s="214"/>
      <c r="K80" s="214"/>
      <c r="L80" s="214"/>
      <c r="M80" s="214"/>
      <c r="N80" s="214"/>
      <c r="P80" s="214"/>
      <c r="Q80" s="214"/>
      <c r="R80" s="214"/>
      <c r="S80" s="214"/>
      <c r="T80" s="214"/>
      <c r="U80" s="214"/>
      <c r="V80" s="214"/>
      <c r="W80" s="214"/>
      <c r="X80" s="214"/>
      <c r="Y80" s="214"/>
      <c r="Z80" s="214"/>
      <c r="AA80" s="214"/>
      <c r="AC80" s="214"/>
      <c r="AD80" s="214"/>
      <c r="AE80" s="214"/>
      <c r="AF80" s="214"/>
      <c r="AG80" s="214"/>
      <c r="AH80" s="214"/>
      <c r="AI80" s="214"/>
      <c r="AJ80" s="214"/>
      <c r="AK80" s="214"/>
      <c r="AL80" s="214"/>
      <c r="AM80" s="214"/>
      <c r="AN80" s="214"/>
      <c r="AP80" s="214"/>
      <c r="AQ80" s="214"/>
      <c r="AR80" s="214"/>
      <c r="AS80" s="214"/>
      <c r="AT80" s="214"/>
      <c r="AU80" s="214"/>
      <c r="AV80" s="214"/>
      <c r="AW80" s="214"/>
      <c r="AX80" s="214"/>
      <c r="AY80" s="214"/>
      <c r="AZ80" s="214"/>
      <c r="BA80" s="214"/>
      <c r="BC80" s="214"/>
      <c r="BD80" s="214"/>
      <c r="BE80" s="214"/>
      <c r="BF80" s="214"/>
      <c r="BG80" s="214"/>
      <c r="BH80" s="214"/>
      <c r="BI80" s="214"/>
      <c r="BJ80" s="214"/>
      <c r="BK80" s="214"/>
      <c r="BL80" s="214"/>
      <c r="BM80" s="214"/>
      <c r="BN80" s="214"/>
    </row>
    <row r="81" spans="1:66" x14ac:dyDescent="0.2">
      <c r="B81" s="402" t="str">
        <f>Definiciones!$C$43</f>
        <v>Consumo-No revolvente - Personales</v>
      </c>
      <c r="C81" s="214"/>
      <c r="D81" s="214"/>
      <c r="E81" s="214"/>
      <c r="F81" s="356"/>
      <c r="G81" s="214"/>
      <c r="H81" s="214"/>
      <c r="I81" s="214"/>
      <c r="J81" s="214"/>
      <c r="K81" s="214"/>
      <c r="L81" s="214"/>
      <c r="M81" s="214"/>
      <c r="N81" s="214"/>
      <c r="P81" s="214"/>
      <c r="Q81" s="214"/>
      <c r="R81" s="214"/>
      <c r="S81" s="214"/>
      <c r="T81" s="214"/>
      <c r="U81" s="214"/>
      <c r="V81" s="214"/>
      <c r="W81" s="214"/>
      <c r="X81" s="214"/>
      <c r="Y81" s="214"/>
      <c r="Z81" s="214"/>
      <c r="AA81" s="214"/>
      <c r="AC81" s="214"/>
      <c r="AD81" s="214"/>
      <c r="AE81" s="214"/>
      <c r="AF81" s="214"/>
      <c r="AG81" s="214"/>
      <c r="AH81" s="214"/>
      <c r="AI81" s="214"/>
      <c r="AJ81" s="214"/>
      <c r="AK81" s="214"/>
      <c r="AL81" s="214"/>
      <c r="AM81" s="214"/>
      <c r="AN81" s="214"/>
      <c r="AP81" s="214"/>
      <c r="AQ81" s="214"/>
      <c r="AR81" s="214"/>
      <c r="AS81" s="214"/>
      <c r="AT81" s="214"/>
      <c r="AU81" s="214"/>
      <c r="AV81" s="214"/>
      <c r="AW81" s="214"/>
      <c r="AX81" s="214"/>
      <c r="AY81" s="214"/>
      <c r="AZ81" s="214"/>
      <c r="BA81" s="214"/>
      <c r="BC81" s="214"/>
      <c r="BD81" s="214"/>
      <c r="BE81" s="214"/>
      <c r="BF81" s="214"/>
      <c r="BG81" s="214"/>
      <c r="BH81" s="214"/>
      <c r="BI81" s="214"/>
      <c r="BJ81" s="214"/>
      <c r="BK81" s="214"/>
      <c r="BL81" s="214"/>
      <c r="BM81" s="214"/>
      <c r="BN81" s="214"/>
    </row>
    <row r="82" spans="1:66" x14ac:dyDescent="0.2">
      <c r="B82" s="402" t="str">
        <f>Definiciones!$C$44</f>
        <v>Consumo-No revolvente - Autos y ABCD</v>
      </c>
      <c r="C82" s="214"/>
      <c r="D82" s="214"/>
      <c r="E82" s="214"/>
      <c r="F82" s="356"/>
      <c r="G82" s="214"/>
      <c r="H82" s="214"/>
      <c r="I82" s="214"/>
      <c r="J82" s="214"/>
      <c r="K82" s="214"/>
      <c r="L82" s="214"/>
      <c r="M82" s="214"/>
      <c r="N82" s="214"/>
      <c r="P82" s="214"/>
      <c r="Q82" s="214"/>
      <c r="R82" s="214"/>
      <c r="S82" s="214"/>
      <c r="T82" s="214"/>
      <c r="U82" s="214"/>
      <c r="V82" s="214"/>
      <c r="W82" s="214"/>
      <c r="X82" s="214"/>
      <c r="Y82" s="214"/>
      <c r="Z82" s="214"/>
      <c r="AA82" s="214"/>
      <c r="AC82" s="214"/>
      <c r="AD82" s="214"/>
      <c r="AE82" s="214"/>
      <c r="AF82" s="214"/>
      <c r="AG82" s="214"/>
      <c r="AH82" s="214"/>
      <c r="AI82" s="214"/>
      <c r="AJ82" s="214"/>
      <c r="AK82" s="214"/>
      <c r="AL82" s="214"/>
      <c r="AM82" s="214"/>
      <c r="AN82" s="214"/>
      <c r="AP82" s="214"/>
      <c r="AQ82" s="214"/>
      <c r="AR82" s="214"/>
      <c r="AS82" s="214"/>
      <c r="AT82" s="214"/>
      <c r="AU82" s="214"/>
      <c r="AV82" s="214"/>
      <c r="AW82" s="214"/>
      <c r="AX82" s="214"/>
      <c r="AY82" s="214"/>
      <c r="AZ82" s="214"/>
      <c r="BA82" s="214"/>
      <c r="BC82" s="214"/>
      <c r="BD82" s="214"/>
      <c r="BE82" s="214"/>
      <c r="BF82" s="214"/>
      <c r="BG82" s="214"/>
      <c r="BH82" s="214"/>
      <c r="BI82" s="214"/>
      <c r="BJ82" s="214"/>
      <c r="BK82" s="214"/>
      <c r="BL82" s="214"/>
      <c r="BM82" s="214"/>
      <c r="BN82" s="214"/>
    </row>
    <row r="83" spans="1:66" x14ac:dyDescent="0.2">
      <c r="B83" s="402" t="str">
        <f>Definiciones!$C$45</f>
        <v>Consumo-No revolvente - Otros</v>
      </c>
      <c r="C83" s="214"/>
      <c r="D83" s="214"/>
      <c r="E83" s="214"/>
      <c r="F83" s="356"/>
      <c r="G83" s="214"/>
      <c r="H83" s="214"/>
      <c r="I83" s="214"/>
      <c r="J83" s="214"/>
      <c r="K83" s="214"/>
      <c r="L83" s="214"/>
      <c r="M83" s="214"/>
      <c r="N83" s="214"/>
      <c r="P83" s="214"/>
      <c r="Q83" s="214"/>
      <c r="R83" s="214"/>
      <c r="S83" s="214"/>
      <c r="T83" s="214"/>
      <c r="U83" s="214"/>
      <c r="V83" s="214"/>
      <c r="W83" s="214"/>
      <c r="X83" s="214"/>
      <c r="Y83" s="214"/>
      <c r="Z83" s="214"/>
      <c r="AA83" s="214"/>
      <c r="AC83" s="214"/>
      <c r="AD83" s="214"/>
      <c r="AE83" s="214"/>
      <c r="AF83" s="214"/>
      <c r="AG83" s="214"/>
      <c r="AH83" s="214"/>
      <c r="AI83" s="214"/>
      <c r="AJ83" s="214"/>
      <c r="AK83" s="214"/>
      <c r="AL83" s="214"/>
      <c r="AM83" s="214"/>
      <c r="AN83" s="214"/>
      <c r="AP83" s="214"/>
      <c r="AQ83" s="214"/>
      <c r="AR83" s="214"/>
      <c r="AS83" s="214"/>
      <c r="AT83" s="214"/>
      <c r="AU83" s="214"/>
      <c r="AV83" s="214"/>
      <c r="AW83" s="214"/>
      <c r="AX83" s="214"/>
      <c r="AY83" s="214"/>
      <c r="AZ83" s="214"/>
      <c r="BA83" s="214"/>
      <c r="BC83" s="214"/>
      <c r="BD83" s="214"/>
      <c r="BE83" s="214"/>
      <c r="BF83" s="214"/>
      <c r="BG83" s="214"/>
      <c r="BH83" s="214"/>
      <c r="BI83" s="214"/>
      <c r="BJ83" s="214"/>
      <c r="BK83" s="214"/>
      <c r="BL83" s="214"/>
      <c r="BM83" s="214"/>
      <c r="BN83" s="214"/>
    </row>
    <row r="84" spans="1:66" x14ac:dyDescent="0.2">
      <c r="B84" s="402" t="str">
        <f>Definiciones!$C$46</f>
        <v>Hipotecaria a la Vivienda - Media, Residencial e Interés Social</v>
      </c>
      <c r="C84" s="214"/>
      <c r="D84" s="214"/>
      <c r="E84" s="214"/>
      <c r="F84" s="356"/>
      <c r="G84" s="214"/>
      <c r="H84" s="214"/>
      <c r="I84" s="214"/>
      <c r="J84" s="214"/>
      <c r="K84" s="214"/>
      <c r="L84" s="214"/>
      <c r="M84" s="214"/>
      <c r="N84" s="214"/>
      <c r="P84" s="214"/>
      <c r="Q84" s="214"/>
      <c r="R84" s="214"/>
      <c r="S84" s="214"/>
      <c r="T84" s="214"/>
      <c r="U84" s="214"/>
      <c r="V84" s="214"/>
      <c r="W84" s="214"/>
      <c r="X84" s="214"/>
      <c r="Y84" s="214"/>
      <c r="Z84" s="214"/>
      <c r="AA84" s="214"/>
      <c r="AC84" s="214"/>
      <c r="AD84" s="214"/>
      <c r="AE84" s="214"/>
      <c r="AF84" s="214"/>
      <c r="AG84" s="214"/>
      <c r="AH84" s="214"/>
      <c r="AI84" s="214"/>
      <c r="AJ84" s="214"/>
      <c r="AK84" s="214"/>
      <c r="AL84" s="214"/>
      <c r="AM84" s="214"/>
      <c r="AN84" s="214"/>
      <c r="AP84" s="214"/>
      <c r="AQ84" s="214"/>
      <c r="AR84" s="214"/>
      <c r="AS84" s="214"/>
      <c r="AT84" s="214"/>
      <c r="AU84" s="214"/>
      <c r="AV84" s="214"/>
      <c r="AW84" s="214"/>
      <c r="AX84" s="214"/>
      <c r="AY84" s="214"/>
      <c r="AZ84" s="214"/>
      <c r="BA84" s="214"/>
      <c r="BC84" s="214"/>
      <c r="BD84" s="214"/>
      <c r="BE84" s="214"/>
      <c r="BF84" s="214"/>
      <c r="BG84" s="214"/>
      <c r="BH84" s="214"/>
      <c r="BI84" s="214"/>
      <c r="BJ84" s="214"/>
      <c r="BK84" s="214"/>
      <c r="BL84" s="214"/>
      <c r="BM84" s="214"/>
      <c r="BN84" s="214"/>
    </row>
    <row r="85" spans="1:66" x14ac:dyDescent="0.2">
      <c r="B85" s="402" t="str">
        <f>Definiciones!$C$47</f>
        <v>Hipotecaria a la Vivienda - Infonavit e ISSSTE</v>
      </c>
      <c r="C85" s="214"/>
      <c r="D85" s="214"/>
      <c r="E85" s="214"/>
      <c r="F85" s="356"/>
      <c r="G85" s="214"/>
      <c r="H85" s="214"/>
      <c r="I85" s="214"/>
      <c r="J85" s="214"/>
      <c r="K85" s="214"/>
      <c r="L85" s="214"/>
      <c r="M85" s="214"/>
      <c r="N85" s="214"/>
      <c r="P85" s="214"/>
      <c r="Q85" s="214"/>
      <c r="R85" s="214"/>
      <c r="S85" s="214"/>
      <c r="T85" s="214"/>
      <c r="U85" s="214"/>
      <c r="V85" s="214"/>
      <c r="W85" s="214"/>
      <c r="X85" s="214"/>
      <c r="Y85" s="214"/>
      <c r="Z85" s="214"/>
      <c r="AA85" s="214"/>
      <c r="AC85" s="214"/>
      <c r="AD85" s="214"/>
      <c r="AE85" s="214"/>
      <c r="AF85" s="214"/>
      <c r="AG85" s="214"/>
      <c r="AH85" s="214"/>
      <c r="AI85" s="214"/>
      <c r="AJ85" s="214"/>
      <c r="AK85" s="214"/>
      <c r="AL85" s="214"/>
      <c r="AM85" s="214"/>
      <c r="AN85" s="214"/>
      <c r="AP85" s="214"/>
      <c r="AQ85" s="214"/>
      <c r="AR85" s="214"/>
      <c r="AS85" s="214"/>
      <c r="AT85" s="214"/>
      <c r="AU85" s="214"/>
      <c r="AV85" s="214"/>
      <c r="AW85" s="214"/>
      <c r="AX85" s="214"/>
      <c r="AY85" s="214"/>
      <c r="AZ85" s="214"/>
      <c r="BA85" s="214"/>
      <c r="BC85" s="214"/>
      <c r="BD85" s="214"/>
      <c r="BE85" s="214"/>
      <c r="BF85" s="214"/>
      <c r="BG85" s="214"/>
      <c r="BH85" s="214"/>
      <c r="BI85" s="214"/>
      <c r="BJ85" s="214"/>
      <c r="BK85" s="214"/>
      <c r="BL85" s="214"/>
      <c r="BM85" s="214"/>
      <c r="BN85" s="214"/>
    </row>
    <row r="86" spans="1:66" x14ac:dyDescent="0.2">
      <c r="B86" s="403" t="str">
        <f>Definiciones!$C$48</f>
        <v>Hipotecaria a la Vivienda - Créditos de Remodelación</v>
      </c>
      <c r="C86" s="252"/>
      <c r="D86" s="252"/>
      <c r="E86" s="223"/>
      <c r="F86" s="223"/>
      <c r="G86" s="252"/>
      <c r="H86" s="252"/>
      <c r="I86" s="252"/>
      <c r="J86" s="252"/>
      <c r="K86" s="252"/>
      <c r="L86" s="252"/>
      <c r="M86" s="252"/>
      <c r="N86" s="252"/>
      <c r="P86" s="252"/>
      <c r="Q86" s="252"/>
      <c r="R86" s="223"/>
      <c r="S86" s="252"/>
      <c r="T86" s="252"/>
      <c r="U86" s="252"/>
      <c r="V86" s="252"/>
      <c r="W86" s="252"/>
      <c r="X86" s="252"/>
      <c r="Y86" s="252"/>
      <c r="Z86" s="252"/>
      <c r="AA86" s="252"/>
      <c r="AC86" s="252"/>
      <c r="AD86" s="252"/>
      <c r="AE86" s="223"/>
      <c r="AF86" s="252"/>
      <c r="AG86" s="252"/>
      <c r="AH86" s="252"/>
      <c r="AI86" s="252"/>
      <c r="AJ86" s="252"/>
      <c r="AK86" s="252"/>
      <c r="AL86" s="252"/>
      <c r="AM86" s="252"/>
      <c r="AN86" s="252"/>
      <c r="AP86" s="252"/>
      <c r="AQ86" s="252"/>
      <c r="AR86" s="223"/>
      <c r="AS86" s="252"/>
      <c r="AT86" s="252"/>
      <c r="AU86" s="252"/>
      <c r="AV86" s="252"/>
      <c r="AW86" s="252"/>
      <c r="AX86" s="252"/>
      <c r="AY86" s="252"/>
      <c r="AZ86" s="252"/>
      <c r="BA86" s="252"/>
      <c r="BC86" s="252"/>
      <c r="BD86" s="252"/>
      <c r="BE86" s="223"/>
      <c r="BF86" s="252"/>
      <c r="BG86" s="252"/>
      <c r="BH86" s="252"/>
      <c r="BI86" s="252"/>
      <c r="BJ86" s="252"/>
      <c r="BK86" s="252"/>
      <c r="BL86" s="252"/>
      <c r="BM86" s="252"/>
      <c r="BN86" s="252"/>
    </row>
    <row r="87" spans="1:66" x14ac:dyDescent="0.2">
      <c r="C87" s="253"/>
      <c r="D87" s="253"/>
      <c r="E87" s="253"/>
      <c r="F87" s="253"/>
      <c r="G87" s="253"/>
      <c r="H87" s="253"/>
      <c r="I87" s="253"/>
      <c r="J87" s="253"/>
      <c r="K87" s="253"/>
      <c r="L87" s="253"/>
      <c r="M87" s="253"/>
      <c r="N87" s="253"/>
      <c r="P87" s="253"/>
      <c r="Q87" s="253"/>
      <c r="R87" s="253"/>
      <c r="S87" s="253"/>
      <c r="T87" s="253"/>
      <c r="U87" s="253"/>
      <c r="V87" s="253"/>
      <c r="W87" s="253"/>
      <c r="X87" s="253"/>
      <c r="Y87" s="253"/>
      <c r="Z87" s="253"/>
      <c r="AA87" s="253"/>
      <c r="AC87" s="253"/>
      <c r="AD87" s="253"/>
      <c r="AE87" s="253"/>
      <c r="AF87" s="253"/>
      <c r="AG87" s="253"/>
      <c r="AH87" s="253"/>
      <c r="AI87" s="253"/>
      <c r="AJ87" s="253"/>
      <c r="AK87" s="253"/>
      <c r="AL87" s="253"/>
      <c r="AM87" s="253"/>
      <c r="AN87" s="253"/>
      <c r="AP87" s="253"/>
      <c r="AQ87" s="253"/>
      <c r="AR87" s="253"/>
      <c r="AS87" s="253"/>
      <c r="AT87" s="253"/>
      <c r="AU87" s="253"/>
      <c r="AV87" s="253"/>
      <c r="AW87" s="253"/>
      <c r="AX87" s="253"/>
      <c r="AY87" s="253"/>
      <c r="AZ87" s="253"/>
      <c r="BA87" s="253"/>
      <c r="BC87" s="253"/>
      <c r="BD87" s="253"/>
      <c r="BE87" s="253"/>
      <c r="BF87" s="253"/>
      <c r="BG87" s="253"/>
      <c r="BH87" s="253"/>
      <c r="BI87" s="253"/>
      <c r="BJ87" s="253"/>
      <c r="BK87" s="253"/>
      <c r="BL87" s="253"/>
      <c r="BM87" s="253"/>
      <c r="BN87" s="253"/>
    </row>
    <row r="88" spans="1:66" ht="23.25" x14ac:dyDescent="0.35">
      <c r="A88" s="66"/>
      <c r="B88" s="168" t="s">
        <v>484</v>
      </c>
      <c r="C88" s="254"/>
      <c r="D88" s="220"/>
      <c r="E88" s="220"/>
      <c r="F88" s="220"/>
      <c r="G88" s="220"/>
      <c r="H88" s="220"/>
      <c r="I88" s="220"/>
      <c r="J88" s="220"/>
      <c r="K88" s="220"/>
      <c r="L88" s="220"/>
      <c r="M88" s="220"/>
      <c r="N88" s="220"/>
      <c r="P88" s="254"/>
      <c r="Q88" s="220"/>
      <c r="R88" s="220"/>
      <c r="S88" s="220"/>
      <c r="T88" s="220"/>
      <c r="U88" s="220"/>
      <c r="V88" s="220"/>
      <c r="W88" s="220"/>
      <c r="X88" s="220"/>
      <c r="Y88" s="220"/>
      <c r="Z88" s="220"/>
      <c r="AA88" s="220"/>
      <c r="AC88" s="254"/>
      <c r="AD88" s="220"/>
      <c r="AE88" s="220"/>
      <c r="AF88" s="220"/>
      <c r="AG88" s="220"/>
      <c r="AH88" s="220"/>
      <c r="AI88" s="220"/>
      <c r="AJ88" s="220"/>
      <c r="AK88" s="220"/>
      <c r="AL88" s="220"/>
      <c r="AM88" s="220"/>
      <c r="AN88" s="220"/>
      <c r="AP88" s="254"/>
      <c r="AQ88" s="220"/>
      <c r="AR88" s="220"/>
      <c r="AS88" s="220"/>
      <c r="AT88" s="220"/>
      <c r="AU88" s="220"/>
      <c r="AV88" s="220"/>
      <c r="AW88" s="220"/>
      <c r="AX88" s="220"/>
      <c r="AY88" s="220"/>
      <c r="AZ88" s="220"/>
      <c r="BA88" s="220"/>
      <c r="BC88" s="254"/>
      <c r="BD88" s="220"/>
      <c r="BE88" s="220"/>
      <c r="BF88" s="220"/>
      <c r="BG88" s="220"/>
      <c r="BH88" s="220"/>
      <c r="BI88" s="220"/>
      <c r="BJ88" s="220"/>
      <c r="BK88" s="220"/>
      <c r="BL88" s="220"/>
      <c r="BM88" s="220"/>
      <c r="BN88" s="220"/>
    </row>
    <row r="89" spans="1:66" x14ac:dyDescent="0.2">
      <c r="B89" s="175" t="s">
        <v>199</v>
      </c>
      <c r="C89" s="255"/>
      <c r="D89" s="255"/>
      <c r="E89" s="255"/>
      <c r="F89" s="255"/>
      <c r="G89" s="255"/>
      <c r="H89" s="255"/>
      <c r="I89" s="255"/>
      <c r="J89" s="255"/>
      <c r="K89" s="255"/>
      <c r="L89" s="255"/>
      <c r="M89" s="255"/>
      <c r="N89" s="255"/>
      <c r="P89" s="255"/>
      <c r="Q89" s="255"/>
      <c r="R89" s="255"/>
      <c r="S89" s="255"/>
      <c r="T89" s="255"/>
      <c r="U89" s="255"/>
      <c r="V89" s="255"/>
      <c r="W89" s="255"/>
      <c r="X89" s="255"/>
      <c r="Y89" s="255"/>
      <c r="Z89" s="255"/>
      <c r="AA89" s="255"/>
      <c r="AC89" s="255"/>
      <c r="AD89" s="255"/>
      <c r="AE89" s="255"/>
      <c r="AF89" s="255"/>
      <c r="AG89" s="255"/>
      <c r="AH89" s="255"/>
      <c r="AI89" s="255"/>
      <c r="AJ89" s="255"/>
      <c r="AK89" s="255"/>
      <c r="AL89" s="255"/>
      <c r="AM89" s="255"/>
      <c r="AN89" s="255"/>
      <c r="AP89" s="255"/>
      <c r="AQ89" s="255"/>
      <c r="AR89" s="255"/>
      <c r="AS89" s="255"/>
      <c r="AT89" s="255"/>
      <c r="AU89" s="255"/>
      <c r="AV89" s="255"/>
      <c r="AW89" s="255"/>
      <c r="AX89" s="255"/>
      <c r="AY89" s="255"/>
      <c r="AZ89" s="255"/>
      <c r="BA89" s="255"/>
      <c r="BC89" s="255"/>
      <c r="BD89" s="255"/>
      <c r="BE89" s="255"/>
      <c r="BF89" s="255"/>
      <c r="BG89" s="255"/>
      <c r="BH89" s="255"/>
      <c r="BI89" s="255"/>
      <c r="BJ89" s="255"/>
      <c r="BK89" s="255"/>
      <c r="BL89" s="255"/>
      <c r="BM89" s="255"/>
      <c r="BN89" s="255"/>
    </row>
    <row r="90" spans="1:66" x14ac:dyDescent="0.2">
      <c r="B90" s="6" t="str">
        <f>Definiciones!$C$32</f>
        <v>Paraestatales</v>
      </c>
      <c r="C90" s="222"/>
      <c r="D90" s="222"/>
      <c r="E90" s="222"/>
      <c r="F90" s="251"/>
      <c r="G90" s="251"/>
      <c r="H90" s="251"/>
      <c r="I90" s="251"/>
      <c r="J90" s="251"/>
      <c r="K90" s="251"/>
      <c r="L90" s="251"/>
      <c r="M90" s="251"/>
      <c r="N90" s="251"/>
      <c r="P90" s="222"/>
      <c r="Q90" s="222"/>
      <c r="R90" s="222"/>
      <c r="S90" s="251"/>
      <c r="T90" s="251"/>
      <c r="U90" s="251"/>
      <c r="V90" s="251"/>
      <c r="W90" s="251"/>
      <c r="X90" s="251"/>
      <c r="Y90" s="251"/>
      <c r="Z90" s="251"/>
      <c r="AA90" s="251"/>
      <c r="AC90" s="222"/>
      <c r="AD90" s="222"/>
      <c r="AE90" s="222"/>
      <c r="AF90" s="251"/>
      <c r="AG90" s="251"/>
      <c r="AH90" s="251"/>
      <c r="AI90" s="251"/>
      <c r="AJ90" s="251"/>
      <c r="AK90" s="251"/>
      <c r="AL90" s="251"/>
      <c r="AM90" s="251"/>
      <c r="AN90" s="251"/>
      <c r="AP90" s="222"/>
      <c r="AQ90" s="222"/>
      <c r="AR90" s="222"/>
      <c r="AS90" s="251"/>
      <c r="AT90" s="251"/>
      <c r="AU90" s="251"/>
      <c r="AV90" s="251"/>
      <c r="AW90" s="251"/>
      <c r="AX90" s="251"/>
      <c r="AY90" s="251"/>
      <c r="AZ90" s="251"/>
      <c r="BA90" s="251"/>
      <c r="BC90" s="222"/>
      <c r="BD90" s="222"/>
      <c r="BE90" s="222"/>
      <c r="BF90" s="251"/>
      <c r="BG90" s="251"/>
      <c r="BH90" s="251"/>
      <c r="BI90" s="251"/>
      <c r="BJ90" s="251"/>
      <c r="BK90" s="251"/>
      <c r="BL90" s="251"/>
      <c r="BM90" s="251"/>
      <c r="BN90" s="251"/>
    </row>
    <row r="91" spans="1:66" x14ac:dyDescent="0.2">
      <c r="B91" s="7" t="str">
        <f>Definiciones!$C$33</f>
        <v>Corporativos - Moneda nacional</v>
      </c>
      <c r="C91" s="214"/>
      <c r="D91" s="214"/>
      <c r="E91" s="214"/>
      <c r="F91" s="214"/>
      <c r="G91" s="214"/>
      <c r="H91" s="214"/>
      <c r="I91" s="214"/>
      <c r="J91" s="214"/>
      <c r="K91" s="214"/>
      <c r="L91" s="214"/>
      <c r="M91" s="214"/>
      <c r="N91" s="214"/>
      <c r="P91" s="214"/>
      <c r="Q91" s="214"/>
      <c r="R91" s="214"/>
      <c r="S91" s="214"/>
      <c r="T91" s="214"/>
      <c r="U91" s="214"/>
      <c r="V91" s="214"/>
      <c r="W91" s="214"/>
      <c r="X91" s="214"/>
      <c r="Y91" s="214"/>
      <c r="Z91" s="214"/>
      <c r="AA91" s="214"/>
      <c r="AC91" s="214"/>
      <c r="AD91" s="214"/>
      <c r="AE91" s="214"/>
      <c r="AF91" s="214"/>
      <c r="AG91" s="214"/>
      <c r="AH91" s="214"/>
      <c r="AI91" s="214"/>
      <c r="AJ91" s="214"/>
      <c r="AK91" s="214"/>
      <c r="AL91" s="214"/>
      <c r="AM91" s="214"/>
      <c r="AN91" s="214"/>
      <c r="AP91" s="214"/>
      <c r="AQ91" s="214"/>
      <c r="AR91" s="214"/>
      <c r="AS91" s="214"/>
      <c r="AT91" s="214"/>
      <c r="AU91" s="214"/>
      <c r="AV91" s="214"/>
      <c r="AW91" s="214"/>
      <c r="AX91" s="214"/>
      <c r="AY91" s="214"/>
      <c r="AZ91" s="214"/>
      <c r="BA91" s="214"/>
      <c r="BC91" s="214"/>
      <c r="BD91" s="214"/>
      <c r="BE91" s="214"/>
      <c r="BF91" s="214"/>
      <c r="BG91" s="214"/>
      <c r="BH91" s="214"/>
      <c r="BI91" s="214"/>
      <c r="BJ91" s="214"/>
      <c r="BK91" s="214"/>
      <c r="BL91" s="214"/>
      <c r="BM91" s="214"/>
      <c r="BN91" s="214"/>
    </row>
    <row r="92" spans="1:66" x14ac:dyDescent="0.2">
      <c r="B92" s="7" t="str">
        <f>Definiciones!$C$34</f>
        <v>Corporativos - Moneda extranjera</v>
      </c>
      <c r="C92" s="214"/>
      <c r="D92" s="214"/>
      <c r="E92" s="214"/>
      <c r="F92" s="214"/>
      <c r="G92" s="214"/>
      <c r="H92" s="214"/>
      <c r="I92" s="214"/>
      <c r="J92" s="214"/>
      <c r="K92" s="214"/>
      <c r="L92" s="214"/>
      <c r="M92" s="214"/>
      <c r="N92" s="214"/>
      <c r="P92" s="214"/>
      <c r="Q92" s="214"/>
      <c r="R92" s="214"/>
      <c r="S92" s="214"/>
      <c r="T92" s="214"/>
      <c r="U92" s="214"/>
      <c r="V92" s="214"/>
      <c r="W92" s="214"/>
      <c r="X92" s="214"/>
      <c r="Y92" s="214"/>
      <c r="Z92" s="214"/>
      <c r="AA92" s="214"/>
      <c r="AC92" s="214"/>
      <c r="AD92" s="214"/>
      <c r="AE92" s="214"/>
      <c r="AF92" s="214"/>
      <c r="AG92" s="214"/>
      <c r="AH92" s="214"/>
      <c r="AI92" s="214"/>
      <c r="AJ92" s="214"/>
      <c r="AK92" s="214"/>
      <c r="AL92" s="214"/>
      <c r="AM92" s="214"/>
      <c r="AN92" s="214"/>
      <c r="AP92" s="214"/>
      <c r="AQ92" s="214"/>
      <c r="AR92" s="214"/>
      <c r="AS92" s="214"/>
      <c r="AT92" s="214"/>
      <c r="AU92" s="214"/>
      <c r="AV92" s="214"/>
      <c r="AW92" s="214"/>
      <c r="AX92" s="214"/>
      <c r="AY92" s="214"/>
      <c r="AZ92" s="214"/>
      <c r="BA92" s="214"/>
      <c r="BC92" s="214"/>
      <c r="BD92" s="214"/>
      <c r="BE92" s="214"/>
      <c r="BF92" s="214"/>
      <c r="BG92" s="214"/>
      <c r="BH92" s="214"/>
      <c r="BI92" s="214"/>
      <c r="BJ92" s="214"/>
      <c r="BK92" s="214"/>
      <c r="BL92" s="214"/>
      <c r="BM92" s="214"/>
      <c r="BN92" s="214"/>
    </row>
    <row r="93" spans="1:66" x14ac:dyDescent="0.2">
      <c r="B93" s="7" t="str">
        <f>Definiciones!$C$35</f>
        <v>Fideicomisos</v>
      </c>
      <c r="C93" s="214"/>
      <c r="D93" s="214"/>
      <c r="E93" s="214"/>
      <c r="F93" s="214"/>
      <c r="G93" s="214"/>
      <c r="H93" s="214"/>
      <c r="I93" s="214"/>
      <c r="J93" s="214"/>
      <c r="K93" s="214"/>
      <c r="L93" s="214"/>
      <c r="M93" s="214"/>
      <c r="N93" s="214"/>
      <c r="P93" s="214"/>
      <c r="Q93" s="214"/>
      <c r="R93" s="214"/>
      <c r="S93" s="214"/>
      <c r="T93" s="214"/>
      <c r="U93" s="214"/>
      <c r="V93" s="214"/>
      <c r="W93" s="214"/>
      <c r="X93" s="214"/>
      <c r="Y93" s="214"/>
      <c r="Z93" s="214"/>
      <c r="AA93" s="214"/>
      <c r="AC93" s="214"/>
      <c r="AD93" s="214"/>
      <c r="AE93" s="214"/>
      <c r="AF93" s="214"/>
      <c r="AG93" s="214"/>
      <c r="AH93" s="214"/>
      <c r="AI93" s="214"/>
      <c r="AJ93" s="214"/>
      <c r="AK93" s="214"/>
      <c r="AL93" s="214"/>
      <c r="AM93" s="214"/>
      <c r="AN93" s="214"/>
      <c r="AP93" s="214"/>
      <c r="AQ93" s="214"/>
      <c r="AR93" s="214"/>
      <c r="AS93" s="214"/>
      <c r="AT93" s="214"/>
      <c r="AU93" s="214"/>
      <c r="AV93" s="214"/>
      <c r="AW93" s="214"/>
      <c r="AX93" s="214"/>
      <c r="AY93" s="214"/>
      <c r="AZ93" s="214"/>
      <c r="BA93" s="214"/>
      <c r="BC93" s="214"/>
      <c r="BD93" s="214"/>
      <c r="BE93" s="214"/>
      <c r="BF93" s="214"/>
      <c r="BG93" s="214"/>
      <c r="BH93" s="214"/>
      <c r="BI93" s="214"/>
      <c r="BJ93" s="214"/>
      <c r="BK93" s="214"/>
      <c r="BL93" s="214"/>
      <c r="BM93" s="214"/>
      <c r="BN93" s="214"/>
    </row>
    <row r="94" spans="1:66" x14ac:dyDescent="0.2">
      <c r="B94" s="7" t="str">
        <f>Definiciones!$C$36</f>
        <v>MiPyMes</v>
      </c>
      <c r="C94" s="214"/>
      <c r="D94" s="214"/>
      <c r="E94" s="214"/>
      <c r="F94" s="214"/>
      <c r="G94" s="214"/>
      <c r="H94" s="214"/>
      <c r="I94" s="214"/>
      <c r="J94" s="214"/>
      <c r="K94" s="214"/>
      <c r="L94" s="214"/>
      <c r="M94" s="214"/>
      <c r="N94" s="214"/>
      <c r="P94" s="214"/>
      <c r="Q94" s="214"/>
      <c r="R94" s="214"/>
      <c r="S94" s="214"/>
      <c r="T94" s="214"/>
      <c r="U94" s="214"/>
      <c r="V94" s="214"/>
      <c r="W94" s="214"/>
      <c r="X94" s="214"/>
      <c r="Y94" s="214"/>
      <c r="Z94" s="214"/>
      <c r="AA94" s="214"/>
      <c r="AC94" s="214"/>
      <c r="AD94" s="214"/>
      <c r="AE94" s="214"/>
      <c r="AF94" s="214"/>
      <c r="AG94" s="214"/>
      <c r="AH94" s="214"/>
      <c r="AI94" s="214"/>
      <c r="AJ94" s="214"/>
      <c r="AK94" s="214"/>
      <c r="AL94" s="214"/>
      <c r="AM94" s="214"/>
      <c r="AN94" s="214"/>
      <c r="AP94" s="214"/>
      <c r="AQ94" s="214"/>
      <c r="AR94" s="214"/>
      <c r="AS94" s="214"/>
      <c r="AT94" s="214"/>
      <c r="AU94" s="214"/>
      <c r="AV94" s="214"/>
      <c r="AW94" s="214"/>
      <c r="AX94" s="214"/>
      <c r="AY94" s="214"/>
      <c r="AZ94" s="214"/>
      <c r="BA94" s="214"/>
      <c r="BC94" s="214"/>
      <c r="BD94" s="214"/>
      <c r="BE94" s="214"/>
      <c r="BF94" s="214"/>
      <c r="BG94" s="214"/>
      <c r="BH94" s="214"/>
      <c r="BI94" s="214"/>
      <c r="BJ94" s="214"/>
      <c r="BK94" s="214"/>
      <c r="BL94" s="214"/>
      <c r="BM94" s="214"/>
      <c r="BN94" s="214"/>
    </row>
    <row r="95" spans="1:66" x14ac:dyDescent="0.2">
      <c r="B95" s="7" t="str">
        <f>Definiciones!$C$37</f>
        <v>Gobierno Federal</v>
      </c>
      <c r="C95" s="214"/>
      <c r="D95" s="214"/>
      <c r="E95" s="214"/>
      <c r="F95" s="214"/>
      <c r="G95" s="214"/>
      <c r="H95" s="214"/>
      <c r="I95" s="214"/>
      <c r="J95" s="214"/>
      <c r="K95" s="214"/>
      <c r="L95" s="214"/>
      <c r="M95" s="214"/>
      <c r="N95" s="214"/>
      <c r="P95" s="214"/>
      <c r="Q95" s="214"/>
      <c r="R95" s="214"/>
      <c r="S95" s="214"/>
      <c r="T95" s="214"/>
      <c r="U95" s="214"/>
      <c r="V95" s="214"/>
      <c r="W95" s="214"/>
      <c r="X95" s="214"/>
      <c r="Y95" s="214"/>
      <c r="Z95" s="214"/>
      <c r="AA95" s="214"/>
      <c r="AC95" s="214"/>
      <c r="AD95" s="214"/>
      <c r="AE95" s="214"/>
      <c r="AF95" s="214"/>
      <c r="AG95" s="214"/>
      <c r="AH95" s="214"/>
      <c r="AI95" s="214"/>
      <c r="AJ95" s="214"/>
      <c r="AK95" s="214"/>
      <c r="AL95" s="214"/>
      <c r="AM95" s="214"/>
      <c r="AN95" s="214"/>
      <c r="AP95" s="214"/>
      <c r="AQ95" s="214"/>
      <c r="AR95" s="214"/>
      <c r="AS95" s="214"/>
      <c r="AT95" s="214"/>
      <c r="AU95" s="214"/>
      <c r="AV95" s="214"/>
      <c r="AW95" s="214"/>
      <c r="AX95" s="214"/>
      <c r="AY95" s="214"/>
      <c r="AZ95" s="214"/>
      <c r="BA95" s="214"/>
      <c r="BC95" s="214"/>
      <c r="BD95" s="214"/>
      <c r="BE95" s="214"/>
      <c r="BF95" s="214"/>
      <c r="BG95" s="214"/>
      <c r="BH95" s="214"/>
      <c r="BI95" s="214"/>
      <c r="BJ95" s="214"/>
      <c r="BK95" s="214"/>
      <c r="BL95" s="214"/>
      <c r="BM95" s="214"/>
      <c r="BN95" s="214"/>
    </row>
    <row r="96" spans="1:66" x14ac:dyDescent="0.2">
      <c r="B96" s="7" t="str">
        <f>Definiciones!$C$38</f>
        <v>Estados y Municipios - Garantizados</v>
      </c>
      <c r="C96" s="214"/>
      <c r="D96" s="214"/>
      <c r="E96" s="214"/>
      <c r="F96" s="214"/>
      <c r="G96" s="214"/>
      <c r="H96" s="214"/>
      <c r="I96" s="214"/>
      <c r="J96" s="214"/>
      <c r="K96" s="214"/>
      <c r="L96" s="214"/>
      <c r="M96" s="214"/>
      <c r="N96" s="214"/>
      <c r="P96" s="214"/>
      <c r="Q96" s="214"/>
      <c r="R96" s="214"/>
      <c r="S96" s="214"/>
      <c r="T96" s="214"/>
      <c r="U96" s="214"/>
      <c r="V96" s="214"/>
      <c r="W96" s="214"/>
      <c r="X96" s="214"/>
      <c r="Y96" s="214"/>
      <c r="Z96" s="214"/>
      <c r="AA96" s="214"/>
      <c r="AC96" s="214"/>
      <c r="AD96" s="214"/>
      <c r="AE96" s="214"/>
      <c r="AF96" s="214"/>
      <c r="AG96" s="214"/>
      <c r="AH96" s="214"/>
      <c r="AI96" s="214"/>
      <c r="AJ96" s="214"/>
      <c r="AK96" s="214"/>
      <c r="AL96" s="214"/>
      <c r="AM96" s="214"/>
      <c r="AN96" s="214"/>
      <c r="AP96" s="214"/>
      <c r="AQ96" s="214"/>
      <c r="AR96" s="214"/>
      <c r="AS96" s="214"/>
      <c r="AT96" s="214"/>
      <c r="AU96" s="214"/>
      <c r="AV96" s="214"/>
      <c r="AW96" s="214"/>
      <c r="AX96" s="214"/>
      <c r="AY96" s="214"/>
      <c r="AZ96" s="214"/>
      <c r="BA96" s="214"/>
      <c r="BC96" s="214"/>
      <c r="BD96" s="214"/>
      <c r="BE96" s="214"/>
      <c r="BF96" s="214"/>
      <c r="BG96" s="214"/>
      <c r="BH96" s="214"/>
      <c r="BI96" s="214"/>
      <c r="BJ96" s="214"/>
      <c r="BK96" s="214"/>
      <c r="BL96" s="214"/>
      <c r="BM96" s="214"/>
      <c r="BN96" s="214"/>
    </row>
    <row r="97" spans="1:66" x14ac:dyDescent="0.2">
      <c r="B97" s="7" t="str">
        <f>Definiciones!$C$39</f>
        <v>Estados y Municipios - No garantizados</v>
      </c>
      <c r="C97" s="214"/>
      <c r="D97" s="214"/>
      <c r="E97" s="214"/>
      <c r="F97" s="214"/>
      <c r="G97" s="214"/>
      <c r="H97" s="214"/>
      <c r="I97" s="214"/>
      <c r="J97" s="214"/>
      <c r="K97" s="214"/>
      <c r="L97" s="214"/>
      <c r="M97" s="214"/>
      <c r="N97" s="214"/>
      <c r="P97" s="214"/>
      <c r="Q97" s="214"/>
      <c r="R97" s="214"/>
      <c r="S97" s="214"/>
      <c r="T97" s="214"/>
      <c r="U97" s="214"/>
      <c r="V97" s="214"/>
      <c r="W97" s="214"/>
      <c r="X97" s="214"/>
      <c r="Y97" s="214"/>
      <c r="Z97" s="214"/>
      <c r="AA97" s="214"/>
      <c r="AC97" s="214"/>
      <c r="AD97" s="214"/>
      <c r="AE97" s="214"/>
      <c r="AF97" s="214"/>
      <c r="AG97" s="214"/>
      <c r="AH97" s="214"/>
      <c r="AI97" s="214"/>
      <c r="AJ97" s="214"/>
      <c r="AK97" s="214"/>
      <c r="AL97" s="214"/>
      <c r="AM97" s="214"/>
      <c r="AN97" s="214"/>
      <c r="AP97" s="214"/>
      <c r="AQ97" s="214"/>
      <c r="AR97" s="214"/>
      <c r="AS97" s="214"/>
      <c r="AT97" s="214"/>
      <c r="AU97" s="214"/>
      <c r="AV97" s="214"/>
      <c r="AW97" s="214"/>
      <c r="AX97" s="214"/>
      <c r="AY97" s="214"/>
      <c r="AZ97" s="214"/>
      <c r="BA97" s="214"/>
      <c r="BC97" s="214"/>
      <c r="BD97" s="214"/>
      <c r="BE97" s="214"/>
      <c r="BF97" s="214"/>
      <c r="BG97" s="214"/>
      <c r="BH97" s="214"/>
      <c r="BI97" s="214"/>
      <c r="BJ97" s="214"/>
      <c r="BK97" s="214"/>
      <c r="BL97" s="214"/>
      <c r="BM97" s="214"/>
      <c r="BN97" s="214"/>
    </row>
    <row r="98" spans="1:66" x14ac:dyDescent="0.2">
      <c r="B98" s="7" t="str">
        <f>Definiciones!$C$40</f>
        <v>Entidades Financieras</v>
      </c>
      <c r="C98" s="214"/>
      <c r="D98" s="214"/>
      <c r="E98" s="214"/>
      <c r="F98" s="214"/>
      <c r="G98" s="214"/>
      <c r="H98" s="214"/>
      <c r="I98" s="214"/>
      <c r="J98" s="214"/>
      <c r="K98" s="214"/>
      <c r="L98" s="214"/>
      <c r="M98" s="214"/>
      <c r="N98" s="214"/>
      <c r="P98" s="214"/>
      <c r="Q98" s="214"/>
      <c r="R98" s="214"/>
      <c r="S98" s="214"/>
      <c r="T98" s="214"/>
      <c r="U98" s="214"/>
      <c r="V98" s="214"/>
      <c r="W98" s="214"/>
      <c r="X98" s="214"/>
      <c r="Y98" s="214"/>
      <c r="Z98" s="214"/>
      <c r="AA98" s="214"/>
      <c r="AC98" s="214"/>
      <c r="AD98" s="214"/>
      <c r="AE98" s="214"/>
      <c r="AF98" s="214"/>
      <c r="AG98" s="214"/>
      <c r="AH98" s="214"/>
      <c r="AI98" s="214"/>
      <c r="AJ98" s="214"/>
      <c r="AK98" s="214"/>
      <c r="AL98" s="214"/>
      <c r="AM98" s="214"/>
      <c r="AN98" s="214"/>
      <c r="AP98" s="214"/>
      <c r="AQ98" s="214"/>
      <c r="AR98" s="214"/>
      <c r="AS98" s="214"/>
      <c r="AT98" s="214"/>
      <c r="AU98" s="214"/>
      <c r="AV98" s="214"/>
      <c r="AW98" s="214"/>
      <c r="AX98" s="214"/>
      <c r="AY98" s="214"/>
      <c r="AZ98" s="214"/>
      <c r="BA98" s="214"/>
      <c r="BC98" s="214"/>
      <c r="BD98" s="214"/>
      <c r="BE98" s="214"/>
      <c r="BF98" s="214"/>
      <c r="BG98" s="214"/>
      <c r="BH98" s="214"/>
      <c r="BI98" s="214"/>
      <c r="BJ98" s="214"/>
      <c r="BK98" s="214"/>
      <c r="BL98" s="214"/>
      <c r="BM98" s="214"/>
      <c r="BN98" s="214"/>
    </row>
    <row r="99" spans="1:66" x14ac:dyDescent="0.2">
      <c r="B99" s="7" t="str">
        <f>Definiciones!$C$41</f>
        <v>Consumo-Revolvente</v>
      </c>
      <c r="C99" s="214"/>
      <c r="D99" s="214"/>
      <c r="E99" s="214"/>
      <c r="F99" s="214"/>
      <c r="G99" s="214"/>
      <c r="H99" s="214"/>
      <c r="I99" s="214"/>
      <c r="J99" s="214"/>
      <c r="K99" s="214"/>
      <c r="L99" s="214"/>
      <c r="M99" s="214"/>
      <c r="N99" s="214"/>
      <c r="P99" s="214"/>
      <c r="Q99" s="214"/>
      <c r="R99" s="214"/>
      <c r="S99" s="214"/>
      <c r="T99" s="214"/>
      <c r="U99" s="214"/>
      <c r="V99" s="214"/>
      <c r="W99" s="214"/>
      <c r="X99" s="214"/>
      <c r="Y99" s="214"/>
      <c r="Z99" s="214"/>
      <c r="AA99" s="214"/>
      <c r="AC99" s="214"/>
      <c r="AD99" s="214"/>
      <c r="AE99" s="214"/>
      <c r="AF99" s="214"/>
      <c r="AG99" s="214"/>
      <c r="AH99" s="214"/>
      <c r="AI99" s="214"/>
      <c r="AJ99" s="214"/>
      <c r="AK99" s="214"/>
      <c r="AL99" s="214"/>
      <c r="AM99" s="214"/>
      <c r="AN99" s="214"/>
      <c r="AP99" s="214"/>
      <c r="AQ99" s="214"/>
      <c r="AR99" s="214"/>
      <c r="AS99" s="214"/>
      <c r="AT99" s="214"/>
      <c r="AU99" s="214"/>
      <c r="AV99" s="214"/>
      <c r="AW99" s="214"/>
      <c r="AX99" s="214"/>
      <c r="AY99" s="214"/>
      <c r="AZ99" s="214"/>
      <c r="BA99" s="214"/>
      <c r="BC99" s="214"/>
      <c r="BD99" s="214"/>
      <c r="BE99" s="214"/>
      <c r="BF99" s="214"/>
      <c r="BG99" s="214"/>
      <c r="BH99" s="214"/>
      <c r="BI99" s="214"/>
      <c r="BJ99" s="214"/>
      <c r="BK99" s="214"/>
      <c r="BL99" s="214"/>
      <c r="BM99" s="214"/>
      <c r="BN99" s="214"/>
    </row>
    <row r="100" spans="1:66" x14ac:dyDescent="0.2">
      <c r="B100" s="402" t="str">
        <f>Definiciones!$C$42</f>
        <v>Consumo-No revolvente - Nomina</v>
      </c>
      <c r="C100" s="214"/>
      <c r="D100" s="214"/>
      <c r="E100" s="214"/>
      <c r="F100" s="214"/>
      <c r="G100" s="214"/>
      <c r="H100" s="214"/>
      <c r="I100" s="214"/>
      <c r="J100" s="214"/>
      <c r="K100" s="214"/>
      <c r="L100" s="214"/>
      <c r="M100" s="214"/>
      <c r="N100" s="214"/>
      <c r="P100" s="214"/>
      <c r="Q100" s="214"/>
      <c r="R100" s="214"/>
      <c r="S100" s="214"/>
      <c r="T100" s="214"/>
      <c r="U100" s="214"/>
      <c r="V100" s="214"/>
      <c r="W100" s="214"/>
      <c r="X100" s="214"/>
      <c r="Y100" s="214"/>
      <c r="Z100" s="214"/>
      <c r="AA100" s="214"/>
      <c r="AC100" s="214"/>
      <c r="AD100" s="214"/>
      <c r="AE100" s="214"/>
      <c r="AF100" s="214"/>
      <c r="AG100" s="214"/>
      <c r="AH100" s="214"/>
      <c r="AI100" s="214"/>
      <c r="AJ100" s="214"/>
      <c r="AK100" s="214"/>
      <c r="AL100" s="214"/>
      <c r="AM100" s="214"/>
      <c r="AN100" s="214"/>
      <c r="AP100" s="214"/>
      <c r="AQ100" s="214"/>
      <c r="AR100" s="214"/>
      <c r="AS100" s="214"/>
      <c r="AT100" s="214"/>
      <c r="AU100" s="214"/>
      <c r="AV100" s="214"/>
      <c r="AW100" s="214"/>
      <c r="AX100" s="214"/>
      <c r="AY100" s="214"/>
      <c r="AZ100" s="214"/>
      <c r="BA100" s="214"/>
      <c r="BC100" s="214"/>
      <c r="BD100" s="214"/>
      <c r="BE100" s="214"/>
      <c r="BF100" s="214"/>
      <c r="BG100" s="214"/>
      <c r="BH100" s="214"/>
      <c r="BI100" s="214"/>
      <c r="BJ100" s="214"/>
      <c r="BK100" s="214"/>
      <c r="BL100" s="214"/>
      <c r="BM100" s="214"/>
      <c r="BN100" s="214"/>
    </row>
    <row r="101" spans="1:66" x14ac:dyDescent="0.2">
      <c r="B101" s="402" t="str">
        <f>Definiciones!$C$43</f>
        <v>Consumo-No revolvente - Personales</v>
      </c>
      <c r="C101" s="214"/>
      <c r="D101" s="214"/>
      <c r="E101" s="214"/>
      <c r="F101" s="214"/>
      <c r="G101" s="214"/>
      <c r="H101" s="214"/>
      <c r="I101" s="214"/>
      <c r="J101" s="214"/>
      <c r="K101" s="214"/>
      <c r="L101" s="214"/>
      <c r="M101" s="214"/>
      <c r="N101" s="214"/>
      <c r="P101" s="214"/>
      <c r="Q101" s="214"/>
      <c r="R101" s="214"/>
      <c r="S101" s="214"/>
      <c r="T101" s="214"/>
      <c r="U101" s="214"/>
      <c r="V101" s="214"/>
      <c r="W101" s="214"/>
      <c r="X101" s="214"/>
      <c r="Y101" s="214"/>
      <c r="Z101" s="214"/>
      <c r="AA101" s="214"/>
      <c r="AC101" s="214"/>
      <c r="AD101" s="214"/>
      <c r="AE101" s="214"/>
      <c r="AF101" s="214"/>
      <c r="AG101" s="214"/>
      <c r="AH101" s="214"/>
      <c r="AI101" s="214"/>
      <c r="AJ101" s="214"/>
      <c r="AK101" s="214"/>
      <c r="AL101" s="214"/>
      <c r="AM101" s="214"/>
      <c r="AN101" s="214"/>
      <c r="AP101" s="214"/>
      <c r="AQ101" s="214"/>
      <c r="AR101" s="214"/>
      <c r="AS101" s="214"/>
      <c r="AT101" s="214"/>
      <c r="AU101" s="214"/>
      <c r="AV101" s="214"/>
      <c r="AW101" s="214"/>
      <c r="AX101" s="214"/>
      <c r="AY101" s="214"/>
      <c r="AZ101" s="214"/>
      <c r="BA101" s="214"/>
      <c r="BC101" s="214"/>
      <c r="BD101" s="214"/>
      <c r="BE101" s="214"/>
      <c r="BF101" s="214"/>
      <c r="BG101" s="214"/>
      <c r="BH101" s="214"/>
      <c r="BI101" s="214"/>
      <c r="BJ101" s="214"/>
      <c r="BK101" s="214"/>
      <c r="BL101" s="214"/>
      <c r="BM101" s="214"/>
      <c r="BN101" s="214"/>
    </row>
    <row r="102" spans="1:66" x14ac:dyDescent="0.2">
      <c r="B102" s="402" t="str">
        <f>Definiciones!$C$44</f>
        <v>Consumo-No revolvente - Autos y ABCD</v>
      </c>
      <c r="C102" s="214"/>
      <c r="D102" s="214"/>
      <c r="E102" s="214"/>
      <c r="F102" s="214"/>
      <c r="G102" s="214"/>
      <c r="H102" s="214"/>
      <c r="I102" s="214"/>
      <c r="J102" s="214"/>
      <c r="K102" s="214"/>
      <c r="L102" s="214"/>
      <c r="M102" s="214"/>
      <c r="N102" s="214"/>
      <c r="P102" s="214"/>
      <c r="Q102" s="214"/>
      <c r="R102" s="214"/>
      <c r="S102" s="214"/>
      <c r="T102" s="214"/>
      <c r="U102" s="214"/>
      <c r="V102" s="214"/>
      <c r="W102" s="214"/>
      <c r="X102" s="214"/>
      <c r="Y102" s="214"/>
      <c r="Z102" s="214"/>
      <c r="AA102" s="214"/>
      <c r="AC102" s="214"/>
      <c r="AD102" s="214"/>
      <c r="AE102" s="214"/>
      <c r="AF102" s="214"/>
      <c r="AG102" s="214"/>
      <c r="AH102" s="214"/>
      <c r="AI102" s="214"/>
      <c r="AJ102" s="214"/>
      <c r="AK102" s="214"/>
      <c r="AL102" s="214"/>
      <c r="AM102" s="214"/>
      <c r="AN102" s="214"/>
      <c r="AP102" s="214"/>
      <c r="AQ102" s="214"/>
      <c r="AR102" s="214"/>
      <c r="AS102" s="214"/>
      <c r="AT102" s="214"/>
      <c r="AU102" s="214"/>
      <c r="AV102" s="214"/>
      <c r="AW102" s="214"/>
      <c r="AX102" s="214"/>
      <c r="AY102" s="214"/>
      <c r="AZ102" s="214"/>
      <c r="BA102" s="214"/>
      <c r="BC102" s="214"/>
      <c r="BD102" s="214"/>
      <c r="BE102" s="214"/>
      <c r="BF102" s="214"/>
      <c r="BG102" s="214"/>
      <c r="BH102" s="214"/>
      <c r="BI102" s="214"/>
      <c r="BJ102" s="214"/>
      <c r="BK102" s="214"/>
      <c r="BL102" s="214"/>
      <c r="BM102" s="214"/>
      <c r="BN102" s="214"/>
    </row>
    <row r="103" spans="1:66" x14ac:dyDescent="0.2">
      <c r="B103" s="402" t="str">
        <f>Definiciones!$C$45</f>
        <v>Consumo-No revolvente - Otros</v>
      </c>
      <c r="C103" s="214"/>
      <c r="D103" s="214"/>
      <c r="E103" s="214"/>
      <c r="F103" s="214"/>
      <c r="G103" s="214"/>
      <c r="H103" s="214"/>
      <c r="I103" s="214"/>
      <c r="J103" s="214"/>
      <c r="K103" s="214"/>
      <c r="L103" s="214"/>
      <c r="M103" s="214"/>
      <c r="N103" s="214"/>
      <c r="P103" s="214"/>
      <c r="Q103" s="214"/>
      <c r="R103" s="214"/>
      <c r="S103" s="214"/>
      <c r="T103" s="214"/>
      <c r="U103" s="214"/>
      <c r="V103" s="214"/>
      <c r="W103" s="214"/>
      <c r="X103" s="214"/>
      <c r="Y103" s="214"/>
      <c r="Z103" s="214"/>
      <c r="AA103" s="214"/>
      <c r="AC103" s="214"/>
      <c r="AD103" s="214"/>
      <c r="AE103" s="214"/>
      <c r="AF103" s="214"/>
      <c r="AG103" s="214"/>
      <c r="AH103" s="214"/>
      <c r="AI103" s="214"/>
      <c r="AJ103" s="214"/>
      <c r="AK103" s="214"/>
      <c r="AL103" s="214"/>
      <c r="AM103" s="214"/>
      <c r="AN103" s="214"/>
      <c r="AP103" s="214"/>
      <c r="AQ103" s="214"/>
      <c r="AR103" s="214"/>
      <c r="AS103" s="214"/>
      <c r="AT103" s="214"/>
      <c r="AU103" s="214"/>
      <c r="AV103" s="214"/>
      <c r="AW103" s="214"/>
      <c r="AX103" s="214"/>
      <c r="AY103" s="214"/>
      <c r="AZ103" s="214"/>
      <c r="BA103" s="214"/>
      <c r="BC103" s="214"/>
      <c r="BD103" s="214"/>
      <c r="BE103" s="214"/>
      <c r="BF103" s="214"/>
      <c r="BG103" s="214"/>
      <c r="BH103" s="214"/>
      <c r="BI103" s="214"/>
      <c r="BJ103" s="214"/>
      <c r="BK103" s="214"/>
      <c r="BL103" s="214"/>
      <c r="BM103" s="214"/>
      <c r="BN103" s="214"/>
    </row>
    <row r="104" spans="1:66" x14ac:dyDescent="0.2">
      <c r="B104" s="402" t="str">
        <f>Definiciones!$C$46</f>
        <v>Hipotecaria a la Vivienda - Media, Residencial e Interés Social</v>
      </c>
      <c r="C104" s="214"/>
      <c r="D104" s="214"/>
      <c r="E104" s="214"/>
      <c r="F104" s="214"/>
      <c r="G104" s="214"/>
      <c r="H104" s="214"/>
      <c r="I104" s="214"/>
      <c r="J104" s="214"/>
      <c r="K104" s="214"/>
      <c r="L104" s="214"/>
      <c r="M104" s="214"/>
      <c r="N104" s="214"/>
      <c r="P104" s="214"/>
      <c r="Q104" s="214"/>
      <c r="R104" s="214"/>
      <c r="S104" s="214"/>
      <c r="T104" s="214"/>
      <c r="U104" s="214"/>
      <c r="V104" s="214"/>
      <c r="W104" s="214"/>
      <c r="X104" s="214"/>
      <c r="Y104" s="214"/>
      <c r="Z104" s="214"/>
      <c r="AA104" s="214"/>
      <c r="AC104" s="214"/>
      <c r="AD104" s="214"/>
      <c r="AE104" s="214"/>
      <c r="AF104" s="214"/>
      <c r="AG104" s="214"/>
      <c r="AH104" s="214"/>
      <c r="AI104" s="214"/>
      <c r="AJ104" s="214"/>
      <c r="AK104" s="214"/>
      <c r="AL104" s="214"/>
      <c r="AM104" s="214"/>
      <c r="AN104" s="214"/>
      <c r="AP104" s="214"/>
      <c r="AQ104" s="214"/>
      <c r="AR104" s="214"/>
      <c r="AS104" s="214"/>
      <c r="AT104" s="214"/>
      <c r="AU104" s="214"/>
      <c r="AV104" s="214"/>
      <c r="AW104" s="214"/>
      <c r="AX104" s="214"/>
      <c r="AY104" s="214"/>
      <c r="AZ104" s="214"/>
      <c r="BA104" s="214"/>
      <c r="BC104" s="214"/>
      <c r="BD104" s="214"/>
      <c r="BE104" s="214"/>
      <c r="BF104" s="214"/>
      <c r="BG104" s="214"/>
      <c r="BH104" s="214"/>
      <c r="BI104" s="214"/>
      <c r="BJ104" s="214"/>
      <c r="BK104" s="214"/>
      <c r="BL104" s="214"/>
      <c r="BM104" s="214"/>
      <c r="BN104" s="214"/>
    </row>
    <row r="105" spans="1:66" x14ac:dyDescent="0.2">
      <c r="B105" s="402" t="str">
        <f>Definiciones!$C$47</f>
        <v>Hipotecaria a la Vivienda - Infonavit e ISSSTE</v>
      </c>
      <c r="C105" s="214"/>
      <c r="D105" s="214"/>
      <c r="E105" s="214"/>
      <c r="F105" s="214"/>
      <c r="G105" s="214"/>
      <c r="H105" s="214"/>
      <c r="I105" s="214"/>
      <c r="J105" s="214"/>
      <c r="K105" s="214"/>
      <c r="L105" s="214"/>
      <c r="M105" s="214"/>
      <c r="N105" s="214"/>
      <c r="P105" s="214"/>
      <c r="Q105" s="214"/>
      <c r="R105" s="214"/>
      <c r="S105" s="214"/>
      <c r="T105" s="214"/>
      <c r="U105" s="214"/>
      <c r="V105" s="214"/>
      <c r="W105" s="214"/>
      <c r="X105" s="214"/>
      <c r="Y105" s="214"/>
      <c r="Z105" s="214"/>
      <c r="AA105" s="214"/>
      <c r="AC105" s="214"/>
      <c r="AD105" s="214"/>
      <c r="AE105" s="214"/>
      <c r="AF105" s="214"/>
      <c r="AG105" s="214"/>
      <c r="AH105" s="214"/>
      <c r="AI105" s="214"/>
      <c r="AJ105" s="214"/>
      <c r="AK105" s="214"/>
      <c r="AL105" s="214"/>
      <c r="AM105" s="214"/>
      <c r="AN105" s="214"/>
      <c r="AP105" s="214"/>
      <c r="AQ105" s="214"/>
      <c r="AR105" s="214"/>
      <c r="AS105" s="214"/>
      <c r="AT105" s="214"/>
      <c r="AU105" s="214"/>
      <c r="AV105" s="214"/>
      <c r="AW105" s="214"/>
      <c r="AX105" s="214"/>
      <c r="AY105" s="214"/>
      <c r="AZ105" s="214"/>
      <c r="BA105" s="214"/>
      <c r="BC105" s="214"/>
      <c r="BD105" s="214"/>
      <c r="BE105" s="214"/>
      <c r="BF105" s="214"/>
      <c r="BG105" s="214"/>
      <c r="BH105" s="214"/>
      <c r="BI105" s="214"/>
      <c r="BJ105" s="214"/>
      <c r="BK105" s="214"/>
      <c r="BL105" s="214"/>
      <c r="BM105" s="214"/>
      <c r="BN105" s="214"/>
    </row>
    <row r="106" spans="1:66" x14ac:dyDescent="0.2">
      <c r="B106" s="402" t="s">
        <v>529</v>
      </c>
      <c r="C106" s="214"/>
      <c r="D106" s="214"/>
      <c r="E106" s="214"/>
      <c r="F106" s="214"/>
      <c r="G106" s="214"/>
      <c r="H106" s="214"/>
      <c r="I106" s="214"/>
      <c r="J106" s="214"/>
      <c r="K106" s="214"/>
      <c r="L106" s="214"/>
      <c r="M106" s="214"/>
      <c r="N106" s="214"/>
      <c r="P106" s="214"/>
      <c r="Q106" s="214"/>
      <c r="R106" s="214"/>
      <c r="S106" s="214"/>
      <c r="T106" s="214"/>
      <c r="U106" s="214"/>
      <c r="V106" s="214"/>
      <c r="W106" s="214"/>
      <c r="X106" s="214"/>
      <c r="Y106" s="214"/>
      <c r="Z106" s="214"/>
      <c r="AA106" s="214"/>
      <c r="AC106" s="214"/>
      <c r="AD106" s="214"/>
      <c r="AE106" s="214"/>
      <c r="AF106" s="214"/>
      <c r="AG106" s="214"/>
      <c r="AH106" s="214"/>
      <c r="AI106" s="214"/>
      <c r="AJ106" s="214"/>
      <c r="AK106" s="214"/>
      <c r="AL106" s="214"/>
      <c r="AM106" s="214"/>
      <c r="AN106" s="214"/>
      <c r="AP106" s="214"/>
      <c r="AQ106" s="214"/>
      <c r="AR106" s="214"/>
      <c r="AS106" s="214"/>
      <c r="AT106" s="214"/>
      <c r="AU106" s="214"/>
      <c r="AV106" s="214"/>
      <c r="AW106" s="214"/>
      <c r="AX106" s="214"/>
      <c r="AY106" s="214"/>
      <c r="AZ106" s="214"/>
      <c r="BA106" s="214"/>
      <c r="BC106" s="214"/>
      <c r="BD106" s="214"/>
      <c r="BE106" s="214"/>
      <c r="BF106" s="214"/>
      <c r="BG106" s="214"/>
      <c r="BH106" s="214"/>
      <c r="BI106" s="214"/>
      <c r="BJ106" s="214"/>
      <c r="BK106" s="214"/>
      <c r="BL106" s="214"/>
      <c r="BM106" s="214"/>
      <c r="BN106" s="214"/>
    </row>
    <row r="107" spans="1:66" x14ac:dyDescent="0.2">
      <c r="B107" s="403" t="s">
        <v>636</v>
      </c>
      <c r="C107" s="252"/>
      <c r="D107" s="252"/>
      <c r="E107" s="223"/>
      <c r="F107" s="252"/>
      <c r="G107" s="252"/>
      <c r="H107" s="252"/>
      <c r="I107" s="252"/>
      <c r="J107" s="252"/>
      <c r="K107" s="252"/>
      <c r="L107" s="252"/>
      <c r="M107" s="252"/>
      <c r="N107" s="252"/>
      <c r="P107" s="252"/>
      <c r="Q107" s="252"/>
      <c r="R107" s="223"/>
      <c r="S107" s="252"/>
      <c r="T107" s="252"/>
      <c r="U107" s="252"/>
      <c r="V107" s="252"/>
      <c r="W107" s="252"/>
      <c r="X107" s="252"/>
      <c r="Y107" s="252"/>
      <c r="Z107" s="252"/>
      <c r="AA107" s="252"/>
      <c r="AC107" s="252"/>
      <c r="AD107" s="252"/>
      <c r="AE107" s="223"/>
      <c r="AF107" s="252"/>
      <c r="AG107" s="252"/>
      <c r="AH107" s="252"/>
      <c r="AI107" s="252"/>
      <c r="AJ107" s="252"/>
      <c r="AK107" s="252"/>
      <c r="AL107" s="252"/>
      <c r="AM107" s="252"/>
      <c r="AN107" s="252"/>
      <c r="AP107" s="252"/>
      <c r="AQ107" s="252"/>
      <c r="AR107" s="223"/>
      <c r="AS107" s="252"/>
      <c r="AT107" s="252"/>
      <c r="AU107" s="252"/>
      <c r="AV107" s="252"/>
      <c r="AW107" s="252"/>
      <c r="AX107" s="252"/>
      <c r="AY107" s="252"/>
      <c r="AZ107" s="252"/>
      <c r="BA107" s="252"/>
      <c r="BC107" s="252"/>
      <c r="BD107" s="252"/>
      <c r="BE107" s="223"/>
      <c r="BF107" s="252"/>
      <c r="BG107" s="252"/>
      <c r="BH107" s="252"/>
      <c r="BI107" s="252"/>
      <c r="BJ107" s="252"/>
      <c r="BK107" s="252"/>
      <c r="BL107" s="252"/>
      <c r="BM107" s="252"/>
      <c r="BN107" s="252"/>
    </row>
    <row r="108" spans="1:66" x14ac:dyDescent="0.2">
      <c r="B108" s="5"/>
      <c r="C108" s="253"/>
      <c r="D108" s="253"/>
      <c r="E108" s="253"/>
      <c r="F108" s="253"/>
      <c r="G108" s="253"/>
      <c r="H108" s="253"/>
      <c r="I108" s="253"/>
      <c r="J108" s="253"/>
      <c r="K108" s="253"/>
      <c r="L108" s="253"/>
      <c r="M108" s="253"/>
      <c r="N108" s="253"/>
      <c r="P108" s="253"/>
      <c r="Q108" s="253"/>
      <c r="R108" s="253"/>
      <c r="S108" s="253"/>
      <c r="T108" s="253"/>
      <c r="U108" s="253"/>
      <c r="V108" s="253"/>
      <c r="W108" s="253"/>
      <c r="X108" s="253"/>
      <c r="Y108" s="253"/>
      <c r="Z108" s="253"/>
      <c r="AA108" s="253"/>
      <c r="AC108" s="253"/>
      <c r="AD108" s="253"/>
      <c r="AE108" s="253"/>
      <c r="AF108" s="253"/>
      <c r="AG108" s="253"/>
      <c r="AH108" s="253"/>
      <c r="AI108" s="253"/>
      <c r="AJ108" s="253"/>
      <c r="AK108" s="253"/>
      <c r="AL108" s="253"/>
      <c r="AM108" s="253"/>
      <c r="AN108" s="253"/>
      <c r="AP108" s="253"/>
      <c r="AQ108" s="253"/>
      <c r="AR108" s="253"/>
      <c r="AS108" s="253"/>
      <c r="AT108" s="253"/>
      <c r="AU108" s="253"/>
      <c r="AV108" s="253"/>
      <c r="AW108" s="253"/>
      <c r="AX108" s="253"/>
      <c r="AY108" s="253"/>
      <c r="AZ108" s="253"/>
      <c r="BA108" s="253"/>
      <c r="BC108" s="253"/>
      <c r="BD108" s="253"/>
      <c r="BE108" s="253"/>
      <c r="BF108" s="253"/>
      <c r="BG108" s="253"/>
      <c r="BH108" s="253"/>
      <c r="BI108" s="253"/>
      <c r="BJ108" s="253"/>
      <c r="BK108" s="253"/>
      <c r="BL108" s="253"/>
      <c r="BM108" s="253"/>
      <c r="BN108" s="253"/>
    </row>
    <row r="109" spans="1:66" ht="23.25" x14ac:dyDescent="0.35">
      <c r="A109" s="66"/>
      <c r="B109" s="168" t="s">
        <v>298</v>
      </c>
      <c r="C109" s="254"/>
      <c r="D109" s="220"/>
      <c r="E109" s="220"/>
      <c r="F109" s="220"/>
      <c r="G109" s="220"/>
      <c r="H109" s="220"/>
      <c r="I109" s="220"/>
      <c r="J109" s="220"/>
      <c r="K109" s="220"/>
      <c r="L109" s="220"/>
      <c r="M109" s="220"/>
      <c r="N109" s="220"/>
      <c r="P109" s="254"/>
      <c r="Q109" s="220"/>
      <c r="R109" s="220"/>
      <c r="S109" s="220"/>
      <c r="T109" s="220"/>
      <c r="U109" s="220"/>
      <c r="V109" s="220"/>
      <c r="W109" s="220"/>
      <c r="X109" s="220"/>
      <c r="Y109" s="220"/>
      <c r="Z109" s="220"/>
      <c r="AA109" s="220"/>
      <c r="AC109" s="254"/>
      <c r="AD109" s="220"/>
      <c r="AE109" s="220"/>
      <c r="AF109" s="220"/>
      <c r="AG109" s="220"/>
      <c r="AH109" s="220"/>
      <c r="AI109" s="220"/>
      <c r="AJ109" s="220"/>
      <c r="AK109" s="220"/>
      <c r="AL109" s="220"/>
      <c r="AM109" s="220"/>
      <c r="AN109" s="220"/>
      <c r="AP109" s="254"/>
      <c r="AQ109" s="220"/>
      <c r="AR109" s="220"/>
      <c r="AS109" s="220"/>
      <c r="AT109" s="220"/>
      <c r="AU109" s="220"/>
      <c r="AV109" s="220"/>
      <c r="AW109" s="220"/>
      <c r="AX109" s="220"/>
      <c r="AY109" s="220"/>
      <c r="AZ109" s="220"/>
      <c r="BA109" s="220"/>
      <c r="BC109" s="254"/>
      <c r="BD109" s="220"/>
      <c r="BE109" s="220"/>
      <c r="BF109" s="220"/>
      <c r="BG109" s="220"/>
      <c r="BH109" s="220"/>
      <c r="BI109" s="220"/>
      <c r="BJ109" s="220"/>
      <c r="BK109" s="220"/>
      <c r="BL109" s="220"/>
      <c r="BM109" s="220"/>
      <c r="BN109" s="220"/>
    </row>
    <row r="110" spans="1:66" x14ac:dyDescent="0.2">
      <c r="B110" s="175" t="s">
        <v>199</v>
      </c>
      <c r="C110" s="255"/>
      <c r="D110" s="255"/>
      <c r="E110" s="255"/>
      <c r="F110" s="255"/>
      <c r="G110" s="255"/>
      <c r="H110" s="255"/>
      <c r="I110" s="255"/>
      <c r="J110" s="255"/>
      <c r="K110" s="255"/>
      <c r="L110" s="255"/>
      <c r="M110" s="255"/>
      <c r="N110" s="255"/>
      <c r="P110" s="255"/>
      <c r="Q110" s="255"/>
      <c r="R110" s="255"/>
      <c r="S110" s="255"/>
      <c r="T110" s="255"/>
      <c r="U110" s="255"/>
      <c r="V110" s="255"/>
      <c r="W110" s="255"/>
      <c r="X110" s="255"/>
      <c r="Y110" s="255"/>
      <c r="Z110" s="255"/>
      <c r="AA110" s="255"/>
      <c r="AC110" s="255"/>
      <c r="AD110" s="255"/>
      <c r="AE110" s="255"/>
      <c r="AF110" s="255"/>
      <c r="AG110" s="255"/>
      <c r="AH110" s="255"/>
      <c r="AI110" s="255"/>
      <c r="AJ110" s="255"/>
      <c r="AK110" s="255"/>
      <c r="AL110" s="255"/>
      <c r="AM110" s="255"/>
      <c r="AN110" s="255"/>
      <c r="AP110" s="255"/>
      <c r="AQ110" s="255"/>
      <c r="AR110" s="255"/>
      <c r="AS110" s="255"/>
      <c r="AT110" s="255"/>
      <c r="AU110" s="255"/>
      <c r="AV110" s="255"/>
      <c r="AW110" s="255"/>
      <c r="AX110" s="255"/>
      <c r="AY110" s="255"/>
      <c r="AZ110" s="255"/>
      <c r="BA110" s="255"/>
      <c r="BC110" s="255"/>
      <c r="BD110" s="255"/>
      <c r="BE110" s="255"/>
      <c r="BF110" s="255"/>
      <c r="BG110" s="255"/>
      <c r="BH110" s="255"/>
      <c r="BI110" s="255"/>
      <c r="BJ110" s="255"/>
      <c r="BK110" s="255"/>
      <c r="BL110" s="255"/>
      <c r="BM110" s="255"/>
      <c r="BN110" s="255"/>
    </row>
    <row r="111" spans="1:66" x14ac:dyDescent="0.2">
      <c r="B111" s="6" t="str">
        <f>Definiciones!$C$32</f>
        <v>Paraestatales</v>
      </c>
      <c r="C111" s="222"/>
      <c r="D111" s="222"/>
      <c r="E111" s="222"/>
      <c r="F111" s="251"/>
      <c r="G111" s="251"/>
      <c r="H111" s="251"/>
      <c r="I111" s="251"/>
      <c r="J111" s="251"/>
      <c r="K111" s="251"/>
      <c r="L111" s="251"/>
      <c r="M111" s="251"/>
      <c r="N111" s="251"/>
      <c r="P111" s="222"/>
      <c r="Q111" s="222"/>
      <c r="R111" s="222"/>
      <c r="S111" s="251"/>
      <c r="T111" s="251"/>
      <c r="U111" s="251"/>
      <c r="V111" s="251"/>
      <c r="W111" s="251"/>
      <c r="X111" s="251"/>
      <c r="Y111" s="251"/>
      <c r="Z111" s="251"/>
      <c r="AA111" s="251"/>
      <c r="AC111" s="222"/>
      <c r="AD111" s="222"/>
      <c r="AE111" s="222"/>
      <c r="AF111" s="251"/>
      <c r="AG111" s="251"/>
      <c r="AH111" s="251"/>
      <c r="AI111" s="251"/>
      <c r="AJ111" s="251"/>
      <c r="AK111" s="251"/>
      <c r="AL111" s="251"/>
      <c r="AM111" s="251"/>
      <c r="AN111" s="251"/>
      <c r="AP111" s="222"/>
      <c r="AQ111" s="222"/>
      <c r="AR111" s="222"/>
      <c r="AS111" s="251"/>
      <c r="AT111" s="251"/>
      <c r="AU111" s="251"/>
      <c r="AV111" s="251"/>
      <c r="AW111" s="251"/>
      <c r="AX111" s="251"/>
      <c r="AY111" s="251"/>
      <c r="AZ111" s="251"/>
      <c r="BA111" s="251"/>
      <c r="BC111" s="222"/>
      <c r="BD111" s="222"/>
      <c r="BE111" s="222"/>
      <c r="BF111" s="251"/>
      <c r="BG111" s="251"/>
      <c r="BH111" s="251"/>
      <c r="BI111" s="251"/>
      <c r="BJ111" s="251"/>
      <c r="BK111" s="251"/>
      <c r="BL111" s="251"/>
      <c r="BM111" s="251"/>
      <c r="BN111" s="251"/>
    </row>
    <row r="112" spans="1:66" x14ac:dyDescent="0.2">
      <c r="B112" s="7" t="str">
        <f>Definiciones!$C$33</f>
        <v>Corporativos - Moneda nacional</v>
      </c>
      <c r="C112" s="214"/>
      <c r="D112" s="214"/>
      <c r="E112" s="214"/>
      <c r="F112" s="214"/>
      <c r="G112" s="214"/>
      <c r="H112" s="214"/>
      <c r="I112" s="214"/>
      <c r="J112" s="214"/>
      <c r="K112" s="214"/>
      <c r="L112" s="214"/>
      <c r="M112" s="214"/>
      <c r="N112" s="214"/>
      <c r="P112" s="214"/>
      <c r="Q112" s="214"/>
      <c r="R112" s="214"/>
      <c r="S112" s="214"/>
      <c r="T112" s="214"/>
      <c r="U112" s="214"/>
      <c r="V112" s="214"/>
      <c r="W112" s="214"/>
      <c r="X112" s="214"/>
      <c r="Y112" s="214"/>
      <c r="Z112" s="214"/>
      <c r="AA112" s="214"/>
      <c r="AC112" s="214"/>
      <c r="AD112" s="214"/>
      <c r="AE112" s="214"/>
      <c r="AF112" s="214"/>
      <c r="AG112" s="214"/>
      <c r="AH112" s="214"/>
      <c r="AI112" s="214"/>
      <c r="AJ112" s="214"/>
      <c r="AK112" s="214"/>
      <c r="AL112" s="214"/>
      <c r="AM112" s="214"/>
      <c r="AN112" s="214"/>
      <c r="AP112" s="214"/>
      <c r="AQ112" s="214"/>
      <c r="AR112" s="214"/>
      <c r="AS112" s="214"/>
      <c r="AT112" s="214"/>
      <c r="AU112" s="214"/>
      <c r="AV112" s="214"/>
      <c r="AW112" s="214"/>
      <c r="AX112" s="214"/>
      <c r="AY112" s="214"/>
      <c r="AZ112" s="214"/>
      <c r="BA112" s="214"/>
      <c r="BC112" s="214"/>
      <c r="BD112" s="214"/>
      <c r="BE112" s="214"/>
      <c r="BF112" s="214"/>
      <c r="BG112" s="214"/>
      <c r="BH112" s="214"/>
      <c r="BI112" s="214"/>
      <c r="BJ112" s="214"/>
      <c r="BK112" s="214"/>
      <c r="BL112" s="214"/>
      <c r="BM112" s="214"/>
      <c r="BN112" s="214"/>
    </row>
    <row r="113" spans="2:66" x14ac:dyDescent="0.2">
      <c r="B113" s="7" t="str">
        <f>Definiciones!$C$34</f>
        <v>Corporativos - Moneda extranjera</v>
      </c>
      <c r="C113" s="214"/>
      <c r="D113" s="214"/>
      <c r="E113" s="214"/>
      <c r="F113" s="214"/>
      <c r="G113" s="214"/>
      <c r="H113" s="214"/>
      <c r="I113" s="214"/>
      <c r="J113" s="214"/>
      <c r="K113" s="214"/>
      <c r="L113" s="214"/>
      <c r="M113" s="214"/>
      <c r="N113" s="214"/>
      <c r="P113" s="214"/>
      <c r="Q113" s="214"/>
      <c r="R113" s="214"/>
      <c r="S113" s="214"/>
      <c r="T113" s="214"/>
      <c r="U113" s="214"/>
      <c r="V113" s="214"/>
      <c r="W113" s="214"/>
      <c r="X113" s="214"/>
      <c r="Y113" s="214"/>
      <c r="Z113" s="214"/>
      <c r="AA113" s="214"/>
      <c r="AC113" s="214"/>
      <c r="AD113" s="214"/>
      <c r="AE113" s="214"/>
      <c r="AF113" s="214"/>
      <c r="AG113" s="214"/>
      <c r="AH113" s="214"/>
      <c r="AI113" s="214"/>
      <c r="AJ113" s="214"/>
      <c r="AK113" s="214"/>
      <c r="AL113" s="214"/>
      <c r="AM113" s="214"/>
      <c r="AN113" s="214"/>
      <c r="AP113" s="214"/>
      <c r="AQ113" s="214"/>
      <c r="AR113" s="214"/>
      <c r="AS113" s="214"/>
      <c r="AT113" s="214"/>
      <c r="AU113" s="214"/>
      <c r="AV113" s="214"/>
      <c r="AW113" s="214"/>
      <c r="AX113" s="214"/>
      <c r="AY113" s="214"/>
      <c r="AZ113" s="214"/>
      <c r="BA113" s="214"/>
      <c r="BC113" s="214"/>
      <c r="BD113" s="214"/>
      <c r="BE113" s="214"/>
      <c r="BF113" s="214"/>
      <c r="BG113" s="214"/>
      <c r="BH113" s="214"/>
      <c r="BI113" s="214"/>
      <c r="BJ113" s="214"/>
      <c r="BK113" s="214"/>
      <c r="BL113" s="214"/>
      <c r="BM113" s="214"/>
      <c r="BN113" s="214"/>
    </row>
    <row r="114" spans="2:66" x14ac:dyDescent="0.2">
      <c r="B114" s="7" t="str">
        <f>Definiciones!$C$35</f>
        <v>Fideicomisos</v>
      </c>
      <c r="C114" s="214"/>
      <c r="D114" s="214"/>
      <c r="E114" s="214"/>
      <c r="F114" s="214"/>
      <c r="G114" s="214"/>
      <c r="H114" s="214"/>
      <c r="I114" s="214"/>
      <c r="J114" s="214"/>
      <c r="K114" s="214"/>
      <c r="L114" s="214"/>
      <c r="M114" s="214"/>
      <c r="N114" s="214"/>
      <c r="P114" s="214"/>
      <c r="Q114" s="214"/>
      <c r="R114" s="214"/>
      <c r="S114" s="214"/>
      <c r="T114" s="214"/>
      <c r="U114" s="214"/>
      <c r="V114" s="214"/>
      <c r="W114" s="214"/>
      <c r="X114" s="214"/>
      <c r="Y114" s="214"/>
      <c r="Z114" s="214"/>
      <c r="AA114" s="214"/>
      <c r="AC114" s="214"/>
      <c r="AD114" s="214"/>
      <c r="AE114" s="214"/>
      <c r="AF114" s="214"/>
      <c r="AG114" s="214"/>
      <c r="AH114" s="214"/>
      <c r="AI114" s="214"/>
      <c r="AJ114" s="214"/>
      <c r="AK114" s="214"/>
      <c r="AL114" s="214"/>
      <c r="AM114" s="214"/>
      <c r="AN114" s="214"/>
      <c r="AP114" s="214"/>
      <c r="AQ114" s="214"/>
      <c r="AR114" s="214"/>
      <c r="AS114" s="214"/>
      <c r="AT114" s="214"/>
      <c r="AU114" s="214"/>
      <c r="AV114" s="214"/>
      <c r="AW114" s="214"/>
      <c r="AX114" s="214"/>
      <c r="AY114" s="214"/>
      <c r="AZ114" s="214"/>
      <c r="BA114" s="214"/>
      <c r="BC114" s="214"/>
      <c r="BD114" s="214"/>
      <c r="BE114" s="214"/>
      <c r="BF114" s="214"/>
      <c r="BG114" s="214"/>
      <c r="BH114" s="214"/>
      <c r="BI114" s="214"/>
      <c r="BJ114" s="214"/>
      <c r="BK114" s="214"/>
      <c r="BL114" s="214"/>
      <c r="BM114" s="214"/>
      <c r="BN114" s="214"/>
    </row>
    <row r="115" spans="2:66" x14ac:dyDescent="0.2">
      <c r="B115" s="7" t="str">
        <f>Definiciones!$C$36</f>
        <v>MiPyMes</v>
      </c>
      <c r="C115" s="214"/>
      <c r="D115" s="214"/>
      <c r="E115" s="214"/>
      <c r="F115" s="214"/>
      <c r="G115" s="214"/>
      <c r="H115" s="214"/>
      <c r="I115" s="214"/>
      <c r="J115" s="214"/>
      <c r="K115" s="214"/>
      <c r="L115" s="214"/>
      <c r="M115" s="214"/>
      <c r="N115" s="214"/>
      <c r="P115" s="214"/>
      <c r="Q115" s="214"/>
      <c r="R115" s="214"/>
      <c r="S115" s="214"/>
      <c r="T115" s="214"/>
      <c r="U115" s="214"/>
      <c r="V115" s="214"/>
      <c r="W115" s="214"/>
      <c r="X115" s="214"/>
      <c r="Y115" s="214"/>
      <c r="Z115" s="214"/>
      <c r="AA115" s="214"/>
      <c r="AC115" s="214"/>
      <c r="AD115" s="214"/>
      <c r="AE115" s="214"/>
      <c r="AF115" s="214"/>
      <c r="AG115" s="214"/>
      <c r="AH115" s="214"/>
      <c r="AI115" s="214"/>
      <c r="AJ115" s="214"/>
      <c r="AK115" s="214"/>
      <c r="AL115" s="214"/>
      <c r="AM115" s="214"/>
      <c r="AN115" s="214"/>
      <c r="AP115" s="214"/>
      <c r="AQ115" s="214"/>
      <c r="AR115" s="214"/>
      <c r="AS115" s="214"/>
      <c r="AT115" s="214"/>
      <c r="AU115" s="214"/>
      <c r="AV115" s="214"/>
      <c r="AW115" s="214"/>
      <c r="AX115" s="214"/>
      <c r="AY115" s="214"/>
      <c r="AZ115" s="214"/>
      <c r="BA115" s="214"/>
      <c r="BC115" s="214"/>
      <c r="BD115" s="214"/>
      <c r="BE115" s="214"/>
      <c r="BF115" s="214"/>
      <c r="BG115" s="214"/>
      <c r="BH115" s="214"/>
      <c r="BI115" s="214"/>
      <c r="BJ115" s="214"/>
      <c r="BK115" s="214"/>
      <c r="BL115" s="214"/>
      <c r="BM115" s="214"/>
      <c r="BN115" s="214"/>
    </row>
    <row r="116" spans="2:66" x14ac:dyDescent="0.2">
      <c r="B116" s="7" t="str">
        <f>Definiciones!$C$37</f>
        <v>Gobierno Federal</v>
      </c>
      <c r="C116" s="214"/>
      <c r="D116" s="214"/>
      <c r="E116" s="214"/>
      <c r="F116" s="214"/>
      <c r="G116" s="214"/>
      <c r="H116" s="214"/>
      <c r="I116" s="214"/>
      <c r="J116" s="214"/>
      <c r="K116" s="214"/>
      <c r="L116" s="214"/>
      <c r="M116" s="214"/>
      <c r="N116" s="214"/>
      <c r="P116" s="214"/>
      <c r="Q116" s="214"/>
      <c r="R116" s="214"/>
      <c r="S116" s="214"/>
      <c r="T116" s="214"/>
      <c r="U116" s="214"/>
      <c r="V116" s="214"/>
      <c r="W116" s="214"/>
      <c r="X116" s="214"/>
      <c r="Y116" s="214"/>
      <c r="Z116" s="214"/>
      <c r="AA116" s="214"/>
      <c r="AC116" s="214"/>
      <c r="AD116" s="214"/>
      <c r="AE116" s="214"/>
      <c r="AF116" s="214"/>
      <c r="AG116" s="214"/>
      <c r="AH116" s="214"/>
      <c r="AI116" s="214"/>
      <c r="AJ116" s="214"/>
      <c r="AK116" s="214"/>
      <c r="AL116" s="214"/>
      <c r="AM116" s="214"/>
      <c r="AN116" s="214"/>
      <c r="AP116" s="214"/>
      <c r="AQ116" s="214"/>
      <c r="AR116" s="214"/>
      <c r="AS116" s="214"/>
      <c r="AT116" s="214"/>
      <c r="AU116" s="214"/>
      <c r="AV116" s="214"/>
      <c r="AW116" s="214"/>
      <c r="AX116" s="214"/>
      <c r="AY116" s="214"/>
      <c r="AZ116" s="214"/>
      <c r="BA116" s="214"/>
      <c r="BC116" s="214"/>
      <c r="BD116" s="214"/>
      <c r="BE116" s="214"/>
      <c r="BF116" s="214"/>
      <c r="BG116" s="214"/>
      <c r="BH116" s="214"/>
      <c r="BI116" s="214"/>
      <c r="BJ116" s="214"/>
      <c r="BK116" s="214"/>
      <c r="BL116" s="214"/>
      <c r="BM116" s="214"/>
      <c r="BN116" s="214"/>
    </row>
    <row r="117" spans="2:66" x14ac:dyDescent="0.2">
      <c r="B117" s="7" t="str">
        <f>Definiciones!$C$38</f>
        <v>Estados y Municipios - Garantizados</v>
      </c>
      <c r="C117" s="214"/>
      <c r="D117" s="214"/>
      <c r="E117" s="214"/>
      <c r="F117" s="214"/>
      <c r="G117" s="214"/>
      <c r="H117" s="214"/>
      <c r="I117" s="214"/>
      <c r="J117" s="214"/>
      <c r="K117" s="214"/>
      <c r="L117" s="214"/>
      <c r="M117" s="214"/>
      <c r="N117" s="214"/>
      <c r="P117" s="214"/>
      <c r="Q117" s="214"/>
      <c r="R117" s="214"/>
      <c r="S117" s="214"/>
      <c r="T117" s="214"/>
      <c r="U117" s="214"/>
      <c r="V117" s="214"/>
      <c r="W117" s="214"/>
      <c r="X117" s="214"/>
      <c r="Y117" s="214"/>
      <c r="Z117" s="214"/>
      <c r="AA117" s="214"/>
      <c r="AC117" s="214"/>
      <c r="AD117" s="214"/>
      <c r="AE117" s="214"/>
      <c r="AF117" s="214"/>
      <c r="AG117" s="214"/>
      <c r="AH117" s="214"/>
      <c r="AI117" s="214"/>
      <c r="AJ117" s="214"/>
      <c r="AK117" s="214"/>
      <c r="AL117" s="214"/>
      <c r="AM117" s="214"/>
      <c r="AN117" s="214"/>
      <c r="AP117" s="214"/>
      <c r="AQ117" s="214"/>
      <c r="AR117" s="214"/>
      <c r="AS117" s="214"/>
      <c r="AT117" s="214"/>
      <c r="AU117" s="214"/>
      <c r="AV117" s="214"/>
      <c r="AW117" s="214"/>
      <c r="AX117" s="214"/>
      <c r="AY117" s="214"/>
      <c r="AZ117" s="214"/>
      <c r="BA117" s="214"/>
      <c r="BC117" s="214"/>
      <c r="BD117" s="214"/>
      <c r="BE117" s="214"/>
      <c r="BF117" s="214"/>
      <c r="BG117" s="214"/>
      <c r="BH117" s="214"/>
      <c r="BI117" s="214"/>
      <c r="BJ117" s="214"/>
      <c r="BK117" s="214"/>
      <c r="BL117" s="214"/>
      <c r="BM117" s="214"/>
      <c r="BN117" s="214"/>
    </row>
    <row r="118" spans="2:66" x14ac:dyDescent="0.2">
      <c r="B118" s="7" t="str">
        <f>Definiciones!$C$39</f>
        <v>Estados y Municipios - No garantizados</v>
      </c>
      <c r="C118" s="214"/>
      <c r="D118" s="214"/>
      <c r="E118" s="214"/>
      <c r="F118" s="214"/>
      <c r="G118" s="214"/>
      <c r="H118" s="214"/>
      <c r="I118" s="214"/>
      <c r="J118" s="214"/>
      <c r="K118" s="214"/>
      <c r="L118" s="214"/>
      <c r="M118" s="214"/>
      <c r="N118" s="214"/>
      <c r="P118" s="214"/>
      <c r="Q118" s="214"/>
      <c r="R118" s="214"/>
      <c r="S118" s="214"/>
      <c r="T118" s="214"/>
      <c r="U118" s="214"/>
      <c r="V118" s="214"/>
      <c r="W118" s="214"/>
      <c r="X118" s="214"/>
      <c r="Y118" s="214"/>
      <c r="Z118" s="214"/>
      <c r="AA118" s="214"/>
      <c r="AC118" s="214"/>
      <c r="AD118" s="214"/>
      <c r="AE118" s="214"/>
      <c r="AF118" s="214"/>
      <c r="AG118" s="214"/>
      <c r="AH118" s="214"/>
      <c r="AI118" s="214"/>
      <c r="AJ118" s="214"/>
      <c r="AK118" s="214"/>
      <c r="AL118" s="214"/>
      <c r="AM118" s="214"/>
      <c r="AN118" s="214"/>
      <c r="AP118" s="214"/>
      <c r="AQ118" s="214"/>
      <c r="AR118" s="214"/>
      <c r="AS118" s="214"/>
      <c r="AT118" s="214"/>
      <c r="AU118" s="214"/>
      <c r="AV118" s="214"/>
      <c r="AW118" s="214"/>
      <c r="AX118" s="214"/>
      <c r="AY118" s="214"/>
      <c r="AZ118" s="214"/>
      <c r="BA118" s="214"/>
      <c r="BC118" s="214"/>
      <c r="BD118" s="214"/>
      <c r="BE118" s="214"/>
      <c r="BF118" s="214"/>
      <c r="BG118" s="214"/>
      <c r="BH118" s="214"/>
      <c r="BI118" s="214"/>
      <c r="BJ118" s="214"/>
      <c r="BK118" s="214"/>
      <c r="BL118" s="214"/>
      <c r="BM118" s="214"/>
      <c r="BN118" s="214"/>
    </row>
    <row r="119" spans="2:66" x14ac:dyDescent="0.2">
      <c r="B119" s="7" t="str">
        <f>Definiciones!$C$40</f>
        <v>Entidades Financieras</v>
      </c>
      <c r="C119" s="214"/>
      <c r="D119" s="214"/>
      <c r="E119" s="214"/>
      <c r="F119" s="214"/>
      <c r="G119" s="214"/>
      <c r="H119" s="214"/>
      <c r="I119" s="214"/>
      <c r="J119" s="214"/>
      <c r="K119" s="214"/>
      <c r="L119" s="214"/>
      <c r="M119" s="214"/>
      <c r="N119" s="214"/>
      <c r="P119" s="214"/>
      <c r="Q119" s="214"/>
      <c r="R119" s="214"/>
      <c r="S119" s="214"/>
      <c r="T119" s="214"/>
      <c r="U119" s="214"/>
      <c r="V119" s="214"/>
      <c r="W119" s="214"/>
      <c r="X119" s="214"/>
      <c r="Y119" s="214"/>
      <c r="Z119" s="214"/>
      <c r="AA119" s="214"/>
      <c r="AC119" s="214"/>
      <c r="AD119" s="214"/>
      <c r="AE119" s="214"/>
      <c r="AF119" s="214"/>
      <c r="AG119" s="214"/>
      <c r="AH119" s="214"/>
      <c r="AI119" s="214"/>
      <c r="AJ119" s="214"/>
      <c r="AK119" s="214"/>
      <c r="AL119" s="214"/>
      <c r="AM119" s="214"/>
      <c r="AN119" s="214"/>
      <c r="AP119" s="214"/>
      <c r="AQ119" s="214"/>
      <c r="AR119" s="214"/>
      <c r="AS119" s="214"/>
      <c r="AT119" s="214"/>
      <c r="AU119" s="214"/>
      <c r="AV119" s="214"/>
      <c r="AW119" s="214"/>
      <c r="AX119" s="214"/>
      <c r="AY119" s="214"/>
      <c r="AZ119" s="214"/>
      <c r="BA119" s="214"/>
      <c r="BC119" s="214"/>
      <c r="BD119" s="214"/>
      <c r="BE119" s="214"/>
      <c r="BF119" s="214"/>
      <c r="BG119" s="214"/>
      <c r="BH119" s="214"/>
      <c r="BI119" s="214"/>
      <c r="BJ119" s="214"/>
      <c r="BK119" s="214"/>
      <c r="BL119" s="214"/>
      <c r="BM119" s="214"/>
      <c r="BN119" s="214"/>
    </row>
    <row r="120" spans="2:66" x14ac:dyDescent="0.2">
      <c r="B120" s="7" t="str">
        <f>Definiciones!$C$41</f>
        <v>Consumo-Revolvente</v>
      </c>
      <c r="C120" s="214"/>
      <c r="D120" s="214"/>
      <c r="E120" s="214"/>
      <c r="F120" s="214"/>
      <c r="G120" s="214"/>
      <c r="H120" s="214"/>
      <c r="I120" s="214"/>
      <c r="J120" s="214"/>
      <c r="K120" s="214"/>
      <c r="L120" s="214"/>
      <c r="M120" s="214"/>
      <c r="N120" s="214"/>
      <c r="P120" s="214"/>
      <c r="Q120" s="214"/>
      <c r="R120" s="214"/>
      <c r="S120" s="214"/>
      <c r="T120" s="214"/>
      <c r="U120" s="214"/>
      <c r="V120" s="214"/>
      <c r="W120" s="214"/>
      <c r="X120" s="214"/>
      <c r="Y120" s="214"/>
      <c r="Z120" s="214"/>
      <c r="AA120" s="214"/>
      <c r="AC120" s="214"/>
      <c r="AD120" s="214"/>
      <c r="AE120" s="214"/>
      <c r="AF120" s="214"/>
      <c r="AG120" s="214"/>
      <c r="AH120" s="214"/>
      <c r="AI120" s="214"/>
      <c r="AJ120" s="214"/>
      <c r="AK120" s="214"/>
      <c r="AL120" s="214"/>
      <c r="AM120" s="214"/>
      <c r="AN120" s="214"/>
      <c r="AP120" s="214"/>
      <c r="AQ120" s="214"/>
      <c r="AR120" s="214"/>
      <c r="AS120" s="214"/>
      <c r="AT120" s="214"/>
      <c r="AU120" s="214"/>
      <c r="AV120" s="214"/>
      <c r="AW120" s="214"/>
      <c r="AX120" s="214"/>
      <c r="AY120" s="214"/>
      <c r="AZ120" s="214"/>
      <c r="BA120" s="214"/>
      <c r="BC120" s="214"/>
      <c r="BD120" s="214"/>
      <c r="BE120" s="214"/>
      <c r="BF120" s="214"/>
      <c r="BG120" s="214"/>
      <c r="BH120" s="214"/>
      <c r="BI120" s="214"/>
      <c r="BJ120" s="214"/>
      <c r="BK120" s="214"/>
      <c r="BL120" s="214"/>
      <c r="BM120" s="214"/>
      <c r="BN120" s="214"/>
    </row>
    <row r="121" spans="2:66" x14ac:dyDescent="0.2">
      <c r="B121" s="402" t="str">
        <f>Definiciones!$C$42</f>
        <v>Consumo-No revolvente - Nomina</v>
      </c>
      <c r="C121" s="214"/>
      <c r="D121" s="214"/>
      <c r="E121" s="214"/>
      <c r="F121" s="214"/>
      <c r="G121" s="214"/>
      <c r="H121" s="214"/>
      <c r="I121" s="214"/>
      <c r="J121" s="214"/>
      <c r="K121" s="214"/>
      <c r="L121" s="214"/>
      <c r="M121" s="214"/>
      <c r="N121" s="214"/>
      <c r="P121" s="214"/>
      <c r="Q121" s="214"/>
      <c r="R121" s="214"/>
      <c r="S121" s="214"/>
      <c r="T121" s="214"/>
      <c r="U121" s="214"/>
      <c r="V121" s="214"/>
      <c r="W121" s="214"/>
      <c r="X121" s="214"/>
      <c r="Y121" s="214"/>
      <c r="Z121" s="214"/>
      <c r="AA121" s="214"/>
      <c r="AC121" s="214"/>
      <c r="AD121" s="214"/>
      <c r="AE121" s="214"/>
      <c r="AF121" s="214"/>
      <c r="AG121" s="214"/>
      <c r="AH121" s="214"/>
      <c r="AI121" s="214"/>
      <c r="AJ121" s="214"/>
      <c r="AK121" s="214"/>
      <c r="AL121" s="214"/>
      <c r="AM121" s="214"/>
      <c r="AN121" s="214"/>
      <c r="AP121" s="214"/>
      <c r="AQ121" s="214"/>
      <c r="AR121" s="214"/>
      <c r="AS121" s="214"/>
      <c r="AT121" s="214"/>
      <c r="AU121" s="214"/>
      <c r="AV121" s="214"/>
      <c r="AW121" s="214"/>
      <c r="AX121" s="214"/>
      <c r="AY121" s="214"/>
      <c r="AZ121" s="214"/>
      <c r="BA121" s="214"/>
      <c r="BC121" s="214"/>
      <c r="BD121" s="214"/>
      <c r="BE121" s="214"/>
      <c r="BF121" s="214"/>
      <c r="BG121" s="214"/>
      <c r="BH121" s="214"/>
      <c r="BI121" s="214"/>
      <c r="BJ121" s="214"/>
      <c r="BK121" s="214"/>
      <c r="BL121" s="214"/>
      <c r="BM121" s="214"/>
      <c r="BN121" s="214"/>
    </row>
    <row r="122" spans="2:66" x14ac:dyDescent="0.2">
      <c r="B122" s="402" t="str">
        <f>Definiciones!$C$43</f>
        <v>Consumo-No revolvente - Personales</v>
      </c>
      <c r="C122" s="214"/>
      <c r="D122" s="214"/>
      <c r="E122" s="214"/>
      <c r="F122" s="214"/>
      <c r="G122" s="214"/>
      <c r="H122" s="214"/>
      <c r="I122" s="214"/>
      <c r="J122" s="214"/>
      <c r="K122" s="214"/>
      <c r="L122" s="214"/>
      <c r="M122" s="214"/>
      <c r="N122" s="214"/>
      <c r="P122" s="214"/>
      <c r="Q122" s="214"/>
      <c r="R122" s="214"/>
      <c r="S122" s="214"/>
      <c r="T122" s="214"/>
      <c r="U122" s="214"/>
      <c r="V122" s="214"/>
      <c r="W122" s="214"/>
      <c r="X122" s="214"/>
      <c r="Y122" s="214"/>
      <c r="Z122" s="214"/>
      <c r="AA122" s="214"/>
      <c r="AC122" s="214"/>
      <c r="AD122" s="214"/>
      <c r="AE122" s="214"/>
      <c r="AF122" s="214"/>
      <c r="AG122" s="214"/>
      <c r="AH122" s="214"/>
      <c r="AI122" s="214"/>
      <c r="AJ122" s="214"/>
      <c r="AK122" s="214"/>
      <c r="AL122" s="214"/>
      <c r="AM122" s="214"/>
      <c r="AN122" s="214"/>
      <c r="AP122" s="214"/>
      <c r="AQ122" s="214"/>
      <c r="AR122" s="214"/>
      <c r="AS122" s="214"/>
      <c r="AT122" s="214"/>
      <c r="AU122" s="214"/>
      <c r="AV122" s="214"/>
      <c r="AW122" s="214"/>
      <c r="AX122" s="214"/>
      <c r="AY122" s="214"/>
      <c r="AZ122" s="214"/>
      <c r="BA122" s="214"/>
      <c r="BC122" s="214"/>
      <c r="BD122" s="214"/>
      <c r="BE122" s="214"/>
      <c r="BF122" s="214"/>
      <c r="BG122" s="214"/>
      <c r="BH122" s="214"/>
      <c r="BI122" s="214"/>
      <c r="BJ122" s="214"/>
      <c r="BK122" s="214"/>
      <c r="BL122" s="214"/>
      <c r="BM122" s="214"/>
      <c r="BN122" s="214"/>
    </row>
    <row r="123" spans="2:66" x14ac:dyDescent="0.2">
      <c r="B123" s="402" t="str">
        <f>Definiciones!$C$44</f>
        <v>Consumo-No revolvente - Autos y ABCD</v>
      </c>
      <c r="C123" s="214"/>
      <c r="D123" s="214"/>
      <c r="E123" s="214"/>
      <c r="F123" s="214"/>
      <c r="G123" s="214"/>
      <c r="H123" s="214"/>
      <c r="I123" s="214"/>
      <c r="J123" s="214"/>
      <c r="K123" s="214"/>
      <c r="L123" s="214"/>
      <c r="M123" s="214"/>
      <c r="N123" s="214"/>
      <c r="P123" s="214"/>
      <c r="Q123" s="214"/>
      <c r="R123" s="214"/>
      <c r="S123" s="214"/>
      <c r="T123" s="214"/>
      <c r="U123" s="214"/>
      <c r="V123" s="214"/>
      <c r="W123" s="214"/>
      <c r="X123" s="214"/>
      <c r="Y123" s="214"/>
      <c r="Z123" s="214"/>
      <c r="AA123" s="214"/>
      <c r="AC123" s="214"/>
      <c r="AD123" s="214"/>
      <c r="AE123" s="214"/>
      <c r="AF123" s="214"/>
      <c r="AG123" s="214"/>
      <c r="AH123" s="214"/>
      <c r="AI123" s="214"/>
      <c r="AJ123" s="214"/>
      <c r="AK123" s="214"/>
      <c r="AL123" s="214"/>
      <c r="AM123" s="214"/>
      <c r="AN123" s="214"/>
      <c r="AP123" s="214"/>
      <c r="AQ123" s="214"/>
      <c r="AR123" s="214"/>
      <c r="AS123" s="214"/>
      <c r="AT123" s="214"/>
      <c r="AU123" s="214"/>
      <c r="AV123" s="214"/>
      <c r="AW123" s="214"/>
      <c r="AX123" s="214"/>
      <c r="AY123" s="214"/>
      <c r="AZ123" s="214"/>
      <c r="BA123" s="214"/>
      <c r="BC123" s="214"/>
      <c r="BD123" s="214"/>
      <c r="BE123" s="214"/>
      <c r="BF123" s="214"/>
      <c r="BG123" s="214"/>
      <c r="BH123" s="214"/>
      <c r="BI123" s="214"/>
      <c r="BJ123" s="214"/>
      <c r="BK123" s="214"/>
      <c r="BL123" s="214"/>
      <c r="BM123" s="214"/>
      <c r="BN123" s="214"/>
    </row>
    <row r="124" spans="2:66" x14ac:dyDescent="0.2">
      <c r="B124" s="402" t="str">
        <f>Definiciones!$C$45</f>
        <v>Consumo-No revolvente - Otros</v>
      </c>
      <c r="C124" s="214"/>
      <c r="D124" s="214"/>
      <c r="E124" s="214"/>
      <c r="F124" s="214"/>
      <c r="G124" s="214"/>
      <c r="H124" s="214"/>
      <c r="I124" s="214"/>
      <c r="J124" s="214"/>
      <c r="K124" s="214"/>
      <c r="L124" s="214"/>
      <c r="M124" s="214"/>
      <c r="N124" s="214"/>
      <c r="P124" s="214"/>
      <c r="Q124" s="214"/>
      <c r="R124" s="214"/>
      <c r="S124" s="214"/>
      <c r="T124" s="214"/>
      <c r="U124" s="214"/>
      <c r="V124" s="214"/>
      <c r="W124" s="214"/>
      <c r="X124" s="214"/>
      <c r="Y124" s="214"/>
      <c r="Z124" s="214"/>
      <c r="AA124" s="214"/>
      <c r="AC124" s="214"/>
      <c r="AD124" s="214"/>
      <c r="AE124" s="214"/>
      <c r="AF124" s="214"/>
      <c r="AG124" s="214"/>
      <c r="AH124" s="214"/>
      <c r="AI124" s="214"/>
      <c r="AJ124" s="214"/>
      <c r="AK124" s="214"/>
      <c r="AL124" s="214"/>
      <c r="AM124" s="214"/>
      <c r="AN124" s="214"/>
      <c r="AP124" s="214"/>
      <c r="AQ124" s="214"/>
      <c r="AR124" s="214"/>
      <c r="AS124" s="214"/>
      <c r="AT124" s="214"/>
      <c r="AU124" s="214"/>
      <c r="AV124" s="214"/>
      <c r="AW124" s="214"/>
      <c r="AX124" s="214"/>
      <c r="AY124" s="214"/>
      <c r="AZ124" s="214"/>
      <c r="BA124" s="214"/>
      <c r="BC124" s="214"/>
      <c r="BD124" s="214"/>
      <c r="BE124" s="214"/>
      <c r="BF124" s="214"/>
      <c r="BG124" s="214"/>
      <c r="BH124" s="214"/>
      <c r="BI124" s="214"/>
      <c r="BJ124" s="214"/>
      <c r="BK124" s="214"/>
      <c r="BL124" s="214"/>
      <c r="BM124" s="214"/>
      <c r="BN124" s="214"/>
    </row>
    <row r="125" spans="2:66" x14ac:dyDescent="0.2">
      <c r="B125" s="402" t="str">
        <f>Definiciones!$C$46</f>
        <v>Hipotecaria a la Vivienda - Media, Residencial e Interés Social</v>
      </c>
      <c r="C125" s="214"/>
      <c r="D125" s="214"/>
      <c r="E125" s="214"/>
      <c r="F125" s="214"/>
      <c r="G125" s="214"/>
      <c r="H125" s="214"/>
      <c r="I125" s="214"/>
      <c r="J125" s="214"/>
      <c r="K125" s="214"/>
      <c r="L125" s="214"/>
      <c r="M125" s="214"/>
      <c r="N125" s="214"/>
      <c r="P125" s="214"/>
      <c r="Q125" s="214"/>
      <c r="R125" s="214"/>
      <c r="S125" s="214"/>
      <c r="T125" s="214"/>
      <c r="U125" s="214"/>
      <c r="V125" s="214"/>
      <c r="W125" s="214"/>
      <c r="X125" s="214"/>
      <c r="Y125" s="214"/>
      <c r="Z125" s="214"/>
      <c r="AA125" s="214"/>
      <c r="AC125" s="214"/>
      <c r="AD125" s="214"/>
      <c r="AE125" s="214"/>
      <c r="AF125" s="214"/>
      <c r="AG125" s="214"/>
      <c r="AH125" s="214"/>
      <c r="AI125" s="214"/>
      <c r="AJ125" s="214"/>
      <c r="AK125" s="214"/>
      <c r="AL125" s="214"/>
      <c r="AM125" s="214"/>
      <c r="AN125" s="214"/>
      <c r="AP125" s="214"/>
      <c r="AQ125" s="214"/>
      <c r="AR125" s="214"/>
      <c r="AS125" s="214"/>
      <c r="AT125" s="214"/>
      <c r="AU125" s="214"/>
      <c r="AV125" s="214"/>
      <c r="AW125" s="214"/>
      <c r="AX125" s="214"/>
      <c r="AY125" s="214"/>
      <c r="AZ125" s="214"/>
      <c r="BA125" s="214"/>
      <c r="BC125" s="214"/>
      <c r="BD125" s="214"/>
      <c r="BE125" s="214"/>
      <c r="BF125" s="214"/>
      <c r="BG125" s="214"/>
      <c r="BH125" s="214"/>
      <c r="BI125" s="214"/>
      <c r="BJ125" s="214"/>
      <c r="BK125" s="214"/>
      <c r="BL125" s="214"/>
      <c r="BM125" s="214"/>
      <c r="BN125" s="214"/>
    </row>
    <row r="126" spans="2:66" x14ac:dyDescent="0.2">
      <c r="B126" s="402" t="str">
        <f>Definiciones!$C$47</f>
        <v>Hipotecaria a la Vivienda - Infonavit e ISSSTE</v>
      </c>
      <c r="C126" s="214"/>
      <c r="D126" s="214"/>
      <c r="E126" s="214"/>
      <c r="F126" s="214"/>
      <c r="G126" s="214"/>
      <c r="H126" s="214"/>
      <c r="I126" s="214"/>
      <c r="J126" s="214"/>
      <c r="K126" s="214"/>
      <c r="L126" s="214"/>
      <c r="M126" s="214"/>
      <c r="N126" s="214"/>
      <c r="P126" s="214"/>
      <c r="Q126" s="214"/>
      <c r="R126" s="214"/>
      <c r="S126" s="214"/>
      <c r="T126" s="214"/>
      <c r="U126" s="214"/>
      <c r="V126" s="214"/>
      <c r="W126" s="214"/>
      <c r="X126" s="214"/>
      <c r="Y126" s="214"/>
      <c r="Z126" s="214"/>
      <c r="AA126" s="214"/>
      <c r="AC126" s="214"/>
      <c r="AD126" s="214"/>
      <c r="AE126" s="214"/>
      <c r="AF126" s="214"/>
      <c r="AG126" s="214"/>
      <c r="AH126" s="214"/>
      <c r="AI126" s="214"/>
      <c r="AJ126" s="214"/>
      <c r="AK126" s="214"/>
      <c r="AL126" s="214"/>
      <c r="AM126" s="214"/>
      <c r="AN126" s="214"/>
      <c r="AP126" s="214"/>
      <c r="AQ126" s="214"/>
      <c r="AR126" s="214"/>
      <c r="AS126" s="214"/>
      <c r="AT126" s="214"/>
      <c r="AU126" s="214"/>
      <c r="AV126" s="214"/>
      <c r="AW126" s="214"/>
      <c r="AX126" s="214"/>
      <c r="AY126" s="214"/>
      <c r="AZ126" s="214"/>
      <c r="BA126" s="214"/>
      <c r="BC126" s="214"/>
      <c r="BD126" s="214"/>
      <c r="BE126" s="214"/>
      <c r="BF126" s="214"/>
      <c r="BG126" s="214"/>
      <c r="BH126" s="214"/>
      <c r="BI126" s="214"/>
      <c r="BJ126" s="214"/>
      <c r="BK126" s="214"/>
      <c r="BL126" s="214"/>
      <c r="BM126" s="214"/>
      <c r="BN126" s="214"/>
    </row>
    <row r="127" spans="2:66" x14ac:dyDescent="0.2">
      <c r="B127" s="403" t="str">
        <f>Definiciones!$C$48</f>
        <v>Hipotecaria a la Vivienda - Créditos de Remodelación</v>
      </c>
      <c r="C127" s="252"/>
      <c r="D127" s="252"/>
      <c r="E127" s="223"/>
      <c r="F127" s="252"/>
      <c r="G127" s="252"/>
      <c r="H127" s="252"/>
      <c r="I127" s="252"/>
      <c r="J127" s="252"/>
      <c r="K127" s="252"/>
      <c r="L127" s="252"/>
      <c r="M127" s="252"/>
      <c r="N127" s="252"/>
      <c r="P127" s="252"/>
      <c r="Q127" s="252"/>
      <c r="R127" s="223"/>
      <c r="S127" s="252"/>
      <c r="T127" s="252"/>
      <c r="U127" s="252"/>
      <c r="V127" s="252"/>
      <c r="W127" s="252"/>
      <c r="X127" s="252"/>
      <c r="Y127" s="252"/>
      <c r="Z127" s="252"/>
      <c r="AA127" s="252"/>
      <c r="AC127" s="252"/>
      <c r="AD127" s="252"/>
      <c r="AE127" s="223"/>
      <c r="AF127" s="252"/>
      <c r="AG127" s="252"/>
      <c r="AH127" s="252"/>
      <c r="AI127" s="252"/>
      <c r="AJ127" s="252"/>
      <c r="AK127" s="252"/>
      <c r="AL127" s="252"/>
      <c r="AM127" s="252"/>
      <c r="AN127" s="252"/>
      <c r="AP127" s="252"/>
      <c r="AQ127" s="252"/>
      <c r="AR127" s="223"/>
      <c r="AS127" s="252"/>
      <c r="AT127" s="252"/>
      <c r="AU127" s="252"/>
      <c r="AV127" s="252"/>
      <c r="AW127" s="252"/>
      <c r="AX127" s="252"/>
      <c r="AY127" s="252"/>
      <c r="AZ127" s="252"/>
      <c r="BA127" s="252"/>
      <c r="BC127" s="252"/>
      <c r="BD127" s="252"/>
      <c r="BE127" s="223"/>
      <c r="BF127" s="252"/>
      <c r="BG127" s="252"/>
      <c r="BH127" s="252"/>
      <c r="BI127" s="252"/>
      <c r="BJ127" s="252"/>
      <c r="BK127" s="252"/>
      <c r="BL127" s="252"/>
      <c r="BM127" s="252"/>
      <c r="BN127" s="252"/>
    </row>
    <row r="128" spans="2:66" x14ac:dyDescent="0.2">
      <c r="C128" s="253"/>
      <c r="D128" s="253"/>
      <c r="E128" s="253"/>
      <c r="F128" s="253"/>
      <c r="G128" s="253"/>
      <c r="H128" s="253"/>
      <c r="I128" s="253"/>
      <c r="J128" s="253"/>
      <c r="K128" s="253"/>
      <c r="L128" s="253"/>
      <c r="M128" s="253"/>
      <c r="N128" s="253"/>
      <c r="P128" s="253"/>
      <c r="Q128" s="253"/>
      <c r="R128" s="253"/>
      <c r="S128" s="253"/>
      <c r="T128" s="253"/>
      <c r="U128" s="253"/>
      <c r="V128" s="253"/>
      <c r="W128" s="253"/>
      <c r="X128" s="253"/>
      <c r="Y128" s="253"/>
      <c r="Z128" s="253"/>
      <c r="AA128" s="253"/>
      <c r="AC128" s="253"/>
      <c r="AD128" s="253"/>
      <c r="AE128" s="253"/>
      <c r="AF128" s="253"/>
      <c r="AG128" s="253"/>
      <c r="AH128" s="253"/>
      <c r="AI128" s="253"/>
      <c r="AJ128" s="253"/>
      <c r="AK128" s="253"/>
      <c r="AL128" s="253"/>
      <c r="AM128" s="253"/>
      <c r="AN128" s="253"/>
      <c r="AP128" s="253"/>
      <c r="AQ128" s="253"/>
      <c r="AR128" s="253"/>
      <c r="AS128" s="253"/>
      <c r="AT128" s="253"/>
      <c r="AU128" s="253"/>
      <c r="AV128" s="253"/>
      <c r="AW128" s="253"/>
      <c r="AX128" s="253"/>
      <c r="AY128" s="253"/>
      <c r="AZ128" s="253"/>
      <c r="BA128" s="253"/>
      <c r="BC128" s="253"/>
      <c r="BD128" s="253"/>
      <c r="BE128" s="253"/>
      <c r="BF128" s="253"/>
      <c r="BG128" s="253"/>
      <c r="BH128" s="253"/>
      <c r="BI128" s="253"/>
      <c r="BJ128" s="253"/>
      <c r="BK128" s="253"/>
      <c r="BL128" s="253"/>
      <c r="BM128" s="253"/>
      <c r="BN128" s="253"/>
    </row>
    <row r="129" spans="1:66" ht="23.25" x14ac:dyDescent="0.35">
      <c r="A129" s="66"/>
      <c r="B129" s="168" t="s">
        <v>299</v>
      </c>
      <c r="C129" s="254"/>
      <c r="D129" s="220"/>
      <c r="E129" s="220"/>
      <c r="F129" s="220"/>
      <c r="G129" s="220"/>
      <c r="H129" s="220"/>
      <c r="I129" s="220"/>
      <c r="J129" s="220"/>
      <c r="K129" s="220"/>
      <c r="L129" s="220"/>
      <c r="M129" s="220"/>
      <c r="N129" s="220"/>
      <c r="P129" s="254"/>
      <c r="Q129" s="220"/>
      <c r="R129" s="220"/>
      <c r="S129" s="220"/>
      <c r="T129" s="220"/>
      <c r="U129" s="220"/>
      <c r="V129" s="220"/>
      <c r="W129" s="220"/>
      <c r="X129" s="220"/>
      <c r="Y129" s="220"/>
      <c r="Z129" s="220"/>
      <c r="AA129" s="220"/>
      <c r="AC129" s="254"/>
      <c r="AD129" s="220"/>
      <c r="AE129" s="220"/>
      <c r="AF129" s="220"/>
      <c r="AG129" s="220"/>
      <c r="AH129" s="220"/>
      <c r="AI129" s="220"/>
      <c r="AJ129" s="220"/>
      <c r="AK129" s="220"/>
      <c r="AL129" s="220"/>
      <c r="AM129" s="220"/>
      <c r="AN129" s="220"/>
      <c r="AP129" s="254"/>
      <c r="AQ129" s="220"/>
      <c r="AR129" s="220"/>
      <c r="AS129" s="220"/>
      <c r="AT129" s="220"/>
      <c r="AU129" s="220"/>
      <c r="AV129" s="220"/>
      <c r="AW129" s="220"/>
      <c r="AX129" s="220"/>
      <c r="AY129" s="220"/>
      <c r="AZ129" s="220"/>
      <c r="BA129" s="220"/>
      <c r="BC129" s="254"/>
      <c r="BD129" s="220"/>
      <c r="BE129" s="220"/>
      <c r="BF129" s="220"/>
      <c r="BG129" s="220"/>
      <c r="BH129" s="220"/>
      <c r="BI129" s="220"/>
      <c r="BJ129" s="220"/>
      <c r="BK129" s="220"/>
      <c r="BL129" s="220"/>
      <c r="BM129" s="220"/>
      <c r="BN129" s="220"/>
    </row>
    <row r="130" spans="1:66" x14ac:dyDescent="0.2">
      <c r="B130" s="175" t="s">
        <v>200</v>
      </c>
      <c r="C130" s="255"/>
      <c r="D130" s="255"/>
      <c r="E130" s="255"/>
      <c r="F130" s="255"/>
      <c r="G130" s="255"/>
      <c r="H130" s="255"/>
      <c r="I130" s="255"/>
      <c r="J130" s="255"/>
      <c r="K130" s="255"/>
      <c r="L130" s="255"/>
      <c r="M130" s="255"/>
      <c r="N130" s="255"/>
      <c r="P130" s="255"/>
      <c r="Q130" s="255"/>
      <c r="R130" s="255"/>
      <c r="S130" s="255"/>
      <c r="T130" s="255"/>
      <c r="U130" s="255"/>
      <c r="V130" s="255"/>
      <c r="W130" s="255"/>
      <c r="X130" s="255"/>
      <c r="Y130" s="255"/>
      <c r="Z130" s="255"/>
      <c r="AA130" s="255"/>
      <c r="AC130" s="255"/>
      <c r="AD130" s="255"/>
      <c r="AE130" s="255"/>
      <c r="AF130" s="255"/>
      <c r="AG130" s="255"/>
      <c r="AH130" s="255"/>
      <c r="AI130" s="255"/>
      <c r="AJ130" s="255"/>
      <c r="AK130" s="255"/>
      <c r="AL130" s="255"/>
      <c r="AM130" s="255"/>
      <c r="AN130" s="255"/>
      <c r="AP130" s="255"/>
      <c r="AQ130" s="255"/>
      <c r="AR130" s="255"/>
      <c r="AS130" s="255"/>
      <c r="AT130" s="255"/>
      <c r="AU130" s="255"/>
      <c r="AV130" s="255"/>
      <c r="AW130" s="255"/>
      <c r="AX130" s="255"/>
      <c r="AY130" s="255"/>
      <c r="AZ130" s="255"/>
      <c r="BA130" s="255"/>
      <c r="BC130" s="255"/>
      <c r="BD130" s="255"/>
      <c r="BE130" s="255"/>
      <c r="BF130" s="255"/>
      <c r="BG130" s="255"/>
      <c r="BH130" s="255"/>
      <c r="BI130" s="255"/>
      <c r="BJ130" s="255"/>
      <c r="BK130" s="255"/>
      <c r="BL130" s="255"/>
      <c r="BM130" s="255"/>
      <c r="BN130" s="255"/>
    </row>
    <row r="131" spans="1:66" x14ac:dyDescent="0.2">
      <c r="B131" s="6" t="str">
        <f>Definiciones!$C$32</f>
        <v>Paraestatales</v>
      </c>
      <c r="C131" s="222"/>
      <c r="D131" s="222"/>
      <c r="E131" s="222"/>
      <c r="F131" s="251"/>
      <c r="G131" s="251"/>
      <c r="H131" s="251"/>
      <c r="I131" s="251"/>
      <c r="J131" s="251"/>
      <c r="K131" s="251"/>
      <c r="L131" s="251"/>
      <c r="M131" s="251"/>
      <c r="N131" s="251"/>
      <c r="P131" s="222"/>
      <c r="Q131" s="222"/>
      <c r="R131" s="222"/>
      <c r="S131" s="251"/>
      <c r="T131" s="251"/>
      <c r="U131" s="251"/>
      <c r="V131" s="251"/>
      <c r="W131" s="251"/>
      <c r="X131" s="251"/>
      <c r="Y131" s="251"/>
      <c r="Z131" s="251"/>
      <c r="AA131" s="251"/>
      <c r="AC131" s="222"/>
      <c r="AD131" s="222"/>
      <c r="AE131" s="222"/>
      <c r="AF131" s="251"/>
      <c r="AG131" s="251"/>
      <c r="AH131" s="251"/>
      <c r="AI131" s="251"/>
      <c r="AJ131" s="251"/>
      <c r="AK131" s="251"/>
      <c r="AL131" s="251"/>
      <c r="AM131" s="251"/>
      <c r="AN131" s="251"/>
      <c r="AP131" s="222"/>
      <c r="AQ131" s="222"/>
      <c r="AR131" s="222"/>
      <c r="AS131" s="251"/>
      <c r="AT131" s="251"/>
      <c r="AU131" s="251"/>
      <c r="AV131" s="251"/>
      <c r="AW131" s="251"/>
      <c r="AX131" s="251"/>
      <c r="AY131" s="251"/>
      <c r="AZ131" s="251"/>
      <c r="BA131" s="251"/>
      <c r="BC131" s="222"/>
      <c r="BD131" s="222"/>
      <c r="BE131" s="222"/>
      <c r="BF131" s="251"/>
      <c r="BG131" s="251"/>
      <c r="BH131" s="251"/>
      <c r="BI131" s="251"/>
      <c r="BJ131" s="251"/>
      <c r="BK131" s="251"/>
      <c r="BL131" s="251"/>
      <c r="BM131" s="251"/>
      <c r="BN131" s="251"/>
    </row>
    <row r="132" spans="1:66" x14ac:dyDescent="0.2">
      <c r="B132" s="7" t="str">
        <f>Definiciones!$C$33</f>
        <v>Corporativos - Moneda nacional</v>
      </c>
      <c r="C132" s="214"/>
      <c r="D132" s="214"/>
      <c r="E132" s="214"/>
      <c r="F132" s="214"/>
      <c r="G132" s="214"/>
      <c r="H132" s="214"/>
      <c r="I132" s="214"/>
      <c r="J132" s="214"/>
      <c r="K132" s="214"/>
      <c r="L132" s="214"/>
      <c r="M132" s="214"/>
      <c r="N132" s="214"/>
      <c r="P132" s="214"/>
      <c r="Q132" s="214"/>
      <c r="R132" s="214"/>
      <c r="S132" s="214"/>
      <c r="T132" s="214"/>
      <c r="U132" s="214"/>
      <c r="V132" s="214"/>
      <c r="W132" s="214"/>
      <c r="X132" s="214"/>
      <c r="Y132" s="214"/>
      <c r="Z132" s="214"/>
      <c r="AA132" s="214"/>
      <c r="AC132" s="214"/>
      <c r="AD132" s="214"/>
      <c r="AE132" s="214"/>
      <c r="AF132" s="214"/>
      <c r="AG132" s="214"/>
      <c r="AH132" s="214"/>
      <c r="AI132" s="214"/>
      <c r="AJ132" s="214"/>
      <c r="AK132" s="214"/>
      <c r="AL132" s="214"/>
      <c r="AM132" s="214"/>
      <c r="AN132" s="214"/>
      <c r="AP132" s="214"/>
      <c r="AQ132" s="214"/>
      <c r="AR132" s="214"/>
      <c r="AS132" s="214"/>
      <c r="AT132" s="214"/>
      <c r="AU132" s="214"/>
      <c r="AV132" s="214"/>
      <c r="AW132" s="214"/>
      <c r="AX132" s="214"/>
      <c r="AY132" s="214"/>
      <c r="AZ132" s="214"/>
      <c r="BA132" s="214"/>
      <c r="BC132" s="214"/>
      <c r="BD132" s="214"/>
      <c r="BE132" s="214"/>
      <c r="BF132" s="214"/>
      <c r="BG132" s="214"/>
      <c r="BH132" s="214"/>
      <c r="BI132" s="214"/>
      <c r="BJ132" s="214"/>
      <c r="BK132" s="214"/>
      <c r="BL132" s="214"/>
      <c r="BM132" s="214"/>
      <c r="BN132" s="214"/>
    </row>
    <row r="133" spans="1:66" x14ac:dyDescent="0.2">
      <c r="B133" s="7" t="str">
        <f>Definiciones!$C$34</f>
        <v>Corporativos - Moneda extranjera</v>
      </c>
      <c r="C133" s="214"/>
      <c r="D133" s="214"/>
      <c r="E133" s="214"/>
      <c r="F133" s="214"/>
      <c r="G133" s="214"/>
      <c r="H133" s="214"/>
      <c r="I133" s="214"/>
      <c r="J133" s="214"/>
      <c r="K133" s="214"/>
      <c r="L133" s="214"/>
      <c r="M133" s="214"/>
      <c r="N133" s="214"/>
      <c r="P133" s="214"/>
      <c r="Q133" s="214"/>
      <c r="R133" s="214"/>
      <c r="S133" s="214"/>
      <c r="T133" s="214"/>
      <c r="U133" s="214"/>
      <c r="V133" s="214"/>
      <c r="W133" s="214"/>
      <c r="X133" s="214"/>
      <c r="Y133" s="214"/>
      <c r="Z133" s="214"/>
      <c r="AA133" s="214"/>
      <c r="AC133" s="214"/>
      <c r="AD133" s="214"/>
      <c r="AE133" s="214"/>
      <c r="AF133" s="214"/>
      <c r="AG133" s="214"/>
      <c r="AH133" s="214"/>
      <c r="AI133" s="214"/>
      <c r="AJ133" s="214"/>
      <c r="AK133" s="214"/>
      <c r="AL133" s="214"/>
      <c r="AM133" s="214"/>
      <c r="AN133" s="214"/>
      <c r="AP133" s="214"/>
      <c r="AQ133" s="214"/>
      <c r="AR133" s="214"/>
      <c r="AS133" s="214"/>
      <c r="AT133" s="214"/>
      <c r="AU133" s="214"/>
      <c r="AV133" s="214"/>
      <c r="AW133" s="214"/>
      <c r="AX133" s="214"/>
      <c r="AY133" s="214"/>
      <c r="AZ133" s="214"/>
      <c r="BA133" s="214"/>
      <c r="BC133" s="214"/>
      <c r="BD133" s="214"/>
      <c r="BE133" s="214"/>
      <c r="BF133" s="214"/>
      <c r="BG133" s="214"/>
      <c r="BH133" s="214"/>
      <c r="BI133" s="214"/>
      <c r="BJ133" s="214"/>
      <c r="BK133" s="214"/>
      <c r="BL133" s="214"/>
      <c r="BM133" s="214"/>
      <c r="BN133" s="214"/>
    </row>
    <row r="134" spans="1:66" x14ac:dyDescent="0.2">
      <c r="B134" s="7" t="str">
        <f>Definiciones!$C$35</f>
        <v>Fideicomisos</v>
      </c>
      <c r="C134" s="214"/>
      <c r="D134" s="214"/>
      <c r="E134" s="214"/>
      <c r="F134" s="214"/>
      <c r="G134" s="214"/>
      <c r="H134" s="214"/>
      <c r="I134" s="214"/>
      <c r="J134" s="214"/>
      <c r="K134" s="214"/>
      <c r="L134" s="214"/>
      <c r="M134" s="214"/>
      <c r="N134" s="214"/>
      <c r="P134" s="214"/>
      <c r="Q134" s="214"/>
      <c r="R134" s="214"/>
      <c r="S134" s="214"/>
      <c r="T134" s="214"/>
      <c r="U134" s="214"/>
      <c r="V134" s="214"/>
      <c r="W134" s="214"/>
      <c r="X134" s="214"/>
      <c r="Y134" s="214"/>
      <c r="Z134" s="214"/>
      <c r="AA134" s="214"/>
      <c r="AC134" s="214"/>
      <c r="AD134" s="214"/>
      <c r="AE134" s="214"/>
      <c r="AF134" s="214"/>
      <c r="AG134" s="214"/>
      <c r="AH134" s="214"/>
      <c r="AI134" s="214"/>
      <c r="AJ134" s="214"/>
      <c r="AK134" s="214"/>
      <c r="AL134" s="214"/>
      <c r="AM134" s="214"/>
      <c r="AN134" s="214"/>
      <c r="AP134" s="214"/>
      <c r="AQ134" s="214"/>
      <c r="AR134" s="214"/>
      <c r="AS134" s="214"/>
      <c r="AT134" s="214"/>
      <c r="AU134" s="214"/>
      <c r="AV134" s="214"/>
      <c r="AW134" s="214"/>
      <c r="AX134" s="214"/>
      <c r="AY134" s="214"/>
      <c r="AZ134" s="214"/>
      <c r="BA134" s="214"/>
      <c r="BC134" s="214"/>
      <c r="BD134" s="214"/>
      <c r="BE134" s="214"/>
      <c r="BF134" s="214"/>
      <c r="BG134" s="214"/>
      <c r="BH134" s="214"/>
      <c r="BI134" s="214"/>
      <c r="BJ134" s="214"/>
      <c r="BK134" s="214"/>
      <c r="BL134" s="214"/>
      <c r="BM134" s="214"/>
      <c r="BN134" s="214"/>
    </row>
    <row r="135" spans="1:66" x14ac:dyDescent="0.2">
      <c r="B135" s="7" t="str">
        <f>Definiciones!$C$36</f>
        <v>MiPyMes</v>
      </c>
      <c r="C135" s="214"/>
      <c r="D135" s="214"/>
      <c r="E135" s="214"/>
      <c r="F135" s="214"/>
      <c r="G135" s="214"/>
      <c r="H135" s="214"/>
      <c r="I135" s="214"/>
      <c r="J135" s="214"/>
      <c r="K135" s="214"/>
      <c r="L135" s="214"/>
      <c r="M135" s="214"/>
      <c r="N135" s="214"/>
      <c r="P135" s="214"/>
      <c r="Q135" s="214"/>
      <c r="R135" s="214"/>
      <c r="S135" s="214"/>
      <c r="T135" s="214"/>
      <c r="U135" s="214"/>
      <c r="V135" s="214"/>
      <c r="W135" s="214"/>
      <c r="X135" s="214"/>
      <c r="Y135" s="214"/>
      <c r="Z135" s="214"/>
      <c r="AA135" s="214"/>
      <c r="AC135" s="214"/>
      <c r="AD135" s="214"/>
      <c r="AE135" s="214"/>
      <c r="AF135" s="214"/>
      <c r="AG135" s="214"/>
      <c r="AH135" s="214"/>
      <c r="AI135" s="214"/>
      <c r="AJ135" s="214"/>
      <c r="AK135" s="214"/>
      <c r="AL135" s="214"/>
      <c r="AM135" s="214"/>
      <c r="AN135" s="214"/>
      <c r="AP135" s="214"/>
      <c r="AQ135" s="214"/>
      <c r="AR135" s="214"/>
      <c r="AS135" s="214"/>
      <c r="AT135" s="214"/>
      <c r="AU135" s="214"/>
      <c r="AV135" s="214"/>
      <c r="AW135" s="214"/>
      <c r="AX135" s="214"/>
      <c r="AY135" s="214"/>
      <c r="AZ135" s="214"/>
      <c r="BA135" s="214"/>
      <c r="BC135" s="214"/>
      <c r="BD135" s="214"/>
      <c r="BE135" s="214"/>
      <c r="BF135" s="214"/>
      <c r="BG135" s="214"/>
      <c r="BH135" s="214"/>
      <c r="BI135" s="214"/>
      <c r="BJ135" s="214"/>
      <c r="BK135" s="214"/>
      <c r="BL135" s="214"/>
      <c r="BM135" s="214"/>
      <c r="BN135" s="214"/>
    </row>
    <row r="136" spans="1:66" x14ac:dyDescent="0.2">
      <c r="B136" s="7" t="str">
        <f>Definiciones!$C$37</f>
        <v>Gobierno Federal</v>
      </c>
      <c r="C136" s="214"/>
      <c r="D136" s="214"/>
      <c r="E136" s="214"/>
      <c r="F136" s="214"/>
      <c r="G136" s="214"/>
      <c r="H136" s="214"/>
      <c r="I136" s="214"/>
      <c r="J136" s="214"/>
      <c r="K136" s="214"/>
      <c r="L136" s="214"/>
      <c r="M136" s="214"/>
      <c r="N136" s="214"/>
      <c r="P136" s="214"/>
      <c r="Q136" s="214"/>
      <c r="R136" s="214"/>
      <c r="S136" s="214"/>
      <c r="T136" s="214"/>
      <c r="U136" s="214"/>
      <c r="V136" s="214"/>
      <c r="W136" s="214"/>
      <c r="X136" s="214"/>
      <c r="Y136" s="214"/>
      <c r="Z136" s="214"/>
      <c r="AA136" s="214"/>
      <c r="AC136" s="214"/>
      <c r="AD136" s="214"/>
      <c r="AE136" s="214"/>
      <c r="AF136" s="214"/>
      <c r="AG136" s="214"/>
      <c r="AH136" s="214"/>
      <c r="AI136" s="214"/>
      <c r="AJ136" s="214"/>
      <c r="AK136" s="214"/>
      <c r="AL136" s="214"/>
      <c r="AM136" s="214"/>
      <c r="AN136" s="214"/>
      <c r="AP136" s="214"/>
      <c r="AQ136" s="214"/>
      <c r="AR136" s="214"/>
      <c r="AS136" s="214"/>
      <c r="AT136" s="214"/>
      <c r="AU136" s="214"/>
      <c r="AV136" s="214"/>
      <c r="AW136" s="214"/>
      <c r="AX136" s="214"/>
      <c r="AY136" s="214"/>
      <c r="AZ136" s="214"/>
      <c r="BA136" s="214"/>
      <c r="BC136" s="214"/>
      <c r="BD136" s="214"/>
      <c r="BE136" s="214"/>
      <c r="BF136" s="214"/>
      <c r="BG136" s="214"/>
      <c r="BH136" s="214"/>
      <c r="BI136" s="214"/>
      <c r="BJ136" s="214"/>
      <c r="BK136" s="214"/>
      <c r="BL136" s="214"/>
      <c r="BM136" s="214"/>
      <c r="BN136" s="214"/>
    </row>
    <row r="137" spans="1:66" x14ac:dyDescent="0.2">
      <c r="B137" s="7" t="str">
        <f>Definiciones!$C$38</f>
        <v>Estados y Municipios - Garantizados</v>
      </c>
      <c r="C137" s="214"/>
      <c r="D137" s="214"/>
      <c r="E137" s="214"/>
      <c r="F137" s="214"/>
      <c r="G137" s="214"/>
      <c r="H137" s="214"/>
      <c r="I137" s="214"/>
      <c r="J137" s="214"/>
      <c r="K137" s="214"/>
      <c r="L137" s="214"/>
      <c r="M137" s="214"/>
      <c r="N137" s="214"/>
      <c r="P137" s="214"/>
      <c r="Q137" s="214"/>
      <c r="R137" s="214"/>
      <c r="S137" s="214"/>
      <c r="T137" s="214"/>
      <c r="U137" s="214"/>
      <c r="V137" s="214"/>
      <c r="W137" s="214"/>
      <c r="X137" s="214"/>
      <c r="Y137" s="214"/>
      <c r="Z137" s="214"/>
      <c r="AA137" s="214"/>
      <c r="AC137" s="214"/>
      <c r="AD137" s="214"/>
      <c r="AE137" s="214"/>
      <c r="AF137" s="214"/>
      <c r="AG137" s="214"/>
      <c r="AH137" s="214"/>
      <c r="AI137" s="214"/>
      <c r="AJ137" s="214"/>
      <c r="AK137" s="214"/>
      <c r="AL137" s="214"/>
      <c r="AM137" s="214"/>
      <c r="AN137" s="214"/>
      <c r="AP137" s="214"/>
      <c r="AQ137" s="214"/>
      <c r="AR137" s="214"/>
      <c r="AS137" s="214"/>
      <c r="AT137" s="214"/>
      <c r="AU137" s="214"/>
      <c r="AV137" s="214"/>
      <c r="AW137" s="214"/>
      <c r="AX137" s="214"/>
      <c r="AY137" s="214"/>
      <c r="AZ137" s="214"/>
      <c r="BA137" s="214"/>
      <c r="BC137" s="214"/>
      <c r="BD137" s="214"/>
      <c r="BE137" s="214"/>
      <c r="BF137" s="214"/>
      <c r="BG137" s="214"/>
      <c r="BH137" s="214"/>
      <c r="BI137" s="214"/>
      <c r="BJ137" s="214"/>
      <c r="BK137" s="214"/>
      <c r="BL137" s="214"/>
      <c r="BM137" s="214"/>
      <c r="BN137" s="214"/>
    </row>
    <row r="138" spans="1:66" x14ac:dyDescent="0.2">
      <c r="B138" s="7" t="str">
        <f>Definiciones!$C$39</f>
        <v>Estados y Municipios - No garantizados</v>
      </c>
      <c r="C138" s="214"/>
      <c r="D138" s="214"/>
      <c r="E138" s="214"/>
      <c r="F138" s="214"/>
      <c r="G138" s="214"/>
      <c r="H138" s="214"/>
      <c r="I138" s="214"/>
      <c r="J138" s="214"/>
      <c r="K138" s="214"/>
      <c r="L138" s="214"/>
      <c r="M138" s="214"/>
      <c r="N138" s="214"/>
      <c r="P138" s="214"/>
      <c r="Q138" s="214"/>
      <c r="R138" s="214"/>
      <c r="S138" s="214"/>
      <c r="T138" s="214"/>
      <c r="U138" s="214"/>
      <c r="V138" s="214"/>
      <c r="W138" s="214"/>
      <c r="X138" s="214"/>
      <c r="Y138" s="214"/>
      <c r="Z138" s="214"/>
      <c r="AA138" s="214"/>
      <c r="AC138" s="214"/>
      <c r="AD138" s="214"/>
      <c r="AE138" s="214"/>
      <c r="AF138" s="214"/>
      <c r="AG138" s="214"/>
      <c r="AH138" s="214"/>
      <c r="AI138" s="214"/>
      <c r="AJ138" s="214"/>
      <c r="AK138" s="214"/>
      <c r="AL138" s="214"/>
      <c r="AM138" s="214"/>
      <c r="AN138" s="214"/>
      <c r="AP138" s="214"/>
      <c r="AQ138" s="214"/>
      <c r="AR138" s="214"/>
      <c r="AS138" s="214"/>
      <c r="AT138" s="214"/>
      <c r="AU138" s="214"/>
      <c r="AV138" s="214"/>
      <c r="AW138" s="214"/>
      <c r="AX138" s="214"/>
      <c r="AY138" s="214"/>
      <c r="AZ138" s="214"/>
      <c r="BA138" s="214"/>
      <c r="BC138" s="214"/>
      <c r="BD138" s="214"/>
      <c r="BE138" s="214"/>
      <c r="BF138" s="214"/>
      <c r="BG138" s="214"/>
      <c r="BH138" s="214"/>
      <c r="BI138" s="214"/>
      <c r="BJ138" s="214"/>
      <c r="BK138" s="214"/>
      <c r="BL138" s="214"/>
      <c r="BM138" s="214"/>
      <c r="BN138" s="214"/>
    </row>
    <row r="139" spans="1:66" x14ac:dyDescent="0.2">
      <c r="B139" s="7" t="str">
        <f>Definiciones!$C$40</f>
        <v>Entidades Financieras</v>
      </c>
      <c r="C139" s="214"/>
      <c r="D139" s="214"/>
      <c r="E139" s="214"/>
      <c r="F139" s="214"/>
      <c r="G139" s="214"/>
      <c r="H139" s="214"/>
      <c r="I139" s="214"/>
      <c r="J139" s="214"/>
      <c r="K139" s="214"/>
      <c r="L139" s="214"/>
      <c r="M139" s="214"/>
      <c r="N139" s="214"/>
      <c r="P139" s="214"/>
      <c r="Q139" s="214"/>
      <c r="R139" s="214"/>
      <c r="S139" s="214"/>
      <c r="T139" s="214"/>
      <c r="U139" s="214"/>
      <c r="V139" s="214"/>
      <c r="W139" s="214"/>
      <c r="X139" s="214"/>
      <c r="Y139" s="214"/>
      <c r="Z139" s="214"/>
      <c r="AA139" s="214"/>
      <c r="AC139" s="214"/>
      <c r="AD139" s="214"/>
      <c r="AE139" s="214"/>
      <c r="AF139" s="214"/>
      <c r="AG139" s="214"/>
      <c r="AH139" s="214"/>
      <c r="AI139" s="214"/>
      <c r="AJ139" s="214"/>
      <c r="AK139" s="214"/>
      <c r="AL139" s="214"/>
      <c r="AM139" s="214"/>
      <c r="AN139" s="214"/>
      <c r="AP139" s="214"/>
      <c r="AQ139" s="214"/>
      <c r="AR139" s="214"/>
      <c r="AS139" s="214"/>
      <c r="AT139" s="214"/>
      <c r="AU139" s="214"/>
      <c r="AV139" s="214"/>
      <c r="AW139" s="214"/>
      <c r="AX139" s="214"/>
      <c r="AY139" s="214"/>
      <c r="AZ139" s="214"/>
      <c r="BA139" s="214"/>
      <c r="BC139" s="214"/>
      <c r="BD139" s="214"/>
      <c r="BE139" s="214"/>
      <c r="BF139" s="214"/>
      <c r="BG139" s="214"/>
      <c r="BH139" s="214"/>
      <c r="BI139" s="214"/>
      <c r="BJ139" s="214"/>
      <c r="BK139" s="214"/>
      <c r="BL139" s="214"/>
      <c r="BM139" s="214"/>
      <c r="BN139" s="214"/>
    </row>
    <row r="140" spans="1:66" x14ac:dyDescent="0.2">
      <c r="B140" s="7" t="str">
        <f>Definiciones!$C$41</f>
        <v>Consumo-Revolvente</v>
      </c>
      <c r="C140" s="214"/>
      <c r="D140" s="214"/>
      <c r="E140" s="214"/>
      <c r="F140" s="214"/>
      <c r="G140" s="214"/>
      <c r="H140" s="214"/>
      <c r="I140" s="214"/>
      <c r="J140" s="214"/>
      <c r="K140" s="214"/>
      <c r="L140" s="214"/>
      <c r="M140" s="214"/>
      <c r="N140" s="214"/>
      <c r="P140" s="214"/>
      <c r="Q140" s="214"/>
      <c r="R140" s="214"/>
      <c r="S140" s="214"/>
      <c r="T140" s="214"/>
      <c r="U140" s="214"/>
      <c r="V140" s="214"/>
      <c r="W140" s="214"/>
      <c r="X140" s="214"/>
      <c r="Y140" s="214"/>
      <c r="Z140" s="214"/>
      <c r="AA140" s="214"/>
      <c r="AC140" s="214"/>
      <c r="AD140" s="214"/>
      <c r="AE140" s="214"/>
      <c r="AF140" s="214"/>
      <c r="AG140" s="214"/>
      <c r="AH140" s="214"/>
      <c r="AI140" s="214"/>
      <c r="AJ140" s="214"/>
      <c r="AK140" s="214"/>
      <c r="AL140" s="214"/>
      <c r="AM140" s="214"/>
      <c r="AN140" s="214"/>
      <c r="AP140" s="214"/>
      <c r="AQ140" s="214"/>
      <c r="AR140" s="214"/>
      <c r="AS140" s="214"/>
      <c r="AT140" s="214"/>
      <c r="AU140" s="214"/>
      <c r="AV140" s="214"/>
      <c r="AW140" s="214"/>
      <c r="AX140" s="214"/>
      <c r="AY140" s="214"/>
      <c r="AZ140" s="214"/>
      <c r="BA140" s="214"/>
      <c r="BC140" s="214"/>
      <c r="BD140" s="214"/>
      <c r="BE140" s="214"/>
      <c r="BF140" s="214"/>
      <c r="BG140" s="214"/>
      <c r="BH140" s="214"/>
      <c r="BI140" s="214"/>
      <c r="BJ140" s="214"/>
      <c r="BK140" s="214"/>
      <c r="BL140" s="214"/>
      <c r="BM140" s="214"/>
      <c r="BN140" s="214"/>
    </row>
    <row r="141" spans="1:66" x14ac:dyDescent="0.2">
      <c r="B141" s="7" t="str">
        <f>Definiciones!$C$42</f>
        <v>Consumo-No revolvente - Nomina</v>
      </c>
      <c r="C141" s="214"/>
      <c r="D141" s="214"/>
      <c r="E141" s="214"/>
      <c r="F141" s="214"/>
      <c r="G141" s="214"/>
      <c r="H141" s="214"/>
      <c r="I141" s="214"/>
      <c r="J141" s="214"/>
      <c r="K141" s="214"/>
      <c r="L141" s="214"/>
      <c r="M141" s="214"/>
      <c r="N141" s="214"/>
      <c r="P141" s="214"/>
      <c r="Q141" s="214"/>
      <c r="R141" s="214"/>
      <c r="S141" s="214"/>
      <c r="T141" s="214"/>
      <c r="U141" s="214"/>
      <c r="V141" s="214"/>
      <c r="W141" s="214"/>
      <c r="X141" s="214"/>
      <c r="Y141" s="214"/>
      <c r="Z141" s="214"/>
      <c r="AA141" s="214"/>
      <c r="AC141" s="214"/>
      <c r="AD141" s="214"/>
      <c r="AE141" s="214"/>
      <c r="AF141" s="214"/>
      <c r="AG141" s="214"/>
      <c r="AH141" s="214"/>
      <c r="AI141" s="214"/>
      <c r="AJ141" s="214"/>
      <c r="AK141" s="214"/>
      <c r="AL141" s="214"/>
      <c r="AM141" s="214"/>
      <c r="AN141" s="214"/>
      <c r="AP141" s="214"/>
      <c r="AQ141" s="214"/>
      <c r="AR141" s="214"/>
      <c r="AS141" s="214"/>
      <c r="AT141" s="214"/>
      <c r="AU141" s="214"/>
      <c r="AV141" s="214"/>
      <c r="AW141" s="214"/>
      <c r="AX141" s="214"/>
      <c r="AY141" s="214"/>
      <c r="AZ141" s="214"/>
      <c r="BA141" s="214"/>
      <c r="BC141" s="214"/>
      <c r="BD141" s="214"/>
      <c r="BE141" s="214"/>
      <c r="BF141" s="214"/>
      <c r="BG141" s="214"/>
      <c r="BH141" s="214"/>
      <c r="BI141" s="214"/>
      <c r="BJ141" s="214"/>
      <c r="BK141" s="214"/>
      <c r="BL141" s="214"/>
      <c r="BM141" s="214"/>
      <c r="BN141" s="214"/>
    </row>
    <row r="142" spans="1:66" x14ac:dyDescent="0.2">
      <c r="B142" s="402" t="str">
        <f>Definiciones!$C$43</f>
        <v>Consumo-No revolvente - Personales</v>
      </c>
      <c r="C142" s="214"/>
      <c r="D142" s="214"/>
      <c r="E142" s="214"/>
      <c r="F142" s="214"/>
      <c r="G142" s="214"/>
      <c r="H142" s="214"/>
      <c r="I142" s="214"/>
      <c r="J142" s="214"/>
      <c r="K142" s="214"/>
      <c r="L142" s="214"/>
      <c r="M142" s="214"/>
      <c r="N142" s="214"/>
      <c r="P142" s="214"/>
      <c r="Q142" s="214"/>
      <c r="R142" s="214"/>
      <c r="S142" s="214"/>
      <c r="T142" s="214"/>
      <c r="U142" s="214"/>
      <c r="V142" s="214"/>
      <c r="W142" s="214"/>
      <c r="X142" s="214"/>
      <c r="Y142" s="214"/>
      <c r="Z142" s="214"/>
      <c r="AA142" s="214"/>
      <c r="AC142" s="214"/>
      <c r="AD142" s="214"/>
      <c r="AE142" s="214"/>
      <c r="AF142" s="214"/>
      <c r="AG142" s="214"/>
      <c r="AH142" s="214"/>
      <c r="AI142" s="214"/>
      <c r="AJ142" s="214"/>
      <c r="AK142" s="214"/>
      <c r="AL142" s="214"/>
      <c r="AM142" s="214"/>
      <c r="AN142" s="214"/>
      <c r="AP142" s="214"/>
      <c r="AQ142" s="214"/>
      <c r="AR142" s="214"/>
      <c r="AS142" s="214"/>
      <c r="AT142" s="214"/>
      <c r="AU142" s="214"/>
      <c r="AV142" s="214"/>
      <c r="AW142" s="214"/>
      <c r="AX142" s="214"/>
      <c r="AY142" s="214"/>
      <c r="AZ142" s="214"/>
      <c r="BA142" s="214"/>
      <c r="BC142" s="214"/>
      <c r="BD142" s="214"/>
      <c r="BE142" s="214"/>
      <c r="BF142" s="214"/>
      <c r="BG142" s="214"/>
      <c r="BH142" s="214"/>
      <c r="BI142" s="214"/>
      <c r="BJ142" s="214"/>
      <c r="BK142" s="214"/>
      <c r="BL142" s="214"/>
      <c r="BM142" s="214"/>
      <c r="BN142" s="214"/>
    </row>
    <row r="143" spans="1:66" x14ac:dyDescent="0.2">
      <c r="B143" s="402" t="str">
        <f>Definiciones!$C$44</f>
        <v>Consumo-No revolvente - Autos y ABCD</v>
      </c>
      <c r="C143" s="214"/>
      <c r="D143" s="214"/>
      <c r="E143" s="214"/>
      <c r="F143" s="214"/>
      <c r="G143" s="214"/>
      <c r="H143" s="214"/>
      <c r="I143" s="214"/>
      <c r="J143" s="214"/>
      <c r="K143" s="214"/>
      <c r="L143" s="214"/>
      <c r="M143" s="214"/>
      <c r="N143" s="214"/>
      <c r="P143" s="214"/>
      <c r="Q143" s="214"/>
      <c r="R143" s="214"/>
      <c r="S143" s="214"/>
      <c r="T143" s="214"/>
      <c r="U143" s="214"/>
      <c r="V143" s="214"/>
      <c r="W143" s="214"/>
      <c r="X143" s="214"/>
      <c r="Y143" s="214"/>
      <c r="Z143" s="214"/>
      <c r="AA143" s="214"/>
      <c r="AC143" s="214"/>
      <c r="AD143" s="214"/>
      <c r="AE143" s="214"/>
      <c r="AF143" s="214"/>
      <c r="AG143" s="214"/>
      <c r="AH143" s="214"/>
      <c r="AI143" s="214"/>
      <c r="AJ143" s="214"/>
      <c r="AK143" s="214"/>
      <c r="AL143" s="214"/>
      <c r="AM143" s="214"/>
      <c r="AN143" s="214"/>
      <c r="AP143" s="214"/>
      <c r="AQ143" s="214"/>
      <c r="AR143" s="214"/>
      <c r="AS143" s="214"/>
      <c r="AT143" s="214"/>
      <c r="AU143" s="214"/>
      <c r="AV143" s="214"/>
      <c r="AW143" s="214"/>
      <c r="AX143" s="214"/>
      <c r="AY143" s="214"/>
      <c r="AZ143" s="214"/>
      <c r="BA143" s="214"/>
      <c r="BC143" s="214"/>
      <c r="BD143" s="214"/>
      <c r="BE143" s="214"/>
      <c r="BF143" s="214"/>
      <c r="BG143" s="214"/>
      <c r="BH143" s="214"/>
      <c r="BI143" s="214"/>
      <c r="BJ143" s="214"/>
      <c r="BK143" s="214"/>
      <c r="BL143" s="214"/>
      <c r="BM143" s="214"/>
      <c r="BN143" s="214"/>
    </row>
    <row r="144" spans="1:66" x14ac:dyDescent="0.2">
      <c r="B144" s="402" t="str">
        <f>Definiciones!$C$45</f>
        <v>Consumo-No revolvente - Otros</v>
      </c>
      <c r="C144" s="214"/>
      <c r="D144" s="214"/>
      <c r="E144" s="214"/>
      <c r="F144" s="214"/>
      <c r="G144" s="214"/>
      <c r="H144" s="214"/>
      <c r="I144" s="214"/>
      <c r="J144" s="214"/>
      <c r="K144" s="214"/>
      <c r="L144" s="214"/>
      <c r="M144" s="214"/>
      <c r="N144" s="214"/>
      <c r="P144" s="214"/>
      <c r="Q144" s="214"/>
      <c r="R144" s="214"/>
      <c r="S144" s="214"/>
      <c r="T144" s="214"/>
      <c r="U144" s="214"/>
      <c r="V144" s="214"/>
      <c r="W144" s="214"/>
      <c r="X144" s="214"/>
      <c r="Y144" s="214"/>
      <c r="Z144" s="214"/>
      <c r="AA144" s="214"/>
      <c r="AC144" s="214"/>
      <c r="AD144" s="214"/>
      <c r="AE144" s="214"/>
      <c r="AF144" s="214"/>
      <c r="AG144" s="214"/>
      <c r="AH144" s="214"/>
      <c r="AI144" s="214"/>
      <c r="AJ144" s="214"/>
      <c r="AK144" s="214"/>
      <c r="AL144" s="214"/>
      <c r="AM144" s="214"/>
      <c r="AN144" s="214"/>
      <c r="AP144" s="214"/>
      <c r="AQ144" s="214"/>
      <c r="AR144" s="214"/>
      <c r="AS144" s="214"/>
      <c r="AT144" s="214"/>
      <c r="AU144" s="214"/>
      <c r="AV144" s="214"/>
      <c r="AW144" s="214"/>
      <c r="AX144" s="214"/>
      <c r="AY144" s="214"/>
      <c r="AZ144" s="214"/>
      <c r="BA144" s="214"/>
      <c r="BC144" s="214"/>
      <c r="BD144" s="214"/>
      <c r="BE144" s="214"/>
      <c r="BF144" s="214"/>
      <c r="BG144" s="214"/>
      <c r="BH144" s="214"/>
      <c r="BI144" s="214"/>
      <c r="BJ144" s="214"/>
      <c r="BK144" s="214"/>
      <c r="BL144" s="214"/>
      <c r="BM144" s="214"/>
      <c r="BN144" s="214"/>
    </row>
    <row r="145" spans="2:66" x14ac:dyDescent="0.2">
      <c r="B145" s="402" t="str">
        <f>Definiciones!$C$46</f>
        <v>Hipotecaria a la Vivienda - Media, Residencial e Interés Social</v>
      </c>
      <c r="C145" s="214"/>
      <c r="D145" s="214"/>
      <c r="E145" s="214"/>
      <c r="F145" s="214"/>
      <c r="G145" s="214"/>
      <c r="H145" s="214"/>
      <c r="I145" s="214"/>
      <c r="J145" s="214"/>
      <c r="K145" s="214"/>
      <c r="L145" s="214"/>
      <c r="M145" s="214"/>
      <c r="N145" s="214"/>
      <c r="P145" s="214"/>
      <c r="Q145" s="214"/>
      <c r="R145" s="214"/>
      <c r="S145" s="214"/>
      <c r="T145" s="214"/>
      <c r="U145" s="214"/>
      <c r="V145" s="214"/>
      <c r="W145" s="214"/>
      <c r="X145" s="214"/>
      <c r="Y145" s="214"/>
      <c r="Z145" s="214"/>
      <c r="AA145" s="214"/>
      <c r="AC145" s="214"/>
      <c r="AD145" s="214"/>
      <c r="AE145" s="214"/>
      <c r="AF145" s="214"/>
      <c r="AG145" s="214"/>
      <c r="AH145" s="214"/>
      <c r="AI145" s="214"/>
      <c r="AJ145" s="214"/>
      <c r="AK145" s="214"/>
      <c r="AL145" s="214"/>
      <c r="AM145" s="214"/>
      <c r="AN145" s="214"/>
      <c r="AP145" s="214"/>
      <c r="AQ145" s="214"/>
      <c r="AR145" s="214"/>
      <c r="AS145" s="214"/>
      <c r="AT145" s="214"/>
      <c r="AU145" s="214"/>
      <c r="AV145" s="214"/>
      <c r="AW145" s="214"/>
      <c r="AX145" s="214"/>
      <c r="AY145" s="214"/>
      <c r="AZ145" s="214"/>
      <c r="BA145" s="214"/>
      <c r="BC145" s="214"/>
      <c r="BD145" s="214"/>
      <c r="BE145" s="214"/>
      <c r="BF145" s="214"/>
      <c r="BG145" s="214"/>
      <c r="BH145" s="214"/>
      <c r="BI145" s="214"/>
      <c r="BJ145" s="214"/>
      <c r="BK145" s="214"/>
      <c r="BL145" s="214"/>
      <c r="BM145" s="214"/>
      <c r="BN145" s="214"/>
    </row>
    <row r="146" spans="2:66" x14ac:dyDescent="0.2">
      <c r="B146" s="402" t="str">
        <f>Definiciones!$C$47</f>
        <v>Hipotecaria a la Vivienda - Infonavit e ISSSTE</v>
      </c>
      <c r="C146" s="214"/>
      <c r="D146" s="214"/>
      <c r="E146" s="214"/>
      <c r="F146" s="214"/>
      <c r="G146" s="214"/>
      <c r="H146" s="214"/>
      <c r="I146" s="214"/>
      <c r="J146" s="214"/>
      <c r="K146" s="214"/>
      <c r="L146" s="214"/>
      <c r="M146" s="214"/>
      <c r="N146" s="214"/>
      <c r="P146" s="214"/>
      <c r="Q146" s="214"/>
      <c r="R146" s="214"/>
      <c r="S146" s="214"/>
      <c r="T146" s="214"/>
      <c r="U146" s="214"/>
      <c r="V146" s="214"/>
      <c r="W146" s="214"/>
      <c r="X146" s="214"/>
      <c r="Y146" s="214"/>
      <c r="Z146" s="214"/>
      <c r="AA146" s="214"/>
      <c r="AC146" s="214"/>
      <c r="AD146" s="214"/>
      <c r="AE146" s="214"/>
      <c r="AF146" s="214"/>
      <c r="AG146" s="214"/>
      <c r="AH146" s="214"/>
      <c r="AI146" s="214"/>
      <c r="AJ146" s="214"/>
      <c r="AK146" s="214"/>
      <c r="AL146" s="214"/>
      <c r="AM146" s="214"/>
      <c r="AN146" s="214"/>
      <c r="AP146" s="214"/>
      <c r="AQ146" s="214"/>
      <c r="AR146" s="214"/>
      <c r="AS146" s="214"/>
      <c r="AT146" s="214"/>
      <c r="AU146" s="214"/>
      <c r="AV146" s="214"/>
      <c r="AW146" s="214"/>
      <c r="AX146" s="214"/>
      <c r="AY146" s="214"/>
      <c r="AZ146" s="214"/>
      <c r="BA146" s="214"/>
      <c r="BC146" s="214"/>
      <c r="BD146" s="214"/>
      <c r="BE146" s="214"/>
      <c r="BF146" s="214"/>
      <c r="BG146" s="214"/>
      <c r="BH146" s="214"/>
      <c r="BI146" s="214"/>
      <c r="BJ146" s="214"/>
      <c r="BK146" s="214"/>
      <c r="BL146" s="214"/>
      <c r="BM146" s="214"/>
      <c r="BN146" s="214"/>
    </row>
    <row r="147" spans="2:66" x14ac:dyDescent="0.2">
      <c r="B147" s="402" t="s">
        <v>529</v>
      </c>
      <c r="C147" s="214"/>
      <c r="D147" s="214"/>
      <c r="E147" s="214"/>
      <c r="F147" s="214"/>
      <c r="G147" s="214"/>
      <c r="H147" s="214"/>
      <c r="I147" s="214"/>
      <c r="J147" s="214"/>
      <c r="K147" s="214"/>
      <c r="L147" s="214"/>
      <c r="M147" s="214"/>
      <c r="N147" s="214"/>
      <c r="P147" s="214"/>
      <c r="Q147" s="214"/>
      <c r="R147" s="214"/>
      <c r="S147" s="214"/>
      <c r="T147" s="214"/>
      <c r="U147" s="214"/>
      <c r="V147" s="214"/>
      <c r="W147" s="214"/>
      <c r="X147" s="214"/>
      <c r="Y147" s="214"/>
      <c r="Z147" s="214"/>
      <c r="AA147" s="214"/>
      <c r="AC147" s="214"/>
      <c r="AD147" s="214"/>
      <c r="AE147" s="214"/>
      <c r="AF147" s="214"/>
      <c r="AG147" s="214"/>
      <c r="AH147" s="214"/>
      <c r="AI147" s="214"/>
      <c r="AJ147" s="214"/>
      <c r="AK147" s="214"/>
      <c r="AL147" s="214"/>
      <c r="AM147" s="214"/>
      <c r="AN147" s="214"/>
      <c r="AP147" s="214"/>
      <c r="AQ147" s="214"/>
      <c r="AR147" s="214"/>
      <c r="AS147" s="214"/>
      <c r="AT147" s="214"/>
      <c r="AU147" s="214"/>
      <c r="AV147" s="214"/>
      <c r="AW147" s="214"/>
      <c r="AX147" s="214"/>
      <c r="AY147" s="214"/>
      <c r="AZ147" s="214"/>
      <c r="BA147" s="214"/>
      <c r="BC147" s="214"/>
      <c r="BD147" s="214"/>
      <c r="BE147" s="214"/>
      <c r="BF147" s="214"/>
      <c r="BG147" s="214"/>
      <c r="BH147" s="214"/>
      <c r="BI147" s="214"/>
      <c r="BJ147" s="214"/>
      <c r="BK147" s="214"/>
      <c r="BL147" s="214"/>
      <c r="BM147" s="214"/>
      <c r="BN147" s="214"/>
    </row>
    <row r="148" spans="2:66" x14ac:dyDescent="0.2">
      <c r="B148" s="403" t="s">
        <v>636</v>
      </c>
      <c r="C148" s="252"/>
      <c r="D148" s="252"/>
      <c r="E148" s="252"/>
      <c r="F148" s="252"/>
      <c r="G148" s="252"/>
      <c r="H148" s="252"/>
      <c r="I148" s="252"/>
      <c r="J148" s="252"/>
      <c r="K148" s="252"/>
      <c r="L148" s="252"/>
      <c r="M148" s="252"/>
      <c r="N148" s="252"/>
      <c r="P148" s="252"/>
      <c r="Q148" s="252"/>
      <c r="R148" s="252"/>
      <c r="S148" s="252"/>
      <c r="T148" s="252"/>
      <c r="U148" s="252"/>
      <c r="V148" s="252"/>
      <c r="W148" s="252"/>
      <c r="X148" s="252"/>
      <c r="Y148" s="252"/>
      <c r="Z148" s="252"/>
      <c r="AA148" s="252"/>
      <c r="AC148" s="252"/>
      <c r="AD148" s="252"/>
      <c r="AE148" s="252"/>
      <c r="AF148" s="252"/>
      <c r="AG148" s="252"/>
      <c r="AH148" s="252"/>
      <c r="AI148" s="252"/>
      <c r="AJ148" s="252"/>
      <c r="AK148" s="252"/>
      <c r="AL148" s="252"/>
      <c r="AM148" s="252"/>
      <c r="AN148" s="252"/>
      <c r="AP148" s="252"/>
      <c r="AQ148" s="252"/>
      <c r="AR148" s="252"/>
      <c r="AS148" s="252"/>
      <c r="AT148" s="252"/>
      <c r="AU148" s="252"/>
      <c r="AV148" s="252"/>
      <c r="AW148" s="252"/>
      <c r="AX148" s="252"/>
      <c r="AY148" s="252"/>
      <c r="AZ148" s="252"/>
      <c r="BA148" s="252"/>
      <c r="BC148" s="252"/>
      <c r="BD148" s="252"/>
      <c r="BE148" s="252"/>
      <c r="BF148" s="252"/>
      <c r="BG148" s="252"/>
      <c r="BH148" s="252"/>
      <c r="BI148" s="252"/>
      <c r="BJ148" s="252"/>
      <c r="BK148" s="252"/>
      <c r="BL148" s="252"/>
      <c r="BM148" s="252"/>
      <c r="BN148" s="252"/>
    </row>
    <row r="149" spans="2:66" x14ac:dyDescent="0.2">
      <c r="B149" s="5"/>
    </row>
    <row r="150" spans="2:66" x14ac:dyDescent="0.2">
      <c r="B150" s="5"/>
    </row>
    <row r="151" spans="2:66" x14ac:dyDescent="0.2">
      <c r="B151" s="5"/>
      <c r="C151" s="253"/>
      <c r="D151" s="253"/>
    </row>
    <row r="152" spans="2:66" ht="12.75" customHeight="1" x14ac:dyDescent="0.2">
      <c r="B152" s="5"/>
      <c r="C152" s="253"/>
      <c r="D152" s="253"/>
    </row>
    <row r="153" spans="2:66" ht="12.75" customHeight="1" x14ac:dyDescent="0.2">
      <c r="C153" s="253"/>
      <c r="D153" s="253"/>
    </row>
    <row r="154" spans="2:66" ht="18" x14ac:dyDescent="0.2">
      <c r="C154" s="544"/>
    </row>
  </sheetData>
  <pageMargins left="0.75" right="0.75" top="1" bottom="1" header="0.5" footer="0.5"/>
  <pageSetup orientation="portrait"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P59"/>
  <sheetViews>
    <sheetView showGridLines="0" topLeftCell="A7" zoomScale="80" zoomScaleNormal="80" workbookViewId="0">
      <selection activeCell="I29" sqref="I29"/>
    </sheetView>
  </sheetViews>
  <sheetFormatPr baseColWidth="10" defaultColWidth="9.140625" defaultRowHeight="12.75" x14ac:dyDescent="0.2"/>
  <cols>
    <col min="1" max="1" width="3.7109375" style="1" customWidth="1"/>
    <col min="2" max="2" width="54" style="1" customWidth="1"/>
    <col min="3" max="3" width="66" style="1" customWidth="1"/>
    <col min="4" max="9" width="14.5703125" style="1" customWidth="1"/>
    <col min="10" max="13" width="13.7109375" style="1" customWidth="1"/>
    <col min="14" max="16384" width="9.140625" style="1"/>
  </cols>
  <sheetData>
    <row r="1" spans="1:16" s="153" customFormat="1" ht="23.25" x14ac:dyDescent="0.35">
      <c r="A1" s="152" t="s">
        <v>60</v>
      </c>
    </row>
    <row r="2" spans="1:16" s="155" customFormat="1" x14ac:dyDescent="0.2">
      <c r="A2" s="154"/>
    </row>
    <row r="4" spans="1:16" s="67" customFormat="1" ht="23.25" x14ac:dyDescent="0.35">
      <c r="A4" s="66"/>
      <c r="B4" s="168" t="s">
        <v>197</v>
      </c>
      <c r="C4" s="169"/>
      <c r="D4" s="170"/>
      <c r="E4" s="170"/>
      <c r="F4" s="170"/>
      <c r="G4" s="170"/>
      <c r="H4" s="170"/>
      <c r="I4" s="164"/>
      <c r="J4" s="164"/>
      <c r="K4" s="164"/>
      <c r="L4" s="164"/>
      <c r="M4" s="164"/>
      <c r="N4" s="164"/>
      <c r="O4" s="164"/>
      <c r="P4" s="164"/>
    </row>
    <row r="5" spans="1:16" s="11" customFormat="1" x14ac:dyDescent="0.2">
      <c r="A5" s="38"/>
      <c r="B5" s="171" t="s">
        <v>400</v>
      </c>
      <c r="C5" s="40"/>
      <c r="D5" s="40"/>
      <c r="E5" s="40"/>
      <c r="F5" s="40"/>
      <c r="G5" s="40"/>
      <c r="H5" s="40"/>
      <c r="I5" s="40"/>
      <c r="J5" s="40"/>
      <c r="K5" s="40"/>
      <c r="L5" s="40"/>
      <c r="M5" s="37"/>
    </row>
    <row r="6" spans="1:16" s="11" customFormat="1" x14ac:dyDescent="0.2">
      <c r="A6" s="38"/>
      <c r="B6" s="171"/>
      <c r="C6" s="40"/>
      <c r="D6" s="40"/>
      <c r="E6" s="40"/>
      <c r="F6" s="40"/>
      <c r="G6" s="40"/>
      <c r="H6" s="40"/>
      <c r="I6" s="40"/>
      <c r="J6" s="40"/>
      <c r="K6" s="40"/>
      <c r="L6" s="40"/>
      <c r="M6" s="37"/>
    </row>
    <row r="7" spans="1:16" s="11" customFormat="1" x14ac:dyDescent="0.2">
      <c r="A7" s="38"/>
      <c r="B7" s="349" t="s">
        <v>450</v>
      </c>
      <c r="C7" s="350" t="s">
        <v>593</v>
      </c>
      <c r="D7" s="40"/>
      <c r="E7" s="40"/>
      <c r="F7" s="40"/>
      <c r="G7" s="40"/>
      <c r="H7" s="40"/>
      <c r="I7" s="40"/>
      <c r="J7" s="40"/>
      <c r="K7" s="40"/>
      <c r="L7" s="40"/>
      <c r="M7" s="37"/>
    </row>
    <row r="8" spans="1:16" s="11" customFormat="1" x14ac:dyDescent="0.2">
      <c r="A8" s="38"/>
      <c r="B8" s="171"/>
      <c r="C8" s="40"/>
      <c r="D8" s="40"/>
      <c r="E8" s="40"/>
      <c r="F8" s="40"/>
      <c r="G8" s="40"/>
      <c r="H8" s="40"/>
      <c r="I8" s="40"/>
      <c r="J8" s="40"/>
      <c r="K8" s="40"/>
      <c r="L8" s="40"/>
      <c r="M8" s="37"/>
    </row>
    <row r="9" spans="1:16" s="11" customFormat="1" x14ac:dyDescent="0.2">
      <c r="A9" s="38"/>
      <c r="B9" s="39"/>
      <c r="C9" s="40"/>
      <c r="D9" s="161" t="s">
        <v>6</v>
      </c>
      <c r="E9" s="161"/>
      <c r="F9" s="161"/>
      <c r="G9" s="161"/>
      <c r="H9" s="161"/>
      <c r="I9" s="40"/>
      <c r="J9" s="40"/>
      <c r="K9" s="40"/>
      <c r="L9" s="40"/>
      <c r="M9" s="37"/>
    </row>
    <row r="10" spans="1:16" s="11" customFormat="1" x14ac:dyDescent="0.2">
      <c r="D10" s="162">
        <f>Definiciones!C18</f>
        <v>41974</v>
      </c>
      <c r="E10" s="162">
        <f>Definiciones!D18</f>
        <v>42339</v>
      </c>
      <c r="F10" s="162">
        <f>Definiciones!E18</f>
        <v>42705</v>
      </c>
      <c r="G10" s="162">
        <f>Definiciones!F18</f>
        <v>43070</v>
      </c>
      <c r="H10" s="162">
        <f>Definiciones!G18</f>
        <v>43435</v>
      </c>
      <c r="J10" s="40"/>
      <c r="K10" s="40"/>
      <c r="L10" s="40"/>
      <c r="M10" s="37"/>
    </row>
    <row r="11" spans="1:16" s="11" customFormat="1" x14ac:dyDescent="0.2">
      <c r="B11" s="111" t="s">
        <v>52</v>
      </c>
      <c r="C11" s="112" t="s">
        <v>58</v>
      </c>
      <c r="D11" s="261"/>
      <c r="E11" s="261"/>
      <c r="F11" s="261"/>
      <c r="G11" s="261"/>
      <c r="H11" s="261"/>
      <c r="J11" s="40"/>
      <c r="K11" s="40"/>
      <c r="L11" s="40"/>
      <c r="M11" s="37"/>
    </row>
    <row r="12" spans="1:16" ht="12.75" customHeight="1" x14ac:dyDescent="0.2">
      <c r="D12" s="2"/>
      <c r="K12" s="1" t="s">
        <v>5</v>
      </c>
    </row>
    <row r="13" spans="1:16" ht="12.75" customHeight="1" x14ac:dyDescent="0.2">
      <c r="B13" s="329" t="s">
        <v>401</v>
      </c>
      <c r="C13" s="330">
        <v>36526</v>
      </c>
    </row>
    <row r="14" spans="1:16" ht="12.75" customHeight="1" x14ac:dyDescent="0.2">
      <c r="B14" s="171" t="s">
        <v>402</v>
      </c>
      <c r="C14" s="332" t="s">
        <v>403</v>
      </c>
      <c r="D14" s="331">
        <f>IF(YEAR($C$13)&gt;=YEAR(D$10),0,1)</f>
        <v>1</v>
      </c>
      <c r="E14" s="331">
        <f>IF(YEAR($C$13)&gt;=YEAR(E$10),0,1)</f>
        <v>1</v>
      </c>
      <c r="F14" s="331">
        <f>IF(YEAR($C$13)&gt;=YEAR(F$10),0,1)</f>
        <v>1</v>
      </c>
      <c r="G14" s="331">
        <f>IF(YEAR($C$13)&gt;=YEAR(G$10),0,1)</f>
        <v>1</v>
      </c>
      <c r="H14" s="331">
        <f>IF(YEAR($C$13)&gt;=YEAR(H$10),0,1)</f>
        <v>1</v>
      </c>
    </row>
    <row r="15" spans="1:16" ht="12.75" customHeight="1" x14ac:dyDescent="0.2">
      <c r="D15" s="2"/>
    </row>
    <row r="16" spans="1:16" s="11" customFormat="1" x14ac:dyDescent="0.2">
      <c r="B16" s="739" t="s">
        <v>504</v>
      </c>
      <c r="C16" s="327" t="s">
        <v>148</v>
      </c>
      <c r="D16" s="328" t="str">
        <f>IF($C$7="Enfoque sin Restricción","No aplica limite",IF(SUM(D14:G14)=0,"No aplica limite",AVERAGE(IF(D14:H14&lt;&gt;0,D11:H11))))</f>
        <v>No aplica limite</v>
      </c>
      <c r="E16" s="324"/>
      <c r="F16" s="324"/>
      <c r="G16" s="324"/>
      <c r="H16" s="324"/>
      <c r="J16" s="40"/>
      <c r="K16" s="40"/>
      <c r="L16" s="40"/>
      <c r="M16" s="37"/>
    </row>
    <row r="17" spans="1:16" s="11" customFormat="1" x14ac:dyDescent="0.2">
      <c r="B17" s="740"/>
      <c r="C17" s="326" t="s">
        <v>147</v>
      </c>
      <c r="D17" s="387" t="str">
        <f t="array" ref="D17">IF($C$7="Enfoque sin Restricción","No aplica limite",IF(SUM(D14:G14)=0,"No aplica limite",MIN(MAX(0,AVERAGE(G11:H11)),AVERAGE(IF(F14:H14&lt;&gt;0,F11:H11)),AVERAGE(IF(D14:H14&lt;&gt;0,D11:H11)))))</f>
        <v>No aplica limite</v>
      </c>
      <c r="E17" s="324"/>
      <c r="F17" s="324"/>
      <c r="G17" s="324"/>
      <c r="H17" s="324"/>
      <c r="J17" s="40"/>
      <c r="K17" s="40"/>
      <c r="L17" s="40"/>
      <c r="M17" s="37"/>
    </row>
    <row r="18" spans="1:16" s="11" customFormat="1" x14ac:dyDescent="0.2">
      <c r="D18" s="60"/>
      <c r="E18" s="60"/>
      <c r="F18" s="60"/>
      <c r="H18" s="61"/>
      <c r="I18" s="61"/>
      <c r="K18" s="37"/>
      <c r="L18" s="59" t="s">
        <v>5</v>
      </c>
      <c r="M18" s="14"/>
    </row>
    <row r="19" spans="1:16" s="67" customFormat="1" ht="23.25" x14ac:dyDescent="0.35">
      <c r="A19" s="66"/>
      <c r="B19" s="168" t="s">
        <v>535</v>
      </c>
      <c r="C19" s="169"/>
      <c r="D19" s="170"/>
      <c r="E19" s="170"/>
      <c r="F19" s="170"/>
      <c r="G19" s="170"/>
      <c r="H19" s="170"/>
      <c r="I19" s="164"/>
      <c r="J19" s="164"/>
      <c r="K19" s="164"/>
      <c r="L19" s="164"/>
      <c r="M19" s="164"/>
      <c r="N19" s="164"/>
      <c r="O19" s="164"/>
      <c r="P19" s="164"/>
    </row>
    <row r="20" spans="1:16" ht="12.75" customHeight="1" x14ac:dyDescent="0.2">
      <c r="D20" s="2"/>
      <c r="K20" s="1" t="s">
        <v>5</v>
      </c>
    </row>
    <row r="21" spans="1:16" x14ac:dyDescent="0.2">
      <c r="B21" s="9"/>
      <c r="D21" s="741" t="s">
        <v>62</v>
      </c>
      <c r="E21" s="388" t="s">
        <v>63</v>
      </c>
      <c r="G21" s="388" t="s">
        <v>63</v>
      </c>
    </row>
    <row r="22" spans="1:16" ht="38.25" x14ac:dyDescent="0.2">
      <c r="B22" s="9" t="s">
        <v>399</v>
      </c>
      <c r="D22" s="742"/>
      <c r="E22" s="197" t="s">
        <v>533</v>
      </c>
      <c r="G22" s="197" t="s">
        <v>531</v>
      </c>
      <c r="J22" s="110"/>
    </row>
    <row r="23" spans="1:16" ht="12.75" customHeight="1" x14ac:dyDescent="0.2">
      <c r="B23" s="739" t="s">
        <v>319</v>
      </c>
      <c r="C23" s="4" t="s">
        <v>213</v>
      </c>
      <c r="D23" s="148" t="s">
        <v>301</v>
      </c>
      <c r="E23" s="421">
        <v>100</v>
      </c>
      <c r="G23" s="62">
        <v>140</v>
      </c>
    </row>
    <row r="24" spans="1:16" x14ac:dyDescent="0.2">
      <c r="B24" s="743"/>
      <c r="C24" s="1" t="s">
        <v>214</v>
      </c>
      <c r="D24" s="149" t="s">
        <v>301</v>
      </c>
      <c r="E24" s="422">
        <v>150</v>
      </c>
      <c r="G24" s="64">
        <v>175</v>
      </c>
    </row>
    <row r="25" spans="1:16" x14ac:dyDescent="0.2">
      <c r="B25" s="743"/>
      <c r="C25" s="1" t="s">
        <v>215</v>
      </c>
      <c r="D25" s="149" t="s">
        <v>301</v>
      </c>
      <c r="E25" s="423">
        <v>140</v>
      </c>
      <c r="G25" s="63">
        <v>150</v>
      </c>
    </row>
    <row r="26" spans="1:16" x14ac:dyDescent="0.2">
      <c r="B26" s="743"/>
      <c r="C26" s="1" t="s">
        <v>61</v>
      </c>
      <c r="D26" s="149" t="s">
        <v>301</v>
      </c>
      <c r="E26" s="355">
        <v>20</v>
      </c>
      <c r="G26" s="63">
        <v>40</v>
      </c>
    </row>
    <row r="27" spans="1:16" x14ac:dyDescent="0.2">
      <c r="B27" s="743"/>
      <c r="C27" s="1" t="s">
        <v>216</v>
      </c>
      <c r="D27" s="149" t="s">
        <v>48</v>
      </c>
      <c r="E27" s="515">
        <v>0.3</v>
      </c>
      <c r="G27" s="63">
        <v>40</v>
      </c>
    </row>
    <row r="28" spans="1:16" x14ac:dyDescent="0.2">
      <c r="B28" s="743"/>
      <c r="C28" s="1" t="s">
        <v>217</v>
      </c>
      <c r="D28" s="149" t="s">
        <v>48</v>
      </c>
      <c r="E28" s="515">
        <v>0.01</v>
      </c>
      <c r="G28" s="515">
        <v>0.03</v>
      </c>
    </row>
    <row r="29" spans="1:16" x14ac:dyDescent="0.2">
      <c r="B29" s="743"/>
      <c r="C29" s="1" t="s">
        <v>384</v>
      </c>
      <c r="D29" s="149" t="s">
        <v>48</v>
      </c>
      <c r="E29" s="515">
        <v>0.2</v>
      </c>
      <c r="G29" s="515">
        <v>0.25</v>
      </c>
    </row>
    <row r="30" spans="1:16" x14ac:dyDescent="0.2">
      <c r="B30" s="743"/>
      <c r="C30" s="1" t="s">
        <v>218</v>
      </c>
      <c r="D30" s="149" t="s">
        <v>48</v>
      </c>
      <c r="E30" s="515">
        <v>-0.2</v>
      </c>
      <c r="G30" s="515">
        <v>-0.3</v>
      </c>
    </row>
    <row r="31" spans="1:16" x14ac:dyDescent="0.2">
      <c r="B31" s="740"/>
      <c r="C31" s="10" t="s">
        <v>219</v>
      </c>
      <c r="D31" s="325" t="s">
        <v>48</v>
      </c>
      <c r="E31" s="516">
        <v>-0.2</v>
      </c>
      <c r="G31" s="516">
        <v>-0.15</v>
      </c>
      <c r="J31" s="55"/>
    </row>
    <row r="32" spans="1:16" ht="12.75" customHeight="1" x14ac:dyDescent="0.2">
      <c r="D32" s="2"/>
      <c r="E32" s="55"/>
      <c r="K32" s="1" t="s">
        <v>5</v>
      </c>
    </row>
    <row r="33" spans="1:16" s="67" customFormat="1" ht="23.25" x14ac:dyDescent="0.35">
      <c r="A33" s="66"/>
      <c r="B33" s="168" t="s">
        <v>536</v>
      </c>
      <c r="C33" s="169"/>
      <c r="D33" s="170"/>
      <c r="E33" s="170"/>
      <c r="F33" s="170"/>
      <c r="G33" s="170"/>
      <c r="H33" s="170"/>
      <c r="I33" s="164"/>
      <c r="J33" s="164"/>
      <c r="K33" s="164"/>
      <c r="L33" s="164"/>
      <c r="M33" s="164"/>
      <c r="N33" s="164"/>
      <c r="O33" s="164"/>
      <c r="P33" s="164"/>
    </row>
    <row r="34" spans="1:16" ht="12.75" customHeight="1" x14ac:dyDescent="0.2">
      <c r="D34" s="2"/>
      <c r="K34" s="1" t="s">
        <v>5</v>
      </c>
    </row>
    <row r="35" spans="1:16" ht="25.5" x14ac:dyDescent="0.2">
      <c r="B35" s="9"/>
      <c r="D35" s="299" t="s">
        <v>398</v>
      </c>
      <c r="E35" s="183" t="s">
        <v>64</v>
      </c>
      <c r="G35" s="183" t="s">
        <v>64</v>
      </c>
      <c r="J35" s="110"/>
    </row>
    <row r="36" spans="1:16" ht="38.25" x14ac:dyDescent="0.2">
      <c r="B36" s="9" t="s">
        <v>189</v>
      </c>
      <c r="D36" s="162">
        <v>43252</v>
      </c>
      <c r="E36" s="197" t="s">
        <v>534</v>
      </c>
      <c r="G36" s="197" t="s">
        <v>532</v>
      </c>
    </row>
    <row r="37" spans="1:16" ht="13.5" customHeight="1" x14ac:dyDescent="0.2">
      <c r="B37" s="744" t="s">
        <v>319</v>
      </c>
      <c r="C37" s="4" t="s">
        <v>617</v>
      </c>
      <c r="D37" s="222"/>
      <c r="E37" s="222"/>
      <c r="G37" s="222"/>
    </row>
    <row r="38" spans="1:16" ht="13.5" customHeight="1" x14ac:dyDescent="0.2">
      <c r="B38" s="745"/>
      <c r="C38" s="1" t="s">
        <v>618</v>
      </c>
      <c r="D38" s="356"/>
      <c r="E38" s="356"/>
      <c r="G38" s="356"/>
    </row>
    <row r="39" spans="1:16" ht="13.5" customHeight="1" x14ac:dyDescent="0.2">
      <c r="B39" s="745"/>
      <c r="C39" s="537" t="s">
        <v>619</v>
      </c>
      <c r="D39" s="356"/>
      <c r="E39" s="356"/>
      <c r="G39" s="356"/>
    </row>
    <row r="40" spans="1:16" ht="13.5" customHeight="1" x14ac:dyDescent="0.2">
      <c r="B40" s="745"/>
      <c r="C40" s="537" t="s">
        <v>620</v>
      </c>
      <c r="D40" s="356"/>
      <c r="E40" s="356"/>
      <c r="G40" s="356"/>
    </row>
    <row r="41" spans="1:16" ht="13.5" customHeight="1" x14ac:dyDescent="0.2">
      <c r="B41" s="745"/>
      <c r="C41" s="537" t="s">
        <v>621</v>
      </c>
      <c r="D41" s="356"/>
      <c r="E41" s="356"/>
      <c r="G41" s="356"/>
    </row>
    <row r="42" spans="1:16" ht="13.5" customHeight="1" x14ac:dyDescent="0.2">
      <c r="B42" s="745"/>
      <c r="C42" s="1" t="s">
        <v>622</v>
      </c>
      <c r="D42" s="356"/>
      <c r="E42" s="356"/>
      <c r="G42" s="356"/>
    </row>
    <row r="43" spans="1:16" ht="13.5" customHeight="1" x14ac:dyDescent="0.2">
      <c r="B43" s="745"/>
      <c r="C43" s="1" t="s">
        <v>623</v>
      </c>
      <c r="D43" s="356"/>
      <c r="E43" s="356"/>
      <c r="G43" s="356"/>
    </row>
    <row r="44" spans="1:16" ht="13.5" customHeight="1" x14ac:dyDescent="0.2">
      <c r="B44" s="745"/>
      <c r="C44" s="1" t="s">
        <v>624</v>
      </c>
      <c r="D44" s="356"/>
      <c r="E44" s="356"/>
      <c r="G44" s="356"/>
    </row>
    <row r="45" spans="1:16" ht="13.5" customHeight="1" x14ac:dyDescent="0.2">
      <c r="B45" s="745"/>
      <c r="C45" s="1" t="s">
        <v>625</v>
      </c>
      <c r="D45" s="356"/>
      <c r="E45" s="356"/>
      <c r="G45" s="356"/>
    </row>
    <row r="46" spans="1:16" ht="13.5" customHeight="1" x14ac:dyDescent="0.2">
      <c r="B46" s="745"/>
      <c r="C46" s="1" t="s">
        <v>626</v>
      </c>
      <c r="D46" s="356"/>
      <c r="E46" s="356"/>
      <c r="G46" s="356"/>
    </row>
    <row r="47" spans="1:16" ht="13.5" customHeight="1" x14ac:dyDescent="0.2">
      <c r="B47" s="745"/>
      <c r="C47" s="537" t="s">
        <v>627</v>
      </c>
      <c r="D47" s="356"/>
      <c r="E47" s="356"/>
      <c r="G47" s="356"/>
    </row>
    <row r="48" spans="1:16" ht="13.5" customHeight="1" x14ac:dyDescent="0.2">
      <c r="B48" s="745"/>
      <c r="C48" s="537" t="s">
        <v>628</v>
      </c>
      <c r="D48" s="356"/>
      <c r="E48" s="356"/>
      <c r="G48" s="356"/>
    </row>
    <row r="49" spans="2:7" ht="13.5" customHeight="1" x14ac:dyDescent="0.2">
      <c r="B49" s="745"/>
      <c r="C49" s="537" t="s">
        <v>629</v>
      </c>
      <c r="D49" s="356"/>
      <c r="E49" s="356"/>
      <c r="G49" s="356"/>
    </row>
    <row r="50" spans="2:7" ht="13.5" customHeight="1" x14ac:dyDescent="0.2">
      <c r="B50" s="745"/>
      <c r="C50" s="537" t="s">
        <v>630</v>
      </c>
      <c r="D50" s="356"/>
      <c r="E50" s="356"/>
      <c r="G50" s="356"/>
    </row>
    <row r="51" spans="2:7" ht="13.5" customHeight="1" x14ac:dyDescent="0.2">
      <c r="B51" s="745"/>
      <c r="C51" s="1" t="s">
        <v>631</v>
      </c>
      <c r="D51" s="356"/>
      <c r="E51" s="356"/>
      <c r="G51" s="356"/>
    </row>
    <row r="52" spans="2:7" ht="13.5" customHeight="1" x14ac:dyDescent="0.2">
      <c r="B52" s="745"/>
      <c r="C52" s="537" t="s">
        <v>627</v>
      </c>
      <c r="D52" s="356"/>
      <c r="E52" s="356"/>
      <c r="G52" s="356"/>
    </row>
    <row r="53" spans="2:7" ht="13.5" customHeight="1" x14ac:dyDescent="0.2">
      <c r="B53" s="745"/>
      <c r="C53" s="537" t="s">
        <v>632</v>
      </c>
      <c r="D53" s="356"/>
      <c r="E53" s="356"/>
      <c r="G53" s="356"/>
    </row>
    <row r="54" spans="2:7" ht="13.5" customHeight="1" x14ac:dyDescent="0.2">
      <c r="B54" s="745"/>
      <c r="C54" s="537" t="s">
        <v>633</v>
      </c>
      <c r="D54" s="356"/>
      <c r="E54" s="356"/>
      <c r="G54" s="356"/>
    </row>
    <row r="55" spans="2:7" ht="13.5" customHeight="1" x14ac:dyDescent="0.2">
      <c r="B55" s="745"/>
      <c r="C55" s="536" t="s">
        <v>634</v>
      </c>
      <c r="D55" s="356"/>
      <c r="E55" s="356"/>
      <c r="G55" s="356"/>
    </row>
    <row r="56" spans="2:7" x14ac:dyDescent="0.2">
      <c r="B56" s="134" t="s">
        <v>58</v>
      </c>
      <c r="C56" s="535"/>
      <c r="D56" s="538">
        <f>D37+D38+D42+D43+D44+D45+D46+D51+D55</f>
        <v>0</v>
      </c>
      <c r="E56" s="538">
        <f>E37+E38+E42+E43+E44+E45+E46+E51+E55</f>
        <v>0</v>
      </c>
      <c r="G56" s="538">
        <f>G37+G38+G42+G43+G44+G45+G46+G51+G55</f>
        <v>0</v>
      </c>
    </row>
    <row r="57" spans="2:7" x14ac:dyDescent="0.2">
      <c r="C57" s="110"/>
    </row>
    <row r="59" spans="2:7" x14ac:dyDescent="0.2">
      <c r="E59" s="424"/>
    </row>
  </sheetData>
  <mergeCells count="4">
    <mergeCell ref="B16:B17"/>
    <mergeCell ref="D21:D22"/>
    <mergeCell ref="B23:B31"/>
    <mergeCell ref="B37:B55"/>
  </mergeCells>
  <conditionalFormatting sqref="E37:E55">
    <cfRule type="expression" dxfId="302" priority="5">
      <formula>#REF!="Enfoque simplificado"</formula>
    </cfRule>
  </conditionalFormatting>
  <conditionalFormatting sqref="G37:G55">
    <cfRule type="expression" dxfId="301" priority="4">
      <formula>#REF!="Enfoque simplificado"</formula>
    </cfRule>
  </conditionalFormatting>
  <conditionalFormatting sqref="D56:E56">
    <cfRule type="expression" dxfId="300" priority="3">
      <formula>#REF!&lt;&gt;#REF!+#REF!</formula>
    </cfRule>
  </conditionalFormatting>
  <conditionalFormatting sqref="G56">
    <cfRule type="expression" dxfId="299" priority="2">
      <formula>#REF!&lt;&gt;#REF!+#REF!</formula>
    </cfRule>
  </conditionalFormatting>
  <conditionalFormatting sqref="D37:D55">
    <cfRule type="expression" dxfId="298" priority="1">
      <formula>#REF!="Enfoque simplificado"</formula>
    </cfRule>
  </conditionalFormatting>
  <dataValidations disablePrompts="1" count="1">
    <dataValidation type="list" allowBlank="1" showInputMessage="1" showErrorMessage="1" sqref="C7">
      <formula1>"Enfoque sin Restricción,Enfoque con Restricción"</formula1>
    </dataValidation>
  </dataValidations>
  <pageMargins left="0.74803149606299213" right="0.74803149606299213" top="0.98425196850393704" bottom="0.98425196850393704" header="0.51181102362204722" footer="0.51181102362204722"/>
  <pageSetup paperSize="9"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dimension ref="A1:BQ39"/>
  <sheetViews>
    <sheetView showGridLines="0" zoomScale="80" zoomScaleNormal="80" workbookViewId="0">
      <pane xSplit="4" ySplit="6" topLeftCell="E7" activePane="bottomRight" state="frozen"/>
      <selection activeCell="D70" sqref="D70"/>
      <selection pane="topRight" activeCell="D70" sqref="D70"/>
      <selection pane="bottomLeft" activeCell="D70" sqref="D70"/>
      <selection pane="bottomRight" activeCell="E10" sqref="E10"/>
    </sheetView>
  </sheetViews>
  <sheetFormatPr baseColWidth="10" defaultColWidth="9.140625" defaultRowHeight="12.75" x14ac:dyDescent="0.2"/>
  <cols>
    <col min="1" max="1" width="3.7109375" style="67" customWidth="1"/>
    <col min="2" max="2" width="25.28515625" style="67" customWidth="1"/>
    <col min="3" max="3" width="46.5703125" style="67" customWidth="1"/>
    <col min="4" max="4" width="49.5703125" style="67" customWidth="1"/>
    <col min="5" max="16" width="17.28515625" style="67" customWidth="1"/>
    <col min="17" max="17" width="2.7109375" style="67" customWidth="1"/>
    <col min="18" max="29" width="17.28515625" style="67" customWidth="1"/>
    <col min="30" max="30" width="2.7109375" style="67" customWidth="1"/>
    <col min="31" max="42" width="17.28515625" style="67" customWidth="1"/>
    <col min="43" max="43" width="2.7109375" style="67" customWidth="1"/>
    <col min="44" max="55" width="17.28515625" style="67" customWidth="1"/>
    <col min="56" max="56" width="2.7109375" style="67" customWidth="1"/>
    <col min="57" max="68" width="17.28515625" style="67" customWidth="1"/>
    <col min="69" max="69" width="2.7109375" style="67" customWidth="1"/>
    <col min="70" max="16384" width="9.140625" style="67"/>
  </cols>
  <sheetData>
    <row r="1" spans="1:68" s="153" customFormat="1" ht="23.25" x14ac:dyDescent="0.35">
      <c r="A1" s="152" t="s">
        <v>684</v>
      </c>
    </row>
    <row r="2" spans="1:68" s="155" customFormat="1" x14ac:dyDescent="0.2">
      <c r="A2" s="154"/>
    </row>
    <row r="3" spans="1:68" x14ac:dyDescent="0.2">
      <c r="A3" s="66"/>
      <c r="B3" s="66"/>
      <c r="C3" s="66"/>
    </row>
    <row r="4" spans="1:68" s="164" customFormat="1" ht="23.25" x14ac:dyDescent="0.35">
      <c r="A4" s="163"/>
      <c r="B4" s="209"/>
      <c r="C4" s="163"/>
      <c r="E4" s="157" t="str">
        <f>Definiciones!$C$5</f>
        <v>Escenario supervisor base</v>
      </c>
      <c r="F4" s="158"/>
      <c r="G4" s="159"/>
      <c r="H4" s="159"/>
      <c r="I4" s="159"/>
      <c r="J4" s="159"/>
      <c r="K4" s="159"/>
      <c r="L4" s="159"/>
      <c r="M4" s="159"/>
      <c r="N4" s="159"/>
      <c r="O4" s="159"/>
      <c r="P4" s="159"/>
      <c r="R4" s="157" t="str">
        <f>Definiciones!$C$6</f>
        <v>Escenario supervisor adverso</v>
      </c>
      <c r="S4" s="158"/>
      <c r="T4" s="159"/>
      <c r="U4" s="159"/>
      <c r="V4" s="159"/>
      <c r="W4" s="159"/>
      <c r="X4" s="159"/>
      <c r="Y4" s="159"/>
      <c r="Z4" s="159"/>
      <c r="AA4" s="159"/>
      <c r="AB4" s="159"/>
      <c r="AC4" s="159"/>
      <c r="AE4" s="157" t="str">
        <f>Definiciones!$C$7</f>
        <v>Escenario interno 1</v>
      </c>
      <c r="AF4" s="158"/>
      <c r="AG4" s="159"/>
      <c r="AH4" s="159"/>
      <c r="AI4" s="159"/>
      <c r="AJ4" s="159"/>
      <c r="AK4" s="159"/>
      <c r="AL4" s="159"/>
      <c r="AM4" s="159"/>
      <c r="AN4" s="159"/>
      <c r="AO4" s="159"/>
      <c r="AP4" s="159"/>
      <c r="AR4" s="157" t="str">
        <f>Definiciones!$C$8</f>
        <v>Escenario interno 2</v>
      </c>
      <c r="AS4" s="158"/>
      <c r="AT4" s="159"/>
      <c r="AU4" s="159"/>
      <c r="AV4" s="159"/>
      <c r="AW4" s="159"/>
      <c r="AX4" s="159"/>
      <c r="AY4" s="159"/>
      <c r="AZ4" s="159"/>
      <c r="BA4" s="159"/>
      <c r="BB4" s="159"/>
      <c r="BC4" s="159"/>
      <c r="BE4" s="157" t="str">
        <f>Definiciones!$C$9</f>
        <v>Escenario interno 3</v>
      </c>
      <c r="BF4" s="158"/>
      <c r="BG4" s="159"/>
      <c r="BH4" s="159"/>
      <c r="BI4" s="159"/>
      <c r="BJ4" s="159"/>
      <c r="BK4" s="159"/>
      <c r="BL4" s="159"/>
      <c r="BM4" s="159"/>
      <c r="BN4" s="159"/>
      <c r="BO4" s="159"/>
      <c r="BP4" s="159"/>
    </row>
    <row r="5" spans="1:68" s="164" customFormat="1" x14ac:dyDescent="0.2">
      <c r="A5" s="163"/>
      <c r="B5" s="208"/>
      <c r="C5" s="165"/>
      <c r="E5" s="161" t="s">
        <v>6</v>
      </c>
      <c r="F5" s="161"/>
      <c r="G5" s="161"/>
      <c r="H5" s="161" t="s">
        <v>7</v>
      </c>
      <c r="I5" s="158"/>
      <c r="J5" s="158"/>
      <c r="K5" s="158"/>
      <c r="L5" s="158"/>
      <c r="M5" s="158"/>
      <c r="N5" s="158"/>
      <c r="O5" s="158"/>
      <c r="P5" s="158"/>
      <c r="R5" s="161" t="s">
        <v>6</v>
      </c>
      <c r="S5" s="161"/>
      <c r="T5" s="161"/>
      <c r="U5" s="161" t="s">
        <v>7</v>
      </c>
      <c r="V5" s="158"/>
      <c r="W5" s="158"/>
      <c r="X5" s="158"/>
      <c r="Y5" s="158"/>
      <c r="Z5" s="158"/>
      <c r="AA5" s="158"/>
      <c r="AB5" s="158"/>
      <c r="AC5" s="158"/>
      <c r="AE5" s="161" t="s">
        <v>6</v>
      </c>
      <c r="AF5" s="161"/>
      <c r="AG5" s="161"/>
      <c r="AH5" s="161" t="s">
        <v>7</v>
      </c>
      <c r="AI5" s="158"/>
      <c r="AJ5" s="158"/>
      <c r="AK5" s="158"/>
      <c r="AL5" s="158"/>
      <c r="AM5" s="158"/>
      <c r="AN5" s="158"/>
      <c r="AO5" s="158"/>
      <c r="AP5" s="158"/>
      <c r="AR5" s="161" t="s">
        <v>6</v>
      </c>
      <c r="AS5" s="161"/>
      <c r="AT5" s="161"/>
      <c r="AU5" s="161" t="s">
        <v>7</v>
      </c>
      <c r="AV5" s="158"/>
      <c r="AW5" s="158"/>
      <c r="AX5" s="158"/>
      <c r="AY5" s="158"/>
      <c r="AZ5" s="158"/>
      <c r="BA5" s="158"/>
      <c r="BB5" s="158"/>
      <c r="BC5" s="158"/>
      <c r="BE5" s="161" t="s">
        <v>6</v>
      </c>
      <c r="BF5" s="161"/>
      <c r="BG5" s="161"/>
      <c r="BH5" s="161" t="s">
        <v>7</v>
      </c>
      <c r="BI5" s="158"/>
      <c r="BJ5" s="158"/>
      <c r="BK5" s="158"/>
      <c r="BL5" s="158"/>
      <c r="BM5" s="158"/>
      <c r="BN5" s="158"/>
      <c r="BO5" s="158"/>
      <c r="BP5" s="158"/>
    </row>
    <row r="6" spans="1:68" s="164" customFormat="1" x14ac:dyDescent="0.2">
      <c r="A6" s="163"/>
      <c r="B6" s="166"/>
      <c r="C6" s="167"/>
      <c r="E6" s="162">
        <f>Definiciones!$C$14</f>
        <v>43525</v>
      </c>
      <c r="F6" s="162">
        <f>Definiciones!$D$14</f>
        <v>43617</v>
      </c>
      <c r="G6" s="162">
        <f>Definiciones!$E$14</f>
        <v>43709</v>
      </c>
      <c r="H6" s="162">
        <f>Definiciones!$F$14</f>
        <v>43800</v>
      </c>
      <c r="I6" s="162">
        <f>Definiciones!$G$14</f>
        <v>43891</v>
      </c>
      <c r="J6" s="162">
        <f>Definiciones!$H$14</f>
        <v>43983</v>
      </c>
      <c r="K6" s="162">
        <f>Definiciones!$I$14</f>
        <v>44075</v>
      </c>
      <c r="L6" s="162">
        <f>Definiciones!$J$14</f>
        <v>44166</v>
      </c>
      <c r="M6" s="162">
        <f>Definiciones!$K$14</f>
        <v>44256</v>
      </c>
      <c r="N6" s="162">
        <f>Definiciones!$L$14</f>
        <v>44348</v>
      </c>
      <c r="O6" s="162">
        <f>Definiciones!$M$14</f>
        <v>44440</v>
      </c>
      <c r="P6" s="162">
        <f>Definiciones!$N$14</f>
        <v>44531</v>
      </c>
      <c r="R6" s="162">
        <f>Definiciones!$C$14</f>
        <v>43525</v>
      </c>
      <c r="S6" s="162">
        <f>Definiciones!$D$14</f>
        <v>43617</v>
      </c>
      <c r="T6" s="162">
        <f>Definiciones!$E$14</f>
        <v>43709</v>
      </c>
      <c r="U6" s="162">
        <f>Definiciones!$F$14</f>
        <v>43800</v>
      </c>
      <c r="V6" s="262">
        <f>Definiciones!$G$14</f>
        <v>43891</v>
      </c>
      <c r="W6" s="262">
        <f>Definiciones!$H$14</f>
        <v>43983</v>
      </c>
      <c r="X6" s="262">
        <f>Definiciones!$I$14</f>
        <v>44075</v>
      </c>
      <c r="Y6" s="262">
        <f>Definiciones!$J$14</f>
        <v>44166</v>
      </c>
      <c r="Z6" s="262">
        <f>Definiciones!$K$14</f>
        <v>44256</v>
      </c>
      <c r="AA6" s="262">
        <f>Definiciones!$L$14</f>
        <v>44348</v>
      </c>
      <c r="AB6" s="262">
        <f>Definiciones!$M$14</f>
        <v>44440</v>
      </c>
      <c r="AC6" s="262">
        <f>Definiciones!$N$14</f>
        <v>44531</v>
      </c>
      <c r="AE6" s="262">
        <f>Definiciones!$C$14</f>
        <v>43525</v>
      </c>
      <c r="AF6" s="262">
        <f>Definiciones!$D$14</f>
        <v>43617</v>
      </c>
      <c r="AG6" s="262">
        <f>Definiciones!$E$14</f>
        <v>43709</v>
      </c>
      <c r="AH6" s="262">
        <f>Definiciones!$F$14</f>
        <v>43800</v>
      </c>
      <c r="AI6" s="262">
        <f>Definiciones!$G$14</f>
        <v>43891</v>
      </c>
      <c r="AJ6" s="262">
        <f>Definiciones!$H$14</f>
        <v>43983</v>
      </c>
      <c r="AK6" s="262">
        <f>Definiciones!$I$14</f>
        <v>44075</v>
      </c>
      <c r="AL6" s="262">
        <f>Definiciones!$J$14</f>
        <v>44166</v>
      </c>
      <c r="AM6" s="262">
        <f>Definiciones!$K$14</f>
        <v>44256</v>
      </c>
      <c r="AN6" s="262">
        <f>Definiciones!$L$14</f>
        <v>44348</v>
      </c>
      <c r="AO6" s="262">
        <f>Definiciones!$M$14</f>
        <v>44440</v>
      </c>
      <c r="AP6" s="262">
        <f>Definiciones!$N$14</f>
        <v>44531</v>
      </c>
      <c r="AR6" s="262">
        <f>Definiciones!$C$14</f>
        <v>43525</v>
      </c>
      <c r="AS6" s="262">
        <f>Definiciones!$D$14</f>
        <v>43617</v>
      </c>
      <c r="AT6" s="262">
        <f>Definiciones!$E$14</f>
        <v>43709</v>
      </c>
      <c r="AU6" s="262">
        <f>Definiciones!$F$14</f>
        <v>43800</v>
      </c>
      <c r="AV6" s="262">
        <f>Definiciones!$G$14</f>
        <v>43891</v>
      </c>
      <c r="AW6" s="262">
        <f>Definiciones!$H$14</f>
        <v>43983</v>
      </c>
      <c r="AX6" s="262">
        <f>Definiciones!$I$14</f>
        <v>44075</v>
      </c>
      <c r="AY6" s="262">
        <f>Definiciones!$J$14</f>
        <v>44166</v>
      </c>
      <c r="AZ6" s="262">
        <f>Definiciones!$K$14</f>
        <v>44256</v>
      </c>
      <c r="BA6" s="262">
        <f>Definiciones!$L$14</f>
        <v>44348</v>
      </c>
      <c r="BB6" s="262">
        <f>Definiciones!$M$14</f>
        <v>44440</v>
      </c>
      <c r="BC6" s="262">
        <f>Definiciones!$N$14</f>
        <v>44531</v>
      </c>
      <c r="BE6" s="262">
        <f>Definiciones!$C$14</f>
        <v>43525</v>
      </c>
      <c r="BF6" s="262">
        <f>Definiciones!$D$14</f>
        <v>43617</v>
      </c>
      <c r="BG6" s="262">
        <f>Definiciones!$E$14</f>
        <v>43709</v>
      </c>
      <c r="BH6" s="262">
        <f>Definiciones!$F$14</f>
        <v>43800</v>
      </c>
      <c r="BI6" s="262">
        <f>Definiciones!$G$14</f>
        <v>43891</v>
      </c>
      <c r="BJ6" s="262">
        <f>Definiciones!$H$14</f>
        <v>43983</v>
      </c>
      <c r="BK6" s="262">
        <f>Definiciones!$I$14</f>
        <v>44075</v>
      </c>
      <c r="BL6" s="262">
        <f>Definiciones!$J$14</f>
        <v>44166</v>
      </c>
      <c r="BM6" s="262">
        <f>Definiciones!$K$14</f>
        <v>44256</v>
      </c>
      <c r="BN6" s="262">
        <f>Definiciones!$L$14</f>
        <v>44348</v>
      </c>
      <c r="BO6" s="262">
        <f>Definiciones!$M$14</f>
        <v>44440</v>
      </c>
      <c r="BP6" s="262">
        <f>Definiciones!$N$14</f>
        <v>44531</v>
      </c>
    </row>
    <row r="7" spans="1:68" x14ac:dyDescent="0.2">
      <c r="A7" s="66"/>
      <c r="C7" s="66"/>
    </row>
    <row r="8" spans="1:68" ht="23.25" x14ac:dyDescent="0.35">
      <c r="A8" s="66"/>
      <c r="B8" s="168" t="s">
        <v>682</v>
      </c>
      <c r="C8" s="169"/>
      <c r="D8" s="170"/>
      <c r="E8" s="170"/>
      <c r="F8" s="170"/>
      <c r="G8" s="170"/>
      <c r="H8" s="170"/>
      <c r="I8" s="170"/>
      <c r="J8" s="170"/>
      <c r="K8" s="170"/>
      <c r="L8" s="170"/>
      <c r="M8" s="170"/>
      <c r="N8" s="170"/>
      <c r="O8" s="170"/>
      <c r="P8" s="170"/>
      <c r="R8" s="170"/>
      <c r="S8" s="170"/>
      <c r="T8" s="170"/>
      <c r="U8" s="170"/>
      <c r="V8" s="170"/>
      <c r="W8" s="170"/>
      <c r="X8" s="170"/>
      <c r="Y8" s="170"/>
      <c r="Z8" s="170"/>
      <c r="AA8" s="170"/>
      <c r="AB8" s="170"/>
      <c r="AC8" s="170"/>
      <c r="AE8" s="170"/>
      <c r="AF8" s="170"/>
      <c r="AG8" s="170"/>
      <c r="AH8" s="170"/>
      <c r="AI8" s="170"/>
      <c r="AJ8" s="170"/>
      <c r="AK8" s="170"/>
      <c r="AL8" s="170"/>
      <c r="AM8" s="170"/>
      <c r="AN8" s="170"/>
      <c r="AO8" s="170"/>
      <c r="AP8" s="170"/>
      <c r="AR8" s="170"/>
      <c r="AS8" s="170"/>
      <c r="AT8" s="170"/>
      <c r="AU8" s="170"/>
      <c r="AV8" s="170"/>
      <c r="AW8" s="170"/>
      <c r="AX8" s="170"/>
      <c r="AY8" s="170"/>
      <c r="AZ8" s="170"/>
      <c r="BA8" s="170"/>
      <c r="BB8" s="170"/>
      <c r="BC8" s="170"/>
      <c r="BE8" s="170"/>
      <c r="BF8" s="170"/>
      <c r="BG8" s="170"/>
      <c r="BH8" s="170"/>
      <c r="BI8" s="170"/>
      <c r="BJ8" s="170"/>
      <c r="BK8" s="170"/>
      <c r="BL8" s="170"/>
      <c r="BM8" s="170"/>
      <c r="BN8" s="170"/>
      <c r="BO8" s="170"/>
      <c r="BP8" s="170"/>
    </row>
    <row r="9" spans="1:68" x14ac:dyDescent="0.2">
      <c r="A9" s="66"/>
      <c r="B9" s="171" t="s">
        <v>346</v>
      </c>
      <c r="C9" s="66"/>
      <c r="D9" s="635"/>
      <c r="E9" s="635"/>
      <c r="F9" s="635"/>
      <c r="G9" s="635"/>
      <c r="H9" s="635"/>
      <c r="I9" s="635"/>
      <c r="J9" s="635"/>
      <c r="K9" s="635"/>
      <c r="L9" s="635"/>
      <c r="M9" s="635"/>
      <c r="N9" s="635"/>
      <c r="O9" s="635"/>
      <c r="P9" s="635"/>
      <c r="R9" s="635"/>
      <c r="S9" s="635"/>
      <c r="T9" s="635"/>
      <c r="U9" s="635"/>
      <c r="V9" s="635"/>
      <c r="W9" s="635"/>
      <c r="X9" s="635"/>
      <c r="Y9" s="635"/>
      <c r="Z9" s="635"/>
      <c r="AA9" s="635"/>
      <c r="AB9" s="635"/>
      <c r="AC9" s="635"/>
      <c r="AE9" s="635"/>
      <c r="AF9" s="635"/>
      <c r="AG9" s="635"/>
      <c r="AH9" s="635"/>
      <c r="AI9" s="635"/>
      <c r="AJ9" s="635"/>
      <c r="AK9" s="635"/>
      <c r="AL9" s="635"/>
      <c r="AM9" s="635"/>
      <c r="AN9" s="635"/>
      <c r="AO9" s="635"/>
      <c r="AP9" s="635"/>
      <c r="AR9" s="635"/>
      <c r="AS9" s="635"/>
      <c r="AT9" s="635"/>
      <c r="AU9" s="635"/>
      <c r="AV9" s="635"/>
      <c r="AW9" s="635"/>
      <c r="AX9" s="635"/>
      <c r="AY9" s="635"/>
      <c r="AZ9" s="635"/>
      <c r="BA9" s="635"/>
      <c r="BB9" s="635"/>
      <c r="BC9" s="635"/>
      <c r="BE9" s="635"/>
      <c r="BF9" s="635"/>
      <c r="BG9" s="635"/>
      <c r="BH9" s="635"/>
      <c r="BI9" s="635"/>
      <c r="BJ9" s="635"/>
      <c r="BK9" s="635"/>
      <c r="BL9" s="635"/>
      <c r="BM9" s="635"/>
      <c r="BN9" s="635"/>
      <c r="BO9" s="635"/>
      <c r="BP9" s="635"/>
    </row>
    <row r="10" spans="1:68" ht="12.75" customHeight="1" x14ac:dyDescent="0.2">
      <c r="B10" s="696" t="s">
        <v>135</v>
      </c>
      <c r="C10" s="699" t="s">
        <v>359</v>
      </c>
      <c r="D10" s="83" t="s">
        <v>685</v>
      </c>
      <c r="E10" s="101"/>
      <c r="F10" s="126"/>
      <c r="G10" s="101"/>
      <c r="H10" s="101"/>
      <c r="I10" s="126"/>
      <c r="J10" s="101"/>
      <c r="K10" s="101"/>
      <c r="L10" s="101"/>
      <c r="M10" s="101"/>
      <c r="N10" s="101"/>
      <c r="O10" s="101"/>
      <c r="P10" s="101"/>
      <c r="R10" s="101"/>
      <c r="S10" s="126"/>
      <c r="T10" s="101"/>
      <c r="U10" s="101"/>
      <c r="V10" s="126"/>
      <c r="W10" s="101"/>
      <c r="X10" s="101"/>
      <c r="Y10" s="101"/>
      <c r="Z10" s="101"/>
      <c r="AA10" s="101"/>
      <c r="AB10" s="101"/>
      <c r="AC10" s="101"/>
      <c r="AE10" s="101"/>
      <c r="AF10" s="126"/>
      <c r="AG10" s="101"/>
      <c r="AH10" s="101"/>
      <c r="AI10" s="126"/>
      <c r="AJ10" s="101"/>
      <c r="AK10" s="101"/>
      <c r="AL10" s="101"/>
      <c r="AM10" s="101"/>
      <c r="AN10" s="101"/>
      <c r="AO10" s="101"/>
      <c r="AP10" s="101"/>
      <c r="AR10" s="101"/>
      <c r="AS10" s="126"/>
      <c r="AT10" s="101"/>
      <c r="AU10" s="101"/>
      <c r="AV10" s="126"/>
      <c r="AW10" s="101"/>
      <c r="AX10" s="101"/>
      <c r="AY10" s="101"/>
      <c r="AZ10" s="101"/>
      <c r="BA10" s="101"/>
      <c r="BB10" s="101"/>
      <c r="BC10" s="101"/>
      <c r="BE10" s="101"/>
      <c r="BF10" s="126"/>
      <c r="BG10" s="101"/>
      <c r="BH10" s="101"/>
      <c r="BI10" s="126"/>
      <c r="BJ10" s="101"/>
      <c r="BK10" s="101"/>
      <c r="BL10" s="101"/>
      <c r="BM10" s="101"/>
      <c r="BN10" s="101"/>
      <c r="BO10" s="101"/>
      <c r="BP10" s="101"/>
    </row>
    <row r="11" spans="1:68" ht="12.75" customHeight="1" x14ac:dyDescent="0.2">
      <c r="B11" s="710"/>
      <c r="C11" s="706"/>
      <c r="D11" s="70" t="s">
        <v>686</v>
      </c>
      <c r="E11" s="104"/>
      <c r="F11" s="129"/>
      <c r="G11" s="104"/>
      <c r="H11" s="104"/>
      <c r="I11" s="129"/>
      <c r="J11" s="104"/>
      <c r="K11" s="104"/>
      <c r="L11" s="104"/>
      <c r="M11" s="104"/>
      <c r="N11" s="104"/>
      <c r="O11" s="104"/>
      <c r="P11" s="104"/>
      <c r="R11" s="104"/>
      <c r="S11" s="129"/>
      <c r="T11" s="104"/>
      <c r="U11" s="104"/>
      <c r="V11" s="129"/>
      <c r="W11" s="104"/>
      <c r="X11" s="104"/>
      <c r="Y11" s="104"/>
      <c r="Z11" s="104"/>
      <c r="AA11" s="104"/>
      <c r="AB11" s="104"/>
      <c r="AC11" s="104"/>
      <c r="AE11" s="104"/>
      <c r="AF11" s="129"/>
      <c r="AG11" s="104"/>
      <c r="AH11" s="104"/>
      <c r="AI11" s="129"/>
      <c r="AJ11" s="104"/>
      <c r="AK11" s="104"/>
      <c r="AL11" s="104"/>
      <c r="AM11" s="104"/>
      <c r="AN11" s="104"/>
      <c r="AO11" s="104"/>
      <c r="AP11" s="104"/>
      <c r="AR11" s="104"/>
      <c r="AS11" s="129"/>
      <c r="AT11" s="104"/>
      <c r="AU11" s="104"/>
      <c r="AV11" s="129"/>
      <c r="AW11" s="104"/>
      <c r="AX11" s="104"/>
      <c r="AY11" s="104"/>
      <c r="AZ11" s="104"/>
      <c r="BA11" s="104"/>
      <c r="BB11" s="104"/>
      <c r="BC11" s="104"/>
      <c r="BE11" s="104"/>
      <c r="BF11" s="129"/>
      <c r="BG11" s="104"/>
      <c r="BH11" s="104"/>
      <c r="BI11" s="129"/>
      <c r="BJ11" s="104"/>
      <c r="BK11" s="104"/>
      <c r="BL11" s="104"/>
      <c r="BM11" s="104"/>
      <c r="BN11" s="104"/>
      <c r="BO11" s="104"/>
      <c r="BP11" s="104"/>
    </row>
    <row r="12" spans="1:68" ht="12.75" customHeight="1" x14ac:dyDescent="0.2">
      <c r="B12" s="710"/>
      <c r="C12" s="705" t="s">
        <v>358</v>
      </c>
      <c r="D12" s="69" t="s">
        <v>685</v>
      </c>
      <c r="E12" s="103"/>
      <c r="F12" s="128"/>
      <c r="G12" s="103"/>
      <c r="H12" s="103"/>
      <c r="I12" s="128"/>
      <c r="J12" s="103"/>
      <c r="K12" s="103"/>
      <c r="L12" s="103"/>
      <c r="M12" s="103"/>
      <c r="N12" s="103"/>
      <c r="O12" s="103"/>
      <c r="P12" s="103"/>
      <c r="R12" s="103"/>
      <c r="S12" s="128"/>
      <c r="T12" s="103"/>
      <c r="U12" s="103"/>
      <c r="V12" s="128"/>
      <c r="W12" s="103"/>
      <c r="X12" s="103"/>
      <c r="Y12" s="103"/>
      <c r="Z12" s="103"/>
      <c r="AA12" s="103"/>
      <c r="AB12" s="103"/>
      <c r="AC12" s="103"/>
      <c r="AE12" s="103"/>
      <c r="AF12" s="128"/>
      <c r="AG12" s="103"/>
      <c r="AH12" s="103"/>
      <c r="AI12" s="128"/>
      <c r="AJ12" s="103"/>
      <c r="AK12" s="103"/>
      <c r="AL12" s="103"/>
      <c r="AM12" s="103"/>
      <c r="AN12" s="103"/>
      <c r="AO12" s="103"/>
      <c r="AP12" s="103"/>
      <c r="AR12" s="103"/>
      <c r="AS12" s="128"/>
      <c r="AT12" s="103"/>
      <c r="AU12" s="103"/>
      <c r="AV12" s="128"/>
      <c r="AW12" s="103"/>
      <c r="AX12" s="103"/>
      <c r="AY12" s="103"/>
      <c r="AZ12" s="103"/>
      <c r="BA12" s="103"/>
      <c r="BB12" s="103"/>
      <c r="BC12" s="103"/>
      <c r="BE12" s="103"/>
      <c r="BF12" s="128"/>
      <c r="BG12" s="103"/>
      <c r="BH12" s="103"/>
      <c r="BI12" s="128"/>
      <c r="BJ12" s="103"/>
      <c r="BK12" s="103"/>
      <c r="BL12" s="103"/>
      <c r="BM12" s="103"/>
      <c r="BN12" s="103"/>
      <c r="BO12" s="103"/>
      <c r="BP12" s="103"/>
    </row>
    <row r="13" spans="1:68" ht="12.75" customHeight="1" x14ac:dyDescent="0.2">
      <c r="B13" s="747"/>
      <c r="C13" s="746"/>
      <c r="D13" s="636" t="s">
        <v>686</v>
      </c>
      <c r="E13" s="637"/>
      <c r="F13" s="638"/>
      <c r="G13" s="637"/>
      <c r="H13" s="637"/>
      <c r="I13" s="638"/>
      <c r="J13" s="637"/>
      <c r="K13" s="637"/>
      <c r="L13" s="637"/>
      <c r="M13" s="637"/>
      <c r="N13" s="637"/>
      <c r="O13" s="637"/>
      <c r="P13" s="637"/>
      <c r="R13" s="637"/>
      <c r="S13" s="638"/>
      <c r="T13" s="637"/>
      <c r="U13" s="637"/>
      <c r="V13" s="638"/>
      <c r="W13" s="637"/>
      <c r="X13" s="637"/>
      <c r="Y13" s="637"/>
      <c r="Z13" s="637"/>
      <c r="AA13" s="637"/>
      <c r="AB13" s="637"/>
      <c r="AC13" s="637"/>
      <c r="AE13" s="637"/>
      <c r="AF13" s="638"/>
      <c r="AG13" s="637"/>
      <c r="AH13" s="637"/>
      <c r="AI13" s="638"/>
      <c r="AJ13" s="637"/>
      <c r="AK13" s="637"/>
      <c r="AL13" s="637"/>
      <c r="AM13" s="637"/>
      <c r="AN13" s="637"/>
      <c r="AO13" s="637"/>
      <c r="AP13" s="637"/>
      <c r="AR13" s="637"/>
      <c r="AS13" s="638"/>
      <c r="AT13" s="637"/>
      <c r="AU13" s="637"/>
      <c r="AV13" s="638"/>
      <c r="AW13" s="637"/>
      <c r="AX13" s="637"/>
      <c r="AY13" s="637"/>
      <c r="AZ13" s="637"/>
      <c r="BA13" s="637"/>
      <c r="BB13" s="637"/>
      <c r="BC13" s="637"/>
      <c r="BE13" s="637"/>
      <c r="BF13" s="638"/>
      <c r="BG13" s="637"/>
      <c r="BH13" s="637"/>
      <c r="BI13" s="638"/>
      <c r="BJ13" s="637"/>
      <c r="BK13" s="637"/>
      <c r="BL13" s="637"/>
      <c r="BM13" s="637"/>
      <c r="BN13" s="637"/>
      <c r="BO13" s="637"/>
      <c r="BP13" s="637"/>
    </row>
    <row r="14" spans="1:68" ht="12.75" customHeight="1" x14ac:dyDescent="0.2">
      <c r="B14" s="701" t="s">
        <v>136</v>
      </c>
      <c r="C14" s="699" t="s">
        <v>117</v>
      </c>
      <c r="D14" s="83" t="s">
        <v>729</v>
      </c>
      <c r="E14" s="101"/>
      <c r="F14" s="126"/>
      <c r="G14" s="101"/>
      <c r="H14" s="101"/>
      <c r="I14" s="126"/>
      <c r="J14" s="101"/>
      <c r="K14" s="101"/>
      <c r="L14" s="101"/>
      <c r="M14" s="101"/>
      <c r="N14" s="101"/>
      <c r="O14" s="101"/>
      <c r="P14" s="101"/>
      <c r="R14" s="101"/>
      <c r="S14" s="126"/>
      <c r="T14" s="101"/>
      <c r="U14" s="101"/>
      <c r="V14" s="126"/>
      <c r="W14" s="101"/>
      <c r="X14" s="101"/>
      <c r="Y14" s="101"/>
      <c r="Z14" s="101"/>
      <c r="AA14" s="101"/>
      <c r="AB14" s="101"/>
      <c r="AC14" s="101"/>
      <c r="AE14" s="101"/>
      <c r="AF14" s="126"/>
      <c r="AG14" s="101"/>
      <c r="AH14" s="101"/>
      <c r="AI14" s="126"/>
      <c r="AJ14" s="101"/>
      <c r="AK14" s="101"/>
      <c r="AL14" s="101"/>
      <c r="AM14" s="101"/>
      <c r="AN14" s="101"/>
      <c r="AO14" s="101"/>
      <c r="AP14" s="101"/>
      <c r="AR14" s="101"/>
      <c r="AS14" s="126"/>
      <c r="AT14" s="101"/>
      <c r="AU14" s="101"/>
      <c r="AV14" s="126"/>
      <c r="AW14" s="101"/>
      <c r="AX14" s="101"/>
      <c r="AY14" s="101"/>
      <c r="AZ14" s="101"/>
      <c r="BA14" s="101"/>
      <c r="BB14" s="101"/>
      <c r="BC14" s="101"/>
      <c r="BE14" s="101"/>
      <c r="BF14" s="126"/>
      <c r="BG14" s="101"/>
      <c r="BH14" s="101"/>
      <c r="BI14" s="126"/>
      <c r="BJ14" s="101"/>
      <c r="BK14" s="101"/>
      <c r="BL14" s="101"/>
      <c r="BM14" s="101"/>
      <c r="BN14" s="101"/>
      <c r="BO14" s="101"/>
      <c r="BP14" s="101"/>
    </row>
    <row r="15" spans="1:68" ht="12.75" customHeight="1" x14ac:dyDescent="0.2">
      <c r="B15" s="702"/>
      <c r="C15" s="706"/>
      <c r="D15" s="70" t="s">
        <v>730</v>
      </c>
      <c r="E15" s="104"/>
      <c r="F15" s="129"/>
      <c r="G15" s="104"/>
      <c r="H15" s="104"/>
      <c r="I15" s="129"/>
      <c r="J15" s="104"/>
      <c r="K15" s="104"/>
      <c r="L15" s="104"/>
      <c r="M15" s="104"/>
      <c r="N15" s="104"/>
      <c r="O15" s="104"/>
      <c r="P15" s="104"/>
      <c r="R15" s="104"/>
      <c r="S15" s="129"/>
      <c r="T15" s="104"/>
      <c r="U15" s="104"/>
      <c r="V15" s="129"/>
      <c r="W15" s="104"/>
      <c r="X15" s="104"/>
      <c r="Y15" s="104"/>
      <c r="Z15" s="104"/>
      <c r="AA15" s="104"/>
      <c r="AB15" s="104"/>
      <c r="AC15" s="104"/>
      <c r="AE15" s="104"/>
      <c r="AF15" s="129"/>
      <c r="AG15" s="104"/>
      <c r="AH15" s="104"/>
      <c r="AI15" s="129"/>
      <c r="AJ15" s="104"/>
      <c r="AK15" s="104"/>
      <c r="AL15" s="104"/>
      <c r="AM15" s="104"/>
      <c r="AN15" s="104"/>
      <c r="AO15" s="104"/>
      <c r="AP15" s="104"/>
      <c r="AR15" s="104"/>
      <c r="AS15" s="129"/>
      <c r="AT15" s="104"/>
      <c r="AU15" s="104"/>
      <c r="AV15" s="129"/>
      <c r="AW15" s="104"/>
      <c r="AX15" s="104"/>
      <c r="AY15" s="104"/>
      <c r="AZ15" s="104"/>
      <c r="BA15" s="104"/>
      <c r="BB15" s="104"/>
      <c r="BC15" s="104"/>
      <c r="BE15" s="104"/>
      <c r="BF15" s="129"/>
      <c r="BG15" s="104"/>
      <c r="BH15" s="104"/>
      <c r="BI15" s="129"/>
      <c r="BJ15" s="104"/>
      <c r="BK15" s="104"/>
      <c r="BL15" s="104"/>
      <c r="BM15" s="104"/>
      <c r="BN15" s="104"/>
      <c r="BO15" s="104"/>
      <c r="BP15" s="104"/>
    </row>
    <row r="16" spans="1:68" ht="12.75" customHeight="1" x14ac:dyDescent="0.2">
      <c r="B16" s="702"/>
      <c r="C16" s="705" t="s">
        <v>118</v>
      </c>
      <c r="D16" s="68" t="s">
        <v>729</v>
      </c>
      <c r="E16" s="102"/>
      <c r="F16" s="127"/>
      <c r="G16" s="102"/>
      <c r="H16" s="102"/>
      <c r="I16" s="127"/>
      <c r="J16" s="102"/>
      <c r="K16" s="102"/>
      <c r="L16" s="102"/>
      <c r="M16" s="102"/>
      <c r="N16" s="102"/>
      <c r="O16" s="102"/>
      <c r="P16" s="102"/>
      <c r="R16" s="102"/>
      <c r="S16" s="127"/>
      <c r="T16" s="102"/>
      <c r="U16" s="102"/>
      <c r="V16" s="127"/>
      <c r="W16" s="102"/>
      <c r="X16" s="102"/>
      <c r="Y16" s="102"/>
      <c r="Z16" s="102"/>
      <c r="AA16" s="102"/>
      <c r="AB16" s="102"/>
      <c r="AC16" s="102"/>
      <c r="AE16" s="102"/>
      <c r="AF16" s="127"/>
      <c r="AG16" s="102"/>
      <c r="AH16" s="102"/>
      <c r="AI16" s="127"/>
      <c r="AJ16" s="102"/>
      <c r="AK16" s="102"/>
      <c r="AL16" s="102"/>
      <c r="AM16" s="102"/>
      <c r="AN16" s="102"/>
      <c r="AO16" s="102"/>
      <c r="AP16" s="102"/>
      <c r="AR16" s="102"/>
      <c r="AS16" s="127"/>
      <c r="AT16" s="102"/>
      <c r="AU16" s="102"/>
      <c r="AV16" s="127"/>
      <c r="AW16" s="102"/>
      <c r="AX16" s="102"/>
      <c r="AY16" s="102"/>
      <c r="AZ16" s="102"/>
      <c r="BA16" s="102"/>
      <c r="BB16" s="102"/>
      <c r="BC16" s="102"/>
      <c r="BE16" s="102"/>
      <c r="BF16" s="127"/>
      <c r="BG16" s="102"/>
      <c r="BH16" s="102"/>
      <c r="BI16" s="127"/>
      <c r="BJ16" s="102"/>
      <c r="BK16" s="102"/>
      <c r="BL16" s="102"/>
      <c r="BM16" s="102"/>
      <c r="BN16" s="102"/>
      <c r="BO16" s="102"/>
      <c r="BP16" s="102"/>
    </row>
    <row r="17" spans="1:69" ht="12.75" customHeight="1" x14ac:dyDescent="0.2">
      <c r="B17" s="748"/>
      <c r="C17" s="746"/>
      <c r="D17" s="636" t="s">
        <v>730</v>
      </c>
      <c r="E17" s="637"/>
      <c r="F17" s="638"/>
      <c r="G17" s="637"/>
      <c r="H17" s="637"/>
      <c r="I17" s="638"/>
      <c r="J17" s="637"/>
      <c r="K17" s="637"/>
      <c r="L17" s="637"/>
      <c r="M17" s="637"/>
      <c r="N17" s="637"/>
      <c r="O17" s="637"/>
      <c r="P17" s="637"/>
      <c r="R17" s="637"/>
      <c r="S17" s="638"/>
      <c r="T17" s="637"/>
      <c r="U17" s="637"/>
      <c r="V17" s="638"/>
      <c r="W17" s="637"/>
      <c r="X17" s="637"/>
      <c r="Y17" s="637"/>
      <c r="Z17" s="637"/>
      <c r="AA17" s="637"/>
      <c r="AB17" s="637"/>
      <c r="AC17" s="637"/>
      <c r="AE17" s="637"/>
      <c r="AF17" s="638"/>
      <c r="AG17" s="637"/>
      <c r="AH17" s="637"/>
      <c r="AI17" s="638"/>
      <c r="AJ17" s="637"/>
      <c r="AK17" s="637"/>
      <c r="AL17" s="637"/>
      <c r="AM17" s="637"/>
      <c r="AN17" s="637"/>
      <c r="AO17" s="637"/>
      <c r="AP17" s="637"/>
      <c r="AR17" s="637"/>
      <c r="AS17" s="638"/>
      <c r="AT17" s="637"/>
      <c r="AU17" s="637"/>
      <c r="AV17" s="638"/>
      <c r="AW17" s="637"/>
      <c r="AX17" s="637"/>
      <c r="AY17" s="637"/>
      <c r="AZ17" s="637"/>
      <c r="BA17" s="637"/>
      <c r="BB17" s="637"/>
      <c r="BC17" s="637"/>
      <c r="BE17" s="637"/>
      <c r="BF17" s="638"/>
      <c r="BG17" s="637"/>
      <c r="BH17" s="637"/>
      <c r="BI17" s="638"/>
      <c r="BJ17" s="637"/>
      <c r="BK17" s="637"/>
      <c r="BL17" s="637"/>
      <c r="BM17" s="637"/>
      <c r="BN17" s="637"/>
      <c r="BO17" s="637"/>
      <c r="BP17" s="637"/>
    </row>
    <row r="18" spans="1:69" ht="12.75" customHeight="1" x14ac:dyDescent="0.2">
      <c r="B18" s="696" t="s">
        <v>19</v>
      </c>
      <c r="C18" s="634"/>
      <c r="D18" s="83" t="s">
        <v>729</v>
      </c>
      <c r="E18" s="101"/>
      <c r="F18" s="126"/>
      <c r="G18" s="101"/>
      <c r="H18" s="101"/>
      <c r="I18" s="126"/>
      <c r="J18" s="101"/>
      <c r="K18" s="101"/>
      <c r="L18" s="101"/>
      <c r="M18" s="101"/>
      <c r="N18" s="101"/>
      <c r="O18" s="101"/>
      <c r="P18" s="101"/>
      <c r="R18" s="101"/>
      <c r="S18" s="126"/>
      <c r="T18" s="101"/>
      <c r="U18" s="101"/>
      <c r="V18" s="126"/>
      <c r="W18" s="101"/>
      <c r="X18" s="101"/>
      <c r="Y18" s="101"/>
      <c r="Z18" s="101"/>
      <c r="AA18" s="101"/>
      <c r="AB18" s="101"/>
      <c r="AC18" s="101"/>
      <c r="AE18" s="101"/>
      <c r="AF18" s="126"/>
      <c r="AG18" s="101"/>
      <c r="AH18" s="101"/>
      <c r="AI18" s="126"/>
      <c r="AJ18" s="101"/>
      <c r="AK18" s="101"/>
      <c r="AL18" s="101"/>
      <c r="AM18" s="101"/>
      <c r="AN18" s="101"/>
      <c r="AO18" s="101"/>
      <c r="AP18" s="101"/>
      <c r="AR18" s="101"/>
      <c r="AS18" s="126"/>
      <c r="AT18" s="101"/>
      <c r="AU18" s="101"/>
      <c r="AV18" s="126"/>
      <c r="AW18" s="101"/>
      <c r="AX18" s="101"/>
      <c r="AY18" s="101"/>
      <c r="AZ18" s="101"/>
      <c r="BA18" s="101"/>
      <c r="BB18" s="101"/>
      <c r="BC18" s="101"/>
      <c r="BE18" s="101"/>
      <c r="BF18" s="126"/>
      <c r="BG18" s="101"/>
      <c r="BH18" s="101"/>
      <c r="BI18" s="126"/>
      <c r="BJ18" s="101"/>
      <c r="BK18" s="101"/>
      <c r="BL18" s="101"/>
      <c r="BM18" s="101"/>
      <c r="BN18" s="101"/>
      <c r="BO18" s="101"/>
      <c r="BP18" s="101"/>
    </row>
    <row r="19" spans="1:69" ht="12.75" customHeight="1" x14ac:dyDescent="0.2">
      <c r="B19" s="749"/>
      <c r="C19" s="639"/>
      <c r="D19" s="636" t="s">
        <v>730</v>
      </c>
      <c r="E19" s="637"/>
      <c r="F19" s="638"/>
      <c r="G19" s="637"/>
      <c r="H19" s="637"/>
      <c r="I19" s="638"/>
      <c r="J19" s="637"/>
      <c r="K19" s="637"/>
      <c r="L19" s="637"/>
      <c r="M19" s="637"/>
      <c r="N19" s="637"/>
      <c r="O19" s="637"/>
      <c r="P19" s="637"/>
      <c r="R19" s="637"/>
      <c r="S19" s="638"/>
      <c r="T19" s="637"/>
      <c r="U19" s="637"/>
      <c r="V19" s="638"/>
      <c r="W19" s="637"/>
      <c r="X19" s="637"/>
      <c r="Y19" s="637"/>
      <c r="Z19" s="637"/>
      <c r="AA19" s="637"/>
      <c r="AB19" s="637"/>
      <c r="AC19" s="637"/>
      <c r="AE19" s="637"/>
      <c r="AF19" s="638"/>
      <c r="AG19" s="637"/>
      <c r="AH19" s="637"/>
      <c r="AI19" s="638"/>
      <c r="AJ19" s="637"/>
      <c r="AK19" s="637"/>
      <c r="AL19" s="637"/>
      <c r="AM19" s="637"/>
      <c r="AN19" s="637"/>
      <c r="AO19" s="637"/>
      <c r="AP19" s="637"/>
      <c r="AR19" s="637"/>
      <c r="AS19" s="638"/>
      <c r="AT19" s="637"/>
      <c r="AU19" s="637"/>
      <c r="AV19" s="638"/>
      <c r="AW19" s="637"/>
      <c r="AX19" s="637"/>
      <c r="AY19" s="637"/>
      <c r="AZ19" s="637"/>
      <c r="BA19" s="637"/>
      <c r="BB19" s="637"/>
      <c r="BC19" s="637"/>
      <c r="BE19" s="637"/>
      <c r="BF19" s="638"/>
      <c r="BG19" s="637"/>
      <c r="BH19" s="637"/>
      <c r="BI19" s="638"/>
      <c r="BJ19" s="637"/>
      <c r="BK19" s="637"/>
      <c r="BL19" s="637"/>
      <c r="BM19" s="637"/>
      <c r="BN19" s="637"/>
      <c r="BO19" s="637"/>
      <c r="BP19" s="637"/>
    </row>
    <row r="20" spans="1:69" s="290" customFormat="1" ht="12.75" customHeight="1" x14ac:dyDescent="0.2">
      <c r="A20" s="633"/>
      <c r="B20" s="287"/>
      <c r="C20" s="288"/>
      <c r="D20" s="289"/>
      <c r="E20" s="269"/>
      <c r="F20" s="269"/>
      <c r="G20" s="269"/>
      <c r="H20" s="269"/>
      <c r="I20" s="269"/>
      <c r="J20" s="269"/>
      <c r="K20" s="269"/>
      <c r="L20" s="269"/>
      <c r="M20" s="269"/>
      <c r="N20" s="269"/>
      <c r="O20" s="269"/>
      <c r="P20" s="269"/>
      <c r="R20" s="269"/>
      <c r="S20" s="269"/>
      <c r="T20" s="269"/>
      <c r="U20" s="269"/>
      <c r="V20" s="269"/>
      <c r="W20" s="269"/>
      <c r="X20" s="269"/>
      <c r="Y20" s="269"/>
      <c r="Z20" s="269"/>
      <c r="AA20" s="269"/>
      <c r="AB20" s="269"/>
      <c r="AC20" s="269"/>
      <c r="AE20" s="269"/>
      <c r="AF20" s="269"/>
      <c r="AG20" s="269"/>
      <c r="AH20" s="269"/>
      <c r="AI20" s="269"/>
      <c r="AJ20" s="269"/>
      <c r="AK20" s="269"/>
      <c r="AL20" s="269"/>
      <c r="AM20" s="269"/>
      <c r="AN20" s="269"/>
      <c r="AO20" s="269"/>
      <c r="AP20" s="269"/>
      <c r="AR20" s="269"/>
      <c r="AS20" s="269"/>
      <c r="AT20" s="269"/>
      <c r="AU20" s="269"/>
      <c r="AV20" s="269"/>
      <c r="AW20" s="269"/>
      <c r="AX20" s="269"/>
      <c r="AY20" s="269"/>
      <c r="AZ20" s="269"/>
      <c r="BA20" s="269"/>
      <c r="BB20" s="269"/>
      <c r="BC20" s="269"/>
      <c r="BE20" s="269"/>
      <c r="BF20" s="269"/>
      <c r="BG20" s="269"/>
      <c r="BH20" s="269"/>
      <c r="BI20" s="269"/>
      <c r="BJ20" s="269"/>
      <c r="BK20" s="269"/>
      <c r="BL20" s="269"/>
      <c r="BM20" s="269"/>
      <c r="BN20" s="269"/>
      <c r="BO20" s="269"/>
      <c r="BP20" s="269"/>
    </row>
    <row r="21" spans="1:69" ht="23.25" x14ac:dyDescent="0.35">
      <c r="A21" s="66"/>
      <c r="B21" s="168" t="s">
        <v>683</v>
      </c>
      <c r="C21" s="169"/>
      <c r="D21" s="170"/>
      <c r="E21" s="220"/>
      <c r="F21" s="220"/>
      <c r="G21" s="220"/>
      <c r="H21" s="220"/>
      <c r="I21" s="220"/>
      <c r="J21" s="220"/>
      <c r="K21" s="220"/>
      <c r="L21" s="220"/>
      <c r="M21" s="220"/>
      <c r="N21" s="220"/>
      <c r="O21" s="220"/>
      <c r="P21" s="220"/>
      <c r="R21" s="220"/>
      <c r="S21" s="220"/>
      <c r="T21" s="220"/>
      <c r="U21" s="220"/>
      <c r="V21" s="220"/>
      <c r="W21" s="220"/>
      <c r="X21" s="220"/>
      <c r="Y21" s="220"/>
      <c r="Z21" s="220"/>
      <c r="AA21" s="220"/>
      <c r="AB21" s="220"/>
      <c r="AC21" s="220"/>
      <c r="AE21" s="220"/>
      <c r="AF21" s="220"/>
      <c r="AG21" s="220"/>
      <c r="AH21" s="220"/>
      <c r="AI21" s="220"/>
      <c r="AJ21" s="220"/>
      <c r="AK21" s="220"/>
      <c r="AL21" s="220"/>
      <c r="AM21" s="220"/>
      <c r="AN21" s="220"/>
      <c r="AO21" s="220"/>
      <c r="AP21" s="220"/>
      <c r="AR21" s="220"/>
      <c r="AS21" s="220"/>
      <c r="AT21" s="220"/>
      <c r="AU21" s="220"/>
      <c r="AV21" s="220"/>
      <c r="AW21" s="220"/>
      <c r="AX21" s="220"/>
      <c r="AY21" s="220"/>
      <c r="AZ21" s="220"/>
      <c r="BA21" s="220"/>
      <c r="BB21" s="220"/>
      <c r="BC21" s="220"/>
      <c r="BE21" s="220"/>
      <c r="BF21" s="220"/>
      <c r="BG21" s="220"/>
      <c r="BH21" s="220"/>
      <c r="BI21" s="220"/>
      <c r="BJ21" s="220"/>
      <c r="BK21" s="220"/>
      <c r="BL21" s="220"/>
      <c r="BM21" s="220"/>
      <c r="BN21" s="220"/>
      <c r="BO21" s="220"/>
      <c r="BP21" s="220"/>
    </row>
    <row r="22" spans="1:69" ht="12.75" customHeight="1" x14ac:dyDescent="0.2">
      <c r="A22" s="66"/>
      <c r="B22" s="171" t="s">
        <v>687</v>
      </c>
      <c r="C22" s="288"/>
      <c r="D22" s="289"/>
      <c r="E22" s="269"/>
      <c r="F22" s="269"/>
      <c r="G22" s="269"/>
      <c r="H22" s="269"/>
      <c r="I22" s="269"/>
      <c r="J22" s="269"/>
      <c r="K22" s="269"/>
      <c r="L22" s="269"/>
      <c r="M22" s="269"/>
      <c r="N22" s="269"/>
      <c r="O22" s="269"/>
      <c r="P22" s="269"/>
      <c r="Q22" s="290"/>
      <c r="R22" s="269"/>
      <c r="S22" s="269"/>
      <c r="T22" s="269"/>
      <c r="U22" s="269"/>
      <c r="V22" s="269"/>
      <c r="W22" s="269"/>
      <c r="X22" s="269"/>
      <c r="Y22" s="269"/>
      <c r="Z22" s="269"/>
      <c r="AA22" s="269"/>
      <c r="AB22" s="269"/>
      <c r="AC22" s="269"/>
      <c r="AD22" s="290"/>
      <c r="AE22" s="269"/>
      <c r="AF22" s="269"/>
      <c r="AG22" s="269"/>
      <c r="AH22" s="269"/>
      <c r="AI22" s="269"/>
      <c r="AJ22" s="269"/>
      <c r="AK22" s="269"/>
      <c r="AL22" s="269"/>
      <c r="AM22" s="269"/>
      <c r="AN22" s="269"/>
      <c r="AO22" s="269"/>
      <c r="AP22" s="269"/>
      <c r="AQ22" s="290"/>
      <c r="AR22" s="269"/>
      <c r="AS22" s="269"/>
      <c r="AT22" s="269"/>
      <c r="AU22" s="269"/>
      <c r="AV22" s="269"/>
      <c r="AW22" s="269"/>
      <c r="AX22" s="269"/>
      <c r="AY22" s="269"/>
      <c r="AZ22" s="269"/>
      <c r="BA22" s="269"/>
      <c r="BB22" s="269"/>
      <c r="BC22" s="269"/>
      <c r="BD22" s="290"/>
      <c r="BE22" s="269"/>
      <c r="BF22" s="269"/>
      <c r="BG22" s="269"/>
      <c r="BH22" s="269"/>
      <c r="BI22" s="269"/>
      <c r="BJ22" s="269"/>
      <c r="BK22" s="269"/>
      <c r="BL22" s="269"/>
      <c r="BM22" s="269"/>
      <c r="BN22" s="269"/>
      <c r="BO22" s="269"/>
      <c r="BP22" s="269"/>
      <c r="BQ22" s="290"/>
    </row>
    <row r="23" spans="1:69" ht="12.75" customHeight="1" x14ac:dyDescent="0.2">
      <c r="B23" s="696" t="s">
        <v>390</v>
      </c>
      <c r="C23" s="699" t="s">
        <v>488</v>
      </c>
      <c r="D23" s="83" t="s">
        <v>663</v>
      </c>
      <c r="E23" s="101"/>
      <c r="F23" s="126"/>
      <c r="G23" s="101"/>
      <c r="H23" s="101"/>
      <c r="I23" s="126"/>
      <c r="J23" s="101"/>
      <c r="K23" s="101"/>
      <c r="L23" s="101"/>
      <c r="M23" s="101"/>
      <c r="N23" s="101"/>
      <c r="O23" s="101"/>
      <c r="P23" s="101"/>
      <c r="R23" s="101"/>
      <c r="S23" s="126"/>
      <c r="T23" s="101"/>
      <c r="U23" s="101"/>
      <c r="V23" s="126"/>
      <c r="W23" s="101"/>
      <c r="X23" s="101"/>
      <c r="Y23" s="101"/>
      <c r="Z23" s="101"/>
      <c r="AA23" s="101"/>
      <c r="AB23" s="101"/>
      <c r="AC23" s="101"/>
      <c r="AE23" s="101"/>
      <c r="AF23" s="126"/>
      <c r="AG23" s="101"/>
      <c r="AH23" s="101"/>
      <c r="AI23" s="126"/>
      <c r="AJ23" s="101"/>
      <c r="AK23" s="101"/>
      <c r="AL23" s="101"/>
      <c r="AM23" s="101"/>
      <c r="AN23" s="101"/>
      <c r="AO23" s="101"/>
      <c r="AP23" s="101"/>
      <c r="AR23" s="101"/>
      <c r="AS23" s="126"/>
      <c r="AT23" s="101"/>
      <c r="AU23" s="101"/>
      <c r="AV23" s="126"/>
      <c r="AW23" s="101"/>
      <c r="AX23" s="101"/>
      <c r="AY23" s="101"/>
      <c r="AZ23" s="101"/>
      <c r="BA23" s="101"/>
      <c r="BB23" s="101"/>
      <c r="BC23" s="101"/>
      <c r="BE23" s="101"/>
      <c r="BF23" s="126"/>
      <c r="BG23" s="101"/>
      <c r="BH23" s="101"/>
      <c r="BI23" s="126"/>
      <c r="BJ23" s="101"/>
      <c r="BK23" s="101"/>
      <c r="BL23" s="101"/>
      <c r="BM23" s="101"/>
      <c r="BN23" s="101"/>
      <c r="BO23" s="101"/>
      <c r="BP23" s="101"/>
    </row>
    <row r="24" spans="1:69" ht="12.75" customHeight="1" x14ac:dyDescent="0.2">
      <c r="B24" s="710"/>
      <c r="C24" s="705"/>
      <c r="D24" s="69" t="s">
        <v>664</v>
      </c>
      <c r="E24" s="103"/>
      <c r="F24" s="128"/>
      <c r="G24" s="103"/>
      <c r="H24" s="103"/>
      <c r="I24" s="128"/>
      <c r="J24" s="103"/>
      <c r="K24" s="103"/>
      <c r="L24" s="103"/>
      <c r="M24" s="103"/>
      <c r="N24" s="103"/>
      <c r="O24" s="103"/>
      <c r="P24" s="103"/>
      <c r="R24" s="103"/>
      <c r="S24" s="128"/>
      <c r="T24" s="103"/>
      <c r="U24" s="103"/>
      <c r="V24" s="128"/>
      <c r="W24" s="103"/>
      <c r="X24" s="103"/>
      <c r="Y24" s="103"/>
      <c r="Z24" s="103"/>
      <c r="AA24" s="103"/>
      <c r="AB24" s="103"/>
      <c r="AC24" s="103"/>
      <c r="AE24" s="103"/>
      <c r="AF24" s="128"/>
      <c r="AG24" s="103"/>
      <c r="AH24" s="103"/>
      <c r="AI24" s="128"/>
      <c r="AJ24" s="103"/>
      <c r="AK24" s="103"/>
      <c r="AL24" s="103"/>
      <c r="AM24" s="103"/>
      <c r="AN24" s="103"/>
      <c r="AO24" s="103"/>
      <c r="AP24" s="103"/>
      <c r="AR24" s="103"/>
      <c r="AS24" s="128"/>
      <c r="AT24" s="103"/>
      <c r="AU24" s="103"/>
      <c r="AV24" s="128"/>
      <c r="AW24" s="103"/>
      <c r="AX24" s="103"/>
      <c r="AY24" s="103"/>
      <c r="AZ24" s="103"/>
      <c r="BA24" s="103"/>
      <c r="BB24" s="103"/>
      <c r="BC24" s="103"/>
      <c r="BE24" s="103"/>
      <c r="BF24" s="128"/>
      <c r="BG24" s="103"/>
      <c r="BH24" s="103"/>
      <c r="BI24" s="128"/>
      <c r="BJ24" s="103"/>
      <c r="BK24" s="103"/>
      <c r="BL24" s="103"/>
      <c r="BM24" s="103"/>
      <c r="BN24" s="103"/>
      <c r="BO24" s="103"/>
      <c r="BP24" s="103"/>
    </row>
    <row r="25" spans="1:69" ht="12.75" customHeight="1" x14ac:dyDescent="0.2">
      <c r="B25" s="710"/>
      <c r="C25" s="705"/>
      <c r="D25" s="69" t="s">
        <v>665</v>
      </c>
      <c r="E25" s="103"/>
      <c r="F25" s="128"/>
      <c r="G25" s="103"/>
      <c r="H25" s="103"/>
      <c r="I25" s="128"/>
      <c r="J25" s="103"/>
      <c r="K25" s="103"/>
      <c r="L25" s="103"/>
      <c r="M25" s="103"/>
      <c r="N25" s="103"/>
      <c r="O25" s="103"/>
      <c r="P25" s="103"/>
      <c r="R25" s="103"/>
      <c r="S25" s="128"/>
      <c r="T25" s="103"/>
      <c r="U25" s="103"/>
      <c r="V25" s="128"/>
      <c r="W25" s="103"/>
      <c r="X25" s="103"/>
      <c r="Y25" s="103"/>
      <c r="Z25" s="103"/>
      <c r="AA25" s="103"/>
      <c r="AB25" s="103"/>
      <c r="AC25" s="103"/>
      <c r="AE25" s="103"/>
      <c r="AF25" s="128"/>
      <c r="AG25" s="103"/>
      <c r="AH25" s="103"/>
      <c r="AI25" s="128"/>
      <c r="AJ25" s="103"/>
      <c r="AK25" s="103"/>
      <c r="AL25" s="103"/>
      <c r="AM25" s="103"/>
      <c r="AN25" s="103"/>
      <c r="AO25" s="103"/>
      <c r="AP25" s="103"/>
      <c r="AR25" s="103"/>
      <c r="AS25" s="128"/>
      <c r="AT25" s="103"/>
      <c r="AU25" s="103"/>
      <c r="AV25" s="128"/>
      <c r="AW25" s="103"/>
      <c r="AX25" s="103"/>
      <c r="AY25" s="103"/>
      <c r="AZ25" s="103"/>
      <c r="BA25" s="103"/>
      <c r="BB25" s="103"/>
      <c r="BC25" s="103"/>
      <c r="BE25" s="103"/>
      <c r="BF25" s="128"/>
      <c r="BG25" s="103"/>
      <c r="BH25" s="103"/>
      <c r="BI25" s="128"/>
      <c r="BJ25" s="103"/>
      <c r="BK25" s="103"/>
      <c r="BL25" s="103"/>
      <c r="BM25" s="103"/>
      <c r="BN25" s="103"/>
      <c r="BO25" s="103"/>
      <c r="BP25" s="103"/>
    </row>
    <row r="26" spans="1:69" ht="12.75" customHeight="1" x14ac:dyDescent="0.2">
      <c r="B26" s="710"/>
      <c r="C26" s="706"/>
      <c r="D26" s="70" t="s">
        <v>666</v>
      </c>
      <c r="E26" s="104"/>
      <c r="F26" s="129"/>
      <c r="G26" s="104"/>
      <c r="H26" s="104"/>
      <c r="I26" s="129"/>
      <c r="J26" s="104"/>
      <c r="K26" s="104"/>
      <c r="L26" s="104"/>
      <c r="M26" s="104"/>
      <c r="N26" s="104"/>
      <c r="O26" s="104"/>
      <c r="P26" s="104"/>
      <c r="R26" s="104"/>
      <c r="S26" s="129"/>
      <c r="T26" s="104"/>
      <c r="U26" s="104"/>
      <c r="V26" s="129"/>
      <c r="W26" s="104"/>
      <c r="X26" s="104"/>
      <c r="Y26" s="104"/>
      <c r="Z26" s="104"/>
      <c r="AA26" s="104"/>
      <c r="AB26" s="104"/>
      <c r="AC26" s="104"/>
      <c r="AE26" s="104"/>
      <c r="AF26" s="129"/>
      <c r="AG26" s="104"/>
      <c r="AH26" s="104"/>
      <c r="AI26" s="129"/>
      <c r="AJ26" s="104"/>
      <c r="AK26" s="104"/>
      <c r="AL26" s="104"/>
      <c r="AM26" s="104"/>
      <c r="AN26" s="104"/>
      <c r="AO26" s="104"/>
      <c r="AP26" s="104"/>
      <c r="AR26" s="104"/>
      <c r="AS26" s="129"/>
      <c r="AT26" s="104"/>
      <c r="AU26" s="104"/>
      <c r="AV26" s="129"/>
      <c r="AW26" s="104"/>
      <c r="AX26" s="104"/>
      <c r="AY26" s="104"/>
      <c r="AZ26" s="104"/>
      <c r="BA26" s="104"/>
      <c r="BB26" s="104"/>
      <c r="BC26" s="104"/>
      <c r="BE26" s="104"/>
      <c r="BF26" s="129"/>
      <c r="BG26" s="104"/>
      <c r="BH26" s="104"/>
      <c r="BI26" s="129"/>
      <c r="BJ26" s="104"/>
      <c r="BK26" s="104"/>
      <c r="BL26" s="104"/>
      <c r="BM26" s="104"/>
      <c r="BN26" s="104"/>
      <c r="BO26" s="104"/>
      <c r="BP26" s="104"/>
    </row>
    <row r="27" spans="1:69" ht="12.75" customHeight="1" x14ac:dyDescent="0.2">
      <c r="B27" s="710"/>
      <c r="C27" s="704" t="s">
        <v>489</v>
      </c>
      <c r="D27" s="69" t="s">
        <v>674</v>
      </c>
      <c r="E27" s="102"/>
      <c r="F27" s="127"/>
      <c r="G27" s="102"/>
      <c r="H27" s="102"/>
      <c r="I27" s="127"/>
      <c r="J27" s="102"/>
      <c r="K27" s="102"/>
      <c r="L27" s="102"/>
      <c r="M27" s="102"/>
      <c r="N27" s="102"/>
      <c r="O27" s="102"/>
      <c r="P27" s="102"/>
      <c r="R27" s="102"/>
      <c r="S27" s="127"/>
      <c r="T27" s="102"/>
      <c r="U27" s="102"/>
      <c r="V27" s="127"/>
      <c r="W27" s="102"/>
      <c r="X27" s="102"/>
      <c r="Y27" s="102"/>
      <c r="Z27" s="102"/>
      <c r="AA27" s="102"/>
      <c r="AB27" s="102"/>
      <c r="AC27" s="102"/>
      <c r="AE27" s="102"/>
      <c r="AF27" s="127"/>
      <c r="AG27" s="102"/>
      <c r="AH27" s="102"/>
      <c r="AI27" s="127"/>
      <c r="AJ27" s="102"/>
      <c r="AK27" s="102"/>
      <c r="AL27" s="102"/>
      <c r="AM27" s="102"/>
      <c r="AN27" s="102"/>
      <c r="AO27" s="102"/>
      <c r="AP27" s="102"/>
      <c r="AR27" s="102"/>
      <c r="AS27" s="127"/>
      <c r="AT27" s="102"/>
      <c r="AU27" s="102"/>
      <c r="AV27" s="127"/>
      <c r="AW27" s="102"/>
      <c r="AX27" s="102"/>
      <c r="AY27" s="102"/>
      <c r="AZ27" s="102"/>
      <c r="BA27" s="102"/>
      <c r="BB27" s="102"/>
      <c r="BC27" s="102"/>
      <c r="BE27" s="102"/>
      <c r="BF27" s="127"/>
      <c r="BG27" s="102"/>
      <c r="BH27" s="102"/>
      <c r="BI27" s="127"/>
      <c r="BJ27" s="102"/>
      <c r="BK27" s="102"/>
      <c r="BL27" s="102"/>
      <c r="BM27" s="102"/>
      <c r="BN27" s="102"/>
      <c r="BO27" s="102"/>
      <c r="BP27" s="102"/>
    </row>
    <row r="28" spans="1:69" ht="12.75" customHeight="1" x14ac:dyDescent="0.2">
      <c r="B28" s="710"/>
      <c r="C28" s="705"/>
      <c r="D28" s="69" t="s">
        <v>675</v>
      </c>
      <c r="E28" s="103"/>
      <c r="F28" s="128"/>
      <c r="G28" s="103"/>
      <c r="H28" s="103"/>
      <c r="I28" s="128"/>
      <c r="J28" s="103"/>
      <c r="K28" s="103"/>
      <c r="L28" s="103"/>
      <c r="M28" s="103"/>
      <c r="N28" s="103"/>
      <c r="O28" s="103"/>
      <c r="P28" s="103"/>
      <c r="R28" s="103"/>
      <c r="S28" s="128"/>
      <c r="T28" s="103"/>
      <c r="U28" s="103"/>
      <c r="V28" s="128"/>
      <c r="W28" s="103"/>
      <c r="X28" s="103"/>
      <c r="Y28" s="103"/>
      <c r="Z28" s="103"/>
      <c r="AA28" s="103"/>
      <c r="AB28" s="103"/>
      <c r="AC28" s="103"/>
      <c r="AE28" s="103"/>
      <c r="AF28" s="128"/>
      <c r="AG28" s="103"/>
      <c r="AH28" s="103"/>
      <c r="AI28" s="128"/>
      <c r="AJ28" s="103"/>
      <c r="AK28" s="103"/>
      <c r="AL28" s="103"/>
      <c r="AM28" s="103"/>
      <c r="AN28" s="103"/>
      <c r="AO28" s="103"/>
      <c r="AP28" s="103"/>
      <c r="AR28" s="103"/>
      <c r="AS28" s="128"/>
      <c r="AT28" s="103"/>
      <c r="AU28" s="103"/>
      <c r="AV28" s="128"/>
      <c r="AW28" s="103"/>
      <c r="AX28" s="103"/>
      <c r="AY28" s="103"/>
      <c r="AZ28" s="103"/>
      <c r="BA28" s="103"/>
      <c r="BB28" s="103"/>
      <c r="BC28" s="103"/>
      <c r="BE28" s="103"/>
      <c r="BF28" s="128"/>
      <c r="BG28" s="103"/>
      <c r="BH28" s="103"/>
      <c r="BI28" s="128"/>
      <c r="BJ28" s="103"/>
      <c r="BK28" s="103"/>
      <c r="BL28" s="103"/>
      <c r="BM28" s="103"/>
      <c r="BN28" s="103"/>
      <c r="BO28" s="103"/>
      <c r="BP28" s="103"/>
    </row>
    <row r="29" spans="1:69" ht="12.75" customHeight="1" x14ac:dyDescent="0.2">
      <c r="B29" s="710"/>
      <c r="C29" s="705"/>
      <c r="D29" s="69" t="s">
        <v>676</v>
      </c>
      <c r="E29" s="103"/>
      <c r="F29" s="128"/>
      <c r="G29" s="103"/>
      <c r="H29" s="103"/>
      <c r="I29" s="128"/>
      <c r="J29" s="103"/>
      <c r="K29" s="103"/>
      <c r="L29" s="103"/>
      <c r="M29" s="103"/>
      <c r="N29" s="103"/>
      <c r="O29" s="103"/>
      <c r="P29" s="103"/>
      <c r="R29" s="103"/>
      <c r="S29" s="128"/>
      <c r="T29" s="103"/>
      <c r="U29" s="103"/>
      <c r="V29" s="128"/>
      <c r="W29" s="103"/>
      <c r="X29" s="103"/>
      <c r="Y29" s="103"/>
      <c r="Z29" s="103"/>
      <c r="AA29" s="103"/>
      <c r="AB29" s="103"/>
      <c r="AC29" s="103"/>
      <c r="AE29" s="103"/>
      <c r="AF29" s="128"/>
      <c r="AG29" s="103"/>
      <c r="AH29" s="103"/>
      <c r="AI29" s="128"/>
      <c r="AJ29" s="103"/>
      <c r="AK29" s="103"/>
      <c r="AL29" s="103"/>
      <c r="AM29" s="103"/>
      <c r="AN29" s="103"/>
      <c r="AO29" s="103"/>
      <c r="AP29" s="103"/>
      <c r="AR29" s="103"/>
      <c r="AS29" s="128"/>
      <c r="AT29" s="103"/>
      <c r="AU29" s="103"/>
      <c r="AV29" s="128"/>
      <c r="AW29" s="103"/>
      <c r="AX29" s="103"/>
      <c r="AY29" s="103"/>
      <c r="AZ29" s="103"/>
      <c r="BA29" s="103"/>
      <c r="BB29" s="103"/>
      <c r="BC29" s="103"/>
      <c r="BE29" s="103"/>
      <c r="BF29" s="128"/>
      <c r="BG29" s="103"/>
      <c r="BH29" s="103"/>
      <c r="BI29" s="128"/>
      <c r="BJ29" s="103"/>
      <c r="BK29" s="103"/>
      <c r="BL29" s="103"/>
      <c r="BM29" s="103"/>
      <c r="BN29" s="103"/>
      <c r="BO29" s="103"/>
      <c r="BP29" s="103"/>
    </row>
    <row r="30" spans="1:69" ht="12.75" customHeight="1" x14ac:dyDescent="0.2">
      <c r="B30" s="710"/>
      <c r="C30" s="706"/>
      <c r="D30" s="70" t="s">
        <v>677</v>
      </c>
      <c r="E30" s="103"/>
      <c r="F30" s="128"/>
      <c r="G30" s="103"/>
      <c r="H30" s="103"/>
      <c r="I30" s="128"/>
      <c r="J30" s="103"/>
      <c r="K30" s="103"/>
      <c r="L30" s="103"/>
      <c r="M30" s="103"/>
      <c r="N30" s="103"/>
      <c r="O30" s="103"/>
      <c r="P30" s="103"/>
      <c r="R30" s="103"/>
      <c r="S30" s="128"/>
      <c r="T30" s="103"/>
      <c r="U30" s="103"/>
      <c r="V30" s="128"/>
      <c r="W30" s="103"/>
      <c r="X30" s="103"/>
      <c r="Y30" s="103"/>
      <c r="Z30" s="103"/>
      <c r="AA30" s="103"/>
      <c r="AB30" s="103"/>
      <c r="AC30" s="103"/>
      <c r="AE30" s="103"/>
      <c r="AF30" s="128"/>
      <c r="AG30" s="103"/>
      <c r="AH30" s="103"/>
      <c r="AI30" s="128"/>
      <c r="AJ30" s="103"/>
      <c r="AK30" s="103"/>
      <c r="AL30" s="103"/>
      <c r="AM30" s="103"/>
      <c r="AN30" s="103"/>
      <c r="AO30" s="103"/>
      <c r="AP30" s="103"/>
      <c r="AR30" s="103"/>
      <c r="AS30" s="128"/>
      <c r="AT30" s="103"/>
      <c r="AU30" s="103"/>
      <c r="AV30" s="128"/>
      <c r="AW30" s="103"/>
      <c r="AX30" s="103"/>
      <c r="AY30" s="103"/>
      <c r="AZ30" s="103"/>
      <c r="BA30" s="103"/>
      <c r="BB30" s="103"/>
      <c r="BC30" s="103"/>
      <c r="BE30" s="103"/>
      <c r="BF30" s="128"/>
      <c r="BG30" s="103"/>
      <c r="BH30" s="103"/>
      <c r="BI30" s="128"/>
      <c r="BJ30" s="103"/>
      <c r="BK30" s="103"/>
      <c r="BL30" s="103"/>
      <c r="BM30" s="103"/>
      <c r="BN30" s="103"/>
      <c r="BO30" s="103"/>
      <c r="BP30" s="103"/>
    </row>
    <row r="31" spans="1:69" ht="12.75" customHeight="1" x14ac:dyDescent="0.2">
      <c r="A31" s="66"/>
      <c r="B31" s="710"/>
      <c r="C31" s="704" t="s">
        <v>490</v>
      </c>
      <c r="D31" s="69" t="s">
        <v>671</v>
      </c>
      <c r="E31" s="102"/>
      <c r="F31" s="127"/>
      <c r="G31" s="102"/>
      <c r="H31" s="102"/>
      <c r="I31" s="127"/>
      <c r="J31" s="102"/>
      <c r="K31" s="102"/>
      <c r="L31" s="102"/>
      <c r="M31" s="102"/>
      <c r="N31" s="102"/>
      <c r="O31" s="102"/>
      <c r="P31" s="102"/>
      <c r="R31" s="102"/>
      <c r="S31" s="127"/>
      <c r="T31" s="102"/>
      <c r="U31" s="102"/>
      <c r="V31" s="127"/>
      <c r="W31" s="102"/>
      <c r="X31" s="102"/>
      <c r="Y31" s="102"/>
      <c r="Z31" s="102"/>
      <c r="AA31" s="102"/>
      <c r="AB31" s="102"/>
      <c r="AC31" s="102"/>
      <c r="AE31" s="102"/>
      <c r="AF31" s="127"/>
      <c r="AG31" s="102"/>
      <c r="AH31" s="102"/>
      <c r="AI31" s="127"/>
      <c r="AJ31" s="102"/>
      <c r="AK31" s="102"/>
      <c r="AL31" s="102"/>
      <c r="AM31" s="102"/>
      <c r="AN31" s="102"/>
      <c r="AO31" s="102"/>
      <c r="AP31" s="102"/>
      <c r="AR31" s="102"/>
      <c r="AS31" s="127"/>
      <c r="AT31" s="102"/>
      <c r="AU31" s="102"/>
      <c r="AV31" s="127"/>
      <c r="AW31" s="102"/>
      <c r="AX31" s="102"/>
      <c r="AY31" s="102"/>
      <c r="AZ31" s="102"/>
      <c r="BA31" s="102"/>
      <c r="BB31" s="102"/>
      <c r="BC31" s="102"/>
      <c r="BE31" s="102"/>
      <c r="BF31" s="127"/>
      <c r="BG31" s="102"/>
      <c r="BH31" s="102"/>
      <c r="BI31" s="127"/>
      <c r="BJ31" s="102"/>
      <c r="BK31" s="102"/>
      <c r="BL31" s="102"/>
      <c r="BM31" s="102"/>
      <c r="BN31" s="102"/>
      <c r="BO31" s="102"/>
      <c r="BP31" s="102"/>
    </row>
    <row r="32" spans="1:69" ht="12.75" customHeight="1" x14ac:dyDescent="0.2">
      <c r="A32" s="66"/>
      <c r="B32" s="710"/>
      <c r="C32" s="705"/>
      <c r="D32" s="69" t="s">
        <v>672</v>
      </c>
      <c r="E32" s="103"/>
      <c r="F32" s="128"/>
      <c r="G32" s="103"/>
      <c r="H32" s="103"/>
      <c r="I32" s="128"/>
      <c r="J32" s="103"/>
      <c r="K32" s="103"/>
      <c r="L32" s="103"/>
      <c r="M32" s="103"/>
      <c r="N32" s="103"/>
      <c r="O32" s="103"/>
      <c r="P32" s="103"/>
      <c r="R32" s="103"/>
      <c r="S32" s="128"/>
      <c r="T32" s="103"/>
      <c r="U32" s="103"/>
      <c r="V32" s="128"/>
      <c r="W32" s="103"/>
      <c r="X32" s="103"/>
      <c r="Y32" s="103"/>
      <c r="Z32" s="103"/>
      <c r="AA32" s="103"/>
      <c r="AB32" s="103"/>
      <c r="AC32" s="103"/>
      <c r="AE32" s="103"/>
      <c r="AF32" s="128"/>
      <c r="AG32" s="103"/>
      <c r="AH32" s="103"/>
      <c r="AI32" s="128"/>
      <c r="AJ32" s="103"/>
      <c r="AK32" s="103"/>
      <c r="AL32" s="103"/>
      <c r="AM32" s="103"/>
      <c r="AN32" s="103"/>
      <c r="AO32" s="103"/>
      <c r="AP32" s="103"/>
      <c r="AR32" s="103"/>
      <c r="AS32" s="128"/>
      <c r="AT32" s="103"/>
      <c r="AU32" s="103"/>
      <c r="AV32" s="128"/>
      <c r="AW32" s="103"/>
      <c r="AX32" s="103"/>
      <c r="AY32" s="103"/>
      <c r="AZ32" s="103"/>
      <c r="BA32" s="103"/>
      <c r="BB32" s="103"/>
      <c r="BC32" s="103"/>
      <c r="BE32" s="103"/>
      <c r="BF32" s="128"/>
      <c r="BG32" s="103"/>
      <c r="BH32" s="103"/>
      <c r="BI32" s="128"/>
      <c r="BJ32" s="103"/>
      <c r="BK32" s="103"/>
      <c r="BL32" s="103"/>
      <c r="BM32" s="103"/>
      <c r="BN32" s="103"/>
      <c r="BO32" s="103"/>
      <c r="BP32" s="103"/>
    </row>
    <row r="33" spans="1:68" ht="12.75" customHeight="1" x14ac:dyDescent="0.2">
      <c r="A33" s="66"/>
      <c r="B33" s="710"/>
      <c r="C33" s="706"/>
      <c r="D33" s="70" t="s">
        <v>673</v>
      </c>
      <c r="E33" s="103"/>
      <c r="F33" s="128"/>
      <c r="G33" s="103"/>
      <c r="H33" s="103"/>
      <c r="I33" s="128"/>
      <c r="J33" s="103"/>
      <c r="K33" s="103"/>
      <c r="L33" s="103"/>
      <c r="M33" s="103"/>
      <c r="N33" s="103"/>
      <c r="O33" s="103"/>
      <c r="P33" s="103"/>
      <c r="R33" s="103"/>
      <c r="S33" s="128"/>
      <c r="T33" s="103"/>
      <c r="U33" s="103"/>
      <c r="V33" s="128"/>
      <c r="W33" s="103"/>
      <c r="X33" s="103"/>
      <c r="Y33" s="103"/>
      <c r="Z33" s="103"/>
      <c r="AA33" s="103"/>
      <c r="AB33" s="103"/>
      <c r="AC33" s="103"/>
      <c r="AE33" s="103"/>
      <c r="AF33" s="128"/>
      <c r="AG33" s="103"/>
      <c r="AH33" s="103"/>
      <c r="AI33" s="128"/>
      <c r="AJ33" s="103"/>
      <c r="AK33" s="103"/>
      <c r="AL33" s="103"/>
      <c r="AM33" s="103"/>
      <c r="AN33" s="103"/>
      <c r="AO33" s="103"/>
      <c r="AP33" s="103"/>
      <c r="AR33" s="103"/>
      <c r="AS33" s="128"/>
      <c r="AT33" s="103"/>
      <c r="AU33" s="103"/>
      <c r="AV33" s="128"/>
      <c r="AW33" s="103"/>
      <c r="AX33" s="103"/>
      <c r="AY33" s="103"/>
      <c r="AZ33" s="103"/>
      <c r="BA33" s="103"/>
      <c r="BB33" s="103"/>
      <c r="BC33" s="103"/>
      <c r="BE33" s="103"/>
      <c r="BF33" s="128"/>
      <c r="BG33" s="103"/>
      <c r="BH33" s="103"/>
      <c r="BI33" s="128"/>
      <c r="BJ33" s="103"/>
      <c r="BK33" s="103"/>
      <c r="BL33" s="103"/>
      <c r="BM33" s="103"/>
      <c r="BN33" s="103"/>
      <c r="BO33" s="103"/>
      <c r="BP33" s="103"/>
    </row>
    <row r="34" spans="1:68" ht="12.75" customHeight="1" x14ac:dyDescent="0.2">
      <c r="A34" s="66"/>
      <c r="B34" s="711"/>
      <c r="C34" s="81" t="s">
        <v>390</v>
      </c>
      <c r="D34" s="360" t="s">
        <v>391</v>
      </c>
      <c r="E34" s="362" t="e">
        <f>SUM(E23:E26)/(SUM(E27:E30)-MIN(SUM(E27:E30)*0.75,SUM(E31:E33)))</f>
        <v>#DIV/0!</v>
      </c>
      <c r="F34" s="362" t="e">
        <f t="shared" ref="F34:P34" si="0">SUM(F23:F26)/(SUM(F27:F30)-MIN(SUM(F27:F30)*0.75,SUM(F31:F33)))</f>
        <v>#DIV/0!</v>
      </c>
      <c r="G34" s="362" t="e">
        <f t="shared" si="0"/>
        <v>#DIV/0!</v>
      </c>
      <c r="H34" s="362" t="e">
        <f t="shared" si="0"/>
        <v>#DIV/0!</v>
      </c>
      <c r="I34" s="362" t="e">
        <f t="shared" si="0"/>
        <v>#DIV/0!</v>
      </c>
      <c r="J34" s="362" t="e">
        <f t="shared" si="0"/>
        <v>#DIV/0!</v>
      </c>
      <c r="K34" s="362" t="e">
        <f t="shared" si="0"/>
        <v>#DIV/0!</v>
      </c>
      <c r="L34" s="362" t="e">
        <f t="shared" si="0"/>
        <v>#DIV/0!</v>
      </c>
      <c r="M34" s="362" t="e">
        <f t="shared" si="0"/>
        <v>#DIV/0!</v>
      </c>
      <c r="N34" s="362" t="e">
        <f t="shared" si="0"/>
        <v>#DIV/0!</v>
      </c>
      <c r="O34" s="362" t="e">
        <f t="shared" si="0"/>
        <v>#DIV/0!</v>
      </c>
      <c r="P34" s="362" t="e">
        <f t="shared" si="0"/>
        <v>#DIV/0!</v>
      </c>
      <c r="Q34" s="361"/>
      <c r="R34" s="362" t="e">
        <f>SUM(R23:R26)/(SUM(R27:R30)-MIN(SUM(R27:R30)*0.75,SUM(R31:R33)))</f>
        <v>#DIV/0!</v>
      </c>
      <c r="S34" s="362" t="e">
        <f t="shared" ref="S34" si="1">SUM(S23:S26)/(SUM(S27:S30)-MIN(SUM(S27:S30)*0.75,SUM(S31:S33)))</f>
        <v>#DIV/0!</v>
      </c>
      <c r="T34" s="362" t="e">
        <f t="shared" ref="T34" si="2">SUM(T23:T26)/(SUM(T27:T30)-MIN(SUM(T27:T30)*0.75,SUM(T31:T33)))</f>
        <v>#DIV/0!</v>
      </c>
      <c r="U34" s="362" t="e">
        <f t="shared" ref="U34:AC34" si="3">SUM(U23:U26)/(SUM(U27:U30)-MIN(SUM(U27:U30)*0.75,SUM(U31:U33)))</f>
        <v>#DIV/0!</v>
      </c>
      <c r="V34" s="362" t="e">
        <f t="shared" si="3"/>
        <v>#DIV/0!</v>
      </c>
      <c r="W34" s="362" t="e">
        <f t="shared" si="3"/>
        <v>#DIV/0!</v>
      </c>
      <c r="X34" s="362" t="e">
        <f t="shared" si="3"/>
        <v>#DIV/0!</v>
      </c>
      <c r="Y34" s="362" t="e">
        <f t="shared" si="3"/>
        <v>#DIV/0!</v>
      </c>
      <c r="Z34" s="362" t="e">
        <f t="shared" si="3"/>
        <v>#DIV/0!</v>
      </c>
      <c r="AA34" s="362" t="e">
        <f t="shared" si="3"/>
        <v>#DIV/0!</v>
      </c>
      <c r="AB34" s="362" t="e">
        <f t="shared" si="3"/>
        <v>#DIV/0!</v>
      </c>
      <c r="AC34" s="362" t="e">
        <f t="shared" si="3"/>
        <v>#DIV/0!</v>
      </c>
      <c r="AE34" s="362" t="e">
        <f>SUM(AE23:AE26)/(SUM(AE27:AE30)-MIN(SUM(AE27:AE30)*0.75,SUM(AE31:AE33)))</f>
        <v>#DIV/0!</v>
      </c>
      <c r="AF34" s="362" t="e">
        <f t="shared" ref="AF34" si="4">SUM(AF23:AF26)/(SUM(AF27:AF30)-MIN(SUM(AF27:AF30)*0.75,SUM(AF31:AF33)))</f>
        <v>#DIV/0!</v>
      </c>
      <c r="AG34" s="362" t="e">
        <f t="shared" ref="AG34" si="5">SUM(AG23:AG26)/(SUM(AG27:AG30)-MIN(SUM(AG27:AG30)*0.75,SUM(AG31:AG33)))</f>
        <v>#DIV/0!</v>
      </c>
      <c r="AH34" s="362" t="e">
        <f t="shared" ref="AH34:AP34" si="6">SUM(AH23:AH26)/(SUM(AH27:AH30)-MIN(SUM(AH27:AH30)*0.75,SUM(AH31:AH33)))</f>
        <v>#DIV/0!</v>
      </c>
      <c r="AI34" s="362" t="e">
        <f t="shared" si="6"/>
        <v>#DIV/0!</v>
      </c>
      <c r="AJ34" s="362" t="e">
        <f t="shared" si="6"/>
        <v>#DIV/0!</v>
      </c>
      <c r="AK34" s="362" t="e">
        <f t="shared" si="6"/>
        <v>#DIV/0!</v>
      </c>
      <c r="AL34" s="362" t="e">
        <f t="shared" si="6"/>
        <v>#DIV/0!</v>
      </c>
      <c r="AM34" s="362" t="e">
        <f t="shared" si="6"/>
        <v>#DIV/0!</v>
      </c>
      <c r="AN34" s="362" t="e">
        <f t="shared" si="6"/>
        <v>#DIV/0!</v>
      </c>
      <c r="AO34" s="362" t="e">
        <f t="shared" si="6"/>
        <v>#DIV/0!</v>
      </c>
      <c r="AP34" s="362" t="e">
        <f t="shared" si="6"/>
        <v>#DIV/0!</v>
      </c>
      <c r="AR34" s="362" t="e">
        <f>SUM(AR23:AR26)/(SUM(AR27:AR30)-MIN(SUM(AR27:AR30)*0.75,SUM(AR31:AR33)))</f>
        <v>#DIV/0!</v>
      </c>
      <c r="AS34" s="362" t="e">
        <f t="shared" ref="AS34" si="7">SUM(AS23:AS26)/(SUM(AS27:AS30)-MIN(SUM(AS27:AS30)*0.75,SUM(AS31:AS33)))</f>
        <v>#DIV/0!</v>
      </c>
      <c r="AT34" s="362" t="e">
        <f t="shared" ref="AT34" si="8">SUM(AT23:AT26)/(SUM(AT27:AT30)-MIN(SUM(AT27:AT30)*0.75,SUM(AT31:AT33)))</f>
        <v>#DIV/0!</v>
      </c>
      <c r="AU34" s="362" t="e">
        <f t="shared" ref="AU34:BC34" si="9">SUM(AU23:AU26)/(SUM(AU27:AU30)-MIN(SUM(AU27:AU30)*0.75,SUM(AU31:AU33)))</f>
        <v>#DIV/0!</v>
      </c>
      <c r="AV34" s="362" t="e">
        <f t="shared" si="9"/>
        <v>#DIV/0!</v>
      </c>
      <c r="AW34" s="362" t="e">
        <f t="shared" si="9"/>
        <v>#DIV/0!</v>
      </c>
      <c r="AX34" s="362" t="e">
        <f t="shared" si="9"/>
        <v>#DIV/0!</v>
      </c>
      <c r="AY34" s="362" t="e">
        <f t="shared" si="9"/>
        <v>#DIV/0!</v>
      </c>
      <c r="AZ34" s="362" t="e">
        <f t="shared" si="9"/>
        <v>#DIV/0!</v>
      </c>
      <c r="BA34" s="362" t="e">
        <f t="shared" si="9"/>
        <v>#DIV/0!</v>
      </c>
      <c r="BB34" s="362" t="e">
        <f t="shared" si="9"/>
        <v>#DIV/0!</v>
      </c>
      <c r="BC34" s="362" t="e">
        <f t="shared" si="9"/>
        <v>#DIV/0!</v>
      </c>
      <c r="BE34" s="362" t="e">
        <f>SUM(BE23:BE26)/(SUM(BE27:BE30)-MIN(SUM(BE27:BE30)*0.75,SUM(BE31:BE33)))</f>
        <v>#DIV/0!</v>
      </c>
      <c r="BF34" s="362" t="e">
        <f t="shared" ref="BF34" si="10">SUM(BF23:BF26)/(SUM(BF27:BF30)-MIN(SUM(BF27:BF30)*0.75,SUM(BF31:BF33)))</f>
        <v>#DIV/0!</v>
      </c>
      <c r="BG34" s="362" t="e">
        <f t="shared" ref="BG34" si="11">SUM(BG23:BG26)/(SUM(BG27:BG30)-MIN(SUM(BG27:BG30)*0.75,SUM(BG31:BG33)))</f>
        <v>#DIV/0!</v>
      </c>
      <c r="BH34" s="362" t="e">
        <f t="shared" ref="BH34:BP34" si="12">SUM(BH23:BH26)/(SUM(BH27:BH30)-MIN(SUM(BH27:BH30)*0.75,SUM(BH31:BH33)))</f>
        <v>#DIV/0!</v>
      </c>
      <c r="BI34" s="362" t="e">
        <f t="shared" si="12"/>
        <v>#DIV/0!</v>
      </c>
      <c r="BJ34" s="362" t="e">
        <f t="shared" si="12"/>
        <v>#DIV/0!</v>
      </c>
      <c r="BK34" s="362" t="e">
        <f t="shared" si="12"/>
        <v>#DIV/0!</v>
      </c>
      <c r="BL34" s="362" t="e">
        <f t="shared" si="12"/>
        <v>#DIV/0!</v>
      </c>
      <c r="BM34" s="362" t="e">
        <f t="shared" si="12"/>
        <v>#DIV/0!</v>
      </c>
      <c r="BN34" s="362" t="e">
        <f t="shared" si="12"/>
        <v>#DIV/0!</v>
      </c>
      <c r="BO34" s="362" t="e">
        <f t="shared" si="12"/>
        <v>#DIV/0!</v>
      </c>
      <c r="BP34" s="362" t="e">
        <f t="shared" si="12"/>
        <v>#DIV/0!</v>
      </c>
    </row>
    <row r="35" spans="1:68" ht="23.25" customHeight="1" x14ac:dyDescent="0.2">
      <c r="A35" s="66"/>
      <c r="E35" s="95"/>
      <c r="F35" s="95"/>
      <c r="G35" s="95"/>
      <c r="H35" s="95"/>
      <c r="I35" s="95"/>
      <c r="J35" s="95"/>
      <c r="K35" s="95"/>
      <c r="L35" s="95"/>
      <c r="M35" s="95"/>
      <c r="N35" s="95"/>
      <c r="O35" s="95"/>
      <c r="P35" s="95"/>
      <c r="R35" s="95"/>
      <c r="S35" s="95"/>
      <c r="T35" s="95"/>
      <c r="U35" s="95"/>
      <c r="V35" s="95"/>
      <c r="W35" s="95"/>
      <c r="X35" s="95"/>
      <c r="Y35" s="95"/>
      <c r="Z35" s="95"/>
      <c r="AA35" s="95"/>
      <c r="AB35" s="95"/>
      <c r="AC35" s="95"/>
      <c r="AE35" s="95"/>
      <c r="AF35" s="95"/>
      <c r="AG35" s="95"/>
      <c r="AH35" s="95"/>
      <c r="AI35" s="95"/>
      <c r="AJ35" s="95"/>
      <c r="AK35" s="95"/>
      <c r="AL35" s="95"/>
      <c r="AM35" s="95"/>
      <c r="AN35" s="95"/>
      <c r="AO35" s="95"/>
      <c r="AP35" s="95"/>
      <c r="AR35" s="95"/>
      <c r="AS35" s="95"/>
      <c r="AT35" s="95"/>
      <c r="AU35" s="95"/>
      <c r="AV35" s="95"/>
      <c r="AW35" s="95"/>
      <c r="AX35" s="95"/>
      <c r="AY35" s="95"/>
      <c r="AZ35" s="95"/>
      <c r="BA35" s="95"/>
      <c r="BB35" s="95"/>
      <c r="BC35" s="95"/>
      <c r="BE35" s="95"/>
      <c r="BF35" s="95"/>
      <c r="BG35" s="95"/>
      <c r="BH35" s="95"/>
      <c r="BI35" s="95"/>
      <c r="BJ35" s="95"/>
      <c r="BK35" s="95"/>
      <c r="BL35" s="95"/>
      <c r="BM35" s="95"/>
      <c r="BN35" s="95"/>
      <c r="BO35" s="95"/>
      <c r="BP35" s="95"/>
    </row>
    <row r="36" spans="1:68" ht="12.75" customHeight="1" x14ac:dyDescent="0.2">
      <c r="B36" s="696" t="s">
        <v>667</v>
      </c>
      <c r="C36" s="75" t="s">
        <v>668</v>
      </c>
      <c r="D36" s="76"/>
      <c r="E36" s="107"/>
      <c r="F36" s="132"/>
      <c r="G36" s="107"/>
      <c r="H36" s="107"/>
      <c r="I36" s="132"/>
      <c r="J36" s="107"/>
      <c r="K36" s="107"/>
      <c r="L36" s="107"/>
      <c r="M36" s="107"/>
      <c r="N36" s="107"/>
      <c r="O36" s="107"/>
      <c r="P36" s="107"/>
      <c r="Q36" s="203"/>
      <c r="R36" s="107"/>
      <c r="S36" s="132"/>
      <c r="T36" s="107"/>
      <c r="U36" s="107"/>
      <c r="V36" s="132"/>
      <c r="W36" s="107"/>
      <c r="X36" s="107"/>
      <c r="Y36" s="107"/>
      <c r="Z36" s="107"/>
      <c r="AA36" s="107"/>
      <c r="AB36" s="107"/>
      <c r="AC36" s="107"/>
      <c r="AD36" s="203"/>
      <c r="AE36" s="107"/>
      <c r="AF36" s="132"/>
      <c r="AG36" s="107"/>
      <c r="AH36" s="107"/>
      <c r="AI36" s="132"/>
      <c r="AJ36" s="107"/>
      <c r="AK36" s="107"/>
      <c r="AL36" s="107"/>
      <c r="AM36" s="107"/>
      <c r="AN36" s="107"/>
      <c r="AO36" s="107"/>
      <c r="AP36" s="107"/>
      <c r="AQ36" s="203"/>
      <c r="AR36" s="107"/>
      <c r="AS36" s="132"/>
      <c r="AT36" s="107"/>
      <c r="AU36" s="107"/>
      <c r="AV36" s="132"/>
      <c r="AW36" s="107"/>
      <c r="AX36" s="107"/>
      <c r="AY36" s="107"/>
      <c r="AZ36" s="107"/>
      <c r="BA36" s="107"/>
      <c r="BB36" s="107"/>
      <c r="BC36" s="107"/>
      <c r="BD36" s="203"/>
      <c r="BE36" s="107"/>
      <c r="BF36" s="132"/>
      <c r="BG36" s="107"/>
      <c r="BH36" s="107"/>
      <c r="BI36" s="132"/>
      <c r="BJ36" s="107"/>
      <c r="BK36" s="107"/>
      <c r="BL36" s="107"/>
      <c r="BM36" s="107"/>
      <c r="BN36" s="107"/>
      <c r="BO36" s="107"/>
      <c r="BP36" s="107"/>
    </row>
    <row r="37" spans="1:68" ht="12.75" customHeight="1" x14ac:dyDescent="0.2">
      <c r="A37" s="66"/>
      <c r="B37" s="710"/>
      <c r="C37" s="77" t="s">
        <v>669</v>
      </c>
      <c r="D37" s="631"/>
      <c r="E37" s="105"/>
      <c r="F37" s="130"/>
      <c r="G37" s="105"/>
      <c r="H37" s="105"/>
      <c r="I37" s="130"/>
      <c r="J37" s="105"/>
      <c r="K37" s="105"/>
      <c r="L37" s="105"/>
      <c r="M37" s="105"/>
      <c r="N37" s="105"/>
      <c r="O37" s="105"/>
      <c r="P37" s="105"/>
      <c r="R37" s="105"/>
      <c r="S37" s="130"/>
      <c r="T37" s="105"/>
      <c r="U37" s="105"/>
      <c r="V37" s="130"/>
      <c r="W37" s="105"/>
      <c r="X37" s="105"/>
      <c r="Y37" s="105"/>
      <c r="Z37" s="105"/>
      <c r="AA37" s="105"/>
      <c r="AB37" s="105"/>
      <c r="AC37" s="105"/>
      <c r="AE37" s="105"/>
      <c r="AF37" s="130"/>
      <c r="AG37" s="105"/>
      <c r="AH37" s="105"/>
      <c r="AI37" s="130"/>
      <c r="AJ37" s="105"/>
      <c r="AK37" s="105"/>
      <c r="AL37" s="105"/>
      <c r="AM37" s="105"/>
      <c r="AN37" s="105"/>
      <c r="AO37" s="105"/>
      <c r="AP37" s="105"/>
      <c r="AR37" s="105"/>
      <c r="AS37" s="130"/>
      <c r="AT37" s="105"/>
      <c r="AU37" s="105"/>
      <c r="AV37" s="130"/>
      <c r="AW37" s="105"/>
      <c r="AX37" s="105"/>
      <c r="AY37" s="105"/>
      <c r="AZ37" s="105"/>
      <c r="BA37" s="105"/>
      <c r="BB37" s="105"/>
      <c r="BC37" s="105"/>
      <c r="BE37" s="105"/>
      <c r="BF37" s="130"/>
      <c r="BG37" s="105"/>
      <c r="BH37" s="105"/>
      <c r="BI37" s="130"/>
      <c r="BJ37" s="105"/>
      <c r="BK37" s="105"/>
      <c r="BL37" s="105"/>
      <c r="BM37" s="105"/>
      <c r="BN37" s="105"/>
      <c r="BO37" s="105"/>
      <c r="BP37" s="105"/>
    </row>
    <row r="38" spans="1:68" ht="12.75" customHeight="1" x14ac:dyDescent="0.2">
      <c r="A38" s="66"/>
      <c r="B38" s="747"/>
      <c r="C38" s="81" t="s">
        <v>667</v>
      </c>
      <c r="D38" s="360" t="s">
        <v>391</v>
      </c>
      <c r="E38" s="362" t="e">
        <f>+E36/E37</f>
        <v>#DIV/0!</v>
      </c>
      <c r="F38" s="362" t="e">
        <f t="shared" ref="F38:P38" si="13">+F36/F37</f>
        <v>#DIV/0!</v>
      </c>
      <c r="G38" s="362" t="e">
        <f t="shared" si="13"/>
        <v>#DIV/0!</v>
      </c>
      <c r="H38" s="362" t="e">
        <f t="shared" si="13"/>
        <v>#DIV/0!</v>
      </c>
      <c r="I38" s="362" t="e">
        <f t="shared" si="13"/>
        <v>#DIV/0!</v>
      </c>
      <c r="J38" s="362" t="e">
        <f t="shared" si="13"/>
        <v>#DIV/0!</v>
      </c>
      <c r="K38" s="362" t="e">
        <f t="shared" si="13"/>
        <v>#DIV/0!</v>
      </c>
      <c r="L38" s="362" t="e">
        <f t="shared" si="13"/>
        <v>#DIV/0!</v>
      </c>
      <c r="M38" s="362" t="e">
        <f t="shared" si="13"/>
        <v>#DIV/0!</v>
      </c>
      <c r="N38" s="362" t="e">
        <f t="shared" si="13"/>
        <v>#DIV/0!</v>
      </c>
      <c r="O38" s="362" t="e">
        <f t="shared" si="13"/>
        <v>#DIV/0!</v>
      </c>
      <c r="P38" s="362" t="e">
        <f t="shared" si="13"/>
        <v>#DIV/0!</v>
      </c>
      <c r="Q38" s="361"/>
      <c r="R38" s="362" t="e">
        <f>+R36/R37</f>
        <v>#DIV/0!</v>
      </c>
      <c r="S38" s="362" t="e">
        <f t="shared" ref="S38:AC38" si="14">+S36/S37</f>
        <v>#DIV/0!</v>
      </c>
      <c r="T38" s="362" t="e">
        <f t="shared" si="14"/>
        <v>#DIV/0!</v>
      </c>
      <c r="U38" s="362" t="e">
        <f t="shared" si="14"/>
        <v>#DIV/0!</v>
      </c>
      <c r="V38" s="362" t="e">
        <f t="shared" si="14"/>
        <v>#DIV/0!</v>
      </c>
      <c r="W38" s="362" t="e">
        <f t="shared" si="14"/>
        <v>#DIV/0!</v>
      </c>
      <c r="X38" s="362" t="e">
        <f t="shared" si="14"/>
        <v>#DIV/0!</v>
      </c>
      <c r="Y38" s="362" t="e">
        <f t="shared" si="14"/>
        <v>#DIV/0!</v>
      </c>
      <c r="Z38" s="362" t="e">
        <f t="shared" si="14"/>
        <v>#DIV/0!</v>
      </c>
      <c r="AA38" s="362" t="e">
        <f t="shared" si="14"/>
        <v>#DIV/0!</v>
      </c>
      <c r="AB38" s="362" t="e">
        <f t="shared" si="14"/>
        <v>#DIV/0!</v>
      </c>
      <c r="AC38" s="362" t="e">
        <f t="shared" si="14"/>
        <v>#DIV/0!</v>
      </c>
      <c r="AE38" s="362" t="e">
        <f>+AE36/AE37</f>
        <v>#DIV/0!</v>
      </c>
      <c r="AF38" s="362" t="e">
        <f t="shared" ref="AF38:AP38" si="15">+AF36/AF37</f>
        <v>#DIV/0!</v>
      </c>
      <c r="AG38" s="362" t="e">
        <f t="shared" si="15"/>
        <v>#DIV/0!</v>
      </c>
      <c r="AH38" s="362" t="e">
        <f t="shared" si="15"/>
        <v>#DIV/0!</v>
      </c>
      <c r="AI38" s="362" t="e">
        <f t="shared" si="15"/>
        <v>#DIV/0!</v>
      </c>
      <c r="AJ38" s="362" t="e">
        <f t="shared" si="15"/>
        <v>#DIV/0!</v>
      </c>
      <c r="AK38" s="362" t="e">
        <f t="shared" si="15"/>
        <v>#DIV/0!</v>
      </c>
      <c r="AL38" s="362" t="e">
        <f t="shared" si="15"/>
        <v>#DIV/0!</v>
      </c>
      <c r="AM38" s="362" t="e">
        <f t="shared" si="15"/>
        <v>#DIV/0!</v>
      </c>
      <c r="AN38" s="362" t="e">
        <f t="shared" si="15"/>
        <v>#DIV/0!</v>
      </c>
      <c r="AO38" s="362" t="e">
        <f t="shared" si="15"/>
        <v>#DIV/0!</v>
      </c>
      <c r="AP38" s="362" t="e">
        <f t="shared" si="15"/>
        <v>#DIV/0!</v>
      </c>
      <c r="AR38" s="362" t="e">
        <f>+AR36/AR37</f>
        <v>#DIV/0!</v>
      </c>
      <c r="AS38" s="362" t="e">
        <f t="shared" ref="AS38:BC38" si="16">+AS36/AS37</f>
        <v>#DIV/0!</v>
      </c>
      <c r="AT38" s="362" t="e">
        <f t="shared" si="16"/>
        <v>#DIV/0!</v>
      </c>
      <c r="AU38" s="362" t="e">
        <f t="shared" si="16"/>
        <v>#DIV/0!</v>
      </c>
      <c r="AV38" s="362" t="e">
        <f t="shared" si="16"/>
        <v>#DIV/0!</v>
      </c>
      <c r="AW38" s="362" t="e">
        <f t="shared" si="16"/>
        <v>#DIV/0!</v>
      </c>
      <c r="AX38" s="362" t="e">
        <f t="shared" si="16"/>
        <v>#DIV/0!</v>
      </c>
      <c r="AY38" s="362" t="e">
        <f t="shared" si="16"/>
        <v>#DIV/0!</v>
      </c>
      <c r="AZ38" s="362" t="e">
        <f t="shared" si="16"/>
        <v>#DIV/0!</v>
      </c>
      <c r="BA38" s="362" t="e">
        <f t="shared" si="16"/>
        <v>#DIV/0!</v>
      </c>
      <c r="BB38" s="362" t="e">
        <f t="shared" si="16"/>
        <v>#DIV/0!</v>
      </c>
      <c r="BC38" s="362" t="e">
        <f t="shared" si="16"/>
        <v>#DIV/0!</v>
      </c>
      <c r="BE38" s="362" t="e">
        <f>+BE36/BE37</f>
        <v>#DIV/0!</v>
      </c>
      <c r="BF38" s="362" t="e">
        <f t="shared" ref="BF38:BP38" si="17">+BF36/BF37</f>
        <v>#DIV/0!</v>
      </c>
      <c r="BG38" s="362" t="e">
        <f t="shared" si="17"/>
        <v>#DIV/0!</v>
      </c>
      <c r="BH38" s="362" t="e">
        <f t="shared" si="17"/>
        <v>#DIV/0!</v>
      </c>
      <c r="BI38" s="362" t="e">
        <f t="shared" si="17"/>
        <v>#DIV/0!</v>
      </c>
      <c r="BJ38" s="362" t="e">
        <f t="shared" si="17"/>
        <v>#DIV/0!</v>
      </c>
      <c r="BK38" s="362" t="e">
        <f t="shared" si="17"/>
        <v>#DIV/0!</v>
      </c>
      <c r="BL38" s="362" t="e">
        <f t="shared" si="17"/>
        <v>#DIV/0!</v>
      </c>
      <c r="BM38" s="362" t="e">
        <f t="shared" si="17"/>
        <v>#DIV/0!</v>
      </c>
      <c r="BN38" s="362" t="e">
        <f t="shared" si="17"/>
        <v>#DIV/0!</v>
      </c>
      <c r="BO38" s="362" t="e">
        <f t="shared" si="17"/>
        <v>#DIV/0!</v>
      </c>
      <c r="BP38" s="362" t="e">
        <f t="shared" si="17"/>
        <v>#DIV/0!</v>
      </c>
    </row>
    <row r="39" spans="1:68" x14ac:dyDescent="0.2">
      <c r="A39" s="66"/>
      <c r="E39" s="95"/>
      <c r="F39" s="95"/>
      <c r="G39" s="95"/>
      <c r="H39" s="95"/>
      <c r="I39" s="95"/>
      <c r="J39" s="95"/>
      <c r="K39" s="95"/>
      <c r="L39" s="95"/>
      <c r="M39" s="95"/>
      <c r="N39" s="95"/>
      <c r="O39" s="95"/>
      <c r="P39" s="95"/>
      <c r="R39" s="95"/>
      <c r="S39" s="95"/>
      <c r="T39" s="95"/>
      <c r="U39" s="95"/>
      <c r="V39" s="95"/>
      <c r="W39" s="95"/>
      <c r="X39" s="95"/>
      <c r="Y39" s="95"/>
      <c r="Z39" s="95"/>
      <c r="AA39" s="95"/>
      <c r="AB39" s="95"/>
      <c r="AC39" s="95"/>
      <c r="AE39" s="95"/>
      <c r="AF39" s="95"/>
      <c r="AG39" s="95"/>
      <c r="AH39" s="95"/>
      <c r="AI39" s="95"/>
      <c r="AJ39" s="95"/>
      <c r="AK39" s="95"/>
      <c r="AL39" s="95"/>
      <c r="AM39" s="95"/>
      <c r="AN39" s="95"/>
      <c r="AO39" s="95"/>
      <c r="AP39" s="95"/>
      <c r="AR39" s="95"/>
      <c r="AS39" s="95"/>
      <c r="AT39" s="95"/>
      <c r="AU39" s="95"/>
      <c r="AV39" s="95"/>
      <c r="AW39" s="95"/>
      <c r="AX39" s="95"/>
      <c r="AY39" s="95"/>
      <c r="AZ39" s="95"/>
      <c r="BA39" s="95"/>
      <c r="BB39" s="95"/>
      <c r="BC39" s="95"/>
      <c r="BE39" s="95"/>
      <c r="BF39" s="95"/>
      <c r="BG39" s="95"/>
      <c r="BH39" s="95"/>
      <c r="BI39" s="95"/>
      <c r="BJ39" s="95"/>
      <c r="BK39" s="95"/>
      <c r="BL39" s="95"/>
      <c r="BM39" s="95"/>
      <c r="BN39" s="95"/>
      <c r="BO39" s="95"/>
      <c r="BP39" s="95"/>
    </row>
  </sheetData>
  <mergeCells count="12">
    <mergeCell ref="B18:B19"/>
    <mergeCell ref="B36:B38"/>
    <mergeCell ref="B23:B34"/>
    <mergeCell ref="C23:C26"/>
    <mergeCell ref="C27:C30"/>
    <mergeCell ref="C31:C33"/>
    <mergeCell ref="C10:C11"/>
    <mergeCell ref="C12:C13"/>
    <mergeCell ref="B10:B13"/>
    <mergeCell ref="C14:C15"/>
    <mergeCell ref="C16:C17"/>
    <mergeCell ref="B14:B17"/>
  </mergeCells>
  <pageMargins left="0.74803149606299213" right="0.74803149606299213" top="0.98425196850393704" bottom="0.98425196850393704" header="0.51181102362204722" footer="0.51181102362204722"/>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dimension ref="A1:K36"/>
  <sheetViews>
    <sheetView showGridLines="0" topLeftCell="A16" zoomScale="85" zoomScaleNormal="85" workbookViewId="0">
      <selection activeCell="J29" sqref="J29"/>
    </sheetView>
  </sheetViews>
  <sheetFormatPr baseColWidth="10" defaultColWidth="9.140625" defaultRowHeight="12.75" x14ac:dyDescent="0.2"/>
  <cols>
    <col min="1" max="1" width="3.7109375" style="1" customWidth="1"/>
    <col min="2" max="2" width="40.5703125" style="1" customWidth="1"/>
    <col min="3" max="3" width="51.42578125" style="1" customWidth="1"/>
    <col min="4" max="6" width="28.42578125" style="1" customWidth="1"/>
    <col min="7" max="7" width="26.28515625" style="1" customWidth="1"/>
    <col min="8" max="8" width="28.28515625" style="1" customWidth="1"/>
    <col min="9" max="11" width="30.42578125" style="1" customWidth="1"/>
    <col min="12" max="16384" width="9.140625" style="1"/>
  </cols>
  <sheetData>
    <row r="1" spans="1:9" s="153" customFormat="1" ht="23.25" x14ac:dyDescent="0.35">
      <c r="A1" s="152" t="s">
        <v>649</v>
      </c>
    </row>
    <row r="2" spans="1:9" s="155" customFormat="1" x14ac:dyDescent="0.2">
      <c r="A2" s="154"/>
    </row>
    <row r="4" spans="1:9" ht="23.25" x14ac:dyDescent="0.35">
      <c r="B4" s="437" t="s">
        <v>650</v>
      </c>
      <c r="C4" s="302"/>
      <c r="D4" s="450"/>
      <c r="E4" s="450"/>
      <c r="F4" s="438"/>
      <c r="G4" s="438"/>
      <c r="H4" s="438"/>
      <c r="I4" s="438"/>
    </row>
    <row r="5" spans="1:9" x14ac:dyDescent="0.2">
      <c r="B5" s="439" t="s">
        <v>189</v>
      </c>
      <c r="D5" s="658"/>
      <c r="E5" s="658"/>
      <c r="F5" s="658"/>
      <c r="G5" s="658"/>
    </row>
    <row r="6" spans="1:9" ht="15" customHeight="1" x14ac:dyDescent="0.25">
      <c r="A6" s="193"/>
      <c r="B6" s="194" t="s">
        <v>651</v>
      </c>
      <c r="C6" s="659"/>
      <c r="D6" s="195" t="s">
        <v>709</v>
      </c>
      <c r="E6" s="195" t="s">
        <v>710</v>
      </c>
      <c r="F6" s="195" t="s">
        <v>711</v>
      </c>
      <c r="G6" s="660" t="s">
        <v>716</v>
      </c>
      <c r="H6" s="660" t="s">
        <v>717</v>
      </c>
      <c r="I6" s="195" t="s">
        <v>652</v>
      </c>
    </row>
    <row r="7" spans="1:9" ht="12.75" customHeight="1" x14ac:dyDescent="0.2">
      <c r="A7" s="661">
        <v>1</v>
      </c>
      <c r="B7" s="662" t="s">
        <v>712</v>
      </c>
      <c r="C7" s="663"/>
      <c r="D7" s="357"/>
      <c r="E7" s="357"/>
      <c r="F7" s="357"/>
      <c r="G7" s="664"/>
      <c r="H7" s="664"/>
      <c r="I7" s="665">
        <f t="shared" ref="I7:I22" si="0">D7+E7+F7+G7-H7</f>
        <v>0</v>
      </c>
    </row>
    <row r="8" spans="1:9" x14ac:dyDescent="0.2">
      <c r="A8" s="661">
        <f>A7+1</f>
        <v>2</v>
      </c>
      <c r="B8" s="662" t="s">
        <v>718</v>
      </c>
      <c r="C8" s="663"/>
      <c r="D8" s="357"/>
      <c r="E8" s="357"/>
      <c r="F8" s="357"/>
      <c r="G8" s="664"/>
      <c r="H8" s="664"/>
      <c r="I8" s="665">
        <f t="shared" si="0"/>
        <v>0</v>
      </c>
    </row>
    <row r="9" spans="1:9" x14ac:dyDescent="0.2">
      <c r="A9" s="661">
        <f>A8+1</f>
        <v>3</v>
      </c>
      <c r="B9" s="662" t="s">
        <v>719</v>
      </c>
      <c r="C9" s="663"/>
      <c r="D9" s="357"/>
      <c r="E9" s="357"/>
      <c r="F9" s="357"/>
      <c r="G9" s="664"/>
      <c r="H9" s="664"/>
      <c r="I9" s="665">
        <f t="shared" si="0"/>
        <v>0</v>
      </c>
    </row>
    <row r="10" spans="1:9" x14ac:dyDescent="0.2">
      <c r="A10" s="661">
        <f t="shared" ref="A10:A17" si="1">A9+1</f>
        <v>4</v>
      </c>
      <c r="B10" s="662" t="s">
        <v>644</v>
      </c>
      <c r="C10" s="663"/>
      <c r="D10" s="357"/>
      <c r="E10" s="357"/>
      <c r="F10" s="357"/>
      <c r="G10" s="664"/>
      <c r="H10" s="664"/>
      <c r="I10" s="665">
        <f t="shared" si="0"/>
        <v>0</v>
      </c>
    </row>
    <row r="11" spans="1:9" x14ac:dyDescent="0.2">
      <c r="A11" s="661">
        <f t="shared" si="1"/>
        <v>5</v>
      </c>
      <c r="B11" s="662" t="s">
        <v>713</v>
      </c>
      <c r="C11" s="663"/>
      <c r="D11" s="357"/>
      <c r="E11" s="357"/>
      <c r="F11" s="357"/>
      <c r="G11" s="664"/>
      <c r="H11" s="664"/>
      <c r="I11" s="665">
        <f t="shared" si="0"/>
        <v>0</v>
      </c>
    </row>
    <row r="12" spans="1:9" x14ac:dyDescent="0.2">
      <c r="A12" s="661">
        <f t="shared" si="1"/>
        <v>6</v>
      </c>
      <c r="B12" s="662" t="s">
        <v>714</v>
      </c>
      <c r="C12" s="663"/>
      <c r="D12" s="357"/>
      <c r="E12" s="357"/>
      <c r="F12" s="357"/>
      <c r="G12" s="664"/>
      <c r="H12" s="664"/>
      <c r="I12" s="665">
        <f t="shared" si="0"/>
        <v>0</v>
      </c>
    </row>
    <row r="13" spans="1:9" x14ac:dyDescent="0.2">
      <c r="A13" s="661">
        <f t="shared" si="1"/>
        <v>7</v>
      </c>
      <c r="B13" s="662" t="s">
        <v>720</v>
      </c>
      <c r="C13" s="663"/>
      <c r="D13" s="357"/>
      <c r="E13" s="357"/>
      <c r="F13" s="357"/>
      <c r="G13" s="664"/>
      <c r="H13" s="664"/>
      <c r="I13" s="665">
        <f t="shared" si="0"/>
        <v>0</v>
      </c>
    </row>
    <row r="14" spans="1:9" x14ac:dyDescent="0.2">
      <c r="A14" s="661">
        <f t="shared" si="1"/>
        <v>8</v>
      </c>
      <c r="B14" s="662" t="s">
        <v>721</v>
      </c>
      <c r="C14" s="663"/>
      <c r="D14" s="357"/>
      <c r="E14" s="357"/>
      <c r="F14" s="357"/>
      <c r="G14" s="664"/>
      <c r="H14" s="664"/>
      <c r="I14" s="665">
        <f t="shared" si="0"/>
        <v>0</v>
      </c>
    </row>
    <row r="15" spans="1:9" x14ac:dyDescent="0.2">
      <c r="A15" s="661">
        <f t="shared" si="1"/>
        <v>9</v>
      </c>
      <c r="B15" s="662" t="s">
        <v>715</v>
      </c>
      <c r="C15" s="663"/>
      <c r="D15" s="357"/>
      <c r="E15" s="357"/>
      <c r="F15" s="357"/>
      <c r="G15" s="664"/>
      <c r="H15" s="664"/>
      <c r="I15" s="665">
        <f t="shared" si="0"/>
        <v>0</v>
      </c>
    </row>
    <row r="16" spans="1:9" x14ac:dyDescent="0.2">
      <c r="A16" s="661">
        <f t="shared" si="1"/>
        <v>10</v>
      </c>
      <c r="B16" s="662" t="s">
        <v>722</v>
      </c>
      <c r="C16" s="663"/>
      <c r="D16" s="357"/>
      <c r="E16" s="357"/>
      <c r="F16" s="357"/>
      <c r="G16" s="664"/>
      <c r="H16" s="664"/>
      <c r="I16" s="665">
        <f t="shared" si="0"/>
        <v>0</v>
      </c>
    </row>
    <row r="17" spans="1:11" x14ac:dyDescent="0.2">
      <c r="A17" s="661">
        <f t="shared" si="1"/>
        <v>11</v>
      </c>
      <c r="B17" s="662" t="s">
        <v>723</v>
      </c>
      <c r="C17" s="663"/>
      <c r="D17" s="357"/>
      <c r="E17" s="357"/>
      <c r="F17" s="357"/>
      <c r="G17" s="664"/>
      <c r="H17" s="664"/>
      <c r="I17" s="665">
        <f t="shared" si="0"/>
        <v>0</v>
      </c>
    </row>
    <row r="18" spans="1:11" x14ac:dyDescent="0.2">
      <c r="A18" s="661">
        <f>A17+1</f>
        <v>12</v>
      </c>
      <c r="B18" s="662" t="s">
        <v>724</v>
      </c>
      <c r="C18" s="663"/>
      <c r="D18" s="357"/>
      <c r="E18" s="357"/>
      <c r="F18" s="357"/>
      <c r="G18" s="664"/>
      <c r="H18" s="664"/>
      <c r="I18" s="665">
        <f t="shared" si="0"/>
        <v>0</v>
      </c>
    </row>
    <row r="19" spans="1:11" x14ac:dyDescent="0.2">
      <c r="A19" s="661">
        <f t="shared" ref="A19:A22" si="2">A18+1</f>
        <v>13</v>
      </c>
      <c r="B19" s="662" t="s">
        <v>725</v>
      </c>
      <c r="C19" s="663"/>
      <c r="D19" s="357"/>
      <c r="E19" s="357"/>
      <c r="F19" s="357"/>
      <c r="G19" s="664"/>
      <c r="H19" s="664"/>
      <c r="I19" s="665">
        <f t="shared" si="0"/>
        <v>0</v>
      </c>
    </row>
    <row r="20" spans="1:11" x14ac:dyDescent="0.2">
      <c r="A20" s="661">
        <f t="shared" si="2"/>
        <v>14</v>
      </c>
      <c r="B20" s="662" t="s">
        <v>726</v>
      </c>
      <c r="C20" s="663"/>
      <c r="D20" s="357"/>
      <c r="E20" s="357"/>
      <c r="F20" s="357"/>
      <c r="G20" s="664"/>
      <c r="H20" s="664"/>
      <c r="I20" s="665">
        <f t="shared" si="0"/>
        <v>0</v>
      </c>
    </row>
    <row r="21" spans="1:11" x14ac:dyDescent="0.2">
      <c r="A21" s="661">
        <f t="shared" si="2"/>
        <v>15</v>
      </c>
      <c r="B21" s="662" t="s">
        <v>727</v>
      </c>
      <c r="C21" s="663"/>
      <c r="D21" s="357"/>
      <c r="E21" s="357"/>
      <c r="F21" s="357"/>
      <c r="G21" s="664"/>
      <c r="H21" s="664"/>
      <c r="I21" s="665">
        <f t="shared" si="0"/>
        <v>0</v>
      </c>
    </row>
    <row r="22" spans="1:11" x14ac:dyDescent="0.2">
      <c r="A22" s="661">
        <f t="shared" si="2"/>
        <v>16</v>
      </c>
      <c r="B22" s="662" t="s">
        <v>728</v>
      </c>
      <c r="C22" s="663"/>
      <c r="D22" s="357"/>
      <c r="E22" s="357"/>
      <c r="F22" s="357"/>
      <c r="G22" s="664"/>
      <c r="H22" s="664"/>
      <c r="I22" s="665">
        <f t="shared" si="0"/>
        <v>0</v>
      </c>
    </row>
    <row r="23" spans="1:11" x14ac:dyDescent="0.2">
      <c r="A23" s="661"/>
      <c r="B23" s="666" t="s">
        <v>646</v>
      </c>
      <c r="C23" s="667"/>
      <c r="D23" s="668">
        <f>+SUM(D7:D22)</f>
        <v>0</v>
      </c>
      <c r="E23" s="668">
        <f>+SUM(E7:E22)</f>
        <v>0</v>
      </c>
      <c r="F23" s="668">
        <f>+SUM(F7:F22)</f>
        <v>0</v>
      </c>
      <c r="G23" s="669">
        <f>+SUM(G7:G22)</f>
        <v>0</v>
      </c>
      <c r="H23" s="669">
        <f>+SUM(H7:H22)</f>
        <v>0</v>
      </c>
      <c r="I23" s="665">
        <f>D23+E23+F23+G23-H23</f>
        <v>0</v>
      </c>
    </row>
    <row r="25" spans="1:11" x14ac:dyDescent="0.2">
      <c r="B25" s="334" t="s">
        <v>653</v>
      </c>
    </row>
    <row r="26" spans="1:11" x14ac:dyDescent="0.2">
      <c r="C26" s="334"/>
      <c r="H26" s="5"/>
      <c r="I26" s="5"/>
    </row>
    <row r="27" spans="1:11" ht="23.25" x14ac:dyDescent="0.35">
      <c r="C27" s="334"/>
      <c r="E27" s="157" t="s">
        <v>510</v>
      </c>
      <c r="F27" s="158"/>
      <c r="G27" s="578"/>
      <c r="H27" s="429"/>
      <c r="I27" s="157" t="s">
        <v>511</v>
      </c>
      <c r="J27" s="158"/>
      <c r="K27" s="159"/>
    </row>
    <row r="28" spans="1:11" ht="9.75" customHeight="1" x14ac:dyDescent="0.2">
      <c r="E28" s="161" t="s">
        <v>7</v>
      </c>
      <c r="F28" s="161"/>
      <c r="G28" s="579"/>
      <c r="H28" s="5"/>
      <c r="I28" s="161" t="s">
        <v>7</v>
      </c>
      <c r="J28" s="161"/>
      <c r="K28" s="161"/>
    </row>
    <row r="29" spans="1:11" ht="18" customHeight="1" x14ac:dyDescent="0.25">
      <c r="C29" s="670" t="s">
        <v>291</v>
      </c>
      <c r="E29" s="262">
        <v>43800</v>
      </c>
      <c r="F29" s="262">
        <v>44166</v>
      </c>
      <c r="G29" s="580">
        <v>44531</v>
      </c>
      <c r="H29" s="5"/>
      <c r="I29" s="262">
        <f>E29</f>
        <v>43800</v>
      </c>
      <c r="J29" s="262">
        <f t="shared" ref="J29:K29" si="3">F29</f>
        <v>44166</v>
      </c>
      <c r="K29" s="262">
        <f t="shared" si="3"/>
        <v>44531</v>
      </c>
    </row>
    <row r="30" spans="1:11" ht="23.25" x14ac:dyDescent="0.35">
      <c r="A30" s="436"/>
      <c r="B30" s="437" t="s">
        <v>706</v>
      </c>
      <c r="C30" s="301"/>
      <c r="D30" s="438"/>
      <c r="E30" s="450"/>
      <c r="F30" s="450"/>
      <c r="G30" s="450"/>
      <c r="I30" s="450"/>
      <c r="J30" s="450"/>
      <c r="K30" s="450"/>
    </row>
    <row r="31" spans="1:11" ht="12.75" customHeight="1" x14ac:dyDescent="0.2">
      <c r="B31" s="750" t="s">
        <v>654</v>
      </c>
      <c r="C31" s="4" t="s">
        <v>178</v>
      </c>
      <c r="D31" s="671" t="s">
        <v>177</v>
      </c>
      <c r="E31" s="672"/>
      <c r="F31" s="672"/>
      <c r="G31" s="672"/>
      <c r="I31" s="672"/>
      <c r="J31" s="672"/>
      <c r="K31" s="672"/>
    </row>
    <row r="32" spans="1:11" ht="12.75" customHeight="1" x14ac:dyDescent="0.2">
      <c r="B32" s="751"/>
      <c r="C32" s="673" t="s">
        <v>179</v>
      </c>
      <c r="D32" s="674" t="s">
        <v>177</v>
      </c>
      <c r="E32" s="675"/>
      <c r="F32" s="675"/>
      <c r="G32" s="675"/>
      <c r="I32" s="675"/>
      <c r="J32" s="675"/>
      <c r="K32" s="675"/>
    </row>
    <row r="33" spans="2:11" x14ac:dyDescent="0.2">
      <c r="B33" s="751"/>
      <c r="C33" s="673" t="s">
        <v>182</v>
      </c>
      <c r="D33" s="674" t="s">
        <v>177</v>
      </c>
      <c r="E33" s="675"/>
      <c r="F33" s="675"/>
      <c r="G33" s="675"/>
      <c r="I33" s="675"/>
      <c r="J33" s="675"/>
      <c r="K33" s="675"/>
    </row>
    <row r="34" spans="2:11" x14ac:dyDescent="0.2">
      <c r="B34" s="751"/>
      <c r="C34" s="673" t="s">
        <v>524</v>
      </c>
      <c r="D34" s="674" t="s">
        <v>176</v>
      </c>
      <c r="E34" s="675"/>
      <c r="F34" s="675"/>
      <c r="G34" s="675"/>
      <c r="I34" s="675"/>
      <c r="J34" s="675"/>
      <c r="K34" s="675"/>
    </row>
    <row r="35" spans="2:11" x14ac:dyDescent="0.2">
      <c r="B35" s="752"/>
      <c r="C35" s="676" t="s">
        <v>377</v>
      </c>
      <c r="D35" s="677" t="s">
        <v>48</v>
      </c>
      <c r="E35" s="678"/>
      <c r="F35" s="678"/>
      <c r="G35" s="678"/>
      <c r="I35" s="678"/>
      <c r="J35" s="678"/>
      <c r="K35" s="678"/>
    </row>
    <row r="36" spans="2:11" x14ac:dyDescent="0.2">
      <c r="B36" s="679"/>
      <c r="D36" s="680"/>
      <c r="E36" s="5"/>
      <c r="F36" s="5"/>
      <c r="G36" s="5"/>
      <c r="H36" s="5"/>
    </row>
  </sheetData>
  <mergeCells count="1">
    <mergeCell ref="B31:B35"/>
  </mergeCells>
  <pageMargins left="0.7" right="0.7" top="0.75" bottom="0.75" header="0.3" footer="0.3"/>
  <pageSetup paperSize="9" orientation="portrait" horizontalDpi="0"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I138"/>
  <sheetViews>
    <sheetView showGridLines="0" topLeftCell="A124" zoomScale="80" zoomScaleNormal="80" workbookViewId="0">
      <selection activeCell="D67" sqref="D67"/>
    </sheetView>
  </sheetViews>
  <sheetFormatPr baseColWidth="10" defaultColWidth="9.140625" defaultRowHeight="12.75" x14ac:dyDescent="0.2"/>
  <cols>
    <col min="1" max="1" width="3.7109375" style="67" customWidth="1"/>
    <col min="2" max="2" width="5.28515625" style="67" customWidth="1"/>
    <col min="3" max="3" width="63.42578125" style="67" bestFit="1" customWidth="1"/>
    <col min="4" max="4" width="24.5703125" style="67" customWidth="1"/>
    <col min="5" max="5" width="26.28515625" style="67" bestFit="1" customWidth="1"/>
    <col min="6" max="7" width="30.28515625" style="67" customWidth="1"/>
    <col min="8" max="9" width="30.42578125" style="67" customWidth="1"/>
    <col min="10" max="16384" width="9.140625" style="67"/>
  </cols>
  <sheetData>
    <row r="1" spans="1:9" s="153" customFormat="1" ht="23.25" x14ac:dyDescent="0.35">
      <c r="A1" s="152" t="s">
        <v>382</v>
      </c>
    </row>
    <row r="2" spans="1:9" s="155" customFormat="1" x14ac:dyDescent="0.2">
      <c r="A2" s="154"/>
    </row>
    <row r="3" spans="1:9" s="1" customFormat="1" x14ac:dyDescent="0.2"/>
    <row r="4" spans="1:9" ht="23.25" x14ac:dyDescent="0.35">
      <c r="A4" s="66"/>
      <c r="B4" s="168" t="s">
        <v>324</v>
      </c>
      <c r="C4" s="254"/>
      <c r="D4" s="220"/>
      <c r="E4" s="220"/>
      <c r="F4" s="170"/>
      <c r="G4" s="170"/>
      <c r="H4" s="170"/>
      <c r="I4" s="170"/>
    </row>
    <row r="5" spans="1:9" x14ac:dyDescent="0.2">
      <c r="B5" s="192" t="s">
        <v>189</v>
      </c>
      <c r="D5" s="198">
        <f>+HLOOKUP("t",Definiciones!$13:$14,2,0)</f>
        <v>43800</v>
      </c>
    </row>
    <row r="6" spans="1:9" s="196" customFormat="1" ht="15" x14ac:dyDescent="0.25">
      <c r="A6" s="193"/>
      <c r="B6" s="193"/>
      <c r="C6" s="194" t="s">
        <v>203</v>
      </c>
      <c r="D6" s="195" t="s">
        <v>221</v>
      </c>
      <c r="E6" s="195" t="s">
        <v>333</v>
      </c>
      <c r="F6" s="67"/>
      <c r="G6" s="1"/>
    </row>
    <row r="7" spans="1:9" x14ac:dyDescent="0.2">
      <c r="B7" s="141">
        <v>1</v>
      </c>
      <c r="C7" s="363"/>
      <c r="D7" s="653"/>
      <c r="E7" s="654" t="e">
        <f>D7/$D$19</f>
        <v>#DIV/0!</v>
      </c>
    </row>
    <row r="8" spans="1:9" x14ac:dyDescent="0.2">
      <c r="B8" s="141">
        <v>2</v>
      </c>
      <c r="C8" s="363"/>
      <c r="D8" s="653"/>
      <c r="E8" s="654" t="e">
        <f t="shared" ref="E8:E16" si="0">D8/$D$19</f>
        <v>#DIV/0!</v>
      </c>
    </row>
    <row r="9" spans="1:9" x14ac:dyDescent="0.2">
      <c r="B9" s="141">
        <v>3</v>
      </c>
      <c r="C9" s="363"/>
      <c r="D9" s="653"/>
      <c r="E9" s="654" t="e">
        <f t="shared" si="0"/>
        <v>#DIV/0!</v>
      </c>
    </row>
    <row r="10" spans="1:9" x14ac:dyDescent="0.2">
      <c r="B10" s="141">
        <v>4</v>
      </c>
      <c r="C10" s="363"/>
      <c r="D10" s="653"/>
      <c r="E10" s="654" t="e">
        <f t="shared" si="0"/>
        <v>#DIV/0!</v>
      </c>
    </row>
    <row r="11" spans="1:9" x14ac:dyDescent="0.2">
      <c r="B11" s="141">
        <v>5</v>
      </c>
      <c r="C11" s="363"/>
      <c r="D11" s="653"/>
      <c r="E11" s="654" t="e">
        <f t="shared" si="0"/>
        <v>#DIV/0!</v>
      </c>
    </row>
    <row r="12" spans="1:9" x14ac:dyDescent="0.2">
      <c r="B12" s="141">
        <v>6</v>
      </c>
      <c r="C12" s="363"/>
      <c r="D12" s="653"/>
      <c r="E12" s="654" t="e">
        <f t="shared" si="0"/>
        <v>#DIV/0!</v>
      </c>
    </row>
    <row r="13" spans="1:9" x14ac:dyDescent="0.2">
      <c r="B13" s="141">
        <v>7</v>
      </c>
      <c r="C13" s="363"/>
      <c r="D13" s="653"/>
      <c r="E13" s="654" t="e">
        <f t="shared" si="0"/>
        <v>#DIV/0!</v>
      </c>
    </row>
    <row r="14" spans="1:9" x14ac:dyDescent="0.2">
      <c r="B14" s="141">
        <v>8</v>
      </c>
      <c r="C14" s="363"/>
      <c r="D14" s="653"/>
      <c r="E14" s="654" t="e">
        <f t="shared" si="0"/>
        <v>#DIV/0!</v>
      </c>
    </row>
    <row r="15" spans="1:9" x14ac:dyDescent="0.2">
      <c r="B15" s="141">
        <v>9</v>
      </c>
      <c r="C15" s="363"/>
      <c r="D15" s="653"/>
      <c r="E15" s="654" t="e">
        <f t="shared" si="0"/>
        <v>#DIV/0!</v>
      </c>
    </row>
    <row r="16" spans="1:9" x14ac:dyDescent="0.2">
      <c r="B16" s="141">
        <v>10</v>
      </c>
      <c r="C16" s="363"/>
      <c r="D16" s="653"/>
      <c r="E16" s="654" t="e">
        <f t="shared" si="0"/>
        <v>#DIV/0!</v>
      </c>
    </row>
    <row r="17" spans="1:9" x14ac:dyDescent="0.2">
      <c r="D17" s="655"/>
      <c r="E17" s="655"/>
    </row>
    <row r="18" spans="1:9" ht="15" x14ac:dyDescent="0.25">
      <c r="C18" s="207" t="s">
        <v>328</v>
      </c>
      <c r="D18" s="654">
        <f>SUM(D7:D16)</f>
        <v>0</v>
      </c>
      <c r="E18" s="655"/>
    </row>
    <row r="19" spans="1:9" ht="15" x14ac:dyDescent="0.25">
      <c r="C19" s="207" t="s">
        <v>329</v>
      </c>
      <c r="D19" s="651"/>
      <c r="E19" s="655"/>
    </row>
    <row r="20" spans="1:9" s="290" customFormat="1" ht="8.25" customHeight="1" x14ac:dyDescent="0.25">
      <c r="C20" s="413"/>
    </row>
    <row r="21" spans="1:9" s="290" customFormat="1" ht="18" customHeight="1" x14ac:dyDescent="0.25">
      <c r="B21" s="632" t="s">
        <v>680</v>
      </c>
    </row>
    <row r="22" spans="1:9" s="290" customFormat="1" ht="13.5" customHeight="1" x14ac:dyDescent="0.25">
      <c r="B22" s="171" t="s">
        <v>678</v>
      </c>
      <c r="C22" s="632"/>
    </row>
    <row r="23" spans="1:9" s="290" customFormat="1" ht="13.5" customHeight="1" x14ac:dyDescent="0.25">
      <c r="B23" s="171"/>
      <c r="C23" s="207" t="s">
        <v>390</v>
      </c>
      <c r="D23" s="652"/>
    </row>
    <row r="24" spans="1:9" ht="15" x14ac:dyDescent="0.25">
      <c r="C24" s="207" t="s">
        <v>670</v>
      </c>
      <c r="D24" s="652"/>
    </row>
    <row r="26" spans="1:9" ht="23.25" x14ac:dyDescent="0.35">
      <c r="A26" s="66"/>
      <c r="B26" s="168" t="s">
        <v>694</v>
      </c>
      <c r="C26" s="254"/>
      <c r="D26" s="220"/>
      <c r="E26" s="220"/>
      <c r="F26" s="170"/>
      <c r="G26" s="170"/>
      <c r="H26" s="170"/>
      <c r="I26" s="170"/>
    </row>
    <row r="27" spans="1:9" x14ac:dyDescent="0.2">
      <c r="B27" s="192" t="s">
        <v>189</v>
      </c>
      <c r="D27" s="198">
        <f>+$D$5</f>
        <v>43800</v>
      </c>
    </row>
    <row r="28" spans="1:9" ht="15" x14ac:dyDescent="0.25">
      <c r="B28" s="193"/>
      <c r="C28" s="194" t="s">
        <v>289</v>
      </c>
      <c r="D28" s="195" t="s">
        <v>221</v>
      </c>
      <c r="E28" s="195" t="s">
        <v>333</v>
      </c>
    </row>
    <row r="29" spans="1:9" x14ac:dyDescent="0.2">
      <c r="B29" s="141">
        <v>1</v>
      </c>
      <c r="C29" s="363"/>
      <c r="D29" s="653"/>
      <c r="E29" s="654" t="e">
        <f t="shared" ref="E29:E37" si="1">D29/$D$41</f>
        <v>#DIV/0!</v>
      </c>
    </row>
    <row r="30" spans="1:9" x14ac:dyDescent="0.2">
      <c r="B30" s="141">
        <v>2</v>
      </c>
      <c r="C30" s="363"/>
      <c r="D30" s="653"/>
      <c r="E30" s="654" t="e">
        <f t="shared" si="1"/>
        <v>#DIV/0!</v>
      </c>
    </row>
    <row r="31" spans="1:9" x14ac:dyDescent="0.2">
      <c r="B31" s="141">
        <v>3</v>
      </c>
      <c r="C31" s="363"/>
      <c r="D31" s="653"/>
      <c r="E31" s="654" t="e">
        <f t="shared" si="1"/>
        <v>#DIV/0!</v>
      </c>
    </row>
    <row r="32" spans="1:9" x14ac:dyDescent="0.2">
      <c r="B32" s="141">
        <v>4</v>
      </c>
      <c r="C32" s="363"/>
      <c r="D32" s="653"/>
      <c r="E32" s="654" t="e">
        <f t="shared" si="1"/>
        <v>#DIV/0!</v>
      </c>
    </row>
    <row r="33" spans="1:9" x14ac:dyDescent="0.2">
      <c r="B33" s="141">
        <v>5</v>
      </c>
      <c r="C33" s="363"/>
      <c r="D33" s="653"/>
      <c r="E33" s="654" t="e">
        <f t="shared" si="1"/>
        <v>#DIV/0!</v>
      </c>
    </row>
    <row r="34" spans="1:9" x14ac:dyDescent="0.2">
      <c r="B34" s="141">
        <v>6</v>
      </c>
      <c r="C34" s="363"/>
      <c r="D34" s="653"/>
      <c r="E34" s="654" t="e">
        <f t="shared" si="1"/>
        <v>#DIV/0!</v>
      </c>
    </row>
    <row r="35" spans="1:9" x14ac:dyDescent="0.2">
      <c r="B35" s="141">
        <v>7</v>
      </c>
      <c r="C35" s="363"/>
      <c r="D35" s="653"/>
      <c r="E35" s="654" t="e">
        <f t="shared" si="1"/>
        <v>#DIV/0!</v>
      </c>
    </row>
    <row r="36" spans="1:9" x14ac:dyDescent="0.2">
      <c r="B36" s="141">
        <v>8</v>
      </c>
      <c r="C36" s="363"/>
      <c r="D36" s="653"/>
      <c r="E36" s="654" t="e">
        <f t="shared" si="1"/>
        <v>#DIV/0!</v>
      </c>
    </row>
    <row r="37" spans="1:9" x14ac:dyDescent="0.2">
      <c r="B37" s="141">
        <v>9</v>
      </c>
      <c r="C37" s="363"/>
      <c r="D37" s="653"/>
      <c r="E37" s="654" t="e">
        <f t="shared" si="1"/>
        <v>#DIV/0!</v>
      </c>
    </row>
    <row r="38" spans="1:9" x14ac:dyDescent="0.2">
      <c r="B38" s="141">
        <v>10</v>
      </c>
      <c r="C38" s="363"/>
      <c r="D38" s="653"/>
      <c r="E38" s="654" t="e">
        <f>D38/$D$41</f>
        <v>#DIV/0!</v>
      </c>
    </row>
    <row r="39" spans="1:9" x14ac:dyDescent="0.2">
      <c r="D39" s="655"/>
      <c r="E39" s="655"/>
    </row>
    <row r="40" spans="1:9" ht="15" x14ac:dyDescent="0.25">
      <c r="C40" s="207" t="s">
        <v>332</v>
      </c>
      <c r="D40" s="654">
        <f>SUM(D29:D38)</f>
        <v>0</v>
      </c>
      <c r="E40" s="655"/>
    </row>
    <row r="41" spans="1:9" ht="15" x14ac:dyDescent="0.25">
      <c r="C41" s="207" t="s">
        <v>329</v>
      </c>
      <c r="D41" s="651"/>
      <c r="E41" s="655"/>
    </row>
    <row r="42" spans="1:9" s="290" customFormat="1" ht="15" x14ac:dyDescent="0.25">
      <c r="C42" s="413"/>
    </row>
    <row r="43" spans="1:9" s="290" customFormat="1" ht="18" customHeight="1" x14ac:dyDescent="0.25">
      <c r="B43" s="632" t="s">
        <v>679</v>
      </c>
    </row>
    <row r="44" spans="1:9" s="290" customFormat="1" ht="13.5" customHeight="1" x14ac:dyDescent="0.25">
      <c r="B44" s="171" t="s">
        <v>678</v>
      </c>
      <c r="C44" s="632"/>
    </row>
    <row r="45" spans="1:9" s="290" customFormat="1" ht="13.5" customHeight="1" x14ac:dyDescent="0.25">
      <c r="B45" s="171"/>
      <c r="C45" s="207" t="s">
        <v>390</v>
      </c>
      <c r="D45" s="652"/>
    </row>
    <row r="46" spans="1:9" ht="15" x14ac:dyDescent="0.25">
      <c r="C46" s="207" t="s">
        <v>670</v>
      </c>
      <c r="D46" s="652"/>
    </row>
    <row r="47" spans="1:9" s="290" customFormat="1" ht="15" x14ac:dyDescent="0.25">
      <c r="C47" s="413"/>
      <c r="D47" s="640"/>
    </row>
    <row r="48" spans="1:9" ht="23.25" x14ac:dyDescent="0.35">
      <c r="A48" s="66"/>
      <c r="B48" s="168" t="s">
        <v>693</v>
      </c>
      <c r="C48" s="254"/>
      <c r="D48" s="220"/>
      <c r="E48" s="220"/>
      <c r="F48" s="170"/>
      <c r="G48" s="170"/>
      <c r="H48" s="170"/>
      <c r="I48" s="170"/>
    </row>
    <row r="49" spans="2:5" x14ac:dyDescent="0.2">
      <c r="B49" s="192" t="s">
        <v>189</v>
      </c>
      <c r="D49" s="198">
        <f>+$D$5</f>
        <v>43800</v>
      </c>
    </row>
    <row r="50" spans="2:5" ht="15" x14ac:dyDescent="0.25">
      <c r="B50" s="193"/>
      <c r="C50" s="194" t="s">
        <v>289</v>
      </c>
      <c r="D50" s="195" t="s">
        <v>221</v>
      </c>
      <c r="E50" s="195" t="s">
        <v>333</v>
      </c>
    </row>
    <row r="51" spans="2:5" x14ac:dyDescent="0.2">
      <c r="B51" s="141">
        <v>1</v>
      </c>
      <c r="C51" s="363"/>
      <c r="D51" s="653"/>
      <c r="E51" s="654" t="e">
        <f t="shared" ref="E51:E59" si="2">D51/$D$41</f>
        <v>#DIV/0!</v>
      </c>
    </row>
    <row r="52" spans="2:5" x14ac:dyDescent="0.2">
      <c r="B52" s="141">
        <v>2</v>
      </c>
      <c r="C52" s="363"/>
      <c r="D52" s="653"/>
      <c r="E52" s="654" t="e">
        <f t="shared" si="2"/>
        <v>#DIV/0!</v>
      </c>
    </row>
    <row r="53" spans="2:5" x14ac:dyDescent="0.2">
      <c r="B53" s="141">
        <v>3</v>
      </c>
      <c r="C53" s="363"/>
      <c r="D53" s="653"/>
      <c r="E53" s="654" t="e">
        <f t="shared" si="2"/>
        <v>#DIV/0!</v>
      </c>
    </row>
    <row r="54" spans="2:5" x14ac:dyDescent="0.2">
      <c r="B54" s="141">
        <v>4</v>
      </c>
      <c r="C54" s="363"/>
      <c r="D54" s="653"/>
      <c r="E54" s="654" t="e">
        <f t="shared" si="2"/>
        <v>#DIV/0!</v>
      </c>
    </row>
    <row r="55" spans="2:5" x14ac:dyDescent="0.2">
      <c r="B55" s="141">
        <v>5</v>
      </c>
      <c r="C55" s="363"/>
      <c r="D55" s="653"/>
      <c r="E55" s="654" t="e">
        <f t="shared" si="2"/>
        <v>#DIV/0!</v>
      </c>
    </row>
    <row r="56" spans="2:5" x14ac:dyDescent="0.2">
      <c r="B56" s="141">
        <v>6</v>
      </c>
      <c r="C56" s="363"/>
      <c r="D56" s="653"/>
      <c r="E56" s="654" t="e">
        <f t="shared" si="2"/>
        <v>#DIV/0!</v>
      </c>
    </row>
    <row r="57" spans="2:5" x14ac:dyDescent="0.2">
      <c r="B57" s="141">
        <v>7</v>
      </c>
      <c r="C57" s="363"/>
      <c r="D57" s="653"/>
      <c r="E57" s="654" t="e">
        <f t="shared" si="2"/>
        <v>#DIV/0!</v>
      </c>
    </row>
    <row r="58" spans="2:5" x14ac:dyDescent="0.2">
      <c r="B58" s="141">
        <v>8</v>
      </c>
      <c r="C58" s="363"/>
      <c r="D58" s="653"/>
      <c r="E58" s="654" t="e">
        <f t="shared" si="2"/>
        <v>#DIV/0!</v>
      </c>
    </row>
    <row r="59" spans="2:5" x14ac:dyDescent="0.2">
      <c r="B59" s="141">
        <v>9</v>
      </c>
      <c r="C59" s="363"/>
      <c r="D59" s="653"/>
      <c r="E59" s="654" t="e">
        <f t="shared" si="2"/>
        <v>#DIV/0!</v>
      </c>
    </row>
    <row r="60" spans="2:5" x14ac:dyDescent="0.2">
      <c r="B60" s="141">
        <v>10</v>
      </c>
      <c r="C60" s="363"/>
      <c r="D60" s="653"/>
      <c r="E60" s="654" t="e">
        <f>D60/$D$41</f>
        <v>#DIV/0!</v>
      </c>
    </row>
    <row r="61" spans="2:5" x14ac:dyDescent="0.2">
      <c r="D61" s="655"/>
      <c r="E61" s="655"/>
    </row>
    <row r="62" spans="2:5" ht="15" x14ac:dyDescent="0.25">
      <c r="C62" s="207" t="s">
        <v>681</v>
      </c>
      <c r="D62" s="654">
        <f>SUM(D51:D60)</f>
        <v>0</v>
      </c>
      <c r="E62" s="655"/>
    </row>
    <row r="63" spans="2:5" ht="15" x14ac:dyDescent="0.25">
      <c r="C63" s="207" t="s">
        <v>329</v>
      </c>
      <c r="D63" s="651"/>
      <c r="E63" s="655"/>
    </row>
    <row r="64" spans="2:5" s="290" customFormat="1" ht="15" x14ac:dyDescent="0.25">
      <c r="C64" s="413"/>
    </row>
    <row r="65" spans="1:9" s="290" customFormat="1" ht="18" customHeight="1" x14ac:dyDescent="0.25">
      <c r="B65" s="632" t="s">
        <v>695</v>
      </c>
    </row>
    <row r="66" spans="1:9" s="290" customFormat="1" ht="13.5" customHeight="1" x14ac:dyDescent="0.25">
      <c r="B66" s="171" t="s">
        <v>678</v>
      </c>
      <c r="C66" s="632"/>
    </row>
    <row r="67" spans="1:9" s="290" customFormat="1" ht="13.5" customHeight="1" x14ac:dyDescent="0.25">
      <c r="B67" s="171"/>
      <c r="C67" s="207" t="s">
        <v>390</v>
      </c>
      <c r="D67" s="652"/>
    </row>
    <row r="68" spans="1:9" ht="15" x14ac:dyDescent="0.25">
      <c r="C68" s="207" t="s">
        <v>670</v>
      </c>
      <c r="D68" s="652"/>
    </row>
    <row r="69" spans="1:9" s="290" customFormat="1" ht="15" x14ac:dyDescent="0.25">
      <c r="C69" s="413"/>
      <c r="D69" s="640"/>
    </row>
    <row r="70" spans="1:9" ht="23.25" x14ac:dyDescent="0.35">
      <c r="A70" s="66"/>
      <c r="B70" s="168" t="s">
        <v>688</v>
      </c>
      <c r="C70" s="254"/>
      <c r="D70" s="220"/>
      <c r="E70" s="220"/>
      <c r="F70" s="170"/>
      <c r="G70" s="170"/>
      <c r="H70" s="170"/>
      <c r="I70" s="170"/>
    </row>
    <row r="71" spans="1:9" x14ac:dyDescent="0.2">
      <c r="B71" s="192" t="s">
        <v>189</v>
      </c>
      <c r="D71" s="198">
        <f>+$D$5</f>
        <v>43800</v>
      </c>
    </row>
    <row r="72" spans="1:9" ht="15" customHeight="1" x14ac:dyDescent="0.25">
      <c r="B72" s="193"/>
      <c r="C72" s="194" t="s">
        <v>202</v>
      </c>
      <c r="D72" s="195" t="s">
        <v>325</v>
      </c>
      <c r="F72" s="753" t="s">
        <v>326</v>
      </c>
      <c r="G72" s="753"/>
    </row>
    <row r="73" spans="1:9" ht="12.75" customHeight="1" x14ac:dyDescent="0.2">
      <c r="B73" s="141">
        <v>1</v>
      </c>
      <c r="C73" s="363"/>
      <c r="D73" s="653"/>
      <c r="F73" s="753"/>
      <c r="G73" s="753"/>
    </row>
    <row r="74" spans="1:9" x14ac:dyDescent="0.2">
      <c r="B74" s="141">
        <v>2</v>
      </c>
      <c r="C74" s="363"/>
      <c r="D74" s="653"/>
      <c r="F74" s="753"/>
      <c r="G74" s="753"/>
    </row>
    <row r="75" spans="1:9" x14ac:dyDescent="0.2">
      <c r="B75" s="141">
        <v>3</v>
      </c>
      <c r="C75" s="363"/>
      <c r="D75" s="653"/>
    </row>
    <row r="76" spans="1:9" x14ac:dyDescent="0.2">
      <c r="B76" s="141">
        <v>4</v>
      </c>
      <c r="C76" s="363"/>
      <c r="D76" s="653"/>
    </row>
    <row r="77" spans="1:9" x14ac:dyDescent="0.2">
      <c r="B77" s="141">
        <v>5</v>
      </c>
      <c r="C77" s="363"/>
      <c r="D77" s="653"/>
    </row>
    <row r="78" spans="1:9" x14ac:dyDescent="0.2">
      <c r="B78" s="141">
        <v>6</v>
      </c>
      <c r="C78" s="363"/>
      <c r="D78" s="653"/>
    </row>
    <row r="79" spans="1:9" x14ac:dyDescent="0.2">
      <c r="B79" s="141">
        <v>7</v>
      </c>
      <c r="C79" s="363"/>
      <c r="D79" s="653"/>
    </row>
    <row r="80" spans="1:9" x14ac:dyDescent="0.2">
      <c r="B80" s="141">
        <v>8</v>
      </c>
      <c r="C80" s="363"/>
      <c r="D80" s="653"/>
    </row>
    <row r="81" spans="1:9" x14ac:dyDescent="0.2">
      <c r="B81" s="141">
        <v>9</v>
      </c>
      <c r="C81" s="363"/>
      <c r="D81" s="653"/>
    </row>
    <row r="82" spans="1:9" x14ac:dyDescent="0.2">
      <c r="B82" s="141">
        <v>10</v>
      </c>
      <c r="C82" s="363"/>
      <c r="D82" s="653"/>
    </row>
    <row r="84" spans="1:9" ht="23.25" x14ac:dyDescent="0.35">
      <c r="A84" s="66"/>
      <c r="B84" s="168" t="s">
        <v>689</v>
      </c>
      <c r="C84" s="254"/>
      <c r="D84" s="220"/>
      <c r="E84" s="220"/>
      <c r="F84" s="170"/>
      <c r="G84" s="170"/>
      <c r="H84" s="170"/>
      <c r="I84" s="170"/>
    </row>
    <row r="85" spans="1:9" x14ac:dyDescent="0.2">
      <c r="B85" s="192" t="s">
        <v>189</v>
      </c>
      <c r="D85" s="198">
        <f>+$D$5</f>
        <v>43800</v>
      </c>
    </row>
    <row r="86" spans="1:9" ht="15" customHeight="1" x14ac:dyDescent="0.25">
      <c r="B86" s="193"/>
      <c r="C86" s="194" t="s">
        <v>202</v>
      </c>
      <c r="D86" s="195" t="s">
        <v>325</v>
      </c>
      <c r="F86" s="753" t="s">
        <v>326</v>
      </c>
      <c r="G86" s="753"/>
    </row>
    <row r="87" spans="1:9" ht="12.75" customHeight="1" x14ac:dyDescent="0.2">
      <c r="B87" s="141">
        <v>1</v>
      </c>
      <c r="C87" s="363"/>
      <c r="D87" s="653"/>
      <c r="F87" s="753"/>
      <c r="G87" s="753"/>
    </row>
    <row r="88" spans="1:9" x14ac:dyDescent="0.2">
      <c r="B88" s="141">
        <v>2</v>
      </c>
      <c r="C88" s="363"/>
      <c r="D88" s="653"/>
      <c r="F88" s="753"/>
      <c r="G88" s="753"/>
    </row>
    <row r="89" spans="1:9" x14ac:dyDescent="0.2">
      <c r="B89" s="141">
        <v>3</v>
      </c>
      <c r="C89" s="363"/>
      <c r="D89" s="653"/>
    </row>
    <row r="90" spans="1:9" x14ac:dyDescent="0.2">
      <c r="B90" s="141">
        <v>4</v>
      </c>
      <c r="C90" s="363"/>
      <c r="D90" s="653"/>
    </row>
    <row r="91" spans="1:9" x14ac:dyDescent="0.2">
      <c r="B91" s="141">
        <v>5</v>
      </c>
      <c r="C91" s="363"/>
      <c r="D91" s="653"/>
    </row>
    <row r="92" spans="1:9" x14ac:dyDescent="0.2">
      <c r="B92" s="141">
        <v>6</v>
      </c>
      <c r="C92" s="363"/>
      <c r="D92" s="653"/>
    </row>
    <row r="93" spans="1:9" x14ac:dyDescent="0.2">
      <c r="B93" s="141">
        <v>7</v>
      </c>
      <c r="C93" s="363"/>
      <c r="D93" s="653"/>
    </row>
    <row r="94" spans="1:9" x14ac:dyDescent="0.2">
      <c r="B94" s="141">
        <v>8</v>
      </c>
      <c r="C94" s="363"/>
      <c r="D94" s="653"/>
    </row>
    <row r="95" spans="1:9" x14ac:dyDescent="0.2">
      <c r="B95" s="141">
        <v>9</v>
      </c>
      <c r="C95" s="363"/>
      <c r="D95" s="653"/>
    </row>
    <row r="96" spans="1:9" x14ac:dyDescent="0.2">
      <c r="B96" s="141">
        <v>10</v>
      </c>
      <c r="C96" s="363"/>
      <c r="D96" s="653"/>
    </row>
    <row r="98" spans="1:9" ht="23.25" x14ac:dyDescent="0.35">
      <c r="A98" s="66"/>
      <c r="B98" s="168" t="s">
        <v>690</v>
      </c>
      <c r="C98" s="254"/>
      <c r="D98" s="220"/>
      <c r="E98" s="220"/>
      <c r="F98" s="170"/>
      <c r="G98" s="170"/>
      <c r="H98" s="170"/>
      <c r="I98" s="170"/>
    </row>
    <row r="99" spans="1:9" x14ac:dyDescent="0.2">
      <c r="B99" s="192" t="s">
        <v>189</v>
      </c>
      <c r="D99" s="198">
        <f>+$D$5</f>
        <v>43800</v>
      </c>
    </row>
    <row r="100" spans="1:9" ht="15" customHeight="1" x14ac:dyDescent="0.25">
      <c r="B100" s="193"/>
      <c r="C100" s="194" t="s">
        <v>288</v>
      </c>
      <c r="D100" s="195" t="s">
        <v>221</v>
      </c>
      <c r="E100" s="195" t="s">
        <v>333</v>
      </c>
      <c r="F100" s="753" t="s">
        <v>516</v>
      </c>
      <c r="G100" s="753"/>
    </row>
    <row r="101" spans="1:9" ht="12.75" customHeight="1" x14ac:dyDescent="0.2">
      <c r="B101" s="141">
        <v>1</v>
      </c>
      <c r="C101" s="257"/>
      <c r="D101" s="656"/>
      <c r="E101" s="654" t="e">
        <f t="shared" ref="E101" si="3">D101/$D$113</f>
        <v>#DIV/0!</v>
      </c>
      <c r="F101" s="753"/>
      <c r="G101" s="753"/>
    </row>
    <row r="102" spans="1:9" x14ac:dyDescent="0.2">
      <c r="B102" s="141">
        <v>2</v>
      </c>
      <c r="C102" s="257"/>
      <c r="D102" s="656"/>
      <c r="E102" s="654" t="e">
        <f>D102/$D$113</f>
        <v>#DIV/0!</v>
      </c>
      <c r="F102" s="753"/>
      <c r="G102" s="753"/>
    </row>
    <row r="103" spans="1:9" x14ac:dyDescent="0.2">
      <c r="B103" s="141">
        <v>3</v>
      </c>
      <c r="C103" s="257"/>
      <c r="D103" s="656"/>
      <c r="E103" s="654" t="e">
        <f t="shared" ref="E103:E110" si="4">D103/$D$113</f>
        <v>#DIV/0!</v>
      </c>
    </row>
    <row r="104" spans="1:9" x14ac:dyDescent="0.2">
      <c r="B104" s="141">
        <v>4</v>
      </c>
      <c r="C104" s="257"/>
      <c r="D104" s="656"/>
      <c r="E104" s="654" t="e">
        <f t="shared" si="4"/>
        <v>#DIV/0!</v>
      </c>
    </row>
    <row r="105" spans="1:9" x14ac:dyDescent="0.2">
      <c r="B105" s="141">
        <v>5</v>
      </c>
      <c r="C105" s="257"/>
      <c r="D105" s="656"/>
      <c r="E105" s="654" t="e">
        <f t="shared" si="4"/>
        <v>#DIV/0!</v>
      </c>
    </row>
    <row r="106" spans="1:9" x14ac:dyDescent="0.2">
      <c r="B106" s="141">
        <v>6</v>
      </c>
      <c r="C106" s="257"/>
      <c r="D106" s="656"/>
      <c r="E106" s="654" t="e">
        <f t="shared" si="4"/>
        <v>#DIV/0!</v>
      </c>
    </row>
    <row r="107" spans="1:9" x14ac:dyDescent="0.2">
      <c r="B107" s="141">
        <v>7</v>
      </c>
      <c r="C107" s="257"/>
      <c r="D107" s="656"/>
      <c r="E107" s="654" t="e">
        <f t="shared" si="4"/>
        <v>#DIV/0!</v>
      </c>
    </row>
    <row r="108" spans="1:9" x14ac:dyDescent="0.2">
      <c r="B108" s="141">
        <v>8</v>
      </c>
      <c r="C108" s="257"/>
      <c r="D108" s="656"/>
      <c r="E108" s="654" t="e">
        <f t="shared" si="4"/>
        <v>#DIV/0!</v>
      </c>
    </row>
    <row r="109" spans="1:9" x14ac:dyDescent="0.2">
      <c r="B109" s="141">
        <v>9</v>
      </c>
      <c r="C109" s="257"/>
      <c r="D109" s="656"/>
      <c r="E109" s="654" t="e">
        <f t="shared" si="4"/>
        <v>#DIV/0!</v>
      </c>
    </row>
    <row r="110" spans="1:9" x14ac:dyDescent="0.2">
      <c r="B110" s="141">
        <v>10</v>
      </c>
      <c r="C110" s="257"/>
      <c r="D110" s="656"/>
      <c r="E110" s="654" t="e">
        <f t="shared" si="4"/>
        <v>#DIV/0!</v>
      </c>
    </row>
    <row r="111" spans="1:9" x14ac:dyDescent="0.2">
      <c r="D111" s="655"/>
      <c r="E111" s="655"/>
    </row>
    <row r="112" spans="1:9" ht="15" x14ac:dyDescent="0.25">
      <c r="C112" s="207" t="s">
        <v>331</v>
      </c>
      <c r="D112" s="654">
        <f>SUM(D101:D110)</f>
        <v>0</v>
      </c>
      <c r="E112" s="655"/>
    </row>
    <row r="113" spans="1:9" ht="15" x14ac:dyDescent="0.25">
      <c r="C113" s="207" t="s">
        <v>329</v>
      </c>
      <c r="D113" s="651"/>
      <c r="E113" s="655"/>
    </row>
    <row r="115" spans="1:9" ht="23.25" x14ac:dyDescent="0.35">
      <c r="A115" s="66"/>
      <c r="B115" s="168" t="s">
        <v>691</v>
      </c>
      <c r="C115" s="254"/>
      <c r="D115" s="220"/>
      <c r="E115" s="220"/>
      <c r="F115" s="170"/>
      <c r="G115" s="170"/>
      <c r="H115" s="170"/>
      <c r="I115" s="170"/>
    </row>
    <row r="116" spans="1:9" x14ac:dyDescent="0.2">
      <c r="B116" s="192" t="s">
        <v>189</v>
      </c>
      <c r="D116" s="198">
        <f>+$D$5</f>
        <v>43800</v>
      </c>
    </row>
    <row r="117" spans="1:9" ht="15" customHeight="1" x14ac:dyDescent="0.25">
      <c r="B117" s="193"/>
      <c r="C117" s="194" t="s">
        <v>204</v>
      </c>
      <c r="D117" s="195" t="s">
        <v>221</v>
      </c>
      <c r="E117" s="195" t="s">
        <v>333</v>
      </c>
      <c r="F117" s="753" t="s">
        <v>516</v>
      </c>
      <c r="G117" s="753"/>
    </row>
    <row r="118" spans="1:9" ht="12.75" customHeight="1" x14ac:dyDescent="0.2">
      <c r="B118" s="141">
        <v>1</v>
      </c>
      <c r="C118" s="257"/>
      <c r="D118" s="656"/>
      <c r="E118" s="654" t="e">
        <f>D118/$D$130</f>
        <v>#DIV/0!</v>
      </c>
      <c r="F118" s="753"/>
      <c r="G118" s="753"/>
    </row>
    <row r="119" spans="1:9" x14ac:dyDescent="0.2">
      <c r="B119" s="141">
        <v>2</v>
      </c>
      <c r="C119" s="257"/>
      <c r="D119" s="656"/>
      <c r="E119" s="654" t="e">
        <f t="shared" ref="E119:E127" si="5">D119/$D$130</f>
        <v>#DIV/0!</v>
      </c>
      <c r="F119" s="753"/>
      <c r="G119" s="753"/>
    </row>
    <row r="120" spans="1:9" x14ac:dyDescent="0.2">
      <c r="B120" s="141">
        <v>3</v>
      </c>
      <c r="C120" s="257"/>
      <c r="D120" s="656"/>
      <c r="E120" s="654" t="e">
        <f t="shared" si="5"/>
        <v>#DIV/0!</v>
      </c>
    </row>
    <row r="121" spans="1:9" x14ac:dyDescent="0.2">
      <c r="B121" s="141">
        <v>4</v>
      </c>
      <c r="C121" s="257"/>
      <c r="D121" s="656"/>
      <c r="E121" s="654" t="e">
        <f t="shared" si="5"/>
        <v>#DIV/0!</v>
      </c>
    </row>
    <row r="122" spans="1:9" x14ac:dyDescent="0.2">
      <c r="B122" s="141">
        <v>5</v>
      </c>
      <c r="C122" s="257"/>
      <c r="D122" s="656"/>
      <c r="E122" s="654" t="e">
        <f t="shared" si="5"/>
        <v>#DIV/0!</v>
      </c>
    </row>
    <row r="123" spans="1:9" x14ac:dyDescent="0.2">
      <c r="B123" s="141">
        <v>6</v>
      </c>
      <c r="C123" s="257"/>
      <c r="D123" s="656"/>
      <c r="E123" s="654" t="e">
        <f t="shared" si="5"/>
        <v>#DIV/0!</v>
      </c>
    </row>
    <row r="124" spans="1:9" x14ac:dyDescent="0.2">
      <c r="B124" s="141">
        <v>7</v>
      </c>
      <c r="C124" s="257"/>
      <c r="D124" s="656"/>
      <c r="E124" s="654" t="e">
        <f t="shared" si="5"/>
        <v>#DIV/0!</v>
      </c>
    </row>
    <row r="125" spans="1:9" x14ac:dyDescent="0.2">
      <c r="B125" s="141">
        <v>8</v>
      </c>
      <c r="C125" s="257"/>
      <c r="D125" s="656"/>
      <c r="E125" s="654" t="e">
        <f t="shared" si="5"/>
        <v>#DIV/0!</v>
      </c>
    </row>
    <row r="126" spans="1:9" x14ac:dyDescent="0.2">
      <c r="B126" s="141">
        <v>9</v>
      </c>
      <c r="C126" s="257"/>
      <c r="D126" s="656"/>
      <c r="E126" s="654" t="e">
        <f t="shared" si="5"/>
        <v>#DIV/0!</v>
      </c>
    </row>
    <row r="127" spans="1:9" x14ac:dyDescent="0.2">
      <c r="B127" s="141">
        <v>10</v>
      </c>
      <c r="C127" s="257"/>
      <c r="D127" s="656"/>
      <c r="E127" s="654" t="e">
        <f t="shared" si="5"/>
        <v>#DIV/0!</v>
      </c>
    </row>
    <row r="128" spans="1:9" x14ac:dyDescent="0.2">
      <c r="D128" s="655"/>
      <c r="E128" s="655"/>
    </row>
    <row r="129" spans="1:9" ht="15" x14ac:dyDescent="0.25">
      <c r="C129" s="207" t="s">
        <v>330</v>
      </c>
      <c r="D129" s="654">
        <f>SUM(D118:D127)</f>
        <v>0</v>
      </c>
      <c r="E129" s="655"/>
    </row>
    <row r="130" spans="1:9" ht="15" x14ac:dyDescent="0.25">
      <c r="C130" s="207" t="s">
        <v>329</v>
      </c>
      <c r="D130" s="651"/>
      <c r="E130" s="655"/>
    </row>
    <row r="132" spans="1:9" ht="23.25" x14ac:dyDescent="0.35">
      <c r="A132" s="66"/>
      <c r="B132" s="168" t="s">
        <v>692</v>
      </c>
      <c r="C132" s="254"/>
      <c r="D132" s="220"/>
      <c r="E132" s="220"/>
      <c r="F132" s="170"/>
      <c r="G132" s="170"/>
      <c r="H132" s="170"/>
      <c r="I132" s="170"/>
    </row>
    <row r="133" spans="1:9" x14ac:dyDescent="0.2">
      <c r="B133" s="192" t="s">
        <v>189</v>
      </c>
      <c r="D133" s="198"/>
      <c r="E133" s="198"/>
      <c r="F133" s="198"/>
      <c r="G133" s="198"/>
    </row>
    <row r="134" spans="1:9" ht="15" x14ac:dyDescent="0.25">
      <c r="B134" s="193"/>
      <c r="C134" s="194" t="s">
        <v>707</v>
      </c>
      <c r="D134" s="195" t="s">
        <v>305</v>
      </c>
      <c r="E134" s="195" t="s">
        <v>290</v>
      </c>
      <c r="F134" s="198"/>
      <c r="G134" s="198"/>
    </row>
    <row r="135" spans="1:9" x14ac:dyDescent="0.2">
      <c r="B135" s="141">
        <v>1</v>
      </c>
      <c r="C135" s="256"/>
      <c r="D135" s="656"/>
      <c r="E135" s="657"/>
      <c r="F135" s="198"/>
      <c r="G135" s="198"/>
    </row>
    <row r="136" spans="1:9" x14ac:dyDescent="0.2">
      <c r="B136" s="141">
        <v>2</v>
      </c>
      <c r="C136" s="256"/>
      <c r="D136" s="656"/>
      <c r="E136" s="657"/>
      <c r="F136" s="198"/>
      <c r="G136" s="198"/>
    </row>
    <row r="137" spans="1:9" x14ac:dyDescent="0.2">
      <c r="B137" s="141">
        <v>3</v>
      </c>
      <c r="C137" s="256"/>
      <c r="D137" s="656"/>
      <c r="E137" s="657"/>
      <c r="F137" s="198"/>
      <c r="G137" s="198"/>
    </row>
    <row r="138" spans="1:9" x14ac:dyDescent="0.2">
      <c r="F138" s="198"/>
      <c r="G138" s="198"/>
    </row>
  </sheetData>
  <mergeCells count="4">
    <mergeCell ref="F72:G74"/>
    <mergeCell ref="F86:G88"/>
    <mergeCell ref="F100:G102"/>
    <mergeCell ref="F117:G119"/>
  </mergeCells>
  <dataValidations disablePrompts="1" count="2">
    <dataValidation type="list" allowBlank="1" showInputMessage="1" showErrorMessage="1" sqref="C118:C127">
      <formula1>Industrias</formula1>
    </dataValidation>
    <dataValidation type="list" allowBlank="1" showInputMessage="1" showErrorMessage="1" sqref="C101:C110">
      <formula1>Estados</formula1>
    </dataValidation>
  </dataValidations>
  <pageMargins left="0.74803149606299213" right="0.74803149606299213" top="0.98425196850393704" bottom="0.98425196850393704" header="0.51181102362204722" footer="0.51181102362204722"/>
  <pageSetup paperSize="9" orientation="portrait" r:id="rId1"/>
  <headerFooter alignWithMargins="0"/>
  <ignoredErrors>
    <ignoredError sqref="E7:E16 E118:E127 E101:E110 E29:E38" evalError="1"/>
  </ignoredErrors>
  <extLst>
    <ext xmlns:x14="http://schemas.microsoft.com/office/spreadsheetml/2009/9/main" uri="{CCE6A557-97BC-4b89-ADB6-D9C93CAAB3DF}">
      <x14:dataValidations xmlns:xm="http://schemas.microsoft.com/office/excel/2006/main" disablePrompts="1" count="1">
        <x14:dataValidation type="list" allowBlank="1" showInputMessage="1" showErrorMessage="1">
          <x14:formula1>
            <xm:f>Definiciones!$C$18:$G$18</xm:f>
          </x14:formula1>
          <xm:sqref>E135:E137</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AB52"/>
  <sheetViews>
    <sheetView showGridLines="0" zoomScale="85" zoomScaleNormal="85" workbookViewId="0">
      <selection activeCell="G7" sqref="G7"/>
    </sheetView>
  </sheetViews>
  <sheetFormatPr baseColWidth="10" defaultColWidth="9.140625" defaultRowHeight="12.75" x14ac:dyDescent="0.2"/>
  <cols>
    <col min="1" max="1" width="3.7109375" style="67" customWidth="1"/>
    <col min="2" max="2" width="42.42578125" style="67" customWidth="1"/>
    <col min="3" max="3" width="45.7109375" style="67" bestFit="1" customWidth="1"/>
    <col min="4" max="4" width="29.42578125" style="67" bestFit="1" customWidth="1"/>
    <col min="5" max="7" width="28.85546875" style="67" customWidth="1"/>
    <col min="8" max="17" width="9.140625" style="67"/>
    <col min="18" max="18" width="12.7109375" style="67" bestFit="1" customWidth="1"/>
    <col min="19" max="26" width="9.140625" style="67"/>
    <col min="27" max="27" width="12.7109375" style="67" hidden="1" customWidth="1"/>
    <col min="28" max="28" width="9.140625" style="67"/>
    <col min="29" max="29" width="9.140625" style="67" customWidth="1"/>
    <col min="30" max="16384" width="9.140625" style="67"/>
  </cols>
  <sheetData>
    <row r="1" spans="1:28" s="153" customFormat="1" ht="23.25" x14ac:dyDescent="0.35">
      <c r="A1" s="152" t="s">
        <v>381</v>
      </c>
    </row>
    <row r="2" spans="1:28" s="155" customFormat="1" x14ac:dyDescent="0.2">
      <c r="A2" s="154"/>
      <c r="Z2" s="641"/>
      <c r="AA2" s="641"/>
      <c r="AB2" s="641"/>
    </row>
    <row r="3" spans="1:28" x14ac:dyDescent="0.2">
      <c r="E3" s="161" t="s">
        <v>7</v>
      </c>
      <c r="F3" s="161"/>
      <c r="G3" s="161"/>
      <c r="Z3" s="164"/>
      <c r="AA3" s="164" t="b">
        <v>1</v>
      </c>
      <c r="AB3" s="164"/>
    </row>
    <row r="4" spans="1:28" ht="18" x14ac:dyDescent="0.25">
      <c r="C4" s="202" t="s">
        <v>291</v>
      </c>
      <c r="E4" s="262">
        <f>INDEX(Definiciones!$C$14:$N$14,MATCH(1,Definiciones!$C$15:$N$15,0))</f>
        <v>43800</v>
      </c>
      <c r="F4" s="262">
        <f>INDEX(Definiciones!$C$14:$N$14,MATCH(2,Definiciones!$C$15:$N$15,0))</f>
        <v>44166</v>
      </c>
      <c r="G4" s="262">
        <f>INDEX(Definiciones!$C$14:$N$14,MATCH(3,Definiciones!$C$15:$N$15,0))</f>
        <v>44531</v>
      </c>
      <c r="Z4" s="164"/>
      <c r="AA4" s="164" t="b">
        <v>0</v>
      </c>
      <c r="AB4" s="164"/>
    </row>
    <row r="5" spans="1:28" ht="23.25" x14ac:dyDescent="0.35">
      <c r="A5" s="66"/>
      <c r="B5" s="168" t="s">
        <v>306</v>
      </c>
      <c r="C5" s="169"/>
      <c r="D5" s="170"/>
      <c r="E5" s="170"/>
      <c r="F5" s="170"/>
      <c r="G5" s="170"/>
      <c r="Z5" s="164"/>
      <c r="AA5" s="164"/>
      <c r="AB5" s="164"/>
    </row>
    <row r="6" spans="1:28" x14ac:dyDescent="0.2">
      <c r="B6" s="754" t="s">
        <v>212</v>
      </c>
      <c r="C6" s="203" t="s">
        <v>178</v>
      </c>
      <c r="D6" s="204" t="s">
        <v>177</v>
      </c>
      <c r="E6" s="648">
        <f>'Proyecciones Fin.'!U90</f>
        <v>0</v>
      </c>
      <c r="F6" s="648">
        <f>'Proyecciones Fin.'!Y90</f>
        <v>0</v>
      </c>
      <c r="G6" s="648">
        <f>'Proyecciones Fin.'!AC90</f>
        <v>0</v>
      </c>
    </row>
    <row r="7" spans="1:28" x14ac:dyDescent="0.2">
      <c r="B7" s="755"/>
      <c r="C7" s="72" t="s">
        <v>179</v>
      </c>
      <c r="D7" s="206" t="s">
        <v>177</v>
      </c>
      <c r="E7" s="649">
        <f>'Proyecciones Fin.'!U91</f>
        <v>0</v>
      </c>
      <c r="F7" s="649">
        <f>'Proyecciones Fin.'!Y91</f>
        <v>0</v>
      </c>
      <c r="G7" s="649">
        <f>'Proyecciones Fin.'!AC91</f>
        <v>0</v>
      </c>
    </row>
    <row r="8" spans="1:28" x14ac:dyDescent="0.2">
      <c r="B8" s="755"/>
      <c r="C8" s="72" t="s">
        <v>182</v>
      </c>
      <c r="D8" s="206" t="s">
        <v>177</v>
      </c>
      <c r="E8" s="649">
        <f>'Proyecciones Fin.'!U94</f>
        <v>0</v>
      </c>
      <c r="F8" s="649">
        <f>'Proyecciones Fin.'!Y94</f>
        <v>0</v>
      </c>
      <c r="G8" s="649">
        <f>'Proyecciones Fin.'!AC94</f>
        <v>0</v>
      </c>
    </row>
    <row r="9" spans="1:28" x14ac:dyDescent="0.2">
      <c r="B9" s="755"/>
      <c r="C9" s="72" t="s">
        <v>524</v>
      </c>
      <c r="D9" s="206" t="s">
        <v>176</v>
      </c>
      <c r="E9" s="649">
        <f>Capital!T33</f>
        <v>0</v>
      </c>
      <c r="F9" s="649">
        <f>Capital!X33</f>
        <v>0</v>
      </c>
      <c r="G9" s="649">
        <f>Capital!AB33</f>
        <v>0</v>
      </c>
    </row>
    <row r="10" spans="1:28" x14ac:dyDescent="0.2">
      <c r="B10" s="756"/>
      <c r="C10" s="74" t="s">
        <v>377</v>
      </c>
      <c r="D10" s="205" t="s">
        <v>48</v>
      </c>
      <c r="E10" s="650" t="e">
        <f>Capital!T39</f>
        <v>#DIV/0!</v>
      </c>
      <c r="F10" s="650" t="e">
        <f>Capital!X39</f>
        <v>#DIV/0!</v>
      </c>
      <c r="G10" s="650" t="e">
        <f>Capital!AB39</f>
        <v>#DIV/0!</v>
      </c>
    </row>
    <row r="11" spans="1:28" ht="23.25" x14ac:dyDescent="0.35">
      <c r="A11" s="66"/>
      <c r="B11" s="168" t="s">
        <v>307</v>
      </c>
      <c r="C11" s="169"/>
      <c r="D11" s="170"/>
      <c r="E11" s="170"/>
      <c r="F11" s="170"/>
      <c r="G11" s="170"/>
    </row>
    <row r="12" spans="1:28" ht="12.75" customHeight="1" x14ac:dyDescent="0.2">
      <c r="B12" s="754" t="s">
        <v>327</v>
      </c>
      <c r="C12" s="203" t="s">
        <v>178</v>
      </c>
      <c r="D12" s="204" t="s">
        <v>177</v>
      </c>
      <c r="E12" s="645"/>
      <c r="F12" s="645"/>
      <c r="G12" s="645"/>
    </row>
    <row r="13" spans="1:28" x14ac:dyDescent="0.2">
      <c r="B13" s="755"/>
      <c r="C13" s="72" t="s">
        <v>179</v>
      </c>
      <c r="D13" s="206" t="s">
        <v>177</v>
      </c>
      <c r="E13" s="646"/>
      <c r="F13" s="646"/>
      <c r="G13" s="646"/>
    </row>
    <row r="14" spans="1:28" x14ac:dyDescent="0.2">
      <c r="B14" s="755"/>
      <c r="C14" s="72" t="s">
        <v>182</v>
      </c>
      <c r="D14" s="206" t="s">
        <v>177</v>
      </c>
      <c r="E14" s="646"/>
      <c r="F14" s="646"/>
      <c r="G14" s="646"/>
    </row>
    <row r="15" spans="1:28" x14ac:dyDescent="0.2">
      <c r="B15" s="755"/>
      <c r="C15" s="72" t="s">
        <v>524</v>
      </c>
      <c r="D15" s="206" t="s">
        <v>176</v>
      </c>
      <c r="E15" s="646"/>
      <c r="F15" s="646"/>
      <c r="G15" s="646"/>
    </row>
    <row r="16" spans="1:28" x14ac:dyDescent="0.2">
      <c r="B16" s="756"/>
      <c r="C16" s="74" t="s">
        <v>377</v>
      </c>
      <c r="D16" s="205" t="s">
        <v>48</v>
      </c>
      <c r="E16" s="647"/>
      <c r="F16" s="647"/>
      <c r="G16" s="647"/>
    </row>
    <row r="17" spans="1:7" ht="23.25" x14ac:dyDescent="0.35">
      <c r="A17" s="66"/>
      <c r="B17" s="168" t="s">
        <v>498</v>
      </c>
      <c r="C17" s="169"/>
      <c r="D17" s="170"/>
      <c r="E17" s="220"/>
      <c r="F17" s="220"/>
      <c r="G17" s="220"/>
    </row>
    <row r="18" spans="1:7" ht="12.75" customHeight="1" x14ac:dyDescent="0.2">
      <c r="B18" s="754" t="s">
        <v>497</v>
      </c>
      <c r="C18" s="203" t="s">
        <v>178</v>
      </c>
      <c r="D18" s="204" t="s">
        <v>177</v>
      </c>
      <c r="E18" s="645"/>
      <c r="F18" s="645"/>
      <c r="G18" s="645"/>
    </row>
    <row r="19" spans="1:7" x14ac:dyDescent="0.2">
      <c r="B19" s="755"/>
      <c r="C19" s="72" t="s">
        <v>179</v>
      </c>
      <c r="D19" s="206" t="s">
        <v>177</v>
      </c>
      <c r="E19" s="646"/>
      <c r="F19" s="646"/>
      <c r="G19" s="646"/>
    </row>
    <row r="20" spans="1:7" x14ac:dyDescent="0.2">
      <c r="B20" s="755"/>
      <c r="C20" s="72" t="s">
        <v>182</v>
      </c>
      <c r="D20" s="206" t="s">
        <v>177</v>
      </c>
      <c r="E20" s="646"/>
      <c r="F20" s="646"/>
      <c r="G20" s="646"/>
    </row>
    <row r="21" spans="1:7" x14ac:dyDescent="0.2">
      <c r="B21" s="755"/>
      <c r="C21" s="72" t="s">
        <v>524</v>
      </c>
      <c r="D21" s="206" t="s">
        <v>176</v>
      </c>
      <c r="E21" s="646"/>
      <c r="F21" s="646"/>
      <c r="G21" s="646"/>
    </row>
    <row r="22" spans="1:7" x14ac:dyDescent="0.2">
      <c r="B22" s="756"/>
      <c r="C22" s="74" t="s">
        <v>377</v>
      </c>
      <c r="D22" s="205" t="s">
        <v>48</v>
      </c>
      <c r="E22" s="647"/>
      <c r="F22" s="647"/>
      <c r="G22" s="647"/>
    </row>
    <row r="23" spans="1:7" ht="23.25" x14ac:dyDescent="0.35">
      <c r="A23" s="66"/>
      <c r="B23" s="168" t="s">
        <v>499</v>
      </c>
      <c r="C23" s="169"/>
      <c r="D23" s="170"/>
      <c r="E23" s="220"/>
      <c r="F23" s="220"/>
      <c r="G23" s="220"/>
    </row>
    <row r="24" spans="1:7" ht="12.75" customHeight="1" x14ac:dyDescent="0.2">
      <c r="B24" s="754" t="s">
        <v>517</v>
      </c>
      <c r="C24" s="203" t="s">
        <v>178</v>
      </c>
      <c r="D24" s="204" t="s">
        <v>177</v>
      </c>
      <c r="E24" s="645"/>
      <c r="F24" s="645"/>
      <c r="G24" s="645"/>
    </row>
    <row r="25" spans="1:7" x14ac:dyDescent="0.2">
      <c r="B25" s="755"/>
      <c r="C25" s="72" t="s">
        <v>179</v>
      </c>
      <c r="D25" s="206" t="s">
        <v>177</v>
      </c>
      <c r="E25" s="646"/>
      <c r="F25" s="646"/>
      <c r="G25" s="646"/>
    </row>
    <row r="26" spans="1:7" x14ac:dyDescent="0.2">
      <c r="B26" s="755"/>
      <c r="C26" s="72" t="s">
        <v>182</v>
      </c>
      <c r="D26" s="206" t="s">
        <v>177</v>
      </c>
      <c r="E26" s="646"/>
      <c r="F26" s="646"/>
      <c r="G26" s="646"/>
    </row>
    <row r="27" spans="1:7" x14ac:dyDescent="0.2">
      <c r="B27" s="755"/>
      <c r="C27" s="72" t="s">
        <v>524</v>
      </c>
      <c r="D27" s="206" t="s">
        <v>176</v>
      </c>
      <c r="E27" s="646"/>
      <c r="F27" s="646"/>
      <c r="G27" s="646"/>
    </row>
    <row r="28" spans="1:7" x14ac:dyDescent="0.2">
      <c r="B28" s="756"/>
      <c r="C28" s="74" t="s">
        <v>377</v>
      </c>
      <c r="D28" s="205" t="s">
        <v>48</v>
      </c>
      <c r="E28" s="647"/>
      <c r="F28" s="647"/>
      <c r="G28" s="647"/>
    </row>
    <row r="29" spans="1:7" ht="23.25" x14ac:dyDescent="0.35">
      <c r="A29" s="66"/>
      <c r="B29" s="168" t="s">
        <v>502</v>
      </c>
      <c r="C29" s="169"/>
      <c r="D29" s="170"/>
      <c r="E29" s="220"/>
      <c r="F29" s="220"/>
      <c r="G29" s="220"/>
    </row>
    <row r="30" spans="1:7" ht="12.75" customHeight="1" x14ac:dyDescent="0.2">
      <c r="B30" s="754" t="s">
        <v>503</v>
      </c>
      <c r="C30" s="203" t="s">
        <v>178</v>
      </c>
      <c r="D30" s="204" t="s">
        <v>177</v>
      </c>
      <c r="E30" s="645"/>
      <c r="F30" s="645"/>
      <c r="G30" s="645"/>
    </row>
    <row r="31" spans="1:7" x14ac:dyDescent="0.2">
      <c r="B31" s="755"/>
      <c r="C31" s="72" t="s">
        <v>179</v>
      </c>
      <c r="D31" s="206" t="s">
        <v>177</v>
      </c>
      <c r="E31" s="646"/>
      <c r="F31" s="646"/>
      <c r="G31" s="646"/>
    </row>
    <row r="32" spans="1:7" x14ac:dyDescent="0.2">
      <c r="B32" s="755"/>
      <c r="C32" s="72" t="s">
        <v>182</v>
      </c>
      <c r="D32" s="206" t="s">
        <v>177</v>
      </c>
      <c r="E32" s="646"/>
      <c r="F32" s="646"/>
      <c r="G32" s="646"/>
    </row>
    <row r="33" spans="1:7" x14ac:dyDescent="0.2">
      <c r="B33" s="755"/>
      <c r="C33" s="72" t="s">
        <v>524</v>
      </c>
      <c r="D33" s="206" t="s">
        <v>176</v>
      </c>
      <c r="E33" s="646"/>
      <c r="F33" s="646"/>
      <c r="G33" s="646"/>
    </row>
    <row r="34" spans="1:7" x14ac:dyDescent="0.2">
      <c r="B34" s="756"/>
      <c r="C34" s="74" t="s">
        <v>377</v>
      </c>
      <c r="D34" s="205" t="s">
        <v>48</v>
      </c>
      <c r="E34" s="647"/>
      <c r="F34" s="647"/>
      <c r="G34" s="647"/>
    </row>
    <row r="35" spans="1:7" ht="23.25" x14ac:dyDescent="0.35">
      <c r="A35" s="66"/>
      <c r="B35" s="168" t="s">
        <v>500</v>
      </c>
      <c r="C35" s="169"/>
      <c r="D35" s="170"/>
      <c r="E35" s="220"/>
      <c r="F35" s="220"/>
      <c r="G35" s="220"/>
    </row>
    <row r="36" spans="1:7" x14ac:dyDescent="0.2">
      <c r="B36" s="754" t="s">
        <v>210</v>
      </c>
      <c r="C36" s="203" t="s">
        <v>178</v>
      </c>
      <c r="D36" s="204" t="s">
        <v>177</v>
      </c>
      <c r="E36" s="645"/>
      <c r="F36" s="645"/>
      <c r="G36" s="645"/>
    </row>
    <row r="37" spans="1:7" x14ac:dyDescent="0.2">
      <c r="B37" s="755"/>
      <c r="C37" s="72" t="s">
        <v>179</v>
      </c>
      <c r="D37" s="206" t="s">
        <v>177</v>
      </c>
      <c r="E37" s="646"/>
      <c r="F37" s="646"/>
      <c r="G37" s="646"/>
    </row>
    <row r="38" spans="1:7" x14ac:dyDescent="0.2">
      <c r="B38" s="755"/>
      <c r="C38" s="72" t="s">
        <v>182</v>
      </c>
      <c r="D38" s="206" t="s">
        <v>177</v>
      </c>
      <c r="E38" s="646"/>
      <c r="F38" s="646"/>
      <c r="G38" s="646"/>
    </row>
    <row r="39" spans="1:7" x14ac:dyDescent="0.2">
      <c r="B39" s="755"/>
      <c r="C39" s="72" t="s">
        <v>524</v>
      </c>
      <c r="D39" s="206" t="s">
        <v>176</v>
      </c>
      <c r="E39" s="646"/>
      <c r="F39" s="646"/>
      <c r="G39" s="646"/>
    </row>
    <row r="40" spans="1:7" x14ac:dyDescent="0.2">
      <c r="B40" s="756"/>
      <c r="C40" s="74" t="s">
        <v>377</v>
      </c>
      <c r="D40" s="205" t="s">
        <v>48</v>
      </c>
      <c r="E40" s="647"/>
      <c r="F40" s="647"/>
      <c r="G40" s="647"/>
    </row>
    <row r="41" spans="1:7" ht="23.25" x14ac:dyDescent="0.35">
      <c r="A41" s="66"/>
      <c r="B41" s="168" t="s">
        <v>501</v>
      </c>
      <c r="C41" s="169"/>
      <c r="D41" s="170"/>
      <c r="E41" s="220"/>
      <c r="F41" s="220"/>
      <c r="G41" s="220"/>
    </row>
    <row r="42" spans="1:7" ht="12.75" customHeight="1" x14ac:dyDescent="0.2">
      <c r="B42" s="754" t="s">
        <v>211</v>
      </c>
      <c r="C42" s="203" t="s">
        <v>178</v>
      </c>
      <c r="D42" s="204" t="s">
        <v>177</v>
      </c>
      <c r="E42" s="645"/>
      <c r="F42" s="645"/>
      <c r="G42" s="645"/>
    </row>
    <row r="43" spans="1:7" x14ac:dyDescent="0.2">
      <c r="B43" s="755"/>
      <c r="C43" s="72" t="s">
        <v>179</v>
      </c>
      <c r="D43" s="206" t="s">
        <v>177</v>
      </c>
      <c r="E43" s="646"/>
      <c r="F43" s="646"/>
      <c r="G43" s="646"/>
    </row>
    <row r="44" spans="1:7" x14ac:dyDescent="0.2">
      <c r="B44" s="755"/>
      <c r="C44" s="72" t="s">
        <v>182</v>
      </c>
      <c r="D44" s="206" t="s">
        <v>177</v>
      </c>
      <c r="E44" s="646"/>
      <c r="F44" s="646"/>
      <c r="G44" s="646"/>
    </row>
    <row r="45" spans="1:7" x14ac:dyDescent="0.2">
      <c r="B45" s="755"/>
      <c r="C45" s="72" t="s">
        <v>524</v>
      </c>
      <c r="D45" s="206" t="s">
        <v>176</v>
      </c>
      <c r="E45" s="646"/>
      <c r="F45" s="646"/>
      <c r="G45" s="646"/>
    </row>
    <row r="46" spans="1:7" x14ac:dyDescent="0.2">
      <c r="B46" s="756"/>
      <c r="C46" s="74" t="s">
        <v>377</v>
      </c>
      <c r="D46" s="205" t="s">
        <v>48</v>
      </c>
      <c r="E46" s="647"/>
      <c r="F46" s="647"/>
      <c r="G46" s="647"/>
    </row>
    <row r="47" spans="1:7" ht="23.25" x14ac:dyDescent="0.35">
      <c r="A47" s="66"/>
      <c r="B47" s="168" t="s">
        <v>647</v>
      </c>
      <c r="C47" s="169"/>
      <c r="D47" s="170"/>
      <c r="E47" s="220"/>
      <c r="F47" s="220"/>
      <c r="G47" s="220"/>
    </row>
    <row r="48" spans="1:7" ht="12.75" customHeight="1" x14ac:dyDescent="0.2">
      <c r="B48" s="754" t="s">
        <v>648</v>
      </c>
      <c r="C48" s="203" t="s">
        <v>178</v>
      </c>
      <c r="D48" s="204" t="s">
        <v>177</v>
      </c>
      <c r="E48" s="645"/>
      <c r="F48" s="645"/>
      <c r="G48" s="645"/>
    </row>
    <row r="49" spans="2:7" x14ac:dyDescent="0.2">
      <c r="B49" s="755"/>
      <c r="C49" s="72" t="s">
        <v>179</v>
      </c>
      <c r="D49" s="206" t="s">
        <v>177</v>
      </c>
      <c r="E49" s="646"/>
      <c r="F49" s="646"/>
      <c r="G49" s="646"/>
    </row>
    <row r="50" spans="2:7" x14ac:dyDescent="0.2">
      <c r="B50" s="755"/>
      <c r="C50" s="72" t="s">
        <v>182</v>
      </c>
      <c r="D50" s="206" t="s">
        <v>177</v>
      </c>
      <c r="E50" s="646"/>
      <c r="F50" s="646"/>
      <c r="G50" s="646"/>
    </row>
    <row r="51" spans="2:7" x14ac:dyDescent="0.2">
      <c r="B51" s="755"/>
      <c r="C51" s="72" t="s">
        <v>524</v>
      </c>
      <c r="D51" s="206" t="s">
        <v>176</v>
      </c>
      <c r="E51" s="646"/>
      <c r="F51" s="646"/>
      <c r="G51" s="646"/>
    </row>
    <row r="52" spans="2:7" x14ac:dyDescent="0.2">
      <c r="B52" s="756"/>
      <c r="C52" s="74" t="s">
        <v>377</v>
      </c>
      <c r="D52" s="205" t="s">
        <v>48</v>
      </c>
      <c r="E52" s="647"/>
      <c r="F52" s="647"/>
      <c r="G52" s="647"/>
    </row>
  </sheetData>
  <mergeCells count="8">
    <mergeCell ref="B48:B52"/>
    <mergeCell ref="B6:B10"/>
    <mergeCell ref="B12:B16"/>
    <mergeCell ref="B18:B22"/>
    <mergeCell ref="B24:B28"/>
    <mergeCell ref="B36:B40"/>
    <mergeCell ref="B42:B46"/>
    <mergeCell ref="B30:B34"/>
  </mergeCells>
  <pageMargins left="0.74803149606299213" right="0.74803149606299213" top="0.98425196850393704" bottom="0.98425196850393704" header="0.51181102362204722" footer="0.51181102362204722"/>
  <pageSetup paperSize="9"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AU199"/>
  <sheetViews>
    <sheetView showGridLines="0" zoomScale="90" zoomScaleNormal="90" workbookViewId="0"/>
  </sheetViews>
  <sheetFormatPr baseColWidth="10" defaultColWidth="9.140625" defaultRowHeight="12.75" x14ac:dyDescent="0.2"/>
  <cols>
    <col min="1" max="1" width="3.7109375" style="348" customWidth="1"/>
    <col min="2" max="2" width="40.140625" style="348" customWidth="1"/>
    <col min="3" max="3" width="1.7109375" style="383" customWidth="1"/>
    <col min="4" max="4" width="15.42578125" style="348" customWidth="1"/>
    <col min="5" max="5" width="1.7109375" style="383" customWidth="1"/>
    <col min="6" max="6" width="15.42578125" style="348" customWidth="1"/>
    <col min="7" max="7" width="1.7109375" style="383" customWidth="1"/>
    <col min="8" max="8" width="15.42578125" style="348" customWidth="1"/>
    <col min="9" max="9" width="1.7109375" style="383" customWidth="1"/>
    <col min="10" max="10" width="15.42578125" style="348" customWidth="1"/>
    <col min="11" max="11" width="1.7109375" style="383" customWidth="1"/>
    <col min="12" max="12" width="15.42578125" style="348" customWidth="1"/>
    <col min="13" max="13" width="1.7109375" style="383" customWidth="1"/>
    <col min="14" max="14" width="76" style="348" customWidth="1"/>
    <col min="15" max="15" width="1.7109375" style="348" customWidth="1"/>
    <col min="16" max="16" width="31.5703125" style="348" bestFit="1" customWidth="1"/>
    <col min="17" max="17" width="17.140625" style="348" customWidth="1"/>
    <col min="18" max="18" width="1.7109375" style="348" customWidth="1"/>
    <col min="19" max="19" width="15.5703125" style="348" bestFit="1" customWidth="1"/>
    <col min="20" max="20" width="9.140625" style="348"/>
    <col min="21" max="21" width="14.42578125" style="348" bestFit="1" customWidth="1"/>
    <col min="22" max="22" width="9.140625" style="348"/>
    <col min="23" max="23" width="16.7109375" style="348" customWidth="1"/>
    <col min="24" max="24" width="15.5703125" style="348" bestFit="1" customWidth="1"/>
    <col min="25" max="25" width="16" style="348" customWidth="1"/>
    <col min="26" max="26" width="16.5703125" style="348" bestFit="1" customWidth="1"/>
    <col min="27" max="39" width="9.140625" style="348"/>
    <col min="40" max="40" width="34.42578125" style="348" customWidth="1"/>
    <col min="41" max="46" width="9.140625" style="348"/>
    <col min="47" max="47" width="13" style="348" bestFit="1" customWidth="1"/>
    <col min="48" max="48" width="12.7109375" style="348" bestFit="1" customWidth="1"/>
    <col min="49" max="16384" width="9.140625" style="348"/>
  </cols>
  <sheetData>
    <row r="1" spans="1:47" ht="23.25" x14ac:dyDescent="0.35">
      <c r="A1" s="152" t="s">
        <v>404</v>
      </c>
      <c r="B1" s="153"/>
      <c r="C1" s="378"/>
      <c r="D1" s="153"/>
      <c r="E1" s="378"/>
      <c r="F1" s="153"/>
      <c r="G1" s="378"/>
      <c r="H1" s="153"/>
      <c r="I1" s="378"/>
      <c r="J1" s="153"/>
      <c r="K1" s="378"/>
      <c r="L1" s="153"/>
      <c r="M1" s="378"/>
      <c r="N1" s="153"/>
      <c r="O1" s="153"/>
      <c r="P1" s="153"/>
      <c r="Q1" s="153"/>
      <c r="R1" s="153"/>
      <c r="S1" s="153"/>
      <c r="T1" s="153"/>
      <c r="U1" s="153"/>
      <c r="V1" s="153"/>
      <c r="W1" s="153"/>
      <c r="X1" s="153"/>
      <c r="Y1" s="153"/>
      <c r="Z1" s="153"/>
      <c r="AA1" s="153"/>
      <c r="AB1" s="153"/>
    </row>
    <row r="2" spans="1:47" ht="23.25" x14ac:dyDescent="0.35">
      <c r="A2" s="154"/>
      <c r="B2" s="155"/>
      <c r="C2" s="379"/>
      <c r="D2" s="155"/>
      <c r="E2" s="378"/>
      <c r="F2" s="155"/>
      <c r="G2" s="379"/>
      <c r="H2" s="155"/>
      <c r="I2" s="379"/>
      <c r="J2" s="155"/>
      <c r="K2" s="379"/>
      <c r="L2" s="155"/>
      <c r="M2" s="379"/>
      <c r="N2" s="155"/>
      <c r="O2" s="155"/>
      <c r="P2" s="155"/>
      <c r="Q2" s="155"/>
      <c r="R2" s="155"/>
      <c r="S2" s="155"/>
      <c r="T2" s="155"/>
      <c r="U2" s="155"/>
      <c r="V2" s="155"/>
      <c r="W2" s="155"/>
      <c r="X2" s="155"/>
      <c r="Y2" s="155"/>
      <c r="Z2" s="155"/>
      <c r="AA2" s="155"/>
      <c r="AB2" s="155"/>
    </row>
    <row r="3" spans="1:47" ht="23.25" x14ac:dyDescent="0.35">
      <c r="A3" s="66"/>
      <c r="B3" s="66"/>
      <c r="C3" s="380"/>
      <c r="D3" s="209"/>
      <c r="E3" s="380"/>
      <c r="F3" s="209"/>
      <c r="G3" s="380"/>
      <c r="H3" s="209"/>
      <c r="I3" s="380"/>
      <c r="J3" s="209"/>
      <c r="K3" s="380"/>
      <c r="L3" s="209"/>
      <c r="M3" s="380"/>
      <c r="N3" s="209"/>
      <c r="O3" s="209"/>
      <c r="P3" s="209"/>
      <c r="Q3" s="341"/>
      <c r="R3" s="341"/>
      <c r="S3" s="341"/>
      <c r="T3" s="341"/>
      <c r="U3" s="341"/>
      <c r="V3" s="341"/>
      <c r="W3" s="341"/>
      <c r="X3" s="341"/>
      <c r="Y3" s="341"/>
      <c r="Z3" s="341"/>
      <c r="AA3" s="341"/>
      <c r="AB3" s="341"/>
    </row>
    <row r="4" spans="1:47" ht="34.5" customHeight="1" x14ac:dyDescent="0.35">
      <c r="A4" s="66"/>
      <c r="B4" s="764" t="s">
        <v>405</v>
      </c>
      <c r="C4" s="380"/>
      <c r="D4" s="761" t="str">
        <f>Definiciones!C5</f>
        <v>Escenario supervisor base</v>
      </c>
      <c r="E4" s="380"/>
      <c r="F4" s="761" t="str">
        <f>Definiciones!C6</f>
        <v>Escenario supervisor adverso</v>
      </c>
      <c r="G4" s="380"/>
      <c r="H4" s="761" t="str">
        <f>Definiciones!C7</f>
        <v>Escenario interno 1</v>
      </c>
      <c r="I4" s="380"/>
      <c r="J4" s="761" t="str">
        <f>Definiciones!C8</f>
        <v>Escenario interno 2</v>
      </c>
      <c r="K4" s="380"/>
      <c r="L4" s="761" t="str">
        <f>Definiciones!C9</f>
        <v>Escenario interno 3</v>
      </c>
      <c r="M4" s="380"/>
      <c r="N4" s="761" t="s">
        <v>406</v>
      </c>
      <c r="O4" s="762"/>
      <c r="P4" s="762"/>
      <c r="Q4" s="762"/>
      <c r="R4" s="762"/>
      <c r="S4" s="762"/>
      <c r="T4" s="762"/>
      <c r="U4" s="341"/>
      <c r="V4" s="341"/>
      <c r="W4" s="341"/>
      <c r="X4" s="341"/>
      <c r="Y4" s="341"/>
      <c r="Z4" s="341"/>
      <c r="AA4" s="341"/>
      <c r="AB4" s="341"/>
    </row>
    <row r="5" spans="1:47" ht="15.75" customHeight="1" x14ac:dyDescent="0.2">
      <c r="A5" s="163"/>
      <c r="B5" s="765"/>
      <c r="C5" s="381"/>
      <c r="D5" s="762" t="str">
        <f>Definiciones!C5</f>
        <v>Escenario supervisor base</v>
      </c>
      <c r="E5" s="381"/>
      <c r="F5" s="762" t="str">
        <f>Definiciones!C6</f>
        <v>Escenario supervisor adverso</v>
      </c>
      <c r="G5" s="381"/>
      <c r="H5" s="762"/>
      <c r="I5" s="381"/>
      <c r="J5" s="762"/>
      <c r="K5" s="381"/>
      <c r="L5" s="762"/>
      <c r="M5" s="381"/>
      <c r="N5" s="762"/>
      <c r="O5" s="762"/>
      <c r="P5" s="762"/>
      <c r="Q5" s="762"/>
      <c r="R5" s="762"/>
      <c r="S5" s="762"/>
      <c r="T5" s="762"/>
      <c r="U5" s="342"/>
      <c r="V5" s="342"/>
      <c r="W5" s="342"/>
      <c r="X5" s="342"/>
      <c r="Z5" s="342"/>
      <c r="AA5" s="342"/>
      <c r="AB5" s="342"/>
    </row>
    <row r="6" spans="1:47" ht="15.75" x14ac:dyDescent="0.2">
      <c r="A6" s="163"/>
      <c r="B6" s="765"/>
      <c r="C6" s="381"/>
      <c r="D6" s="762"/>
      <c r="E6" s="381"/>
      <c r="F6" s="762"/>
      <c r="G6" s="381"/>
      <c r="H6" s="762"/>
      <c r="I6" s="381"/>
      <c r="J6" s="762"/>
      <c r="K6" s="381"/>
      <c r="L6" s="762"/>
      <c r="M6" s="381"/>
      <c r="N6" s="762"/>
      <c r="O6" s="762"/>
      <c r="P6" s="762"/>
      <c r="Q6" s="762"/>
      <c r="R6" s="762"/>
      <c r="S6" s="762"/>
      <c r="T6" s="762"/>
      <c r="U6" s="342"/>
      <c r="V6" s="342"/>
      <c r="W6" s="342"/>
      <c r="X6" s="342"/>
      <c r="Z6" s="342"/>
      <c r="AA6" s="342"/>
      <c r="AB6" s="342"/>
      <c r="AN6" s="348" t="s">
        <v>662</v>
      </c>
      <c r="AO6" s="615" t="s">
        <v>661</v>
      </c>
      <c r="AR6" s="67"/>
      <c r="AU6" s="67"/>
    </row>
    <row r="7" spans="1:47" x14ac:dyDescent="0.2">
      <c r="A7" s="163"/>
      <c r="B7" s="1"/>
      <c r="C7" s="5"/>
      <c r="D7" s="1"/>
      <c r="E7" s="5"/>
      <c r="F7" s="1"/>
      <c r="G7" s="5"/>
      <c r="H7" s="1"/>
      <c r="I7" s="5"/>
      <c r="J7" s="1"/>
      <c r="K7" s="5"/>
      <c r="L7" s="1"/>
      <c r="M7" s="5"/>
      <c r="N7" s="1"/>
      <c r="O7" s="1"/>
      <c r="T7" s="342"/>
      <c r="U7" s="342"/>
      <c r="V7" s="342"/>
      <c r="W7" s="342"/>
      <c r="X7" s="342"/>
      <c r="Y7" s="342"/>
      <c r="Z7" s="342"/>
      <c r="AA7" s="342"/>
      <c r="AB7" s="342"/>
      <c r="AN7" s="348" t="s">
        <v>169</v>
      </c>
      <c r="AO7" s="616">
        <v>0</v>
      </c>
      <c r="AR7" s="67"/>
      <c r="AU7" s="67"/>
    </row>
    <row r="8" spans="1:47" x14ac:dyDescent="0.2">
      <c r="A8" s="163"/>
      <c r="B8" s="339" t="s">
        <v>449</v>
      </c>
      <c r="C8" s="382"/>
      <c r="D8" s="10"/>
      <c r="E8" s="382"/>
      <c r="F8" s="10"/>
      <c r="G8" s="382"/>
      <c r="H8" s="10"/>
      <c r="I8" s="382"/>
      <c r="J8" s="10"/>
      <c r="K8" s="382"/>
      <c r="L8" s="10"/>
      <c r="M8" s="382"/>
      <c r="N8" s="10"/>
      <c r="O8" s="10"/>
      <c r="P8" s="10"/>
      <c r="Q8" s="10"/>
      <c r="R8" s="10"/>
      <c r="S8" s="10"/>
      <c r="T8" s="10"/>
      <c r="U8" s="342"/>
      <c r="V8" s="342"/>
      <c r="W8" s="342" t="s">
        <v>513</v>
      </c>
      <c r="X8" s="342" t="s">
        <v>461</v>
      </c>
      <c r="Z8" s="342"/>
      <c r="AA8" s="342"/>
      <c r="AB8" s="342"/>
      <c r="AN8" s="348" t="s">
        <v>373</v>
      </c>
      <c r="AO8" s="616">
        <v>0</v>
      </c>
      <c r="AR8" s="67"/>
    </row>
    <row r="9" spans="1:47" ht="9" customHeight="1" thickBot="1" x14ac:dyDescent="0.25">
      <c r="A9" s="66"/>
      <c r="B9" s="336"/>
      <c r="C9" s="5"/>
      <c r="D9" s="1"/>
      <c r="E9" s="5"/>
      <c r="F9" s="1"/>
      <c r="G9" s="5"/>
      <c r="H9" s="1"/>
      <c r="I9" s="5"/>
      <c r="J9" s="1"/>
      <c r="K9" s="5"/>
      <c r="L9" s="1"/>
      <c r="M9" s="5"/>
      <c r="N9" s="1"/>
      <c r="O9" s="1"/>
      <c r="P9" s="1"/>
      <c r="Q9" s="1"/>
      <c r="R9" s="1"/>
      <c r="S9" s="1"/>
      <c r="T9" s="1"/>
      <c r="V9" s="342"/>
      <c r="W9" s="344" t="s">
        <v>414</v>
      </c>
      <c r="X9" s="344" t="s">
        <v>460</v>
      </c>
      <c r="Z9" s="342"/>
      <c r="AA9" s="342"/>
      <c r="AB9" s="342"/>
      <c r="AN9" s="348" t="s">
        <v>374</v>
      </c>
      <c r="AO9" s="616">
        <v>0</v>
      </c>
      <c r="AR9" s="67"/>
    </row>
    <row r="10" spans="1:47" ht="13.5" thickBot="1" x14ac:dyDescent="0.25">
      <c r="A10" s="66"/>
      <c r="B10" s="337" t="s">
        <v>407</v>
      </c>
      <c r="C10" s="5"/>
      <c r="D10" s="335" t="str">
        <f>IF(SUM('Supuestos CNBV'!C10:N47)=Validador!X36,"B","M")</f>
        <v>B</v>
      </c>
      <c r="E10" s="5"/>
      <c r="F10" s="335" t="str">
        <f>IF(SUM('Supuestos CNBV'!P10:AA47)=Validador!Y36,"B","M")</f>
        <v>B</v>
      </c>
      <c r="G10" s="5"/>
      <c r="H10" s="1"/>
      <c r="I10" s="5"/>
      <c r="J10" s="1"/>
      <c r="K10" s="5"/>
      <c r="L10" s="1"/>
      <c r="M10" s="5"/>
      <c r="N10" s="334" t="str">
        <f>IF(OR(D10="M",F10="M"),X9,$X$8)</f>
        <v>No se ha detectado ningún error</v>
      </c>
      <c r="O10" s="1"/>
      <c r="T10" s="342"/>
      <c r="U10" s="342"/>
      <c r="V10" s="342"/>
      <c r="W10" s="344" t="s">
        <v>415</v>
      </c>
      <c r="X10" s="344" t="s">
        <v>459</v>
      </c>
      <c r="Z10" s="342"/>
      <c r="AA10" s="342"/>
      <c r="AB10" s="342"/>
      <c r="AN10" s="348" t="s">
        <v>170</v>
      </c>
      <c r="AO10" s="616">
        <v>0</v>
      </c>
      <c r="AR10" s="67"/>
    </row>
    <row r="11" spans="1:47" ht="9" customHeight="1" thickBot="1" x14ac:dyDescent="0.25">
      <c r="A11" s="66"/>
      <c r="B11" s="333"/>
      <c r="C11" s="5"/>
      <c r="D11" s="1"/>
      <c r="E11" s="5"/>
      <c r="F11" s="1"/>
      <c r="G11" s="5"/>
      <c r="H11" s="1"/>
      <c r="I11" s="5"/>
      <c r="J11" s="1"/>
      <c r="K11" s="5"/>
      <c r="L11" s="1"/>
      <c r="M11" s="5"/>
      <c r="N11" s="1"/>
      <c r="O11" s="1"/>
      <c r="T11" s="342"/>
      <c r="U11" s="342"/>
      <c r="V11" s="342"/>
      <c r="W11" s="342" t="s">
        <v>455</v>
      </c>
      <c r="X11" s="342" t="s">
        <v>454</v>
      </c>
      <c r="Z11" s="342"/>
      <c r="AA11" s="342"/>
      <c r="AB11" s="342"/>
      <c r="AN11" s="348" t="s">
        <v>171</v>
      </c>
      <c r="AO11" s="616">
        <v>0</v>
      </c>
      <c r="AR11" s="67"/>
    </row>
    <row r="12" spans="1:47" ht="13.5" thickBot="1" x14ac:dyDescent="0.25">
      <c r="A12" s="66"/>
      <c r="B12" s="337" t="s">
        <v>408</v>
      </c>
      <c r="C12" s="5"/>
      <c r="D12" s="335" t="str">
        <f>IF(SUM(X38)=SUM('Supuestos CNBV'!C57:N73,'Supuestos CNBV'!C76:N92,'Supuestos CNBV'!C95:N111,'Supuestos CNBV'!C123:N130),"B","M")</f>
        <v>M</v>
      </c>
      <c r="E12" s="5"/>
      <c r="F12" s="335" t="str">
        <f>IF(SUM(Y38)=SUM('Supuestos CNBV'!P57:AA73,'Supuestos CNBV'!P76:AA92,'Supuestos CNBV'!P95:AA111,'Supuestos CNBV'!P123:AA130),"B","M")</f>
        <v>M</v>
      </c>
      <c r="G12" s="5"/>
      <c r="H12" s="1"/>
      <c r="I12" s="5"/>
      <c r="J12" s="1"/>
      <c r="K12" s="5"/>
      <c r="L12" s="1"/>
      <c r="M12" s="5"/>
      <c r="N12" s="334" t="str">
        <f>IF(OR(D12="M",F12="M"),X10,$X$8)</f>
        <v>Los supuestos  de riesgo de crédito han sido alterados</v>
      </c>
      <c r="O12" s="1"/>
      <c r="T12" s="343"/>
      <c r="V12" s="342"/>
      <c r="W12" s="342" t="s">
        <v>418</v>
      </c>
      <c r="X12" s="342" t="s">
        <v>456</v>
      </c>
      <c r="Z12" s="345"/>
      <c r="AA12" s="345"/>
      <c r="AB12" s="345"/>
      <c r="AN12" s="348" t="s">
        <v>168</v>
      </c>
      <c r="AO12" s="616">
        <v>0</v>
      </c>
      <c r="AR12" s="67"/>
    </row>
    <row r="13" spans="1:47" ht="9" customHeight="1" thickBot="1" x14ac:dyDescent="0.25">
      <c r="A13" s="67"/>
      <c r="B13" s="1"/>
      <c r="C13" s="5"/>
      <c r="D13" s="1"/>
      <c r="E13" s="5"/>
      <c r="F13" s="1"/>
      <c r="G13" s="5"/>
      <c r="H13" s="1"/>
      <c r="I13" s="5"/>
      <c r="J13" s="1"/>
      <c r="K13" s="5"/>
      <c r="L13" s="1"/>
      <c r="M13" s="5"/>
      <c r="N13" s="1"/>
      <c r="O13" s="1"/>
      <c r="T13" s="1"/>
      <c r="U13" s="1"/>
      <c r="V13" s="1"/>
      <c r="W13" s="342" t="s">
        <v>419</v>
      </c>
      <c r="X13" s="342" t="s">
        <v>457</v>
      </c>
      <c r="Z13" s="1"/>
      <c r="AA13" s="1"/>
      <c r="AB13" s="1"/>
      <c r="AN13" s="348" t="s">
        <v>172</v>
      </c>
      <c r="AO13" s="616">
        <v>0</v>
      </c>
      <c r="AR13" s="67"/>
    </row>
    <row r="14" spans="1:47" ht="13.5" thickBot="1" x14ac:dyDescent="0.25">
      <c r="A14" s="67"/>
      <c r="B14" s="338" t="s">
        <v>473</v>
      </c>
      <c r="C14" s="5"/>
      <c r="D14" s="757" t="str">
        <f>IF(SUM('Riesgo Mercado'!$E$23:$E$31)&lt;&gt;Validador!$X$40,"M","B")</f>
        <v>B</v>
      </c>
      <c r="E14" s="758"/>
      <c r="F14" s="763"/>
      <c r="G14" s="5"/>
      <c r="H14" s="1"/>
      <c r="I14" s="5"/>
      <c r="J14" s="1"/>
      <c r="K14" s="5"/>
      <c r="L14" s="1"/>
      <c r="M14" s="5"/>
      <c r="N14" s="334" t="str">
        <f>IF(OR(D14="M",F14="M"),$X$27,$X$8)</f>
        <v>No se ha detectado ningún error</v>
      </c>
      <c r="O14" s="1"/>
      <c r="T14" s="1"/>
      <c r="U14" s="1"/>
      <c r="V14" s="1"/>
      <c r="W14" s="345" t="s">
        <v>421</v>
      </c>
      <c r="X14" s="342" t="s">
        <v>458</v>
      </c>
      <c r="Z14" s="1"/>
      <c r="AA14" s="1"/>
      <c r="AB14" s="1"/>
      <c r="AN14" s="348" t="s">
        <v>173</v>
      </c>
      <c r="AO14" s="616">
        <v>0</v>
      </c>
    </row>
    <row r="15" spans="1:47" x14ac:dyDescent="0.2">
      <c r="A15" s="66"/>
      <c r="B15" s="1"/>
      <c r="C15" s="5"/>
      <c r="D15" s="1"/>
      <c r="E15" s="5"/>
      <c r="F15" s="1"/>
      <c r="G15" s="5"/>
      <c r="H15" s="1"/>
      <c r="I15" s="5"/>
      <c r="J15" s="1"/>
      <c r="K15" s="5"/>
      <c r="L15" s="1"/>
      <c r="M15" s="5"/>
      <c r="N15" s="1"/>
      <c r="O15" s="1"/>
      <c r="T15" s="343"/>
      <c r="U15" s="343"/>
      <c r="V15" s="342"/>
      <c r="W15" s="342" t="s">
        <v>423</v>
      </c>
      <c r="X15" s="342" t="s">
        <v>462</v>
      </c>
      <c r="Z15" s="342"/>
      <c r="AA15" s="342"/>
      <c r="AB15" s="342"/>
      <c r="AN15" s="348" t="s">
        <v>174</v>
      </c>
      <c r="AO15" s="616">
        <v>0</v>
      </c>
    </row>
    <row r="16" spans="1:47" x14ac:dyDescent="0.2">
      <c r="A16" s="66"/>
      <c r="B16" s="339" t="s">
        <v>416</v>
      </c>
      <c r="C16" s="382"/>
      <c r="D16" s="10"/>
      <c r="E16" s="382"/>
      <c r="F16" s="10"/>
      <c r="G16" s="382"/>
      <c r="H16" s="10"/>
      <c r="I16" s="382"/>
      <c r="J16" s="10"/>
      <c r="K16" s="382"/>
      <c r="L16" s="10"/>
      <c r="M16" s="382"/>
      <c r="N16" s="10"/>
      <c r="O16" s="10"/>
      <c r="P16" s="10"/>
      <c r="Q16" s="10"/>
      <c r="R16" s="10"/>
      <c r="S16" s="10"/>
      <c r="T16" s="10"/>
      <c r="U16" s="343"/>
      <c r="V16" s="342"/>
      <c r="W16" s="342" t="s">
        <v>424</v>
      </c>
      <c r="X16" s="342" t="s">
        <v>467</v>
      </c>
      <c r="Z16" s="342"/>
      <c r="AA16" s="342"/>
      <c r="AB16" s="342"/>
      <c r="AN16" s="348" t="s">
        <v>175</v>
      </c>
      <c r="AO16" s="616">
        <v>1</v>
      </c>
    </row>
    <row r="17" spans="1:41" ht="9" customHeight="1" thickBot="1" x14ac:dyDescent="0.25">
      <c r="A17" s="66"/>
      <c r="B17" s="1"/>
      <c r="C17" s="5"/>
      <c r="D17" s="1"/>
      <c r="E17" s="5"/>
      <c r="F17" s="1"/>
      <c r="G17" s="5"/>
      <c r="H17" s="1"/>
      <c r="I17" s="5"/>
      <c r="J17" s="1"/>
      <c r="K17" s="5"/>
      <c r="L17" s="1"/>
      <c r="M17" s="5"/>
      <c r="N17" s="1"/>
      <c r="O17" s="1"/>
      <c r="P17" s="1"/>
      <c r="Q17" s="1"/>
      <c r="R17" s="1"/>
      <c r="S17" s="1"/>
      <c r="T17" s="1"/>
      <c r="U17" s="343"/>
      <c r="V17" s="342"/>
      <c r="W17" s="342" t="s">
        <v>425</v>
      </c>
      <c r="X17" s="342" t="s">
        <v>470</v>
      </c>
      <c r="Z17" s="342"/>
      <c r="AA17" s="342"/>
      <c r="AB17" s="342"/>
      <c r="AN17" s="348" t="s">
        <v>495</v>
      </c>
      <c r="AO17" s="616">
        <v>1</v>
      </c>
    </row>
    <row r="18" spans="1:41" ht="13.5" thickBot="1" x14ac:dyDescent="0.25">
      <c r="A18" s="66"/>
      <c r="B18" s="337" t="s">
        <v>409</v>
      </c>
      <c r="C18" s="5"/>
      <c r="D18" s="335" t="str">
        <f>IF(OR(COUNTBLANK('Proyecciones Fin.'!$E$14:$P$79)&gt;0,COUNTBLANK('Proyecciones Fin.'!$E$81:$P$86)&gt;0,COUNTBLANK('Proyecciones Fin.'!$E$97:$P$156)&gt;0,COUNTBLANK('Proyecciones Fin.'!$E$160:$P$165)&gt;0),"M","B")</f>
        <v>M</v>
      </c>
      <c r="E18" s="5"/>
      <c r="F18" s="335" t="str">
        <f>IF(OR(COUNTBLANK('Proyecciones Fin.'!$R$14:$AC$79)&gt;0,COUNTBLANK('Proyecciones Fin.'!$R$81:$AC$86)&gt;0,COUNTBLANK('Proyecciones Fin.'!$R$97:$AC$156)&gt;0,COUNTBLANK('Proyecciones Fin.'!$R$160:$AC$165)&gt;0),"M","B")</f>
        <v>M</v>
      </c>
      <c r="G18" s="5"/>
      <c r="H18" s="335" t="str">
        <f>IF(OR(COUNTBLANK('Proyecciones Fin.'!$AE$14:$AP$79)&gt;0,COUNTBLANK('Proyecciones Fin.'!$AE$81:$AP$86)&gt;0,COUNTBLANK('Proyecciones Fin.'!$AE$97:$AP$156)&gt;0,COUNTBLANK('Proyecciones Fin.'!$AE$160:$AP$165)&gt;0),"M","B")</f>
        <v>M</v>
      </c>
      <c r="I18" s="5"/>
      <c r="J18" s="335" t="str">
        <f>IF(OR(COUNTBLANK('Proyecciones Fin.'!$AR$14:$BC$79)&gt;0,COUNTBLANK('Proyecciones Fin.'!$AR$81:$BC$86)&gt;0,COUNTBLANK('Proyecciones Fin.'!$AR$97:$BC$156)&gt;0,COUNTBLANK('Proyecciones Fin.'!$AR$160:$BC$165)&gt;0),"M","B")</f>
        <v>M</v>
      </c>
      <c r="K18" s="5"/>
      <c r="L18" s="335" t="str">
        <f>IF(OR(COUNTBLANK('Proyecciones Fin.'!$BE$14:$BP$79)&gt;0,COUNTBLANK('Proyecciones Fin.'!$BE$81:$BP$86)&gt;0,COUNTBLANK('Proyecciones Fin.'!$BE$97:$BP$156)&gt;0,COUNTBLANK('Proyecciones Fin.'!$BE$160:$BP$165)&gt;0),"M","B")</f>
        <v>M</v>
      </c>
      <c r="M18" s="5"/>
      <c r="N18" s="334" t="str">
        <f>IF(OR(D18="M",F18="M",H18="M",J18="M",L18="M"),$X$11,$X$8)</f>
        <v>No se han rellenado todas las celdas necesarias</v>
      </c>
      <c r="O18" s="1"/>
      <c r="P18" s="110"/>
      <c r="Q18" s="342"/>
      <c r="R18" s="342"/>
      <c r="T18" s="342"/>
      <c r="V18" s="342"/>
      <c r="W18" s="342" t="s">
        <v>426</v>
      </c>
      <c r="X18" s="342" t="s">
        <v>469</v>
      </c>
      <c r="Z18" s="342"/>
      <c r="AA18" s="342"/>
      <c r="AB18" s="342"/>
      <c r="AN18" s="348" t="s">
        <v>496</v>
      </c>
      <c r="AO18" s="616">
        <v>1</v>
      </c>
    </row>
    <row r="19" spans="1:41" ht="9" customHeight="1" thickBot="1" x14ac:dyDescent="0.25">
      <c r="A19" s="66"/>
      <c r="B19" s="333"/>
      <c r="C19" s="5"/>
      <c r="D19" s="1"/>
      <c r="E19" s="5"/>
      <c r="F19" s="1"/>
      <c r="G19" s="5"/>
      <c r="H19" s="1"/>
      <c r="I19" s="5"/>
      <c r="J19" s="1"/>
      <c r="K19" s="5"/>
      <c r="L19" s="1"/>
      <c r="M19" s="5"/>
      <c r="N19" s="1"/>
      <c r="O19" s="1"/>
      <c r="P19" s="1"/>
      <c r="Q19" s="342"/>
      <c r="R19" s="342"/>
      <c r="S19" s="67"/>
      <c r="T19" s="342"/>
      <c r="U19" s="342"/>
      <c r="V19" s="342"/>
      <c r="W19" s="342" t="s">
        <v>427</v>
      </c>
      <c r="X19" s="342" t="s">
        <v>463</v>
      </c>
      <c r="Z19" s="342"/>
      <c r="AA19" s="342"/>
      <c r="AB19" s="342"/>
      <c r="AN19" s="348" t="s">
        <v>537</v>
      </c>
      <c r="AO19" s="616">
        <v>1</v>
      </c>
    </row>
    <row r="20" spans="1:41" ht="13.5" thickBot="1" x14ac:dyDescent="0.25">
      <c r="A20" s="66"/>
      <c r="B20" s="337" t="s">
        <v>525</v>
      </c>
      <c r="C20" s="5"/>
      <c r="D20" s="335" t="str">
        <f>IF(OR(COUNTBLANK(APSR!D$12:O$32)&gt;0,COUNTBLANK(APSR!$D$39:$O$39)&gt;0,COUNTBLANK(APSR!D$50:O$70)&gt;0,COUNTBLANK(APSR!$D$76:$O$76)&gt;0),"M","B")</f>
        <v>M</v>
      </c>
      <c r="E20" s="5"/>
      <c r="F20" s="335" t="str">
        <f>IF(OR(COUNTBLANK(APSR!Q$12:AB$32)&gt;0,COUNTBLANK(APSR!Q$50:AB$70)&gt;0),"M","B")</f>
        <v>M</v>
      </c>
      <c r="G20" s="5"/>
      <c r="H20" s="335" t="str">
        <f>IF(OR(COUNTBLANK(APSR!AD$12:AO$32)&gt;0,COUNTBLANK(APSR!AD$50:AO$70)&gt;0),"M","B")</f>
        <v>M</v>
      </c>
      <c r="I20" s="5"/>
      <c r="J20" s="335" t="str">
        <f>IF(OR(COUNTBLANK(APSR!AQ$12:BB$32)&gt;0,COUNTBLANK(APSR!AQ$50:BB$70)&gt;0),"M","B")</f>
        <v>M</v>
      </c>
      <c r="K20" s="5"/>
      <c r="L20" s="335" t="str">
        <f>IF(OR(COUNTBLANK(APSR!BD$12:BO$32)&gt;0,COUNTBLANK(APSR!BD$50:BO$70)&gt;0),"M","B")</f>
        <v>M</v>
      </c>
      <c r="M20" s="5"/>
      <c r="N20" s="334" t="str">
        <f>IF(OR(D20="M",F20="M",H20="M",J20="M",L20="M"),$X$11,$X$8)</f>
        <v>No se han rellenado todas las celdas necesarias</v>
      </c>
      <c r="O20" s="1"/>
      <c r="P20" s="1"/>
      <c r="Q20" s="342"/>
      <c r="R20" s="342"/>
      <c r="T20" s="342"/>
      <c r="V20" s="342"/>
      <c r="W20" s="342" t="s">
        <v>428</v>
      </c>
      <c r="X20" s="342" t="s">
        <v>464</v>
      </c>
      <c r="Z20" s="342"/>
      <c r="AA20" s="342"/>
      <c r="AB20" s="342"/>
      <c r="AN20" s="348" t="s">
        <v>494</v>
      </c>
      <c r="AO20" s="616">
        <v>1</v>
      </c>
    </row>
    <row r="21" spans="1:41" ht="9" customHeight="1" thickBot="1" x14ac:dyDescent="0.25">
      <c r="A21" s="66"/>
      <c r="B21" s="333"/>
      <c r="C21" s="5"/>
      <c r="D21" s="1"/>
      <c r="E21" s="5"/>
      <c r="F21" s="1"/>
      <c r="G21" s="5"/>
      <c r="H21" s="1"/>
      <c r="I21" s="5"/>
      <c r="J21" s="1"/>
      <c r="K21" s="5"/>
      <c r="L21" s="1"/>
      <c r="M21" s="5"/>
      <c r="N21" s="1"/>
      <c r="O21" s="1"/>
      <c r="P21" s="1"/>
      <c r="Q21" s="342"/>
      <c r="R21" s="342"/>
      <c r="S21" s="342"/>
      <c r="T21" s="342"/>
      <c r="U21" s="342"/>
      <c r="V21" s="342"/>
      <c r="W21" s="342" t="s">
        <v>429</v>
      </c>
      <c r="X21" s="342" t="s">
        <v>465</v>
      </c>
      <c r="Z21" s="342"/>
      <c r="AA21" s="342"/>
      <c r="AB21" s="342"/>
      <c r="AN21" s="348" t="s">
        <v>528</v>
      </c>
      <c r="AO21" s="616">
        <v>1</v>
      </c>
    </row>
    <row r="22" spans="1:41" ht="15.75" customHeight="1" thickBot="1" x14ac:dyDescent="0.3">
      <c r="A22" s="66"/>
      <c r="B22" s="337" t="s">
        <v>641</v>
      </c>
      <c r="C22" s="5"/>
      <c r="D22" s="757" t="str">
        <f>IF(OR(COUNTBLANK(ASRop!$E$9:$L$44)&gt;0,COUNTBLANK(ASRop!$E$46:$L$48)&gt;0,COUNTBLANK(ASRop!$E$50:$L$52)&gt;0,COUNTBLANK(ASRop!$G$61:$H$61)&gt;0,COUNTBLANK(ASRop!$G$66:$H$99)&gt;0,COUNTBLANK(ASRop!$G$101:$H$101)&gt;0),"M","B")</f>
        <v>M</v>
      </c>
      <c r="E22" s="758"/>
      <c r="F22" s="758"/>
      <c r="G22" s="759"/>
      <c r="H22" s="759"/>
      <c r="I22" s="759"/>
      <c r="J22" s="759"/>
      <c r="K22" s="759"/>
      <c r="L22" s="760"/>
      <c r="M22" s="5"/>
      <c r="N22" s="334" t="str">
        <f>IF(OR(D22="M"),$X$11,$X$8)</f>
        <v>No se han rellenado todas las celdas necesarias</v>
      </c>
      <c r="O22" s="1"/>
      <c r="P22" s="1"/>
      <c r="Q22" s="342"/>
      <c r="R22" s="342"/>
      <c r="S22" s="342"/>
      <c r="T22" s="342"/>
      <c r="V22" s="342"/>
      <c r="W22" s="342" t="s">
        <v>431</v>
      </c>
      <c r="X22" s="342" t="s">
        <v>478</v>
      </c>
      <c r="Z22" s="342"/>
      <c r="AA22" s="342"/>
      <c r="AB22" s="342"/>
      <c r="AN22" s="348" t="s">
        <v>530</v>
      </c>
      <c r="AO22" s="616">
        <v>1</v>
      </c>
    </row>
    <row r="23" spans="1:41" ht="9" customHeight="1" thickBot="1" x14ac:dyDescent="0.25">
      <c r="A23" s="66"/>
      <c r="B23" s="333"/>
      <c r="C23" s="5"/>
      <c r="D23" s="1"/>
      <c r="E23" s="5"/>
      <c r="F23" s="1"/>
      <c r="G23" s="5"/>
      <c r="H23" s="1"/>
      <c r="I23" s="5"/>
      <c r="J23" s="1"/>
      <c r="K23" s="5"/>
      <c r="L23" s="1"/>
      <c r="M23" s="5"/>
      <c r="N23" s="1"/>
      <c r="O23" s="1"/>
      <c r="P23" s="1"/>
      <c r="Q23" s="342"/>
      <c r="R23" s="342"/>
      <c r="S23" s="342"/>
      <c r="T23" s="342"/>
      <c r="U23" s="342"/>
      <c r="V23" s="342"/>
      <c r="W23" s="342" t="s">
        <v>434</v>
      </c>
      <c r="X23" s="342" t="s">
        <v>479</v>
      </c>
      <c r="Z23" s="342"/>
      <c r="AA23" s="342"/>
      <c r="AB23" s="342"/>
      <c r="AN23" s="348" t="s">
        <v>529</v>
      </c>
      <c r="AO23" s="616">
        <v>1</v>
      </c>
    </row>
    <row r="24" spans="1:41" ht="13.5" customHeight="1" thickBot="1" x14ac:dyDescent="0.25">
      <c r="A24" s="66"/>
      <c r="B24" s="337" t="s">
        <v>594</v>
      </c>
      <c r="C24" s="5"/>
      <c r="D24" s="335" t="str">
        <f>IF(OR(COUNTBLANK(RCs!$J$13:$U$14)&gt;0,COUNTBLANK(RCs!$J$16:$U$16)&gt;0,COUNTBLANK(RCs!$J$19:$U$19)&gt;0,COUNTBLANK(RCs!$J$23:$U$40)&gt;0,COUNTBLANK(RCs!$J$44:$U$191)&gt;0,COUNTBLANK(RCs!$J$202:$U$203)&gt;0,COUNTBLANK(RCs!$J$205:$U$205)&gt;0,COUNTBLANK(RCs!$J$208:$U$208)&gt;0,COUNTBLANK(RCs!$J$212:$U$229)&gt;0,COUNTBLANK(RCs!$J$233:$U$380)&gt;0),"M","B")</f>
        <v>M</v>
      </c>
      <c r="E24" s="5"/>
      <c r="F24" s="335" t="str">
        <f>IF(OR(COUNTBLANK(RCs!$W$13:$AH$14)&gt;0,COUNTBLANK(RCs!$W$16:$AH$16)&gt;0,COUNTBLANK(RCs!$W$19:$AH$19)&gt;0,COUNTBLANK(RCs!$W$23:$AH$40)&gt;0,COUNTBLANK(RCs!$W$44:$AH$191)&gt;0,COUNTBLANK(RCs!$W$202:$AH$203)&gt;0,COUNTBLANK(RCs!$W$205:$AH$205)&gt;0,COUNTBLANK(RCs!$W$208:$AH$208)&gt;0,COUNTBLANK(RCs!$W$212:$AH$229)&gt;0,COUNTBLANK(RCs!$W$233:$AH$380)&gt;0),"M","B")</f>
        <v>M</v>
      </c>
      <c r="G24" s="5"/>
      <c r="H24" s="335"/>
      <c r="I24" s="5"/>
      <c r="J24" s="335"/>
      <c r="K24" s="5"/>
      <c r="L24" s="335"/>
      <c r="M24" s="5"/>
      <c r="N24" s="334" t="str">
        <f>IF(OR(D24="M",F24="M"),$X$11,$X$8)</f>
        <v>No se han rellenado todas las celdas necesarias</v>
      </c>
      <c r="O24" s="1"/>
      <c r="P24" s="1"/>
      <c r="Q24" s="342"/>
      <c r="R24" s="342"/>
      <c r="S24" s="342"/>
      <c r="T24" s="342"/>
      <c r="U24" s="342"/>
      <c r="V24" s="342"/>
      <c r="W24" s="342" t="s">
        <v>435</v>
      </c>
      <c r="X24" s="342" t="s">
        <v>437</v>
      </c>
      <c r="Z24" s="342"/>
      <c r="AA24" s="342"/>
      <c r="AB24" s="342"/>
    </row>
    <row r="25" spans="1:41" ht="9" customHeight="1" thickBot="1" x14ac:dyDescent="0.25">
      <c r="A25" s="66"/>
      <c r="B25" s="333"/>
      <c r="C25" s="5"/>
      <c r="D25" s="1"/>
      <c r="E25" s="5"/>
      <c r="F25" s="1"/>
      <c r="G25" s="5"/>
      <c r="H25" s="1"/>
      <c r="I25" s="5"/>
      <c r="J25" s="1"/>
      <c r="K25" s="5"/>
      <c r="L25" s="1"/>
      <c r="M25" s="5"/>
      <c r="N25" s="1"/>
      <c r="O25" s="1"/>
      <c r="P25" s="1"/>
      <c r="Q25" s="342"/>
      <c r="R25" s="342"/>
      <c r="S25" s="342"/>
      <c r="T25" s="342"/>
      <c r="U25" s="342"/>
      <c r="V25" s="342"/>
      <c r="W25" s="342" t="s">
        <v>442</v>
      </c>
      <c r="X25" s="342" t="s">
        <v>472</v>
      </c>
      <c r="Z25" s="342"/>
      <c r="AA25" s="342"/>
      <c r="AB25" s="342"/>
    </row>
    <row r="26" spans="1:41" ht="13.5" thickBot="1" x14ac:dyDescent="0.25">
      <c r="A26" s="66"/>
      <c r="B26" s="337" t="s">
        <v>410</v>
      </c>
      <c r="C26" s="5"/>
      <c r="D26" s="335" t="str">
        <f>IF(OR(COUNTBLANK(Capital!D$12:O$19)&gt;0,COUNTBLANK(Capital!D$23:O$25)&gt;0,COUNTBLANK(Capital!$D$44:$O$44)&gt;0,COUNTBLANK(Capital!D$51:O$58)&gt;0,COUNTBLANK(Capital!D$62:O$64)&gt;0),"M","B")</f>
        <v>M</v>
      </c>
      <c r="E26" s="5"/>
      <c r="F26" s="335" t="str">
        <f>IF(OR(COUNTBLANK(Capital!Q$12:AB$19)&gt;0,COUNTBLANK(Capital!Q$23:AB$25)&gt;0,COUNTBLANK(Capital!Q$44:AB$44)&gt;0,COUNTBLANK(Capital!Q$51:AB$58)&gt;0,COUNTBLANK(Capital!Q$62:AB$64)&gt;0),"M","B")</f>
        <v>M</v>
      </c>
      <c r="G26" s="5"/>
      <c r="H26" s="335" t="str">
        <f>IF(OR(COUNTBLANK(Capital!AD$12:AO$19)&gt;0,COUNTBLANK(Capital!AD$23:AO$25)&gt;0,COUNTBLANK(Capital!AD$44:AO$44)&gt;0,COUNTBLANK(Capital!AD$51:AO$58)&gt;0,COUNTBLANK(Capital!AD$62:AO$64)&gt;0),"M","B")</f>
        <v>M</v>
      </c>
      <c r="I26" s="5"/>
      <c r="J26" s="335" t="str">
        <f>IF(OR(COUNTBLANK(Capital!AQ$12:BB$19)&gt;0,COUNTBLANK(Capital!AQ$23:BB$25)&gt;0,COUNTBLANK(Capital!AQ$44:BB$44)&gt;0,COUNTBLANK(Capital!AQ$51:BB$58)&gt;0,COUNTBLANK(Capital!AQ$62:BB$64)&gt;0),"M","B")</f>
        <v>M</v>
      </c>
      <c r="K26" s="5"/>
      <c r="L26" s="335" t="str">
        <f>IF(OR(COUNTBLANK(Capital!BD$12:BO$19)&gt;0,COUNTBLANK(Capital!BD$23:BO$25)&gt;0,COUNTBLANK(Capital!BD$44:BO$44)&gt;0,COUNTBLANK(Capital!BD$51:BO$58)&gt;0,COUNTBLANK(Capital!BD$62:BO$64)&gt;0),"M","B")</f>
        <v>M</v>
      </c>
      <c r="M26" s="5"/>
      <c r="N26" s="334" t="str">
        <f>IF(OR(D26="M",F26="M",H26="M",J26="M",L26="M"),$X$11,$X$8)</f>
        <v>No se han rellenado todas las celdas necesarias</v>
      </c>
      <c r="O26" s="1"/>
      <c r="P26" s="1"/>
      <c r="Q26" s="342"/>
      <c r="R26" s="342"/>
      <c r="T26" s="342"/>
      <c r="V26" s="342"/>
      <c r="W26" s="342" t="s">
        <v>436</v>
      </c>
      <c r="X26" s="342" t="s">
        <v>486</v>
      </c>
    </row>
    <row r="27" spans="1:41" ht="9" customHeight="1" thickBot="1" x14ac:dyDescent="0.25">
      <c r="A27" s="66"/>
      <c r="B27" s="333"/>
      <c r="C27" s="5"/>
      <c r="D27" s="1"/>
      <c r="E27" s="5"/>
      <c r="F27" s="1"/>
      <c r="G27" s="5"/>
      <c r="H27" s="1"/>
      <c r="I27" s="5"/>
      <c r="J27" s="1"/>
      <c r="K27" s="5"/>
      <c r="L27" s="1"/>
      <c r="M27" s="5"/>
      <c r="N27" s="1"/>
      <c r="O27" s="1"/>
      <c r="P27" s="1"/>
      <c r="Q27" s="342"/>
      <c r="R27" s="342"/>
      <c r="S27" s="342"/>
      <c r="T27" s="342"/>
      <c r="U27" s="342"/>
      <c r="V27" s="342"/>
      <c r="W27" s="342" t="s">
        <v>439</v>
      </c>
      <c r="X27" s="342" t="s">
        <v>480</v>
      </c>
      <c r="Z27" s="342"/>
      <c r="AA27" s="342"/>
      <c r="AB27" s="342"/>
      <c r="AN27" s="348" t="str">
        <f>IF(ROUND(SUM('Riesgo Crédito'!F$90:F$127),$X$42)&lt;ROUND(SUMPRODUCT('Proyecciones Fin.'!H$23:H$39,'Supuestos CNBV'!F57:F73,'Supuestos CNBV'!F$76:F$92*(1-'Supuestos CNBV'!F114:F130*AO7:AO23))+SUMPRODUCT('Proyecciones Fin.'!H$40:H$56,'Supuestos CNBV'!F$95:F$111*(1-'Supuestos CNBV'!F114:F130*Validador!AO7:AO23)),$X$42),"M","B")</f>
        <v>B</v>
      </c>
    </row>
    <row r="28" spans="1:41" ht="15.75" thickBot="1" x14ac:dyDescent="0.3">
      <c r="A28" s="66"/>
      <c r="B28" s="337" t="s">
        <v>321</v>
      </c>
      <c r="C28" s="5"/>
      <c r="D28" s="757" t="str">
        <f>IF(OR(COUNTBLANK('Libro actual'!$D$11:$L$33)&gt;0,COUNTBLANK('Libro actual'!$D$38:$F$60)&gt;0,COUNTBLANK('Libro actual'!$D$65:$D$75)&gt;0),"M","B")</f>
        <v>M</v>
      </c>
      <c r="E28" s="758"/>
      <c r="F28" s="758"/>
      <c r="G28" s="759"/>
      <c r="H28" s="759"/>
      <c r="I28" s="759"/>
      <c r="J28" s="759"/>
      <c r="K28" s="759"/>
      <c r="L28" s="760"/>
      <c r="M28" s="5"/>
      <c r="N28" s="334" t="str">
        <f>IF(OR(D28="M"),$X$11,$X$8)</f>
        <v>No se han rellenado todas las celdas necesarias</v>
      </c>
      <c r="O28" s="1"/>
      <c r="P28" s="1"/>
      <c r="Q28" s="342"/>
      <c r="R28" s="342"/>
      <c r="S28" s="342"/>
      <c r="T28" s="342"/>
      <c r="V28" s="342"/>
      <c r="W28" s="342" t="s">
        <v>440</v>
      </c>
      <c r="X28" s="342" t="s">
        <v>466</v>
      </c>
      <c r="Z28" s="342"/>
      <c r="AA28" s="342"/>
      <c r="AB28" s="342"/>
    </row>
    <row r="29" spans="1:41" ht="9" customHeight="1" thickBot="1" x14ac:dyDescent="0.25">
      <c r="A29" s="66"/>
      <c r="B29" s="333"/>
      <c r="C29" s="5"/>
      <c r="D29" s="1"/>
      <c r="E29" s="5"/>
      <c r="F29" s="1"/>
      <c r="G29" s="5"/>
      <c r="H29" s="1"/>
      <c r="I29" s="5"/>
      <c r="J29" s="1"/>
      <c r="K29" s="5"/>
      <c r="L29" s="1"/>
      <c r="M29" s="5"/>
      <c r="N29" s="1"/>
      <c r="O29" s="1"/>
      <c r="P29" s="1"/>
      <c r="Q29" s="342"/>
      <c r="R29" s="342"/>
      <c r="S29" s="342"/>
      <c r="T29" s="342"/>
      <c r="U29" s="342"/>
      <c r="V29" s="342"/>
      <c r="W29" s="342" t="s">
        <v>485</v>
      </c>
      <c r="X29" s="342" t="s">
        <v>471</v>
      </c>
      <c r="Z29" s="342"/>
      <c r="AA29" s="342"/>
      <c r="AB29" s="342"/>
    </row>
    <row r="30" spans="1:41" ht="13.5" customHeight="1" thickBot="1" x14ac:dyDescent="0.25">
      <c r="A30" s="66"/>
      <c r="B30" s="337" t="s">
        <v>53</v>
      </c>
      <c r="C30" s="5"/>
      <c r="D30" s="335" t="str">
        <f>IF(OR(COUNTBLANK('Libro nuevo'!$D$11:$L$33)&gt;0,COUNTBLANK('Libro nuevo'!$D$35:$L$57)&gt;0,COUNTBLANK('Libro nuevo'!$D$62:$L$84)&gt;0,COUNTBLANK('Libro nuevo'!$D$86:$L$108)&gt;0,COUNTBLANK('Libro nuevo'!$D$113:$D$135)&gt;0,COUNTBLANK('Libro nuevo'!$D$140:$L$150)&gt;0),"M","B")</f>
        <v>M</v>
      </c>
      <c r="E30" s="5"/>
      <c r="F30" s="335" t="str">
        <f>IF(OR(COUNTBLANK('Libro nuevo'!$N$11:$V$33)&gt;0,COUNTBLANK('Libro nuevo'!$N$35:$V$57)&gt;0,COUNTBLANK('Libro nuevo'!$N$62:$V$84)&gt;0,COUNTBLANK('Libro nuevo'!$N$86:$V$108)&gt;0,COUNTBLANK('Libro nuevo'!$N$113:$N$135)&gt;0,COUNTBLANK('Libro nuevo'!$N$140:$V$150)&gt;0),"M","B")</f>
        <v>M</v>
      </c>
      <c r="G30" s="5"/>
      <c r="H30" s="335" t="str">
        <f>IF(OR(COUNTBLANK('Libro nuevo'!$X$11:$AF$33)&gt;0,COUNTBLANK('Libro nuevo'!$X$35:$AF$57)&gt;0,COUNTBLANK('Libro nuevo'!$X$62:$AF$84)&gt;0,COUNTBLANK('Libro nuevo'!$X$86:$AF$108)&gt;0,COUNTBLANK('Libro nuevo'!$X$113:$X$135)&gt;0,COUNTBLANK('Libro nuevo'!$X$140:$AF$150)&gt;0),"M","B")</f>
        <v>M</v>
      </c>
      <c r="I30" s="5"/>
      <c r="J30" s="335" t="str">
        <f>IF(OR(COUNTBLANK('Libro nuevo'!$AH$11:$AP$33)&gt;0,COUNTBLANK('Libro nuevo'!$AH$35:$AP$57)&gt;0,COUNTBLANK('Libro nuevo'!$AH$62:$AP$84)&gt;0,COUNTBLANK('Libro nuevo'!$AH$86:$AP$108)&gt;0,COUNTBLANK('Libro nuevo'!$AH$113:$AH$135)&gt;0,COUNTBLANK('Libro nuevo'!$AH$140:$AP$150)&gt;0),"M","B")</f>
        <v>M</v>
      </c>
      <c r="K30" s="5"/>
      <c r="L30" s="335" t="str">
        <f>IF(OR(COUNTBLANK('Libro nuevo'!$AR$11:$AZ$33)&gt;0,COUNTBLANK('Libro nuevo'!$AR$35:$AZ$57)&gt;0,COUNTBLANK('Libro nuevo'!$AR$62:$AZ$84)&gt;0,COUNTBLANK('Libro nuevo'!$AR$86:$AZ$108)&gt;0,COUNTBLANK('Libro nuevo'!$AR$113:$AR$135)&gt;0,COUNTBLANK('Libro nuevo'!$AR$140:$AZ$150)&gt;0),"M","B")</f>
        <v>M</v>
      </c>
      <c r="M30" s="5"/>
      <c r="N30" s="334" t="str">
        <f>IF(OR(D30="M",F30="M",H30="M",J30="M",L30="M"),$X$11,$X$8)</f>
        <v>No se han rellenado todas las celdas necesarias</v>
      </c>
      <c r="O30" s="1"/>
      <c r="P30" s="1"/>
      <c r="R30" s="342"/>
      <c r="T30" s="342"/>
      <c r="U30" s="342"/>
      <c r="V30" s="342"/>
      <c r="W30" s="342" t="s">
        <v>731</v>
      </c>
      <c r="X30" s="342" t="s">
        <v>732</v>
      </c>
      <c r="Z30" s="342"/>
      <c r="AA30" s="342"/>
      <c r="AB30" s="342"/>
    </row>
    <row r="31" spans="1:41" ht="9" customHeight="1" thickBot="1" x14ac:dyDescent="0.25">
      <c r="A31" s="66"/>
      <c r="B31" s="333"/>
      <c r="C31" s="5"/>
      <c r="D31" s="1"/>
      <c r="E31" s="5"/>
      <c r="F31" s="1"/>
      <c r="G31" s="5"/>
      <c r="H31" s="1"/>
      <c r="I31" s="5"/>
      <c r="J31" s="1"/>
      <c r="K31" s="5"/>
      <c r="L31" s="1"/>
      <c r="M31" s="5"/>
      <c r="N31" s="1"/>
      <c r="O31" s="1"/>
      <c r="P31" s="1"/>
      <c r="Q31" s="342"/>
      <c r="R31" s="342"/>
      <c r="S31" s="342"/>
      <c r="T31" s="342"/>
      <c r="U31" s="342"/>
      <c r="V31" s="342"/>
      <c r="Z31" s="342"/>
      <c r="AA31" s="342"/>
      <c r="AB31" s="342"/>
    </row>
    <row r="32" spans="1:41" ht="13.5" customHeight="1" thickBot="1" x14ac:dyDescent="0.25">
      <c r="A32" s="66"/>
      <c r="B32" s="337" t="s">
        <v>411</v>
      </c>
      <c r="C32" s="5"/>
      <c r="D32" s="335" t="str">
        <f>IF(OR(COUNTBLANK('Riesgo Crédito'!C$10:N$26)&gt;0,COUNTBLANK('Riesgo Crédito'!C$30:N$46)&gt;0,COUNTBLANK('Riesgo Crédito'!C$50:N$66)&gt;0,COUNTBLANK('Riesgo Crédito'!C$70:N$86)&gt;0,COUNTBLANK('Riesgo Crédito'!C$90:N$107)&gt;0,COUNTBLANK('Riesgo Crédito'!C$111:N$127)&gt;0,COUNTBLANK('Riesgo Crédito'!C$131:N$148)&gt;0),"M","B")</f>
        <v>M</v>
      </c>
      <c r="E32" s="5"/>
      <c r="F32" s="335" t="str">
        <f>IF(OR(COUNTBLANK('Riesgo Crédito'!P$10:AA$26)&gt;0,COUNTBLANK('Riesgo Crédito'!P$30:AA$46)&gt;0,COUNTBLANK('Riesgo Crédito'!P$50:AA$66)&gt;0,COUNTBLANK('Riesgo Crédito'!P$70:AA$86)&gt;0,COUNTBLANK('Riesgo Crédito'!P$90:AA$107)&gt;0,COUNTBLANK('Riesgo Crédito'!P$111:AA$127)&gt;0,COUNTBLANK('Riesgo Crédito'!P$131:AA$148)&gt;0),"M","B")</f>
        <v>M</v>
      </c>
      <c r="G32" s="5"/>
      <c r="H32" s="335" t="str">
        <f>IF(OR(COUNTBLANK('Riesgo Crédito'!AC$10:AN$26)&gt;0,COUNTBLANK('Riesgo Crédito'!AC$30:AN$46)&gt;0,COUNTBLANK('Riesgo Crédito'!AC$50:AN$66)&gt;0,COUNTBLANK('Riesgo Crédito'!AC$70:AN$86)&gt;0,COUNTBLANK('Riesgo Crédito'!AC$90:AN$107)&gt;0,COUNTBLANK('Riesgo Crédito'!AC$111:AN$127)&gt;0,COUNTBLANK('Riesgo Crédito'!AC$131:AN$148)&gt;0),"M","B")</f>
        <v>M</v>
      </c>
      <c r="I32" s="5"/>
      <c r="J32" s="335" t="str">
        <f>IF(OR(COUNTBLANK('Riesgo Crédito'!AP$10:BA$26)&gt;0,COUNTBLANK('Riesgo Crédito'!AP$30:BA$46)&gt;0,COUNTBLANK('Riesgo Crédito'!AP$50:BA$66)&gt;0,COUNTBLANK('Riesgo Crédito'!AP$70:BA$86)&gt;0,COUNTBLANK('Riesgo Crédito'!AP$90:BA$107)&gt;0,COUNTBLANK('Riesgo Crédito'!AP$111:BA$127)&gt;0,COUNTBLANK('Riesgo Crédito'!AP$131:BA$148)&gt;0),"M","B")</f>
        <v>M</v>
      </c>
      <c r="K32" s="5"/>
      <c r="L32" s="335" t="str">
        <f>IF(OR(COUNTBLANK('Riesgo Crédito'!BC$10:BN$26)&gt;0,COUNTBLANK('Riesgo Crédito'!BC$30:BN$46)&gt;0,COUNTBLANK('Riesgo Crédito'!BC$50:BN$66)&gt;0,COUNTBLANK('Riesgo Crédito'!BC$70:BN$86)&gt;0,COUNTBLANK('Riesgo Crédito'!BC$90:BN$107)&gt;0,COUNTBLANK('Riesgo Crédito'!BC$111:BN$127)&gt;0,COUNTBLANK('Riesgo Crédito'!BC$131:BN$148)&gt;0),"M","B")</f>
        <v>M</v>
      </c>
      <c r="M32" s="5"/>
      <c r="N32" s="334" t="str">
        <f>IF(OR(D32="M",F32="M",H32="M",J32="M",L32="M"),$X$11,$X$8)</f>
        <v>No se han rellenado todas las celdas necesarias</v>
      </c>
      <c r="O32" s="1"/>
      <c r="P32" s="1"/>
      <c r="Q32" s="342"/>
      <c r="R32" s="342"/>
      <c r="T32" s="342"/>
      <c r="U32" s="342"/>
      <c r="V32" s="342"/>
      <c r="W32" s="1"/>
      <c r="AA32" s="342"/>
      <c r="AB32" s="342"/>
    </row>
    <row r="33" spans="1:28" ht="8.25" customHeight="1" thickBot="1" x14ac:dyDescent="0.25">
      <c r="A33" s="66"/>
      <c r="B33" s="333"/>
      <c r="C33" s="5"/>
      <c r="D33" s="1"/>
      <c r="E33" s="5"/>
      <c r="F33" s="1"/>
      <c r="G33" s="5"/>
      <c r="H33" s="1"/>
      <c r="I33" s="5"/>
      <c r="J33" s="1"/>
      <c r="K33" s="5"/>
      <c r="L33" s="1"/>
      <c r="M33" s="5"/>
      <c r="N33" s="1"/>
      <c r="O33" s="1"/>
      <c r="P33" s="1"/>
      <c r="Q33" s="342"/>
      <c r="R33" s="342"/>
      <c r="S33" s="342"/>
      <c r="T33" s="342"/>
      <c r="U33" s="1"/>
      <c r="V33" s="1"/>
      <c r="W33" s="1"/>
      <c r="X33" s="342"/>
      <c r="Y33" s="342"/>
      <c r="Z33" s="342"/>
      <c r="AA33" s="1"/>
      <c r="AB33" s="1"/>
    </row>
    <row r="34" spans="1:28" ht="15.75" thickBot="1" x14ac:dyDescent="0.3">
      <c r="A34" s="66"/>
      <c r="B34" s="337" t="s">
        <v>412</v>
      </c>
      <c r="C34" s="5"/>
      <c r="D34" s="757" t="str">
        <f>IF(OR(COUNTBLANK('Riesgo Mercado'!$D$11:$H$11)&gt;0,COUNTBLANK('Riesgo Mercado'!$C$13)&gt;0,COUNTBLANK('Riesgo Mercado'!$D$37:$E$55)&gt;0),"M","B")</f>
        <v>M</v>
      </c>
      <c r="E34" s="758"/>
      <c r="F34" s="758"/>
      <c r="G34" s="759"/>
      <c r="H34" s="759"/>
      <c r="I34" s="759"/>
      <c r="J34" s="759"/>
      <c r="K34" s="759"/>
      <c r="L34" s="760"/>
      <c r="M34" s="5"/>
      <c r="N34" s="334" t="str">
        <f>IF(OR(D34="M"),$X$11,$X$8)</f>
        <v>No se han rellenado todas las celdas necesarias</v>
      </c>
      <c r="O34" s="1"/>
      <c r="P34" s="1"/>
      <c r="Q34" s="342"/>
      <c r="R34" s="342"/>
      <c r="S34" s="342"/>
      <c r="T34" s="342"/>
      <c r="U34" s="1"/>
      <c r="V34" s="1"/>
      <c r="W34" s="1"/>
      <c r="X34" s="342" t="str">
        <f>D5</f>
        <v>Escenario supervisor base</v>
      </c>
      <c r="Y34" s="342" t="str">
        <f>F5</f>
        <v>Escenario supervisor adverso</v>
      </c>
      <c r="AA34" s="1"/>
      <c r="AB34" s="1"/>
    </row>
    <row r="35" spans="1:28" ht="8.25" customHeight="1" thickBot="1" x14ac:dyDescent="0.3">
      <c r="A35" s="66"/>
      <c r="B35" s="333"/>
      <c r="C35" s="5"/>
      <c r="D35" s="1"/>
      <c r="E35" s="1"/>
      <c r="F35" s="571"/>
      <c r="G35"/>
      <c r="H35"/>
      <c r="I35"/>
      <c r="J35"/>
      <c r="K35"/>
      <c r="L35"/>
      <c r="M35" s="5"/>
      <c r="N35" s="334"/>
      <c r="O35" s="1"/>
      <c r="P35" s="1"/>
      <c r="Q35" s="342"/>
      <c r="R35" s="342"/>
      <c r="S35" s="342"/>
      <c r="T35" s="342"/>
      <c r="U35" s="1"/>
      <c r="V35" s="1"/>
      <c r="W35" s="1"/>
      <c r="X35" s="343"/>
      <c r="AA35" s="1"/>
      <c r="AB35" s="1"/>
    </row>
    <row r="36" spans="1:28" ht="16.5" customHeight="1" thickBot="1" x14ac:dyDescent="0.25">
      <c r="A36" s="66"/>
      <c r="B36" s="337" t="s">
        <v>684</v>
      </c>
      <c r="C36" s="5"/>
      <c r="D36" s="335" t="str">
        <f>IF(OR(COUNTBLANK(Liquidez!$E$10:$P$19)&gt;0,COUNTBLANK(Liquidez!$E$23:$P$33)&gt;0,COUNTBLANK(Liquidez!$E$36:$P$37)&gt;0),"M","B")</f>
        <v>M</v>
      </c>
      <c r="E36" s="5"/>
      <c r="F36" s="335" t="str">
        <f>IF(OR(COUNTBLANK(Liquidez!$R$10:$AC$19)&gt;0,COUNTBLANK(Liquidez!$R$23:$AC$33)&gt;0,COUNTBLANK(Liquidez!$R$36:$AC$37)&gt;0),"M","B")</f>
        <v>M</v>
      </c>
      <c r="G36" s="5"/>
      <c r="H36" s="335" t="str">
        <f>IF(OR(COUNTBLANK(Liquidez!$AE$10:$AP$19)&gt;0,COUNTBLANK(Liquidez!$AE$23:$AP$33)&gt;0,COUNTBLANK(Liquidez!$AE$36:$AP$37)&gt;0),"M","B")</f>
        <v>M</v>
      </c>
      <c r="I36" s="5"/>
      <c r="J36" s="335" t="str">
        <f>IF(OR(COUNTBLANK(Liquidez!$AR$10:$BC$19)&gt;0,COUNTBLANK(Liquidez!$AR$23:$BC$33)&gt;0,COUNTBLANK(Liquidez!$AR$36:$BC$37)&gt;0),"M","B")</f>
        <v>M</v>
      </c>
      <c r="K36" s="5"/>
      <c r="L36" s="335" t="str">
        <f>IF(OR(COUNTBLANK(Liquidez!$BE$10:$BP$19)&gt;0,COUNTBLANK(Liquidez!$BE$23:$BP$33)&gt;0,COUNTBLANK(Liquidez!$BE$36:$BP$37)&gt;0),"M","B")</f>
        <v>M</v>
      </c>
      <c r="M36" s="5"/>
      <c r="N36" s="334" t="str">
        <f>IF(OR(D36="M"),$X$11,$X$8)</f>
        <v>No se han rellenado todas las celdas necesarias</v>
      </c>
      <c r="O36" s="1"/>
      <c r="P36" s="1"/>
      <c r="Q36" s="342"/>
      <c r="R36" s="342"/>
      <c r="S36" s="342"/>
      <c r="T36" s="342"/>
      <c r="U36" s="1"/>
      <c r="V36" s="1"/>
      <c r="W36" s="342" t="s">
        <v>451</v>
      </c>
      <c r="X36" s="643">
        <f>SUM('Supuestos CNBV'!$C$10:$N$47)</f>
        <v>0</v>
      </c>
      <c r="Y36" s="643">
        <f>SUM('Supuestos CNBV'!$P$10:$AA$47)</f>
        <v>0</v>
      </c>
      <c r="AA36" s="1"/>
      <c r="AB36" s="1"/>
    </row>
    <row r="37" spans="1:28" ht="8.25" customHeight="1" thickBot="1" x14ac:dyDescent="0.3">
      <c r="A37" s="66"/>
      <c r="B37" s="333"/>
      <c r="C37" s="5"/>
      <c r="D37" s="1"/>
      <c r="E37" s="1"/>
      <c r="F37" s="571"/>
      <c r="G37"/>
      <c r="H37"/>
      <c r="I37"/>
      <c r="J37"/>
      <c r="K37"/>
      <c r="L37"/>
      <c r="M37" s="5"/>
      <c r="N37" s="334"/>
      <c r="O37" s="1"/>
      <c r="P37" s="1"/>
      <c r="Q37" s="342"/>
      <c r="R37" s="342"/>
      <c r="S37" s="342"/>
      <c r="T37" s="342"/>
      <c r="U37" s="1"/>
      <c r="V37" s="1"/>
      <c r="W37" s="1"/>
      <c r="X37" s="351"/>
      <c r="Y37" s="352"/>
      <c r="AA37" s="1"/>
      <c r="AB37" s="1"/>
    </row>
    <row r="38" spans="1:28" ht="15.75" thickBot="1" x14ac:dyDescent="0.3">
      <c r="A38" s="66"/>
      <c r="B38" s="337" t="s">
        <v>660</v>
      </c>
      <c r="C38" s="5"/>
      <c r="D38" s="335" t="str">
        <f>IF(OR(COUNTBLANK(Ciberseguridad!$D$7:$G$22)&gt;0,COUNTBLANK(Ciberseguridad!$E$31:$G$35)&gt;0),"M","B")</f>
        <v>M</v>
      </c>
      <c r="E38" s="5"/>
      <c r="F38" s="335" t="str">
        <f>IF(COUNTBLANK(Ciberseguridad!$I$31:$K$35)&gt;0,"M","B")</f>
        <v>M</v>
      </c>
      <c r="G38"/>
      <c r="H38" s="335"/>
      <c r="I38" s="5"/>
      <c r="J38" s="335"/>
      <c r="K38" s="5"/>
      <c r="L38" s="335"/>
      <c r="M38" s="5"/>
      <c r="N38" s="334" t="str">
        <f>IF(OR(D38="M",F38="M"),$X$11,$X$8)</f>
        <v>No se han rellenado todas las celdas necesarias</v>
      </c>
      <c r="O38" s="1"/>
      <c r="P38" s="1"/>
      <c r="Q38" s="342"/>
      <c r="R38" s="342"/>
      <c r="S38" s="342"/>
      <c r="T38" s="342"/>
      <c r="U38" s="1"/>
      <c r="V38" s="1"/>
      <c r="W38" s="342" t="s">
        <v>452</v>
      </c>
      <c r="X38" s="351">
        <v>253.31261107928074</v>
      </c>
      <c r="Y38" s="351">
        <v>256.82215796364767</v>
      </c>
      <c r="AA38" s="1"/>
      <c r="AB38" s="1"/>
    </row>
    <row r="39" spans="1:28" ht="9" customHeight="1" thickBot="1" x14ac:dyDescent="0.25">
      <c r="A39" s="67"/>
      <c r="B39" s="67"/>
      <c r="C39" s="5"/>
      <c r="D39" s="1"/>
      <c r="E39" s="5"/>
      <c r="F39" s="1"/>
      <c r="G39" s="5"/>
      <c r="H39" s="1"/>
      <c r="I39" s="5"/>
      <c r="J39" s="1"/>
      <c r="K39" s="5"/>
      <c r="L39" s="1"/>
      <c r="M39" s="5"/>
      <c r="N39" s="1"/>
      <c r="O39" s="1"/>
      <c r="P39" s="1"/>
      <c r="Q39" s="342"/>
      <c r="R39" s="342"/>
      <c r="S39" s="342"/>
      <c r="T39" s="342"/>
      <c r="U39" s="1"/>
      <c r="V39" s="1"/>
      <c r="W39" s="1"/>
      <c r="X39" s="1"/>
      <c r="Y39" s="1"/>
      <c r="AA39" s="1"/>
      <c r="AB39" s="1"/>
    </row>
    <row r="40" spans="1:28" ht="15.75" thickBot="1" x14ac:dyDescent="0.3">
      <c r="A40" s="66"/>
      <c r="B40" s="337" t="s">
        <v>413</v>
      </c>
      <c r="C40" s="5"/>
      <c r="D40" s="757" t="str">
        <f>IF(OR(COUNTBLANK(Concentraciones!C$7:D$16)&gt;0,COUNTBLANK(Concentraciones!$D$19)&gt;0,COUNTBLANK(Concentraciones!$D$23:$D$24)&gt;0,COUNTBLANK(Concentraciones!$C$29:$D$38)&gt;0,COUNTBLANK(Concentraciones!$D$41)&gt;0,COUNTBLANK(Concentraciones!$D$45:$D$46)&gt;0,COUNTBLANK(Concentraciones!$C$51:$D$60)&gt;0,COUNTBLANK(Concentraciones!$D$63)&gt;0,COUNTBLANK(Concentraciones!$D$67:$D$68)&gt;0,COUNTBLANK(Concentraciones!$C$73:$D$82)&gt;0,COUNTBLANK(Concentraciones!$C$87:$D$96)&gt;0,COUNTBLANK(Concentraciones!$C$101:$D$110)&gt;0,COUNTBLANK(Concentraciones!$D$113)&gt;0,COUNTBLANK(Concentraciones!$C$118:$D$127)&gt;0,COUNTBLANK(Concentraciones!$D$130)&gt;0,COUNTBLANK(Concentraciones!$C$135:$E$137)&gt;0),"M","B")</f>
        <v>M</v>
      </c>
      <c r="E40" s="758"/>
      <c r="F40" s="758"/>
      <c r="G40" s="759"/>
      <c r="H40" s="759"/>
      <c r="I40" s="759"/>
      <c r="J40" s="759"/>
      <c r="K40" s="759"/>
      <c r="L40" s="760"/>
      <c r="M40" s="5"/>
      <c r="N40" s="334" t="str">
        <f>IF(OR(D40="M"),$X$11,$X$8)</f>
        <v>No se han rellenado todas las celdas necesarias</v>
      </c>
      <c r="O40" s="1"/>
      <c r="P40" s="1"/>
      <c r="Q40" s="342"/>
      <c r="R40" s="342"/>
      <c r="S40" s="342"/>
      <c r="T40" s="342"/>
      <c r="V40" s="1"/>
      <c r="W40" s="342" t="s">
        <v>474</v>
      </c>
      <c r="X40" s="342">
        <v>410.11</v>
      </c>
      <c r="Y40" s="1"/>
      <c r="AA40" s="1"/>
      <c r="AB40" s="1"/>
    </row>
    <row r="41" spans="1:28" ht="9" customHeight="1" x14ac:dyDescent="0.2">
      <c r="A41" s="67"/>
      <c r="B41" s="1"/>
      <c r="C41" s="5"/>
      <c r="D41" s="1"/>
      <c r="E41" s="5"/>
      <c r="F41" s="1"/>
      <c r="G41" s="5"/>
      <c r="H41" s="1"/>
      <c r="I41" s="5"/>
      <c r="J41" s="1"/>
      <c r="K41" s="5"/>
      <c r="L41" s="1"/>
      <c r="M41" s="5"/>
      <c r="N41" s="1"/>
      <c r="O41" s="1"/>
      <c r="P41" s="1"/>
      <c r="Q41" s="1"/>
      <c r="R41" s="1"/>
      <c r="S41" s="1"/>
      <c r="T41" s="1"/>
      <c r="U41" s="1"/>
      <c r="V41" s="1"/>
      <c r="W41" s="1"/>
      <c r="X41" s="342"/>
      <c r="Y41" s="342"/>
      <c r="AA41" s="1"/>
      <c r="AB41" s="1"/>
    </row>
    <row r="42" spans="1:28" x14ac:dyDescent="0.2">
      <c r="A42" s="67"/>
      <c r="B42" s="339" t="s">
        <v>483</v>
      </c>
      <c r="C42" s="382"/>
      <c r="D42" s="10"/>
      <c r="E42" s="382"/>
      <c r="F42" s="10"/>
      <c r="G42" s="382"/>
      <c r="H42" s="10"/>
      <c r="I42" s="382"/>
      <c r="J42" s="10"/>
      <c r="K42" s="382"/>
      <c r="L42" s="10"/>
      <c r="M42" s="382"/>
      <c r="N42" s="10"/>
      <c r="O42" s="10"/>
      <c r="P42" s="10"/>
      <c r="Q42" s="10"/>
      <c r="R42" s="10"/>
      <c r="S42" s="10"/>
      <c r="T42" s="10"/>
      <c r="V42" s="1"/>
      <c r="W42" s="342" t="s">
        <v>514</v>
      </c>
      <c r="X42" s="342">
        <v>0</v>
      </c>
      <c r="Y42" s="342"/>
      <c r="AA42" s="1"/>
      <c r="AB42" s="1"/>
    </row>
    <row r="43" spans="1:28" ht="9" customHeight="1" thickBot="1" x14ac:dyDescent="0.25">
      <c r="A43" s="67"/>
      <c r="B43" s="1"/>
      <c r="C43" s="5"/>
      <c r="D43" s="1"/>
      <c r="E43" s="5"/>
      <c r="F43" s="1"/>
      <c r="G43" s="5"/>
      <c r="H43" s="1"/>
      <c r="I43" s="5"/>
      <c r="J43" s="1"/>
      <c r="K43" s="5"/>
      <c r="L43" s="1"/>
      <c r="M43" s="5"/>
      <c r="N43" s="1"/>
      <c r="O43" s="1"/>
      <c r="P43" s="1"/>
      <c r="Q43" s="1"/>
      <c r="R43" s="1"/>
      <c r="S43" s="1"/>
      <c r="T43" s="1"/>
      <c r="U43" s="1"/>
      <c r="V43" s="1"/>
      <c r="AA43" s="1"/>
      <c r="AB43" s="1"/>
    </row>
    <row r="44" spans="1:28" ht="13.5" thickBot="1" x14ac:dyDescent="0.25">
      <c r="A44" s="67"/>
      <c r="B44" s="337" t="s">
        <v>453</v>
      </c>
      <c r="C44" s="5"/>
      <c r="D44" s="335" t="str">
        <f>IF(ROUND(ABS(SUM('Proyecciones Fin.'!E57:P57)),$X$42)&lt;&gt;ROUND(SUM('Riesgo Crédito'!C111:N127,'Riesgo Crédito'!C90:N107),$X$42),"M","B")</f>
        <v>B</v>
      </c>
      <c r="E44" s="5"/>
      <c r="F44" s="335" t="str">
        <f>IF(ROUND(ABS(SUM('Proyecciones Fin.'!R57:AC57)),$X$42)&lt;&gt;ROUND(SUM('Riesgo Crédito'!P111:AA127,'Riesgo Crédito'!P90:AA107),$X$42),"M","B")</f>
        <v>B</v>
      </c>
      <c r="G44" s="5"/>
      <c r="H44" s="335" t="str">
        <f>IF(ROUND(ABS(SUM('Proyecciones Fin.'!AE57:AP57)),$X$42)&lt;&gt;ROUND(SUM('Riesgo Crédito'!AC111:AN127,'Riesgo Crédito'!AC90:AN107),$X$42),"M","B")</f>
        <v>B</v>
      </c>
      <c r="I44" s="5"/>
      <c r="J44" s="335" t="str">
        <f>IF(ROUND(ABS(SUM('Proyecciones Fin.'!AR57:BC57)),$X$42)&lt;&gt;ROUND(SUM('Riesgo Crédito'!AP111:BA127,'Riesgo Crédito'!AP90:BA107),$X$42),"M","B")</f>
        <v>B</v>
      </c>
      <c r="K44" s="5"/>
      <c r="L44" s="335" t="str">
        <f>IF(ROUND(ABS(SUM('Proyecciones Fin.'!BE57:BP57)),$X$42)&lt;&gt;ROUND(SUM('Riesgo Crédito'!BC111:BN127,'Riesgo Crédito'!BC90:BN107),$X$42),"M","B")</f>
        <v>B</v>
      </c>
      <c r="M44" s="5"/>
      <c r="N44" s="334" t="str">
        <f>IF(OR(D44="M",F44="M",H44="M",J44="M",L44="M"),$X$13,$X$8)</f>
        <v>No se ha detectado ningún error</v>
      </c>
      <c r="O44" s="1"/>
      <c r="P44" s="1"/>
      <c r="Q44" s="1"/>
      <c r="R44" s="1"/>
      <c r="T44" s="1"/>
      <c r="V44" s="1"/>
      <c r="X44" s="642"/>
      <c r="Y44" s="642"/>
      <c r="AA44" s="1"/>
      <c r="AB44" s="1"/>
    </row>
    <row r="45" spans="1:28" ht="9" customHeight="1" thickBot="1" x14ac:dyDescent="0.25">
      <c r="A45" s="67"/>
      <c r="B45" s="1"/>
      <c r="C45" s="5"/>
      <c r="D45" s="1"/>
      <c r="E45" s="5"/>
      <c r="F45" s="1"/>
      <c r="G45" s="5"/>
      <c r="H45" s="1"/>
      <c r="I45" s="5"/>
      <c r="J45" s="1"/>
      <c r="K45" s="5"/>
      <c r="L45" s="1"/>
      <c r="M45" s="5"/>
      <c r="N45" s="1"/>
      <c r="O45" s="1"/>
      <c r="P45" s="1"/>
      <c r="Q45" s="1"/>
      <c r="R45" s="1"/>
      <c r="S45" s="1"/>
      <c r="T45" s="1"/>
      <c r="U45" s="1"/>
      <c r="V45" s="1"/>
      <c r="Z45" s="343"/>
      <c r="AA45" s="1"/>
      <c r="AB45" s="1"/>
    </row>
    <row r="46" spans="1:28" ht="13.5" thickBot="1" x14ac:dyDescent="0.25">
      <c r="A46" s="67"/>
      <c r="B46" s="337" t="s">
        <v>422</v>
      </c>
      <c r="C46" s="290"/>
      <c r="D46" s="335" t="str">
        <f>IF(ROUND(ABS(SUM('Proyecciones Fin.'!E133:P133)),$X$42)&lt;&gt;ROUND(SUM('Riesgo Crédito'!C131:N148),$X$42),"M","B")</f>
        <v>B</v>
      </c>
      <c r="E46" s="290"/>
      <c r="F46" s="335" t="str">
        <f>IF(ROUND(ABS(SUM('Proyecciones Fin.'!R133:AC133)),$X$42)&lt;&gt;ROUND(SUM('Riesgo Crédito'!P131:AA148),$X$42),"M","B")</f>
        <v>B</v>
      </c>
      <c r="G46" s="290"/>
      <c r="H46" s="335" t="str">
        <f>IF(ROUND(ABS(SUM('Proyecciones Fin.'!AE133:AP133)),$X$42)&lt;&gt;ROUND(SUM('Riesgo Crédito'!AC131:AN148),$X$42),"M","B")</f>
        <v>B</v>
      </c>
      <c r="I46" s="290"/>
      <c r="J46" s="335" t="str">
        <f>IF(ROUND(ABS(SUM('Proyecciones Fin.'!AR133:BC133)),$X$42)&lt;&gt;ROUND(SUM('Riesgo Crédito'!AP131:BA148),$X$42),"M","B")</f>
        <v>B</v>
      </c>
      <c r="K46" s="290"/>
      <c r="L46" s="335" t="str">
        <f>IF(ROUND(ABS(SUM('Proyecciones Fin.'!BE133:BP133)),$X$42)&lt;&gt;ROUND(SUM('Riesgo Crédito'!BC131:BN148),$X$42),"M","B")</f>
        <v>B</v>
      </c>
      <c r="M46" s="290"/>
      <c r="N46" s="334" t="str">
        <f>IF(OR(D46="M",F46="M",H46="M",J46="M",L46="M"),$X$14,$X$8)</f>
        <v>No se ha detectado ningún error</v>
      </c>
      <c r="O46" s="1"/>
      <c r="P46" s="1"/>
      <c r="Q46" s="1"/>
      <c r="R46" s="1"/>
      <c r="T46" s="1"/>
      <c r="V46" s="1"/>
      <c r="Z46" s="343"/>
      <c r="AA46" s="1"/>
      <c r="AB46" s="1"/>
    </row>
    <row r="47" spans="1:28" ht="8.25" customHeight="1" thickBot="1" x14ac:dyDescent="0.25">
      <c r="A47" s="67"/>
      <c r="B47" s="1"/>
      <c r="C47" s="5"/>
      <c r="D47" s="1"/>
      <c r="E47" s="5"/>
      <c r="F47" s="1"/>
      <c r="G47" s="5"/>
      <c r="H47" s="1"/>
      <c r="I47" s="5"/>
      <c r="J47" s="1"/>
      <c r="K47" s="5"/>
      <c r="L47" s="1"/>
      <c r="M47" s="5"/>
      <c r="N47" s="1"/>
      <c r="O47" s="1"/>
      <c r="P47" s="1"/>
      <c r="Q47" s="1"/>
      <c r="R47" s="1"/>
      <c r="S47" s="1"/>
      <c r="T47" s="1"/>
      <c r="U47" s="1"/>
      <c r="V47" s="1"/>
      <c r="W47" s="1"/>
      <c r="X47" s="1"/>
      <c r="Y47" s="1"/>
      <c r="Z47" s="1"/>
      <c r="AA47" s="1"/>
      <c r="AB47" s="1"/>
    </row>
    <row r="48" spans="1:28" ht="13.5" thickBot="1" x14ac:dyDescent="0.25">
      <c r="A48" s="67"/>
      <c r="B48" s="337" t="s">
        <v>420</v>
      </c>
      <c r="C48" s="5"/>
      <c r="D48" s="335" t="str">
        <f>IF(ROUND(SUM('Proyecciones Fin.'!E78:P78),$X$42)&lt;&gt;ROUND(SUM('Proyecciones Fin.'!E94:P94),$X$42),"M","B")</f>
        <v>B</v>
      </c>
      <c r="E48" s="5"/>
      <c r="F48" s="335" t="str">
        <f>IF(ROUND(SUM('Proyecciones Fin.'!R78:AC78),$X$42)&lt;&gt;ROUND(SUM('Proyecciones Fin.'!R94:AC94),$X$42),"M","B")</f>
        <v>B</v>
      </c>
      <c r="G48" s="5"/>
      <c r="H48" s="335" t="str">
        <f>IF(ROUND(SUM('Proyecciones Fin.'!AE78:AP78),$X$42)&lt;&gt;ROUND(SUM('Proyecciones Fin.'!AE94:AP94),$X$42),"M","B")</f>
        <v>B</v>
      </c>
      <c r="I48" s="5"/>
      <c r="J48" s="335" t="str">
        <f>IF(ROUND(SUM('Proyecciones Fin.'!AR78:BC78),$X$42)&lt;&gt;ROUND(SUM('Proyecciones Fin.'!AR94:BC94),$X$42),"M","B")</f>
        <v>B</v>
      </c>
      <c r="K48" s="5"/>
      <c r="L48" s="335" t="str">
        <f>IF(ROUND(SUM('Proyecciones Fin.'!BE78:BP78),$X$42)&lt;&gt;ROUND(SUM('Proyecciones Fin.'!BE94:BP94),$X$42),"M","B")</f>
        <v>B</v>
      </c>
      <c r="M48" s="5"/>
      <c r="N48" s="334" t="str">
        <f>IF(OR(D48="M",F48="M",H48="M",J48="M",L48="M"),$X$15,$X$8)</f>
        <v>No se ha detectado ningún error</v>
      </c>
      <c r="O48" s="1"/>
      <c r="P48" s="1"/>
      <c r="Q48" s="1"/>
      <c r="R48" s="1"/>
      <c r="T48" s="1"/>
      <c r="U48" s="1"/>
      <c r="V48" s="1"/>
      <c r="W48" s="1"/>
      <c r="X48" s="1"/>
      <c r="Y48" s="1"/>
      <c r="Z48" s="1"/>
      <c r="AA48" s="1"/>
      <c r="AB48" s="1"/>
    </row>
    <row r="49" spans="1:28" ht="9" customHeight="1" thickBot="1" x14ac:dyDescent="0.25">
      <c r="A49" s="67"/>
      <c r="B49" s="1"/>
      <c r="C49" s="5"/>
      <c r="D49" s="1"/>
      <c r="E49" s="5"/>
      <c r="F49" s="1"/>
      <c r="G49" s="5"/>
      <c r="H49" s="1"/>
      <c r="I49" s="5"/>
      <c r="J49" s="1"/>
      <c r="K49" s="5"/>
      <c r="L49" s="1"/>
      <c r="M49" s="5"/>
      <c r="N49" s="1"/>
      <c r="O49" s="1"/>
      <c r="P49" s="1"/>
      <c r="Q49" s="1"/>
      <c r="R49" s="1"/>
      <c r="S49" s="1"/>
      <c r="T49" s="1"/>
      <c r="U49" s="1"/>
      <c r="V49" s="1"/>
      <c r="W49" s="1"/>
      <c r="X49" s="1"/>
      <c r="Y49" s="1"/>
      <c r="Z49" s="1"/>
      <c r="AA49" s="1"/>
      <c r="AB49" s="1"/>
    </row>
    <row r="50" spans="1:28" ht="13.5" thickBot="1" x14ac:dyDescent="0.25">
      <c r="A50" s="67"/>
      <c r="B50" s="337" t="s">
        <v>410</v>
      </c>
      <c r="C50" s="5"/>
      <c r="D50" s="335" t="str">
        <f>IF(ROUND(SUM('Proyecciones Fin.'!$E$75:$P$79),$X$42)&lt;&gt;ROUND(SUM(Capital!$D$51:$O$55),$X$42),"M","B")</f>
        <v>B</v>
      </c>
      <c r="E50" s="5"/>
      <c r="F50" s="335" t="str">
        <f>IF(ROUND(SUM('Proyecciones Fin.'!$R$75:$AC$79),$X$42)&lt;&gt;ROUND(SUM(Capital!$Q$51:$AB$55),$X$42),"M","B")</f>
        <v>B</v>
      </c>
      <c r="G50" s="5"/>
      <c r="H50" s="335" t="str">
        <f>IF(ROUND(SUM('Proyecciones Fin.'!$AE$75:$AP$79),$X$42)&lt;&gt;ROUND(SUM(Capital!$AD$51:$AO$55),$X$42),"M","B")</f>
        <v>B</v>
      </c>
      <c r="I50" s="5"/>
      <c r="J50" s="335" t="str">
        <f>IF(ROUND(SUM('Proyecciones Fin.'!$AR$75:$BC$79),$X$42)&lt;&gt;ROUND(SUM(Capital!$AQ$51:$BB$55),$X$42),"M","B")</f>
        <v>B</v>
      </c>
      <c r="K50" s="5"/>
      <c r="L50" s="335" t="str">
        <f>IF(ROUND(SUM('Proyecciones Fin.'!$BE$75:$BP$79),$X$42)&lt;&gt;ROUND(SUM(Capital!$BD$51:$BO$55),$X$42),"M","B")</f>
        <v>B</v>
      </c>
      <c r="M50" s="5"/>
      <c r="N50" s="334" t="str">
        <f>IF(OR(D50="M",F50="M",H50="M",J50="M",L50="M"),$X$16,$X$8)</f>
        <v>No se ha detectado ningún error</v>
      </c>
      <c r="O50" s="1"/>
      <c r="P50" s="1"/>
      <c r="Q50" s="1"/>
      <c r="R50" s="1"/>
      <c r="T50" s="1"/>
      <c r="V50" s="1"/>
      <c r="W50" s="1"/>
      <c r="X50" s="1"/>
      <c r="Y50" s="1"/>
      <c r="Z50" s="1"/>
      <c r="AA50" s="1"/>
      <c r="AB50" s="1"/>
    </row>
    <row r="51" spans="1:28" ht="9" customHeight="1" thickBot="1" x14ac:dyDescent="0.25">
      <c r="A51" s="67"/>
      <c r="B51" s="1"/>
      <c r="C51" s="5"/>
      <c r="D51" s="1"/>
      <c r="E51" s="5"/>
      <c r="F51" s="1"/>
      <c r="G51" s="5"/>
      <c r="H51" s="1"/>
      <c r="I51" s="5"/>
      <c r="J51" s="1"/>
      <c r="K51" s="5"/>
      <c r="L51" s="1"/>
      <c r="M51" s="5"/>
      <c r="N51" s="1"/>
      <c r="O51" s="1"/>
      <c r="P51" s="1"/>
      <c r="Q51" s="1"/>
      <c r="R51" s="1"/>
      <c r="S51" s="1"/>
      <c r="T51" s="1"/>
      <c r="U51" s="1"/>
      <c r="V51" s="1"/>
      <c r="W51" s="1"/>
      <c r="X51" s="1"/>
      <c r="Y51" s="1"/>
      <c r="Z51" s="1"/>
      <c r="AA51" s="1"/>
      <c r="AB51" s="1"/>
    </row>
    <row r="52" spans="1:28" ht="13.5" thickBot="1" x14ac:dyDescent="0.25">
      <c r="A52" s="67"/>
      <c r="B52" s="337" t="s">
        <v>684</v>
      </c>
      <c r="C52" s="5"/>
      <c r="D52" s="335" t="str">
        <f>IF(OR(ROUND(SUM('Proyecciones Fin.'!$E$60:$P$61),$X$42)&lt;&gt;ROUND(SUM(Liquidez!$E$10:$P$13),$X$42),ROUND(SUM('Proyecciones Fin.'!$E$62:$P$63),$X$42)&lt;&gt;ROUND(SUM(Liquidez!$E$14:$P$17),$X$42),ROUND(SUM('Proyecciones Fin.'!$E$64:$P$64),$X$42)&lt;&gt;ROUND(SUM(Liquidez!$E$18:$P$19),$X$42)),"M","B")</f>
        <v>B</v>
      </c>
      <c r="E52" s="5"/>
      <c r="F52" s="335" t="str">
        <f>IF(OR(ROUND(SUM('Proyecciones Fin.'!$R$60:$AC$61),$X$42)&lt;&gt;ROUND(SUM(Liquidez!$R$10:$AC$13),$X$42),ROUND(SUM('Proyecciones Fin.'!$R$62:$AC$63),$X$42)&lt;&gt;ROUND(SUM(Liquidez!$R$14:$AC$17),$X$42),ROUND(SUM('Proyecciones Fin.'!$R$64:$AC$64),$X$42)&lt;&gt;ROUND(SUM(Liquidez!$R$18:$AC$19),$X$42)),"M","B")</f>
        <v>B</v>
      </c>
      <c r="G52" s="5"/>
      <c r="H52" s="335" t="str">
        <f>IF(OR(ROUND(SUM('Proyecciones Fin.'!$AE$60:$AP$61),$X$42)&lt;&gt;ROUND(SUM(Liquidez!$AE$10:$AP$13),$X$42),ROUND(SUM('Proyecciones Fin.'!$AE$62:$AP$63),$X$42)&lt;&gt;ROUND(SUM(Liquidez!$AE$14:$AP$17),$X$42),ROUND(SUM('Proyecciones Fin.'!$AE$64:$AP$64),$X$42)&lt;&gt;ROUND(SUM(Liquidez!$AE$18:$AP$19),$X$42)),"M","B")</f>
        <v>B</v>
      </c>
      <c r="I52" s="5"/>
      <c r="J52" s="335" t="str">
        <f>IF(OR(ROUND(SUM('Proyecciones Fin.'!$AR$60:$BC$61),$X$42)&lt;&gt;ROUND(SUM(Liquidez!$AR$10:$BC$13),$X$42),ROUND(SUM('Proyecciones Fin.'!$AR$62:$BC$63),$X$42)&lt;&gt;ROUND(SUM(Liquidez!$AR$14:$BC$17),$X$42),ROUND(SUM('Proyecciones Fin.'!$AR$64:$BC$64),$X$42)&lt;&gt;ROUND(SUM(Liquidez!$AR$18:$BC$19),$X$42)),"M","B")</f>
        <v>B</v>
      </c>
      <c r="K52" s="5"/>
      <c r="L52" s="335" t="str">
        <f>IF(OR(ROUND(SUM('Proyecciones Fin.'!$BE$60:$BP$61),$X$42)&lt;&gt;ROUND(SUM(Liquidez!$BE$10:$BP$13),$X$42),ROUND(SUM('Proyecciones Fin.'!$BE$62:$BP$63),$X$42)&lt;&gt;ROUND(SUM(Liquidez!$BE$14:$BP$17),$X$42),ROUND(SUM('Proyecciones Fin.'!$BE$64:$BP$64),$X$42)&lt;&gt;ROUND(SUM(Liquidez!$BE$18:$BP$19),$X$42)),"M","B")</f>
        <v>B</v>
      </c>
      <c r="M52" s="5"/>
      <c r="N52" s="334" t="str">
        <f>IF(OR(D52="M",F52="M",H52="M",J52="M",L52="M"),$X$30,$X$8)</f>
        <v>No se ha detectado ningún error</v>
      </c>
      <c r="O52" s="1"/>
      <c r="P52" s="1"/>
      <c r="Q52" s="1"/>
      <c r="R52" s="1"/>
      <c r="T52" s="1"/>
      <c r="V52" s="1"/>
      <c r="W52" s="1"/>
      <c r="X52" s="1"/>
      <c r="Y52" s="1"/>
      <c r="Z52" s="1"/>
      <c r="AA52" s="1"/>
      <c r="AB52" s="1"/>
    </row>
    <row r="53" spans="1:28" ht="9" customHeight="1" x14ac:dyDescent="0.2">
      <c r="A53" s="67"/>
      <c r="B53" s="1"/>
      <c r="C53" s="5"/>
      <c r="D53" s="1"/>
      <c r="E53" s="5"/>
      <c r="F53" s="1"/>
      <c r="G53" s="5"/>
      <c r="H53" s="1"/>
      <c r="I53" s="5"/>
      <c r="J53" s="1"/>
      <c r="K53" s="5"/>
      <c r="L53" s="1"/>
      <c r="M53" s="5"/>
      <c r="N53" s="1"/>
      <c r="O53" s="1"/>
      <c r="P53" s="1"/>
      <c r="Q53" s="1"/>
      <c r="R53" s="1"/>
      <c r="S53" s="1"/>
      <c r="T53" s="1"/>
      <c r="U53" s="1"/>
      <c r="V53" s="1"/>
      <c r="W53" s="1"/>
      <c r="X53" s="1"/>
      <c r="Y53" s="1"/>
      <c r="Z53" s="1"/>
      <c r="AA53" s="1"/>
      <c r="AB53" s="1"/>
    </row>
    <row r="54" spans="1:28" ht="13.5" customHeight="1" x14ac:dyDescent="0.2">
      <c r="A54" s="67"/>
      <c r="B54" s="339" t="s">
        <v>468</v>
      </c>
      <c r="C54" s="382"/>
      <c r="D54" s="10"/>
      <c r="E54" s="382"/>
      <c r="F54" s="10"/>
      <c r="G54" s="382"/>
      <c r="H54" s="10"/>
      <c r="I54" s="382"/>
      <c r="J54" s="10"/>
      <c r="K54" s="382"/>
      <c r="L54" s="10"/>
      <c r="M54" s="382"/>
      <c r="N54" s="10"/>
      <c r="O54" s="10"/>
      <c r="P54" s="10"/>
      <c r="Q54" s="10"/>
      <c r="R54" s="10"/>
      <c r="S54" s="10"/>
      <c r="T54" s="10"/>
      <c r="U54" s="1"/>
      <c r="V54" s="1"/>
      <c r="W54" s="1"/>
      <c r="X54" s="1"/>
      <c r="Y54" s="1"/>
      <c r="Z54" s="1"/>
      <c r="AA54" s="1"/>
      <c r="AB54" s="1"/>
    </row>
    <row r="55" spans="1:28" ht="9" customHeight="1" thickBot="1" x14ac:dyDescent="0.25">
      <c r="A55" s="67"/>
      <c r="B55" s="1"/>
      <c r="C55" s="5"/>
      <c r="D55" s="1"/>
      <c r="E55" s="5"/>
      <c r="F55" s="1"/>
      <c r="G55" s="5"/>
      <c r="H55" s="1"/>
      <c r="I55" s="5"/>
      <c r="J55" s="1"/>
      <c r="K55" s="5"/>
      <c r="L55" s="1"/>
      <c r="M55" s="5"/>
      <c r="N55" s="1"/>
      <c r="O55" s="1"/>
      <c r="P55" s="1"/>
      <c r="Q55" s="1"/>
      <c r="R55" s="1"/>
      <c r="S55" s="1"/>
      <c r="T55" s="1"/>
      <c r="U55" s="1"/>
      <c r="V55" s="1"/>
      <c r="W55" s="1"/>
      <c r="X55" s="1"/>
      <c r="Y55" s="1"/>
      <c r="Z55" s="1"/>
      <c r="AA55" s="1"/>
      <c r="AB55" s="1"/>
    </row>
    <row r="56" spans="1:28" ht="13.5" customHeight="1" thickBot="1" x14ac:dyDescent="0.25">
      <c r="A56" s="67"/>
      <c r="B56" s="337" t="s">
        <v>417</v>
      </c>
      <c r="C56" s="5"/>
      <c r="D56" s="335" t="str">
        <f>IF(ROUND(SUM('Proyecciones Fin.'!E10:P10)-SUM('Proyecciones Fin.'!E11:P11)-SUM('Proyecciones Fin.'!E12:P12),$X$42)&lt;&gt;0,"M","B")</f>
        <v>B</v>
      </c>
      <c r="E56" s="5"/>
      <c r="F56" s="335" t="str">
        <f>IF(ROUND(SUM('Proyecciones Fin.'!R10:AC10)-SUM('Proyecciones Fin.'!R11:AC11)-SUM('Proyecciones Fin.'!R12:AC12),$X$42)&lt;&gt;0,"M","B")</f>
        <v>B</v>
      </c>
      <c r="G56" s="5"/>
      <c r="H56" s="335" t="str">
        <f>IF(ROUND(SUM('Proyecciones Fin.'!AE10:AP10)-SUM('Proyecciones Fin.'!AE11:AP11)-SUM('Proyecciones Fin.'!AE12:AP12),$X$42)&lt;&gt;0,"M","B")</f>
        <v>B</v>
      </c>
      <c r="I56" s="5"/>
      <c r="J56" s="335" t="str">
        <f>IF(ROUND(SUM('Proyecciones Fin.'!AR10:BC10)-SUM('Proyecciones Fin.'!AR11:BC11)-SUM('Proyecciones Fin.'!AR12:BC12),$X$42)&lt;&gt;0,"M","B")</f>
        <v>B</v>
      </c>
      <c r="K56" s="5"/>
      <c r="L56" s="335" t="str">
        <f>IF(ROUND(SUM('Proyecciones Fin.'!BE10:BP10)-SUM('Proyecciones Fin.'!BE11:BP11)-SUM('Proyecciones Fin.'!BE12:BP12),$X$42)&lt;&gt;0,"M","B")</f>
        <v>B</v>
      </c>
      <c r="M56" s="5"/>
      <c r="N56" s="334" t="str">
        <f>IF(OR(D56="M",F56="M",H56="M",J56="M",L56="M"),$X$12,$X$8)</f>
        <v>No se ha detectado ningún error</v>
      </c>
      <c r="O56" s="1"/>
      <c r="P56" s="1"/>
      <c r="Q56" s="1"/>
      <c r="R56" s="1"/>
      <c r="T56" s="1"/>
      <c r="U56" s="1"/>
      <c r="V56" s="1"/>
      <c r="W56" s="1"/>
      <c r="X56" s="1"/>
      <c r="Y56" s="1"/>
      <c r="Z56" s="1"/>
      <c r="AA56" s="1"/>
      <c r="AB56" s="1"/>
    </row>
    <row r="57" spans="1:28" ht="9" customHeight="1" thickBot="1" x14ac:dyDescent="0.25">
      <c r="A57" s="67"/>
      <c r="B57" s="1"/>
      <c r="C57" s="5"/>
      <c r="D57" s="1"/>
      <c r="E57" s="5"/>
      <c r="F57" s="1"/>
      <c r="G57" s="5"/>
      <c r="H57" s="1"/>
      <c r="I57" s="5"/>
      <c r="J57" s="1"/>
      <c r="K57" s="5"/>
      <c r="L57" s="1"/>
      <c r="M57" s="5"/>
      <c r="N57" s="1"/>
      <c r="O57" s="1"/>
      <c r="P57" s="1"/>
      <c r="Q57" s="1"/>
      <c r="R57" s="1"/>
      <c r="S57" s="1"/>
      <c r="T57" s="1"/>
      <c r="U57" s="1"/>
      <c r="V57" s="1"/>
      <c r="W57" s="1"/>
      <c r="X57" s="1"/>
      <c r="Y57" s="1"/>
      <c r="Z57" s="1"/>
      <c r="AA57" s="1"/>
      <c r="AB57" s="1"/>
    </row>
    <row r="58" spans="1:28" ht="15.75" thickBot="1" x14ac:dyDescent="0.3">
      <c r="A58" s="67"/>
      <c r="B58" s="337" t="s">
        <v>505</v>
      </c>
      <c r="C58" s="5"/>
      <c r="D58" s="757" t="str">
        <f>IF(OR(SUM('Libro actual'!$D$11:$L$11)&gt;1,SUM('Libro actual'!$D$12:$L$12)&gt;1,SUM('Libro actual'!D13:M13)&gt;1,SUM('Libro actual'!D14:M14)&gt;1,SUM('Libro actual'!D15:M15)&gt;1,SUM('Libro actual'!D16:M16)&gt;1,SUM('Libro actual'!D17:M17)&gt;1,SUM('Libro actual'!D18:M18)&gt;1,SUM('Libro actual'!D19:M19)&gt;1,SUM('Libro actual'!D20:M20)&gt;1,SUM('Libro actual'!D21:M21)&gt;1,SUM('Libro actual'!D22:M22)&gt;1,SUM('Libro actual'!D23:M23)&gt;1,SUM('Libro actual'!D24:M24)&gt;1,SUM('Libro actual'!D25:M25)&gt;1,SUM('Libro actual'!D26:M26)&gt;1,SUM('Libro actual'!D27:M27)&gt;1,SUM('Libro actual'!D28:M28)&gt;1,SUM('Libro actual'!D29:M29)&gt;1,SUM('Libro actual'!D30:M30)&gt;1,SUM('Libro actual'!D31:M31)&gt;1,SUM('Libro actual'!D32:M32)&gt;1,SUM('Libro actual'!D33:M33)&gt;1),"M","B")</f>
        <v>B</v>
      </c>
      <c r="E58" s="758"/>
      <c r="F58" s="758"/>
      <c r="G58" s="759"/>
      <c r="H58" s="759"/>
      <c r="I58" s="759"/>
      <c r="J58" s="759"/>
      <c r="K58" s="759"/>
      <c r="L58" s="760"/>
      <c r="M58" s="5"/>
      <c r="N58" s="334" t="str">
        <f>IF(OR(D58="M"),$X$17,$X$8)</f>
        <v>No se ha detectado ningún error</v>
      </c>
      <c r="O58" s="1"/>
      <c r="P58" s="1"/>
      <c r="Q58" s="1"/>
      <c r="R58" s="1"/>
      <c r="S58" s="1"/>
      <c r="T58" s="1"/>
      <c r="V58" s="1"/>
      <c r="W58" s="1"/>
      <c r="X58" s="1"/>
      <c r="Y58" s="1"/>
      <c r="Z58" s="1"/>
      <c r="AA58" s="1"/>
      <c r="AB58" s="1"/>
    </row>
    <row r="59" spans="1:28" ht="9" customHeight="1" thickBot="1" x14ac:dyDescent="0.25">
      <c r="A59" s="67"/>
      <c r="B59" s="1"/>
      <c r="C59" s="5"/>
      <c r="D59" s="1"/>
      <c r="E59" s="5"/>
      <c r="F59" s="1"/>
      <c r="G59" s="5"/>
      <c r="H59" s="1"/>
      <c r="I59" s="5"/>
      <c r="J59" s="1"/>
      <c r="K59" s="5"/>
      <c r="L59" s="1"/>
      <c r="M59" s="5"/>
      <c r="N59" s="1"/>
      <c r="O59" s="1"/>
      <c r="P59" s="1"/>
      <c r="Q59" s="1"/>
      <c r="R59" s="1"/>
      <c r="S59" s="1"/>
      <c r="T59" s="1"/>
      <c r="U59" s="1"/>
      <c r="V59" s="1"/>
      <c r="W59" s="1"/>
      <c r="X59" s="1"/>
      <c r="Y59" s="1"/>
      <c r="Z59" s="1"/>
      <c r="AA59" s="1"/>
      <c r="AB59" s="1"/>
    </row>
    <row r="60" spans="1:28" ht="15.75" thickBot="1" x14ac:dyDescent="0.3">
      <c r="A60" s="67"/>
      <c r="B60" s="337" t="s">
        <v>475</v>
      </c>
      <c r="C60" s="5"/>
      <c r="D60" s="757" t="str">
        <f>IF(OR('Libro actual'!F38&gt;1,'Libro actual'!F39&gt;1,'Libro actual'!F40&gt;1,'Libro actual'!F41&gt;1,'Libro actual'!F42&gt;1,'Libro actual'!F43&gt;1,'Libro actual'!F44&gt;1,'Libro actual'!F45&gt;1,'Libro actual'!F46&gt;1,'Libro actual'!F47&gt;1,'Libro actual'!F48&gt;1,'Libro actual'!F49&gt;1,'Libro actual'!F50&gt;1,'Libro actual'!F51&gt;1,'Libro actual'!F52&gt;1,'Libro actual'!F53&gt;1, 'Libro actual'!F54&gt;1,'Libro actual'!F55&gt;1,'Libro actual'!F56&gt;1,'Libro actual'!F57&gt;1,'Libro actual'!F58&gt;1,'Libro actual'!F59&gt;1,'Libro actual'!F60&gt;1),"M","B")</f>
        <v>B</v>
      </c>
      <c r="E60" s="758"/>
      <c r="F60" s="758"/>
      <c r="G60" s="759"/>
      <c r="H60" s="759"/>
      <c r="I60" s="759"/>
      <c r="J60" s="759"/>
      <c r="K60" s="759"/>
      <c r="L60" s="760"/>
      <c r="M60" s="5"/>
      <c r="N60" s="334" t="str">
        <f>IF(OR(D60="M"),$X$18,$X$8)</f>
        <v>No se ha detectado ningún error</v>
      </c>
      <c r="O60" s="1"/>
      <c r="P60" s="1"/>
      <c r="Q60" s="1"/>
      <c r="R60" s="1"/>
      <c r="S60" s="1"/>
      <c r="T60" s="1"/>
      <c r="V60" s="1"/>
      <c r="W60" s="1"/>
      <c r="X60" s="1"/>
      <c r="Y60" s="1"/>
      <c r="Z60" s="1"/>
      <c r="AA60" s="1"/>
      <c r="AB60" s="1"/>
    </row>
    <row r="61" spans="1:28" ht="8.25" customHeight="1" thickBot="1" x14ac:dyDescent="0.25">
      <c r="A61" s="67"/>
      <c r="B61" s="1"/>
      <c r="C61" s="5"/>
      <c r="D61" s="1"/>
      <c r="E61" s="5"/>
      <c r="F61" s="1"/>
      <c r="G61" s="5"/>
      <c r="H61" s="1"/>
      <c r="I61" s="5"/>
      <c r="J61" s="1"/>
      <c r="K61" s="5"/>
      <c r="L61" s="1"/>
      <c r="M61" s="5"/>
      <c r="N61" s="1"/>
      <c r="O61" s="1"/>
      <c r="P61" s="1"/>
      <c r="Q61" s="1"/>
      <c r="R61" s="1"/>
      <c r="S61" s="1"/>
      <c r="T61" s="1"/>
      <c r="U61" s="1"/>
      <c r="V61" s="1"/>
      <c r="W61" s="1"/>
      <c r="X61" s="1"/>
      <c r="Y61" s="1"/>
      <c r="Z61" s="1"/>
      <c r="AA61" s="1"/>
      <c r="AB61" s="1"/>
    </row>
    <row r="62" spans="1:28" ht="13.5" thickBot="1" x14ac:dyDescent="0.25">
      <c r="A62" s="67"/>
      <c r="B62" s="338" t="s">
        <v>441</v>
      </c>
      <c r="C62" s="5"/>
      <c r="D62" s="335" t="str">
        <f>IF((COUNTIF('Proyecciones Fin.'!E122:P132,"&gt;0")+COUNTIF('Proyecciones Fin.'!E148:P153,"&gt;0"))&gt;0,"M","B")</f>
        <v>B</v>
      </c>
      <c r="E62" s="5"/>
      <c r="F62" s="335" t="str">
        <f>IF((COUNTIF('Proyecciones Fin.'!R122:AC132,"&gt;0")+COUNTIF('Proyecciones Fin.'!R148:AC153,"&gt;0"))&gt;0,"M","B")</f>
        <v>B</v>
      </c>
      <c r="G62" s="5"/>
      <c r="H62" s="335" t="str">
        <f>IF((COUNTIF('Proyecciones Fin.'!AE122:AP132,"&gt;0")+COUNTIF('Proyecciones Fin.'!AE148:AP153,"&gt;0"))&gt;0,"M","B")</f>
        <v>B</v>
      </c>
      <c r="I62" s="5"/>
      <c r="J62" s="335" t="str">
        <f>IF((COUNTIF('Proyecciones Fin.'!AR122:BC132,"&gt;0")+COUNTIF('Proyecciones Fin.'!AR148:BC153,"&gt;0"))&gt;0,"M","B")</f>
        <v>B</v>
      </c>
      <c r="K62" s="5"/>
      <c r="L62" s="335" t="str">
        <f>IF((COUNTIF('Proyecciones Fin.'!BE122:BP132,"&gt;0")+COUNTIF('Proyecciones Fin.'!BE148:BP153,"&gt;0"))&gt;0,"M","B")</f>
        <v>B</v>
      </c>
      <c r="M62" s="5"/>
      <c r="N62" s="334" t="str">
        <f>IF(OR(D62="M",F62="M",H62="M",J62="M",L62="M"),$X$28,$X$8)</f>
        <v>No se ha detectado ningún error</v>
      </c>
      <c r="O62" s="1"/>
      <c r="P62" s="1"/>
      <c r="Q62" s="1"/>
      <c r="R62" s="1"/>
      <c r="T62" s="1"/>
      <c r="U62" s="1"/>
      <c r="V62" s="1"/>
      <c r="W62" s="1"/>
      <c r="X62" s="1"/>
      <c r="Y62" s="1"/>
      <c r="Z62" s="1"/>
      <c r="AA62" s="1"/>
      <c r="AB62" s="1"/>
    </row>
    <row r="63" spans="1:28" ht="9" customHeight="1" thickBot="1" x14ac:dyDescent="0.25">
      <c r="A63" s="67"/>
      <c r="B63" s="1"/>
      <c r="C63" s="5"/>
      <c r="D63" s="1"/>
      <c r="E63" s="5"/>
      <c r="F63" s="1"/>
      <c r="G63" s="5"/>
      <c r="H63" s="1"/>
      <c r="I63" s="5"/>
      <c r="J63" s="1"/>
      <c r="K63" s="5"/>
      <c r="L63" s="1"/>
      <c r="M63" s="5"/>
      <c r="N63" s="1"/>
      <c r="O63" s="1"/>
      <c r="P63" s="1"/>
      <c r="Q63" s="1"/>
      <c r="R63" s="1"/>
      <c r="S63" s="1"/>
      <c r="T63" s="1"/>
      <c r="U63" s="1"/>
      <c r="V63" s="1"/>
      <c r="W63" s="1"/>
      <c r="X63" s="1"/>
      <c r="Y63" s="1"/>
      <c r="Z63" s="1"/>
      <c r="AA63" s="1"/>
      <c r="AB63" s="1"/>
    </row>
    <row r="64" spans="1:28" ht="13.5" thickBot="1" x14ac:dyDescent="0.25">
      <c r="A64" s="67"/>
      <c r="B64" s="338" t="s">
        <v>422</v>
      </c>
      <c r="C64" s="5"/>
      <c r="D64" s="335" t="str">
        <f>IF(COUNTIF('Proyecciones Fin.'!E133:P133,"&gt;0")&gt;0,"M","B")</f>
        <v>B</v>
      </c>
      <c r="E64" s="5"/>
      <c r="F64" s="335" t="str">
        <f>IF(COUNTIF('Proyecciones Fin.'!R133:AC133,"&gt;0")&gt;0,"M","B")</f>
        <v>B</v>
      </c>
      <c r="G64" s="5"/>
      <c r="H64" s="335" t="str">
        <f>IF(COUNTIF('Proyecciones Fin.'!AE133:AP133,"&gt;0")&gt;0,"M","B")</f>
        <v>B</v>
      </c>
      <c r="I64" s="5"/>
      <c r="J64" s="335" t="str">
        <f>IF(COUNTIF('Proyecciones Fin.'!AR133:BC133,"&gt;0")&gt;0,"M","B")</f>
        <v>B</v>
      </c>
      <c r="K64" s="5"/>
      <c r="L64" s="335" t="str">
        <f>IF(COUNTIF('Proyecciones Fin.'!BE133:BP133,"&gt;0")&gt;0,"M","B")</f>
        <v>B</v>
      </c>
      <c r="M64" s="5"/>
      <c r="N64" s="334" t="str">
        <f>IF(OR(D64="M",F64="M",H64="M",J64="M",L64="M"),$X$29,$X$8)</f>
        <v>No se ha detectado ningún error</v>
      </c>
      <c r="O64" s="1"/>
      <c r="P64" s="55"/>
      <c r="Q64" s="1"/>
      <c r="R64" s="1"/>
      <c r="T64" s="1"/>
      <c r="U64" s="1"/>
      <c r="V64" s="1"/>
      <c r="W64" s="1"/>
      <c r="X64" s="1"/>
      <c r="Y64" s="1"/>
      <c r="Z64" s="1"/>
      <c r="AA64" s="1"/>
      <c r="AB64" s="1"/>
    </row>
    <row r="65" spans="1:28" ht="9" customHeight="1" x14ac:dyDescent="0.2">
      <c r="A65" s="67"/>
      <c r="B65" s="67"/>
      <c r="C65" s="5"/>
      <c r="D65" s="1"/>
      <c r="E65" s="5"/>
      <c r="F65" s="1"/>
      <c r="G65" s="5"/>
      <c r="H65" s="1"/>
      <c r="I65" s="5"/>
      <c r="J65" s="1"/>
      <c r="K65" s="5"/>
      <c r="L65" s="1"/>
      <c r="M65" s="5"/>
      <c r="N65" s="1"/>
      <c r="O65" s="1"/>
      <c r="P65" s="1"/>
      <c r="Q65" s="1"/>
      <c r="R65" s="1"/>
      <c r="S65" s="1"/>
      <c r="T65" s="1"/>
      <c r="U65" s="1"/>
      <c r="V65" s="1"/>
      <c r="W65" s="1"/>
      <c r="X65" s="1"/>
      <c r="Y65" s="1"/>
      <c r="Z65" s="1"/>
      <c r="AA65" s="1"/>
      <c r="AB65" s="1"/>
    </row>
    <row r="66" spans="1:28" x14ac:dyDescent="0.2">
      <c r="A66" s="67"/>
      <c r="B66" s="339" t="s">
        <v>476</v>
      </c>
      <c r="C66" s="382"/>
      <c r="D66" s="10"/>
      <c r="E66" s="382"/>
      <c r="F66" s="10"/>
      <c r="G66" s="382"/>
      <c r="H66" s="10"/>
      <c r="I66" s="382"/>
      <c r="J66" s="10"/>
      <c r="K66" s="382"/>
      <c r="L66" s="10"/>
      <c r="M66" s="382"/>
      <c r="N66" s="10"/>
      <c r="O66" s="10"/>
      <c r="P66" s="10"/>
      <c r="Q66" s="10"/>
      <c r="R66" s="10"/>
      <c r="S66" s="10"/>
      <c r="T66" s="10"/>
      <c r="U66" s="1"/>
      <c r="V66" s="1"/>
      <c r="W66" s="1"/>
      <c r="X66" s="1"/>
      <c r="Y66" s="1"/>
      <c r="Z66" s="1"/>
      <c r="AA66" s="1"/>
      <c r="AB66" s="1"/>
    </row>
    <row r="67" spans="1:28" ht="13.5" thickBot="1" x14ac:dyDescent="0.25">
      <c r="A67" s="67"/>
      <c r="B67" s="67"/>
      <c r="C67" s="290"/>
      <c r="D67" s="67"/>
      <c r="E67" s="290"/>
      <c r="F67" s="67"/>
      <c r="G67" s="290"/>
      <c r="H67" s="67"/>
      <c r="I67" s="290"/>
      <c r="J67" s="67"/>
      <c r="K67" s="290"/>
      <c r="L67" s="67"/>
      <c r="M67" s="290"/>
      <c r="N67" s="67"/>
      <c r="O67" s="1"/>
      <c r="P67" s="1"/>
      <c r="Q67" s="1"/>
      <c r="R67" s="1"/>
      <c r="S67" s="1"/>
      <c r="T67" s="1"/>
      <c r="U67" s="1"/>
      <c r="V67" s="1"/>
      <c r="W67" s="1"/>
      <c r="X67" s="1"/>
      <c r="Y67" s="1"/>
      <c r="Z67" s="1"/>
      <c r="AA67" s="1"/>
      <c r="AB67" s="1"/>
    </row>
    <row r="68" spans="1:28" ht="13.5" thickBot="1" x14ac:dyDescent="0.25">
      <c r="A68" s="67"/>
      <c r="B68" s="338" t="s">
        <v>438</v>
      </c>
      <c r="C68" s="5"/>
      <c r="D68" s="335" t="str">
        <f>IF('Riesgo Mercado'!C7="Enfoque con Restricción",IF(OR(SUM('Proyecciones Fin.'!E139:H141)&gt;'Riesgo Mercado'!D16,SUM('Proyecciones Fin.'!I139:L141)&gt;'Riesgo Mercado'!D16,SUM('Proyecciones Fin.'!M139:P141)&gt;'Riesgo Mercado'!D16),"M","B"),"No aplica")</f>
        <v>No aplica</v>
      </c>
      <c r="E68" s="5"/>
      <c r="F68" s="335" t="str">
        <f>IF('Riesgo Mercado'!C7="Enfoque con Restricción",IF(OR(SUM('Proyecciones Fin.'!R139:U141)&gt;'Riesgo Mercado'!D16,SUM('Proyecciones Fin.'!V139:Y141)&gt;'Riesgo Mercado'!D16,SUM('Proyecciones Fin.'!Z139:AC141)&gt;'Riesgo Mercado'!D16),"M","B"),"No aplica")</f>
        <v>No aplica</v>
      </c>
      <c r="G68" s="5"/>
      <c r="H68" s="1"/>
      <c r="I68" s="5"/>
      <c r="J68" s="1"/>
      <c r="K68" s="5"/>
      <c r="L68" s="1"/>
      <c r="M68" s="5"/>
      <c r="N68" s="334" t="str">
        <f>IF(OR(D68="M",F68="M"),$X$25,$X$8)</f>
        <v>No se ha detectado ningún error</v>
      </c>
      <c r="O68" s="1"/>
      <c r="R68" s="1"/>
      <c r="S68" s="67"/>
      <c r="T68" s="1"/>
      <c r="U68" s="1"/>
      <c r="V68" s="1"/>
      <c r="W68" s="1"/>
      <c r="X68" s="1"/>
      <c r="Y68" s="1"/>
      <c r="Z68" s="1"/>
      <c r="AA68" s="1"/>
      <c r="AB68" s="1"/>
    </row>
    <row r="69" spans="1:28" ht="9" customHeight="1" thickBot="1" x14ac:dyDescent="0.25">
      <c r="A69" s="67"/>
      <c r="B69" s="67"/>
      <c r="C69" s="290"/>
      <c r="D69" s="67"/>
      <c r="E69" s="290"/>
      <c r="F69" s="67"/>
      <c r="G69" s="290"/>
      <c r="H69" s="67"/>
      <c r="I69" s="290"/>
      <c r="J69" s="67"/>
      <c r="K69" s="290"/>
      <c r="L69" s="67"/>
      <c r="M69" s="290"/>
      <c r="N69" s="67"/>
      <c r="O69" s="1"/>
      <c r="P69" s="1"/>
      <c r="Q69" s="1"/>
      <c r="R69" s="1"/>
      <c r="S69" s="1"/>
      <c r="T69" s="1"/>
      <c r="U69" s="1"/>
      <c r="V69" s="1"/>
      <c r="W69" s="1"/>
      <c r="X69" s="1"/>
      <c r="Y69" s="1"/>
      <c r="Z69" s="1"/>
      <c r="AA69" s="1"/>
      <c r="AB69" s="1"/>
    </row>
    <row r="70" spans="1:28" ht="13.5" thickBot="1" x14ac:dyDescent="0.25">
      <c r="A70" s="67"/>
      <c r="B70" s="338" t="s">
        <v>477</v>
      </c>
      <c r="C70" s="5"/>
      <c r="D70" s="335" t="str">
        <f>IF('Riesgo Mercado'!$C$7="Enfoque con Restricción",IF(OR(SUM('Proyecciones Fin.'!H$16:P$16)&lt;&gt;('Proyecciones Fin.'!G16*9),SUM('Proyecciones Fin.'!H$20:P$20)&lt;&gt;('Proyecciones Fin.'!G20*9),SUM('Proyecciones Fin.'!H$70:P$70)&lt;&gt;('Proyecciones Fin.'!G70*9)),"M","B"),"No aplica")</f>
        <v>No aplica</v>
      </c>
      <c r="E70" s="5"/>
      <c r="F70" s="335" t="str">
        <f>IF('Riesgo Mercado'!$C$7="Enfoque con Restricción",IF(OR(SUM('Proyecciones Fin.'!U$16:AC$16)&lt;&gt;('Proyecciones Fin.'!T16*9),SUM('Proyecciones Fin.'!U$20:AC$20)&lt;&gt;('Proyecciones Fin.'!T20*9),SUM('Proyecciones Fin.'!U$70:AC$70)&lt;&gt;('Proyecciones Fin.'!T70*9)),"M","B"),"No aplica")</f>
        <v>No aplica</v>
      </c>
      <c r="G70" s="5"/>
      <c r="H70" s="1"/>
      <c r="I70" s="5"/>
      <c r="J70" s="1"/>
      <c r="K70" s="5"/>
      <c r="L70" s="1"/>
      <c r="M70" s="5"/>
      <c r="N70" s="334" t="str">
        <f>IF(OR(D70="M",F70="M"),$X$26,$X$8)</f>
        <v>No se ha detectado ningún error</v>
      </c>
      <c r="O70" s="1"/>
      <c r="P70" s="353"/>
      <c r="R70" s="1"/>
      <c r="S70" s="67"/>
      <c r="T70" s="1"/>
      <c r="U70" s="1"/>
      <c r="V70" s="1"/>
      <c r="W70" s="1"/>
      <c r="X70" s="1"/>
      <c r="Y70" s="1"/>
      <c r="Z70" s="1"/>
      <c r="AA70" s="1"/>
      <c r="AB70" s="1"/>
    </row>
    <row r="71" spans="1:28" ht="9" customHeight="1" x14ac:dyDescent="0.2">
      <c r="A71" s="67"/>
      <c r="B71" s="67"/>
      <c r="C71" s="5"/>
      <c r="D71" s="1"/>
      <c r="E71" s="5"/>
      <c r="F71" s="1"/>
      <c r="G71" s="5"/>
      <c r="H71" s="1"/>
      <c r="I71" s="5"/>
      <c r="J71" s="1"/>
      <c r="K71" s="5"/>
      <c r="L71" s="1"/>
      <c r="M71" s="5"/>
      <c r="N71" s="1"/>
      <c r="O71" s="1"/>
      <c r="P71" s="1"/>
      <c r="Q71" s="1"/>
      <c r="R71" s="1"/>
      <c r="S71" s="1"/>
      <c r="T71" s="1"/>
      <c r="U71" s="1"/>
      <c r="V71" s="1"/>
      <c r="W71" s="1"/>
      <c r="X71" s="67"/>
      <c r="Y71" s="1"/>
      <c r="Z71" s="1"/>
      <c r="AA71" s="1"/>
      <c r="AB71" s="1"/>
    </row>
    <row r="72" spans="1:28" x14ac:dyDescent="0.2">
      <c r="A72" s="67"/>
      <c r="B72" s="339" t="s">
        <v>430</v>
      </c>
      <c r="C72" s="382"/>
      <c r="D72" s="10"/>
      <c r="E72" s="382"/>
      <c r="F72" s="10"/>
      <c r="G72" s="382"/>
      <c r="H72" s="10"/>
      <c r="I72" s="382"/>
      <c r="J72" s="10"/>
      <c r="K72" s="382"/>
      <c r="L72" s="10"/>
      <c r="M72" s="382"/>
      <c r="N72" s="10"/>
      <c r="O72" s="10"/>
      <c r="P72" s="10"/>
      <c r="Q72" s="10"/>
      <c r="R72" s="10"/>
      <c r="S72" s="10"/>
      <c r="T72" s="10"/>
      <c r="U72" s="1"/>
      <c r="V72" s="1"/>
      <c r="W72" s="1"/>
      <c r="X72" s="1"/>
      <c r="Y72" s="1"/>
      <c r="Z72" s="1"/>
      <c r="AA72" s="1"/>
      <c r="AB72" s="1"/>
    </row>
    <row r="73" spans="1:28" ht="9" customHeight="1" thickBot="1" x14ac:dyDescent="0.25">
      <c r="A73" s="67"/>
      <c r="B73" s="1"/>
      <c r="C73" s="5"/>
      <c r="D73" s="1"/>
      <c r="E73" s="5"/>
      <c r="F73" s="1"/>
      <c r="G73" s="5"/>
      <c r="H73" s="1"/>
      <c r="I73" s="5"/>
      <c r="J73" s="1"/>
      <c r="K73" s="5"/>
      <c r="L73" s="1"/>
      <c r="M73" s="5"/>
      <c r="N73" s="1"/>
      <c r="O73" s="1"/>
      <c r="P73" s="1"/>
      <c r="Q73" s="1"/>
      <c r="R73" s="1"/>
      <c r="S73" s="1"/>
      <c r="T73" s="1"/>
      <c r="U73" s="1"/>
      <c r="V73" s="1"/>
      <c r="W73" s="1"/>
      <c r="X73" s="1"/>
      <c r="Y73" s="1"/>
      <c r="Z73" s="1"/>
      <c r="AA73" s="1"/>
      <c r="AB73" s="1"/>
    </row>
    <row r="74" spans="1:28" ht="13.5" thickBot="1" x14ac:dyDescent="0.25">
      <c r="A74" s="67"/>
      <c r="B74" s="338">
        <f>Definiciones!F14</f>
        <v>43800</v>
      </c>
      <c r="C74" s="5"/>
      <c r="D74" s="335" t="str">
        <f>IF(ROUND(SUM('Proyecciones Fin.'!H$40:H$56)-SUM('Proyecciones Fin.'!G$40:G$56)-SUM('Riesgo Crédito'!F$10:F$26)+SUM('Riesgo Crédito'!F$30:F$46)+SUM('Riesgo Crédito'!F$70:F$86)+SUM('Riesgo Crédito'!F$50:F$66),$X$42)&lt;&gt;0,"M","B")</f>
        <v>B</v>
      </c>
      <c r="E74" s="290"/>
      <c r="F74" s="335" t="str">
        <f>IF(ROUND(SUM('Proyecciones Fin.'!U$40:U$56)-SUM('Proyecciones Fin.'!T$40:T$56)-SUM('Riesgo Crédito'!S$10:S$26)+SUM('Riesgo Crédito'!S$30:S$46)+SUM('Riesgo Crédito'!S$70:S$86)+SUM('Riesgo Crédito'!S$50:S$66),$X$42)&lt;&gt;0,"M","B")</f>
        <v>B</v>
      </c>
      <c r="G74" s="5"/>
      <c r="H74" s="1"/>
      <c r="I74" s="5"/>
      <c r="J74" s="1"/>
      <c r="K74" s="5"/>
      <c r="L74" s="1"/>
      <c r="M74" s="5"/>
      <c r="N74" s="334" t="str">
        <f>IF(OR(D74="M",F74="M"),$X$19,$X$8)</f>
        <v>No se ha detectado ningún error</v>
      </c>
      <c r="O74" s="1"/>
      <c r="P74" s="1"/>
      <c r="Q74" s="1"/>
      <c r="R74" s="1"/>
      <c r="S74" s="1"/>
      <c r="T74" s="1"/>
      <c r="U74" s="1"/>
      <c r="V74" s="1"/>
      <c r="W74" s="1"/>
      <c r="X74" s="1"/>
      <c r="Y74" s="1"/>
      <c r="Z74" s="1"/>
      <c r="AA74" s="1"/>
      <c r="AB74" s="1"/>
    </row>
    <row r="75" spans="1:28" ht="9" customHeight="1" thickBot="1" x14ac:dyDescent="0.25">
      <c r="A75" s="66"/>
      <c r="B75" s="1"/>
      <c r="C75" s="5"/>
      <c r="D75" s="1"/>
      <c r="E75" s="5"/>
      <c r="F75" s="1"/>
      <c r="G75" s="5"/>
      <c r="H75" s="1"/>
      <c r="I75" s="5"/>
      <c r="J75" s="1"/>
      <c r="K75" s="5"/>
      <c r="L75" s="1"/>
      <c r="M75" s="5"/>
      <c r="N75" s="1"/>
      <c r="O75" s="1"/>
      <c r="P75" s="1"/>
      <c r="Q75" s="1"/>
      <c r="R75" s="1"/>
      <c r="S75" s="1"/>
      <c r="T75" s="1"/>
      <c r="U75" s="1"/>
      <c r="V75" s="1"/>
      <c r="W75" s="1"/>
      <c r="X75" s="1"/>
      <c r="Y75" s="1"/>
      <c r="Z75" s="1"/>
      <c r="AA75" s="1"/>
      <c r="AB75" s="1"/>
    </row>
    <row r="76" spans="1:28" ht="13.5" thickBot="1" x14ac:dyDescent="0.25">
      <c r="A76" s="67"/>
      <c r="B76" s="338">
        <f>Definiciones!G14</f>
        <v>43891</v>
      </c>
      <c r="C76" s="5"/>
      <c r="D76" s="335" t="str">
        <f>IF(ROUND(SUM('Proyecciones Fin.'!I$40:I$56)-SUM('Proyecciones Fin.'!H$40:H$56)-SUM('Riesgo Crédito'!G$10:G$26)+SUM('Riesgo Crédito'!G$30:G$46)+SUM('Riesgo Crédito'!G$70:G$86)+SUM('Riesgo Crédito'!G$50:G$66),$X$42)&lt;&gt;0,"M","B")</f>
        <v>B</v>
      </c>
      <c r="E76" s="290"/>
      <c r="F76" s="335" t="str">
        <f>IF(ROUND(SUM('Proyecciones Fin.'!V$40:V$56)-SUM('Proyecciones Fin.'!U$40:U$56)-SUM('Riesgo Crédito'!T$10:T$26)+SUM('Riesgo Crédito'!T$30:T$46)+SUM('Riesgo Crédito'!T$70:T$86)+SUM('Riesgo Crédito'!T$50:T$66),$X$42)&lt;&gt;0,"M","B")</f>
        <v>B</v>
      </c>
      <c r="G76" s="5"/>
      <c r="H76" s="1"/>
      <c r="I76" s="5"/>
      <c r="J76" s="1"/>
      <c r="K76" s="5"/>
      <c r="L76" s="1"/>
      <c r="M76" s="5"/>
      <c r="N76" s="334" t="str">
        <f>IF(OR(D76="M",F76="M"),$X$19,$X$8)</f>
        <v>No se ha detectado ningún error</v>
      </c>
      <c r="O76" s="1"/>
      <c r="P76" s="1"/>
      <c r="Q76" s="1"/>
      <c r="R76" s="1"/>
      <c r="S76" s="1"/>
      <c r="T76" s="1"/>
      <c r="U76" s="1"/>
      <c r="V76" s="1"/>
      <c r="W76" s="1"/>
      <c r="X76" s="1"/>
      <c r="Y76" s="1"/>
      <c r="Z76" s="1"/>
      <c r="AA76" s="1"/>
      <c r="AB76" s="1"/>
    </row>
    <row r="77" spans="1:28" ht="9" customHeight="1" thickBot="1" x14ac:dyDescent="0.25">
      <c r="A77" s="66"/>
      <c r="B77" s="1"/>
      <c r="C77" s="5"/>
      <c r="D77" s="1"/>
      <c r="E77" s="5"/>
      <c r="F77" s="1"/>
      <c r="G77" s="5"/>
      <c r="H77" s="1"/>
      <c r="I77" s="5"/>
      <c r="J77" s="1"/>
      <c r="K77" s="5"/>
      <c r="L77" s="1"/>
      <c r="M77" s="5"/>
      <c r="N77" s="1"/>
      <c r="O77" s="1"/>
      <c r="P77" s="1"/>
      <c r="Q77" s="1"/>
      <c r="R77" s="1"/>
      <c r="S77" s="1"/>
      <c r="T77" s="1"/>
      <c r="U77" s="1"/>
      <c r="V77" s="1"/>
      <c r="W77" s="1"/>
      <c r="X77" s="1"/>
      <c r="Y77" s="1"/>
      <c r="Z77" s="1"/>
      <c r="AA77" s="1"/>
      <c r="AB77" s="1"/>
    </row>
    <row r="78" spans="1:28" ht="13.5" thickBot="1" x14ac:dyDescent="0.25">
      <c r="A78" s="67"/>
      <c r="B78" s="338">
        <f>Definiciones!H14</f>
        <v>43983</v>
      </c>
      <c r="C78" s="5"/>
      <c r="D78" s="335" t="str">
        <f>IF(ROUND(SUM('Proyecciones Fin.'!J$40:J$56)-SUM('Proyecciones Fin.'!I$40:I$56)-SUM('Riesgo Crédito'!H$10:H$26)+SUM('Riesgo Crédito'!H$30:H$46)+SUM('Riesgo Crédito'!H$70:H$86)+SUM('Riesgo Crédito'!H$50:H$66),$X$42)&lt;&gt;0,"M","B")</f>
        <v>B</v>
      </c>
      <c r="E78" s="290"/>
      <c r="F78" s="335" t="str">
        <f>IF(SUM('Proyecciones Fin.'!W$40:W$56)-SUM('Proyecciones Fin.'!V$40:V$56)-SUM('Riesgo Crédito'!U$10:U$26)+SUM('Riesgo Crédito'!U$30:U$46)+SUM('Riesgo Crédito'!U$70:U$86)+SUM('Riesgo Crédito'!U$50:U$66)&lt;&gt;0,"M","B")</f>
        <v>B</v>
      </c>
      <c r="G78" s="5"/>
      <c r="H78" s="1"/>
      <c r="I78" s="5"/>
      <c r="J78" s="1"/>
      <c r="K78" s="5"/>
      <c r="L78" s="1"/>
      <c r="M78" s="5"/>
      <c r="N78" s="334" t="str">
        <f>IF(OR(D78="M",F78="M"),$X$19,$X$8)</f>
        <v>No se ha detectado ningún error</v>
      </c>
      <c r="O78" s="1"/>
      <c r="P78" s="1"/>
      <c r="Q78" s="1"/>
      <c r="R78" s="1"/>
      <c r="S78" s="1"/>
      <c r="T78" s="1"/>
      <c r="U78" s="1"/>
      <c r="V78" s="1"/>
      <c r="W78" s="1"/>
      <c r="X78" s="1"/>
      <c r="Y78" s="1"/>
      <c r="Z78" s="1"/>
      <c r="AA78" s="1"/>
      <c r="AB78" s="1"/>
    </row>
    <row r="79" spans="1:28" ht="9" customHeight="1" thickBot="1" x14ac:dyDescent="0.25">
      <c r="A79" s="66"/>
      <c r="B79" s="1"/>
      <c r="C79" s="5"/>
      <c r="D79" s="1"/>
      <c r="E79" s="5"/>
      <c r="F79" s="1"/>
      <c r="G79" s="5"/>
      <c r="H79" s="1"/>
      <c r="I79" s="5"/>
      <c r="J79" s="1"/>
      <c r="K79" s="5"/>
      <c r="L79" s="1"/>
      <c r="M79" s="5"/>
      <c r="N79" s="1"/>
      <c r="O79" s="1"/>
      <c r="P79" s="1"/>
      <c r="Q79" s="1"/>
      <c r="R79" s="1"/>
      <c r="S79" s="1"/>
      <c r="T79" s="1"/>
      <c r="U79" s="1"/>
      <c r="V79" s="1"/>
      <c r="W79" s="1"/>
      <c r="X79" s="1"/>
      <c r="Y79" s="1"/>
      <c r="Z79" s="1"/>
      <c r="AA79" s="1"/>
      <c r="AB79" s="1"/>
    </row>
    <row r="80" spans="1:28" ht="13.5" thickBot="1" x14ac:dyDescent="0.25">
      <c r="A80" s="67"/>
      <c r="B80" s="338">
        <f>Definiciones!I14</f>
        <v>44075</v>
      </c>
      <c r="C80" s="5"/>
      <c r="D80" s="335" t="str">
        <f>IF(ROUND(SUM('Proyecciones Fin.'!K$40:K$56)-SUM('Proyecciones Fin.'!J$40:J$56)-SUM('Riesgo Crédito'!I$10:I$26)+SUM('Riesgo Crédito'!I$30:I$46)+SUM('Riesgo Crédito'!I$70:I$86)+SUM('Riesgo Crédito'!I$50:I$66),$X$42)&lt;&gt;0,"M","B")</f>
        <v>B</v>
      </c>
      <c r="E80" s="290"/>
      <c r="F80" s="335" t="str">
        <f>IF(ROUND(SUM('Proyecciones Fin.'!X$40:X$56)-SUM('Proyecciones Fin.'!W$40:W$56)-SUM('Riesgo Crédito'!V$10:V$26)+SUM('Riesgo Crédito'!V$30:V$46)+SUM('Riesgo Crédito'!V$70:V$86)+SUM('Riesgo Crédito'!V$50:V$66),$X$42)&lt;&gt;0,"M","B")</f>
        <v>B</v>
      </c>
      <c r="G80" s="5"/>
      <c r="H80" s="1"/>
      <c r="I80" s="5"/>
      <c r="J80" s="1"/>
      <c r="K80" s="5"/>
      <c r="L80" s="1"/>
      <c r="M80" s="5"/>
      <c r="N80" s="334" t="str">
        <f>IF(OR(D80="M",F80="M"),$X$19,$X$8)</f>
        <v>No se ha detectado ningún error</v>
      </c>
      <c r="O80" s="1"/>
      <c r="P80" s="1"/>
      <c r="Q80" s="1"/>
      <c r="R80" s="1"/>
      <c r="S80" s="1"/>
      <c r="T80" s="1"/>
      <c r="U80" s="1"/>
      <c r="V80" s="1"/>
      <c r="W80" s="1"/>
      <c r="X80" s="1"/>
      <c r="Y80" s="1"/>
      <c r="Z80" s="1"/>
      <c r="AA80" s="1"/>
      <c r="AB80" s="1"/>
    </row>
    <row r="81" spans="1:28" ht="9" customHeight="1" thickBot="1" x14ac:dyDescent="0.25">
      <c r="A81" s="66"/>
      <c r="B81" s="1"/>
      <c r="C81" s="5"/>
      <c r="D81" s="1"/>
      <c r="E81" s="5"/>
      <c r="F81" s="1"/>
      <c r="G81" s="5"/>
      <c r="H81" s="1"/>
      <c r="I81" s="5"/>
      <c r="J81" s="1"/>
      <c r="K81" s="5"/>
      <c r="L81" s="1"/>
      <c r="M81" s="5"/>
      <c r="N81" s="1"/>
      <c r="O81" s="1"/>
      <c r="P81" s="1"/>
      <c r="Q81" s="1"/>
      <c r="R81" s="1"/>
      <c r="S81" s="1"/>
      <c r="T81" s="1"/>
      <c r="U81" s="1"/>
      <c r="V81" s="1"/>
      <c r="W81" s="1"/>
      <c r="X81" s="1"/>
      <c r="Y81" s="1"/>
      <c r="Z81" s="1"/>
      <c r="AA81" s="1"/>
      <c r="AB81" s="1"/>
    </row>
    <row r="82" spans="1:28" ht="13.5" thickBot="1" x14ac:dyDescent="0.25">
      <c r="A82" s="67"/>
      <c r="B82" s="338">
        <f>Definiciones!J14</f>
        <v>44166</v>
      </c>
      <c r="C82" s="5"/>
      <c r="D82" s="335" t="str">
        <f>IF(ROUND(SUM('Proyecciones Fin.'!L$40:L$56)-SUM('Proyecciones Fin.'!K$40:K$56)-SUM('Riesgo Crédito'!J$10:J$26)+SUM('Riesgo Crédito'!J$30:J$46)+SUM('Riesgo Crédito'!J$70:J$86)+SUM('Riesgo Crédito'!J$50:J$66),$X$42)&lt;&gt;0,"M","B")</f>
        <v>B</v>
      </c>
      <c r="E82" s="290"/>
      <c r="F82" s="335" t="str">
        <f>IF(ROUND(SUM('Proyecciones Fin.'!Y$40:Y$56)-SUM('Proyecciones Fin.'!X$40:X$56)-SUM('Riesgo Crédito'!W$10:W$26)+SUM('Riesgo Crédito'!W$30:W$46)+SUM('Riesgo Crédito'!W$70:W$86)+SUM('Riesgo Crédito'!W$50:W$66),$X$42)&lt;&gt;0,"M","B")</f>
        <v>B</v>
      </c>
      <c r="G82" s="5"/>
      <c r="H82" s="1"/>
      <c r="I82" s="5"/>
      <c r="J82" s="1"/>
      <c r="K82" s="5"/>
      <c r="L82" s="1"/>
      <c r="M82" s="5"/>
      <c r="N82" s="334" t="str">
        <f>IF(OR(D82="M",F82="M"),$X$19,$X$8)</f>
        <v>No se ha detectado ningún error</v>
      </c>
      <c r="O82" s="1"/>
      <c r="P82" s="1"/>
      <c r="Q82" s="1"/>
      <c r="R82" s="1"/>
      <c r="S82" s="1"/>
      <c r="T82" s="1"/>
      <c r="U82" s="1"/>
      <c r="V82" s="1"/>
      <c r="W82" s="1"/>
      <c r="X82" s="1"/>
      <c r="Y82" s="1"/>
      <c r="Z82" s="1"/>
      <c r="AA82" s="1"/>
      <c r="AB82" s="1"/>
    </row>
    <row r="83" spans="1:28" ht="9" customHeight="1" thickBot="1" x14ac:dyDescent="0.25">
      <c r="A83" s="66"/>
      <c r="B83" s="1"/>
      <c r="C83" s="5"/>
      <c r="D83" s="1"/>
      <c r="E83" s="5"/>
      <c r="F83" s="1"/>
      <c r="G83" s="5"/>
      <c r="H83" s="1"/>
      <c r="I83" s="5"/>
      <c r="J83" s="1"/>
      <c r="K83" s="5"/>
      <c r="L83" s="1"/>
      <c r="M83" s="5"/>
      <c r="N83" s="1"/>
      <c r="O83" s="1"/>
      <c r="P83" s="1"/>
      <c r="Q83" s="1"/>
      <c r="R83" s="1"/>
      <c r="S83" s="1"/>
      <c r="T83" s="1"/>
      <c r="U83" s="1"/>
      <c r="V83" s="1"/>
      <c r="W83" s="1"/>
      <c r="X83" s="1"/>
      <c r="Y83" s="1"/>
      <c r="Z83" s="1"/>
      <c r="AA83" s="1"/>
      <c r="AB83" s="1"/>
    </row>
    <row r="84" spans="1:28" ht="13.5" thickBot="1" x14ac:dyDescent="0.25">
      <c r="A84" s="67"/>
      <c r="B84" s="338">
        <f>Definiciones!K14</f>
        <v>44256</v>
      </c>
      <c r="C84" s="5"/>
      <c r="D84" s="335" t="str">
        <f>IF(ROUND(SUM('Proyecciones Fin.'!M$40:M$56)-SUM('Proyecciones Fin.'!L$40:L$56)-SUM('Riesgo Crédito'!K$10:K$26)+SUM('Riesgo Crédito'!K$30:K$46)+SUM('Riesgo Crédito'!K$70:K$86)+SUM('Riesgo Crédito'!K$50:K$66),$X$42)&lt;&gt;0,"M","B")</f>
        <v>B</v>
      </c>
      <c r="E84" s="290"/>
      <c r="F84" s="335" t="str">
        <f>IF(ROUND(SUM('Proyecciones Fin.'!Z$40:Z$56)-SUM('Proyecciones Fin.'!Y$40:Y$56)-SUM('Riesgo Crédito'!X$10:X$26)+SUM('Riesgo Crédito'!X$30:X$46)+SUM('Riesgo Crédito'!X$70:X$86)+SUM('Riesgo Crédito'!X$50:X$66),$X$42)&lt;&gt;0,"M","B")</f>
        <v>B</v>
      </c>
      <c r="G84" s="5"/>
      <c r="H84" s="1"/>
      <c r="I84" s="5"/>
      <c r="J84" s="1"/>
      <c r="K84" s="5"/>
      <c r="L84" s="1"/>
      <c r="M84" s="5"/>
      <c r="N84" s="334" t="str">
        <f>IF(OR(D84="M",F84="M"),$X$19,$X$8)</f>
        <v>No se ha detectado ningún error</v>
      </c>
      <c r="O84" s="1"/>
      <c r="P84" s="1"/>
      <c r="Q84" s="1"/>
      <c r="R84" s="1"/>
      <c r="S84" s="1"/>
      <c r="T84" s="1"/>
      <c r="U84" s="1"/>
      <c r="V84" s="1"/>
      <c r="W84" s="1"/>
      <c r="X84" s="1"/>
      <c r="Y84" s="1"/>
      <c r="Z84" s="1"/>
      <c r="AA84" s="1"/>
      <c r="AB84" s="1"/>
    </row>
    <row r="85" spans="1:28" ht="9" customHeight="1" thickBot="1" x14ac:dyDescent="0.25">
      <c r="A85" s="66"/>
      <c r="B85" s="1"/>
      <c r="C85" s="5"/>
      <c r="D85" s="1"/>
      <c r="E85" s="5"/>
      <c r="F85" s="1"/>
      <c r="G85" s="5"/>
      <c r="H85" s="1"/>
      <c r="I85" s="5"/>
      <c r="J85" s="1"/>
      <c r="K85" s="5"/>
      <c r="L85" s="1"/>
      <c r="M85" s="5"/>
      <c r="N85" s="1"/>
      <c r="O85" s="1"/>
      <c r="P85" s="1"/>
      <c r="Q85" s="1"/>
      <c r="R85" s="1"/>
      <c r="S85" s="1"/>
      <c r="T85" s="1"/>
      <c r="U85" s="1"/>
      <c r="V85" s="1"/>
      <c r="W85" s="1"/>
      <c r="X85" s="1"/>
      <c r="Y85" s="1"/>
      <c r="Z85" s="1"/>
      <c r="AA85" s="1"/>
      <c r="AB85" s="1"/>
    </row>
    <row r="86" spans="1:28" ht="13.5" thickBot="1" x14ac:dyDescent="0.25">
      <c r="A86" s="67"/>
      <c r="B86" s="338">
        <f>Definiciones!L14</f>
        <v>44348</v>
      </c>
      <c r="C86" s="5"/>
      <c r="D86" s="335" t="str">
        <f>IF(ROUND(SUM('Proyecciones Fin.'!N$40:N$56)-SUM('Proyecciones Fin.'!M$40:M$56)-SUM('Riesgo Crédito'!L$10:L$26)+SUM('Riesgo Crédito'!L$30:L$46)+SUM('Riesgo Crédito'!L$70:L$86)+SUM('Riesgo Crédito'!L$50:L$66),$X$42)&lt;&gt;0,"M","B")</f>
        <v>B</v>
      </c>
      <c r="E86" s="290"/>
      <c r="F86" s="335" t="str">
        <f>IF(ROUND(SUM('Proyecciones Fin.'!AA$40:AA$56)-SUM('Proyecciones Fin.'!Z$40:Z$56)-SUM('Riesgo Crédito'!Y$10:Y$26)+SUM('Riesgo Crédito'!Y$30:Y$46)+SUM('Riesgo Crédito'!Y$70:Y$86)+SUM('Riesgo Crédito'!Y$50:Y$66),$X$42)&lt;&gt;0,"M","B")</f>
        <v>B</v>
      </c>
      <c r="G86" s="5"/>
      <c r="H86" s="1"/>
      <c r="I86" s="5"/>
      <c r="J86" s="1"/>
      <c r="K86" s="5"/>
      <c r="L86" s="1"/>
      <c r="M86" s="5"/>
      <c r="N86" s="334" t="str">
        <f>IF(OR(D86="M",F86="M"),$X$19,$X$8)</f>
        <v>No se ha detectado ningún error</v>
      </c>
      <c r="O86" s="1"/>
      <c r="P86" s="1"/>
      <c r="Q86" s="1"/>
      <c r="R86" s="1"/>
      <c r="S86" s="1"/>
      <c r="T86" s="1"/>
      <c r="U86" s="1"/>
      <c r="V86" s="1"/>
      <c r="W86" s="1"/>
      <c r="X86" s="1"/>
      <c r="Y86" s="1"/>
      <c r="Z86" s="1"/>
      <c r="AA86" s="1"/>
      <c r="AB86" s="1"/>
    </row>
    <row r="87" spans="1:28" ht="13.5" thickBot="1" x14ac:dyDescent="0.25">
      <c r="A87" s="67"/>
      <c r="B87" s="1"/>
      <c r="C87" s="5"/>
      <c r="D87" s="1"/>
      <c r="E87" s="5"/>
      <c r="F87" s="1"/>
      <c r="G87" s="5"/>
      <c r="H87" s="1"/>
      <c r="I87" s="5"/>
      <c r="J87" s="1"/>
      <c r="K87" s="5"/>
      <c r="L87" s="1"/>
      <c r="M87" s="5"/>
      <c r="N87" s="1"/>
      <c r="O87" s="1"/>
      <c r="P87" s="1"/>
      <c r="Q87" s="1"/>
      <c r="R87" s="1"/>
      <c r="S87" s="1"/>
      <c r="T87" s="1"/>
      <c r="U87" s="1"/>
      <c r="V87" s="1"/>
      <c r="W87" s="1"/>
      <c r="X87" s="1"/>
      <c r="Y87" s="1"/>
      <c r="Z87" s="1"/>
      <c r="AA87" s="1"/>
      <c r="AB87" s="1"/>
    </row>
    <row r="88" spans="1:28" ht="13.5" thickBot="1" x14ac:dyDescent="0.25">
      <c r="A88" s="67"/>
      <c r="B88" s="338">
        <f>Definiciones!M14</f>
        <v>44440</v>
      </c>
      <c r="C88" s="5"/>
      <c r="D88" s="335" t="str">
        <f>IF(ROUND(SUM('Proyecciones Fin.'!O$40:O$56)-SUM('Proyecciones Fin.'!N$40:N$56)-SUM('Riesgo Crédito'!M$10:M$26)+SUM('Riesgo Crédito'!M$30:M$46)+SUM('Riesgo Crédito'!M$70:M$86)+SUM('Riesgo Crédito'!M$50:M$66),$X$42)&lt;&gt;0,"M","B")</f>
        <v>B</v>
      </c>
      <c r="E88" s="290"/>
      <c r="F88" s="335" t="str">
        <f>IF(ROUND(SUM('Proyecciones Fin.'!AB$40:AB$56)-SUM('Proyecciones Fin.'!AA$40:AA$56)-SUM('Riesgo Crédito'!Z$10:Z$26)+SUM('Riesgo Crédito'!Z$30:Z$46)+SUM('Riesgo Crédito'!Z$70:Z$86)+SUM('Riesgo Crédito'!Z$50:Z$66),$X$42)&lt;&gt;0,"M","B")</f>
        <v>B</v>
      </c>
      <c r="G88" s="5"/>
      <c r="H88" s="1"/>
      <c r="I88" s="5"/>
      <c r="J88" s="1"/>
      <c r="K88" s="5"/>
      <c r="L88" s="1"/>
      <c r="M88" s="5"/>
      <c r="N88" s="334" t="str">
        <f>IF(OR(D88="M",F88="M"),$X$19,$X$8)</f>
        <v>No se ha detectado ningún error</v>
      </c>
      <c r="O88" s="1"/>
      <c r="P88" s="1"/>
      <c r="Q88" s="1"/>
      <c r="R88" s="1"/>
      <c r="S88" s="1"/>
      <c r="T88" s="1"/>
      <c r="U88" s="1"/>
      <c r="V88" s="1"/>
      <c r="W88" s="1"/>
      <c r="X88" s="1"/>
      <c r="Y88" s="1"/>
      <c r="Z88" s="1"/>
      <c r="AA88" s="1"/>
      <c r="AB88" s="1"/>
    </row>
    <row r="89" spans="1:28" ht="9" customHeight="1" thickBot="1" x14ac:dyDescent="0.25">
      <c r="A89" s="66"/>
      <c r="B89" s="1"/>
      <c r="C89" s="5"/>
      <c r="D89" s="1"/>
      <c r="E89" s="5"/>
      <c r="F89" s="1"/>
      <c r="G89" s="5"/>
      <c r="H89" s="1"/>
      <c r="I89" s="5"/>
      <c r="J89" s="1"/>
      <c r="K89" s="5"/>
      <c r="L89" s="1"/>
      <c r="M89" s="5"/>
      <c r="N89" s="1"/>
      <c r="O89" s="1"/>
      <c r="P89" s="1"/>
      <c r="Q89" s="1"/>
      <c r="R89" s="1"/>
      <c r="S89" s="1"/>
      <c r="T89" s="1"/>
      <c r="U89" s="1"/>
      <c r="V89" s="1"/>
      <c r="W89" s="1"/>
      <c r="X89" s="67"/>
      <c r="Y89" s="1"/>
      <c r="Z89" s="1"/>
      <c r="AA89" s="1"/>
      <c r="AB89" s="1"/>
    </row>
    <row r="90" spans="1:28" ht="13.5" thickBot="1" x14ac:dyDescent="0.25">
      <c r="A90" s="67"/>
      <c r="B90" s="338">
        <f>Definiciones!N14</f>
        <v>44531</v>
      </c>
      <c r="C90" s="5"/>
      <c r="D90" s="335" t="str">
        <f>IF(ROUND(SUM('Proyecciones Fin.'!P$40:P$56)-SUM('Proyecciones Fin.'!O$40:O$56)-SUM('Riesgo Crédito'!N$10:N$26)+SUM('Riesgo Crédito'!N$30:N$46)+SUM('Riesgo Crédito'!N$70:N$86)+SUM('Riesgo Crédito'!N$50:N$66),$X$42)&lt;&gt;0,"M","B")</f>
        <v>B</v>
      </c>
      <c r="E90" s="5"/>
      <c r="F90" s="335" t="str">
        <f>IF(ROUND(SUM('Proyecciones Fin.'!AC$40:AC$56)-SUM('Proyecciones Fin.'!AB$40:AB$56)-SUM('Riesgo Crédito'!AA$10:AA$26)+SUM('Riesgo Crédito'!AA$30:AA$46)+SUM('Riesgo Crédito'!AA$70:AA$86)+SUM('Riesgo Crédito'!AA$50:AA$66),$X$42)&lt;&gt;0,"M","B")</f>
        <v>B</v>
      </c>
      <c r="G90" s="5"/>
      <c r="H90" s="1"/>
      <c r="I90" s="5"/>
      <c r="J90" s="1"/>
      <c r="K90" s="5"/>
      <c r="L90" s="1"/>
      <c r="M90" s="5"/>
      <c r="N90" s="334" t="str">
        <f>IF(OR(D90="M",F90="M"),$X$19,$X$8)</f>
        <v>No se ha detectado ningún error</v>
      </c>
      <c r="O90" s="1"/>
      <c r="P90" s="1"/>
      <c r="Q90" s="1"/>
      <c r="R90" s="1"/>
      <c r="S90" s="1"/>
      <c r="T90" s="1"/>
      <c r="U90" s="1"/>
      <c r="V90" s="1"/>
      <c r="W90" s="1"/>
      <c r="X90" s="67"/>
      <c r="Y90" s="1"/>
      <c r="Z90" s="1"/>
      <c r="AA90" s="1"/>
      <c r="AB90" s="1"/>
    </row>
    <row r="91" spans="1:28" ht="9" customHeight="1" x14ac:dyDescent="0.2">
      <c r="A91" s="67"/>
      <c r="B91" s="1"/>
      <c r="C91" s="5"/>
      <c r="D91" s="1"/>
      <c r="E91" s="5"/>
      <c r="F91" s="1"/>
      <c r="G91" s="5"/>
      <c r="H91" s="1"/>
      <c r="I91" s="5"/>
      <c r="J91" s="1"/>
      <c r="K91" s="5"/>
      <c r="L91" s="1"/>
      <c r="M91" s="5"/>
      <c r="N91" s="1"/>
      <c r="O91" s="1"/>
      <c r="P91" s="1"/>
      <c r="Q91" s="1"/>
      <c r="R91" s="1"/>
      <c r="S91" s="1"/>
      <c r="T91" s="1"/>
      <c r="U91" s="1"/>
      <c r="V91" s="1"/>
      <c r="W91" s="1"/>
      <c r="X91" s="1"/>
      <c r="Y91" s="1"/>
      <c r="Z91" s="1"/>
      <c r="AA91" s="1"/>
      <c r="AB91" s="1"/>
    </row>
    <row r="92" spans="1:28" x14ac:dyDescent="0.2">
      <c r="A92" s="67"/>
      <c r="B92" s="339" t="s">
        <v>432</v>
      </c>
      <c r="C92" s="382"/>
      <c r="D92" s="10"/>
      <c r="E92" s="382"/>
      <c r="F92" s="10"/>
      <c r="G92" s="382"/>
      <c r="H92" s="10"/>
      <c r="I92" s="382"/>
      <c r="J92" s="10"/>
      <c r="K92" s="382"/>
      <c r="L92" s="10"/>
      <c r="M92" s="382"/>
      <c r="N92" s="10"/>
      <c r="O92" s="10"/>
      <c r="P92" s="10"/>
      <c r="Q92" s="10"/>
      <c r="R92" s="10"/>
      <c r="S92" s="10"/>
      <c r="T92" s="10"/>
      <c r="U92" s="334"/>
      <c r="V92" s="334"/>
      <c r="W92" s="334"/>
      <c r="X92" s="334"/>
      <c r="Y92" s="334"/>
      <c r="Z92" s="334"/>
      <c r="AA92" s="334"/>
      <c r="AB92" s="334"/>
    </row>
    <row r="93" spans="1:28" ht="9" customHeight="1" thickBot="1" x14ac:dyDescent="0.25">
      <c r="A93" s="67"/>
      <c r="B93" s="1"/>
      <c r="C93" s="5"/>
      <c r="D93" s="1"/>
      <c r="E93" s="5"/>
      <c r="F93" s="1"/>
      <c r="G93" s="5"/>
      <c r="H93" s="1"/>
      <c r="I93" s="5"/>
      <c r="J93" s="1"/>
      <c r="K93" s="5"/>
      <c r="L93" s="1"/>
      <c r="M93" s="5"/>
      <c r="N93" s="1"/>
      <c r="O93" s="1"/>
      <c r="P93" s="1"/>
      <c r="Q93" s="1"/>
      <c r="R93" s="1"/>
      <c r="S93" s="1"/>
      <c r="T93" s="1"/>
      <c r="U93" s="1"/>
      <c r="V93" s="1"/>
      <c r="W93" s="1"/>
      <c r="X93" s="1"/>
      <c r="Y93" s="1"/>
      <c r="Z93" s="1"/>
      <c r="AA93" s="1"/>
      <c r="AB93" s="1"/>
    </row>
    <row r="94" spans="1:28" ht="13.5" thickBot="1" x14ac:dyDescent="0.25">
      <c r="A94" s="340"/>
      <c r="B94" s="338">
        <f>Definiciones!F14</f>
        <v>43800</v>
      </c>
      <c r="C94" s="5"/>
      <c r="D94" s="335" t="str">
        <f>IF(ROUND(SUM('Riesgo Crédito'!$F$90:$F$127),$X$42)&lt;ROUND(SUMPRODUCT('Proyecciones Fin.'!$H$23:$H$39,'Supuestos CNBV'!$F$57:$F$73,'Supuestos CNBV'!$F$76:$F$92*(1-'Supuestos CNBV'!$F$114:$F$130*$AO$7:$AO$23))+SUMPRODUCT('Proyecciones Fin.'!$H$40:$H$56,'Supuestos CNBV'!$F$95:$F$111*(1-'Supuestos CNBV'!$F$114:$F$130*Validador!$AO$7:$AO$23)),$X$42),"M","B")</f>
        <v>B</v>
      </c>
      <c r="E94" s="384"/>
      <c r="F94" s="335" t="str">
        <f>IF(ROUND(SUM('Riesgo Crédito'!$S$90:$S$127),$X$42)&lt;ROUND(SUMPRODUCT('Proyecciones Fin.'!$U$23:$U$39,'Supuestos CNBV'!$S$57:$S$73,'Supuestos CNBV'!$S$76:$S$92*(1-'Supuestos CNBV'!$S$114:$S$130*$AO$7:$AO$23))+SUMPRODUCT('Proyecciones Fin.'!$U$40:$U$56,'Supuestos CNBV'!$S$95:$S$111*(1-'Supuestos CNBV'!$S$114:$S$130*Validador!$AO$7:$AO$23)),$X$42),"M","B")</f>
        <v>B</v>
      </c>
      <c r="G94" s="5"/>
      <c r="H94" s="1"/>
      <c r="I94" s="5"/>
      <c r="J94" s="1"/>
      <c r="K94" s="5"/>
      <c r="L94" s="1"/>
      <c r="M94" s="5"/>
      <c r="N94" s="334" t="str">
        <f>IF(OR(D94="M",F94="M"),$X$20,$X$8)</f>
        <v>No se ha detectado ningún error</v>
      </c>
      <c r="O94" s="334"/>
      <c r="P94" s="334"/>
      <c r="Q94" s="334"/>
      <c r="R94" s="334"/>
      <c r="S94" s="334"/>
      <c r="T94" s="253"/>
      <c r="U94" s="334"/>
      <c r="V94" s="334"/>
      <c r="W94" s="334"/>
      <c r="X94" s="334"/>
      <c r="Y94" s="334"/>
      <c r="Z94" s="334"/>
      <c r="AA94" s="334"/>
      <c r="AB94" s="334"/>
    </row>
    <row r="95" spans="1:28" ht="9" customHeight="1" thickBot="1" x14ac:dyDescent="0.25">
      <c r="A95" s="67"/>
      <c r="B95" s="1"/>
      <c r="C95" s="5"/>
      <c r="D95" s="1"/>
      <c r="E95" s="5"/>
      <c r="F95" s="1"/>
      <c r="G95" s="5"/>
      <c r="H95" s="1"/>
      <c r="I95" s="5"/>
      <c r="J95" s="1"/>
      <c r="K95" s="5"/>
      <c r="L95" s="1"/>
      <c r="M95" s="5"/>
      <c r="N95" s="1"/>
      <c r="O95" s="1"/>
      <c r="P95" s="1"/>
      <c r="Q95" s="1"/>
      <c r="R95" s="1"/>
      <c r="S95" s="1"/>
      <c r="T95" s="1"/>
      <c r="U95" s="1"/>
      <c r="V95" s="1"/>
      <c r="W95" s="1"/>
      <c r="X95" s="1"/>
      <c r="Y95" s="1"/>
      <c r="Z95" s="1"/>
      <c r="AA95" s="1"/>
      <c r="AB95" s="1"/>
    </row>
    <row r="96" spans="1:28" ht="13.5" thickBot="1" x14ac:dyDescent="0.25">
      <c r="A96" s="340"/>
      <c r="B96" s="338">
        <f>Definiciones!G14</f>
        <v>43891</v>
      </c>
      <c r="C96" s="5"/>
      <c r="D96" s="335" t="str">
        <f>IF(ROUND(SUM('Riesgo Crédito'!$G$90:$G$127),$X$42)&lt;ROUND(SUMPRODUCT('Proyecciones Fin.'!$I$23:$I$39,'Supuestos CNBV'!$G$57:$G$73,'Supuestos CNBV'!$G$76:$G$92*(1-'Supuestos CNBV'!$G$114:$G$130*$AO$7:$AO$23))+SUMPRODUCT('Proyecciones Fin.'!$I$40:$I$56,'Supuestos CNBV'!$G$95:$G$111*(1-'Supuestos CNBV'!$G$114:$G$130*Validador!$AO$7:$AO$23)),$X$42),"M","B")</f>
        <v>B</v>
      </c>
      <c r="E96" s="384"/>
      <c r="F96" s="335" t="str">
        <f>IF(ROUND(SUM('Riesgo Crédito'!$T$90:$T$127),$X$42)&lt;ROUND(SUMPRODUCT('Proyecciones Fin.'!$V$23:$V$39,'Supuestos CNBV'!$T$57:$T$73,'Supuestos CNBV'!$T$76:$T$92*(1-'Supuestos CNBV'!$T$114:$T$130*$AO$7:$AO$23))+SUMPRODUCT('Proyecciones Fin.'!$V$40:$V$56,'Supuestos CNBV'!$T$95:$T$111*(1-'Supuestos CNBV'!$T$114:$T$130*Validador!$AO$7:$AO$23)),$X$42),"M","B")</f>
        <v>B</v>
      </c>
      <c r="G96" s="5"/>
      <c r="H96" s="1"/>
      <c r="I96" s="5"/>
      <c r="J96" s="1"/>
      <c r="K96" s="5"/>
      <c r="L96" s="1"/>
      <c r="M96" s="5"/>
      <c r="N96" s="334" t="str">
        <f>IF(OR(D96="M",F96="M"),$X$20,$X$8)</f>
        <v>No se ha detectado ningún error</v>
      </c>
      <c r="O96" s="334"/>
      <c r="P96" s="334"/>
      <c r="Q96" s="334"/>
      <c r="R96" s="334"/>
      <c r="S96" s="334"/>
      <c r="T96" s="334"/>
      <c r="U96" s="334"/>
      <c r="V96" s="334"/>
      <c r="W96" s="334"/>
      <c r="X96" s="334"/>
      <c r="Y96" s="334"/>
      <c r="Z96" s="334"/>
      <c r="AA96" s="334"/>
      <c r="AB96" s="334"/>
    </row>
    <row r="97" spans="1:28" ht="9" customHeight="1" thickBot="1" x14ac:dyDescent="0.25">
      <c r="A97" s="67"/>
      <c r="B97" s="1"/>
      <c r="C97" s="5"/>
      <c r="D97" s="1"/>
      <c r="E97" s="5"/>
      <c r="F97" s="1"/>
      <c r="G97" s="5"/>
      <c r="H97" s="1"/>
      <c r="I97" s="5"/>
      <c r="J97" s="1"/>
      <c r="K97" s="5"/>
      <c r="L97" s="1"/>
      <c r="M97" s="5"/>
      <c r="N97" s="1"/>
      <c r="O97" s="1"/>
      <c r="P97" s="1"/>
      <c r="Q97" s="1"/>
      <c r="R97" s="1"/>
      <c r="S97" s="1"/>
      <c r="T97" s="1"/>
      <c r="U97" s="1"/>
      <c r="V97" s="1"/>
      <c r="W97" s="1"/>
      <c r="X97" s="1"/>
      <c r="Y97" s="1"/>
      <c r="Z97" s="1"/>
      <c r="AA97" s="1"/>
      <c r="AB97" s="1"/>
    </row>
    <row r="98" spans="1:28" ht="13.5" thickBot="1" x14ac:dyDescent="0.25">
      <c r="A98" s="340"/>
      <c r="B98" s="338">
        <f>Definiciones!H14</f>
        <v>43983</v>
      </c>
      <c r="C98" s="5"/>
      <c r="D98" s="335" t="str">
        <f>IF(ROUND(SUM('Riesgo Crédito'!$H$90:$H$127),$X$42)&lt;ROUND(SUMPRODUCT('Proyecciones Fin.'!$J$23:$J$39,'Supuestos CNBV'!$H$57:$H$73,'Supuestos CNBV'!$H$76:$H$92*(1-'Supuestos CNBV'!$H$114:$H$130*$AO$7:$AO$23))+SUMPRODUCT('Proyecciones Fin.'!$J$40:$J$56,'Supuestos CNBV'!$H$95:$H$111*(1-'Supuestos CNBV'!$H$114:$H$130*Validador!$AO$7:$AO$23)),$X$42),"M","B")</f>
        <v>B</v>
      </c>
      <c r="E98" s="384"/>
      <c r="F98" s="335" t="str">
        <f>IF(ROUND(SUM('Riesgo Crédito'!$U$90:$U$127),$X$42)&lt;ROUND(SUMPRODUCT('Proyecciones Fin.'!$W$23:$W$39,'Supuestos CNBV'!$U$57:$U$73,'Supuestos CNBV'!$U$76:$U$92*(1-'Supuestos CNBV'!$U$114:$U$130*$AO$7:$AO$23))+SUMPRODUCT('Proyecciones Fin.'!$W$40:$W$56,'Supuestos CNBV'!$U$95:$U$111*(1-'Supuestos CNBV'!$U$114:$U$130*Validador!$AO$7:$AO$23)),$X$42),"M","B")</f>
        <v>B</v>
      </c>
      <c r="G98" s="5"/>
      <c r="H98" s="1"/>
      <c r="I98" s="5"/>
      <c r="J98" s="1"/>
      <c r="K98" s="5"/>
      <c r="L98" s="1"/>
      <c r="M98" s="5"/>
      <c r="N98" s="334" t="str">
        <f>IF(OR(D98="M",F98="M"),$X$20,$X$8)</f>
        <v>No se ha detectado ningún error</v>
      </c>
      <c r="O98" s="334"/>
      <c r="P98" s="334"/>
      <c r="Q98" s="334"/>
      <c r="R98" s="334"/>
      <c r="S98" s="334"/>
      <c r="T98" s="334"/>
      <c r="U98" s="334"/>
      <c r="V98" s="334"/>
      <c r="W98" s="334"/>
      <c r="X98" s="334"/>
      <c r="Y98" s="334"/>
      <c r="Z98" s="334"/>
      <c r="AA98" s="334"/>
      <c r="AB98" s="334"/>
    </row>
    <row r="99" spans="1:28" ht="9" customHeight="1" thickBot="1" x14ac:dyDescent="0.25">
      <c r="A99" s="67"/>
      <c r="B99" s="1"/>
      <c r="C99" s="5"/>
      <c r="D99" s="1"/>
      <c r="E99" s="5"/>
      <c r="F99" s="1"/>
      <c r="G99" s="5"/>
      <c r="H99" s="1"/>
      <c r="I99" s="5"/>
      <c r="J99" s="1"/>
      <c r="K99" s="5"/>
      <c r="L99" s="1"/>
      <c r="M99" s="5"/>
      <c r="N99" s="1"/>
      <c r="O99" s="1"/>
      <c r="P99" s="1"/>
      <c r="Q99" s="1"/>
      <c r="R99" s="1"/>
      <c r="S99" s="1"/>
      <c r="T99" s="1"/>
      <c r="U99" s="1"/>
      <c r="V99" s="1"/>
      <c r="W99" s="1"/>
      <c r="X99" s="1"/>
      <c r="Y99" s="1"/>
      <c r="Z99" s="1"/>
      <c r="AA99" s="1"/>
      <c r="AB99" s="1"/>
    </row>
    <row r="100" spans="1:28" ht="13.5" thickBot="1" x14ac:dyDescent="0.25">
      <c r="A100" s="340"/>
      <c r="B100" s="338">
        <f>Definiciones!I14</f>
        <v>44075</v>
      </c>
      <c r="C100" s="5"/>
      <c r="D100" s="335" t="str">
        <f>IF(ROUND(SUM('Riesgo Crédito'!$I$90:$I$127),$X$42)&lt;ROUND(SUMPRODUCT('Proyecciones Fin.'!$K$23:$K$39,'Supuestos CNBV'!$I$57:$I$73,'Supuestos CNBV'!$I$76:$I$92*(1-'Supuestos CNBV'!$I$114:$I$130*$AO$7:$AO$23))+SUMPRODUCT('Proyecciones Fin.'!$K$40:$K$56,'Supuestos CNBV'!$I$95:$I$111*(1-'Supuestos CNBV'!$I$114:$I$130*Validador!$AO$7:$AO$23)),$X$42),"M","B")</f>
        <v>B</v>
      </c>
      <c r="E100" s="384"/>
      <c r="F100" s="335" t="str">
        <f>IF(ROUND(SUM('Riesgo Crédito'!$V$90:$V$127),$X$42)&lt;ROUND(SUMPRODUCT('Proyecciones Fin.'!$X$23:$X$39,'Supuestos CNBV'!$V$57:$V$73,'Supuestos CNBV'!$V$76:$V$92*(1-'Supuestos CNBV'!$V$114:$V$130*$AO$7:$AO$23))+SUMPRODUCT('Proyecciones Fin.'!$X$40:$X$56,'Supuestos CNBV'!$V$95:$V$111*(1-'Supuestos CNBV'!$V$114:$V$130*Validador!$AO$7:$AO$23)),$X$42),"M","B")</f>
        <v>B</v>
      </c>
      <c r="G100" s="5"/>
      <c r="H100" s="1"/>
      <c r="I100" s="5"/>
      <c r="J100" s="1"/>
      <c r="K100" s="5"/>
      <c r="L100" s="1"/>
      <c r="M100" s="5"/>
      <c r="N100" s="334" t="str">
        <f>IF(OR(D100="M",F100="M"),$X$20,$X$8)</f>
        <v>No se ha detectado ningún error</v>
      </c>
      <c r="O100" s="334"/>
      <c r="P100" s="334"/>
      <c r="Q100" s="334"/>
      <c r="R100" s="334"/>
      <c r="S100" s="334"/>
      <c r="T100" s="334"/>
      <c r="U100" s="334"/>
      <c r="V100" s="334"/>
      <c r="W100" s="334"/>
      <c r="X100" s="334"/>
      <c r="Y100" s="334"/>
      <c r="Z100" s="334"/>
      <c r="AA100" s="334"/>
      <c r="AB100" s="334"/>
    </row>
    <row r="101" spans="1:28" ht="9" customHeight="1" thickBot="1" x14ac:dyDescent="0.25">
      <c r="A101" s="67"/>
      <c r="B101" s="1"/>
      <c r="C101" s="5"/>
      <c r="D101" s="1"/>
      <c r="E101" s="5"/>
      <c r="F101" s="1"/>
      <c r="G101" s="5"/>
      <c r="H101" s="1"/>
      <c r="I101" s="5"/>
      <c r="J101" s="1"/>
      <c r="K101" s="5"/>
      <c r="L101" s="1"/>
      <c r="M101" s="5"/>
      <c r="N101" s="1"/>
      <c r="O101" s="1"/>
      <c r="P101" s="1"/>
      <c r="Q101" s="1"/>
      <c r="R101" s="1"/>
      <c r="S101" s="1"/>
      <c r="T101" s="1"/>
      <c r="U101" s="1"/>
      <c r="V101" s="1"/>
      <c r="W101" s="1"/>
      <c r="X101" s="1"/>
      <c r="Y101" s="1"/>
      <c r="Z101" s="1"/>
      <c r="AA101" s="1"/>
      <c r="AB101" s="1"/>
    </row>
    <row r="102" spans="1:28" ht="13.5" thickBot="1" x14ac:dyDescent="0.25">
      <c r="A102" s="340"/>
      <c r="B102" s="338">
        <f>Definiciones!J14</f>
        <v>44166</v>
      </c>
      <c r="C102" s="5"/>
      <c r="D102" s="335" t="str">
        <f>IF(ROUND(SUM('Riesgo Crédito'!$J$90:$J$127),$X$42)&lt;ROUND(SUMPRODUCT('Proyecciones Fin.'!$L$23:$L$39,'Supuestos CNBV'!$J$57:$J$73,'Supuestos CNBV'!$J$76:$J$92*(1-'Supuestos CNBV'!$J$114:$J$130*$AO$7:$AO$23))+SUMPRODUCT('Proyecciones Fin.'!$L$40:$L$56,'Supuestos CNBV'!$J$95:$J$111*(1-'Supuestos CNBV'!$J$114:$J$130*Validador!$AO$7:$AO$23)),$X$42),"M","B")</f>
        <v>B</v>
      </c>
      <c r="E102" s="384"/>
      <c r="F102" s="335" t="str">
        <f>IF(ROUND(SUM('Riesgo Crédito'!$W$90:$W$127),$X$42)&lt;ROUND(SUMPRODUCT('Proyecciones Fin.'!$Y$23:$Y$39,'Supuestos CNBV'!$W$57:$W$73,'Supuestos CNBV'!$W$76:$W$92*(1-'Supuestos CNBV'!$W$114:$W$130*$AO$7:$AO$23))+SUMPRODUCT('Proyecciones Fin.'!$Y$40:$Y$56,'Supuestos CNBV'!$W$95:$W$111*(1-'Supuestos CNBV'!$W$114:$W$130*Validador!$AO$7:$AO$23)),$X$42),"M","B")</f>
        <v>B</v>
      </c>
      <c r="G102" s="5"/>
      <c r="H102" s="1"/>
      <c r="I102" s="5"/>
      <c r="J102" s="1"/>
      <c r="K102" s="5"/>
      <c r="L102" s="1"/>
      <c r="M102" s="5"/>
      <c r="N102" s="334" t="str">
        <f>IF(OR(D102="M",F102="M"),$X$20,$X$8)</f>
        <v>No se ha detectado ningún error</v>
      </c>
      <c r="O102" s="334"/>
      <c r="P102" s="334"/>
      <c r="Q102" s="334"/>
      <c r="R102" s="334"/>
      <c r="S102" s="334"/>
      <c r="T102" s="334"/>
      <c r="U102" s="334"/>
      <c r="V102" s="334"/>
      <c r="W102" s="334"/>
      <c r="X102" s="334"/>
      <c r="Y102" s="334"/>
      <c r="Z102" s="334"/>
      <c r="AA102" s="334"/>
      <c r="AB102" s="334"/>
    </row>
    <row r="103" spans="1:28" ht="9" customHeight="1" thickBot="1" x14ac:dyDescent="0.25">
      <c r="A103" s="67"/>
      <c r="B103" s="1"/>
      <c r="C103" s="5"/>
      <c r="D103" s="1"/>
      <c r="E103" s="5"/>
      <c r="F103" s="1"/>
      <c r="G103" s="5"/>
      <c r="H103" s="1"/>
      <c r="I103" s="5"/>
      <c r="J103" s="1"/>
      <c r="K103" s="5"/>
      <c r="L103" s="1"/>
      <c r="M103" s="5"/>
      <c r="N103" s="1"/>
      <c r="O103" s="1"/>
      <c r="P103" s="1"/>
      <c r="Q103" s="1"/>
      <c r="R103" s="1"/>
      <c r="S103" s="1"/>
      <c r="T103" s="1"/>
      <c r="U103" s="1"/>
      <c r="V103" s="1"/>
      <c r="W103" s="1"/>
      <c r="X103" s="1"/>
      <c r="Y103" s="1"/>
      <c r="Z103" s="1"/>
      <c r="AA103" s="1"/>
      <c r="AB103" s="1"/>
    </row>
    <row r="104" spans="1:28" ht="13.5" thickBot="1" x14ac:dyDescent="0.25">
      <c r="A104" s="340"/>
      <c r="B104" s="338">
        <f>Definiciones!K14</f>
        <v>44256</v>
      </c>
      <c r="C104" s="5"/>
      <c r="D104" s="335" t="str">
        <f>IF(ROUND(SUM('Riesgo Crédito'!$K$90:$K$127),$X$42)&lt;ROUND(SUMPRODUCT('Proyecciones Fin.'!$M$23:$M$39,'Supuestos CNBV'!$K$57:$K$73,'Supuestos CNBV'!$K$76:$K$92*(1-'Supuestos CNBV'!$K$114:$K$130*$AO$7:$AO$23))+SUMPRODUCT('Proyecciones Fin.'!$M$40:$M$56,'Supuestos CNBV'!$K$95:$K$111*(1-'Supuestos CNBV'!$K$114:$K$130*Validador!$AO$7:$AO$23)),$X$42),"M","B")</f>
        <v>B</v>
      </c>
      <c r="E104" s="384"/>
      <c r="F104" s="335" t="str">
        <f>IF(ROUND(SUM('Riesgo Crédito'!$X$90:$X$127),$X$42)&lt;ROUND(SUMPRODUCT('Proyecciones Fin.'!$Z$23:$Z$39,'Supuestos CNBV'!$X$57:$X$73,'Supuestos CNBV'!$X$76:$X$92*(1-'Supuestos CNBV'!$X$114:$X$130*$AO$7:$AO$23))+SUMPRODUCT('Proyecciones Fin.'!$Z$40:$Z$56,'Supuestos CNBV'!$X$95:$X$111*(1-'Supuestos CNBV'!$X$114:$X$130*Validador!$AO$7:$AO$23)),$X$42),"M","B")</f>
        <v>B</v>
      </c>
      <c r="G104" s="5"/>
      <c r="H104" s="1"/>
      <c r="I104" s="5"/>
      <c r="J104" s="1"/>
      <c r="K104" s="5"/>
      <c r="L104" s="1"/>
      <c r="M104" s="5"/>
      <c r="N104" s="334" t="str">
        <f>IF(OR(D104="M",F104="M"),$X$20,$X$8)</f>
        <v>No se ha detectado ningún error</v>
      </c>
      <c r="O104" s="334"/>
      <c r="P104" s="334"/>
      <c r="Q104" s="334"/>
      <c r="R104" s="334"/>
      <c r="S104" s="334"/>
      <c r="T104" s="334"/>
      <c r="U104" s="334"/>
      <c r="V104" s="334"/>
      <c r="W104" s="334"/>
      <c r="X104" s="334"/>
      <c r="Y104" s="334"/>
      <c r="Z104" s="334"/>
      <c r="AA104" s="334"/>
      <c r="AB104" s="334"/>
    </row>
    <row r="105" spans="1:28" ht="9" customHeight="1" thickBot="1" x14ac:dyDescent="0.25">
      <c r="A105" s="67"/>
      <c r="B105" s="1"/>
      <c r="C105" s="5"/>
      <c r="D105" s="1"/>
      <c r="E105" s="5"/>
      <c r="F105" s="1"/>
      <c r="G105" s="5"/>
      <c r="H105" s="1"/>
      <c r="I105" s="5"/>
      <c r="J105" s="1"/>
      <c r="K105" s="5"/>
      <c r="L105" s="1"/>
      <c r="M105" s="5"/>
      <c r="N105" s="1"/>
      <c r="O105" s="1"/>
      <c r="P105" s="1"/>
      <c r="Q105" s="1"/>
      <c r="R105" s="1"/>
      <c r="S105" s="1"/>
      <c r="T105" s="1"/>
      <c r="U105" s="1"/>
      <c r="V105" s="1"/>
      <c r="W105" s="1"/>
      <c r="X105" s="1"/>
      <c r="Y105" s="1"/>
      <c r="Z105" s="1"/>
      <c r="AA105" s="1"/>
      <c r="AB105" s="1"/>
    </row>
    <row r="106" spans="1:28" ht="13.5" thickBot="1" x14ac:dyDescent="0.25">
      <c r="A106" s="340"/>
      <c r="B106" s="338">
        <f>Definiciones!L14</f>
        <v>44348</v>
      </c>
      <c r="C106" s="5"/>
      <c r="D106" s="335" t="str">
        <f>IF(ROUND(SUM('Riesgo Crédito'!$L$90:$L$127),$X$42)&lt;ROUND(SUMPRODUCT('Proyecciones Fin.'!$N$23:$N$39,'Supuestos CNBV'!$L$57:$L$73,'Supuestos CNBV'!$L$76:$L$92*(1-'Supuestos CNBV'!$L$114:$L$130*$AO$7:$AO$23))+SUMPRODUCT('Proyecciones Fin.'!$N$40:$N$56,'Supuestos CNBV'!$L$95:$L$111*(1-'Supuestos CNBV'!$L$114:$L$130*Validador!$AO$7:$AO$23)),$X$42),"M","B")</f>
        <v>B</v>
      </c>
      <c r="E106" s="384"/>
      <c r="F106" s="335" t="str">
        <f>IF(ROUND(SUM('Riesgo Crédito'!$Y$90:$Y$127),$X$42)&lt;ROUND(SUMPRODUCT('Proyecciones Fin.'!$AA$23:$AA$39,'Supuestos CNBV'!$Y$57:$Y$73,'Supuestos CNBV'!$Y$76:$Y$92*(1-'Supuestos CNBV'!$Y$114:$Y$130*$AO$7:$AO$23))+SUMPRODUCT('Proyecciones Fin.'!$AA$40:$AA$56,'Supuestos CNBV'!$Y$95:$Y$111*(1-'Supuestos CNBV'!$Y$114:$Y$130*Validador!$AO$7:$AO$23)),$X$42),"M","B")</f>
        <v>B</v>
      </c>
      <c r="G106" s="5"/>
      <c r="H106" s="1"/>
      <c r="I106" s="5"/>
      <c r="J106" s="1"/>
      <c r="K106" s="5"/>
      <c r="L106" s="1"/>
      <c r="M106" s="5"/>
      <c r="N106" s="334" t="str">
        <f>IF(OR(D106="M",F106="M"),$X$20,$X$8)</f>
        <v>No se ha detectado ningún error</v>
      </c>
      <c r="O106" s="334"/>
      <c r="P106" s="334"/>
      <c r="Q106" s="334"/>
      <c r="R106" s="334"/>
      <c r="S106" s="334"/>
      <c r="T106" s="334"/>
      <c r="U106" s="334"/>
      <c r="V106" s="334"/>
      <c r="W106" s="334"/>
      <c r="X106" s="334"/>
      <c r="Y106" s="334"/>
      <c r="Z106" s="334"/>
      <c r="AA106" s="334"/>
      <c r="AB106" s="334"/>
    </row>
    <row r="107" spans="1:28" ht="13.5" thickBot="1" x14ac:dyDescent="0.25">
      <c r="A107" s="67"/>
      <c r="B107" s="1"/>
      <c r="C107" s="5"/>
      <c r="D107" s="1"/>
      <c r="E107" s="5"/>
      <c r="F107" s="1"/>
      <c r="G107" s="5"/>
      <c r="H107" s="1"/>
      <c r="I107" s="5"/>
      <c r="J107" s="1"/>
      <c r="K107" s="5"/>
      <c r="L107" s="1"/>
      <c r="M107" s="5"/>
      <c r="N107" s="1"/>
      <c r="O107" s="1"/>
      <c r="P107" s="1"/>
      <c r="Q107" s="1"/>
      <c r="R107" s="1"/>
      <c r="S107" s="1"/>
      <c r="T107" s="1"/>
      <c r="U107" s="1"/>
      <c r="V107" s="1"/>
      <c r="W107" s="1"/>
      <c r="X107" s="1"/>
      <c r="Y107" s="1"/>
      <c r="Z107" s="1"/>
      <c r="AA107" s="1"/>
      <c r="AB107" s="1"/>
    </row>
    <row r="108" spans="1:28" ht="13.5" thickBot="1" x14ac:dyDescent="0.25">
      <c r="A108" s="340"/>
      <c r="B108" s="338">
        <f>Definiciones!M14</f>
        <v>44440</v>
      </c>
      <c r="C108" s="5"/>
      <c r="D108" s="335" t="str">
        <f>IF(ROUND(SUM('Riesgo Crédito'!$M$90:$M$127),$X$42)&lt;ROUND(SUMPRODUCT('Proyecciones Fin.'!$O$23:$O$39,'Supuestos CNBV'!$M$57:$M$73,'Supuestos CNBV'!$M$76:$M$92*(1-'Supuestos CNBV'!$M$114:$M$130*$AO$7:$AO$23))+SUMPRODUCT('Proyecciones Fin.'!$O$40:$O$56,'Supuestos CNBV'!$M$95:$M$111*(1-'Supuestos CNBV'!$M$114:$M$130*Validador!$AO$7:$AO$23)),$X$42),"M","B")</f>
        <v>B</v>
      </c>
      <c r="E108" s="384"/>
      <c r="F108" s="335" t="str">
        <f>IF(ROUND(SUM('Riesgo Crédito'!$Z$90:$Z$127),$X$42)&lt;ROUND(SUMPRODUCT('Proyecciones Fin.'!$AB$23:$AB$39,'Supuestos CNBV'!$Z$57:$Z$73,'Supuestos CNBV'!$Z$76:$Z$92*(1-'Supuestos CNBV'!$Z$114:$Z$130*$AO$7:$AO$23))+SUMPRODUCT('Proyecciones Fin.'!$AB$40:$AB$56,'Supuestos CNBV'!$Z$95:$Z$111*(1-'Supuestos CNBV'!$Z$114:$Z$130*Validador!$AO$7:$AO$23)),$X$42),"M","B")</f>
        <v>B</v>
      </c>
      <c r="G108" s="5"/>
      <c r="H108" s="1"/>
      <c r="I108" s="5"/>
      <c r="J108" s="1"/>
      <c r="K108" s="5"/>
      <c r="L108" s="1"/>
      <c r="M108" s="5"/>
      <c r="N108" s="334" t="str">
        <f>IF(OR(D108="M",F108="M"),$X$20,$X$8)</f>
        <v>No se ha detectado ningún error</v>
      </c>
      <c r="O108" s="334"/>
      <c r="P108" s="334"/>
      <c r="Q108" s="334"/>
      <c r="R108" s="334"/>
      <c r="S108" s="334"/>
      <c r="T108" s="334"/>
      <c r="U108" s="1"/>
      <c r="V108" s="1"/>
      <c r="W108" s="1"/>
      <c r="X108" s="1"/>
      <c r="Y108" s="1"/>
      <c r="Z108" s="1"/>
      <c r="AA108" s="1"/>
      <c r="AB108" s="1"/>
    </row>
    <row r="109" spans="1:28" ht="9" customHeight="1" thickBot="1" x14ac:dyDescent="0.25">
      <c r="A109" s="67"/>
      <c r="B109" s="1"/>
      <c r="C109" s="5"/>
      <c r="D109" s="1"/>
      <c r="E109" s="5"/>
      <c r="F109" s="1"/>
      <c r="G109" s="5"/>
      <c r="H109" s="1"/>
      <c r="I109" s="5"/>
      <c r="J109" s="1"/>
      <c r="K109" s="5"/>
      <c r="L109" s="1"/>
      <c r="M109" s="5"/>
      <c r="N109" s="1"/>
      <c r="O109" s="1"/>
      <c r="P109" s="1"/>
      <c r="Q109" s="1"/>
      <c r="R109" s="1"/>
      <c r="S109" s="1"/>
      <c r="T109" s="1"/>
      <c r="U109" s="1"/>
      <c r="V109" s="1"/>
      <c r="W109" s="1"/>
      <c r="X109" s="1"/>
      <c r="Y109" s="1"/>
      <c r="Z109" s="1"/>
      <c r="AA109" s="1"/>
      <c r="AB109" s="1"/>
    </row>
    <row r="110" spans="1:28" ht="13.5" thickBot="1" x14ac:dyDescent="0.25">
      <c r="A110" s="340"/>
      <c r="B110" s="338">
        <f>Definiciones!N14</f>
        <v>44531</v>
      </c>
      <c r="C110" s="5"/>
      <c r="D110" s="335" t="str">
        <f>IF(ROUND(SUM('Riesgo Crédito'!$N$90:$N$127),$X$42)&lt;ROUND(SUMPRODUCT('Proyecciones Fin.'!$P$23:$P$39,'Supuestos CNBV'!$N$57:$N$73,'Supuestos CNBV'!$N$76:$N$92*(1-'Supuestos CNBV'!$N$114:$N$130*$AO$7:$AO$23))+SUMPRODUCT('Proyecciones Fin.'!$P$40:$P$56,'Supuestos CNBV'!$N$95:$N$111*(1-'Supuestos CNBV'!$N$114:$N$130*Validador!$AO$7:$AO$23)),$X$42),"M","B")</f>
        <v>B</v>
      </c>
      <c r="E110" s="5"/>
      <c r="F110" s="335" t="str">
        <f>IF(ROUND(SUM('Riesgo Crédito'!$AA$90:$AA$127),$X$42)&lt;ROUND(SUMPRODUCT('Proyecciones Fin.'!$AC$23:$AC$39,'Supuestos CNBV'!$AA$57:$AA$73,'Supuestos CNBV'!$AA$76:$AA$92*(1-'Supuestos CNBV'!$AA$114:$AA$130*$AO$7:$AO$23))+SUMPRODUCT('Proyecciones Fin.'!$AC$40:$AC$56,'Supuestos CNBV'!$AA$95:$AA$111*(1-'Supuestos CNBV'!$AA$114:$AA$130*Validador!$AO$7:$AO$23)),$X$42),"M","B")</f>
        <v>B</v>
      </c>
      <c r="G110" s="5"/>
      <c r="H110" s="1"/>
      <c r="I110" s="5"/>
      <c r="J110" s="1"/>
      <c r="K110" s="5"/>
      <c r="L110" s="1"/>
      <c r="M110" s="5"/>
      <c r="N110" s="334" t="str">
        <f>IF(OR(D110="M",F110="M"),$X$20,$X$8)</f>
        <v>No se ha detectado ningún error</v>
      </c>
      <c r="O110" s="334"/>
      <c r="P110" s="334"/>
      <c r="Q110" s="334"/>
      <c r="R110" s="334"/>
      <c r="S110" s="334"/>
      <c r="T110" s="334"/>
      <c r="U110" s="1"/>
      <c r="V110" s="1"/>
      <c r="W110" s="1"/>
      <c r="X110" s="67"/>
      <c r="Y110" s="1"/>
      <c r="Z110" s="1"/>
      <c r="AA110" s="1"/>
      <c r="AB110" s="1"/>
    </row>
    <row r="111" spans="1:28" ht="9" customHeight="1" x14ac:dyDescent="0.2">
      <c r="A111" s="67"/>
      <c r="B111" s="1"/>
      <c r="C111" s="5"/>
      <c r="D111" s="1"/>
      <c r="E111" s="5"/>
      <c r="F111" s="1"/>
      <c r="G111" s="5"/>
      <c r="H111" s="1"/>
      <c r="I111" s="5"/>
      <c r="J111" s="1"/>
      <c r="K111" s="5"/>
      <c r="L111" s="1"/>
      <c r="M111" s="5"/>
      <c r="N111" s="1"/>
      <c r="O111" s="1"/>
      <c r="P111" s="1"/>
      <c r="Q111" s="1"/>
      <c r="R111" s="1"/>
      <c r="S111" s="1"/>
      <c r="T111" s="1"/>
      <c r="U111" s="1"/>
      <c r="V111" s="1"/>
      <c r="W111" s="1"/>
      <c r="X111" s="1"/>
      <c r="Y111" s="1"/>
      <c r="Z111" s="1"/>
      <c r="AA111" s="1"/>
      <c r="AB111" s="1"/>
    </row>
    <row r="112" spans="1:28" x14ac:dyDescent="0.2">
      <c r="A112" s="67"/>
      <c r="B112" s="339" t="s">
        <v>433</v>
      </c>
      <c r="C112" s="382"/>
      <c r="D112" s="10"/>
      <c r="E112" s="382"/>
      <c r="F112" s="10"/>
      <c r="G112" s="382"/>
      <c r="H112" s="10"/>
      <c r="I112" s="382"/>
      <c r="J112" s="10"/>
      <c r="K112" s="382"/>
      <c r="L112" s="10"/>
      <c r="M112" s="382"/>
      <c r="N112" s="10"/>
      <c r="O112" s="10"/>
      <c r="P112" s="10"/>
      <c r="Q112" s="10"/>
      <c r="R112" s="10"/>
      <c r="S112" s="10"/>
      <c r="T112" s="10"/>
      <c r="U112" s="1"/>
      <c r="V112" s="1"/>
      <c r="W112" s="1"/>
      <c r="X112" s="1"/>
      <c r="Y112" s="1"/>
      <c r="Z112" s="1"/>
      <c r="AA112" s="1"/>
      <c r="AB112" s="1"/>
    </row>
    <row r="113" spans="1:28" ht="9" customHeight="1" thickBot="1" x14ac:dyDescent="0.25">
      <c r="A113" s="67"/>
      <c r="B113" s="1"/>
      <c r="C113" s="5"/>
      <c r="D113" s="1"/>
      <c r="E113" s="5"/>
      <c r="F113" s="1"/>
      <c r="G113" s="5"/>
      <c r="H113" s="1"/>
      <c r="I113" s="5"/>
      <c r="J113" s="1"/>
      <c r="K113" s="5"/>
      <c r="L113" s="1"/>
      <c r="M113" s="5"/>
      <c r="N113" s="1"/>
      <c r="O113" s="1"/>
      <c r="P113" s="1"/>
      <c r="Q113" s="1"/>
      <c r="R113" s="1"/>
      <c r="S113" s="1"/>
      <c r="T113" s="1"/>
      <c r="U113" s="1"/>
      <c r="V113" s="1"/>
      <c r="W113" s="1"/>
      <c r="X113" s="1"/>
      <c r="Y113" s="1"/>
      <c r="Z113" s="1"/>
      <c r="AA113" s="1"/>
      <c r="AB113" s="1"/>
    </row>
    <row r="114" spans="1:28" ht="13.5" thickBot="1" x14ac:dyDescent="0.25">
      <c r="A114" s="67"/>
      <c r="B114" s="338">
        <f>Definiciones!F14</f>
        <v>43800</v>
      </c>
      <c r="C114" s="5"/>
      <c r="D114" s="335" t="str">
        <f>IF(ROUND(SUM('Riesgo Crédito'!F$131:F$148)-ABS('Proyecciones Fin.'!H$57)+ABS('Proyecciones Fin.'!G$57)-SUM('Riesgo Crédito'!F$70:F$86),$X$42)&lt;&gt;0,"M","B")</f>
        <v>B</v>
      </c>
      <c r="E114" s="290"/>
      <c r="F114" s="335" t="str">
        <f>IF(ROUND(SUM('Riesgo Crédito'!S$131:S$148)-ABS('Proyecciones Fin.'!U$57)+ABS('Proyecciones Fin.'!T$57)-SUM('Riesgo Crédito'!S$70:S$86),$X$42)&lt;&gt;0,"M","B")</f>
        <v>B</v>
      </c>
      <c r="G114" s="5"/>
      <c r="H114" s="1"/>
      <c r="I114" s="5"/>
      <c r="J114" s="1"/>
      <c r="K114" s="5"/>
      <c r="L114" s="1"/>
      <c r="M114" s="5"/>
      <c r="N114" s="334" t="str">
        <f>IF(OR(D114="M",F114="M"),$X$21,$X$8)</f>
        <v>No se ha detectado ningún error</v>
      </c>
      <c r="O114" s="1"/>
      <c r="P114" s="1"/>
      <c r="Q114" s="1"/>
      <c r="R114" s="1"/>
      <c r="S114" s="1"/>
      <c r="T114" s="1"/>
      <c r="U114" s="1"/>
      <c r="V114" s="1"/>
      <c r="W114" s="1"/>
      <c r="X114" s="1"/>
      <c r="Y114" s="1"/>
      <c r="Z114" s="1"/>
      <c r="AA114" s="1"/>
      <c r="AB114" s="1"/>
    </row>
    <row r="115" spans="1:28" ht="9" customHeight="1" thickBot="1" x14ac:dyDescent="0.25">
      <c r="A115" s="67"/>
      <c r="B115" s="1"/>
      <c r="C115" s="5"/>
      <c r="D115" s="1"/>
      <c r="E115" s="5"/>
      <c r="F115" s="1"/>
      <c r="G115" s="5"/>
      <c r="H115" s="1"/>
      <c r="I115" s="5"/>
      <c r="J115" s="1"/>
      <c r="K115" s="5"/>
      <c r="L115" s="1"/>
      <c r="M115" s="5"/>
      <c r="N115" s="1"/>
      <c r="O115" s="1"/>
      <c r="P115" s="1"/>
      <c r="Q115" s="1"/>
      <c r="R115" s="1"/>
      <c r="S115" s="1"/>
      <c r="T115" s="1"/>
      <c r="U115" s="1"/>
      <c r="V115" s="1"/>
      <c r="W115" s="1"/>
      <c r="X115" s="1"/>
      <c r="Y115" s="1"/>
      <c r="Z115" s="1"/>
      <c r="AA115" s="1"/>
      <c r="AB115" s="1"/>
    </row>
    <row r="116" spans="1:28" ht="13.5" thickBot="1" x14ac:dyDescent="0.25">
      <c r="A116" s="67"/>
      <c r="B116" s="338">
        <f>Definiciones!G14</f>
        <v>43891</v>
      </c>
      <c r="C116" s="5"/>
      <c r="D116" s="335" t="str">
        <f>IF(ROUND(SUM('Riesgo Crédito'!G$131:G$148)-ABS('Proyecciones Fin.'!I$57)+ABS('Proyecciones Fin.'!H$57)-SUM('Riesgo Crédito'!G$70:G$86),$X$42)&lt;&gt;0,"M","B")</f>
        <v>B</v>
      </c>
      <c r="E116" s="290"/>
      <c r="F116" s="335" t="str">
        <f>IF(ROUND(SUM('Riesgo Crédito'!T$131:T$148)-ABS('Proyecciones Fin.'!V$57)+ABS('Proyecciones Fin.'!U$57)-SUM('Riesgo Crédito'!T$70:T$86),$X$42)&lt;&gt;0,"M","B")</f>
        <v>B</v>
      </c>
      <c r="G116" s="5"/>
      <c r="H116" s="1"/>
      <c r="I116" s="5"/>
      <c r="J116" s="1"/>
      <c r="K116" s="5"/>
      <c r="L116" s="1"/>
      <c r="M116" s="5"/>
      <c r="N116" s="334" t="str">
        <f>IF(OR(D116="M",F116="M"),$X$21,$X$8)</f>
        <v>No se ha detectado ningún error</v>
      </c>
      <c r="O116" s="1"/>
      <c r="P116" s="1"/>
      <c r="Q116" s="1"/>
      <c r="R116" s="1"/>
      <c r="S116" s="1"/>
      <c r="T116" s="1"/>
      <c r="U116" s="1"/>
      <c r="V116" s="1"/>
      <c r="W116" s="1"/>
      <c r="X116" s="1"/>
      <c r="Y116" s="1"/>
      <c r="Z116" s="1"/>
      <c r="AA116" s="1"/>
      <c r="AB116" s="1"/>
    </row>
    <row r="117" spans="1:28" ht="9" customHeight="1" thickBot="1" x14ac:dyDescent="0.25">
      <c r="A117" s="67"/>
      <c r="B117" s="1"/>
      <c r="C117" s="5"/>
      <c r="D117" s="1"/>
      <c r="E117" s="5"/>
      <c r="F117" s="1"/>
      <c r="G117" s="5"/>
      <c r="H117" s="1"/>
      <c r="I117" s="5"/>
      <c r="J117" s="1"/>
      <c r="K117" s="5"/>
      <c r="L117" s="1"/>
      <c r="M117" s="5"/>
      <c r="N117" s="1"/>
      <c r="O117" s="1"/>
      <c r="P117" s="1"/>
      <c r="Q117" s="1"/>
      <c r="R117" s="1"/>
      <c r="S117" s="1"/>
      <c r="T117" s="1"/>
      <c r="U117" s="1"/>
      <c r="V117" s="1"/>
      <c r="W117" s="1"/>
      <c r="X117" s="1"/>
      <c r="Y117" s="1"/>
      <c r="Z117" s="1"/>
      <c r="AA117" s="1"/>
      <c r="AB117" s="1"/>
    </row>
    <row r="118" spans="1:28" ht="13.5" thickBot="1" x14ac:dyDescent="0.25">
      <c r="A118" s="67"/>
      <c r="B118" s="338">
        <f>Definiciones!H14</f>
        <v>43983</v>
      </c>
      <c r="C118" s="5"/>
      <c r="D118" s="335" t="str">
        <f>IF(ROUND(SUM('Riesgo Crédito'!H$131:H$148)-ABS('Proyecciones Fin.'!J$57)+ABS('Proyecciones Fin.'!I$57)-SUM('Riesgo Crédito'!H$70:H$86),$X$42)&lt;&gt;0,"M","B")</f>
        <v>B</v>
      </c>
      <c r="E118" s="290"/>
      <c r="F118" s="335" t="str">
        <f>IF(ROUND(SUM('Riesgo Crédito'!U$131:U$148)-ABS('Proyecciones Fin.'!W$57)+ABS('Proyecciones Fin.'!V$57)-SUM('Riesgo Crédito'!U$70:U$86),$X$42)&lt;&gt;0,"M","B")</f>
        <v>B</v>
      </c>
      <c r="G118" s="5"/>
      <c r="H118" s="1"/>
      <c r="I118" s="5"/>
      <c r="J118" s="1"/>
      <c r="K118" s="5"/>
      <c r="L118" s="1"/>
      <c r="M118" s="5"/>
      <c r="N118" s="334" t="str">
        <f>IF(OR(D118="M",F118="M"),$X$21,$X$8)</f>
        <v>No se ha detectado ningún error</v>
      </c>
      <c r="O118" s="1"/>
      <c r="P118" s="1"/>
      <c r="Q118" s="1"/>
      <c r="R118" s="1"/>
      <c r="S118" s="1"/>
      <c r="T118" s="1"/>
      <c r="U118" s="1"/>
      <c r="V118" s="1"/>
      <c r="W118" s="1"/>
      <c r="X118" s="1"/>
      <c r="Y118" s="1"/>
      <c r="Z118" s="1"/>
      <c r="AA118" s="1"/>
      <c r="AB118" s="1"/>
    </row>
    <row r="119" spans="1:28" ht="9" customHeight="1" thickBot="1" x14ac:dyDescent="0.25">
      <c r="A119" s="67"/>
      <c r="B119" s="1"/>
      <c r="C119" s="5"/>
      <c r="D119" s="1"/>
      <c r="E119" s="5"/>
      <c r="F119" s="1"/>
      <c r="G119" s="5"/>
      <c r="H119" s="1"/>
      <c r="I119" s="5"/>
      <c r="J119" s="1"/>
      <c r="K119" s="5"/>
      <c r="L119" s="1"/>
      <c r="M119" s="5"/>
      <c r="N119" s="1"/>
      <c r="O119" s="1"/>
      <c r="P119" s="1"/>
      <c r="Q119" s="1"/>
      <c r="R119" s="1"/>
      <c r="S119" s="1"/>
      <c r="T119" s="1"/>
      <c r="U119" s="1"/>
      <c r="V119" s="1"/>
      <c r="W119" s="1"/>
      <c r="X119" s="1"/>
      <c r="Y119" s="1"/>
      <c r="Z119" s="1"/>
      <c r="AA119" s="1"/>
      <c r="AB119" s="1"/>
    </row>
    <row r="120" spans="1:28" ht="13.5" thickBot="1" x14ac:dyDescent="0.25">
      <c r="A120" s="67"/>
      <c r="B120" s="338">
        <f>Definiciones!I14</f>
        <v>44075</v>
      </c>
      <c r="C120" s="5"/>
      <c r="D120" s="335" t="str">
        <f>IF(ROUND(SUM('Riesgo Crédito'!I$131:I$148)-ABS('Proyecciones Fin.'!K$57)+ABS('Proyecciones Fin.'!J$57)-SUM('Riesgo Crédito'!I$70:I$86),$X$42)&lt;&gt;0,"M","B")</f>
        <v>B</v>
      </c>
      <c r="E120" s="290"/>
      <c r="F120" s="335" t="str">
        <f>IF(ROUND(SUM('Riesgo Crédito'!V$131:V$148)-ABS('Proyecciones Fin.'!X$57)+ABS('Proyecciones Fin.'!W$57)-SUM('Riesgo Crédito'!V$70:V$86),$X$42)&lt;&gt;0,"M","B")</f>
        <v>B</v>
      </c>
      <c r="G120" s="5"/>
      <c r="H120" s="1"/>
      <c r="I120" s="5"/>
      <c r="J120" s="1"/>
      <c r="K120" s="5"/>
      <c r="L120" s="1"/>
      <c r="M120" s="5"/>
      <c r="N120" s="334" t="str">
        <f>IF(OR(D120="M",F120="M"),$X$21,$X$8)</f>
        <v>No se ha detectado ningún error</v>
      </c>
      <c r="O120" s="1"/>
      <c r="P120" s="1"/>
      <c r="Q120" s="1"/>
      <c r="R120" s="1"/>
      <c r="S120" s="1"/>
      <c r="T120" s="1"/>
      <c r="U120" s="1"/>
      <c r="V120" s="1"/>
      <c r="W120" s="1"/>
      <c r="X120" s="1"/>
      <c r="Y120" s="1"/>
      <c r="Z120" s="1"/>
      <c r="AA120" s="1"/>
      <c r="AB120" s="1"/>
    </row>
    <row r="121" spans="1:28" ht="9" customHeight="1" thickBot="1" x14ac:dyDescent="0.25">
      <c r="A121" s="67"/>
      <c r="B121" s="1"/>
      <c r="C121" s="5"/>
      <c r="D121" s="1"/>
      <c r="E121" s="5"/>
      <c r="F121" s="1"/>
      <c r="G121" s="5"/>
      <c r="H121" s="1"/>
      <c r="I121" s="5"/>
      <c r="J121" s="1"/>
      <c r="K121" s="5"/>
      <c r="L121" s="1"/>
      <c r="M121" s="5"/>
      <c r="N121" s="1"/>
      <c r="O121" s="1"/>
      <c r="P121" s="1"/>
      <c r="Q121" s="1"/>
      <c r="R121" s="1"/>
      <c r="S121" s="1"/>
      <c r="T121" s="1"/>
      <c r="U121" s="1"/>
      <c r="V121" s="1"/>
      <c r="W121" s="1"/>
      <c r="X121" s="1"/>
      <c r="Y121" s="1"/>
      <c r="Z121" s="1"/>
      <c r="AA121" s="1"/>
      <c r="AB121" s="1"/>
    </row>
    <row r="122" spans="1:28" ht="13.5" thickBot="1" x14ac:dyDescent="0.25">
      <c r="A122" s="67"/>
      <c r="B122" s="338">
        <f>Definiciones!J14</f>
        <v>44166</v>
      </c>
      <c r="C122" s="5"/>
      <c r="D122" s="335" t="str">
        <f>IF(ROUND(SUM('Riesgo Crédito'!J$131:J$148)-ABS('Proyecciones Fin.'!L$57)+ABS('Proyecciones Fin.'!K$57)-SUM('Riesgo Crédito'!J$70:J$86),$X$42)&lt;&gt;0,"M","B")</f>
        <v>B</v>
      </c>
      <c r="E122" s="290"/>
      <c r="F122" s="335" t="str">
        <f>IF(ROUND(SUM('Riesgo Crédito'!W$131:W$148)-ABS('Proyecciones Fin.'!Y$57)+ABS('Proyecciones Fin.'!X$57)-SUM('Riesgo Crédito'!W$70:W$86),$X$42)&lt;&gt;0,"M","B")</f>
        <v>B</v>
      </c>
      <c r="G122" s="5"/>
      <c r="H122" s="1"/>
      <c r="I122" s="5"/>
      <c r="J122" s="1"/>
      <c r="K122" s="5"/>
      <c r="L122" s="1"/>
      <c r="M122" s="5"/>
      <c r="N122" s="334" t="str">
        <f>IF(OR(D122="M",F122="M"),$X$21,$X$8)</f>
        <v>No se ha detectado ningún error</v>
      </c>
      <c r="O122" s="1"/>
      <c r="P122" s="1"/>
      <c r="Q122" s="1"/>
      <c r="R122" s="1"/>
      <c r="S122" s="1"/>
      <c r="T122" s="1"/>
      <c r="U122" s="1"/>
      <c r="V122" s="1"/>
      <c r="W122" s="1"/>
      <c r="X122" s="1"/>
      <c r="Y122" s="1"/>
      <c r="Z122" s="1"/>
      <c r="AA122" s="1"/>
      <c r="AB122" s="1"/>
    </row>
    <row r="123" spans="1:28" ht="9" customHeight="1" thickBot="1" x14ac:dyDescent="0.25">
      <c r="A123" s="67"/>
      <c r="B123" s="1"/>
      <c r="C123" s="5"/>
      <c r="D123" s="1"/>
      <c r="E123" s="5"/>
      <c r="F123" s="1"/>
      <c r="G123" s="5"/>
      <c r="H123" s="1"/>
      <c r="I123" s="5"/>
      <c r="J123" s="1"/>
      <c r="K123" s="5"/>
      <c r="L123" s="1"/>
      <c r="M123" s="5"/>
      <c r="N123" s="1"/>
      <c r="O123" s="1"/>
      <c r="P123" s="1"/>
      <c r="Q123" s="1"/>
      <c r="T123" s="1"/>
      <c r="U123" s="1"/>
      <c r="V123" s="1"/>
      <c r="W123" s="1"/>
      <c r="X123" s="1"/>
      <c r="Y123" s="1"/>
      <c r="Z123" s="1"/>
      <c r="AA123" s="1"/>
      <c r="AB123" s="1"/>
    </row>
    <row r="124" spans="1:28" ht="13.5" thickBot="1" x14ac:dyDescent="0.25">
      <c r="A124" s="67"/>
      <c r="B124" s="338">
        <f>Definiciones!K14</f>
        <v>44256</v>
      </c>
      <c r="C124" s="5"/>
      <c r="D124" s="335" t="str">
        <f>IF(ROUND(SUM('Riesgo Crédito'!K$131:K$148)-ABS('Proyecciones Fin.'!M$57)+ABS('Proyecciones Fin.'!L$57)-SUM('Riesgo Crédito'!K$70:K$86),$X$42)&lt;&gt;0,"M","B")</f>
        <v>B</v>
      </c>
      <c r="E124" s="290"/>
      <c r="F124" s="335" t="str">
        <f>IF(ROUND(SUM('Riesgo Crédito'!X$131:X$148)-ABS('Proyecciones Fin.'!Z$57)+ABS('Proyecciones Fin.'!Y$57)-SUM('Riesgo Crédito'!X$70:X$86),$X$42)&lt;&gt;0,"M","B")</f>
        <v>B</v>
      </c>
      <c r="G124" s="5"/>
      <c r="H124" s="1"/>
      <c r="I124" s="5"/>
      <c r="J124" s="1"/>
      <c r="K124" s="5"/>
      <c r="L124" s="1"/>
      <c r="M124" s="5"/>
      <c r="N124" s="334" t="str">
        <f>IF(OR(D124="M",F124="M"),$X$21,$X$8)</f>
        <v>No se ha detectado ningún error</v>
      </c>
      <c r="O124" s="1"/>
      <c r="P124" s="1"/>
      <c r="Q124" s="1"/>
      <c r="T124" s="1"/>
      <c r="U124" s="1"/>
      <c r="V124" s="1"/>
      <c r="W124" s="1"/>
      <c r="X124" s="1"/>
      <c r="Y124" s="1"/>
      <c r="Z124" s="1"/>
      <c r="AA124" s="1"/>
      <c r="AB124" s="1"/>
    </row>
    <row r="125" spans="1:28" ht="9" customHeight="1" thickBot="1" x14ac:dyDescent="0.25">
      <c r="A125" s="67"/>
      <c r="B125" s="1"/>
      <c r="C125" s="5"/>
      <c r="D125" s="1"/>
      <c r="E125" s="5"/>
      <c r="F125" s="1"/>
      <c r="G125" s="5"/>
      <c r="H125" s="1"/>
      <c r="I125" s="5"/>
      <c r="J125" s="1"/>
      <c r="K125" s="5"/>
      <c r="L125" s="1"/>
      <c r="M125" s="5"/>
      <c r="N125" s="1"/>
      <c r="O125" s="1"/>
      <c r="P125" s="1"/>
      <c r="Q125" s="1"/>
      <c r="R125" s="1"/>
      <c r="S125" s="1"/>
      <c r="T125" s="1"/>
      <c r="U125" s="1"/>
      <c r="V125" s="1"/>
      <c r="W125" s="1"/>
      <c r="X125" s="1"/>
      <c r="Y125" s="1"/>
      <c r="Z125" s="1"/>
      <c r="AA125" s="1"/>
      <c r="AB125" s="1"/>
    </row>
    <row r="126" spans="1:28" ht="13.5" thickBot="1" x14ac:dyDescent="0.25">
      <c r="A126" s="67"/>
      <c r="B126" s="338">
        <f>Definiciones!L14</f>
        <v>44348</v>
      </c>
      <c r="C126" s="5"/>
      <c r="D126" s="335" t="str">
        <f>IF(ROUND(SUM('Riesgo Crédito'!L$131:L$148)-ABS('Proyecciones Fin.'!N$57)+ABS('Proyecciones Fin.'!M$57)-SUM('Riesgo Crédito'!L$70:L$86),$X$42)&lt;&gt;0,"M","B")</f>
        <v>B</v>
      </c>
      <c r="E126" s="290"/>
      <c r="F126" s="335" t="str">
        <f>IF(ROUND(SUM('Riesgo Crédito'!Y$131:Y$148)-ABS('Proyecciones Fin.'!AA$57)+ABS('Proyecciones Fin.'!Z$57)-SUM('Riesgo Crédito'!Y$70:Y$86),$X$42)&lt;&gt;0,"M","B")</f>
        <v>B</v>
      </c>
      <c r="G126" s="5"/>
      <c r="H126" s="1"/>
      <c r="I126" s="5"/>
      <c r="J126" s="1"/>
      <c r="K126" s="5"/>
      <c r="L126" s="1"/>
      <c r="M126" s="5"/>
      <c r="N126" s="334" t="str">
        <f>IF(OR(D126="M",F126="M"),$X$21,$X$8)</f>
        <v>No se ha detectado ningún error</v>
      </c>
      <c r="O126" s="1"/>
      <c r="P126" s="1"/>
      <c r="Q126" s="1"/>
      <c r="T126" s="1"/>
      <c r="U126" s="1"/>
      <c r="V126" s="1"/>
      <c r="W126" s="1"/>
      <c r="X126" s="1"/>
      <c r="Y126" s="1"/>
      <c r="Z126" s="1"/>
      <c r="AA126" s="1"/>
      <c r="AB126" s="1"/>
    </row>
    <row r="127" spans="1:28" ht="13.5" thickBot="1" x14ac:dyDescent="0.25">
      <c r="A127" s="67"/>
      <c r="B127" s="1"/>
      <c r="C127" s="5"/>
      <c r="D127" s="1"/>
      <c r="E127" s="5"/>
      <c r="F127" s="1"/>
      <c r="G127" s="5"/>
      <c r="H127" s="1"/>
      <c r="I127" s="5"/>
      <c r="J127" s="1"/>
      <c r="K127" s="5"/>
      <c r="L127" s="1"/>
      <c r="M127" s="5"/>
      <c r="N127" s="1"/>
      <c r="O127" s="1"/>
      <c r="P127" s="1"/>
      <c r="Q127" s="1"/>
      <c r="R127" s="1"/>
      <c r="S127" s="1"/>
      <c r="T127" s="1"/>
      <c r="U127" s="1"/>
      <c r="V127" s="1"/>
      <c r="W127" s="1"/>
      <c r="X127" s="1"/>
      <c r="Y127" s="1"/>
      <c r="Z127" s="1"/>
      <c r="AA127" s="1"/>
      <c r="AB127" s="1"/>
    </row>
    <row r="128" spans="1:28" ht="13.5" thickBot="1" x14ac:dyDescent="0.25">
      <c r="A128" s="67"/>
      <c r="B128" s="338">
        <f>Definiciones!M14</f>
        <v>44440</v>
      </c>
      <c r="C128" s="5"/>
      <c r="D128" s="335" t="str">
        <f>IF(ROUND(SUM('Riesgo Crédito'!M$131:M$148)-ABS('Proyecciones Fin.'!O$57)+ABS('Proyecciones Fin.'!N$57)-SUM('Riesgo Crédito'!M$70:M$86),$X$42)&lt;&gt;0,"M","B")</f>
        <v>B</v>
      </c>
      <c r="E128" s="290"/>
      <c r="F128" s="335" t="str">
        <f>IF(ROUND(SUM('Riesgo Crédito'!Z$131:Z$148)-ABS('Proyecciones Fin.'!AB$57)+ABS('Proyecciones Fin.'!AA$57)-SUM('Riesgo Crédito'!Z$70:Z$86),$X$42)&lt;&gt;0,"M","B")</f>
        <v>B</v>
      </c>
      <c r="G128" s="5"/>
      <c r="H128" s="1"/>
      <c r="I128" s="5"/>
      <c r="J128" s="1"/>
      <c r="K128" s="5"/>
      <c r="L128" s="1"/>
      <c r="M128" s="5"/>
      <c r="N128" s="334" t="str">
        <f>IF(OR(D128="M",F128="M"),$X$21,$X$8)</f>
        <v>No se ha detectado ningún error</v>
      </c>
      <c r="O128" s="1"/>
      <c r="P128" s="1"/>
      <c r="Q128" s="1"/>
      <c r="R128" s="1"/>
      <c r="S128" s="1"/>
      <c r="T128" s="1"/>
      <c r="U128" s="1"/>
      <c r="V128" s="1"/>
      <c r="W128" s="1"/>
      <c r="X128" s="1"/>
      <c r="Y128" s="1"/>
      <c r="Z128" s="1"/>
      <c r="AA128" s="1"/>
      <c r="AB128" s="1"/>
    </row>
    <row r="129" spans="1:28" ht="9" customHeight="1" thickBot="1" x14ac:dyDescent="0.25">
      <c r="A129" s="67"/>
      <c r="B129" s="1"/>
      <c r="C129" s="5"/>
      <c r="D129" s="1"/>
      <c r="E129" s="5"/>
      <c r="F129" s="1"/>
      <c r="G129" s="5"/>
      <c r="H129" s="1"/>
      <c r="I129" s="5"/>
      <c r="J129" s="1"/>
      <c r="K129" s="5"/>
      <c r="L129" s="1"/>
      <c r="M129" s="5"/>
      <c r="N129" s="1"/>
      <c r="O129" s="1"/>
      <c r="P129" s="1"/>
      <c r="Q129" s="1"/>
      <c r="R129" s="1"/>
      <c r="S129" s="1"/>
      <c r="T129" s="1"/>
      <c r="U129" s="1"/>
      <c r="V129" s="1"/>
      <c r="W129" s="1"/>
      <c r="X129" s="1"/>
      <c r="Y129" s="1"/>
      <c r="Z129" s="1"/>
      <c r="AA129" s="1"/>
      <c r="AB129" s="1"/>
    </row>
    <row r="130" spans="1:28" ht="13.5" thickBot="1" x14ac:dyDescent="0.25">
      <c r="A130" s="67"/>
      <c r="B130" s="338">
        <f>Definiciones!N14</f>
        <v>44531</v>
      </c>
      <c r="C130" s="5"/>
      <c r="D130" s="335" t="str">
        <f>IF(ROUND(SUM('Riesgo Crédito'!N$131:N$148)-ABS('Proyecciones Fin.'!P$57)+ABS('Proyecciones Fin.'!O$57)-SUM('Riesgo Crédito'!N$70:N$86),$X$42)&lt;&gt;0,"M","B")</f>
        <v>B</v>
      </c>
      <c r="E130" s="5"/>
      <c r="F130" s="335" t="str">
        <f>IF(ROUND(SUM('Riesgo Crédito'!AA$131:AA$148)-ABS('Proyecciones Fin.'!AC$57)+ABS('Proyecciones Fin.'!AB$57)-SUM('Riesgo Crédito'!AA$70:AA$86),$X$42)&lt;&gt;0,"M","B")</f>
        <v>B</v>
      </c>
      <c r="G130" s="5"/>
      <c r="H130" s="1"/>
      <c r="I130" s="5"/>
      <c r="J130" s="1"/>
      <c r="K130" s="5"/>
      <c r="L130" s="1"/>
      <c r="M130" s="5"/>
      <c r="N130" s="334" t="str">
        <f>IF(OR(D130="M",F130="M"),$X$21,$X$8)</f>
        <v>No se ha detectado ningún error</v>
      </c>
      <c r="O130" s="1"/>
      <c r="P130" s="1"/>
      <c r="Q130" s="1"/>
      <c r="R130" s="1"/>
      <c r="S130" s="1"/>
      <c r="T130" s="1"/>
      <c r="U130" s="1"/>
      <c r="V130" s="1"/>
      <c r="W130" s="1"/>
      <c r="X130" s="67"/>
      <c r="Y130" s="1"/>
      <c r="Z130" s="1"/>
      <c r="AA130" s="1"/>
      <c r="AB130" s="1"/>
    </row>
    <row r="131" spans="1:28" ht="9" customHeight="1" x14ac:dyDescent="0.2">
      <c r="A131" s="67"/>
      <c r="B131" s="1"/>
      <c r="C131" s="5"/>
      <c r="D131" s="1"/>
      <c r="E131" s="5"/>
      <c r="F131" s="1"/>
      <c r="G131" s="5"/>
      <c r="H131" s="1"/>
      <c r="I131" s="5"/>
      <c r="J131" s="1"/>
      <c r="K131" s="5"/>
      <c r="L131" s="1"/>
      <c r="M131" s="5"/>
      <c r="N131" s="1"/>
      <c r="O131" s="1"/>
      <c r="P131" s="1"/>
      <c r="Q131" s="1"/>
      <c r="R131" s="1"/>
      <c r="S131" s="1"/>
      <c r="T131" s="1"/>
      <c r="U131" s="1"/>
      <c r="V131" s="1"/>
      <c r="W131" s="1"/>
      <c r="X131" s="1"/>
      <c r="Y131" s="1"/>
      <c r="Z131" s="1"/>
      <c r="AA131" s="1"/>
      <c r="AB131" s="1"/>
    </row>
    <row r="132" spans="1:28" x14ac:dyDescent="0.2">
      <c r="A132" s="67"/>
      <c r="B132" s="339" t="s">
        <v>506</v>
      </c>
      <c r="C132" s="382"/>
      <c r="D132" s="10"/>
      <c r="E132" s="382"/>
      <c r="F132" s="10"/>
      <c r="G132" s="382"/>
      <c r="H132" s="10"/>
      <c r="I132" s="382"/>
      <c r="J132" s="10"/>
      <c r="K132" s="382"/>
      <c r="L132" s="10"/>
      <c r="M132" s="382"/>
      <c r="N132" s="10"/>
      <c r="O132" s="10"/>
      <c r="P132" s="10"/>
      <c r="Q132" s="10"/>
      <c r="R132" s="10"/>
      <c r="S132" s="10"/>
      <c r="T132" s="10"/>
      <c r="U132" s="1"/>
      <c r="V132" s="1"/>
      <c r="W132" s="1"/>
      <c r="X132" s="1"/>
      <c r="Y132" s="1"/>
      <c r="Z132" s="1"/>
      <c r="AA132" s="1"/>
      <c r="AB132" s="1"/>
    </row>
    <row r="133" spans="1:28" ht="9" customHeight="1" thickBot="1" x14ac:dyDescent="0.25">
      <c r="A133" s="67"/>
      <c r="B133" s="1"/>
      <c r="C133" s="5"/>
      <c r="D133" s="1"/>
      <c r="E133" s="5"/>
      <c r="F133" s="1"/>
      <c r="G133" s="5"/>
      <c r="H133" s="1"/>
      <c r="I133" s="5"/>
      <c r="J133" s="1"/>
      <c r="K133" s="5"/>
      <c r="L133" s="1"/>
      <c r="M133" s="5"/>
      <c r="N133" s="1"/>
      <c r="O133" s="1"/>
      <c r="P133" s="1"/>
      <c r="Q133" s="1"/>
      <c r="R133" s="1"/>
      <c r="S133" s="1"/>
      <c r="T133" s="1"/>
      <c r="U133" s="1"/>
      <c r="V133" s="1"/>
      <c r="W133" s="1"/>
      <c r="X133" s="1"/>
      <c r="Y133" s="1"/>
      <c r="Z133" s="1"/>
      <c r="AA133" s="1"/>
      <c r="AB133" s="1"/>
    </row>
    <row r="134" spans="1:28" ht="13.5" thickBot="1" x14ac:dyDescent="0.25">
      <c r="A134" s="67"/>
      <c r="B134" s="338">
        <f>Definiciones!F14</f>
        <v>43800</v>
      </c>
      <c r="C134" s="5"/>
      <c r="D134" s="335" t="str">
        <f>IF(ROUND(Capital!G$12-Capital!F$12-Capital!G$23-Capital!G$24,$X$42)&lt;&gt;0,"M","B")</f>
        <v>B</v>
      </c>
      <c r="E134" s="290"/>
      <c r="F134" s="335" t="str">
        <f>IF(ROUND(Capital!T$12-Capital!S$12-Capital!T$23-Capital!T$24,$X$42)&lt;&gt;0,"M","B")</f>
        <v>B</v>
      </c>
      <c r="G134" s="5"/>
      <c r="H134" s="1"/>
      <c r="I134" s="5"/>
      <c r="J134" s="1"/>
      <c r="K134" s="5"/>
      <c r="L134" s="1"/>
      <c r="M134" s="5"/>
      <c r="N134" s="334" t="str">
        <f>IF(OR(D134="M",F134="M"),$X$22,$X$8)</f>
        <v>No se ha detectado ningún error</v>
      </c>
      <c r="O134" s="1"/>
      <c r="P134" s="1"/>
      <c r="Q134" s="1"/>
      <c r="R134" s="1"/>
      <c r="S134" s="1"/>
      <c r="T134" s="1"/>
      <c r="U134" s="1"/>
      <c r="V134" s="1"/>
      <c r="W134" s="1"/>
      <c r="X134" s="1"/>
      <c r="Y134" s="1"/>
      <c r="Z134" s="1"/>
      <c r="AA134" s="1"/>
      <c r="AB134" s="1"/>
    </row>
    <row r="135" spans="1:28" ht="9" customHeight="1" thickBot="1" x14ac:dyDescent="0.25">
      <c r="A135" s="67"/>
      <c r="B135" s="1"/>
      <c r="C135" s="5"/>
      <c r="D135" s="1"/>
      <c r="E135" s="5"/>
      <c r="F135" s="1"/>
      <c r="G135" s="5"/>
      <c r="H135" s="1"/>
      <c r="I135" s="5"/>
      <c r="J135" s="1"/>
      <c r="K135" s="5"/>
      <c r="L135" s="1"/>
      <c r="M135" s="5"/>
      <c r="N135" s="1"/>
      <c r="O135" s="1"/>
      <c r="P135" s="1"/>
      <c r="Q135" s="1"/>
      <c r="R135" s="1"/>
      <c r="S135" s="1"/>
      <c r="T135" s="1"/>
      <c r="U135" s="1"/>
      <c r="V135" s="1"/>
      <c r="W135" s="1"/>
      <c r="X135" s="1"/>
      <c r="Y135" s="1"/>
      <c r="Z135" s="1"/>
      <c r="AA135" s="1"/>
      <c r="AB135" s="1"/>
    </row>
    <row r="136" spans="1:28" ht="13.5" thickBot="1" x14ac:dyDescent="0.25">
      <c r="A136" s="67"/>
      <c r="B136" s="338">
        <f>Definiciones!G14</f>
        <v>43891</v>
      </c>
      <c r="C136" s="5"/>
      <c r="D136" s="335" t="str">
        <f>IF(ROUND(Capital!H$12-Capital!G$12-Capital!H$23-Capital!H$24,$X$42)&lt;&gt;0,"M","B")</f>
        <v>B</v>
      </c>
      <c r="E136" s="290"/>
      <c r="F136" s="335" t="str">
        <f>IF(ROUND(Capital!U$12-Capital!T$12-Capital!U$23-Capital!U$24,$X$42)&lt;&gt;0,"M","B")</f>
        <v>B</v>
      </c>
      <c r="G136" s="5"/>
      <c r="H136" s="1"/>
      <c r="I136" s="5"/>
      <c r="J136" s="1"/>
      <c r="K136" s="5"/>
      <c r="L136" s="1"/>
      <c r="M136" s="5"/>
      <c r="N136" s="334" t="str">
        <f>IF(OR(D136="M",F136="M"),$X$22,$X$8)</f>
        <v>No se ha detectado ningún error</v>
      </c>
      <c r="O136" s="1"/>
      <c r="P136" s="1"/>
      <c r="Q136" s="1"/>
      <c r="R136" s="1"/>
      <c r="S136" s="1"/>
      <c r="T136" s="1"/>
      <c r="U136" s="1"/>
      <c r="V136" s="1"/>
      <c r="W136" s="1"/>
      <c r="X136" s="1"/>
      <c r="Y136" s="1"/>
      <c r="Z136" s="1"/>
      <c r="AA136" s="1"/>
      <c r="AB136" s="1"/>
    </row>
    <row r="137" spans="1:28" ht="9" customHeight="1" thickBot="1" x14ac:dyDescent="0.25">
      <c r="A137" s="67"/>
      <c r="B137" s="1"/>
      <c r="C137" s="5"/>
      <c r="D137" s="1"/>
      <c r="E137" s="5"/>
      <c r="F137" s="1"/>
      <c r="G137" s="5"/>
      <c r="H137" s="1"/>
      <c r="I137" s="5"/>
      <c r="J137" s="1"/>
      <c r="K137" s="5"/>
      <c r="L137" s="1"/>
      <c r="M137" s="5"/>
      <c r="N137" s="1"/>
      <c r="O137" s="1"/>
      <c r="P137" s="1"/>
      <c r="Q137" s="1"/>
      <c r="R137" s="1"/>
      <c r="S137" s="1"/>
      <c r="T137" s="1"/>
      <c r="U137" s="1"/>
      <c r="V137" s="1"/>
      <c r="W137" s="1"/>
      <c r="X137" s="1"/>
      <c r="Y137" s="1"/>
      <c r="Z137" s="1"/>
      <c r="AA137" s="1"/>
      <c r="AB137" s="1"/>
    </row>
    <row r="138" spans="1:28" ht="13.5" thickBot="1" x14ac:dyDescent="0.25">
      <c r="A138" s="67"/>
      <c r="B138" s="338">
        <f>Definiciones!H14</f>
        <v>43983</v>
      </c>
      <c r="C138" s="5"/>
      <c r="D138" s="335" t="str">
        <f>IF(ROUND(Capital!I$12-Capital!H$12-Capital!I$23-Capital!I$24,$X$42)&lt;&gt;0,"M","B")</f>
        <v>B</v>
      </c>
      <c r="E138" s="290"/>
      <c r="F138" s="335" t="str">
        <f>IF(ROUND(Capital!V$12-Capital!U$12-Capital!V$23-Capital!V$24,$X$42)&lt;&gt;0,"M","B")</f>
        <v>B</v>
      </c>
      <c r="G138" s="5"/>
      <c r="H138" s="1"/>
      <c r="I138" s="5"/>
      <c r="J138" s="1"/>
      <c r="K138" s="5"/>
      <c r="L138" s="1"/>
      <c r="M138" s="5"/>
      <c r="N138" s="334" t="str">
        <f>IF(OR(D138="M",F138="M"),$X$22,$X$8)</f>
        <v>No se ha detectado ningún error</v>
      </c>
      <c r="O138" s="1"/>
      <c r="P138" s="1"/>
      <c r="Q138" s="1"/>
      <c r="R138" s="1"/>
      <c r="S138" s="1"/>
      <c r="T138" s="1"/>
      <c r="U138" s="1"/>
      <c r="V138" s="1"/>
      <c r="W138" s="1"/>
      <c r="X138" s="1"/>
      <c r="Y138" s="1"/>
      <c r="Z138" s="1"/>
      <c r="AA138" s="1"/>
      <c r="AB138" s="1"/>
    </row>
    <row r="139" spans="1:28" ht="9" customHeight="1" thickBot="1" x14ac:dyDescent="0.25">
      <c r="A139" s="67"/>
      <c r="B139" s="1"/>
      <c r="C139" s="5"/>
      <c r="D139" s="1"/>
      <c r="E139" s="5"/>
      <c r="F139" s="1"/>
      <c r="G139" s="5"/>
      <c r="H139" s="1"/>
      <c r="I139" s="5"/>
      <c r="J139" s="1"/>
      <c r="K139" s="5"/>
      <c r="L139" s="1"/>
      <c r="M139" s="5"/>
      <c r="N139" s="1"/>
      <c r="O139" s="1"/>
      <c r="P139" s="1"/>
      <c r="Q139" s="1"/>
      <c r="R139" s="1"/>
      <c r="S139" s="1"/>
      <c r="T139" s="1"/>
      <c r="U139" s="1"/>
      <c r="V139" s="1"/>
      <c r="W139" s="1"/>
      <c r="X139" s="1"/>
      <c r="Y139" s="1"/>
      <c r="Z139" s="1"/>
      <c r="AA139" s="1"/>
      <c r="AB139" s="1"/>
    </row>
    <row r="140" spans="1:28" ht="13.5" thickBot="1" x14ac:dyDescent="0.25">
      <c r="A140" s="67"/>
      <c r="B140" s="338">
        <f>Definiciones!I14</f>
        <v>44075</v>
      </c>
      <c r="C140" s="5"/>
      <c r="D140" s="335" t="str">
        <f>IF(ROUND(Capital!J$12-Capital!I$12-Capital!J$23-Capital!J$24,$X$42)&lt;&gt;0,"M","B")</f>
        <v>B</v>
      </c>
      <c r="E140" s="290"/>
      <c r="F140" s="335" t="str">
        <f>IF(ROUND(Capital!W$12-Capital!V$12-Capital!W$23-Capital!W$24,$X$42)&lt;&gt;0,"M","B")</f>
        <v>B</v>
      </c>
      <c r="G140" s="5"/>
      <c r="H140" s="1"/>
      <c r="I140" s="5"/>
      <c r="J140" s="1"/>
      <c r="K140" s="5"/>
      <c r="L140" s="1"/>
      <c r="M140" s="5"/>
      <c r="N140" s="334" t="str">
        <f>IF(OR(D140="M",F140="M"),$X$22,$X$8)</f>
        <v>No se ha detectado ningún error</v>
      </c>
      <c r="O140" s="1"/>
      <c r="P140" s="1"/>
      <c r="Q140" s="1"/>
      <c r="R140" s="1"/>
      <c r="S140" s="1"/>
      <c r="T140" s="1"/>
      <c r="U140" s="1"/>
      <c r="V140" s="1"/>
      <c r="W140" s="1"/>
      <c r="X140" s="1"/>
      <c r="Y140" s="1"/>
      <c r="Z140" s="1"/>
      <c r="AA140" s="1"/>
      <c r="AB140" s="1"/>
    </row>
    <row r="141" spans="1:28" ht="9" customHeight="1" thickBot="1" x14ac:dyDescent="0.25">
      <c r="A141" s="67"/>
      <c r="B141" s="1"/>
      <c r="C141" s="5"/>
      <c r="D141" s="1"/>
      <c r="E141" s="5"/>
      <c r="F141" s="1"/>
      <c r="G141" s="5"/>
      <c r="H141" s="1"/>
      <c r="I141" s="5"/>
      <c r="J141" s="1"/>
      <c r="K141" s="5"/>
      <c r="L141" s="1"/>
      <c r="M141" s="5"/>
      <c r="N141" s="1"/>
      <c r="O141" s="1"/>
      <c r="P141" s="1"/>
      <c r="Q141" s="1"/>
      <c r="R141" s="1"/>
      <c r="S141" s="1"/>
      <c r="T141" s="1"/>
      <c r="U141" s="1"/>
      <c r="V141" s="1"/>
      <c r="W141" s="1"/>
      <c r="X141" s="1"/>
      <c r="Y141" s="1"/>
      <c r="Z141" s="1"/>
      <c r="AA141" s="1"/>
      <c r="AB141" s="1"/>
    </row>
    <row r="142" spans="1:28" ht="13.5" thickBot="1" x14ac:dyDescent="0.25">
      <c r="A142" s="67"/>
      <c r="B142" s="338">
        <f>Definiciones!J14</f>
        <v>44166</v>
      </c>
      <c r="C142" s="5"/>
      <c r="D142" s="335" t="str">
        <f>IF(ROUND(Capital!K$12-Capital!J$12-Capital!K$23-Capital!K$24,$X$42)&lt;&gt;0,"M","B")</f>
        <v>B</v>
      </c>
      <c r="E142" s="290"/>
      <c r="F142" s="335" t="str">
        <f>IF(ROUND(Capital!X$12-Capital!W$12-Capital!X$23-Capital!X$24,$X$42)&lt;&gt;0,"M","B")</f>
        <v>B</v>
      </c>
      <c r="G142" s="5"/>
      <c r="H142" s="1"/>
      <c r="I142" s="5"/>
      <c r="J142" s="1"/>
      <c r="K142" s="5"/>
      <c r="L142" s="1"/>
      <c r="M142" s="5"/>
      <c r="N142" s="334" t="str">
        <f>IF(OR(D142="M",F142="M"),$X$22,$X$8)</f>
        <v>No se ha detectado ningún error</v>
      </c>
      <c r="O142" s="1"/>
      <c r="P142" s="1"/>
      <c r="Q142" s="1"/>
      <c r="R142" s="1"/>
      <c r="S142" s="1"/>
      <c r="T142" s="1"/>
      <c r="U142" s="1"/>
      <c r="V142" s="1"/>
      <c r="W142" s="1"/>
      <c r="X142" s="1"/>
      <c r="Y142" s="1"/>
      <c r="Z142" s="1"/>
      <c r="AA142" s="1"/>
      <c r="AB142" s="1"/>
    </row>
    <row r="143" spans="1:28" ht="9" customHeight="1" thickBot="1" x14ac:dyDescent="0.25">
      <c r="A143" s="66"/>
      <c r="B143" s="1"/>
      <c r="C143" s="5"/>
      <c r="D143" s="1"/>
      <c r="E143" s="5"/>
      <c r="F143" s="1"/>
      <c r="G143" s="5"/>
      <c r="H143" s="1"/>
      <c r="I143" s="5"/>
      <c r="J143" s="1"/>
      <c r="K143" s="5"/>
      <c r="L143" s="1"/>
      <c r="M143" s="5"/>
      <c r="N143" s="1"/>
      <c r="O143" s="1"/>
      <c r="P143" s="1"/>
      <c r="Q143" s="1"/>
      <c r="R143" s="1"/>
      <c r="S143" s="1"/>
      <c r="T143" s="1"/>
      <c r="U143" s="1"/>
      <c r="V143" s="1"/>
      <c r="W143" s="1"/>
      <c r="X143" s="1"/>
      <c r="Y143" s="1"/>
      <c r="Z143" s="1"/>
      <c r="AA143" s="1"/>
      <c r="AB143" s="1"/>
    </row>
    <row r="144" spans="1:28" ht="13.5" thickBot="1" x14ac:dyDescent="0.25">
      <c r="A144" s="67"/>
      <c r="B144" s="338">
        <f>Definiciones!K14</f>
        <v>44256</v>
      </c>
      <c r="C144" s="5"/>
      <c r="D144" s="335" t="str">
        <f>IF(ROUND(Capital!L$12-Capital!K$12-Capital!L$23-Capital!L$24,$X$42)&lt;&gt;0,"M","B")</f>
        <v>B</v>
      </c>
      <c r="E144" s="290"/>
      <c r="F144" s="335" t="str">
        <f>IF(ROUND(Capital!Y$12-Capital!X$12-Capital!Y$23-Capital!Y$24,$X$42)&lt;&gt;0,"M","B")</f>
        <v>B</v>
      </c>
      <c r="G144" s="5"/>
      <c r="H144" s="1"/>
      <c r="I144" s="5"/>
      <c r="J144" s="1"/>
      <c r="K144" s="5"/>
      <c r="L144" s="1"/>
      <c r="M144" s="5"/>
      <c r="N144" s="334" t="str">
        <f>IF(OR(D144="M",F144="M"),$X$22,$X$8)</f>
        <v>No se ha detectado ningún error</v>
      </c>
      <c r="O144" s="1"/>
      <c r="P144" s="1"/>
      <c r="Q144" s="1"/>
      <c r="R144" s="1"/>
      <c r="S144" s="1"/>
      <c r="T144" s="1"/>
      <c r="U144" s="1"/>
      <c r="V144" s="1"/>
      <c r="W144" s="1"/>
      <c r="X144" s="1"/>
      <c r="Y144" s="1"/>
      <c r="Z144" s="1"/>
      <c r="AA144" s="1"/>
      <c r="AB144" s="1"/>
    </row>
    <row r="145" spans="1:28" ht="9" customHeight="1" thickBot="1" x14ac:dyDescent="0.25">
      <c r="A145" s="67"/>
      <c r="B145" s="1"/>
      <c r="C145" s="5"/>
      <c r="D145" s="1"/>
      <c r="E145" s="5"/>
      <c r="F145" s="1"/>
      <c r="G145" s="5"/>
      <c r="H145" s="1"/>
      <c r="I145" s="5"/>
      <c r="J145" s="1"/>
      <c r="K145" s="5"/>
      <c r="L145" s="1"/>
      <c r="M145" s="5"/>
      <c r="N145" s="1"/>
      <c r="O145" s="1"/>
      <c r="P145" s="1"/>
      <c r="Q145" s="1"/>
      <c r="R145" s="1"/>
      <c r="S145" s="1"/>
      <c r="T145" s="1"/>
      <c r="U145" s="1"/>
      <c r="V145" s="1"/>
      <c r="W145" s="1"/>
      <c r="X145" s="1"/>
      <c r="Y145" s="1"/>
      <c r="Z145" s="1"/>
      <c r="AA145" s="1"/>
      <c r="AB145" s="1"/>
    </row>
    <row r="146" spans="1:28" ht="13.5" thickBot="1" x14ac:dyDescent="0.25">
      <c r="A146" s="67"/>
      <c r="B146" s="338">
        <f>Definiciones!L14</f>
        <v>44348</v>
      </c>
      <c r="C146" s="5"/>
      <c r="D146" s="335" t="str">
        <f>IF(ROUND(Capital!M$12-Capital!L$12-Capital!M$23-Capital!M$24,$X$42)&lt;&gt;0,"M","B")</f>
        <v>B</v>
      </c>
      <c r="E146" s="290"/>
      <c r="F146" s="335" t="str">
        <f>IF(ROUND(Capital!Z$12-Capital!Y$12-Capital!Z$23-Capital!Z$24,$X$42)&lt;&gt;0,"M","B")</f>
        <v>B</v>
      </c>
      <c r="G146" s="5"/>
      <c r="H146" s="1"/>
      <c r="I146" s="5"/>
      <c r="J146" s="1"/>
      <c r="K146" s="5"/>
      <c r="L146" s="1"/>
      <c r="M146" s="5"/>
      <c r="N146" s="334" t="str">
        <f>IF(OR(D146="M",F146="M"),$X$22,$X$8)</f>
        <v>No se ha detectado ningún error</v>
      </c>
      <c r="O146" s="1"/>
      <c r="P146" s="1"/>
      <c r="Q146" s="1"/>
      <c r="R146" s="1"/>
      <c r="S146" s="1"/>
      <c r="T146" s="1"/>
      <c r="U146" s="1"/>
      <c r="V146" s="1"/>
      <c r="W146" s="1"/>
      <c r="X146" s="1"/>
      <c r="Y146" s="1"/>
      <c r="Z146" s="1"/>
      <c r="AA146" s="1"/>
      <c r="AB146" s="1"/>
    </row>
    <row r="147" spans="1:28" ht="8.25" customHeight="1" thickBot="1" x14ac:dyDescent="0.25">
      <c r="A147" s="67"/>
      <c r="B147" s="1"/>
      <c r="C147" s="5"/>
      <c r="D147" s="1"/>
      <c r="E147" s="5"/>
      <c r="F147" s="1"/>
      <c r="G147" s="5"/>
      <c r="H147" s="1"/>
      <c r="I147" s="5"/>
      <c r="J147" s="1"/>
      <c r="K147" s="5"/>
      <c r="L147" s="1"/>
      <c r="M147" s="5"/>
      <c r="N147" s="1"/>
      <c r="O147" s="1"/>
      <c r="P147" s="1"/>
      <c r="Q147" s="1"/>
      <c r="R147" s="1"/>
      <c r="S147" s="1"/>
      <c r="T147" s="1"/>
      <c r="U147" s="1"/>
      <c r="V147" s="1"/>
      <c r="W147" s="1"/>
      <c r="X147" s="1"/>
      <c r="Y147" s="1"/>
      <c r="Z147" s="1"/>
      <c r="AA147" s="1"/>
      <c r="AB147" s="1"/>
    </row>
    <row r="148" spans="1:28" ht="13.5" thickBot="1" x14ac:dyDescent="0.25">
      <c r="A148" s="67"/>
      <c r="B148" s="338">
        <f>Definiciones!M14</f>
        <v>44440</v>
      </c>
      <c r="C148" s="5"/>
      <c r="D148" s="335" t="str">
        <f>IF(ROUND(Capital!N$12-Capital!M$12-Capital!N$23-Capital!N$24,$X$42)&lt;&gt;0,"M","B")</f>
        <v>B</v>
      </c>
      <c r="E148" s="290"/>
      <c r="F148" s="335" t="str">
        <f>IF(ROUND(Capital!AA$12-Capital!Z$12-Capital!AA$23-Capital!AA$24,$X$42)&lt;&gt;0,"M","B")</f>
        <v>B</v>
      </c>
      <c r="G148" s="5"/>
      <c r="H148" s="1"/>
      <c r="I148" s="5"/>
      <c r="J148" s="1"/>
      <c r="K148" s="5"/>
      <c r="L148" s="1"/>
      <c r="M148" s="5"/>
      <c r="N148" s="334" t="str">
        <f>IF(OR(D148="M",F148="M"),$X$22,$X$8)</f>
        <v>No se ha detectado ningún error</v>
      </c>
      <c r="O148" s="1"/>
      <c r="P148" s="1"/>
      <c r="Q148" s="1"/>
      <c r="R148" s="1"/>
      <c r="S148" s="1"/>
      <c r="T148" s="1"/>
      <c r="U148" s="1"/>
      <c r="V148" s="1"/>
      <c r="W148" s="1"/>
      <c r="X148" s="1"/>
      <c r="Y148" s="1"/>
      <c r="Z148" s="1"/>
      <c r="AA148" s="1"/>
      <c r="AB148" s="1"/>
    </row>
    <row r="149" spans="1:28" ht="9" customHeight="1" thickBot="1" x14ac:dyDescent="0.25">
      <c r="A149" s="67"/>
      <c r="B149" s="1"/>
      <c r="C149" s="5"/>
      <c r="D149" s="1"/>
      <c r="E149" s="5"/>
      <c r="F149" s="1"/>
      <c r="G149" s="5"/>
      <c r="H149" s="1"/>
      <c r="I149" s="5"/>
      <c r="J149" s="1"/>
      <c r="K149" s="5"/>
      <c r="L149" s="1"/>
      <c r="M149" s="5"/>
      <c r="N149" s="1"/>
      <c r="O149" s="1"/>
      <c r="P149" s="1"/>
      <c r="Q149" s="1"/>
      <c r="R149" s="1"/>
      <c r="S149" s="1"/>
      <c r="T149" s="1"/>
      <c r="U149" s="1"/>
      <c r="V149" s="1"/>
      <c r="W149" s="1"/>
      <c r="X149" s="1"/>
      <c r="Y149" s="1"/>
      <c r="Z149" s="1"/>
      <c r="AA149" s="1"/>
      <c r="AB149" s="1"/>
    </row>
    <row r="150" spans="1:28" ht="13.5" thickBot="1" x14ac:dyDescent="0.25">
      <c r="A150" s="67"/>
      <c r="B150" s="338">
        <f>Definiciones!N14</f>
        <v>44531</v>
      </c>
      <c r="C150" s="5"/>
      <c r="D150" s="335" t="str">
        <f>IF(ROUND(Capital!O$12-Capital!N$12-Capital!O$23-Capital!O$24,$X$42)&lt;&gt;0,"M","B")</f>
        <v>B</v>
      </c>
      <c r="E150" s="5"/>
      <c r="F150" s="335" t="str">
        <f>IF(ROUND(Capital!AB$12-Capital!AA$12-Capital!AB$23-Capital!AB$24,$X$42)&lt;&gt;0,"M","B")</f>
        <v>B</v>
      </c>
      <c r="G150" s="5"/>
      <c r="H150" s="1"/>
      <c r="I150" s="5"/>
      <c r="J150" s="1"/>
      <c r="K150" s="5"/>
      <c r="L150" s="1"/>
      <c r="M150" s="5"/>
      <c r="N150" s="334" t="str">
        <f>IF(OR(D150="M",F150="M"),$X$22,$X$8)</f>
        <v>No se ha detectado ningún error</v>
      </c>
      <c r="O150" s="1"/>
      <c r="P150" s="1"/>
      <c r="Q150" s="1"/>
      <c r="R150" s="1"/>
      <c r="S150" s="1"/>
      <c r="T150" s="1"/>
      <c r="U150" s="1"/>
      <c r="V150" s="1"/>
      <c r="W150" s="1"/>
      <c r="X150" s="67"/>
      <c r="Y150" s="1"/>
      <c r="Z150" s="1"/>
      <c r="AA150" s="1"/>
      <c r="AB150" s="1"/>
    </row>
    <row r="151" spans="1:28" ht="9" customHeight="1" x14ac:dyDescent="0.2">
      <c r="A151" s="67"/>
      <c r="B151" s="1"/>
      <c r="C151" s="5"/>
      <c r="D151" s="1"/>
      <c r="E151" s="5"/>
      <c r="F151" s="1"/>
      <c r="G151" s="5"/>
      <c r="H151" s="1"/>
      <c r="I151" s="5"/>
      <c r="J151" s="1"/>
      <c r="K151" s="5"/>
      <c r="L151" s="1"/>
      <c r="M151" s="5"/>
      <c r="N151" s="1"/>
      <c r="O151" s="1"/>
      <c r="P151" s="1"/>
      <c r="Q151" s="1"/>
      <c r="R151" s="1"/>
      <c r="S151" s="1"/>
      <c r="T151" s="1"/>
      <c r="U151" s="1"/>
      <c r="V151" s="1"/>
      <c r="W151" s="1"/>
      <c r="X151" s="1"/>
      <c r="Y151" s="1"/>
      <c r="Z151" s="1"/>
      <c r="AA151" s="1"/>
      <c r="AB151" s="1"/>
    </row>
    <row r="152" spans="1:28" x14ac:dyDescent="0.2">
      <c r="A152" s="67"/>
      <c r="B152" s="339" t="s">
        <v>507</v>
      </c>
      <c r="C152" s="382"/>
      <c r="D152" s="10"/>
      <c r="E152" s="382"/>
      <c r="F152" s="10"/>
      <c r="G152" s="382"/>
      <c r="H152" s="10"/>
      <c r="I152" s="382"/>
      <c r="J152" s="10"/>
      <c r="K152" s="382"/>
      <c r="L152" s="10"/>
      <c r="M152" s="382"/>
      <c r="N152" s="10"/>
      <c r="O152" s="10"/>
      <c r="P152" s="10"/>
      <c r="Q152" s="10"/>
      <c r="R152" s="10"/>
      <c r="S152" s="10"/>
      <c r="T152" s="10"/>
      <c r="U152" s="1"/>
      <c r="V152" s="1"/>
      <c r="W152" s="1"/>
      <c r="X152" s="1"/>
      <c r="Y152" s="1"/>
      <c r="Z152" s="1"/>
      <c r="AA152" s="1"/>
      <c r="AB152" s="1"/>
    </row>
    <row r="153" spans="1:28" ht="9" customHeight="1" thickBot="1" x14ac:dyDescent="0.25">
      <c r="A153" s="67"/>
      <c r="B153" s="1"/>
      <c r="C153" s="5"/>
      <c r="D153" s="1"/>
      <c r="E153" s="5"/>
      <c r="F153" s="1"/>
      <c r="G153" s="5"/>
      <c r="H153" s="1"/>
      <c r="I153" s="5"/>
      <c r="J153" s="1"/>
      <c r="K153" s="5"/>
      <c r="L153" s="1"/>
      <c r="M153" s="5"/>
      <c r="N153" s="1"/>
      <c r="O153" s="1"/>
      <c r="P153" s="1"/>
      <c r="Q153" s="1"/>
      <c r="R153" s="1"/>
      <c r="S153" s="1"/>
      <c r="T153" s="1"/>
      <c r="U153" s="1"/>
      <c r="V153" s="1"/>
      <c r="W153" s="1"/>
      <c r="X153" s="1"/>
      <c r="Y153" s="1"/>
      <c r="Z153" s="1"/>
      <c r="AA153" s="1"/>
      <c r="AB153" s="1"/>
    </row>
    <row r="154" spans="1:28" ht="13.5" thickBot="1" x14ac:dyDescent="0.25">
      <c r="A154" s="67"/>
      <c r="B154" s="338">
        <f>Definiciones!F14</f>
        <v>43800</v>
      </c>
      <c r="C154" s="5"/>
      <c r="D154" s="335" t="str">
        <f>IF(Capital!G14=IF(Capital!G$7=1,Capital!F$15,0)+Capital!F$14+Capital!G$25,"B","M")</f>
        <v>B</v>
      </c>
      <c r="E154" s="290"/>
      <c r="F154" s="335" t="str">
        <f>IF(Capital!T14=IF(Capital!T$7=1,Capital!S$15,0)+Capital!S$14+Capital!T$25,"B","M")</f>
        <v>B</v>
      </c>
      <c r="G154" s="5"/>
      <c r="H154" s="1"/>
      <c r="I154" s="5"/>
      <c r="J154" s="1"/>
      <c r="K154" s="5"/>
      <c r="L154" s="1"/>
      <c r="M154" s="5"/>
      <c r="N154" s="334" t="str">
        <f>IF(OR(D154="M",F154="M"),$X$23,$X$8)</f>
        <v>No se ha detectado ningún error</v>
      </c>
      <c r="O154" s="1"/>
      <c r="P154" s="1"/>
      <c r="Q154" s="1"/>
      <c r="R154" s="1"/>
      <c r="S154" s="1"/>
      <c r="T154" s="1"/>
      <c r="U154" s="1"/>
      <c r="V154" s="1"/>
      <c r="W154" s="1"/>
      <c r="X154" s="1"/>
      <c r="Y154" s="1"/>
      <c r="Z154" s="1"/>
      <c r="AA154" s="1"/>
      <c r="AB154" s="1"/>
    </row>
    <row r="155" spans="1:28" ht="9" customHeight="1" thickBot="1" x14ac:dyDescent="0.25">
      <c r="A155" s="67"/>
      <c r="B155" s="1"/>
      <c r="C155" s="5"/>
      <c r="D155" s="1"/>
      <c r="E155" s="5"/>
      <c r="F155" s="1"/>
      <c r="G155" s="5"/>
      <c r="H155" s="1"/>
      <c r="I155" s="5"/>
      <c r="J155" s="1"/>
      <c r="K155" s="5"/>
      <c r="L155" s="1"/>
      <c r="M155" s="5"/>
      <c r="N155" s="1"/>
      <c r="O155" s="1"/>
      <c r="P155" s="1"/>
      <c r="Q155" s="1"/>
      <c r="R155" s="1"/>
      <c r="S155" s="1"/>
      <c r="T155" s="1"/>
      <c r="U155" s="1"/>
      <c r="V155" s="1"/>
      <c r="W155" s="1"/>
      <c r="X155" s="1"/>
      <c r="Y155" s="1"/>
      <c r="Z155" s="1"/>
      <c r="AA155" s="1"/>
      <c r="AB155" s="1"/>
    </row>
    <row r="156" spans="1:28" ht="13.5" thickBot="1" x14ac:dyDescent="0.25">
      <c r="A156" s="67"/>
      <c r="B156" s="338">
        <f>Definiciones!G14</f>
        <v>43891</v>
      </c>
      <c r="C156" s="5"/>
      <c r="D156" s="335" t="str">
        <f>IF(Capital!H14=IF(Capital!H$7=1,Capital!G$15,0)+Capital!G$14+Capital!H$25,"B","M")</f>
        <v>B</v>
      </c>
      <c r="E156" s="290"/>
      <c r="F156" s="335" t="str">
        <f>IF(Capital!U14=IF(Capital!U$7=1,Capital!T$15,0)+Capital!T$14+Capital!U$25,"B","M")</f>
        <v>B</v>
      </c>
      <c r="G156" s="5"/>
      <c r="H156" s="1"/>
      <c r="I156" s="5"/>
      <c r="J156" s="1"/>
      <c r="K156" s="5"/>
      <c r="L156" s="1"/>
      <c r="M156" s="5"/>
      <c r="N156" s="334" t="str">
        <f>IF(OR(D156="M",F156="M"),$X$23,$X$8)</f>
        <v>No se ha detectado ningún error</v>
      </c>
      <c r="O156" s="1"/>
      <c r="P156" s="1"/>
      <c r="Q156" s="1"/>
      <c r="R156" s="1"/>
      <c r="S156" s="1"/>
      <c r="T156" s="1"/>
      <c r="U156" s="1"/>
      <c r="V156" s="1"/>
      <c r="W156" s="1"/>
      <c r="X156" s="1"/>
      <c r="Y156" s="1"/>
      <c r="Z156" s="1"/>
      <c r="AA156" s="1"/>
      <c r="AB156" s="1"/>
    </row>
    <row r="157" spans="1:28" ht="9" customHeight="1" thickBot="1" x14ac:dyDescent="0.25">
      <c r="A157" s="67"/>
      <c r="B157" s="1"/>
      <c r="C157" s="5"/>
      <c r="D157" s="1"/>
      <c r="E157" s="5"/>
      <c r="F157" s="1"/>
      <c r="G157" s="5"/>
      <c r="H157" s="1"/>
      <c r="I157" s="5"/>
      <c r="J157" s="1"/>
      <c r="K157" s="5"/>
      <c r="L157" s="1"/>
      <c r="M157" s="5"/>
      <c r="N157" s="1"/>
      <c r="O157" s="1"/>
      <c r="P157" s="1"/>
      <c r="Q157" s="1"/>
      <c r="R157" s="1"/>
      <c r="S157" s="1"/>
      <c r="T157" s="1"/>
      <c r="U157" s="1"/>
      <c r="V157" s="1"/>
      <c r="W157" s="1"/>
      <c r="X157" s="1"/>
      <c r="Y157" s="1"/>
      <c r="Z157" s="1"/>
      <c r="AA157" s="1"/>
      <c r="AB157" s="1"/>
    </row>
    <row r="158" spans="1:28" ht="13.5" thickBot="1" x14ac:dyDescent="0.25">
      <c r="A158" s="67"/>
      <c r="B158" s="338">
        <f>Definiciones!H14</f>
        <v>43983</v>
      </c>
      <c r="C158" s="5"/>
      <c r="D158" s="335" t="str">
        <f>IF(Capital!I14=IF(Capital!I$7=1,Capital!H$15,0)+Capital!H$14+Capital!I$25,"B","M")</f>
        <v>B</v>
      </c>
      <c r="E158" s="290"/>
      <c r="F158" s="335" t="str">
        <f>IF(Capital!V14=IF(Capital!V$7=1,Capital!U$15,0)+Capital!U$14+Capital!V$25,"B","M")</f>
        <v>B</v>
      </c>
      <c r="G158" s="5"/>
      <c r="H158" s="1"/>
      <c r="I158" s="5"/>
      <c r="J158" s="1"/>
      <c r="K158" s="5"/>
      <c r="L158" s="1"/>
      <c r="M158" s="5"/>
      <c r="N158" s="334" t="str">
        <f>IF(OR(D158="M",F158="M"),$X$23,$X$8)</f>
        <v>No se ha detectado ningún error</v>
      </c>
      <c r="O158" s="1"/>
      <c r="P158" s="1"/>
      <c r="Q158" s="1"/>
      <c r="T158" s="1"/>
      <c r="U158" s="1"/>
      <c r="V158" s="1"/>
      <c r="W158" s="1"/>
      <c r="X158" s="1"/>
      <c r="Y158" s="1"/>
      <c r="Z158" s="1"/>
      <c r="AA158" s="1"/>
      <c r="AB158" s="1"/>
    </row>
    <row r="159" spans="1:28" ht="9" customHeight="1" thickBot="1" x14ac:dyDescent="0.25">
      <c r="A159" s="67"/>
      <c r="B159" s="1"/>
      <c r="C159" s="5"/>
      <c r="D159" s="1"/>
      <c r="E159" s="5"/>
      <c r="F159" s="1"/>
      <c r="G159" s="5"/>
      <c r="H159" s="1"/>
      <c r="I159" s="5"/>
      <c r="J159" s="1"/>
      <c r="K159" s="5"/>
      <c r="L159" s="1"/>
      <c r="M159" s="5"/>
      <c r="N159" s="1"/>
      <c r="O159" s="1"/>
      <c r="P159" s="1"/>
      <c r="Q159" s="1"/>
      <c r="R159" s="1"/>
      <c r="S159" s="1"/>
      <c r="T159" s="1"/>
      <c r="U159" s="1"/>
      <c r="V159" s="1"/>
      <c r="W159" s="1"/>
      <c r="X159" s="1"/>
      <c r="Y159" s="1"/>
      <c r="Z159" s="1"/>
      <c r="AA159" s="1"/>
      <c r="AB159" s="1"/>
    </row>
    <row r="160" spans="1:28" ht="13.5" thickBot="1" x14ac:dyDescent="0.25">
      <c r="A160" s="67"/>
      <c r="B160" s="338">
        <f>Definiciones!I14</f>
        <v>44075</v>
      </c>
      <c r="C160" s="5"/>
      <c r="D160" s="335" t="str">
        <f>IF(Capital!J14=IF(Capital!J$7=1,Capital!I$15,0)+Capital!I$14+Capital!J$25,"B","M")</f>
        <v>B</v>
      </c>
      <c r="E160" s="290"/>
      <c r="F160" s="335" t="str">
        <f>IF(Capital!W14=IF(Capital!W$7=1,Capital!V$15,0)+Capital!V$14+Capital!W$25,"B","M")</f>
        <v>B</v>
      </c>
      <c r="G160" s="5"/>
      <c r="H160" s="1"/>
      <c r="I160" s="5"/>
      <c r="J160" s="1"/>
      <c r="K160" s="5"/>
      <c r="L160" s="1"/>
      <c r="M160" s="5"/>
      <c r="N160" s="334" t="str">
        <f>IF(OR(D160="M",F160="M"),$X$23,$X$8)</f>
        <v>No se ha detectado ningún error</v>
      </c>
      <c r="O160" s="1"/>
      <c r="P160" s="1"/>
      <c r="Q160" s="1"/>
      <c r="R160" s="1"/>
      <c r="S160" s="1"/>
      <c r="T160" s="1"/>
      <c r="U160" s="1"/>
      <c r="V160" s="1"/>
      <c r="W160" s="1"/>
      <c r="X160" s="1"/>
      <c r="Y160" s="1"/>
      <c r="Z160" s="1"/>
      <c r="AA160" s="1"/>
      <c r="AB160" s="1"/>
    </row>
    <row r="161" spans="1:28" ht="9" customHeight="1" thickBot="1" x14ac:dyDescent="0.25">
      <c r="A161" s="67"/>
      <c r="B161" s="1"/>
      <c r="C161" s="5"/>
      <c r="D161" s="1"/>
      <c r="E161" s="5"/>
      <c r="F161" s="1"/>
      <c r="G161" s="5"/>
      <c r="H161" s="1"/>
      <c r="I161" s="5"/>
      <c r="J161" s="1"/>
      <c r="K161" s="5"/>
      <c r="L161" s="1"/>
      <c r="M161" s="5"/>
      <c r="N161" s="1"/>
      <c r="O161" s="1"/>
      <c r="P161" s="1"/>
      <c r="Q161" s="1"/>
      <c r="R161" s="1"/>
      <c r="S161" s="1"/>
      <c r="T161" s="1"/>
      <c r="U161" s="1"/>
      <c r="V161" s="1"/>
      <c r="W161" s="1"/>
      <c r="X161" s="1"/>
      <c r="Y161" s="1"/>
      <c r="Z161" s="1"/>
      <c r="AA161" s="1"/>
      <c r="AB161" s="1"/>
    </row>
    <row r="162" spans="1:28" ht="13.5" thickBot="1" x14ac:dyDescent="0.25">
      <c r="A162" s="67"/>
      <c r="B162" s="338">
        <f>Definiciones!J14</f>
        <v>44166</v>
      </c>
      <c r="C162" s="5"/>
      <c r="D162" s="335" t="str">
        <f>IF(Capital!K14=IF(Capital!K$7=1,Capital!J$15,0)+Capital!J$14+Capital!K$25,"B","M")</f>
        <v>B</v>
      </c>
      <c r="E162" s="290"/>
      <c r="F162" s="335" t="str">
        <f>IF(Capital!X14=IF(Capital!X$7=1,Capital!W$15,0)+Capital!W$14+Capital!X$25,"B","M")</f>
        <v>B</v>
      </c>
      <c r="G162" s="5"/>
      <c r="H162" s="1"/>
      <c r="I162" s="5"/>
      <c r="J162" s="1"/>
      <c r="K162" s="5"/>
      <c r="L162" s="1"/>
      <c r="M162" s="5"/>
      <c r="N162" s="334" t="str">
        <f>IF(OR(D162="M",F162="M"),$X$23,$X$8)</f>
        <v>No se ha detectado ningún error</v>
      </c>
      <c r="O162" s="1"/>
      <c r="P162" s="1"/>
      <c r="Q162" s="1"/>
      <c r="R162" s="1"/>
      <c r="S162" s="1"/>
      <c r="T162" s="1"/>
      <c r="U162" s="1"/>
      <c r="V162" s="1"/>
      <c r="W162" s="1"/>
      <c r="X162" s="1"/>
      <c r="Y162" s="1"/>
      <c r="Z162" s="1"/>
      <c r="AA162" s="1"/>
      <c r="AB162" s="1"/>
    </row>
    <row r="163" spans="1:28" ht="9" customHeight="1" thickBot="1" x14ac:dyDescent="0.25">
      <c r="A163" s="67"/>
      <c r="B163" s="1"/>
      <c r="C163" s="5"/>
      <c r="D163" s="1"/>
      <c r="E163" s="5"/>
      <c r="F163" s="1"/>
      <c r="G163" s="5"/>
      <c r="H163" s="1"/>
      <c r="I163" s="5"/>
      <c r="J163" s="1"/>
      <c r="K163" s="5"/>
      <c r="L163" s="1"/>
      <c r="M163" s="5"/>
      <c r="N163" s="1"/>
      <c r="O163" s="1"/>
      <c r="P163" s="1"/>
      <c r="Q163" s="1"/>
      <c r="R163" s="1"/>
      <c r="S163" s="1"/>
      <c r="T163" s="1"/>
      <c r="U163" s="1"/>
      <c r="V163" s="1"/>
      <c r="W163" s="1"/>
      <c r="X163" s="1"/>
      <c r="Y163" s="1"/>
      <c r="Z163" s="1"/>
      <c r="AA163" s="1"/>
      <c r="AB163" s="1"/>
    </row>
    <row r="164" spans="1:28" ht="13.5" thickBot="1" x14ac:dyDescent="0.25">
      <c r="A164" s="67"/>
      <c r="B164" s="338">
        <f>Definiciones!K14</f>
        <v>44256</v>
      </c>
      <c r="C164" s="5"/>
      <c r="D164" s="335" t="str">
        <f>IF(Capital!L14=IF(Capital!L$7=1,Capital!K$15,0)+Capital!K$14+Capital!L$25,"B","M")</f>
        <v>B</v>
      </c>
      <c r="E164" s="290"/>
      <c r="F164" s="335" t="str">
        <f>IF(Capital!Y14=IF(Capital!Y$7=1,Capital!X$15,0)+Capital!X$14+Capital!Y$25,"B","M")</f>
        <v>B</v>
      </c>
      <c r="G164" s="5"/>
      <c r="H164" s="1"/>
      <c r="I164" s="5"/>
      <c r="J164" s="1"/>
      <c r="K164" s="5"/>
      <c r="L164" s="1"/>
      <c r="M164" s="5"/>
      <c r="N164" s="334" t="str">
        <f>IF(OR(D164="M",F164="M"),$X$23,$X$8)</f>
        <v>No se ha detectado ningún error</v>
      </c>
      <c r="O164" s="1"/>
      <c r="P164" s="1"/>
      <c r="Q164" s="1"/>
      <c r="R164" s="1"/>
      <c r="S164" s="1"/>
      <c r="T164" s="1"/>
      <c r="U164" s="1"/>
      <c r="V164" s="1"/>
      <c r="W164" s="1"/>
      <c r="X164" s="1"/>
      <c r="Y164" s="1"/>
      <c r="Z164" s="1"/>
      <c r="AA164" s="1"/>
      <c r="AB164" s="1"/>
    </row>
    <row r="165" spans="1:28" ht="9" customHeight="1" thickBot="1" x14ac:dyDescent="0.25">
      <c r="A165" s="67"/>
      <c r="B165" s="1"/>
      <c r="C165" s="5"/>
      <c r="D165" s="1"/>
      <c r="E165" s="5"/>
      <c r="F165" s="1"/>
      <c r="G165" s="5"/>
      <c r="H165" s="1"/>
      <c r="I165" s="5"/>
      <c r="J165" s="1"/>
      <c r="K165" s="5"/>
      <c r="L165" s="1"/>
      <c r="M165" s="5"/>
      <c r="N165" s="1"/>
      <c r="O165" s="1"/>
      <c r="P165" s="1"/>
      <c r="Q165" s="1"/>
      <c r="R165" s="1"/>
      <c r="S165" s="1"/>
      <c r="T165" s="1"/>
      <c r="U165" s="1"/>
      <c r="V165" s="1"/>
      <c r="W165" s="1"/>
      <c r="X165" s="1"/>
      <c r="Y165" s="1"/>
      <c r="Z165" s="1"/>
      <c r="AA165" s="1"/>
      <c r="AB165" s="1"/>
    </row>
    <row r="166" spans="1:28" ht="13.5" thickBot="1" x14ac:dyDescent="0.25">
      <c r="A166" s="67"/>
      <c r="B166" s="338">
        <f>Definiciones!L14</f>
        <v>44348</v>
      </c>
      <c r="C166" s="5"/>
      <c r="D166" s="335" t="str">
        <f>IF(Capital!M14=IF(Capital!M$7=1,Capital!L$15,0)+Capital!L$14+Capital!M$25,"B","M")</f>
        <v>B</v>
      </c>
      <c r="E166" s="290"/>
      <c r="F166" s="335" t="str">
        <f>IF(Capital!Z14=IF(Capital!Z$7=1,Capital!Y$15,0)+Capital!Y$14+Capital!Z$25,"B","M")</f>
        <v>B</v>
      </c>
      <c r="G166" s="5"/>
      <c r="H166" s="1"/>
      <c r="I166" s="5"/>
      <c r="J166" s="1"/>
      <c r="K166" s="5"/>
      <c r="L166" s="1"/>
      <c r="M166" s="5"/>
      <c r="N166" s="334" t="str">
        <f>IF(OR(D166="M",F166="M"),$X$23,$X$8)</f>
        <v>No se ha detectado ningún error</v>
      </c>
      <c r="O166" s="1"/>
      <c r="P166" s="1"/>
      <c r="Q166" s="1"/>
      <c r="R166" s="1"/>
      <c r="S166" s="1"/>
      <c r="T166" s="1"/>
      <c r="U166" s="1"/>
      <c r="V166" s="1"/>
      <c r="W166" s="1"/>
      <c r="X166" s="1"/>
      <c r="Y166" s="1"/>
      <c r="Z166" s="1"/>
      <c r="AA166" s="1"/>
      <c r="AB166" s="1"/>
    </row>
    <row r="167" spans="1:28" ht="8.25" customHeight="1" thickBot="1" x14ac:dyDescent="0.25">
      <c r="A167" s="67"/>
      <c r="B167" s="1"/>
      <c r="C167" s="5"/>
      <c r="D167" s="1"/>
      <c r="E167" s="5"/>
      <c r="F167" s="1"/>
      <c r="G167" s="5"/>
      <c r="H167" s="1"/>
      <c r="I167" s="5"/>
      <c r="J167" s="1"/>
      <c r="K167" s="5"/>
      <c r="L167" s="1"/>
      <c r="M167" s="5"/>
      <c r="N167" s="1"/>
      <c r="O167" s="1"/>
      <c r="P167" s="1"/>
      <c r="Q167" s="1"/>
      <c r="R167" s="1"/>
      <c r="S167" s="1"/>
      <c r="T167" s="1"/>
      <c r="U167" s="1"/>
      <c r="V167" s="1"/>
      <c r="W167" s="1"/>
      <c r="X167" s="1"/>
      <c r="Y167" s="1"/>
      <c r="Z167" s="1"/>
      <c r="AA167" s="1"/>
      <c r="AB167" s="1"/>
    </row>
    <row r="168" spans="1:28" ht="13.5" thickBot="1" x14ac:dyDescent="0.25">
      <c r="A168" s="67"/>
      <c r="B168" s="338">
        <f>Definiciones!M14</f>
        <v>44440</v>
      </c>
      <c r="C168" s="5"/>
      <c r="D168" s="335" t="str">
        <f>IF(Capital!N14=IF(Capital!N$7=1,Capital!M$15,0)+Capital!M$14+Capital!N$25,"B","M")</f>
        <v>B</v>
      </c>
      <c r="E168" s="290"/>
      <c r="F168" s="335" t="str">
        <f>IF(Capital!AA14=IF(Capital!AA$7=1,Capital!Z$15,0)+Capital!Z$14+Capital!AA$25,"B","M")</f>
        <v>B</v>
      </c>
      <c r="G168" s="5"/>
      <c r="H168" s="1"/>
      <c r="I168" s="5"/>
      <c r="J168" s="1"/>
      <c r="K168" s="5"/>
      <c r="L168" s="1"/>
      <c r="M168" s="5"/>
      <c r="N168" s="334" t="str">
        <f>IF(OR(D168="M",F168="M"),$X$23,$X$8)</f>
        <v>No se ha detectado ningún error</v>
      </c>
      <c r="O168" s="1"/>
      <c r="P168" s="1"/>
      <c r="Q168" s="1"/>
      <c r="R168" s="1"/>
      <c r="S168" s="1"/>
      <c r="T168" s="1"/>
      <c r="U168" s="1"/>
      <c r="V168" s="1"/>
      <c r="W168" s="1"/>
      <c r="X168" s="1"/>
      <c r="Y168" s="1"/>
      <c r="Z168" s="1"/>
      <c r="AA168" s="1"/>
      <c r="AB168" s="1"/>
    </row>
    <row r="169" spans="1:28" ht="9" customHeight="1" thickBot="1" x14ac:dyDescent="0.25">
      <c r="A169" s="67"/>
      <c r="B169" s="1"/>
      <c r="C169" s="5"/>
      <c r="D169" s="1"/>
      <c r="E169" s="5"/>
      <c r="F169" s="1"/>
      <c r="G169" s="5"/>
      <c r="H169" s="1"/>
      <c r="I169" s="5"/>
      <c r="J169" s="1"/>
      <c r="K169" s="5"/>
      <c r="L169" s="1"/>
      <c r="M169" s="5"/>
      <c r="N169" s="1"/>
      <c r="O169" s="1"/>
      <c r="P169" s="1"/>
      <c r="Q169" s="1"/>
      <c r="R169" s="1"/>
      <c r="S169" s="1"/>
      <c r="T169" s="1"/>
      <c r="U169" s="1"/>
      <c r="V169" s="1"/>
      <c r="W169" s="1"/>
      <c r="X169" s="1"/>
      <c r="Y169" s="1"/>
      <c r="Z169" s="1"/>
      <c r="AA169" s="1"/>
      <c r="AB169" s="1"/>
    </row>
    <row r="170" spans="1:28" ht="13.5" thickBot="1" x14ac:dyDescent="0.25">
      <c r="A170" s="67"/>
      <c r="B170" s="338">
        <f>Definiciones!N14</f>
        <v>44531</v>
      </c>
      <c r="C170" s="5"/>
      <c r="D170" s="335" t="str">
        <f>IF(Capital!O14=IF(Capital!O$7=1,Capital!N$15,0)+Capital!N$14+Capital!O$25,"B","M")</f>
        <v>B</v>
      </c>
      <c r="E170" s="5"/>
      <c r="F170" s="335" t="str">
        <f>IF(Capital!AB14=IF(Capital!AB$7=1,Capital!AA$15,0)+Capital!AA$14+Capital!AB$25,"B","M")</f>
        <v>B</v>
      </c>
      <c r="G170" s="5"/>
      <c r="H170" s="1"/>
      <c r="I170" s="5"/>
      <c r="J170" s="1"/>
      <c r="K170" s="5"/>
      <c r="L170" s="1"/>
      <c r="M170" s="5"/>
      <c r="N170" s="334" t="str">
        <f>IF(OR(D170="M",F170="M"),$X$23,$X$8)</f>
        <v>No se ha detectado ningún error</v>
      </c>
      <c r="O170" s="1"/>
      <c r="P170" s="1"/>
      <c r="Q170" s="1"/>
      <c r="R170" s="1"/>
      <c r="S170" s="1"/>
      <c r="T170" s="1"/>
      <c r="U170" s="1"/>
      <c r="V170" s="1"/>
      <c r="W170" s="1"/>
      <c r="X170" s="67"/>
      <c r="Y170" s="1"/>
      <c r="Z170" s="1"/>
      <c r="AA170" s="1"/>
      <c r="AB170" s="1"/>
    </row>
    <row r="171" spans="1:28" ht="9" customHeight="1" x14ac:dyDescent="0.2">
      <c r="A171" s="67"/>
      <c r="B171" s="1"/>
      <c r="C171" s="5"/>
      <c r="D171" s="1"/>
      <c r="E171" s="5"/>
      <c r="F171" s="1"/>
      <c r="G171" s="5"/>
      <c r="H171" s="1"/>
      <c r="I171" s="5"/>
      <c r="J171" s="1"/>
      <c r="K171" s="5"/>
      <c r="L171" s="1"/>
      <c r="M171" s="5"/>
      <c r="N171" s="1"/>
      <c r="O171" s="1"/>
      <c r="P171" s="1"/>
      <c r="Q171" s="1"/>
      <c r="R171" s="1"/>
      <c r="S171" s="1"/>
      <c r="T171" s="1"/>
      <c r="U171" s="1"/>
      <c r="V171" s="1"/>
      <c r="W171" s="1"/>
      <c r="X171" s="1"/>
      <c r="Y171" s="1"/>
      <c r="Z171" s="1"/>
      <c r="AA171" s="1"/>
      <c r="AB171" s="1"/>
    </row>
    <row r="172" spans="1:28" x14ac:dyDescent="0.2">
      <c r="A172" s="67"/>
      <c r="B172" s="339"/>
      <c r="C172" s="382"/>
      <c r="D172" s="10"/>
      <c r="E172" s="382"/>
      <c r="F172" s="10"/>
      <c r="G172" s="382"/>
      <c r="H172" s="10"/>
      <c r="I172" s="382"/>
      <c r="J172" s="10"/>
      <c r="K172" s="382"/>
      <c r="L172" s="10"/>
      <c r="M172" s="382"/>
      <c r="N172" s="10"/>
      <c r="O172" s="10"/>
      <c r="P172" s="10"/>
      <c r="Q172" s="10"/>
      <c r="R172" s="10"/>
      <c r="S172" s="10"/>
      <c r="T172" s="10"/>
      <c r="U172" s="1"/>
      <c r="V172" s="1"/>
      <c r="W172" s="1"/>
      <c r="X172" s="67"/>
      <c r="Y172" s="1"/>
      <c r="Z172" s="1"/>
      <c r="AA172" s="1"/>
      <c r="AB172" s="1"/>
    </row>
    <row r="173" spans="1:28" x14ac:dyDescent="0.2">
      <c r="A173" s="67"/>
      <c r="B173" s="1"/>
      <c r="C173" s="5"/>
      <c r="D173" s="1"/>
      <c r="E173" s="5"/>
      <c r="F173" s="1"/>
      <c r="G173" s="5"/>
      <c r="H173" s="1"/>
      <c r="I173" s="5"/>
      <c r="J173" s="1"/>
      <c r="K173" s="5"/>
      <c r="L173" s="1"/>
      <c r="M173" s="5"/>
      <c r="N173" s="1"/>
      <c r="O173" s="1"/>
      <c r="P173" s="1"/>
      <c r="Q173" s="1"/>
      <c r="R173" s="1"/>
      <c r="S173" s="1"/>
      <c r="T173" s="1"/>
      <c r="U173" s="1"/>
      <c r="V173" s="1"/>
      <c r="W173" s="1"/>
      <c r="X173" s="1"/>
      <c r="Y173" s="1"/>
      <c r="Z173" s="1"/>
      <c r="AA173" s="1"/>
      <c r="AB173" s="1"/>
    </row>
    <row r="174" spans="1:28" x14ac:dyDescent="0.2">
      <c r="A174" s="67"/>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row>
    <row r="175" spans="1:28" x14ac:dyDescent="0.2">
      <c r="A175" s="67"/>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row>
    <row r="176" spans="1:28" x14ac:dyDescent="0.2">
      <c r="A176" s="67"/>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row>
    <row r="177" spans="1:28" x14ac:dyDescent="0.2">
      <c r="A177" s="67"/>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row>
    <row r="178" spans="1:28" x14ac:dyDescent="0.2">
      <c r="A178" s="67"/>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row>
    <row r="179" spans="1:28" x14ac:dyDescent="0.2">
      <c r="A179" s="67"/>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row>
    <row r="180" spans="1:28" x14ac:dyDescent="0.2">
      <c r="A180" s="67"/>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row>
    <row r="181" spans="1:28" x14ac:dyDescent="0.2">
      <c r="A181" s="67"/>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row>
    <row r="182" spans="1:28" x14ac:dyDescent="0.2">
      <c r="A182" s="67"/>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row>
    <row r="183" spans="1:28" x14ac:dyDescent="0.2">
      <c r="A183" s="67"/>
      <c r="B183" s="1"/>
      <c r="C183" s="5"/>
      <c r="D183" s="1"/>
      <c r="E183" s="5"/>
      <c r="F183" s="1"/>
      <c r="G183" s="5"/>
      <c r="H183" s="1"/>
      <c r="I183" s="5"/>
      <c r="J183" s="1"/>
      <c r="K183" s="5"/>
      <c r="L183" s="1"/>
      <c r="M183" s="5"/>
      <c r="N183" s="1"/>
      <c r="O183" s="1"/>
      <c r="P183" s="1"/>
      <c r="Q183" s="1"/>
      <c r="R183" s="1"/>
      <c r="S183" s="1"/>
      <c r="T183" s="1"/>
      <c r="U183" s="1"/>
      <c r="V183" s="1"/>
      <c r="W183" s="1"/>
      <c r="X183" s="1"/>
      <c r="Y183" s="1"/>
      <c r="Z183" s="1"/>
      <c r="AA183" s="1"/>
      <c r="AB183" s="1"/>
    </row>
    <row r="184" spans="1:28" x14ac:dyDescent="0.2">
      <c r="A184" s="67"/>
      <c r="B184" s="1"/>
      <c r="C184" s="5"/>
      <c r="D184" s="1"/>
      <c r="E184" s="5"/>
      <c r="F184" s="1"/>
      <c r="G184" s="5"/>
      <c r="H184" s="1"/>
      <c r="I184" s="5"/>
      <c r="J184" s="1"/>
      <c r="K184" s="5"/>
      <c r="L184" s="1"/>
      <c r="M184" s="5"/>
      <c r="N184" s="1"/>
      <c r="O184" s="1"/>
      <c r="P184" s="1"/>
      <c r="Q184" s="1"/>
      <c r="R184" s="1"/>
      <c r="S184" s="1"/>
      <c r="T184" s="1"/>
      <c r="U184" s="1"/>
      <c r="V184" s="1"/>
      <c r="W184" s="1"/>
      <c r="X184" s="1"/>
      <c r="Y184" s="1"/>
      <c r="Z184" s="1"/>
      <c r="AA184" s="1"/>
      <c r="AB184" s="1"/>
    </row>
    <row r="185" spans="1:28" x14ac:dyDescent="0.2">
      <c r="A185" s="67"/>
      <c r="B185" s="1"/>
      <c r="C185" s="5"/>
      <c r="D185" s="1"/>
      <c r="E185" s="5"/>
      <c r="F185" s="1"/>
      <c r="G185" s="5"/>
      <c r="H185" s="1"/>
      <c r="I185" s="5"/>
      <c r="J185" s="1"/>
      <c r="K185" s="5"/>
      <c r="L185" s="1"/>
      <c r="M185" s="5"/>
      <c r="N185" s="1"/>
      <c r="O185" s="1"/>
      <c r="P185" s="1"/>
      <c r="Q185" s="1"/>
      <c r="R185" s="1"/>
      <c r="S185" s="1"/>
      <c r="T185" s="1"/>
      <c r="U185" s="1"/>
      <c r="V185" s="1"/>
      <c r="W185" s="1"/>
      <c r="X185" s="1"/>
      <c r="Y185" s="1"/>
      <c r="Z185" s="1"/>
      <c r="AA185" s="1"/>
      <c r="AB185" s="1"/>
    </row>
    <row r="186" spans="1:28" x14ac:dyDescent="0.2">
      <c r="A186" s="67"/>
      <c r="B186" s="1"/>
      <c r="C186" s="5"/>
      <c r="D186" s="1"/>
      <c r="E186" s="5"/>
      <c r="F186" s="1"/>
      <c r="G186" s="5"/>
      <c r="H186" s="1"/>
      <c r="I186" s="5"/>
      <c r="J186" s="1"/>
      <c r="K186" s="5"/>
      <c r="L186" s="1"/>
      <c r="M186" s="5"/>
      <c r="N186" s="1"/>
      <c r="O186" s="1"/>
      <c r="P186" s="1"/>
      <c r="Q186" s="1"/>
      <c r="R186" s="1"/>
      <c r="S186" s="1"/>
      <c r="T186" s="1"/>
      <c r="U186" s="1"/>
      <c r="V186" s="1"/>
      <c r="W186" s="1"/>
      <c r="X186" s="1"/>
      <c r="Y186" s="1"/>
      <c r="Z186" s="1"/>
      <c r="AA186" s="1"/>
      <c r="AB186" s="1"/>
    </row>
    <row r="187" spans="1:28" x14ac:dyDescent="0.2">
      <c r="A187" s="67"/>
      <c r="B187" s="1"/>
      <c r="C187" s="5"/>
      <c r="D187" s="1"/>
      <c r="E187" s="5"/>
      <c r="F187" s="1"/>
      <c r="G187" s="5"/>
      <c r="H187" s="1"/>
      <c r="I187" s="5"/>
      <c r="J187" s="1"/>
      <c r="K187" s="5"/>
      <c r="L187" s="1"/>
      <c r="M187" s="5"/>
      <c r="N187" s="1"/>
      <c r="O187" s="1"/>
      <c r="P187" s="1"/>
      <c r="Q187" s="1"/>
      <c r="R187" s="1"/>
      <c r="S187" s="1"/>
      <c r="T187" s="1"/>
      <c r="U187" s="1"/>
      <c r="V187" s="1"/>
      <c r="W187" s="1"/>
      <c r="X187" s="1"/>
      <c r="Y187" s="1"/>
      <c r="Z187" s="1"/>
      <c r="AA187" s="1"/>
      <c r="AB187" s="1"/>
    </row>
    <row r="188" spans="1:28" x14ac:dyDescent="0.2">
      <c r="A188" s="67"/>
      <c r="B188" s="1"/>
      <c r="C188" s="5"/>
      <c r="D188" s="1"/>
      <c r="E188" s="5"/>
      <c r="F188" s="1"/>
      <c r="G188" s="5"/>
      <c r="H188" s="1"/>
      <c r="I188" s="5"/>
      <c r="J188" s="1"/>
      <c r="K188" s="5"/>
      <c r="L188" s="1"/>
      <c r="M188" s="5"/>
      <c r="N188" s="1"/>
      <c r="O188" s="1"/>
      <c r="P188" s="1"/>
      <c r="Q188" s="1"/>
      <c r="R188" s="1"/>
      <c r="S188" s="1"/>
      <c r="T188" s="1"/>
      <c r="U188" s="1"/>
      <c r="V188" s="1"/>
      <c r="W188" s="1"/>
      <c r="X188" s="1"/>
      <c r="Y188" s="1"/>
      <c r="Z188" s="1"/>
      <c r="AA188" s="1"/>
      <c r="AB188" s="1"/>
    </row>
    <row r="189" spans="1:28" x14ac:dyDescent="0.2">
      <c r="A189" s="67"/>
      <c r="B189" s="1"/>
      <c r="C189" s="5"/>
      <c r="D189" s="1"/>
      <c r="E189" s="5"/>
      <c r="F189" s="1"/>
      <c r="G189" s="5"/>
      <c r="H189" s="1"/>
      <c r="I189" s="5"/>
      <c r="J189" s="1"/>
      <c r="K189" s="5"/>
      <c r="L189" s="1"/>
      <c r="M189" s="5"/>
      <c r="N189" s="1"/>
      <c r="O189" s="1"/>
      <c r="P189" s="1"/>
      <c r="Q189" s="1"/>
      <c r="R189" s="1"/>
      <c r="S189" s="1"/>
      <c r="T189" s="1"/>
      <c r="U189" s="1"/>
      <c r="V189" s="1"/>
      <c r="W189" s="1"/>
      <c r="X189" s="1"/>
      <c r="Y189" s="1"/>
      <c r="Z189" s="1"/>
      <c r="AA189" s="1"/>
      <c r="AB189" s="1"/>
    </row>
    <row r="190" spans="1:28" x14ac:dyDescent="0.2">
      <c r="A190" s="67"/>
      <c r="B190" s="1"/>
      <c r="C190" s="5"/>
      <c r="D190" s="1"/>
      <c r="E190" s="5"/>
      <c r="F190" s="1"/>
      <c r="G190" s="5"/>
      <c r="H190" s="1"/>
      <c r="I190" s="5"/>
      <c r="J190" s="1"/>
      <c r="K190" s="5"/>
      <c r="L190" s="1"/>
      <c r="M190" s="5"/>
      <c r="N190" s="1"/>
      <c r="O190" s="1"/>
      <c r="P190" s="1"/>
      <c r="Q190" s="1"/>
      <c r="R190" s="1"/>
      <c r="S190" s="1"/>
      <c r="T190" s="1"/>
      <c r="U190" s="1"/>
      <c r="V190" s="1"/>
      <c r="W190" s="1"/>
      <c r="X190" s="1"/>
      <c r="Y190" s="1"/>
      <c r="Z190" s="1"/>
      <c r="AA190" s="1"/>
      <c r="AB190" s="1"/>
    </row>
    <row r="191" spans="1:28" x14ac:dyDescent="0.2">
      <c r="A191" s="67"/>
      <c r="B191" s="1"/>
      <c r="C191" s="5"/>
      <c r="D191" s="1"/>
      <c r="E191" s="5"/>
      <c r="F191" s="1"/>
      <c r="G191" s="5"/>
      <c r="H191" s="1"/>
      <c r="I191" s="5"/>
      <c r="J191" s="1"/>
      <c r="K191" s="5"/>
      <c r="L191" s="1"/>
      <c r="M191" s="5"/>
      <c r="N191" s="1"/>
      <c r="O191" s="1"/>
      <c r="P191" s="1"/>
      <c r="Q191" s="1"/>
      <c r="R191" s="1"/>
      <c r="S191" s="1"/>
      <c r="T191" s="1"/>
      <c r="U191" s="1"/>
      <c r="V191" s="1"/>
      <c r="W191" s="1"/>
      <c r="X191" s="1"/>
      <c r="Y191" s="1"/>
      <c r="Z191" s="1"/>
      <c r="AA191" s="1"/>
      <c r="AB191" s="1"/>
    </row>
    <row r="192" spans="1:28" x14ac:dyDescent="0.2">
      <c r="A192" s="67"/>
      <c r="B192" s="1"/>
      <c r="C192" s="5"/>
      <c r="D192" s="1"/>
      <c r="E192" s="5"/>
      <c r="F192" s="1"/>
      <c r="G192" s="5"/>
      <c r="H192" s="1"/>
      <c r="I192" s="5"/>
      <c r="J192" s="1"/>
      <c r="K192" s="5"/>
      <c r="L192" s="1"/>
      <c r="M192" s="5"/>
      <c r="N192" s="1"/>
      <c r="O192" s="1"/>
      <c r="P192" s="1"/>
      <c r="Q192" s="1"/>
      <c r="R192" s="1"/>
      <c r="S192" s="1"/>
      <c r="T192" s="1"/>
      <c r="U192" s="1"/>
      <c r="V192" s="1"/>
      <c r="W192" s="1"/>
      <c r="X192" s="1"/>
      <c r="Y192" s="1"/>
      <c r="Z192" s="1"/>
      <c r="AA192" s="1"/>
      <c r="AB192" s="1"/>
    </row>
    <row r="193" spans="1:28" x14ac:dyDescent="0.2">
      <c r="A193" s="67"/>
      <c r="B193" s="1"/>
      <c r="C193" s="5"/>
      <c r="D193" s="1"/>
      <c r="E193" s="5"/>
      <c r="F193" s="1"/>
      <c r="G193" s="5"/>
      <c r="H193" s="1"/>
      <c r="I193" s="5"/>
      <c r="J193" s="1"/>
      <c r="K193" s="5"/>
      <c r="L193" s="1"/>
      <c r="M193" s="5"/>
      <c r="N193" s="1"/>
      <c r="O193" s="1"/>
      <c r="P193" s="1"/>
      <c r="Q193" s="1"/>
      <c r="R193" s="1"/>
      <c r="S193" s="1"/>
      <c r="T193" s="1"/>
      <c r="U193" s="1"/>
      <c r="V193" s="1"/>
      <c r="W193" s="1"/>
      <c r="X193" s="1"/>
      <c r="Y193" s="1"/>
      <c r="Z193" s="1"/>
      <c r="AA193" s="1"/>
      <c r="AB193" s="1"/>
    </row>
    <row r="194" spans="1:28" x14ac:dyDescent="0.2">
      <c r="A194" s="67"/>
      <c r="B194" s="1"/>
      <c r="C194" s="5"/>
      <c r="D194" s="1"/>
      <c r="E194" s="5"/>
      <c r="F194" s="1"/>
      <c r="G194" s="5"/>
      <c r="H194" s="1"/>
      <c r="I194" s="5"/>
      <c r="J194" s="1"/>
      <c r="K194" s="5"/>
      <c r="L194" s="1"/>
      <c r="M194" s="5"/>
      <c r="N194" s="1"/>
      <c r="O194" s="1"/>
      <c r="P194" s="1"/>
      <c r="Q194" s="1"/>
      <c r="R194" s="1"/>
      <c r="S194" s="1"/>
      <c r="T194" s="1"/>
      <c r="U194" s="1"/>
      <c r="V194" s="1"/>
      <c r="W194" s="1"/>
      <c r="X194" s="1"/>
      <c r="Y194" s="1"/>
      <c r="Z194" s="1"/>
      <c r="AA194" s="1"/>
      <c r="AB194" s="1"/>
    </row>
    <row r="195" spans="1:28" x14ac:dyDescent="0.2">
      <c r="A195" s="67"/>
      <c r="B195" s="1"/>
      <c r="C195" s="5"/>
      <c r="D195" s="1"/>
      <c r="E195" s="5"/>
      <c r="F195" s="1"/>
      <c r="G195" s="5"/>
      <c r="H195" s="1"/>
      <c r="I195" s="5"/>
      <c r="J195" s="1"/>
      <c r="K195" s="5"/>
      <c r="L195" s="1"/>
      <c r="M195" s="5"/>
      <c r="N195" s="1"/>
      <c r="O195" s="1"/>
      <c r="P195" s="1"/>
      <c r="Q195" s="1"/>
      <c r="R195" s="1"/>
      <c r="S195" s="1"/>
      <c r="T195" s="1"/>
      <c r="U195" s="1"/>
      <c r="V195" s="1"/>
      <c r="W195" s="1"/>
      <c r="X195" s="1"/>
      <c r="Y195" s="1"/>
      <c r="Z195" s="1"/>
      <c r="AA195" s="1"/>
      <c r="AB195" s="1"/>
    </row>
    <row r="196" spans="1:28" x14ac:dyDescent="0.2">
      <c r="A196" s="67"/>
      <c r="B196" s="1"/>
      <c r="C196" s="5"/>
      <c r="D196" s="1"/>
      <c r="E196" s="5"/>
      <c r="F196" s="1"/>
      <c r="G196" s="5"/>
      <c r="H196" s="1"/>
      <c r="I196" s="5"/>
      <c r="J196" s="1"/>
      <c r="K196" s="5"/>
      <c r="L196" s="1"/>
      <c r="M196" s="5"/>
      <c r="N196" s="1"/>
      <c r="O196" s="1"/>
      <c r="P196" s="1"/>
      <c r="Q196" s="1"/>
      <c r="R196" s="1"/>
      <c r="S196" s="1"/>
      <c r="T196" s="1"/>
    </row>
    <row r="197" spans="1:28" x14ac:dyDescent="0.2">
      <c r="A197" s="67"/>
      <c r="B197" s="1"/>
      <c r="C197" s="5"/>
      <c r="D197" s="1"/>
      <c r="E197" s="5"/>
      <c r="F197" s="1"/>
      <c r="G197" s="5"/>
      <c r="H197" s="1"/>
      <c r="I197" s="5"/>
      <c r="J197" s="1"/>
      <c r="K197" s="5"/>
      <c r="L197" s="1"/>
      <c r="M197" s="5"/>
      <c r="N197" s="1"/>
      <c r="O197" s="1"/>
      <c r="P197" s="1"/>
      <c r="Q197" s="1"/>
      <c r="R197" s="1"/>
      <c r="S197" s="1"/>
      <c r="T197" s="1"/>
    </row>
    <row r="198" spans="1:28" x14ac:dyDescent="0.2">
      <c r="A198" s="67"/>
      <c r="B198" s="1"/>
      <c r="C198" s="5"/>
      <c r="D198" s="1"/>
      <c r="E198" s="5"/>
      <c r="F198" s="1"/>
      <c r="G198" s="5"/>
      <c r="H198" s="1"/>
      <c r="I198" s="5"/>
      <c r="J198" s="1"/>
      <c r="K198" s="5"/>
      <c r="L198" s="1"/>
      <c r="M198" s="5"/>
      <c r="N198" s="1"/>
      <c r="O198" s="1"/>
      <c r="P198" s="1"/>
      <c r="Q198" s="1"/>
      <c r="R198" s="1"/>
      <c r="S198" s="1"/>
      <c r="T198" s="1"/>
    </row>
    <row r="199" spans="1:28" x14ac:dyDescent="0.2">
      <c r="A199" s="67"/>
      <c r="B199" s="1"/>
      <c r="C199" s="5"/>
      <c r="D199" s="1"/>
      <c r="E199" s="5"/>
      <c r="F199" s="1"/>
      <c r="G199" s="5"/>
      <c r="H199" s="1"/>
      <c r="I199" s="5"/>
      <c r="J199" s="1"/>
      <c r="K199" s="5"/>
      <c r="L199" s="1"/>
      <c r="M199" s="5"/>
      <c r="N199" s="1"/>
      <c r="O199" s="1"/>
      <c r="P199" s="1"/>
      <c r="Q199" s="1"/>
      <c r="R199" s="1"/>
      <c r="S199" s="1"/>
      <c r="T199" s="1"/>
    </row>
  </sheetData>
  <mergeCells count="14">
    <mergeCell ref="N4:T6"/>
    <mergeCell ref="B4:B6"/>
    <mergeCell ref="D4:D6"/>
    <mergeCell ref="F4:F6"/>
    <mergeCell ref="H4:H6"/>
    <mergeCell ref="J4:J6"/>
    <mergeCell ref="D60:L60"/>
    <mergeCell ref="L4:L6"/>
    <mergeCell ref="D28:L28"/>
    <mergeCell ref="D34:L34"/>
    <mergeCell ref="D40:L40"/>
    <mergeCell ref="D58:L58"/>
    <mergeCell ref="D14:F14"/>
    <mergeCell ref="D22:L22"/>
  </mergeCells>
  <conditionalFormatting sqref="D28:F28 F35 F37">
    <cfRule type="expression" dxfId="297" priority="719">
      <formula>D28="B"</formula>
    </cfRule>
    <cfRule type="expression" dxfId="296" priority="720">
      <formula>D28="M"</formula>
    </cfRule>
  </conditionalFormatting>
  <conditionalFormatting sqref="D94 D74 D76 D78 D80 D82 D84 D86 F74 F76 F78 F80 F82 F84 F86 D88 D90 F88 F90 D114 D116 D118 D120 D122 D124 D126 D128 D130 F114 F116 F118 F120 F122 F124 F126 F128 F130 D134 D136 D138 D140 D142 D144 D146 D148 D150 F134 F136 F138 F140 F142 F144 F146 F148 F150 D154 D156 D158 D160 D162 D164 D166 D168 D170 F154 F156 F158 F160 F162 F164 F166 F168 F170 D96 D98 D100 D102 D104 D106 D108 D110 F94 F96 F98 F100 F102 F104 F106 F108 F110">
    <cfRule type="expression" dxfId="295" priority="679">
      <formula>D74="M"</formula>
    </cfRule>
    <cfRule type="expression" dxfId="294" priority="680">
      <formula>D74="B"</formula>
    </cfRule>
  </conditionalFormatting>
  <conditionalFormatting sqref="D10">
    <cfRule type="expression" dxfId="293" priority="677">
      <formula>D10="M"</formula>
    </cfRule>
    <cfRule type="expression" dxfId="292" priority="678">
      <formula>D10="B"</formula>
    </cfRule>
  </conditionalFormatting>
  <conditionalFormatting sqref="F10">
    <cfRule type="expression" dxfId="291" priority="675">
      <formula>F10="M"</formula>
    </cfRule>
    <cfRule type="expression" dxfId="290" priority="676">
      <formula>F10="B"</formula>
    </cfRule>
  </conditionalFormatting>
  <conditionalFormatting sqref="D12">
    <cfRule type="expression" dxfId="289" priority="673">
      <formula>D12="M"</formula>
    </cfRule>
    <cfRule type="expression" dxfId="288" priority="674">
      <formula>D12="B"</formula>
    </cfRule>
  </conditionalFormatting>
  <conditionalFormatting sqref="F12">
    <cfRule type="expression" dxfId="287" priority="671">
      <formula>F12="M"</formula>
    </cfRule>
    <cfRule type="expression" dxfId="286" priority="672">
      <formula>F12="B"</formula>
    </cfRule>
  </conditionalFormatting>
  <conditionalFormatting sqref="D56">
    <cfRule type="expression" dxfId="285" priority="669">
      <formula>D56="M"</formula>
    </cfRule>
    <cfRule type="expression" dxfId="284" priority="670">
      <formula>D56="B"</formula>
    </cfRule>
  </conditionalFormatting>
  <conditionalFormatting sqref="F56">
    <cfRule type="expression" dxfId="283" priority="667">
      <formula>F56="M"</formula>
    </cfRule>
    <cfRule type="expression" dxfId="282" priority="668">
      <formula>F56="B"</formula>
    </cfRule>
  </conditionalFormatting>
  <conditionalFormatting sqref="D44">
    <cfRule type="expression" dxfId="281" priority="665">
      <formula>D44="M"</formula>
    </cfRule>
    <cfRule type="expression" dxfId="280" priority="666">
      <formula>D44="B"</formula>
    </cfRule>
  </conditionalFormatting>
  <conditionalFormatting sqref="F44">
    <cfRule type="expression" dxfId="279" priority="663">
      <formula>F44="M"</formula>
    </cfRule>
    <cfRule type="expression" dxfId="278" priority="664">
      <formula>F44="B"</formula>
    </cfRule>
  </conditionalFormatting>
  <conditionalFormatting sqref="D46">
    <cfRule type="expression" dxfId="277" priority="661">
      <formula>D46="M"</formula>
    </cfRule>
    <cfRule type="expression" dxfId="276" priority="662">
      <formula>D46="B"</formula>
    </cfRule>
  </conditionalFormatting>
  <conditionalFormatting sqref="F46">
    <cfRule type="expression" dxfId="275" priority="659">
      <formula>F46="M"</formula>
    </cfRule>
    <cfRule type="expression" dxfId="274" priority="660">
      <formula>F46="B"</formula>
    </cfRule>
  </conditionalFormatting>
  <conditionalFormatting sqref="D48">
    <cfRule type="expression" dxfId="273" priority="657">
      <formula>D48="M"</formula>
    </cfRule>
    <cfRule type="expression" dxfId="272" priority="658">
      <formula>D48="B"</formula>
    </cfRule>
  </conditionalFormatting>
  <conditionalFormatting sqref="F48">
    <cfRule type="expression" dxfId="271" priority="655">
      <formula>F48="M"</formula>
    </cfRule>
    <cfRule type="expression" dxfId="270" priority="656">
      <formula>F48="B"</formula>
    </cfRule>
  </conditionalFormatting>
  <conditionalFormatting sqref="D50">
    <cfRule type="expression" dxfId="269" priority="653">
      <formula>D50="M"</formula>
    </cfRule>
    <cfRule type="expression" dxfId="268" priority="654">
      <formula>D50="B"</formula>
    </cfRule>
  </conditionalFormatting>
  <conditionalFormatting sqref="F50">
    <cfRule type="expression" dxfId="267" priority="651">
      <formula>F50="M"</formula>
    </cfRule>
    <cfRule type="expression" dxfId="266" priority="652">
      <formula>F50="B"</formula>
    </cfRule>
  </conditionalFormatting>
  <conditionalFormatting sqref="D18">
    <cfRule type="expression" dxfId="265" priority="649">
      <formula>D18="M"</formula>
    </cfRule>
    <cfRule type="expression" dxfId="264" priority="650">
      <formula>D18="B"</formula>
    </cfRule>
  </conditionalFormatting>
  <conditionalFormatting sqref="D32">
    <cfRule type="expression" dxfId="263" priority="633">
      <formula>D32="M"</formula>
    </cfRule>
    <cfRule type="expression" dxfId="262" priority="634">
      <formula>D32="B"</formula>
    </cfRule>
  </conditionalFormatting>
  <conditionalFormatting sqref="D20">
    <cfRule type="expression" dxfId="261" priority="645">
      <formula>D20="M"</formula>
    </cfRule>
    <cfRule type="expression" dxfId="260" priority="646">
      <formula>D20="B"</formula>
    </cfRule>
  </conditionalFormatting>
  <conditionalFormatting sqref="D26">
    <cfRule type="expression" dxfId="259" priority="641">
      <formula>D26="M"</formula>
    </cfRule>
    <cfRule type="expression" dxfId="258" priority="642">
      <formula>D26="B"</formula>
    </cfRule>
  </conditionalFormatting>
  <conditionalFormatting sqref="D30">
    <cfRule type="expression" dxfId="257" priority="637">
      <formula>D30="M"</formula>
    </cfRule>
    <cfRule type="expression" dxfId="256" priority="638">
      <formula>D30="B"</formula>
    </cfRule>
  </conditionalFormatting>
  <conditionalFormatting sqref="D34:F35 D37:F37">
    <cfRule type="expression" dxfId="255" priority="629">
      <formula>D34="B"</formula>
    </cfRule>
    <cfRule type="expression" dxfId="254" priority="630">
      <formula>D34="M"</formula>
    </cfRule>
  </conditionalFormatting>
  <conditionalFormatting sqref="D40:F40">
    <cfRule type="expression" dxfId="253" priority="627">
      <formula>D40="B"</formula>
    </cfRule>
    <cfRule type="expression" dxfId="252" priority="628">
      <formula>D40="M"</formula>
    </cfRule>
  </conditionalFormatting>
  <conditionalFormatting sqref="D58:F58">
    <cfRule type="expression" dxfId="251" priority="623">
      <formula>D58="B"</formula>
    </cfRule>
    <cfRule type="expression" dxfId="250" priority="624">
      <formula>D58="M"</formula>
    </cfRule>
  </conditionalFormatting>
  <conditionalFormatting sqref="D60:F60">
    <cfRule type="expression" dxfId="249" priority="617">
      <formula>D60="B"</formula>
    </cfRule>
    <cfRule type="expression" dxfId="248" priority="618">
      <formula>D60="M"</formula>
    </cfRule>
  </conditionalFormatting>
  <conditionalFormatting sqref="D174">
    <cfRule type="expression" dxfId="247" priority="535">
      <formula>D174="M"</formula>
    </cfRule>
    <cfRule type="expression" dxfId="246" priority="536">
      <formula>D174="B"</formula>
    </cfRule>
  </conditionalFormatting>
  <conditionalFormatting sqref="F174">
    <cfRule type="expression" dxfId="245" priority="529">
      <formula>F174="M"</formula>
    </cfRule>
    <cfRule type="expression" dxfId="244" priority="530">
      <formula>F174="B"</formula>
    </cfRule>
  </conditionalFormatting>
  <conditionalFormatting sqref="D176">
    <cfRule type="expression" dxfId="243" priority="531">
      <formula>D176="M"</formula>
    </cfRule>
    <cfRule type="expression" dxfId="242" priority="532">
      <formula>D176="B"</formula>
    </cfRule>
  </conditionalFormatting>
  <conditionalFormatting sqref="F176">
    <cfRule type="expression" dxfId="241" priority="527">
      <formula>F176="M"</formula>
    </cfRule>
    <cfRule type="expression" dxfId="240" priority="528">
      <formula>F176="B"</formula>
    </cfRule>
  </conditionalFormatting>
  <conditionalFormatting sqref="D68">
    <cfRule type="expression" dxfId="239" priority="525">
      <formula>D68="M"</formula>
    </cfRule>
    <cfRule type="expression" dxfId="238" priority="526">
      <formula>D68="B"</formula>
    </cfRule>
  </conditionalFormatting>
  <conditionalFormatting sqref="F68">
    <cfRule type="expression" dxfId="237" priority="523">
      <formula>F68="M"</formula>
    </cfRule>
    <cfRule type="expression" dxfId="236" priority="524">
      <formula>F68="B"</formula>
    </cfRule>
  </conditionalFormatting>
  <conditionalFormatting sqref="D14:F14">
    <cfRule type="expression" dxfId="235" priority="519">
      <formula>D14="B"</formula>
    </cfRule>
    <cfRule type="expression" dxfId="234" priority="520">
      <formula>D14="M"</formula>
    </cfRule>
  </conditionalFormatting>
  <conditionalFormatting sqref="D64">
    <cfRule type="expression" dxfId="233" priority="513">
      <formula>D64="M"</formula>
    </cfRule>
    <cfRule type="expression" dxfId="232" priority="514">
      <formula>D64="B"</formula>
    </cfRule>
  </conditionalFormatting>
  <conditionalFormatting sqref="F64">
    <cfRule type="expression" dxfId="231" priority="511">
      <formula>F64="M"</formula>
    </cfRule>
    <cfRule type="expression" dxfId="230" priority="512">
      <formula>F64="B"</formula>
    </cfRule>
  </conditionalFormatting>
  <conditionalFormatting sqref="D62">
    <cfRule type="expression" dxfId="229" priority="507">
      <formula>D62="M"</formula>
    </cfRule>
    <cfRule type="expression" dxfId="228" priority="508">
      <formula>D62="B"</formula>
    </cfRule>
  </conditionalFormatting>
  <conditionalFormatting sqref="F62">
    <cfRule type="expression" dxfId="227" priority="505">
      <formula>F62="M"</formula>
    </cfRule>
    <cfRule type="expression" dxfId="226" priority="506">
      <formula>F62="B"</formula>
    </cfRule>
  </conditionalFormatting>
  <conditionalFormatting sqref="D70">
    <cfRule type="expression" dxfId="225" priority="465">
      <formula>D70="M"</formula>
    </cfRule>
    <cfRule type="expression" dxfId="224" priority="466">
      <formula>D70="B"</formula>
    </cfRule>
  </conditionalFormatting>
  <conditionalFormatting sqref="H170 H168 H166 H164 H162 H160 H158 H156 H154 H150 H148 H146 H144 H142 H140 H138 H136 H134 H130 H128 H126 H124 H122 H120 H118 H116 H114 H90 H88 H86 H84 H82 H80 H78 H76 H74 H110 H108 H106 H104 H102 H100 H98 H96">
    <cfRule type="expression" dxfId="223" priority="445">
      <formula>H74="M"</formula>
    </cfRule>
    <cfRule type="expression" dxfId="222" priority="446">
      <formula>H74="B"</formula>
    </cfRule>
  </conditionalFormatting>
  <conditionalFormatting sqref="F70">
    <cfRule type="expression" dxfId="221" priority="449">
      <formula>F70="M"</formula>
    </cfRule>
    <cfRule type="expression" dxfId="220" priority="450">
      <formula>F70="B"</formula>
    </cfRule>
  </conditionalFormatting>
  <conditionalFormatting sqref="F20">
    <cfRule type="expression" dxfId="219" priority="457">
      <formula>F20="M"</formula>
    </cfRule>
    <cfRule type="expression" dxfId="218" priority="458">
      <formula>F20="B"</formula>
    </cfRule>
  </conditionalFormatting>
  <conditionalFormatting sqref="F26">
    <cfRule type="expression" dxfId="217" priority="455">
      <formula>F26="M"</formula>
    </cfRule>
    <cfRule type="expression" dxfId="216" priority="456">
      <formula>F26="B"</formula>
    </cfRule>
  </conditionalFormatting>
  <conditionalFormatting sqref="F32">
    <cfRule type="expression" dxfId="215" priority="451">
      <formula>F32="M"</formula>
    </cfRule>
    <cfRule type="expression" dxfId="214" priority="452">
      <formula>F32="B"</formula>
    </cfRule>
  </conditionalFormatting>
  <conditionalFormatting sqref="H12">
    <cfRule type="expression" dxfId="213" priority="441">
      <formula>H12="M"</formula>
    </cfRule>
    <cfRule type="expression" dxfId="212" priority="442">
      <formula>H12="B"</formula>
    </cfRule>
  </conditionalFormatting>
  <conditionalFormatting sqref="H10">
    <cfRule type="expression" dxfId="211" priority="443">
      <formula>H10="M"</formula>
    </cfRule>
    <cfRule type="expression" dxfId="210" priority="444">
      <formula>H10="B"</formula>
    </cfRule>
  </conditionalFormatting>
  <conditionalFormatting sqref="H174">
    <cfRule type="expression" dxfId="209" priority="421">
      <formula>H174="M"</formula>
    </cfRule>
    <cfRule type="expression" dxfId="208" priority="422">
      <formula>H174="B"</formula>
    </cfRule>
  </conditionalFormatting>
  <conditionalFormatting sqref="H176">
    <cfRule type="expression" dxfId="207" priority="419">
      <formula>H176="M"</formula>
    </cfRule>
    <cfRule type="expression" dxfId="206" priority="420">
      <formula>H176="B"</formula>
    </cfRule>
  </conditionalFormatting>
  <conditionalFormatting sqref="H68">
    <cfRule type="expression" dxfId="205" priority="417">
      <formula>H68="M"</formula>
    </cfRule>
    <cfRule type="expression" dxfId="204" priority="418">
      <formula>H68="B"</formula>
    </cfRule>
  </conditionalFormatting>
  <conditionalFormatting sqref="H14">
    <cfRule type="expression" dxfId="203" priority="415">
      <formula>H14="B"</formula>
    </cfRule>
    <cfRule type="expression" dxfId="202" priority="416">
      <formula>H14="M"</formula>
    </cfRule>
  </conditionalFormatting>
  <conditionalFormatting sqref="J176">
    <cfRule type="expression" dxfId="201" priority="369">
      <formula>J176="M"</formula>
    </cfRule>
    <cfRule type="expression" dxfId="200" priority="370">
      <formula>J176="B"</formula>
    </cfRule>
  </conditionalFormatting>
  <conditionalFormatting sqref="L70">
    <cfRule type="expression" dxfId="199" priority="299">
      <formula>L70="M"</formula>
    </cfRule>
    <cfRule type="expression" dxfId="198" priority="300">
      <formula>L70="B"</formula>
    </cfRule>
  </conditionalFormatting>
  <conditionalFormatting sqref="H70">
    <cfRule type="expression" dxfId="197" priority="399">
      <formula>H70="M"</formula>
    </cfRule>
    <cfRule type="expression" dxfId="196" priority="400">
      <formula>H70="B"</formula>
    </cfRule>
  </conditionalFormatting>
  <conditionalFormatting sqref="J170 J168 J166 J164 J162 J160 J158 J156 J154 J150 J148 J146 J144 J142 J140 J138 J136 J134 J130 J128 J126 J124 J122 J120 J118 J116 J114 J90 J88 J86 J84 J82 J80 J78 J76 J74 J110 J108 J106 J104 J102 J100 J98 J96 J94">
    <cfRule type="expression" dxfId="195" priority="395">
      <formula>J74="M"</formula>
    </cfRule>
    <cfRule type="expression" dxfId="194" priority="396">
      <formula>J74="B"</formula>
    </cfRule>
  </conditionalFormatting>
  <conditionalFormatting sqref="J10">
    <cfRule type="expression" dxfId="193" priority="393">
      <formula>J10="M"</formula>
    </cfRule>
    <cfRule type="expression" dxfId="192" priority="394">
      <formula>J10="B"</formula>
    </cfRule>
  </conditionalFormatting>
  <conditionalFormatting sqref="J12">
    <cfRule type="expression" dxfId="191" priority="391">
      <formula>J12="M"</formula>
    </cfRule>
    <cfRule type="expression" dxfId="190" priority="392">
      <formula>J12="B"</formula>
    </cfRule>
  </conditionalFormatting>
  <conditionalFormatting sqref="J174">
    <cfRule type="expression" dxfId="189" priority="371">
      <formula>J174="M"</formula>
    </cfRule>
    <cfRule type="expression" dxfId="188" priority="372">
      <formula>J174="B"</formula>
    </cfRule>
  </conditionalFormatting>
  <conditionalFormatting sqref="J68">
    <cfRule type="expression" dxfId="187" priority="367">
      <formula>J68="M"</formula>
    </cfRule>
    <cfRule type="expression" dxfId="186" priority="368">
      <formula>J68="B"</formula>
    </cfRule>
  </conditionalFormatting>
  <conditionalFormatting sqref="J14">
    <cfRule type="expression" dxfId="185" priority="365">
      <formula>J14="B"</formula>
    </cfRule>
    <cfRule type="expression" dxfId="184" priority="366">
      <formula>J14="M"</formula>
    </cfRule>
  </conditionalFormatting>
  <conditionalFormatting sqref="L174">
    <cfRule type="expression" dxfId="183" priority="321">
      <formula>L174="M"</formula>
    </cfRule>
    <cfRule type="expression" dxfId="182" priority="322">
      <formula>L174="B"</formula>
    </cfRule>
  </conditionalFormatting>
  <conditionalFormatting sqref="J70">
    <cfRule type="expression" dxfId="181" priority="349">
      <formula>J70="M"</formula>
    </cfRule>
    <cfRule type="expression" dxfId="180" priority="350">
      <formula>J70="B"</formula>
    </cfRule>
  </conditionalFormatting>
  <conditionalFormatting sqref="L170 L168 L166 L164 L162 L160 L158 L156 L154 L150 L148 L146 L144 L142 L140 L138 L136 L134 L130 L128 L126 L124 L122 L120 L118 L116 L114 L90 L88 L86 L84 L82 L80 L78 L76 L74 L110 L108 L106 L104 L102 L100 L98 L96 L94">
    <cfRule type="expression" dxfId="179" priority="345">
      <formula>L74="M"</formula>
    </cfRule>
    <cfRule type="expression" dxfId="178" priority="346">
      <formula>L74="B"</formula>
    </cfRule>
  </conditionalFormatting>
  <conditionalFormatting sqref="L10">
    <cfRule type="expression" dxfId="177" priority="343">
      <formula>L10="M"</formula>
    </cfRule>
    <cfRule type="expression" dxfId="176" priority="344">
      <formula>L10="B"</formula>
    </cfRule>
  </conditionalFormatting>
  <conditionalFormatting sqref="L12">
    <cfRule type="expression" dxfId="175" priority="341">
      <formula>L12="M"</formula>
    </cfRule>
    <cfRule type="expression" dxfId="174" priority="342">
      <formula>L12="B"</formula>
    </cfRule>
  </conditionalFormatting>
  <conditionalFormatting sqref="L176">
    <cfRule type="expression" dxfId="173" priority="319">
      <formula>L176="M"</formula>
    </cfRule>
    <cfRule type="expression" dxfId="172" priority="320">
      <formula>L176="B"</formula>
    </cfRule>
  </conditionalFormatting>
  <conditionalFormatting sqref="L68">
    <cfRule type="expression" dxfId="171" priority="317">
      <formula>L68="M"</formula>
    </cfRule>
    <cfRule type="expression" dxfId="170" priority="318">
      <formula>L68="B"</formula>
    </cfRule>
  </conditionalFormatting>
  <conditionalFormatting sqref="L14">
    <cfRule type="expression" dxfId="169" priority="315">
      <formula>L14="B"</formula>
    </cfRule>
    <cfRule type="expression" dxfId="168" priority="316">
      <formula>L14="M"</formula>
    </cfRule>
  </conditionalFormatting>
  <conditionalFormatting sqref="H26">
    <cfRule type="expression" dxfId="167" priority="173">
      <formula>H26="M"</formula>
    </cfRule>
    <cfRule type="expression" dxfId="166" priority="174">
      <formula>H26="B"</formula>
    </cfRule>
  </conditionalFormatting>
  <conditionalFormatting sqref="J26">
    <cfRule type="expression" dxfId="165" priority="171">
      <formula>J26="M"</formula>
    </cfRule>
    <cfRule type="expression" dxfId="164" priority="172">
      <formula>J26="B"</formula>
    </cfRule>
  </conditionalFormatting>
  <conditionalFormatting sqref="H20">
    <cfRule type="expression" dxfId="163" priority="179">
      <formula>H20="M"</formula>
    </cfRule>
    <cfRule type="expression" dxfId="162" priority="180">
      <formula>H20="B"</formula>
    </cfRule>
  </conditionalFormatting>
  <conditionalFormatting sqref="J20">
    <cfRule type="expression" dxfId="161" priority="177">
      <formula>J20="M"</formula>
    </cfRule>
    <cfRule type="expression" dxfId="160" priority="178">
      <formula>J20="B"</formula>
    </cfRule>
  </conditionalFormatting>
  <conditionalFormatting sqref="L20">
    <cfRule type="expression" dxfId="159" priority="175">
      <formula>L20="M"</formula>
    </cfRule>
    <cfRule type="expression" dxfId="158" priority="176">
      <formula>L20="B"</formula>
    </cfRule>
  </conditionalFormatting>
  <conditionalFormatting sqref="L26">
    <cfRule type="expression" dxfId="157" priority="169">
      <formula>L26="M"</formula>
    </cfRule>
    <cfRule type="expression" dxfId="156" priority="170">
      <formula>L26="B"</formula>
    </cfRule>
  </conditionalFormatting>
  <conditionalFormatting sqref="H32">
    <cfRule type="expression" dxfId="155" priority="161">
      <formula>H32="M"</formula>
    </cfRule>
    <cfRule type="expression" dxfId="154" priority="162">
      <formula>H32="B"</formula>
    </cfRule>
  </conditionalFormatting>
  <conditionalFormatting sqref="J32">
    <cfRule type="expression" dxfId="153" priority="159">
      <formula>J32="M"</formula>
    </cfRule>
    <cfRule type="expression" dxfId="152" priority="160">
      <formula>J32="B"</formula>
    </cfRule>
  </conditionalFormatting>
  <conditionalFormatting sqref="L32">
    <cfRule type="expression" dxfId="151" priority="157">
      <formula>L32="M"</formula>
    </cfRule>
    <cfRule type="expression" dxfId="150" priority="158">
      <formula>L32="B"</formula>
    </cfRule>
  </conditionalFormatting>
  <conditionalFormatting sqref="H44">
    <cfRule type="expression" dxfId="149" priority="155">
      <formula>H44="M"</formula>
    </cfRule>
    <cfRule type="expression" dxfId="148" priority="156">
      <formula>H44="B"</formula>
    </cfRule>
  </conditionalFormatting>
  <conditionalFormatting sqref="J44">
    <cfRule type="expression" dxfId="147" priority="153">
      <formula>J44="M"</formula>
    </cfRule>
    <cfRule type="expression" dxfId="146" priority="154">
      <formula>J44="B"</formula>
    </cfRule>
  </conditionalFormatting>
  <conditionalFormatting sqref="L44">
    <cfRule type="expression" dxfId="145" priority="151">
      <formula>L44="M"</formula>
    </cfRule>
    <cfRule type="expression" dxfId="144" priority="152">
      <formula>L44="B"</formula>
    </cfRule>
  </conditionalFormatting>
  <conditionalFormatting sqref="H46">
    <cfRule type="expression" dxfId="143" priority="149">
      <formula>H46="M"</formula>
    </cfRule>
    <cfRule type="expression" dxfId="142" priority="150">
      <formula>H46="B"</formula>
    </cfRule>
  </conditionalFormatting>
  <conditionalFormatting sqref="J46">
    <cfRule type="expression" dxfId="141" priority="147">
      <formula>J46="M"</formula>
    </cfRule>
    <cfRule type="expression" dxfId="140" priority="148">
      <formula>J46="B"</formula>
    </cfRule>
  </conditionalFormatting>
  <conditionalFormatting sqref="L46">
    <cfRule type="expression" dxfId="139" priority="145">
      <formula>L46="M"</formula>
    </cfRule>
    <cfRule type="expression" dxfId="138" priority="146">
      <formula>L46="B"</formula>
    </cfRule>
  </conditionalFormatting>
  <conditionalFormatting sqref="H48">
    <cfRule type="expression" dxfId="137" priority="143">
      <formula>H48="M"</formula>
    </cfRule>
    <cfRule type="expression" dxfId="136" priority="144">
      <formula>H48="B"</formula>
    </cfRule>
  </conditionalFormatting>
  <conditionalFormatting sqref="J48">
    <cfRule type="expression" dxfId="135" priority="141">
      <formula>J48="M"</formula>
    </cfRule>
    <cfRule type="expression" dxfId="134" priority="142">
      <formula>J48="B"</formula>
    </cfRule>
  </conditionalFormatting>
  <conditionalFormatting sqref="L48">
    <cfRule type="expression" dxfId="133" priority="139">
      <formula>L48="M"</formula>
    </cfRule>
    <cfRule type="expression" dxfId="132" priority="140">
      <formula>L48="B"</formula>
    </cfRule>
  </conditionalFormatting>
  <conditionalFormatting sqref="H50">
    <cfRule type="expression" dxfId="131" priority="137">
      <formula>H50="M"</formula>
    </cfRule>
    <cfRule type="expression" dxfId="130" priority="138">
      <formula>H50="B"</formula>
    </cfRule>
  </conditionalFormatting>
  <conditionalFormatting sqref="J50">
    <cfRule type="expression" dxfId="129" priority="135">
      <formula>J50="M"</formula>
    </cfRule>
    <cfRule type="expression" dxfId="128" priority="136">
      <formula>J50="B"</formula>
    </cfRule>
  </conditionalFormatting>
  <conditionalFormatting sqref="L50">
    <cfRule type="expression" dxfId="127" priority="133">
      <formula>L50="M"</formula>
    </cfRule>
    <cfRule type="expression" dxfId="126" priority="134">
      <formula>L50="B"</formula>
    </cfRule>
  </conditionalFormatting>
  <conditionalFormatting sqref="H56">
    <cfRule type="expression" dxfId="125" priority="131">
      <formula>H56="M"</formula>
    </cfRule>
    <cfRule type="expression" dxfId="124" priority="132">
      <formula>H56="B"</formula>
    </cfRule>
  </conditionalFormatting>
  <conditionalFormatting sqref="J56">
    <cfRule type="expression" dxfId="123" priority="129">
      <formula>J56="M"</formula>
    </cfRule>
    <cfRule type="expression" dxfId="122" priority="130">
      <formula>J56="B"</formula>
    </cfRule>
  </conditionalFormatting>
  <conditionalFormatting sqref="L56">
    <cfRule type="expression" dxfId="121" priority="127">
      <formula>L56="M"</formula>
    </cfRule>
    <cfRule type="expression" dxfId="120" priority="128">
      <formula>L56="B"</formula>
    </cfRule>
  </conditionalFormatting>
  <conditionalFormatting sqref="H62">
    <cfRule type="expression" dxfId="119" priority="125">
      <formula>H62="M"</formula>
    </cfRule>
    <cfRule type="expression" dxfId="118" priority="126">
      <formula>H62="B"</formula>
    </cfRule>
  </conditionalFormatting>
  <conditionalFormatting sqref="J62">
    <cfRule type="expression" dxfId="117" priority="123">
      <formula>J62="M"</formula>
    </cfRule>
    <cfRule type="expression" dxfId="116" priority="124">
      <formula>J62="B"</formula>
    </cfRule>
  </conditionalFormatting>
  <conditionalFormatting sqref="L62">
    <cfRule type="expression" dxfId="115" priority="121">
      <formula>L62="M"</formula>
    </cfRule>
    <cfRule type="expression" dxfId="114" priority="122">
      <formula>L62="B"</formula>
    </cfRule>
  </conditionalFormatting>
  <conditionalFormatting sqref="H64">
    <cfRule type="expression" dxfId="113" priority="119">
      <formula>H64="M"</formula>
    </cfRule>
    <cfRule type="expression" dxfId="112" priority="120">
      <formula>H64="B"</formula>
    </cfRule>
  </conditionalFormatting>
  <conditionalFormatting sqref="J64">
    <cfRule type="expression" dxfId="111" priority="117">
      <formula>J64="M"</formula>
    </cfRule>
    <cfRule type="expression" dxfId="110" priority="118">
      <formula>J64="B"</formula>
    </cfRule>
  </conditionalFormatting>
  <conditionalFormatting sqref="L64">
    <cfRule type="expression" dxfId="109" priority="115">
      <formula>L64="M"</formula>
    </cfRule>
    <cfRule type="expression" dxfId="108" priority="116">
      <formula>L64="B"</formula>
    </cfRule>
  </conditionalFormatting>
  <conditionalFormatting sqref="D24">
    <cfRule type="expression" dxfId="107" priority="111">
      <formula>D24="M"</formula>
    </cfRule>
    <cfRule type="expression" dxfId="106" priority="112">
      <formula>D24="B"</formula>
    </cfRule>
  </conditionalFormatting>
  <conditionalFormatting sqref="H24">
    <cfRule type="expression" dxfId="105" priority="107">
      <formula>H24="M"</formula>
    </cfRule>
    <cfRule type="expression" dxfId="104" priority="108">
      <formula>H24="B"</formula>
    </cfRule>
  </conditionalFormatting>
  <conditionalFormatting sqref="J24">
    <cfRule type="expression" dxfId="103" priority="105">
      <formula>J24="M"</formula>
    </cfRule>
    <cfRule type="expression" dxfId="102" priority="106">
      <formula>J24="B"</formula>
    </cfRule>
  </conditionalFormatting>
  <conditionalFormatting sqref="L24">
    <cfRule type="expression" dxfId="101" priority="103">
      <formula>L24="M"</formula>
    </cfRule>
    <cfRule type="expression" dxfId="100" priority="104">
      <formula>L24="B"</formula>
    </cfRule>
  </conditionalFormatting>
  <conditionalFormatting sqref="F24">
    <cfRule type="expression" dxfId="99" priority="101">
      <formula>F24="M"</formula>
    </cfRule>
    <cfRule type="expression" dxfId="98" priority="102">
      <formula>F24="B"</formula>
    </cfRule>
  </conditionalFormatting>
  <conditionalFormatting sqref="D22:F22">
    <cfRule type="expression" dxfId="97" priority="85">
      <formula>D22="B"</formula>
    </cfRule>
    <cfRule type="expression" dxfId="96" priority="86">
      <formula>D22="M"</formula>
    </cfRule>
  </conditionalFormatting>
  <conditionalFormatting sqref="F30">
    <cfRule type="expression" dxfId="95" priority="83">
      <formula>F30="M"</formula>
    </cfRule>
    <cfRule type="expression" dxfId="94" priority="84">
      <formula>F30="B"</formula>
    </cfRule>
  </conditionalFormatting>
  <conditionalFormatting sqref="H30">
    <cfRule type="expression" dxfId="93" priority="81">
      <formula>H30="M"</formula>
    </cfRule>
    <cfRule type="expression" dxfId="92" priority="82">
      <formula>H30="B"</formula>
    </cfRule>
  </conditionalFormatting>
  <conditionalFormatting sqref="J30">
    <cfRule type="expression" dxfId="91" priority="79">
      <formula>J30="M"</formula>
    </cfRule>
    <cfRule type="expression" dxfId="90" priority="80">
      <formula>J30="B"</formula>
    </cfRule>
  </conditionalFormatting>
  <conditionalFormatting sqref="L30">
    <cfRule type="expression" dxfId="89" priority="77">
      <formula>L30="M"</formula>
    </cfRule>
    <cfRule type="expression" dxfId="88" priority="78">
      <formula>L30="B"</formula>
    </cfRule>
  </conditionalFormatting>
  <conditionalFormatting sqref="D38">
    <cfRule type="expression" dxfId="87" priority="71">
      <formula>D38="M"</formula>
    </cfRule>
    <cfRule type="expression" dxfId="86" priority="72">
      <formula>D38="B"</formula>
    </cfRule>
  </conditionalFormatting>
  <conditionalFormatting sqref="F38">
    <cfRule type="expression" dxfId="85" priority="67">
      <formula>F38="M"</formula>
    </cfRule>
    <cfRule type="expression" dxfId="84" priority="68">
      <formula>F38="B"</formula>
    </cfRule>
  </conditionalFormatting>
  <conditionalFormatting sqref="H38">
    <cfRule type="expression" dxfId="83" priority="65">
      <formula>H38="M"</formula>
    </cfRule>
    <cfRule type="expression" dxfId="82" priority="66">
      <formula>H38="B"</formula>
    </cfRule>
  </conditionalFormatting>
  <conditionalFormatting sqref="J38">
    <cfRule type="expression" dxfId="81" priority="63">
      <formula>J38="M"</formula>
    </cfRule>
    <cfRule type="expression" dxfId="80" priority="64">
      <formula>J38="B"</formula>
    </cfRule>
  </conditionalFormatting>
  <conditionalFormatting sqref="L38">
    <cfRule type="expression" dxfId="79" priority="61">
      <formula>L38="M"</formula>
    </cfRule>
    <cfRule type="expression" dxfId="78" priority="62">
      <formula>L38="B"</formula>
    </cfRule>
  </conditionalFormatting>
  <conditionalFormatting sqref="D36">
    <cfRule type="expression" dxfId="77" priority="53">
      <formula>D36="M"</formula>
    </cfRule>
    <cfRule type="expression" dxfId="76" priority="54">
      <formula>D36="B"</formula>
    </cfRule>
  </conditionalFormatting>
  <conditionalFormatting sqref="F18">
    <cfRule type="expression" dxfId="75" priority="43">
      <formula>F18="M"</formula>
    </cfRule>
    <cfRule type="expression" dxfId="74" priority="44">
      <formula>F18="B"</formula>
    </cfRule>
  </conditionalFormatting>
  <conditionalFormatting sqref="J18">
    <cfRule type="expression" dxfId="73" priority="39">
      <formula>J18="M"</formula>
    </cfRule>
    <cfRule type="expression" dxfId="72" priority="40">
      <formula>J18="B"</formula>
    </cfRule>
  </conditionalFormatting>
  <conditionalFormatting sqref="L36">
    <cfRule type="expression" dxfId="71" priority="29">
      <formula>L36="M"</formula>
    </cfRule>
    <cfRule type="expression" dxfId="70" priority="30">
      <formula>L36="B"</formula>
    </cfRule>
  </conditionalFormatting>
  <conditionalFormatting sqref="H18">
    <cfRule type="expression" dxfId="69" priority="41">
      <formula>H18="M"</formula>
    </cfRule>
    <cfRule type="expression" dxfId="68" priority="42">
      <formula>H18="B"</formula>
    </cfRule>
  </conditionalFormatting>
  <conditionalFormatting sqref="L18">
    <cfRule type="expression" dxfId="67" priority="37">
      <formula>L18="M"</formula>
    </cfRule>
    <cfRule type="expression" dxfId="66" priority="38">
      <formula>L18="B"</formula>
    </cfRule>
  </conditionalFormatting>
  <conditionalFormatting sqref="F36">
    <cfRule type="expression" dxfId="65" priority="35">
      <formula>F36="M"</formula>
    </cfRule>
    <cfRule type="expression" dxfId="64" priority="36">
      <formula>F36="B"</formula>
    </cfRule>
  </conditionalFormatting>
  <conditionalFormatting sqref="H36">
    <cfRule type="expression" dxfId="63" priority="33">
      <formula>H36="M"</formula>
    </cfRule>
    <cfRule type="expression" dxfId="62" priority="34">
      <formula>H36="B"</formula>
    </cfRule>
  </conditionalFormatting>
  <conditionalFormatting sqref="J36">
    <cfRule type="expression" dxfId="61" priority="31">
      <formula>J36="M"</formula>
    </cfRule>
    <cfRule type="expression" dxfId="60" priority="32">
      <formula>J36="B"</formula>
    </cfRule>
  </conditionalFormatting>
  <conditionalFormatting sqref="D52">
    <cfRule type="expression" dxfId="59" priority="19">
      <formula>D52="M"</formula>
    </cfRule>
    <cfRule type="expression" dxfId="58" priority="20">
      <formula>D52="B"</formula>
    </cfRule>
  </conditionalFormatting>
  <conditionalFormatting sqref="F52">
    <cfRule type="expression" dxfId="57" priority="7">
      <formula>F52="M"</formula>
    </cfRule>
    <cfRule type="expression" dxfId="56" priority="8">
      <formula>F52="B"</formula>
    </cfRule>
  </conditionalFormatting>
  <conditionalFormatting sqref="H52">
    <cfRule type="expression" dxfId="55" priority="5">
      <formula>H52="M"</formula>
    </cfRule>
    <cfRule type="expression" dxfId="54" priority="6">
      <formula>H52="B"</formula>
    </cfRule>
  </conditionalFormatting>
  <conditionalFormatting sqref="J52">
    <cfRule type="expression" dxfId="53" priority="3">
      <formula>J52="M"</formula>
    </cfRule>
    <cfRule type="expression" dxfId="52" priority="4">
      <formula>J52="B"</formula>
    </cfRule>
  </conditionalFormatting>
  <conditionalFormatting sqref="L52">
    <cfRule type="expression" dxfId="51" priority="1">
      <formula>L52="M"</formula>
    </cfRule>
    <cfRule type="expression" dxfId="50" priority="2">
      <formula>L52="B"</formula>
    </cfRule>
  </conditionalFormatting>
  <pageMargins left="0.74803149606299213" right="0.74803149606299213" top="0.98425196850393704" bottom="0.98425196850393704" header="0.51181102362204722" footer="0.51181102362204722"/>
  <pageSetup paperSize="9" orientation="portrait" r:id="rId1"/>
  <headerFooter alignWithMargins="0"/>
  <extLst>
    <ext xmlns:x14="http://schemas.microsoft.com/office/spreadsheetml/2009/9/main" uri="{78C0D931-6437-407d-A8EE-F0AAD7539E65}">
      <x14:conditionalFormattings>
        <x14:conditionalFormatting xmlns:xm="http://schemas.microsoft.com/office/excel/2006/main">
          <x14:cfRule type="containsText" priority="1501" operator="containsText" id="{D6D0C8D3-85F7-4B59-B87A-1C6F1F544003}">
            <xm:f>NOT(ISERROR(SEARCH($X$8,N10)))</xm:f>
            <xm:f>$X$8</xm:f>
            <x14:dxf>
              <font>
                <b/>
                <i val="0"/>
                <color rgb="FF00B050"/>
              </font>
              <fill>
                <patternFill patternType="none">
                  <bgColor auto="1"/>
                </patternFill>
              </fill>
            </x14:dxf>
          </x14:cfRule>
          <x14:cfRule type="containsText" priority="1502" operator="containsText" id="{B39759C0-BE0C-46E4-BFDD-2B14093B7C3B}">
            <xm:f>NOT(ISERROR(SEARCH($X$9,N10)))</xm:f>
            <xm:f>$X$9</xm:f>
            <x14:dxf>
              <font>
                <b/>
                <i val="0"/>
                <color rgb="FF9C0006"/>
              </font>
            </x14:dxf>
          </x14:cfRule>
          <xm:sqref>N10</xm:sqref>
        </x14:conditionalFormatting>
        <x14:conditionalFormatting xmlns:xm="http://schemas.microsoft.com/office/excel/2006/main">
          <x14:cfRule type="containsText" priority="1503" operator="containsText" id="{65F71D38-CBAC-4EEA-BB31-EC8B93DF32C5}">
            <xm:f>NOT(ISERROR(SEARCH($X$8,N12)))</xm:f>
            <xm:f>$X$8</xm:f>
            <x14:dxf>
              <font>
                <b/>
                <i val="0"/>
                <color rgb="FF00B050"/>
              </font>
              <fill>
                <patternFill patternType="none">
                  <bgColor auto="1"/>
                </patternFill>
              </fill>
            </x14:dxf>
          </x14:cfRule>
          <x14:cfRule type="containsText" priority="1504" operator="containsText" id="{85E55DD6-E7E8-4654-A2AD-462A01F03032}">
            <xm:f>NOT(ISERROR(SEARCH($X$10,N12)))</xm:f>
            <xm:f>$X$10</xm:f>
            <x14:dxf>
              <font>
                <b/>
                <i val="0"/>
                <color rgb="FF9C0006"/>
              </font>
            </x14:dxf>
          </x14:cfRule>
          <xm:sqref>N12</xm:sqref>
        </x14:conditionalFormatting>
        <x14:conditionalFormatting xmlns:xm="http://schemas.microsoft.com/office/excel/2006/main">
          <x14:cfRule type="containsText" priority="1505" operator="containsText" id="{E3B4C2DF-3641-47AB-A4F4-418FA7E875D5}">
            <xm:f>NOT(ISERROR(SEARCH($X$8,N18)))</xm:f>
            <xm:f>$X$8</xm:f>
            <x14:dxf>
              <font>
                <b/>
                <i val="0"/>
                <color rgb="FF00B050"/>
              </font>
              <fill>
                <patternFill patternType="none">
                  <bgColor auto="1"/>
                </patternFill>
              </fill>
            </x14:dxf>
          </x14:cfRule>
          <x14:cfRule type="containsText" priority="1506" operator="containsText" id="{EC2CD056-7B48-4379-8872-CEC8000268D7}">
            <xm:f>NOT(ISERROR(SEARCH($X$11,N18)))</xm:f>
            <xm:f>$X$11</xm:f>
            <x14:dxf>
              <font>
                <b/>
                <i val="0"/>
                <color rgb="FF9C0006"/>
              </font>
            </x14:dxf>
          </x14:cfRule>
          <xm:sqref>N18 N28 N34:N35 N40 N20 N26 N30 N32 N37</xm:sqref>
        </x14:conditionalFormatting>
        <x14:conditionalFormatting xmlns:xm="http://schemas.microsoft.com/office/excel/2006/main">
          <x14:cfRule type="containsText" priority="1521" operator="containsText" id="{19316B24-FC92-4B4E-B758-AF70255A1E7F}">
            <xm:f>NOT(ISERROR(SEARCH($X$8,N56)))</xm:f>
            <xm:f>$X$8</xm:f>
            <x14:dxf>
              <font>
                <b/>
                <i val="0"/>
                <color rgb="FF00B050"/>
              </font>
              <fill>
                <patternFill patternType="none">
                  <bgColor auto="1"/>
                </patternFill>
              </fill>
            </x14:dxf>
          </x14:cfRule>
          <x14:cfRule type="containsText" priority="1522" operator="containsText" id="{6431E965-9195-48B6-9BD1-C4B649B43DDB}">
            <xm:f>NOT(ISERROR(SEARCH($X$12,N56)))</xm:f>
            <xm:f>$X$12</xm:f>
            <x14:dxf>
              <font>
                <b/>
                <i val="0"/>
                <color rgb="FF9C0006"/>
              </font>
            </x14:dxf>
          </x14:cfRule>
          <xm:sqref>N56</xm:sqref>
        </x14:conditionalFormatting>
        <x14:conditionalFormatting xmlns:xm="http://schemas.microsoft.com/office/excel/2006/main">
          <x14:cfRule type="containsText" priority="1523" operator="containsText" id="{6E14D755-AC91-4D4C-9D3C-1F63C186FDA4}">
            <xm:f>NOT(ISERROR(SEARCH($X$8,N48)))</xm:f>
            <xm:f>$X$8</xm:f>
            <x14:dxf>
              <font>
                <b/>
                <i val="0"/>
                <color rgb="FF00B050"/>
              </font>
              <fill>
                <patternFill patternType="none">
                  <bgColor auto="1"/>
                </patternFill>
              </fill>
            </x14:dxf>
          </x14:cfRule>
          <x14:cfRule type="containsText" priority="1524" operator="containsText" id="{58F6B549-63FA-4A5E-8FB9-A20E794D1326}">
            <xm:f>NOT(ISERROR(SEARCH($X$15,N48)))</xm:f>
            <xm:f>$X$15</xm:f>
            <x14:dxf>
              <font>
                <b/>
                <i val="0"/>
                <color rgb="FF9C0006"/>
              </font>
            </x14:dxf>
          </x14:cfRule>
          <xm:sqref>N48</xm:sqref>
        </x14:conditionalFormatting>
        <x14:conditionalFormatting xmlns:xm="http://schemas.microsoft.com/office/excel/2006/main">
          <x14:cfRule type="containsText" priority="1525" operator="containsText" id="{E01B3B0E-E4D0-4742-A92E-F656596B78CC}">
            <xm:f>NOT(ISERROR(SEARCH($X$8,N50)))</xm:f>
            <xm:f>$X$8</xm:f>
            <x14:dxf>
              <font>
                <b/>
                <i val="0"/>
                <color rgb="FF00B050"/>
              </font>
              <fill>
                <patternFill patternType="none">
                  <bgColor auto="1"/>
                </patternFill>
              </fill>
            </x14:dxf>
          </x14:cfRule>
          <x14:cfRule type="containsText" priority="1526" operator="containsText" id="{8EEA732C-E8AF-483D-AD44-3D225B7256D2}">
            <xm:f>NOT(ISERROR(SEARCH($X$16,N50)))</xm:f>
            <xm:f>$X$16</xm:f>
            <x14:dxf>
              <font>
                <b/>
                <i val="0"/>
                <color rgb="FF9C0006"/>
              </font>
            </x14:dxf>
          </x14:cfRule>
          <xm:sqref>N50</xm:sqref>
        </x14:conditionalFormatting>
        <x14:conditionalFormatting xmlns:xm="http://schemas.microsoft.com/office/excel/2006/main">
          <x14:cfRule type="containsText" priority="1527" operator="containsText" id="{DAC54A51-0208-4B5A-A98B-FD40537E3BED}">
            <xm:f>NOT(ISERROR(SEARCH($X$8,N58)))</xm:f>
            <xm:f>$X$8</xm:f>
            <x14:dxf>
              <font>
                <b/>
                <i val="0"/>
                <color rgb="FF00B050"/>
              </font>
              <fill>
                <patternFill patternType="none">
                  <bgColor auto="1"/>
                </patternFill>
              </fill>
            </x14:dxf>
          </x14:cfRule>
          <x14:cfRule type="containsText" priority="1528" operator="containsText" id="{A034788A-5249-4532-A031-AF5A43EFF316}">
            <xm:f>NOT(ISERROR(SEARCH($X$17,N58)))</xm:f>
            <xm:f>$X$17</xm:f>
            <x14:dxf>
              <font>
                <b/>
                <i val="0"/>
                <color rgb="FF9C0006"/>
              </font>
            </x14:dxf>
          </x14:cfRule>
          <xm:sqref>N58</xm:sqref>
        </x14:conditionalFormatting>
        <x14:conditionalFormatting xmlns:xm="http://schemas.microsoft.com/office/excel/2006/main">
          <x14:cfRule type="containsText" priority="1529" operator="containsText" id="{E3344EEA-0360-4E8E-B55F-BBA3E77F0187}">
            <xm:f>NOT(ISERROR(SEARCH($X$8,N60)))</xm:f>
            <xm:f>$X$8</xm:f>
            <x14:dxf>
              <font>
                <b/>
                <i val="0"/>
                <color rgb="FF00B050"/>
              </font>
              <fill>
                <patternFill patternType="none">
                  <bgColor auto="1"/>
                </patternFill>
              </fill>
            </x14:dxf>
          </x14:cfRule>
          <x14:cfRule type="containsText" priority="1530" operator="containsText" id="{D38CAD88-A8B7-428A-8209-E0990559DB64}">
            <xm:f>NOT(ISERROR(SEARCH($X$18,N60)))</xm:f>
            <xm:f>$X$18</xm:f>
            <x14:dxf>
              <font>
                <b/>
                <i val="0"/>
                <color rgb="FF9C0006"/>
              </font>
            </x14:dxf>
          </x14:cfRule>
          <xm:sqref>N60</xm:sqref>
        </x14:conditionalFormatting>
        <x14:conditionalFormatting xmlns:xm="http://schemas.microsoft.com/office/excel/2006/main">
          <x14:cfRule type="containsText" priority="1531" operator="containsText" id="{62F91BD2-5455-4ECB-90F2-287E470DA64F}">
            <xm:f>NOT(ISERROR(SEARCH($X$8,N74)))</xm:f>
            <xm:f>$X$8</xm:f>
            <x14:dxf>
              <font>
                <b/>
                <i val="0"/>
                <color rgb="FF00B050"/>
              </font>
              <fill>
                <patternFill patternType="none">
                  <bgColor auto="1"/>
                </patternFill>
              </fill>
            </x14:dxf>
          </x14:cfRule>
          <x14:cfRule type="containsText" priority="1532" operator="containsText" id="{0BCA7961-4B4E-49D3-8694-DAE9BC3754F6}">
            <xm:f>NOT(ISERROR(SEARCH($X$19,N74)))</xm:f>
            <xm:f>$X$19</xm:f>
            <x14:dxf>
              <font>
                <b/>
                <i val="0"/>
                <color rgb="FF9C0006"/>
              </font>
            </x14:dxf>
          </x14:cfRule>
          <xm:sqref>N74 N76 N78 N80 N82 N84 N86 N88 N90</xm:sqref>
        </x14:conditionalFormatting>
        <x14:conditionalFormatting xmlns:xm="http://schemas.microsoft.com/office/excel/2006/main">
          <x14:cfRule type="containsText" priority="1551" operator="containsText" id="{1A00ABE5-E314-416B-AF71-D9305CFD98E7}">
            <xm:f>NOT(ISERROR(SEARCH($X$8,N94)))</xm:f>
            <xm:f>$X$8</xm:f>
            <x14:dxf>
              <font>
                <b/>
                <i val="0"/>
                <color rgb="FF00B050"/>
              </font>
              <fill>
                <patternFill patternType="none">
                  <bgColor auto="1"/>
                </patternFill>
              </fill>
            </x14:dxf>
          </x14:cfRule>
          <x14:cfRule type="containsText" priority="1552" operator="containsText" id="{CAA0412F-CA68-4E4F-A9C3-03348DAE57C4}">
            <xm:f>NOT(ISERROR(SEARCH($X$20,N94)))</xm:f>
            <xm:f>$X$20</xm:f>
            <x14:dxf>
              <font>
                <b/>
                <i val="0"/>
                <color rgb="FF9C0006"/>
              </font>
            </x14:dxf>
          </x14:cfRule>
          <xm:sqref>N94 N96 N98 N100 N102 N104 N106 N108 N110</xm:sqref>
        </x14:conditionalFormatting>
        <x14:conditionalFormatting xmlns:xm="http://schemas.microsoft.com/office/excel/2006/main">
          <x14:cfRule type="containsText" priority="1571" operator="containsText" id="{B7DDDB7D-99B9-4CA3-A379-85FC98839DAB}">
            <xm:f>NOT(ISERROR(SEARCH($X$8,N114)))</xm:f>
            <xm:f>$X$8</xm:f>
            <x14:dxf>
              <font>
                <b/>
                <i val="0"/>
                <color rgb="FF00B050"/>
              </font>
              <fill>
                <patternFill patternType="none">
                  <bgColor auto="1"/>
                </patternFill>
              </fill>
            </x14:dxf>
          </x14:cfRule>
          <x14:cfRule type="containsText" priority="1572" operator="containsText" id="{C7C19F73-47D0-4DD7-BD6C-FA1A17238DB9}">
            <xm:f>NOT(ISERROR(SEARCH($X$21,N114)))</xm:f>
            <xm:f>$X$21</xm:f>
            <x14:dxf>
              <font>
                <b/>
                <i val="0"/>
                <color rgb="FF9C0006"/>
              </font>
            </x14:dxf>
          </x14:cfRule>
          <xm:sqref>N114 N116 N118 N120 N122 N124 N126 N128 N130</xm:sqref>
        </x14:conditionalFormatting>
        <x14:conditionalFormatting xmlns:xm="http://schemas.microsoft.com/office/excel/2006/main">
          <x14:cfRule type="containsText" priority="1591" operator="containsText" id="{AABC56AA-A7DA-4835-8C6E-4324E46822EA}">
            <xm:f>NOT(ISERROR(SEARCH($X$8,N134)))</xm:f>
            <xm:f>$X$8</xm:f>
            <x14:dxf>
              <font>
                <b/>
                <i val="0"/>
                <color rgb="FF00B050"/>
              </font>
              <fill>
                <patternFill patternType="none">
                  <bgColor auto="1"/>
                </patternFill>
              </fill>
            </x14:dxf>
          </x14:cfRule>
          <x14:cfRule type="containsText" priority="1592" operator="containsText" id="{F9DE8ADA-E3C9-46EF-8752-CF500E64C58F}">
            <xm:f>NOT(ISERROR(SEARCH($X$22,N134)))</xm:f>
            <xm:f>$X$22</xm:f>
            <x14:dxf>
              <font>
                <b/>
                <i val="0"/>
                <color rgb="FF9C0006"/>
              </font>
            </x14:dxf>
          </x14:cfRule>
          <xm:sqref>N134 N136 N138 N140 N142 N144 N146 N148 N150</xm:sqref>
        </x14:conditionalFormatting>
        <x14:conditionalFormatting xmlns:xm="http://schemas.microsoft.com/office/excel/2006/main">
          <x14:cfRule type="containsText" priority="1611" operator="containsText" id="{9312E1C3-1931-4837-A0D0-5AA01F96AAE4}">
            <xm:f>NOT(ISERROR(SEARCH($X$8,N154)))</xm:f>
            <xm:f>$X$8</xm:f>
            <x14:dxf>
              <font>
                <b/>
                <i val="0"/>
                <color rgb="FF00B050"/>
              </font>
              <fill>
                <patternFill patternType="none">
                  <bgColor auto="1"/>
                </patternFill>
              </fill>
            </x14:dxf>
          </x14:cfRule>
          <x14:cfRule type="containsText" priority="1612" operator="containsText" id="{A09F7CAA-35CD-4293-BF2C-D335ED9564A2}">
            <xm:f>NOT(ISERROR(SEARCH($X$23,N154)))</xm:f>
            <xm:f>$X$23</xm:f>
            <x14:dxf>
              <font>
                <b/>
                <i val="0"/>
                <color rgb="FF9C0006"/>
              </font>
            </x14:dxf>
          </x14:cfRule>
          <xm:sqref>N154 N156 N158 N160 N162 N164 N166 N168 N170</xm:sqref>
        </x14:conditionalFormatting>
        <x14:conditionalFormatting xmlns:xm="http://schemas.microsoft.com/office/excel/2006/main">
          <x14:cfRule type="containsText" priority="1631" operator="containsText" id="{43C4B0A1-B9E1-43CE-AD15-25517E00DC73}">
            <xm:f>NOT(ISERROR(SEARCH($X$8,N68)))</xm:f>
            <xm:f>$X$8</xm:f>
            <x14:dxf>
              <font>
                <b/>
                <i val="0"/>
                <color rgb="FF00B050"/>
              </font>
              <fill>
                <patternFill patternType="none">
                  <bgColor auto="1"/>
                </patternFill>
              </fill>
            </x14:dxf>
          </x14:cfRule>
          <x14:cfRule type="containsText" priority="1632" operator="containsText" id="{1B96AC8E-23E0-45D0-BC51-28373C5BDA24}">
            <xm:f>NOT(ISERROR(SEARCH($X$25,N68)))</xm:f>
            <xm:f>$X$25</xm:f>
            <x14:dxf>
              <font>
                <b/>
                <i val="0"/>
                <color rgb="FF9C0006"/>
              </font>
            </x14:dxf>
          </x14:cfRule>
          <xm:sqref>N68</xm:sqref>
        </x14:conditionalFormatting>
        <x14:conditionalFormatting xmlns:xm="http://schemas.microsoft.com/office/excel/2006/main">
          <x14:cfRule type="containsText" priority="1633" operator="containsText" id="{2929B957-9AE2-43C7-9B82-66FEEA7053E5}">
            <xm:f>NOT(ISERROR(SEARCH($X$8,N14)))</xm:f>
            <xm:f>$X$8</xm:f>
            <x14:dxf>
              <font>
                <b/>
                <i val="0"/>
                <color rgb="FF00B050"/>
              </font>
              <fill>
                <patternFill patternType="none">
                  <bgColor auto="1"/>
                </patternFill>
              </fill>
            </x14:dxf>
          </x14:cfRule>
          <x14:cfRule type="containsText" priority="1634" operator="containsText" id="{73CEFF1F-25D5-4551-A750-3768523D3751}">
            <xm:f>NOT(ISERROR(SEARCH($X$27,N14)))</xm:f>
            <xm:f>$X$27</xm:f>
            <x14:dxf>
              <font>
                <b/>
                <i val="0"/>
                <color rgb="FF9C0006"/>
              </font>
            </x14:dxf>
          </x14:cfRule>
          <xm:sqref>N14 N64</xm:sqref>
        </x14:conditionalFormatting>
        <x14:conditionalFormatting xmlns:xm="http://schemas.microsoft.com/office/excel/2006/main">
          <x14:cfRule type="containsText" priority="1637" operator="containsText" id="{6E14D755-AC91-4D4C-9D3C-1F63C186FDA4}">
            <xm:f>NOT(ISERROR(SEARCH($X$8,N44)))</xm:f>
            <xm:f>$X$8</xm:f>
            <x14:dxf>
              <font>
                <b/>
                <i val="0"/>
                <color rgb="FF00B050"/>
              </font>
              <fill>
                <patternFill patternType="none">
                  <bgColor auto="1"/>
                </patternFill>
              </fill>
            </x14:dxf>
          </x14:cfRule>
          <x14:cfRule type="containsText" priority="1638" operator="containsText" id="{58F6B549-63FA-4A5E-8FB9-A20E794D1326}">
            <xm:f>NOT(ISERROR(SEARCH($X$13,N44)))</xm:f>
            <xm:f>$X$13</xm:f>
            <x14:dxf>
              <font>
                <b/>
                <i val="0"/>
                <color rgb="FF9C0006"/>
              </font>
            </x14:dxf>
          </x14:cfRule>
          <xm:sqref>N44</xm:sqref>
        </x14:conditionalFormatting>
        <x14:conditionalFormatting xmlns:xm="http://schemas.microsoft.com/office/excel/2006/main">
          <x14:cfRule type="containsText" priority="1639" operator="containsText" id="{E01B3B0E-E4D0-4742-A92E-F656596B78CC}">
            <xm:f>NOT(ISERROR(SEARCH($X$8,N46)))</xm:f>
            <xm:f>$X$8</xm:f>
            <x14:dxf>
              <font>
                <b/>
                <i val="0"/>
                <color rgb="FF00B050"/>
              </font>
              <fill>
                <patternFill patternType="none">
                  <bgColor auto="1"/>
                </patternFill>
              </fill>
            </x14:dxf>
          </x14:cfRule>
          <x14:cfRule type="containsText" priority="1640" operator="containsText" id="{8EEA732C-E8AF-483D-AD44-3D225B7256D2}">
            <xm:f>NOT(ISERROR(SEARCH($X$14,N46)))</xm:f>
            <xm:f>$X$14</xm:f>
            <x14:dxf>
              <font>
                <b/>
                <i val="0"/>
                <color rgb="FF9C0006"/>
              </font>
            </x14:dxf>
          </x14:cfRule>
          <xm:sqref>N46</xm:sqref>
        </x14:conditionalFormatting>
        <x14:conditionalFormatting xmlns:xm="http://schemas.microsoft.com/office/excel/2006/main">
          <x14:cfRule type="containsText" priority="1641" operator="containsText" id="{885ADC16-3831-41CE-B3C7-B466D2BE0E9D}">
            <xm:f>NOT(ISERROR(SEARCH($X$8,N174)))</xm:f>
            <xm:f>$X$8</xm:f>
            <x14:dxf>
              <font>
                <b/>
                <i val="0"/>
                <color rgb="FF00B050"/>
              </font>
              <fill>
                <patternFill patternType="none">
                  <bgColor auto="1"/>
                </patternFill>
              </fill>
            </x14:dxf>
          </x14:cfRule>
          <x14:cfRule type="containsText" priority="1642" operator="containsText" id="{4ED9FE2B-C799-46D6-82E5-7A3FCCA04C94}">
            <xm:f>NOT(ISERROR(SEARCH($X$24,N174)))</xm:f>
            <xm:f>$X$24</xm:f>
            <x14:dxf>
              <font>
                <b/>
                <i val="0"/>
                <color theme="9"/>
              </font>
              <fill>
                <patternFill>
                  <bgColor theme="0"/>
                </patternFill>
              </fill>
            </x14:dxf>
          </x14:cfRule>
          <xm:sqref>N174 N176</xm:sqref>
        </x14:conditionalFormatting>
        <x14:conditionalFormatting xmlns:xm="http://schemas.microsoft.com/office/excel/2006/main">
          <x14:cfRule type="containsText" priority="1645" operator="containsText" id="{6C4B0C26-D22B-4C40-BEA9-D6BC21FBD7E0}">
            <xm:f>NOT(ISERROR(SEARCH($X$8,N70)))</xm:f>
            <xm:f>$X$8</xm:f>
            <x14:dxf>
              <font>
                <b/>
                <i val="0"/>
                <color rgb="FF00B050"/>
              </font>
              <fill>
                <patternFill patternType="none">
                  <bgColor auto="1"/>
                </patternFill>
              </fill>
            </x14:dxf>
          </x14:cfRule>
          <x14:cfRule type="containsText" priority="1646" operator="containsText" id="{0FFC5E68-D0FC-48B9-AB84-CBDD32FEDDBE}">
            <xm:f>NOT(ISERROR(SEARCH($X$25+$X$26,N70)))</xm:f>
            <xm:f>$X$25+$X$26</xm:f>
            <x14:dxf>
              <font>
                <b/>
                <i val="0"/>
                <color rgb="FF9C0006"/>
              </font>
            </x14:dxf>
          </x14:cfRule>
          <xm:sqref>N70</xm:sqref>
        </x14:conditionalFormatting>
        <x14:conditionalFormatting xmlns:xm="http://schemas.microsoft.com/office/excel/2006/main">
          <x14:cfRule type="containsText" priority="1647" operator="containsText" id="{2929B957-9AE2-43C7-9B82-66FEEA7053E5}">
            <xm:f>NOT(ISERROR(SEARCH($X$8,N62)))</xm:f>
            <xm:f>$X$8</xm:f>
            <x14:dxf>
              <font>
                <b/>
                <i val="0"/>
                <color rgb="FF00B050"/>
              </font>
              <fill>
                <patternFill patternType="none">
                  <bgColor auto="1"/>
                </patternFill>
              </fill>
            </x14:dxf>
          </x14:cfRule>
          <x14:cfRule type="containsText" priority="1648" operator="containsText" id="{73CEFF1F-25D5-4551-A750-3768523D3751}">
            <xm:f>NOT(ISERROR(SEARCH($X$28,N62)))</xm:f>
            <xm:f>$X$28</xm:f>
            <x14:dxf>
              <font>
                <b/>
                <i val="0"/>
                <color rgb="FF9C0006"/>
              </font>
            </x14:dxf>
          </x14:cfRule>
          <xm:sqref>N62</xm:sqref>
        </x14:conditionalFormatting>
        <x14:conditionalFormatting xmlns:xm="http://schemas.microsoft.com/office/excel/2006/main">
          <x14:cfRule type="containsText" priority="113" operator="containsText" id="{5BA030DE-1DDB-41D3-91E2-9632A2216B02}">
            <xm:f>NOT(ISERROR(SEARCH($X$8,N24)))</xm:f>
            <xm:f>$X$8</xm:f>
            <x14:dxf>
              <font>
                <b/>
                <i val="0"/>
                <color rgb="FF00B050"/>
              </font>
              <fill>
                <patternFill patternType="none">
                  <bgColor auto="1"/>
                </patternFill>
              </fill>
            </x14:dxf>
          </x14:cfRule>
          <x14:cfRule type="containsText" priority="114" operator="containsText" id="{F7CEA2A1-A93B-4982-8C41-A8B520C0C4D0}">
            <xm:f>NOT(ISERROR(SEARCH($X$11,N24)))</xm:f>
            <xm:f>$X$11</xm:f>
            <x14:dxf>
              <font>
                <b/>
                <i val="0"/>
                <color rgb="FF9C0006"/>
              </font>
            </x14:dxf>
          </x14:cfRule>
          <xm:sqref>N24</xm:sqref>
        </x14:conditionalFormatting>
        <x14:conditionalFormatting xmlns:xm="http://schemas.microsoft.com/office/excel/2006/main">
          <x14:cfRule type="containsText" priority="87" operator="containsText" id="{EDB2B2B6-4914-437B-A360-3545F5BE89A7}">
            <xm:f>NOT(ISERROR(SEARCH($X$8,N22)))</xm:f>
            <xm:f>$X$8</xm:f>
            <x14:dxf>
              <font>
                <b/>
                <i val="0"/>
                <color rgb="FF00B050"/>
              </font>
              <fill>
                <patternFill patternType="none">
                  <bgColor auto="1"/>
                </patternFill>
              </fill>
            </x14:dxf>
          </x14:cfRule>
          <x14:cfRule type="containsText" priority="88" operator="containsText" id="{933F8811-B0F7-4C8F-AD4C-28278EDCAD13}">
            <xm:f>NOT(ISERROR(SEARCH($X$11,N22)))</xm:f>
            <xm:f>$X$11</xm:f>
            <x14:dxf>
              <font>
                <b/>
                <i val="0"/>
                <color rgb="FF9C0006"/>
              </font>
            </x14:dxf>
          </x14:cfRule>
          <xm:sqref>N22</xm:sqref>
        </x14:conditionalFormatting>
        <x14:conditionalFormatting xmlns:xm="http://schemas.microsoft.com/office/excel/2006/main">
          <x14:cfRule type="containsText" priority="59" operator="containsText" id="{717A535F-2FF4-46CA-9C13-66EB22C1392C}">
            <xm:f>NOT(ISERROR(SEARCH($X$8,N38)))</xm:f>
            <xm:f>$X$8</xm:f>
            <x14:dxf>
              <font>
                <b/>
                <i val="0"/>
                <color rgb="FF00B050"/>
              </font>
              <fill>
                <patternFill patternType="none">
                  <bgColor auto="1"/>
                </patternFill>
              </fill>
            </x14:dxf>
          </x14:cfRule>
          <x14:cfRule type="containsText" priority="60" operator="containsText" id="{E2B9E69F-AA8C-4EFF-A8F8-3ABEF0D1BC36}">
            <xm:f>NOT(ISERROR(SEARCH($X$11,N38)))</xm:f>
            <xm:f>$X$11</xm:f>
            <x14:dxf>
              <font>
                <b/>
                <i val="0"/>
                <color rgb="FF9C0006"/>
              </font>
            </x14:dxf>
          </x14:cfRule>
          <xm:sqref>N38</xm:sqref>
        </x14:conditionalFormatting>
        <x14:conditionalFormatting xmlns:xm="http://schemas.microsoft.com/office/excel/2006/main">
          <x14:cfRule type="containsText" priority="57" operator="containsText" id="{6EDEE38C-9745-4E4C-A836-FCB6B165B992}">
            <xm:f>NOT(ISERROR(SEARCH($X$8,N36)))</xm:f>
            <xm:f>$X$8</xm:f>
            <x14:dxf>
              <font>
                <b/>
                <i val="0"/>
                <color rgb="FF00B050"/>
              </font>
              <fill>
                <patternFill patternType="none">
                  <bgColor auto="1"/>
                </patternFill>
              </fill>
            </x14:dxf>
          </x14:cfRule>
          <x14:cfRule type="containsText" priority="58" operator="containsText" id="{8B22FC1C-6E9A-4711-B86F-2F959A484BF5}">
            <xm:f>NOT(ISERROR(SEARCH($X$11,N36)))</xm:f>
            <xm:f>$X$11</xm:f>
            <x14:dxf>
              <font>
                <b/>
                <i val="0"/>
                <color rgb="FF9C0006"/>
              </font>
            </x14:dxf>
          </x14:cfRule>
          <xm:sqref>N36</xm:sqref>
        </x14:conditionalFormatting>
        <x14:conditionalFormatting xmlns:xm="http://schemas.microsoft.com/office/excel/2006/main">
          <x14:cfRule type="containsText" priority="21" operator="containsText" id="{2D5EAE93-40AD-4624-B163-93257E675946}">
            <xm:f>NOT(ISERROR(SEARCH($X$8,N52)))</xm:f>
            <xm:f>$X$8</xm:f>
            <x14:dxf>
              <font>
                <b/>
                <i val="0"/>
                <color rgb="FF00B050"/>
              </font>
              <fill>
                <patternFill patternType="none">
                  <bgColor auto="1"/>
                </patternFill>
              </fill>
            </x14:dxf>
          </x14:cfRule>
          <x14:cfRule type="containsText" priority="22" operator="containsText" id="{8DFC9152-3823-4D0A-B32A-B17C4DF984AC}">
            <xm:f>NOT(ISERROR(SEARCH($X$30,N52)))</xm:f>
            <xm:f>$X$30</xm:f>
            <x14:dxf>
              <font>
                <b/>
                <i val="0"/>
                <color rgb="FF9C0006"/>
              </font>
            </x14:dxf>
          </x14:cfRule>
          <xm:sqref>N52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N109"/>
  <sheetViews>
    <sheetView showGridLines="0" zoomScale="80" workbookViewId="0">
      <selection activeCell="N14" sqref="N14"/>
    </sheetView>
  </sheetViews>
  <sheetFormatPr baseColWidth="10" defaultColWidth="9.140625" defaultRowHeight="12.75" x14ac:dyDescent="0.2"/>
  <cols>
    <col min="1" max="1" width="3.7109375" style="1" customWidth="1"/>
    <col min="2" max="2" width="20.85546875" style="1" customWidth="1"/>
    <col min="3" max="3" width="55" style="1" customWidth="1"/>
    <col min="4" max="14" width="20.85546875" style="1" customWidth="1"/>
    <col min="15" max="16384" width="9.140625" style="1"/>
  </cols>
  <sheetData>
    <row r="1" spans="1:14" s="153" customFormat="1" ht="23.25" x14ac:dyDescent="0.35">
      <c r="A1" s="152" t="s">
        <v>65</v>
      </c>
    </row>
    <row r="2" spans="1:14" s="155" customFormat="1" x14ac:dyDescent="0.2">
      <c r="A2" s="154"/>
    </row>
    <row r="4" spans="1:14" s="67" customFormat="1" ht="23.25" x14ac:dyDescent="0.35">
      <c r="A4" s="66"/>
      <c r="B4" s="168" t="s">
        <v>66</v>
      </c>
      <c r="C4" s="169"/>
      <c r="D4" s="170"/>
      <c r="E4" s="170"/>
      <c r="F4" s="170"/>
      <c r="G4" s="170"/>
      <c r="H4" s="170"/>
      <c r="I4" s="170"/>
      <c r="J4" s="170"/>
      <c r="K4" s="170"/>
      <c r="L4" s="170"/>
      <c r="M4" s="170"/>
      <c r="N4" s="170"/>
    </row>
    <row r="5" spans="1:14" x14ac:dyDescent="0.2">
      <c r="B5" s="1" t="s">
        <v>67</v>
      </c>
      <c r="C5" s="3" t="s">
        <v>510</v>
      </c>
    </row>
    <row r="6" spans="1:14" x14ac:dyDescent="0.2">
      <c r="B6" s="1" t="s">
        <v>68</v>
      </c>
      <c r="C6" s="3" t="s">
        <v>511</v>
      </c>
    </row>
    <row r="7" spans="1:14" x14ac:dyDescent="0.2">
      <c r="B7" s="1" t="s">
        <v>508</v>
      </c>
      <c r="C7" s="3" t="s">
        <v>614</v>
      </c>
    </row>
    <row r="8" spans="1:14" x14ac:dyDescent="0.2">
      <c r="B8" s="1" t="s">
        <v>509</v>
      </c>
      <c r="C8" s="3" t="s">
        <v>615</v>
      </c>
    </row>
    <row r="9" spans="1:14" x14ac:dyDescent="0.2">
      <c r="B9" s="1" t="s">
        <v>512</v>
      </c>
      <c r="C9" s="3" t="s">
        <v>616</v>
      </c>
    </row>
    <row r="11" spans="1:14" s="67" customFormat="1" ht="23.25" x14ac:dyDescent="0.35">
      <c r="A11" s="66"/>
      <c r="B11" s="168" t="s">
        <v>69</v>
      </c>
      <c r="C11" s="169"/>
      <c r="D11" s="170"/>
      <c r="E11" s="170"/>
      <c r="F11" s="170"/>
      <c r="G11" s="170"/>
      <c r="H11" s="170"/>
      <c r="I11" s="170"/>
      <c r="J11" s="170"/>
      <c r="K11" s="170"/>
      <c r="L11" s="170"/>
      <c r="M11" s="170"/>
      <c r="N11" s="170"/>
    </row>
    <row r="12" spans="1:14" x14ac:dyDescent="0.2">
      <c r="C12" s="2" t="s">
        <v>287</v>
      </c>
      <c r="D12" s="2"/>
      <c r="E12" s="2"/>
      <c r="F12" s="2" t="s">
        <v>150</v>
      </c>
    </row>
    <row r="13" spans="1:14" x14ac:dyDescent="0.2">
      <c r="C13" s="54" t="s">
        <v>708</v>
      </c>
      <c r="D13" s="54" t="s">
        <v>635</v>
      </c>
      <c r="E13" s="54" t="s">
        <v>151</v>
      </c>
      <c r="F13" s="54" t="s">
        <v>70</v>
      </c>
      <c r="G13" s="54" t="s">
        <v>71</v>
      </c>
      <c r="H13" s="54" t="s">
        <v>72</v>
      </c>
      <c r="I13" s="54" t="s">
        <v>73</v>
      </c>
      <c r="J13" s="54" t="s">
        <v>74</v>
      </c>
      <c r="K13" s="54" t="s">
        <v>75</v>
      </c>
      <c r="L13" s="54" t="s">
        <v>76</v>
      </c>
      <c r="M13" s="54" t="s">
        <v>77</v>
      </c>
      <c r="N13" s="54" t="s">
        <v>78</v>
      </c>
    </row>
    <row r="14" spans="1:14" x14ac:dyDescent="0.2">
      <c r="C14" s="114">
        <v>43525</v>
      </c>
      <c r="D14" s="114">
        <v>43617</v>
      </c>
      <c r="E14" s="114">
        <v>43709</v>
      </c>
      <c r="F14" s="265">
        <v>43800</v>
      </c>
      <c r="G14" s="114">
        <v>43891</v>
      </c>
      <c r="H14" s="114">
        <v>43983</v>
      </c>
      <c r="I14" s="114">
        <v>44075</v>
      </c>
      <c r="J14" s="265">
        <v>44166</v>
      </c>
      <c r="K14" s="114">
        <v>44256</v>
      </c>
      <c r="L14" s="114">
        <v>44348</v>
      </c>
      <c r="M14" s="114">
        <v>44440</v>
      </c>
      <c r="N14" s="265">
        <v>44531</v>
      </c>
    </row>
    <row r="15" spans="1:14" x14ac:dyDescent="0.2">
      <c r="B15" s="1" t="s">
        <v>152</v>
      </c>
      <c r="C15" s="115"/>
      <c r="D15" s="115"/>
      <c r="E15" s="115"/>
      <c r="F15" s="115">
        <v>1</v>
      </c>
      <c r="G15" s="115"/>
      <c r="H15" s="115"/>
      <c r="I15" s="115"/>
      <c r="J15" s="115">
        <v>2</v>
      </c>
      <c r="K15" s="115"/>
      <c r="L15" s="115"/>
      <c r="M15" s="115"/>
      <c r="N15" s="115">
        <v>3</v>
      </c>
    </row>
    <row r="17" spans="1:14" x14ac:dyDescent="0.2">
      <c r="C17" s="2" t="s">
        <v>79</v>
      </c>
      <c r="H17" s="2" t="s">
        <v>153</v>
      </c>
    </row>
    <row r="18" spans="1:14" x14ac:dyDescent="0.2">
      <c r="C18" s="116">
        <v>41974</v>
      </c>
      <c r="D18" s="116">
        <v>42339</v>
      </c>
      <c r="E18" s="116">
        <v>42705</v>
      </c>
      <c r="F18" s="116">
        <v>43070</v>
      </c>
      <c r="G18" s="116">
        <v>43435</v>
      </c>
      <c r="H18" s="116">
        <v>43800</v>
      </c>
      <c r="I18" s="116">
        <v>44166</v>
      </c>
      <c r="J18" s="116">
        <v>44531</v>
      </c>
    </row>
    <row r="19" spans="1:14" s="67" customFormat="1" ht="23.25" x14ac:dyDescent="0.35">
      <c r="A19" s="66"/>
      <c r="B19" s="168" t="s">
        <v>80</v>
      </c>
      <c r="C19" s="169"/>
      <c r="D19" s="170"/>
      <c r="E19" s="170"/>
      <c r="F19" s="170"/>
      <c r="G19" s="170"/>
      <c r="H19" s="170"/>
      <c r="I19" s="170"/>
      <c r="J19" s="170"/>
      <c r="K19" s="170"/>
      <c r="L19" s="170"/>
      <c r="M19" s="170"/>
      <c r="N19" s="170"/>
    </row>
    <row r="20" spans="1:14" x14ac:dyDescent="0.2">
      <c r="F20" s="55"/>
      <c r="G20" s="55"/>
    </row>
    <row r="21" spans="1:14" ht="15" x14ac:dyDescent="0.25">
      <c r="B21" s="194" t="s">
        <v>81</v>
      </c>
      <c r="C21" s="194"/>
    </row>
    <row r="22" spans="1:14" x14ac:dyDescent="0.2">
      <c r="B22" s="4" t="s">
        <v>82</v>
      </c>
      <c r="C22" s="52" t="s">
        <v>83</v>
      </c>
    </row>
    <row r="23" spans="1:14" x14ac:dyDescent="0.2">
      <c r="B23" s="1" t="s">
        <v>84</v>
      </c>
      <c r="C23" s="3" t="s">
        <v>85</v>
      </c>
    </row>
    <row r="24" spans="1:14" x14ac:dyDescent="0.2">
      <c r="B24" s="1" t="s">
        <v>86</v>
      </c>
      <c r="C24" s="3" t="s">
        <v>87</v>
      </c>
    </row>
    <row r="25" spans="1:14" x14ac:dyDescent="0.2">
      <c r="B25" s="1" t="s">
        <v>88</v>
      </c>
      <c r="C25" s="3" t="s">
        <v>89</v>
      </c>
    </row>
    <row r="26" spans="1:14" x14ac:dyDescent="0.2">
      <c r="B26" s="1" t="s">
        <v>90</v>
      </c>
      <c r="C26" s="3" t="s">
        <v>91</v>
      </c>
    </row>
    <row r="27" spans="1:14" x14ac:dyDescent="0.2">
      <c r="B27" s="1" t="s">
        <v>92</v>
      </c>
      <c r="C27" s="3" t="s">
        <v>93</v>
      </c>
    </row>
    <row r="28" spans="1:14" x14ac:dyDescent="0.2">
      <c r="B28" s="1" t="s">
        <v>94</v>
      </c>
      <c r="C28" s="3" t="s">
        <v>95</v>
      </c>
    </row>
    <row r="29" spans="1:14" x14ac:dyDescent="0.2">
      <c r="B29" s="10" t="s">
        <v>96</v>
      </c>
      <c r="C29" s="53" t="s">
        <v>97</v>
      </c>
    </row>
    <row r="31" spans="1:14" ht="15" x14ac:dyDescent="0.25">
      <c r="B31" s="194" t="s">
        <v>98</v>
      </c>
      <c r="C31" s="194"/>
    </row>
    <row r="32" spans="1:14" x14ac:dyDescent="0.2">
      <c r="B32" s="4" t="s">
        <v>99</v>
      </c>
      <c r="C32" s="52" t="s">
        <v>169</v>
      </c>
    </row>
    <row r="33" spans="2:3" x14ac:dyDescent="0.2">
      <c r="B33" s="1" t="s">
        <v>100</v>
      </c>
      <c r="C33" s="3" t="s">
        <v>373</v>
      </c>
    </row>
    <row r="34" spans="2:3" x14ac:dyDescent="0.2">
      <c r="B34" s="1" t="s">
        <v>101</v>
      </c>
      <c r="C34" s="3" t="s">
        <v>374</v>
      </c>
    </row>
    <row r="35" spans="2:3" x14ac:dyDescent="0.2">
      <c r="B35" s="1" t="s">
        <v>102</v>
      </c>
      <c r="C35" s="3" t="s">
        <v>170</v>
      </c>
    </row>
    <row r="36" spans="2:3" x14ac:dyDescent="0.2">
      <c r="B36" s="1" t="s">
        <v>103</v>
      </c>
      <c r="C36" s="3" t="s">
        <v>171</v>
      </c>
    </row>
    <row r="37" spans="2:3" x14ac:dyDescent="0.2">
      <c r="B37" s="1" t="s">
        <v>104</v>
      </c>
      <c r="C37" s="3" t="s">
        <v>168</v>
      </c>
    </row>
    <row r="38" spans="2:3" x14ac:dyDescent="0.2">
      <c r="B38" s="1" t="s">
        <v>105</v>
      </c>
      <c r="C38" s="3" t="s">
        <v>172</v>
      </c>
    </row>
    <row r="39" spans="2:3" x14ac:dyDescent="0.2">
      <c r="B39" s="1" t="s">
        <v>106</v>
      </c>
      <c r="C39" s="3" t="s">
        <v>173</v>
      </c>
    </row>
    <row r="40" spans="2:3" x14ac:dyDescent="0.2">
      <c r="B40" s="1" t="s">
        <v>107</v>
      </c>
      <c r="C40" s="3" t="s">
        <v>174</v>
      </c>
    </row>
    <row r="41" spans="2:3" x14ac:dyDescent="0.2">
      <c r="B41" s="1" t="s">
        <v>108</v>
      </c>
      <c r="C41" s="3" t="s">
        <v>175</v>
      </c>
    </row>
    <row r="42" spans="2:3" x14ac:dyDescent="0.2">
      <c r="B42" s="1" t="s">
        <v>109</v>
      </c>
      <c r="C42" s="3" t="s">
        <v>495</v>
      </c>
    </row>
    <row r="43" spans="2:3" x14ac:dyDescent="0.2">
      <c r="B43" s="1" t="s">
        <v>372</v>
      </c>
      <c r="C43" s="3" t="s">
        <v>496</v>
      </c>
    </row>
    <row r="44" spans="2:3" x14ac:dyDescent="0.2">
      <c r="B44" s="1" t="s">
        <v>491</v>
      </c>
      <c r="C44" s="3" t="s">
        <v>537</v>
      </c>
    </row>
    <row r="45" spans="2:3" x14ac:dyDescent="0.2">
      <c r="B45" s="1" t="s">
        <v>492</v>
      </c>
      <c r="C45" s="3" t="s">
        <v>494</v>
      </c>
    </row>
    <row r="46" spans="2:3" x14ac:dyDescent="0.2">
      <c r="B46" s="1" t="s">
        <v>493</v>
      </c>
      <c r="C46" s="3" t="s">
        <v>528</v>
      </c>
    </row>
    <row r="47" spans="2:3" x14ac:dyDescent="0.2">
      <c r="B47" s="1" t="s">
        <v>526</v>
      </c>
      <c r="C47" s="3" t="s">
        <v>530</v>
      </c>
    </row>
    <row r="48" spans="2:3" x14ac:dyDescent="0.2">
      <c r="B48" s="10" t="s">
        <v>527</v>
      </c>
      <c r="C48" s="53" t="s">
        <v>529</v>
      </c>
    </row>
    <row r="50" spans="2:2" ht="15" x14ac:dyDescent="0.25">
      <c r="B50" s="194" t="s">
        <v>229</v>
      </c>
    </row>
    <row r="51" spans="2:2" x14ac:dyDescent="0.2">
      <c r="B51" s="4" t="s">
        <v>230</v>
      </c>
    </row>
    <row r="52" spans="2:2" x14ac:dyDescent="0.2">
      <c r="B52" s="1" t="s">
        <v>231</v>
      </c>
    </row>
    <row r="53" spans="2:2" x14ac:dyDescent="0.2">
      <c r="B53" s="1" t="s">
        <v>232</v>
      </c>
    </row>
    <row r="54" spans="2:2" x14ac:dyDescent="0.2">
      <c r="B54" s="1" t="s">
        <v>233</v>
      </c>
    </row>
    <row r="55" spans="2:2" x14ac:dyDescent="0.2">
      <c r="B55" s="1" t="s">
        <v>234</v>
      </c>
    </row>
    <row r="56" spans="2:2" x14ac:dyDescent="0.2">
      <c r="B56" s="1" t="s">
        <v>235</v>
      </c>
    </row>
    <row r="57" spans="2:2" x14ac:dyDescent="0.2">
      <c r="B57" s="1" t="s">
        <v>236</v>
      </c>
    </row>
    <row r="58" spans="2:2" x14ac:dyDescent="0.2">
      <c r="B58" s="1" t="s">
        <v>237</v>
      </c>
    </row>
    <row r="59" spans="2:2" x14ac:dyDescent="0.2">
      <c r="B59" s="1" t="s">
        <v>238</v>
      </c>
    </row>
    <row r="60" spans="2:2" x14ac:dyDescent="0.2">
      <c r="B60" s="1" t="s">
        <v>239</v>
      </c>
    </row>
    <row r="61" spans="2:2" x14ac:dyDescent="0.2">
      <c r="B61" s="1" t="s">
        <v>240</v>
      </c>
    </row>
    <row r="62" spans="2:2" x14ac:dyDescent="0.2">
      <c r="B62" s="1" t="s">
        <v>241</v>
      </c>
    </row>
    <row r="63" spans="2:2" x14ac:dyDescent="0.2">
      <c r="B63" s="1" t="s">
        <v>242</v>
      </c>
    </row>
    <row r="64" spans="2:2" x14ac:dyDescent="0.2">
      <c r="B64" s="1" t="s">
        <v>243</v>
      </c>
    </row>
    <row r="65" spans="2:2" x14ac:dyDescent="0.2">
      <c r="B65" s="1" t="s">
        <v>244</v>
      </c>
    </row>
    <row r="66" spans="2:2" x14ac:dyDescent="0.2">
      <c r="B66" s="1" t="s">
        <v>245</v>
      </c>
    </row>
    <row r="67" spans="2:2" x14ac:dyDescent="0.2">
      <c r="B67" s="1" t="s">
        <v>246</v>
      </c>
    </row>
    <row r="68" spans="2:2" x14ac:dyDescent="0.2">
      <c r="B68" s="1" t="s">
        <v>247</v>
      </c>
    </row>
    <row r="69" spans="2:2" x14ac:dyDescent="0.2">
      <c r="B69" s="1" t="s">
        <v>248</v>
      </c>
    </row>
    <row r="70" spans="2:2" x14ac:dyDescent="0.2">
      <c r="B70" s="1" t="s">
        <v>249</v>
      </c>
    </row>
    <row r="71" spans="2:2" x14ac:dyDescent="0.2">
      <c r="B71" s="1" t="s">
        <v>250</v>
      </c>
    </row>
    <row r="72" spans="2:2" x14ac:dyDescent="0.2">
      <c r="B72" s="1" t="s">
        <v>251</v>
      </c>
    </row>
    <row r="73" spans="2:2" x14ac:dyDescent="0.2">
      <c r="B73" s="1" t="s">
        <v>252</v>
      </c>
    </row>
    <row r="74" spans="2:2" x14ac:dyDescent="0.2">
      <c r="B74" s="1" t="s">
        <v>253</v>
      </c>
    </row>
    <row r="75" spans="2:2" x14ac:dyDescent="0.2">
      <c r="B75" s="1" t="s">
        <v>254</v>
      </c>
    </row>
    <row r="76" spans="2:2" x14ac:dyDescent="0.2">
      <c r="B76" s="1" t="s">
        <v>255</v>
      </c>
    </row>
    <row r="77" spans="2:2" x14ac:dyDescent="0.2">
      <c r="B77" s="1" t="s">
        <v>256</v>
      </c>
    </row>
    <row r="78" spans="2:2" x14ac:dyDescent="0.2">
      <c r="B78" s="1" t="s">
        <v>257</v>
      </c>
    </row>
    <row r="79" spans="2:2" x14ac:dyDescent="0.2">
      <c r="B79" s="1" t="s">
        <v>258</v>
      </c>
    </row>
    <row r="80" spans="2:2" x14ac:dyDescent="0.2">
      <c r="B80" s="1" t="s">
        <v>259</v>
      </c>
    </row>
    <row r="81" spans="2:2" x14ac:dyDescent="0.2">
      <c r="B81" s="1" t="s">
        <v>260</v>
      </c>
    </row>
    <row r="82" spans="2:2" x14ac:dyDescent="0.2">
      <c r="B82" s="1" t="s">
        <v>261</v>
      </c>
    </row>
    <row r="83" spans="2:2" x14ac:dyDescent="0.2">
      <c r="B83" s="10" t="s">
        <v>262</v>
      </c>
    </row>
    <row r="85" spans="2:2" ht="15" x14ac:dyDescent="0.25">
      <c r="B85" s="194" t="s">
        <v>263</v>
      </c>
    </row>
    <row r="86" spans="2:2" x14ac:dyDescent="0.2">
      <c r="B86" s="4" t="s">
        <v>272</v>
      </c>
    </row>
    <row r="87" spans="2:2" x14ac:dyDescent="0.2">
      <c r="B87" s="1" t="s">
        <v>264</v>
      </c>
    </row>
    <row r="88" spans="2:2" x14ac:dyDescent="0.2">
      <c r="B88" s="1" t="s">
        <v>265</v>
      </c>
    </row>
    <row r="89" spans="2:2" x14ac:dyDescent="0.2">
      <c r="B89" s="1" t="s">
        <v>273</v>
      </c>
    </row>
    <row r="90" spans="2:2" x14ac:dyDescent="0.2">
      <c r="B90" s="1" t="s">
        <v>266</v>
      </c>
    </row>
    <row r="91" spans="2:2" x14ac:dyDescent="0.2">
      <c r="B91" s="1" t="s">
        <v>267</v>
      </c>
    </row>
    <row r="92" spans="2:2" x14ac:dyDescent="0.2">
      <c r="B92" s="1" t="s">
        <v>274</v>
      </c>
    </row>
    <row r="93" spans="2:2" x14ac:dyDescent="0.2">
      <c r="B93" s="1" t="s">
        <v>275</v>
      </c>
    </row>
    <row r="94" spans="2:2" x14ac:dyDescent="0.2">
      <c r="B94" s="1" t="s">
        <v>276</v>
      </c>
    </row>
    <row r="95" spans="2:2" x14ac:dyDescent="0.2">
      <c r="B95" s="1" t="s">
        <v>277</v>
      </c>
    </row>
    <row r="96" spans="2:2" x14ac:dyDescent="0.2">
      <c r="B96" s="1" t="s">
        <v>278</v>
      </c>
    </row>
    <row r="97" spans="2:2" x14ac:dyDescent="0.2">
      <c r="B97" s="1" t="s">
        <v>268</v>
      </c>
    </row>
    <row r="98" spans="2:2" x14ac:dyDescent="0.2">
      <c r="B98" s="1" t="s">
        <v>279</v>
      </c>
    </row>
    <row r="99" spans="2:2" x14ac:dyDescent="0.2">
      <c r="B99" s="1" t="s">
        <v>280</v>
      </c>
    </row>
    <row r="100" spans="2:2" x14ac:dyDescent="0.2">
      <c r="B100" s="1" t="s">
        <v>281</v>
      </c>
    </row>
    <row r="101" spans="2:2" x14ac:dyDescent="0.2">
      <c r="B101" s="1" t="s">
        <v>269</v>
      </c>
    </row>
    <row r="102" spans="2:2" x14ac:dyDescent="0.2">
      <c r="B102" s="1" t="s">
        <v>270</v>
      </c>
    </row>
    <row r="103" spans="2:2" x14ac:dyDescent="0.2">
      <c r="B103" s="1" t="s">
        <v>168</v>
      </c>
    </row>
    <row r="104" spans="2:2" x14ac:dyDescent="0.2">
      <c r="B104" s="1" t="s">
        <v>282</v>
      </c>
    </row>
    <row r="105" spans="2:2" x14ac:dyDescent="0.2">
      <c r="B105" s="1" t="s">
        <v>283</v>
      </c>
    </row>
    <row r="106" spans="2:2" x14ac:dyDescent="0.2">
      <c r="B106" s="1" t="s">
        <v>284</v>
      </c>
    </row>
    <row r="107" spans="2:2" x14ac:dyDescent="0.2">
      <c r="B107" s="1" t="s">
        <v>285</v>
      </c>
    </row>
    <row r="108" spans="2:2" x14ac:dyDescent="0.2">
      <c r="B108" s="1" t="s">
        <v>286</v>
      </c>
    </row>
    <row r="109" spans="2:2" x14ac:dyDescent="0.2">
      <c r="B109" s="10" t="s">
        <v>271</v>
      </c>
    </row>
  </sheetData>
  <pageMargins left="0.74803149606299213" right="0.74803149606299213" top="0.98425196850393704" bottom="0.98425196850393704" header="0.51181102362204722" footer="0.51181102362204722"/>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17</vt:i4>
      </vt:variant>
      <vt:variant>
        <vt:lpstr>Rangos con nombre</vt:lpstr>
      </vt:variant>
      <vt:variant>
        <vt:i4>6</vt:i4>
      </vt:variant>
    </vt:vector>
  </HeadingPairs>
  <TitlesOfParts>
    <vt:vector size="23" baseType="lpstr">
      <vt:lpstr>Generalidades</vt:lpstr>
      <vt:lpstr>Supuestos CNBV</vt:lpstr>
      <vt:lpstr>Proyecciones Fin.</vt:lpstr>
      <vt:lpstr>APSR</vt:lpstr>
      <vt:lpstr>ASRop</vt:lpstr>
      <vt:lpstr>RCs</vt:lpstr>
      <vt:lpstr>Capital</vt:lpstr>
      <vt:lpstr>Libro actual</vt:lpstr>
      <vt:lpstr>Libro nuevo</vt:lpstr>
      <vt:lpstr>Riesgo Crédito</vt:lpstr>
      <vt:lpstr>Riesgo Mercado</vt:lpstr>
      <vt:lpstr>Liquidez</vt:lpstr>
      <vt:lpstr>Ciberseguridad</vt:lpstr>
      <vt:lpstr>Concentraciones</vt:lpstr>
      <vt:lpstr>Sensibilidades</vt:lpstr>
      <vt:lpstr>Validador</vt:lpstr>
      <vt:lpstr>Definiciones</vt:lpstr>
      <vt:lpstr>Businesslines</vt:lpstr>
      <vt:lpstr>Creditsegments</vt:lpstr>
      <vt:lpstr>Enfoque_con_restricción</vt:lpstr>
      <vt:lpstr>Enfoque_sin_restricción</vt:lpstr>
      <vt:lpstr>Estados</vt:lpstr>
      <vt:lpstr>Industrias</vt:lpstr>
    </vt:vector>
  </TitlesOfParts>
  <Company>Oliver Wyman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Munoz Souweine, Marta</dc:creator>
  <cp:lastModifiedBy>BRM03276 Marx Arellano Trueba</cp:lastModifiedBy>
  <cp:lastPrinted>2016-04-21T22:41:02Z</cp:lastPrinted>
  <dcterms:created xsi:type="dcterms:W3CDTF">2015-05-22T20:25:10Z</dcterms:created>
  <dcterms:modified xsi:type="dcterms:W3CDTF">2019-04-05T18:36:24Z</dcterms:modified>
</cp:coreProperties>
</file>